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47199D137C34A9C/Documents/"/>
    </mc:Choice>
  </mc:AlternateContent>
  <xr:revisionPtr revIDLastSave="916" documentId="8_{086B90F7-A62D-4566-B61E-C5CD99F94A79}" xr6:coauthVersionLast="47" xr6:coauthVersionMax="47" xr10:uidLastSave="{9281DCF2-A05E-4311-94B2-652F841AC6C0}"/>
  <bookViews>
    <workbookView xWindow="-96" yWindow="0" windowWidth="11712" windowHeight="12336" activeTab="1" xr2:uid="{E8795368-C4CE-4B53-94DA-8EC1342D9BF1}"/>
  </bookViews>
  <sheets>
    <sheet name="Raw_data" sheetId="1" r:id="rId1"/>
    <sheet name="Cleaned_data" sheetId="2" r:id="rId2"/>
    <sheet name="Pivot_Analysis" sheetId="3" r:id="rId3"/>
    <sheet name="Dashboard" sheetId="4" r:id="rId4"/>
    <sheet name="Insights" sheetId="5" r:id="rId5"/>
  </sheets>
  <definedNames>
    <definedName name="ExternalData_1" localSheetId="1" hidden="1">Cleaned_data!$A$1:$I$2829</definedName>
    <definedName name="Slicer_agent_id">#N/A</definedName>
    <definedName name="Slicer_Coverage_Category">#N/A</definedName>
    <definedName name="Slicer_Policy_Year">#N/A</definedName>
    <definedName name="Slicer_Premium_Category">#N/A</definedName>
    <definedName name="Slicer_product_type">#N/A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31" i="2" l="1"/>
  <c r="I2832" i="2"/>
  <c r="I2830" i="2"/>
  <c r="E2831" i="2"/>
  <c r="E2830" i="2"/>
  <c r="D2830" i="2"/>
  <c r="A2830" i="2"/>
  <c r="Y8"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28D1D-FA4C-4EA2-88C7-DE3C06A6533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<sst xmlns="http://schemas.openxmlformats.org/spreadsheetml/2006/main" count="28424" uniqueCount="4866">
  <si>
    <t>policy_id</t>
  </si>
  <si>
    <t>customer_id</t>
  </si>
  <si>
    <t>product_type</t>
  </si>
  <si>
    <t>coverage_amount</t>
  </si>
  <si>
    <t>annual_premium</t>
  </si>
  <si>
    <t>policy_start_date</t>
  </si>
  <si>
    <t>policy_end_date</t>
  </si>
  <si>
    <t>agent_id</t>
  </si>
  <si>
    <t>status</t>
  </si>
  <si>
    <t>POL50001</t>
  </si>
  <si>
    <t>CUST10833</t>
  </si>
  <si>
    <t>Property</t>
  </si>
  <si>
    <t>AGT5238</t>
  </si>
  <si>
    <t>Active</t>
  </si>
  <si>
    <t>POL50002</t>
  </si>
  <si>
    <t>CUST11786</t>
  </si>
  <si>
    <t>Health</t>
  </si>
  <si>
    <t>AGT5008</t>
  </si>
  <si>
    <t>Cancelled</t>
  </si>
  <si>
    <t>POL50003</t>
  </si>
  <si>
    <t>CUST10501</t>
  </si>
  <si>
    <t>AGT5118</t>
  </si>
  <si>
    <t>POL50004</t>
  </si>
  <si>
    <t>CUST10349</t>
  </si>
  <si>
    <t>AGT5090</t>
  </si>
  <si>
    <t>POL50005</t>
  </si>
  <si>
    <t>CUST12296</t>
  </si>
  <si>
    <t>Term</t>
  </si>
  <si>
    <t>AGT5050</t>
  </si>
  <si>
    <t>Lapsed</t>
  </si>
  <si>
    <t>POL50006</t>
  </si>
  <si>
    <t>CUST10250</t>
  </si>
  <si>
    <t>AGT5264</t>
  </si>
  <si>
    <t>POL50007</t>
  </si>
  <si>
    <t>CUST10608</t>
  </si>
  <si>
    <t>Whole</t>
  </si>
  <si>
    <t>AGT5028</t>
  </si>
  <si>
    <t>POL50008</t>
  </si>
  <si>
    <t>CUST10296</t>
  </si>
  <si>
    <t>Vehicle</t>
  </si>
  <si>
    <t>AGT5067</t>
  </si>
  <si>
    <t>POL50010</t>
  </si>
  <si>
    <t>CUST11384</t>
  </si>
  <si>
    <t>AGT5085</t>
  </si>
  <si>
    <t>POL50011</t>
  </si>
  <si>
    <t>CUST10394</t>
  </si>
  <si>
    <t>AGT5170</t>
  </si>
  <si>
    <t>POL50012</t>
  </si>
  <si>
    <t>CUST11518</t>
  </si>
  <si>
    <t>AGT5234</t>
  </si>
  <si>
    <t>POL50013</t>
  </si>
  <si>
    <t>CUST11126</t>
  </si>
  <si>
    <t>AGT5189</t>
  </si>
  <si>
    <t>POL50015</t>
  </si>
  <si>
    <t>CUST10475</t>
  </si>
  <si>
    <t>AGT5001</t>
  </si>
  <si>
    <t>POL50016</t>
  </si>
  <si>
    <t>CUST11064</t>
  </si>
  <si>
    <t>AGT5213</t>
  </si>
  <si>
    <t>POL50017</t>
  </si>
  <si>
    <t>CUST10592</t>
  </si>
  <si>
    <t>AGT5275</t>
  </si>
  <si>
    <t>POL50018</t>
  </si>
  <si>
    <t>CUST11364</t>
  </si>
  <si>
    <t>AGT5098</t>
  </si>
  <si>
    <t>POL50019</t>
  </si>
  <si>
    <t>CUST10066</t>
  </si>
  <si>
    <t>AGT5176</t>
  </si>
  <si>
    <t>POL50025</t>
  </si>
  <si>
    <t>CUST10942</t>
  </si>
  <si>
    <t>AGT5209</t>
  </si>
  <si>
    <t>POL50026</t>
  </si>
  <si>
    <t>CUST12109</t>
  </si>
  <si>
    <t>AGT5027</t>
  </si>
  <si>
    <t>POL50027</t>
  </si>
  <si>
    <t>CUST11999</t>
  </si>
  <si>
    <t>AGT5204</t>
  </si>
  <si>
    <t>POL50028</t>
  </si>
  <si>
    <t>CUST12156</t>
  </si>
  <si>
    <t>AGT5126</t>
  </si>
  <si>
    <t>POL50029</t>
  </si>
  <si>
    <t>CUST11359</t>
  </si>
  <si>
    <t>AGT5061</t>
  </si>
  <si>
    <t>POL50030</t>
  </si>
  <si>
    <t>CUST10448</t>
  </si>
  <si>
    <t>AGT5207</t>
  </si>
  <si>
    <t>POL50032</t>
  </si>
  <si>
    <t>CUST11417</t>
  </si>
  <si>
    <t>AGT5004</t>
  </si>
  <si>
    <t>POL50035</t>
  </si>
  <si>
    <t>AGT5136</t>
  </si>
  <si>
    <t>POL50036</t>
  </si>
  <si>
    <t>CUST12390</t>
  </si>
  <si>
    <t>AGT5042</t>
  </si>
  <si>
    <t>POL50037</t>
  </si>
  <si>
    <t>CUST10489</t>
  </si>
  <si>
    <t>AGT5063</t>
  </si>
  <si>
    <t>POL50040</t>
  </si>
  <si>
    <t>CUST10014</t>
  </si>
  <si>
    <t>AGT5132</t>
  </si>
  <si>
    <t>POL50041</t>
  </si>
  <si>
    <t>CUST11804</t>
  </si>
  <si>
    <t>AGT5066</t>
  </si>
  <si>
    <t>POL50042</t>
  </si>
  <si>
    <t>CUST11271</t>
  </si>
  <si>
    <t>AGT5274</t>
  </si>
  <si>
    <t>POL50043</t>
  </si>
  <si>
    <t>CUST11243</t>
  </si>
  <si>
    <t>AGT5193</t>
  </si>
  <si>
    <t>POL50044</t>
  </si>
  <si>
    <t>CUST11129</t>
  </si>
  <si>
    <t>AGT5038</t>
  </si>
  <si>
    <t>POL50046</t>
  </si>
  <si>
    <t>CUST10970</t>
  </si>
  <si>
    <t>POL50048</t>
  </si>
  <si>
    <t>CUST11327</t>
  </si>
  <si>
    <t>AGT5197</t>
  </si>
  <si>
    <t>POL50049</t>
  </si>
  <si>
    <t>CUST12232</t>
  </si>
  <si>
    <t>AGT5137</t>
  </si>
  <si>
    <t>POL50050</t>
  </si>
  <si>
    <t>CUST11918</t>
  </si>
  <si>
    <t>AGT5125</t>
  </si>
  <si>
    <t>POL50051</t>
  </si>
  <si>
    <t>CUST11108</t>
  </si>
  <si>
    <t>AGT5150</t>
  </si>
  <si>
    <t>POL50052</t>
  </si>
  <si>
    <t>CUST11513</t>
  </si>
  <si>
    <t>AGT5016</t>
  </si>
  <si>
    <t>POL50053</t>
  </si>
  <si>
    <t>CUST11051</t>
  </si>
  <si>
    <t>AGT5122</t>
  </si>
  <si>
    <t>POL50054</t>
  </si>
  <si>
    <t>CUST10326</t>
  </si>
  <si>
    <t>AGT5200</t>
  </si>
  <si>
    <t>POL50055</t>
  </si>
  <si>
    <t>CUST10712</t>
  </si>
  <si>
    <t>POL50056</t>
  </si>
  <si>
    <t>CUST10542</t>
  </si>
  <si>
    <t>AGT5104</t>
  </si>
  <si>
    <t>POL50057</t>
  </si>
  <si>
    <t>CUST11838</t>
  </si>
  <si>
    <t>AGT5177</t>
  </si>
  <si>
    <t>POL50058</t>
  </si>
  <si>
    <t>CUST11567</t>
  </si>
  <si>
    <t>AGT5143</t>
  </si>
  <si>
    <t>POL50059</t>
  </si>
  <si>
    <t>CUST10566</t>
  </si>
  <si>
    <t>POL50060</t>
  </si>
  <si>
    <t>CUST11977</t>
  </si>
  <si>
    <t>AGT5108</t>
  </si>
  <si>
    <t>POL50063</t>
  </si>
  <si>
    <t>CUST11444</t>
  </si>
  <si>
    <t>AGT5048</t>
  </si>
  <si>
    <t>POL50064</t>
  </si>
  <si>
    <t>CUST10416</t>
  </si>
  <si>
    <t>POL50065</t>
  </si>
  <si>
    <t>CUST12295</t>
  </si>
  <si>
    <t>AGT5124</t>
  </si>
  <si>
    <t>POL50066</t>
  </si>
  <si>
    <t>CUST10889</t>
  </si>
  <si>
    <t>AGT5064</t>
  </si>
  <si>
    <t>POL50068</t>
  </si>
  <si>
    <t>CUST12089</t>
  </si>
  <si>
    <t>AGT5287</t>
  </si>
  <si>
    <t>POL50069</t>
  </si>
  <si>
    <t>CUST10956</t>
  </si>
  <si>
    <t>AGT5107</t>
  </si>
  <si>
    <t>POL50070</t>
  </si>
  <si>
    <t>CUST11671</t>
  </si>
  <si>
    <t>AGT5271</t>
  </si>
  <si>
    <t>POL50074</t>
  </si>
  <si>
    <t>CUST12293</t>
  </si>
  <si>
    <t>AGT5141</t>
  </si>
  <si>
    <t>POL50075</t>
  </si>
  <si>
    <t>CUST10985</t>
  </si>
  <si>
    <t>AGT5117</t>
  </si>
  <si>
    <t>POL50076</t>
  </si>
  <si>
    <t>CUST10687</t>
  </si>
  <si>
    <t>AGT5165</t>
  </si>
  <si>
    <t>POL50078</t>
  </si>
  <si>
    <t>CUST10752</t>
  </si>
  <si>
    <t>AGT5142</t>
  </si>
  <si>
    <t>POL50079</t>
  </si>
  <si>
    <t>CUST10227</t>
  </si>
  <si>
    <t>AGT5293</t>
  </si>
  <si>
    <t>POL50080</t>
  </si>
  <si>
    <t>CUST12234</t>
  </si>
  <si>
    <t>POL50081</t>
  </si>
  <si>
    <t>CUST10503</t>
  </si>
  <si>
    <t>AGT5040</t>
  </si>
  <si>
    <t>POL50082</t>
  </si>
  <si>
    <t>CUST11701</t>
  </si>
  <si>
    <t>AGT5194</t>
  </si>
  <si>
    <t>POL50084</t>
  </si>
  <si>
    <t>CUST12150</t>
  </si>
  <si>
    <t>AGT5205</t>
  </si>
  <si>
    <t>POL50086</t>
  </si>
  <si>
    <t>CUST12375</t>
  </si>
  <si>
    <t>AGT5179</t>
  </si>
  <si>
    <t>POL50089</t>
  </si>
  <si>
    <t>CUST11404</t>
  </si>
  <si>
    <t>AGT5266</t>
  </si>
  <si>
    <t>POL50090</t>
  </si>
  <si>
    <t>CUST10346</t>
  </si>
  <si>
    <t>AGT5289</t>
  </si>
  <si>
    <t>POL50091</t>
  </si>
  <si>
    <t>CUST11971</t>
  </si>
  <si>
    <t>AGT5250</t>
  </si>
  <si>
    <t>POL50092</t>
  </si>
  <si>
    <t>CUST11712</t>
  </si>
  <si>
    <t>POL50093</t>
  </si>
  <si>
    <t>CUST10239</t>
  </si>
  <si>
    <t>AGT5252</t>
  </si>
  <si>
    <t>POL50095</t>
  </si>
  <si>
    <t>CUST11299</t>
  </si>
  <si>
    <t>AGT5240</t>
  </si>
  <si>
    <t>POL50097</t>
  </si>
  <si>
    <t>CUST10212</t>
  </si>
  <si>
    <t>AGT5247</t>
  </si>
  <si>
    <t>POL50098</t>
  </si>
  <si>
    <t>CUST10216</t>
  </si>
  <si>
    <t>AGT5097</t>
  </si>
  <si>
    <t>POL50099</t>
  </si>
  <si>
    <t>CUST12038</t>
  </si>
  <si>
    <t>AGT5243</t>
  </si>
  <si>
    <t>POL50100</t>
  </si>
  <si>
    <t>CUST10864</t>
  </si>
  <si>
    <t>AGT5211</t>
  </si>
  <si>
    <t>POL50102</t>
  </si>
  <si>
    <t>CUST11340</t>
  </si>
  <si>
    <t>AGT5286</t>
  </si>
  <si>
    <t>POL50103</t>
  </si>
  <si>
    <t>CUST11472</t>
  </si>
  <si>
    <t>POL50104</t>
  </si>
  <si>
    <t>CUST11322</t>
  </si>
  <si>
    <t>POL50106</t>
  </si>
  <si>
    <t>CUST11338</t>
  </si>
  <si>
    <t>AGT5080</t>
  </si>
  <si>
    <t>POL50107</t>
  </si>
  <si>
    <t>CUST11767</t>
  </si>
  <si>
    <t>POL50108</t>
  </si>
  <si>
    <t>CUST10505</t>
  </si>
  <si>
    <t>POL50109</t>
  </si>
  <si>
    <t>CUST10302</t>
  </si>
  <si>
    <t>AGT5203</t>
  </si>
  <si>
    <t>POL50110</t>
  </si>
  <si>
    <t>CUST12062</t>
  </si>
  <si>
    <t>AGT5298</t>
  </si>
  <si>
    <t>POL50111</t>
  </si>
  <si>
    <t>CUST12443</t>
  </si>
  <si>
    <t>POL50112</t>
  </si>
  <si>
    <t>CUST10345</t>
  </si>
  <si>
    <t>POL50114</t>
  </si>
  <si>
    <t>CUST12222</t>
  </si>
  <si>
    <t>POL50115</t>
  </si>
  <si>
    <t>CUST11412</t>
  </si>
  <si>
    <t>AGT5261</t>
  </si>
  <si>
    <t>POL50117</t>
  </si>
  <si>
    <t>CUST11866</t>
  </si>
  <si>
    <t>AGT5255</t>
  </si>
  <si>
    <t>POL50118</t>
  </si>
  <si>
    <t>CUST12355</t>
  </si>
  <si>
    <t>AGT5019</t>
  </si>
  <si>
    <t>POL50119</t>
  </si>
  <si>
    <t>CUST12084</t>
  </si>
  <si>
    <t>AGT5222</t>
  </si>
  <si>
    <t>POL50120</t>
  </si>
  <si>
    <t>CUST11673</t>
  </si>
  <si>
    <t>AGT5020</t>
  </si>
  <si>
    <t>POL50121</t>
  </si>
  <si>
    <t>CUST10749</t>
  </si>
  <si>
    <t>AGT5012</t>
  </si>
  <si>
    <t>POL50123</t>
  </si>
  <si>
    <t>CUST12105</t>
  </si>
  <si>
    <t>AGT5183</t>
  </si>
  <si>
    <t>POL50124</t>
  </si>
  <si>
    <t>CUST11191</t>
  </si>
  <si>
    <t>AGT5148</t>
  </si>
  <si>
    <t>POL50128</t>
  </si>
  <si>
    <t>CUST11932</t>
  </si>
  <si>
    <t>AGT5135</t>
  </si>
  <si>
    <t>POL50129</t>
  </si>
  <si>
    <t>CUST10077</t>
  </si>
  <si>
    <t>AGT5156</t>
  </si>
  <si>
    <t>POL50130</t>
  </si>
  <si>
    <t>CUST11035</t>
  </si>
  <si>
    <t>POL50131</t>
  </si>
  <si>
    <t>CUST10940</t>
  </si>
  <si>
    <t>AGT5242</t>
  </si>
  <si>
    <t>POL50132</t>
  </si>
  <si>
    <t>CUST11684</t>
  </si>
  <si>
    <t>AGT5149</t>
  </si>
  <si>
    <t>POL50133</t>
  </si>
  <si>
    <t>CUST10808</t>
  </si>
  <si>
    <t>AGT5269</t>
  </si>
  <si>
    <t>POL50135</t>
  </si>
  <si>
    <t>CUST10177</t>
  </si>
  <si>
    <t>AGT5099</t>
  </si>
  <si>
    <t>POL50136</t>
  </si>
  <si>
    <t>CUST10654</t>
  </si>
  <si>
    <t>AGT5210</t>
  </si>
  <si>
    <t>POL50140</t>
  </si>
  <si>
    <t>CUST12478</t>
  </si>
  <si>
    <t>AGT5005</t>
  </si>
  <si>
    <t>POL50141</t>
  </si>
  <si>
    <t>CUST12434</t>
  </si>
  <si>
    <t>AGT5158</t>
  </si>
  <si>
    <t>POL50143</t>
  </si>
  <si>
    <t>CUST11632</t>
  </si>
  <si>
    <t>POL50144</t>
  </si>
  <si>
    <t>CUST11213</t>
  </si>
  <si>
    <t>AGT5096</t>
  </si>
  <si>
    <t>POL50145</t>
  </si>
  <si>
    <t>CUST12445</t>
  </si>
  <si>
    <t>AGT5051</t>
  </si>
  <si>
    <t>POL50148</t>
  </si>
  <si>
    <t>CUST10917</t>
  </si>
  <si>
    <t>AGT5076</t>
  </si>
  <si>
    <t>POL50149</t>
  </si>
  <si>
    <t>CUST12167</t>
  </si>
  <si>
    <t>AGT5131</t>
  </si>
  <si>
    <t>POL50150</t>
  </si>
  <si>
    <t>CUST10646</t>
  </si>
  <si>
    <t>POL50151</t>
  </si>
  <si>
    <t>CUST11278</t>
  </si>
  <si>
    <t>AGT5241</t>
  </si>
  <si>
    <t>POL50152</t>
  </si>
  <si>
    <t>CUST11629</t>
  </si>
  <si>
    <t>AGT5037</t>
  </si>
  <si>
    <t>POL50154</t>
  </si>
  <si>
    <t>CUST10181</t>
  </si>
  <si>
    <t>AGT5119</t>
  </si>
  <si>
    <t>POL50155</t>
  </si>
  <si>
    <t>CUST10194</t>
  </si>
  <si>
    <t>AGT5002</t>
  </si>
  <si>
    <t>POL50158</t>
  </si>
  <si>
    <t>CUST10061</t>
  </si>
  <si>
    <t>AGT5191</t>
  </si>
  <si>
    <t>POL50159</t>
  </si>
  <si>
    <t>CUST11494</t>
  </si>
  <si>
    <t>AGT5260</t>
  </si>
  <si>
    <t>POL50161</t>
  </si>
  <si>
    <t>CUST10599</t>
  </si>
  <si>
    <t>POL50162</t>
  </si>
  <si>
    <t>CUST11475</t>
  </si>
  <si>
    <t>POL50164</t>
  </si>
  <si>
    <t>CUST10089</t>
  </si>
  <si>
    <t>AGT5024</t>
  </si>
  <si>
    <t>POL50166</t>
  </si>
  <si>
    <t>CUST10042</t>
  </si>
  <si>
    <t>POL50167</t>
  </si>
  <si>
    <t>CUST10766</t>
  </si>
  <si>
    <t>AGT5105</t>
  </si>
  <si>
    <t>POL50168</t>
  </si>
  <si>
    <t>CUST11267</t>
  </si>
  <si>
    <t>POL50169</t>
  </si>
  <si>
    <t>CUST12360</t>
  </si>
  <si>
    <t>AGT5295</t>
  </si>
  <si>
    <t>POL50170</t>
  </si>
  <si>
    <t>CUST10444</t>
  </si>
  <si>
    <t>POL50171</t>
  </si>
  <si>
    <t>CUST11284</t>
  </si>
  <si>
    <t>POL50173</t>
  </si>
  <si>
    <t>CUST11515</t>
  </si>
  <si>
    <t>AGT5192</t>
  </si>
  <si>
    <t>POL50174</t>
  </si>
  <si>
    <t>CUST10844</t>
  </si>
  <si>
    <t>AGT5017</t>
  </si>
  <si>
    <t>POL50176</t>
  </si>
  <si>
    <t>CUST10369</t>
  </si>
  <si>
    <t>AGT5049</t>
  </si>
  <si>
    <t>POL50178</t>
  </si>
  <si>
    <t>CUST11033</t>
  </si>
  <si>
    <t>AGT5254</t>
  </si>
  <si>
    <t>POL50180</t>
  </si>
  <si>
    <t>CUST12248</t>
  </si>
  <si>
    <t>AGT5111</t>
  </si>
  <si>
    <t>POL50181</t>
  </si>
  <si>
    <t>CUST11554</t>
  </si>
  <si>
    <t>AGT5082</t>
  </si>
  <si>
    <t>POL50184</t>
  </si>
  <si>
    <t>CUST11657</t>
  </si>
  <si>
    <t>AGT5232</t>
  </si>
  <si>
    <t>POL50185</t>
  </si>
  <si>
    <t>CUST12070</t>
  </si>
  <si>
    <t>AGT5228</t>
  </si>
  <si>
    <t>POL50187</t>
  </si>
  <si>
    <t>CUST12048</t>
  </si>
  <si>
    <t>AGT5236</t>
  </si>
  <si>
    <t>POL50188</t>
  </si>
  <si>
    <t>CUST12341</t>
  </si>
  <si>
    <t>POL50189</t>
  </si>
  <si>
    <t>CUST12396</t>
  </si>
  <si>
    <t>AGT5184</t>
  </si>
  <si>
    <t>POL50191</t>
  </si>
  <si>
    <t>CUST11273</t>
  </si>
  <si>
    <t>AGT5225</t>
  </si>
  <si>
    <t>POL50192</t>
  </si>
  <si>
    <t>CUST10372</t>
  </si>
  <si>
    <t>AGT5208</t>
  </si>
  <si>
    <t>POL50193</t>
  </si>
  <si>
    <t>CUST11595</t>
  </si>
  <si>
    <t>POL50194</t>
  </si>
  <si>
    <t>CUST11612</t>
  </si>
  <si>
    <t>AGT5133</t>
  </si>
  <si>
    <t>POL50195</t>
  </si>
  <si>
    <t>CUST11085</t>
  </si>
  <si>
    <t>POL50196</t>
  </si>
  <si>
    <t>CUST11154</t>
  </si>
  <si>
    <t>AGT5116</t>
  </si>
  <si>
    <t>POL50197</t>
  </si>
  <si>
    <t>CUST10153</t>
  </si>
  <si>
    <t>AGT5083</t>
  </si>
  <si>
    <t>POL50199</t>
  </si>
  <si>
    <t>CUST10117</t>
  </si>
  <si>
    <t>AGT5055</t>
  </si>
  <si>
    <t>POL50200</t>
  </si>
  <si>
    <t>CUST11912</t>
  </si>
  <si>
    <t>AGT5041</t>
  </si>
  <si>
    <t>POL50201</t>
  </si>
  <si>
    <t>CUST11530</t>
  </si>
  <si>
    <t>POL50202</t>
  </si>
  <si>
    <t>CUST10690</t>
  </si>
  <si>
    <t>POL50203</t>
  </si>
  <si>
    <t>CUST11188</t>
  </si>
  <si>
    <t>POL50204</t>
  </si>
  <si>
    <t>POL50206</t>
  </si>
  <si>
    <t>CUST11357</t>
  </si>
  <si>
    <t>AGT5279</t>
  </si>
  <si>
    <t>POL50209</t>
  </si>
  <si>
    <t>CUST11960</t>
  </si>
  <si>
    <t>AGT5219</t>
  </si>
  <si>
    <t>POL50210</t>
  </si>
  <si>
    <t>CUST11981</t>
  </si>
  <si>
    <t>AGT5007</t>
  </si>
  <si>
    <t>POL50211</t>
  </si>
  <si>
    <t>CUST10242</t>
  </si>
  <si>
    <t>AGT5075</t>
  </si>
  <si>
    <t>POL50212</t>
  </si>
  <si>
    <t>CUST10401</t>
  </si>
  <si>
    <t>AGT5110</t>
  </si>
  <si>
    <t>POL50213</t>
  </si>
  <si>
    <t>CUST11419</t>
  </si>
  <si>
    <t>POL50214</t>
  </si>
  <si>
    <t>CUST12340</t>
  </si>
  <si>
    <t>POL50215</t>
  </si>
  <si>
    <t>CUST11576</t>
  </si>
  <si>
    <t>AGT5121</t>
  </si>
  <si>
    <t>POL50216</t>
  </si>
  <si>
    <t>CUST11081</t>
  </si>
  <si>
    <t>AGT5229</t>
  </si>
  <si>
    <t>POL50217</t>
  </si>
  <si>
    <t>CUST11557</t>
  </si>
  <si>
    <t>POL50218</t>
  </si>
  <si>
    <t>CUST11441</t>
  </si>
  <si>
    <t>AGT5057</t>
  </si>
  <si>
    <t>POL50219</t>
  </si>
  <si>
    <t>CUST12247</t>
  </si>
  <si>
    <t>POL50220</t>
  </si>
  <si>
    <t>CUST10643</t>
  </si>
  <si>
    <t>AGT5011</t>
  </si>
  <si>
    <t>POL50221</t>
  </si>
  <si>
    <t>CUST10805</t>
  </si>
  <si>
    <t>POL50222</t>
  </si>
  <si>
    <t>CUST12471</t>
  </si>
  <si>
    <t>AGT5144</t>
  </si>
  <si>
    <t>POL50223</t>
  </si>
  <si>
    <t>CUST10243</t>
  </si>
  <si>
    <t>POL50224</t>
  </si>
  <si>
    <t>CUST10274</t>
  </si>
  <si>
    <t>AGT5089</t>
  </si>
  <si>
    <t>POL50225</t>
  </si>
  <si>
    <t>CUST10809</t>
  </si>
  <si>
    <t>AGT5262</t>
  </si>
  <si>
    <t>POL50226</t>
  </si>
  <si>
    <t>CUST10692</t>
  </si>
  <si>
    <t>AGT5072</t>
  </si>
  <si>
    <t>POL50228</t>
  </si>
  <si>
    <t>CUST11508</t>
  </si>
  <si>
    <t>POL50229</t>
  </si>
  <si>
    <t>AGT5249</t>
  </si>
  <si>
    <t>POL50231</t>
  </si>
  <si>
    <t>CUST11652</t>
  </si>
  <si>
    <t>POL50232</t>
  </si>
  <si>
    <t>CUST11807</t>
  </si>
  <si>
    <t>POL50233</t>
  </si>
  <si>
    <t>CUST11181</t>
  </si>
  <si>
    <t>POL50234</t>
  </si>
  <si>
    <t>CUST12201</t>
  </si>
  <si>
    <t>AGT5195</t>
  </si>
  <si>
    <t>POL50237</t>
  </si>
  <si>
    <t>CUST10123</t>
  </si>
  <si>
    <t>POL50240</t>
  </si>
  <si>
    <t>CUST12039</t>
  </si>
  <si>
    <t>POL50241</t>
  </si>
  <si>
    <t>CUST11846</t>
  </si>
  <si>
    <t>POL50244</t>
  </si>
  <si>
    <t>CUST11884</t>
  </si>
  <si>
    <t>AGT5022</t>
  </si>
  <si>
    <t>POL50246</t>
  </si>
  <si>
    <t>CUST10425</t>
  </si>
  <si>
    <t>AGT5212</t>
  </si>
  <si>
    <t>POL50247</t>
  </si>
  <si>
    <t>CUST12047</t>
  </si>
  <si>
    <t>POL50248</t>
  </si>
  <si>
    <t>CUST10898</t>
  </si>
  <si>
    <t>POL50249</t>
  </si>
  <si>
    <t>CUST11490</t>
  </si>
  <si>
    <t>POL50250</t>
  </si>
  <si>
    <t>CUST11217</t>
  </si>
  <si>
    <t>POL50251</t>
  </si>
  <si>
    <t>CUST11982</t>
  </si>
  <si>
    <t>POL50252</t>
  </si>
  <si>
    <t>POL50253</t>
  </si>
  <si>
    <t>CUST11922</t>
  </si>
  <si>
    <t>AGT5278</t>
  </si>
  <si>
    <t>POL50256</t>
  </si>
  <si>
    <t>CUST11746</t>
  </si>
  <si>
    <t>AGT5060</t>
  </si>
  <si>
    <t>POL50258</t>
  </si>
  <si>
    <t>CUST10076</t>
  </si>
  <si>
    <t>AGT5281</t>
  </si>
  <si>
    <t>POL50259</t>
  </si>
  <si>
    <t>CUST12195</t>
  </si>
  <si>
    <t>AGT5109</t>
  </si>
  <si>
    <t>POL50260</t>
  </si>
  <si>
    <t>CUST10896</t>
  </si>
  <si>
    <t>POL50261</t>
  </si>
  <si>
    <t>CUST12063</t>
  </si>
  <si>
    <t>POL50262</t>
  </si>
  <si>
    <t>CUST10583</t>
  </si>
  <si>
    <t>POL50264</t>
  </si>
  <si>
    <t>CUST10256</t>
  </si>
  <si>
    <t>AGT5268</t>
  </si>
  <si>
    <t>POL50265</t>
  </si>
  <si>
    <t>CUST11705</t>
  </si>
  <si>
    <t>AGT5157</t>
  </si>
  <si>
    <t>POL50268</t>
  </si>
  <si>
    <t>POL50270</t>
  </si>
  <si>
    <t>CUST10743</t>
  </si>
  <si>
    <t>POL50272</t>
  </si>
  <si>
    <t>POL50273</t>
  </si>
  <si>
    <t>CUST12163</t>
  </si>
  <si>
    <t>POL50274</t>
  </si>
  <si>
    <t>CUST12276</t>
  </si>
  <si>
    <t>AGT5180</t>
  </si>
  <si>
    <t>POL50276</t>
  </si>
  <si>
    <t>CUST11546</t>
  </si>
  <si>
    <t>POL50278</t>
  </si>
  <si>
    <t>CUST12394</t>
  </si>
  <si>
    <t>AGT5026</t>
  </si>
  <si>
    <t>POL50279</t>
  </si>
  <si>
    <t>CUST10616</t>
  </si>
  <si>
    <t>AGT5073</t>
  </si>
  <si>
    <t>POL50280</t>
  </si>
  <si>
    <t>CUST10822</t>
  </si>
  <si>
    <t>POL50281</t>
  </si>
  <si>
    <t>CUST11077</t>
  </si>
  <si>
    <t>AGT5256</t>
  </si>
  <si>
    <t>POL50282</t>
  </si>
  <si>
    <t>CUST10934</t>
  </si>
  <si>
    <t>POL50283</t>
  </si>
  <si>
    <t>CUST10136</t>
  </si>
  <si>
    <t>AGT5244</t>
  </si>
  <si>
    <t>POL50284</t>
  </si>
  <si>
    <t>CUST10761</t>
  </si>
  <si>
    <t>POL50286</t>
  </si>
  <si>
    <t>CUST10781</t>
  </si>
  <si>
    <t>AGT5025</t>
  </si>
  <si>
    <t>POL50287</t>
  </si>
  <si>
    <t>CUST10312</t>
  </si>
  <si>
    <t>POL50288</t>
  </si>
  <si>
    <t>CUST12087</t>
  </si>
  <si>
    <t>AGT5120</t>
  </si>
  <si>
    <t>POL50289</t>
  </si>
  <si>
    <t>CUST11832</t>
  </si>
  <si>
    <t>POL50293</t>
  </si>
  <si>
    <t>CUST11806</t>
  </si>
  <si>
    <t>POL50294</t>
  </si>
  <si>
    <t>CUST11863</t>
  </si>
  <si>
    <t>AGT5140</t>
  </si>
  <si>
    <t>POL50295</t>
  </si>
  <si>
    <t>CUST12305</t>
  </si>
  <si>
    <t>POL50296</t>
  </si>
  <si>
    <t>CUST11013</t>
  </si>
  <si>
    <t>AGT5154</t>
  </si>
  <si>
    <t>POL50297</t>
  </si>
  <si>
    <t>CUST12196</t>
  </si>
  <si>
    <t>POL50300</t>
  </si>
  <si>
    <t>CUST11574</t>
  </si>
  <si>
    <t>AGT5161</t>
  </si>
  <si>
    <t>POL50301</t>
  </si>
  <si>
    <t>CUST11544</t>
  </si>
  <si>
    <t>AGT5280</t>
  </si>
  <si>
    <t>POL50302</t>
  </si>
  <si>
    <t>CUST12151</t>
  </si>
  <si>
    <t>AGT5273</t>
  </si>
  <si>
    <t>POL50303</t>
  </si>
  <si>
    <t>CUST12335</t>
  </si>
  <si>
    <t>POL50305</t>
  </si>
  <si>
    <t>CUST12082</t>
  </si>
  <si>
    <t>AGT5233</t>
  </si>
  <si>
    <t>POL50306</t>
  </si>
  <si>
    <t>CUST10441</t>
  </si>
  <si>
    <t>AGT5294</t>
  </si>
  <si>
    <t>POL50307</t>
  </si>
  <si>
    <t>CUST10238</t>
  </si>
  <si>
    <t>POL50309</t>
  </si>
  <si>
    <t>POL50310</t>
  </si>
  <si>
    <t>CUST12027</t>
  </si>
  <si>
    <t>AGT5284</t>
  </si>
  <si>
    <t>POL50312</t>
  </si>
  <si>
    <t>CUST11045</t>
  </si>
  <si>
    <t>AGT5031</t>
  </si>
  <si>
    <t>POL50313</t>
  </si>
  <si>
    <t>CUST10876</t>
  </si>
  <si>
    <t>AGT5282</t>
  </si>
  <si>
    <t>POL50314</t>
  </si>
  <si>
    <t>CUST12411</t>
  </si>
  <si>
    <t>AGT5086</t>
  </si>
  <si>
    <t>POL50316</t>
  </si>
  <si>
    <t>CUST10388</t>
  </si>
  <si>
    <t>AGT5043</t>
  </si>
  <si>
    <t>POL50317</t>
  </si>
  <si>
    <t>CUST12363</t>
  </si>
  <si>
    <t>AGT5196</t>
  </si>
  <si>
    <t>POL50319</t>
  </si>
  <si>
    <t>CUST10015</t>
  </si>
  <si>
    <t>POL50320</t>
  </si>
  <si>
    <t>CUST10026</t>
  </si>
  <si>
    <t>POL50322</t>
  </si>
  <si>
    <t>CUST11439</t>
  </si>
  <si>
    <t>POL50323</t>
  </si>
  <si>
    <t>CUST10870</t>
  </si>
  <si>
    <t>AGT5172</t>
  </si>
  <si>
    <t>POL50325</t>
  </si>
  <si>
    <t>CUST11909</t>
  </si>
  <si>
    <t>POL50326</t>
  </si>
  <si>
    <t>CUST10990</t>
  </si>
  <si>
    <t>AGT5299</t>
  </si>
  <si>
    <t>POL50327</t>
  </si>
  <si>
    <t>CUST10570</t>
  </si>
  <si>
    <t>AGT5058</t>
  </si>
  <si>
    <t>POL50328</t>
  </si>
  <si>
    <t>CUST10447</t>
  </si>
  <si>
    <t>POL50329</t>
  </si>
  <si>
    <t>CUST11781</t>
  </si>
  <si>
    <t>AGT5239</t>
  </si>
  <si>
    <t>POL50330</t>
  </si>
  <si>
    <t>CUST12061</t>
  </si>
  <si>
    <t>POL50332</t>
  </si>
  <si>
    <t>CUST11105</t>
  </si>
  <si>
    <t>AGT5174</t>
  </si>
  <si>
    <t>POL50333</t>
  </si>
  <si>
    <t>AGT5270</t>
  </si>
  <si>
    <t>POL50334</t>
  </si>
  <si>
    <t>CUST12154</t>
  </si>
  <si>
    <t>AGT5237</t>
  </si>
  <si>
    <t>POL50336</t>
  </si>
  <si>
    <t>POL50340</t>
  </si>
  <si>
    <t>CUST11819</t>
  </si>
  <si>
    <t>POL50342</t>
  </si>
  <si>
    <t>CUST10160</t>
  </si>
  <si>
    <t>POL50343</t>
  </si>
  <si>
    <t>CUST10997</t>
  </si>
  <si>
    <t>AGT5188</t>
  </si>
  <si>
    <t>POL50344</t>
  </si>
  <si>
    <t>CUST10244</t>
  </si>
  <si>
    <t>AGT5163</t>
  </si>
  <si>
    <t>POL50346</t>
  </si>
  <si>
    <t>CUST11423</t>
  </si>
  <si>
    <t>POL50349</t>
  </si>
  <si>
    <t>CUST10299</t>
  </si>
  <si>
    <t>POL50351</t>
  </si>
  <si>
    <t>CUST10655</t>
  </si>
  <si>
    <t>POL50352</t>
  </si>
  <si>
    <t>CUST10151</t>
  </si>
  <si>
    <t>POL50353</t>
  </si>
  <si>
    <t>CUST11956</t>
  </si>
  <si>
    <t>AGT5199</t>
  </si>
  <si>
    <t>POL50354</t>
  </si>
  <si>
    <t>CUST12416</t>
  </si>
  <si>
    <t>AGT5129</t>
  </si>
  <si>
    <t>POL50355</t>
  </si>
  <si>
    <t>CUST11799</t>
  </si>
  <si>
    <t>POL50356</t>
  </si>
  <si>
    <t>CUST10064</t>
  </si>
  <si>
    <t>AGT5253</t>
  </si>
  <si>
    <t>POL50358</t>
  </si>
  <si>
    <t>CUST11726</t>
  </si>
  <si>
    <t>AGT5094</t>
  </si>
  <si>
    <t>POL50360</t>
  </si>
  <si>
    <t>CUST10718</t>
  </si>
  <si>
    <t>POL50361</t>
  </si>
  <si>
    <t>CUST12346</t>
  </si>
  <si>
    <t>POL50363</t>
  </si>
  <si>
    <t>CUST12209</t>
  </si>
  <si>
    <t>AGT5065</t>
  </si>
  <si>
    <t>POL50364</t>
  </si>
  <si>
    <t>CUST11363</t>
  </si>
  <si>
    <t>POL50366</t>
  </si>
  <si>
    <t>CUST11638</t>
  </si>
  <si>
    <t>POL50368</t>
  </si>
  <si>
    <t>CUST11919</t>
  </si>
  <si>
    <t>POL50369</t>
  </si>
  <si>
    <t>CUST11395</t>
  </si>
  <si>
    <t>POL50370</t>
  </si>
  <si>
    <t>CUST10147</t>
  </si>
  <si>
    <t>POL50371</t>
  </si>
  <si>
    <t>CUST10804</t>
  </si>
  <si>
    <t>POL50372</t>
  </si>
  <si>
    <t>CUST12189</t>
  </si>
  <si>
    <t>AGT5155</t>
  </si>
  <si>
    <t>POL50373</t>
  </si>
  <si>
    <t>CUST11550</t>
  </si>
  <si>
    <t>POL50375</t>
  </si>
  <si>
    <t>AGT5035</t>
  </si>
  <si>
    <t>POL50376</t>
  </si>
  <si>
    <t>CUST10218</t>
  </si>
  <si>
    <t>AGT5070</t>
  </si>
  <si>
    <t>POL50377</t>
  </si>
  <si>
    <t>CUST11675</t>
  </si>
  <si>
    <t>AGT5230</t>
  </si>
  <si>
    <t>POL50378</t>
  </si>
  <si>
    <t>CUST11937</t>
  </si>
  <si>
    <t>AGT5277</t>
  </si>
  <si>
    <t>POL50381</t>
  </si>
  <si>
    <t>CUST10205</t>
  </si>
  <si>
    <t>POL50382</t>
  </si>
  <si>
    <t>CUST11326</t>
  </si>
  <si>
    <t>POL50383</t>
  </si>
  <si>
    <t>CUST11399</t>
  </si>
  <si>
    <t>AGT5226</t>
  </si>
  <si>
    <t>POL50384</t>
  </si>
  <si>
    <t>POL50386</t>
  </si>
  <si>
    <t>CUST11227</t>
  </si>
  <si>
    <t>AGT5223</t>
  </si>
  <si>
    <t>POL50387</t>
  </si>
  <si>
    <t>CUST10691</t>
  </si>
  <si>
    <t>AGT5288</t>
  </si>
  <si>
    <t>POL50388</t>
  </si>
  <si>
    <t>CUST10206</t>
  </si>
  <si>
    <t>POL50390</t>
  </si>
  <si>
    <t>AGT5245</t>
  </si>
  <si>
    <t>POL50392</t>
  </si>
  <si>
    <t>POL50393</t>
  </si>
  <si>
    <t>CUST11590</t>
  </si>
  <si>
    <t>AGT5045</t>
  </si>
  <si>
    <t>POL50394</t>
  </si>
  <si>
    <t>CUST11895</t>
  </si>
  <si>
    <t>POL50395</t>
  </si>
  <si>
    <t>CUST12282</t>
  </si>
  <si>
    <t>POL50397</t>
  </si>
  <si>
    <t>CUST11489</t>
  </si>
  <si>
    <t>AGT5173</t>
  </si>
  <si>
    <t>POL50398</t>
  </si>
  <si>
    <t>CUST12197</t>
  </si>
  <si>
    <t>POL50399</t>
  </si>
  <si>
    <t>CUST12003</t>
  </si>
  <si>
    <t>POL50400</t>
  </si>
  <si>
    <t>CUST11093</t>
  </si>
  <si>
    <t>AGT5227</t>
  </si>
  <si>
    <t>POL50401</t>
  </si>
  <si>
    <t>POL50402</t>
  </si>
  <si>
    <t>CUST10729</t>
  </si>
  <si>
    <t>AGT5030</t>
  </si>
  <si>
    <t>POL50405</t>
  </si>
  <si>
    <t>CUST11925</t>
  </si>
  <si>
    <t>POL50406</t>
  </si>
  <si>
    <t>CUST12488</t>
  </si>
  <si>
    <t>POL50407</t>
  </si>
  <si>
    <t>CUST11499</t>
  </si>
  <si>
    <t>POL50408</t>
  </si>
  <si>
    <t>AGT5166</t>
  </si>
  <si>
    <t>POL50409</t>
  </si>
  <si>
    <t>CUST11104</t>
  </si>
  <si>
    <t>POL50410</t>
  </si>
  <si>
    <t>CUST11749</t>
  </si>
  <si>
    <t>POL50411</t>
  </si>
  <si>
    <t>POL50412</t>
  </si>
  <si>
    <t>CUST11913</t>
  </si>
  <si>
    <t>POL50416</t>
  </si>
  <si>
    <t>CUST12142</t>
  </si>
  <si>
    <t>AGT5127</t>
  </si>
  <si>
    <t>POL50418</t>
  </si>
  <si>
    <t>CUST11378</t>
  </si>
  <si>
    <t>AGT5053</t>
  </si>
  <si>
    <t>POL50420</t>
  </si>
  <si>
    <t>POL50421</t>
  </si>
  <si>
    <t>CUST11323</t>
  </si>
  <si>
    <t>POL50422</t>
  </si>
  <si>
    <t>CUST12474</t>
  </si>
  <si>
    <t>POL50423</t>
  </si>
  <si>
    <t>CUST11700</t>
  </si>
  <si>
    <t>AGT5160</t>
  </si>
  <si>
    <t>POL50424</t>
  </si>
  <si>
    <t>CUST10016</t>
  </si>
  <si>
    <t>AGT5023</t>
  </si>
  <si>
    <t>POL50426</t>
  </si>
  <si>
    <t>CUST11985</t>
  </si>
  <si>
    <t>AGT5220</t>
  </si>
  <si>
    <t>POL50427</t>
  </si>
  <si>
    <t>CUST10214</t>
  </si>
  <si>
    <t>AGT5034</t>
  </si>
  <si>
    <t>POL50428</t>
  </si>
  <si>
    <t>POL50429</t>
  </si>
  <si>
    <t>CUST12381</t>
  </si>
  <si>
    <t>AGT5267</t>
  </si>
  <si>
    <t>POL50430</t>
  </si>
  <si>
    <t>CUST10037</t>
  </si>
  <si>
    <t>POL50431</t>
  </si>
  <si>
    <t>CUST12135</t>
  </si>
  <si>
    <t>POL50433</t>
  </si>
  <si>
    <t>CUST11246</t>
  </si>
  <si>
    <t>POL50434</t>
  </si>
  <si>
    <t>POL50436</t>
  </si>
  <si>
    <t>CUST10965</t>
  </si>
  <si>
    <t>AGT5296</t>
  </si>
  <si>
    <t>POL50437</t>
  </si>
  <si>
    <t>CUST11095</t>
  </si>
  <si>
    <t>POL50438</t>
  </si>
  <si>
    <t>POL50439</t>
  </si>
  <si>
    <t>CUST10169</t>
  </si>
  <si>
    <t>POL50440</t>
  </si>
  <si>
    <t>CUST11623</t>
  </si>
  <si>
    <t>POL50442</t>
  </si>
  <si>
    <t>CUST11370</t>
  </si>
  <si>
    <t>POL50443</t>
  </si>
  <si>
    <t>CUST12000</t>
  </si>
  <si>
    <t>AGT5112</t>
  </si>
  <si>
    <t>POL50445</t>
  </si>
  <si>
    <t>CUST12431</t>
  </si>
  <si>
    <t>POL50447</t>
  </si>
  <si>
    <t>CUST12249</t>
  </si>
  <si>
    <t>POL50449</t>
  </si>
  <si>
    <t>CUST11852</t>
  </si>
  <si>
    <t>POL50451</t>
  </si>
  <si>
    <t>CUST10968</t>
  </si>
  <si>
    <t>AGT5006</t>
  </si>
  <si>
    <t>POL50452</t>
  </si>
  <si>
    <t>POL50453</t>
  </si>
  <si>
    <t>CUST10318</t>
  </si>
  <si>
    <t>POL50454</t>
  </si>
  <si>
    <t>CUST11853</t>
  </si>
  <si>
    <t>POL50455</t>
  </si>
  <si>
    <t>CUST11197</t>
  </si>
  <si>
    <t>POL50458</t>
  </si>
  <si>
    <t>CUST10567</t>
  </si>
  <si>
    <t>AGT5182</t>
  </si>
  <si>
    <t>POL50459</t>
  </si>
  <si>
    <t>AGT5095</t>
  </si>
  <si>
    <t>POL50460</t>
  </si>
  <si>
    <t>CUST10913</t>
  </si>
  <si>
    <t>POL50461</t>
  </si>
  <si>
    <t>CUST11470</t>
  </si>
  <si>
    <t>POL50463</t>
  </si>
  <si>
    <t>CUST10293</t>
  </si>
  <si>
    <t>AGT5164</t>
  </si>
  <si>
    <t>POL50464</t>
  </si>
  <si>
    <t>CUST11328</t>
  </si>
  <si>
    <t>POL50465</t>
  </si>
  <si>
    <t>CUST11928</t>
  </si>
  <si>
    <t>POL50467</t>
  </si>
  <si>
    <t>POL50469</t>
  </si>
  <si>
    <t>CUST11599</t>
  </si>
  <si>
    <t>AGT5151</t>
  </si>
  <si>
    <t>POL50470</t>
  </si>
  <si>
    <t>CUST11686</t>
  </si>
  <si>
    <t>POL50471</t>
  </si>
  <si>
    <t>CUST10601</t>
  </si>
  <si>
    <t>POL50472</t>
  </si>
  <si>
    <t>CUST11691</t>
  </si>
  <si>
    <t>POL50473</t>
  </si>
  <si>
    <t>CUST10002</t>
  </si>
  <si>
    <t>POL50474</t>
  </si>
  <si>
    <t>CUST11290</t>
  </si>
  <si>
    <t>POL50475</t>
  </si>
  <si>
    <t>CUST11934</t>
  </si>
  <si>
    <t>POL50476</t>
  </si>
  <si>
    <t>CUST10768</t>
  </si>
  <si>
    <t>AGT5215</t>
  </si>
  <si>
    <t>POL50477</t>
  </si>
  <si>
    <t>CUST11296</t>
  </si>
  <si>
    <t>POL50479</t>
  </si>
  <si>
    <t>CUST10038</t>
  </si>
  <si>
    <t>AGT5181</t>
  </si>
  <si>
    <t>POL50480</t>
  </si>
  <si>
    <t>CUST11086</t>
  </si>
  <si>
    <t>POL50481</t>
  </si>
  <si>
    <t>CUST12450</t>
  </si>
  <si>
    <t>POL50482</t>
  </si>
  <si>
    <t>CUST10693</t>
  </si>
  <si>
    <t>AGT5062</t>
  </si>
  <si>
    <t>POL50483</t>
  </si>
  <si>
    <t>CUST12076</t>
  </si>
  <si>
    <t>POL50484</t>
  </si>
  <si>
    <t>CUST10485</t>
  </si>
  <si>
    <t>POL50485</t>
  </si>
  <si>
    <t>CUST10018</t>
  </si>
  <si>
    <t>POL50486</t>
  </si>
  <si>
    <t>CUST10336</t>
  </si>
  <si>
    <t>AGT5021</t>
  </si>
  <si>
    <t>POL50489</t>
  </si>
  <si>
    <t>POL50490</t>
  </si>
  <si>
    <t>CUST11424</t>
  </si>
  <si>
    <t>POL50492</t>
  </si>
  <si>
    <t>POL50493</t>
  </si>
  <si>
    <t>CUST11579</t>
  </si>
  <si>
    <t>AGT5190</t>
  </si>
  <si>
    <t>POL50494</t>
  </si>
  <si>
    <t>POL50495</t>
  </si>
  <si>
    <t>CUST12192</t>
  </si>
  <si>
    <t>POL50497</t>
  </si>
  <si>
    <t>CUST11345</t>
  </si>
  <si>
    <t>POL50499</t>
  </si>
  <si>
    <t>CUST10174</t>
  </si>
  <si>
    <t>POL50501</t>
  </si>
  <si>
    <t>CUST11507</t>
  </si>
  <si>
    <t>POL50502</t>
  </si>
  <si>
    <t>CUST11020</t>
  </si>
  <si>
    <t>POL50503</t>
  </si>
  <si>
    <t>CUST10230</t>
  </si>
  <si>
    <t>POL50504</t>
  </si>
  <si>
    <t>CUST12284</t>
  </si>
  <si>
    <t>POL50505</t>
  </si>
  <si>
    <t>CUST10275</t>
  </si>
  <si>
    <t>POL50506</t>
  </si>
  <si>
    <t>CUST10427</t>
  </si>
  <si>
    <t>AGT5088</t>
  </si>
  <si>
    <t>POL50508</t>
  </si>
  <si>
    <t>CUST11904</t>
  </si>
  <si>
    <t>POL50509</t>
  </si>
  <si>
    <t>CUST12186</t>
  </si>
  <si>
    <t>POL50510</t>
  </si>
  <si>
    <t>CUST11276</t>
  </si>
  <si>
    <t>POL50511</t>
  </si>
  <si>
    <t>CUST12100</t>
  </si>
  <si>
    <t>POL50512</t>
  </si>
  <si>
    <t>POL50513</t>
  </si>
  <si>
    <t>CUST11988</t>
  </si>
  <si>
    <t>POL50514</t>
  </si>
  <si>
    <t>CUST10595</t>
  </si>
  <si>
    <t>AGT5078</t>
  </si>
  <si>
    <t>POL50515</t>
  </si>
  <si>
    <t>CUST10618</t>
  </si>
  <si>
    <t>POL50516</t>
  </si>
  <si>
    <t>CUST11202</t>
  </si>
  <si>
    <t>POL50517</t>
  </si>
  <si>
    <t>POL50518</t>
  </si>
  <si>
    <t>CUST11603</t>
  </si>
  <si>
    <t>POL50519</t>
  </si>
  <si>
    <t>CUST11200</t>
  </si>
  <si>
    <t>POL50523</t>
  </si>
  <si>
    <t>CUST10406</t>
  </si>
  <si>
    <t>POL50524</t>
  </si>
  <si>
    <t>CUST10506</t>
  </si>
  <si>
    <t>AGT5159</t>
  </si>
  <si>
    <t>POL50525</t>
  </si>
  <si>
    <t>CUST10513</t>
  </si>
  <si>
    <t>POL50526</t>
  </si>
  <si>
    <t>CUST10517</t>
  </si>
  <si>
    <t>POL50528</t>
  </si>
  <si>
    <t>POL50529</t>
  </si>
  <si>
    <t>CUST11822</t>
  </si>
  <si>
    <t>POL50530</t>
  </si>
  <si>
    <t>CUST11619</t>
  </si>
  <si>
    <t>POL50531</t>
  </si>
  <si>
    <t>CUST11527</t>
  </si>
  <si>
    <t>POL50533</t>
  </si>
  <si>
    <t>CUST11509</t>
  </si>
  <si>
    <t>POL50534</t>
  </si>
  <si>
    <t>CUST12220</t>
  </si>
  <si>
    <t>AGT5167</t>
  </si>
  <si>
    <t>POL50536</t>
  </si>
  <si>
    <t>CUST11058</t>
  </si>
  <si>
    <t>POL50537</t>
  </si>
  <si>
    <t>CUST10996</t>
  </si>
  <si>
    <t>POL50538</t>
  </si>
  <si>
    <t>CUST12091</t>
  </si>
  <si>
    <t>AGT5115</t>
  </si>
  <si>
    <t>POL50539</t>
  </si>
  <si>
    <t>CUST10626</t>
  </si>
  <si>
    <t>POL50540</t>
  </si>
  <si>
    <t>CUST11302</t>
  </si>
  <si>
    <t>POL50542</t>
  </si>
  <si>
    <t>POL50543</t>
  </si>
  <si>
    <t>POL50544</t>
  </si>
  <si>
    <t>AGT5292</t>
  </si>
  <si>
    <t>POL50546</t>
  </si>
  <si>
    <t>CUST10248</t>
  </si>
  <si>
    <t>AGT5224</t>
  </si>
  <si>
    <t>POL50547</t>
  </si>
  <si>
    <t>CUST12193</t>
  </si>
  <si>
    <t>POL50548</t>
  </si>
  <si>
    <t>CUST11063</t>
  </si>
  <si>
    <t>POL50551</t>
  </si>
  <si>
    <t>CUST10978</t>
  </si>
  <si>
    <t>POL50554</t>
  </si>
  <si>
    <t>CUST11477</t>
  </si>
  <si>
    <t>POL50556</t>
  </si>
  <si>
    <t>CUST10973</t>
  </si>
  <si>
    <t>AGT5138</t>
  </si>
  <si>
    <t>POL50557</t>
  </si>
  <si>
    <t>CUST11899</t>
  </si>
  <si>
    <t>POL50559</t>
  </si>
  <si>
    <t>CUST10510</t>
  </si>
  <si>
    <t>POL50560</t>
  </si>
  <si>
    <t>AGT5147</t>
  </si>
  <si>
    <t>POL50561</t>
  </si>
  <si>
    <t>CUST12093</t>
  </si>
  <si>
    <t>POL50562</t>
  </si>
  <si>
    <t>CUST12218</t>
  </si>
  <si>
    <t>POL50564</t>
  </si>
  <si>
    <t>CUST10231</t>
  </si>
  <si>
    <t>POL50565</t>
  </si>
  <si>
    <t>POL50567</t>
  </si>
  <si>
    <t>CUST10892</t>
  </si>
  <si>
    <t>AGT5015</t>
  </si>
  <si>
    <t>POL50568</t>
  </si>
  <si>
    <t>CUST10742</t>
  </si>
  <si>
    <t>POL50569</t>
  </si>
  <si>
    <t>CUST10907</t>
  </si>
  <si>
    <t>POL50570</t>
  </si>
  <si>
    <t>CUST12145</t>
  </si>
  <si>
    <t>POL50571</t>
  </si>
  <si>
    <t>CUST11039</t>
  </si>
  <si>
    <t>AGT5101</t>
  </si>
  <si>
    <t>POL50572</t>
  </si>
  <si>
    <t>CUST11402</t>
  </si>
  <si>
    <t>POL50573</t>
  </si>
  <si>
    <t>CUST11223</t>
  </si>
  <si>
    <t>POL50574</t>
  </si>
  <si>
    <t>CUST10366</t>
  </si>
  <si>
    <t>POL50575</t>
  </si>
  <si>
    <t>CUST12112</t>
  </si>
  <si>
    <t>POL50577</t>
  </si>
  <si>
    <t>CUST10208</t>
  </si>
  <si>
    <t>AGT5297</t>
  </si>
  <si>
    <t>POL50581</t>
  </si>
  <si>
    <t>CUST10541</t>
  </si>
  <si>
    <t>POL50583</t>
  </si>
  <si>
    <t>CUST12270</t>
  </si>
  <si>
    <t>AGT5114</t>
  </si>
  <si>
    <t>POL50584</t>
  </si>
  <si>
    <t>CUST10396</t>
  </si>
  <si>
    <t>POL50586</t>
  </si>
  <si>
    <t>POL50588</t>
  </si>
  <si>
    <t>POL50590</t>
  </si>
  <si>
    <t>CUST12453</t>
  </si>
  <si>
    <t>AGT5178</t>
  </si>
  <si>
    <t>POL50591</t>
  </si>
  <si>
    <t>CUST10012</t>
  </si>
  <si>
    <t>POL50593</t>
  </si>
  <si>
    <t>CUST10800</t>
  </si>
  <si>
    <t>POL50595</t>
  </si>
  <si>
    <t>CUST11644</t>
  </si>
  <si>
    <t>POL50597</t>
  </si>
  <si>
    <t>CUST12035</t>
  </si>
  <si>
    <t>POL50598</t>
  </si>
  <si>
    <t>POL50599</t>
  </si>
  <si>
    <t>CUST10314</t>
  </si>
  <si>
    <t>POL50600</t>
  </si>
  <si>
    <t>POL50601</t>
  </si>
  <si>
    <t>CUST10341</t>
  </si>
  <si>
    <t>POL50604</t>
  </si>
  <si>
    <t>CUST11343</t>
  </si>
  <si>
    <t>POL50606</t>
  </si>
  <si>
    <t>CUST10339</t>
  </si>
  <si>
    <t>POL50607</t>
  </si>
  <si>
    <t>CUST12395</t>
  </si>
  <si>
    <t>POL50609</t>
  </si>
  <si>
    <t>CUST11510</t>
  </si>
  <si>
    <t>POL50610</t>
  </si>
  <si>
    <t>POL50611</t>
  </si>
  <si>
    <t>CUST11879</t>
  </si>
  <si>
    <t>POL50612</t>
  </si>
  <si>
    <t>CUST11465</t>
  </si>
  <si>
    <t>POL50613</t>
  </si>
  <si>
    <t>CUST11483</t>
  </si>
  <si>
    <t>POL50615</t>
  </si>
  <si>
    <t>CUST11393</t>
  </si>
  <si>
    <t>POL50617</t>
  </si>
  <si>
    <t>CUST10548</t>
  </si>
  <si>
    <t>POL50618</t>
  </si>
  <si>
    <t>CUST11903</t>
  </si>
  <si>
    <t>POL50621</t>
  </si>
  <si>
    <t>AGT5059</t>
  </si>
  <si>
    <t>POL50622</t>
  </si>
  <si>
    <t>CUST10137</t>
  </si>
  <si>
    <t>POL50626</t>
  </si>
  <si>
    <t>CUST11277</t>
  </si>
  <si>
    <t>POL50628</t>
  </si>
  <si>
    <t>CUST12319</t>
  </si>
  <si>
    <t>POL50629</t>
  </si>
  <si>
    <t>CUST11785</t>
  </si>
  <si>
    <t>POL50632</t>
  </si>
  <si>
    <t>CUST10317</t>
  </si>
  <si>
    <t>POL50633</t>
  </si>
  <si>
    <t>CUST11098</t>
  </si>
  <si>
    <t>POL50635</t>
  </si>
  <si>
    <t>CUST10667</t>
  </si>
  <si>
    <t>POL50636</t>
  </si>
  <si>
    <t>CUST10634</t>
  </si>
  <si>
    <t>POL50638</t>
  </si>
  <si>
    <t>CUST12054</t>
  </si>
  <si>
    <t>POL50639</t>
  </si>
  <si>
    <t>CUST11953</t>
  </si>
  <si>
    <t>AGT5113</t>
  </si>
  <si>
    <t>POL50640</t>
  </si>
  <si>
    <t>AGT5259</t>
  </si>
  <si>
    <t>POL50641</t>
  </si>
  <si>
    <t>POL50643</t>
  </si>
  <si>
    <t>POL50645</t>
  </si>
  <si>
    <t>POL50646</t>
  </si>
  <si>
    <t>CUST11883</t>
  </si>
  <si>
    <t>POL50647</t>
  </si>
  <si>
    <t>CUST10602</t>
  </si>
  <si>
    <t>POL50648</t>
  </si>
  <si>
    <t>CUST11678</t>
  </si>
  <si>
    <t>POL50652</t>
  </si>
  <si>
    <t>CUST11401</t>
  </si>
  <si>
    <t>POL50653</t>
  </si>
  <si>
    <t>CUST11704</t>
  </si>
  <si>
    <t>POL50656</t>
  </si>
  <si>
    <t>CUST11983</t>
  </si>
  <si>
    <t>POL50657</t>
  </si>
  <si>
    <t>CUST10723</t>
  </si>
  <si>
    <t>AGT5047</t>
  </si>
  <si>
    <t>POL50658</t>
  </si>
  <si>
    <t>POL50660</t>
  </si>
  <si>
    <t>CUST11012</t>
  </si>
  <si>
    <t>POL50661</t>
  </si>
  <si>
    <t>POL50662</t>
  </si>
  <si>
    <t>CUST10955</t>
  </si>
  <si>
    <t>POL50664</t>
  </si>
  <si>
    <t>CUST10783</t>
  </si>
  <si>
    <t>AGT5206</t>
  </si>
  <si>
    <t>POL50665</t>
  </si>
  <si>
    <t>CUST12277</t>
  </si>
  <si>
    <t>AGT5092</t>
  </si>
  <si>
    <t>POL50666</t>
  </si>
  <si>
    <t>CUST10732</t>
  </si>
  <si>
    <t>POL50668</t>
  </si>
  <si>
    <t>CUST10540</t>
  </si>
  <si>
    <t>AGT5071</t>
  </si>
  <si>
    <t>POL50669</t>
  </si>
  <si>
    <t>CUST10246</t>
  </si>
  <si>
    <t>POL50670</t>
  </si>
  <si>
    <t>CUST10088</t>
  </si>
  <si>
    <t>POL50672</t>
  </si>
  <si>
    <t>CUST12497</t>
  </si>
  <si>
    <t>POL50673</t>
  </si>
  <si>
    <t>CUST10075</t>
  </si>
  <si>
    <t>POL50674</t>
  </si>
  <si>
    <t>CUST11885</t>
  </si>
  <si>
    <t>POL50675</t>
  </si>
  <si>
    <t>CUST11540</t>
  </si>
  <si>
    <t>POL50676</t>
  </si>
  <si>
    <t>POL50678</t>
  </si>
  <si>
    <t>CUST11582</t>
  </si>
  <si>
    <t>AGT5168</t>
  </si>
  <si>
    <t>POL50679</t>
  </si>
  <si>
    <t>POL50680</t>
  </si>
  <si>
    <t>CUST11166</t>
  </si>
  <si>
    <t>POL50681</t>
  </si>
  <si>
    <t>CUST12368</t>
  </si>
  <si>
    <t>AGT5003</t>
  </si>
  <si>
    <t>POL50682</t>
  </si>
  <si>
    <t>CUST10511</t>
  </si>
  <si>
    <t>POL50684</t>
  </si>
  <si>
    <t>CUST11639</t>
  </si>
  <si>
    <t>POL50685</t>
  </si>
  <si>
    <t>CUST12377</t>
  </si>
  <si>
    <t>POL50688</t>
  </si>
  <si>
    <t>POL50689</t>
  </si>
  <si>
    <t>POL50690</t>
  </si>
  <si>
    <t>CUST10395</t>
  </si>
  <si>
    <t>POL50693</t>
  </si>
  <si>
    <t>POL50694</t>
  </si>
  <si>
    <t>CUST11897</t>
  </si>
  <si>
    <t>POL50695</t>
  </si>
  <si>
    <t>CUST11810</t>
  </si>
  <si>
    <t>AGT5285</t>
  </si>
  <si>
    <t>POL50696</t>
  </si>
  <si>
    <t>CUST10707</t>
  </si>
  <si>
    <t>POL50697</t>
  </si>
  <si>
    <t>CUST10255</t>
  </si>
  <si>
    <t>POL50698</t>
  </si>
  <si>
    <t>CUST12439</t>
  </si>
  <si>
    <t>POL50699</t>
  </si>
  <si>
    <t>CUST10545</t>
  </si>
  <si>
    <t>AGT5171</t>
  </si>
  <si>
    <t>POL50701</t>
  </si>
  <si>
    <t>CUST10904</t>
  </si>
  <si>
    <t>POL50702</t>
  </si>
  <si>
    <t>CUST12026</t>
  </si>
  <si>
    <t>AGT5033</t>
  </si>
  <si>
    <t>POL50703</t>
  </si>
  <si>
    <t>CUST11212</t>
  </si>
  <si>
    <t>POL50704</t>
  </si>
  <si>
    <t>CUST10241</t>
  </si>
  <si>
    <t>POL50705</t>
  </si>
  <si>
    <t>CUST11072</t>
  </si>
  <si>
    <t>AGT5235</t>
  </si>
  <si>
    <t>POL50706</t>
  </si>
  <si>
    <t>CUST10689</t>
  </si>
  <si>
    <t>POL50707</t>
  </si>
  <si>
    <t>CUST11028</t>
  </si>
  <si>
    <t>POL50708</t>
  </si>
  <si>
    <t>POL50709</t>
  </si>
  <si>
    <t>CUST11145</t>
  </si>
  <si>
    <t>POL50711</t>
  </si>
  <si>
    <t>AGT5130</t>
  </si>
  <si>
    <t>POL50714</t>
  </si>
  <si>
    <t>CUST11584</t>
  </si>
  <si>
    <t>POL50715</t>
  </si>
  <si>
    <t>CUST10330</t>
  </si>
  <si>
    <t>POL50716</t>
  </si>
  <si>
    <t>CUST12147</t>
  </si>
  <si>
    <t>POL50717</t>
  </si>
  <si>
    <t>POL50719</t>
  </si>
  <si>
    <t>CUST10767</t>
  </si>
  <si>
    <t>AGT5216</t>
  </si>
  <si>
    <t>POL50721</t>
  </si>
  <si>
    <t>CUST10635</t>
  </si>
  <si>
    <t>AGT5079</t>
  </si>
  <si>
    <t>POL50723</t>
  </si>
  <si>
    <t>CUST12157</t>
  </si>
  <si>
    <t>POL50724</t>
  </si>
  <si>
    <t>CUST11920</t>
  </si>
  <si>
    <t>POL50726</t>
  </si>
  <si>
    <t>CUST10073</t>
  </si>
  <si>
    <t>POL50729</t>
  </si>
  <si>
    <t>CUST10555</t>
  </si>
  <si>
    <t>POL50730</t>
  </si>
  <si>
    <t>CUST11880</t>
  </si>
  <si>
    <t>POL50731</t>
  </si>
  <si>
    <t>AGT5013</t>
  </si>
  <si>
    <t>POL50732</t>
  </si>
  <si>
    <t>CUST12208</t>
  </si>
  <si>
    <t>POL50733</t>
  </si>
  <si>
    <t>POL50735</t>
  </si>
  <si>
    <t>CUST12117</t>
  </si>
  <si>
    <t>POL50736</t>
  </si>
  <si>
    <t>CUST12016</t>
  </si>
  <si>
    <t>POL50737</t>
  </si>
  <si>
    <t>POL50738</t>
  </si>
  <si>
    <t>CUST11434</t>
  </si>
  <si>
    <t>POL50739</t>
  </si>
  <si>
    <t>CUST10082</t>
  </si>
  <si>
    <t>POL50740</t>
  </si>
  <si>
    <t>CUST10847</t>
  </si>
  <si>
    <t>POL50741</t>
  </si>
  <si>
    <t>CUST11036</t>
  </si>
  <si>
    <t>POL50742</t>
  </si>
  <si>
    <t>POL50743</t>
  </si>
  <si>
    <t>POL50747</t>
  </si>
  <si>
    <t>CUST12415</t>
  </si>
  <si>
    <t>AGT5103</t>
  </si>
  <si>
    <t>POL50748</t>
  </si>
  <si>
    <t>CUST12023</t>
  </si>
  <si>
    <t>POL50749</t>
  </si>
  <si>
    <t>CUST12476</t>
  </si>
  <si>
    <t>POL50750</t>
  </si>
  <si>
    <t>CUST10184</t>
  </si>
  <si>
    <t>POL50751</t>
  </si>
  <si>
    <t>CUST10304</t>
  </si>
  <si>
    <t>POL50753</t>
  </si>
  <si>
    <t>CUST11687</t>
  </si>
  <si>
    <t>POL50754</t>
  </si>
  <si>
    <t>CUST11683</t>
  </si>
  <si>
    <t>AGT5145</t>
  </si>
  <si>
    <t>POL50755</t>
  </si>
  <si>
    <t>CUST10531</t>
  </si>
  <si>
    <t>POL50757</t>
  </si>
  <si>
    <t>POL50758</t>
  </si>
  <si>
    <t>CUST11571</t>
  </si>
  <si>
    <t>POL50759</t>
  </si>
  <si>
    <t>CUST11455</t>
  </si>
  <si>
    <t>POL50760</t>
  </si>
  <si>
    <t>CUST12442</t>
  </si>
  <si>
    <t>POL50761</t>
  </si>
  <si>
    <t>CUST10969</t>
  </si>
  <si>
    <t>POL50762</t>
  </si>
  <si>
    <t>CUST10449</t>
  </si>
  <si>
    <t>AGT5134</t>
  </si>
  <si>
    <t>POL50763</t>
  </si>
  <si>
    <t>CUST10529</t>
  </si>
  <si>
    <t>POL50764</t>
  </si>
  <si>
    <t>CUST11136</t>
  </si>
  <si>
    <t>AGT5106</t>
  </si>
  <si>
    <t>POL50765</t>
  </si>
  <si>
    <t>POL50766</t>
  </si>
  <si>
    <t>POL50770</t>
  </si>
  <si>
    <t>CUST10630</t>
  </si>
  <si>
    <t>AGT5054</t>
  </si>
  <si>
    <t>POL50773</t>
  </si>
  <si>
    <t>CUST11839</t>
  </si>
  <si>
    <t>POL50774</t>
  </si>
  <si>
    <t>CUST10265</t>
  </si>
  <si>
    <t>AGT5187</t>
  </si>
  <si>
    <t>POL50775</t>
  </si>
  <si>
    <t>POL50777</t>
  </si>
  <si>
    <t>CUST12489</t>
  </si>
  <si>
    <t>AGT5032</t>
  </si>
  <si>
    <t>POL50779</t>
  </si>
  <si>
    <t>CUST12188</t>
  </si>
  <si>
    <t>POL50780</t>
  </si>
  <si>
    <t>CUST12121</t>
  </si>
  <si>
    <t>POL50782</t>
  </si>
  <si>
    <t>POL50783</t>
  </si>
  <si>
    <t>POL50785</t>
  </si>
  <si>
    <t>CUST12331</t>
  </si>
  <si>
    <t>AGT5146</t>
  </si>
  <si>
    <t>POL50787</t>
  </si>
  <si>
    <t>POL50788</t>
  </si>
  <si>
    <t>POL50789</t>
  </si>
  <si>
    <t>CUST10347</t>
  </si>
  <si>
    <t>POL50790</t>
  </si>
  <si>
    <t>CUST11172</t>
  </si>
  <si>
    <t>POL50791</t>
  </si>
  <si>
    <t>CUST10108</t>
  </si>
  <si>
    <t>POL50792</t>
  </si>
  <si>
    <t>CUST11586</t>
  </si>
  <si>
    <t>POL50795</t>
  </si>
  <si>
    <t>CUST10702</t>
  </si>
  <si>
    <t>POL50797</t>
  </si>
  <si>
    <t>CUST12427</t>
  </si>
  <si>
    <t>POL50799</t>
  </si>
  <si>
    <t>CUST12042</t>
  </si>
  <si>
    <t>POL50800</t>
  </si>
  <si>
    <t>CUST11305</t>
  </si>
  <si>
    <t>POL50801</t>
  </si>
  <si>
    <t>CUST12344</t>
  </si>
  <si>
    <t>POL50802</t>
  </si>
  <si>
    <t>CUST11337</t>
  </si>
  <si>
    <t>POL50803</t>
  </si>
  <si>
    <t>CUST10946</t>
  </si>
  <si>
    <t>POL50805</t>
  </si>
  <si>
    <t>CUST10154</t>
  </si>
  <si>
    <t>POL50807</t>
  </si>
  <si>
    <t>CUST11894</t>
  </si>
  <si>
    <t>POL50808</t>
  </si>
  <si>
    <t>CUST12060</t>
  </si>
  <si>
    <t>AGT5056</t>
  </si>
  <si>
    <t>POL50809</t>
  </si>
  <si>
    <t>CUST10731</t>
  </si>
  <si>
    <t>POL50811</t>
  </si>
  <si>
    <t>CUST10397</t>
  </si>
  <si>
    <t>AGT5091</t>
  </si>
  <si>
    <t>POL50812</t>
  </si>
  <si>
    <t>CUST11635</t>
  </si>
  <si>
    <t>POL50813</t>
  </si>
  <si>
    <t>POL50814</t>
  </si>
  <si>
    <t>CUST11339</t>
  </si>
  <si>
    <t>POL50815</t>
  </si>
  <si>
    <t>CUST11362</t>
  </si>
  <si>
    <t>POL50816</t>
  </si>
  <si>
    <t>CUST10155</t>
  </si>
  <si>
    <t>POL50817</t>
  </si>
  <si>
    <t>CUST12171</t>
  </si>
  <si>
    <t>POL50819</t>
  </si>
  <si>
    <t>AGT5014</t>
  </si>
  <si>
    <t>POL50820</t>
  </si>
  <si>
    <t>CUST10859</t>
  </si>
  <si>
    <t>POL50822</t>
  </si>
  <si>
    <t>CUST10437</t>
  </si>
  <si>
    <t>POL50823</t>
  </si>
  <si>
    <t>POL50825</t>
  </si>
  <si>
    <t>CUST12436</t>
  </si>
  <si>
    <t>POL50826</t>
  </si>
  <si>
    <t>CUST12454</t>
  </si>
  <si>
    <t>POL50828</t>
  </si>
  <si>
    <t>CUST12079</t>
  </si>
  <si>
    <t>POL50829</t>
  </si>
  <si>
    <t>POL50830</t>
  </si>
  <si>
    <t>CUST12291</t>
  </si>
  <si>
    <t>POL50831</t>
  </si>
  <si>
    <t>CUST11986</t>
  </si>
  <si>
    <t>AGT5185</t>
  </si>
  <si>
    <t>POL50832</t>
  </si>
  <si>
    <t>POL50833</t>
  </si>
  <si>
    <t>CUST10327</t>
  </si>
  <si>
    <t>POL50835</t>
  </si>
  <si>
    <t>CUST11325</t>
  </si>
  <si>
    <t>POL50836</t>
  </si>
  <si>
    <t>CUST12005</t>
  </si>
  <si>
    <t>POL50837</t>
  </si>
  <si>
    <t>CUST10565</t>
  </si>
  <si>
    <t>POL50838</t>
  </si>
  <si>
    <t>CUST10008</t>
  </si>
  <si>
    <t>POL50840</t>
  </si>
  <si>
    <t>CUST11594</t>
  </si>
  <si>
    <t>POL50841</t>
  </si>
  <si>
    <t>CUST11992</t>
  </si>
  <si>
    <t>POL50843</t>
  </si>
  <si>
    <t>POL50844</t>
  </si>
  <si>
    <t>CUST11022</t>
  </si>
  <si>
    <t>POL50845</t>
  </si>
  <si>
    <t>CUST11964</t>
  </si>
  <si>
    <t>POL50848</t>
  </si>
  <si>
    <t>CUST11788</t>
  </si>
  <si>
    <t>POL50849</t>
  </si>
  <si>
    <t>CUST10473</t>
  </si>
  <si>
    <t>POL50851</t>
  </si>
  <si>
    <t>CUST10417</t>
  </si>
  <si>
    <t>POL50852</t>
  </si>
  <si>
    <t>CUST10852</t>
  </si>
  <si>
    <t>POL50853</t>
  </si>
  <si>
    <t>CUST12155</t>
  </si>
  <si>
    <t>POL50854</t>
  </si>
  <si>
    <t>CUST10472</t>
  </si>
  <si>
    <t>POL50855</t>
  </si>
  <si>
    <t>CUST10057</t>
  </si>
  <si>
    <t>POL50856</t>
  </si>
  <si>
    <t>CUST10319</t>
  </si>
  <si>
    <t>POL50857</t>
  </si>
  <si>
    <t>CUST10329</t>
  </si>
  <si>
    <t>POL50858</t>
  </si>
  <si>
    <t>CUST11436</t>
  </si>
  <si>
    <t>POL50860</t>
  </si>
  <si>
    <t>CUST12412</t>
  </si>
  <si>
    <t>AGT5000</t>
  </si>
  <si>
    <t>POL50861</t>
  </si>
  <si>
    <t>CUST10393</t>
  </si>
  <si>
    <t>POL50862</t>
  </si>
  <si>
    <t>CUST11565</t>
  </si>
  <si>
    <t>AGT5052</t>
  </si>
  <si>
    <t>POL50863</t>
  </si>
  <si>
    <t>CUST12308</t>
  </si>
  <si>
    <t>AGT5272</t>
  </si>
  <si>
    <t>POL50864</t>
  </si>
  <si>
    <t>POL50865</t>
  </si>
  <si>
    <t>CUST10757</t>
  </si>
  <si>
    <t>POL50866</t>
  </si>
  <si>
    <t>CUST10733</t>
  </si>
  <si>
    <t>AGT5009</t>
  </si>
  <si>
    <t>POL50867</t>
  </si>
  <si>
    <t>POL50869</t>
  </si>
  <si>
    <t>POL50870</t>
  </si>
  <si>
    <t>CUST11653</t>
  </si>
  <si>
    <t>AGT5077</t>
  </si>
  <si>
    <t>POL50872</t>
  </si>
  <si>
    <t>CUST12202</t>
  </si>
  <si>
    <t>POL50875</t>
  </si>
  <si>
    <t>CUST11263</t>
  </si>
  <si>
    <t>AGT5102</t>
  </si>
  <si>
    <t>POL50876</t>
  </si>
  <si>
    <t>AGT5217</t>
  </si>
  <si>
    <t>POL50877</t>
  </si>
  <si>
    <t>CUST11487</t>
  </si>
  <si>
    <t>POL50878</t>
  </si>
  <si>
    <t>POL50879</t>
  </si>
  <si>
    <t>CUST11685</t>
  </si>
  <si>
    <t>POL50880</t>
  </si>
  <si>
    <t>CUST10746</t>
  </si>
  <si>
    <t>AGT5081</t>
  </si>
  <si>
    <t>POL50883</t>
  </si>
  <si>
    <t>CUST11537</t>
  </si>
  <si>
    <t>POL50884</t>
  </si>
  <si>
    <t>CUST12321</t>
  </si>
  <si>
    <t>POL50885</t>
  </si>
  <si>
    <t>CUST12226</t>
  </si>
  <si>
    <t>POL50886</t>
  </si>
  <si>
    <t>CUST10374</t>
  </si>
  <si>
    <t>POL50887</t>
  </si>
  <si>
    <t>CUST11203</t>
  </si>
  <si>
    <t>POL50889</t>
  </si>
  <si>
    <t>POL50890</t>
  </si>
  <si>
    <t>CUST11330</t>
  </si>
  <si>
    <t>POL50891</t>
  </si>
  <si>
    <t>CUST11021</t>
  </si>
  <si>
    <t>POL50892</t>
  </si>
  <si>
    <t>CUST11754</t>
  </si>
  <si>
    <t>POL50894</t>
  </si>
  <si>
    <t>CUST11289</t>
  </si>
  <si>
    <t>POL50896</t>
  </si>
  <si>
    <t>CUST12244</t>
  </si>
  <si>
    <t>POL50897</t>
  </si>
  <si>
    <t>POL50898</t>
  </si>
  <si>
    <t>POL50899</t>
  </si>
  <si>
    <t>POL50900</t>
  </si>
  <si>
    <t>CUST11868</t>
  </si>
  <si>
    <t>POL50901</t>
  </si>
  <si>
    <t>CUST11538</t>
  </si>
  <si>
    <t>POL50902</t>
  </si>
  <si>
    <t>CUST11798</t>
  </si>
  <si>
    <t>POL50903</t>
  </si>
  <si>
    <t>POL50904</t>
  </si>
  <si>
    <t>CUST10315</t>
  </si>
  <si>
    <t>POL50906</t>
  </si>
  <si>
    <t>CUST10967</t>
  </si>
  <si>
    <t>POL50907</t>
  </si>
  <si>
    <t>CUST11132</t>
  </si>
  <si>
    <t>POL50908</t>
  </si>
  <si>
    <t>CUST12435</t>
  </si>
  <si>
    <t>POL50909</t>
  </si>
  <si>
    <t>CUST11151</t>
  </si>
  <si>
    <t>POL50910</t>
  </si>
  <si>
    <t>CUST12212</t>
  </si>
  <si>
    <t>POL50911</t>
  </si>
  <si>
    <t>POL50912</t>
  </si>
  <si>
    <t>POL50914</t>
  </si>
  <si>
    <t>CUST10456</t>
  </si>
  <si>
    <t>POL50916</t>
  </si>
  <si>
    <t>POL50918</t>
  </si>
  <si>
    <t>CUST12264</t>
  </si>
  <si>
    <t>POL50921</t>
  </si>
  <si>
    <t>CUST12113</t>
  </si>
  <si>
    <t>POL50922</t>
  </si>
  <si>
    <t>CUST11491</t>
  </si>
  <si>
    <t>POL50923</t>
  </si>
  <si>
    <t>POL50924</t>
  </si>
  <si>
    <t>POL50927</t>
  </si>
  <si>
    <t>CUST10235</t>
  </si>
  <si>
    <t>POL50928</t>
  </si>
  <si>
    <t>AGT5276</t>
  </si>
  <si>
    <t>POL50929</t>
  </si>
  <si>
    <t>CUST11255</t>
  </si>
  <si>
    <t>POL50930</t>
  </si>
  <si>
    <t>CUST10683</t>
  </si>
  <si>
    <t>POL50931</t>
  </si>
  <si>
    <t>CUST11872</t>
  </si>
  <si>
    <t>POL50932</t>
  </si>
  <si>
    <t>CUST10810</t>
  </si>
  <si>
    <t>AGT5029</t>
  </si>
  <si>
    <t>POL50934</t>
  </si>
  <si>
    <t>CUST11570</t>
  </si>
  <si>
    <t>POL50935</t>
  </si>
  <si>
    <t>CUST10476</t>
  </si>
  <si>
    <t>POL50936</t>
  </si>
  <si>
    <t>CUST10575</t>
  </si>
  <si>
    <t>POL50937</t>
  </si>
  <si>
    <t>CUST10105</t>
  </si>
  <si>
    <t>POL50938</t>
  </si>
  <si>
    <t>CUST11583</t>
  </si>
  <si>
    <t>POL50939</t>
  </si>
  <si>
    <t>CUST12245</t>
  </si>
  <si>
    <t>POL50941</t>
  </si>
  <si>
    <t>CUST12389</t>
  </si>
  <si>
    <t>POL50942</t>
  </si>
  <si>
    <t>CUST12190</t>
  </si>
  <si>
    <t>POL50944</t>
  </si>
  <si>
    <t>CUST11287</t>
  </si>
  <si>
    <t>POL50946</t>
  </si>
  <si>
    <t>CUST10178</t>
  </si>
  <si>
    <t>POL50947</t>
  </si>
  <si>
    <t>CUST12315</t>
  </si>
  <si>
    <t>POL50948</t>
  </si>
  <si>
    <t>POL50949</t>
  </si>
  <si>
    <t>POL50951</t>
  </si>
  <si>
    <t>CUST10195</t>
  </si>
  <si>
    <t>POL50952</t>
  </si>
  <si>
    <t>CUST12118</t>
  </si>
  <si>
    <t>POL50953</t>
  </si>
  <si>
    <t>CUST10738</t>
  </si>
  <si>
    <t>POL50954</t>
  </si>
  <si>
    <t>CUST12011</t>
  </si>
  <si>
    <t>POL50955</t>
  </si>
  <si>
    <t>CUST11764</t>
  </si>
  <si>
    <t>POL50956</t>
  </si>
  <si>
    <t>POL50957</t>
  </si>
  <si>
    <t>CUST11065</t>
  </si>
  <si>
    <t>POL50958</t>
  </si>
  <si>
    <t>CUST10141</t>
  </si>
  <si>
    <t>POL50959</t>
  </si>
  <si>
    <t>CUST10381</t>
  </si>
  <si>
    <t>POL50960</t>
  </si>
  <si>
    <t>CUST10465</t>
  </si>
  <si>
    <t>POL50961</t>
  </si>
  <si>
    <t>CUST11256</t>
  </si>
  <si>
    <t>POL50962</t>
  </si>
  <si>
    <t>CUST10839</t>
  </si>
  <si>
    <t>POL50964</t>
  </si>
  <si>
    <t>POL50965</t>
  </si>
  <si>
    <t>CUST11249</t>
  </si>
  <si>
    <t>POL50966</t>
  </si>
  <si>
    <t>CUST11923</t>
  </si>
  <si>
    <t>AGT5175</t>
  </si>
  <si>
    <t>POL50967</t>
  </si>
  <si>
    <t>CUST10459</t>
  </si>
  <si>
    <t>POL50968</t>
  </si>
  <si>
    <t>CUST11661</t>
  </si>
  <si>
    <t>POL50969</t>
  </si>
  <si>
    <t>AGT5010</t>
  </si>
  <si>
    <t>POL50970</t>
  </si>
  <si>
    <t>CUST11352</t>
  </si>
  <si>
    <t>POL50972</t>
  </si>
  <si>
    <t>POL50974</t>
  </si>
  <si>
    <t>CUST11829</t>
  </si>
  <si>
    <t>POL50975</t>
  </si>
  <si>
    <t>CUST12169</t>
  </si>
  <si>
    <t>POL50976</t>
  </si>
  <si>
    <t>CUST10270</t>
  </si>
  <si>
    <t>POL50977</t>
  </si>
  <si>
    <t>POL50979</t>
  </si>
  <si>
    <t>CUST10962</t>
  </si>
  <si>
    <t>POL50980</t>
  </si>
  <si>
    <t>POL50981</t>
  </si>
  <si>
    <t>POL50983</t>
  </si>
  <si>
    <t>CUST11666</t>
  </si>
  <si>
    <t>POL50984</t>
  </si>
  <si>
    <t>CUST11230</t>
  </si>
  <si>
    <t>POL50988</t>
  </si>
  <si>
    <t>CUST10537</t>
  </si>
  <si>
    <t>POL50989</t>
  </si>
  <si>
    <t>POL50990</t>
  </si>
  <si>
    <t>CUST12173</t>
  </si>
  <si>
    <t>POL50993</t>
  </si>
  <si>
    <t>CUST11451</t>
  </si>
  <si>
    <t>POL50994</t>
  </si>
  <si>
    <t>CUST12432</t>
  </si>
  <si>
    <t>POL50995</t>
  </si>
  <si>
    <t>POL50996</t>
  </si>
  <si>
    <t>CUST10350</t>
  </si>
  <si>
    <t>POL50997</t>
  </si>
  <si>
    <t>POL50999</t>
  </si>
  <si>
    <t>CUST11768</t>
  </si>
  <si>
    <t>POL51000</t>
  </si>
  <si>
    <t>POL51001</t>
  </si>
  <si>
    <t>CUST12246</t>
  </si>
  <si>
    <t>POL51002</t>
  </si>
  <si>
    <t>CUST11854</t>
  </si>
  <si>
    <t>POL51003</t>
  </si>
  <si>
    <t>CUST11831</t>
  </si>
  <si>
    <t>POL51004</t>
  </si>
  <si>
    <t>CUST10606</t>
  </si>
  <si>
    <t>POL51005</t>
  </si>
  <si>
    <t>CUST10097</t>
  </si>
  <si>
    <t>POL51006</t>
  </si>
  <si>
    <t>CUST10348</t>
  </si>
  <si>
    <t>POL51007</t>
  </si>
  <si>
    <t>POL51008</t>
  </si>
  <si>
    <t>CUST10480</t>
  </si>
  <si>
    <t>POL51010</t>
  </si>
  <si>
    <t>CUST11454</t>
  </si>
  <si>
    <t>POL51011</t>
  </si>
  <si>
    <t>CUST11797</t>
  </si>
  <si>
    <t>POL51012</t>
  </si>
  <si>
    <t>POL51013</t>
  </si>
  <si>
    <t>CUST10950</t>
  </si>
  <si>
    <t>POL51015</t>
  </si>
  <si>
    <t>CUST11694</t>
  </si>
  <si>
    <t>POL51016</t>
  </si>
  <si>
    <t>CUST11573</t>
  </si>
  <si>
    <t>POL51017</t>
  </si>
  <si>
    <t>CUST12370</t>
  </si>
  <si>
    <t>AGT5074</t>
  </si>
  <si>
    <t>POL51018</t>
  </si>
  <si>
    <t>POL51020</t>
  </si>
  <si>
    <t>CUST10652</t>
  </si>
  <si>
    <t>POL51022</t>
  </si>
  <si>
    <t>CUST12119</t>
  </si>
  <si>
    <t>POL51024</t>
  </si>
  <si>
    <t>CUST12275</t>
  </si>
  <si>
    <t>POL51025</t>
  </si>
  <si>
    <t>CUST11314</t>
  </si>
  <si>
    <t>POL51026</t>
  </si>
  <si>
    <t>POL51027</t>
  </si>
  <si>
    <t>CUST11315</t>
  </si>
  <si>
    <t>POL51030</t>
  </si>
  <si>
    <t>AGT5018</t>
  </si>
  <si>
    <t>POL51031</t>
  </si>
  <si>
    <t>CUST10260</t>
  </si>
  <si>
    <t>POL51032</t>
  </si>
  <si>
    <t>CUST11711</t>
  </si>
  <si>
    <t>POL51034</t>
  </si>
  <si>
    <t>CUST10714</t>
  </si>
  <si>
    <t>AGT5169</t>
  </si>
  <si>
    <t>POL51035</t>
  </si>
  <si>
    <t>POL51037</t>
  </si>
  <si>
    <t>CUST12210</t>
  </si>
  <si>
    <t>POL51038</t>
  </si>
  <si>
    <t>POL51039</t>
  </si>
  <si>
    <t>CUST10728</t>
  </si>
  <si>
    <t>POL51040</t>
  </si>
  <si>
    <t>CUST10370</t>
  </si>
  <si>
    <t>POL51041</t>
  </si>
  <si>
    <t>CUST10009</t>
  </si>
  <si>
    <t>POL51042</t>
  </si>
  <si>
    <t>CUST12316</t>
  </si>
  <si>
    <t>POL51043</t>
  </si>
  <si>
    <t>CUST11210</t>
  </si>
  <si>
    <t>POL51045</t>
  </si>
  <si>
    <t>POL51046</t>
  </si>
  <si>
    <t>CUST11828</t>
  </si>
  <si>
    <t>POL51048</t>
  </si>
  <si>
    <t>CUST11372</t>
  </si>
  <si>
    <t>POL51049</t>
  </si>
  <si>
    <t>CUST12465</t>
  </si>
  <si>
    <t>AGT5202</t>
  </si>
  <si>
    <t>POL51050</t>
  </si>
  <si>
    <t>CUST10932</t>
  </si>
  <si>
    <t>POL51051</t>
  </si>
  <si>
    <t>CUST10961</t>
  </si>
  <si>
    <t>POL51052</t>
  </si>
  <si>
    <t>CUST11317</t>
  </si>
  <si>
    <t>POL51053</t>
  </si>
  <si>
    <t>CUST11124</t>
  </si>
  <si>
    <t>POL51055</t>
  </si>
  <si>
    <t>CUST12461</t>
  </si>
  <si>
    <t>POL51056</t>
  </si>
  <si>
    <t>CUST10856</t>
  </si>
  <si>
    <t>AGT5214</t>
  </si>
  <si>
    <t>POL51058</t>
  </si>
  <si>
    <t>POL51060</t>
  </si>
  <si>
    <t>CUST12046</t>
  </si>
  <si>
    <t>POL51061</t>
  </si>
  <si>
    <t>CUST10190</t>
  </si>
  <si>
    <t>POL51062</t>
  </si>
  <si>
    <t>CUST10578</t>
  </si>
  <si>
    <t>POL51064</t>
  </si>
  <si>
    <t>CUST10841</t>
  </si>
  <si>
    <t>AGT5186</t>
  </si>
  <si>
    <t>POL51065</t>
  </si>
  <si>
    <t>CUST11416</t>
  </si>
  <si>
    <t>POL51066</t>
  </si>
  <si>
    <t>CUST11795</t>
  </si>
  <si>
    <t>POL51068</t>
  </si>
  <si>
    <t>CUST11324</t>
  </si>
  <si>
    <t>POL51069</t>
  </si>
  <si>
    <t>CUST11739</t>
  </si>
  <si>
    <t>POL51071</t>
  </si>
  <si>
    <t>CUST11492</t>
  </si>
  <si>
    <t>AGT5068</t>
  </si>
  <si>
    <t>POL51073</t>
  </si>
  <si>
    <t>CUST11306</t>
  </si>
  <si>
    <t>POL51074</t>
  </si>
  <si>
    <t>POL51075</t>
  </si>
  <si>
    <t>CUST10000</t>
  </si>
  <si>
    <t>POL51078</t>
  </si>
  <si>
    <t>CUST10001</t>
  </si>
  <si>
    <t>AGT5100</t>
  </si>
  <si>
    <t>POL51079</t>
  </si>
  <si>
    <t>POL51081</t>
  </si>
  <si>
    <t>CUST10036</t>
  </si>
  <si>
    <t>POL51082</t>
  </si>
  <si>
    <t>CUST10806</t>
  </si>
  <si>
    <t>POL51085</t>
  </si>
  <si>
    <t>CUST10430</t>
  </si>
  <si>
    <t>POL51086</t>
  </si>
  <si>
    <t>POL51087</t>
  </si>
  <si>
    <t>CUST11279</t>
  </si>
  <si>
    <t>POL51088</t>
  </si>
  <si>
    <t>CUST11552</t>
  </si>
  <si>
    <t>AGT5153</t>
  </si>
  <si>
    <t>POL51089</t>
  </si>
  <si>
    <t>POL51090</t>
  </si>
  <si>
    <t>CUST11047</t>
  </si>
  <si>
    <t>POL51092</t>
  </si>
  <si>
    <t>POL51093</t>
  </si>
  <si>
    <t>CUST10553</t>
  </si>
  <si>
    <t>POL51094</t>
  </si>
  <si>
    <t>CUST10793</t>
  </si>
  <si>
    <t>POL51095</t>
  </si>
  <si>
    <t>CUST11199</t>
  </si>
  <si>
    <t>POL51096</t>
  </si>
  <si>
    <t>POL51098</t>
  </si>
  <si>
    <t>POL51099</t>
  </si>
  <si>
    <t>POL51100</t>
  </si>
  <si>
    <t>POL51104</t>
  </si>
  <si>
    <t>CUST11418</t>
  </si>
  <si>
    <t>POL51105</t>
  </si>
  <si>
    <t>CUST10696</t>
  </si>
  <si>
    <t>POL51108</t>
  </si>
  <si>
    <t>CUST11849</t>
  </si>
  <si>
    <t>POL51109</t>
  </si>
  <si>
    <t>CUST12383</t>
  </si>
  <si>
    <t>POL51110</t>
  </si>
  <si>
    <t>CUST11452</t>
  </si>
  <si>
    <t>AGT5251</t>
  </si>
  <si>
    <t>POL51111</t>
  </si>
  <si>
    <t>CUST10428</t>
  </si>
  <si>
    <t>POL51112</t>
  </si>
  <si>
    <t>CUST12429</t>
  </si>
  <si>
    <t>POL51113</t>
  </si>
  <si>
    <t>CUST10737</t>
  </si>
  <si>
    <t>POL51114</t>
  </si>
  <si>
    <t>CUST10784</t>
  </si>
  <si>
    <t>POL51115</t>
  </si>
  <si>
    <t>POL51116</t>
  </si>
  <si>
    <t>CUST11388</t>
  </si>
  <si>
    <t>POL51117</t>
  </si>
  <si>
    <t>CUST11715</t>
  </si>
  <si>
    <t>POL51118</t>
  </si>
  <si>
    <t>POL51120</t>
  </si>
  <si>
    <t>CUST11755</t>
  </si>
  <si>
    <t>POL51121</t>
  </si>
  <si>
    <t>POL51124</t>
  </si>
  <si>
    <t>POL51126</t>
  </si>
  <si>
    <t>CUST11520</t>
  </si>
  <si>
    <t>POL51127</t>
  </si>
  <si>
    <t>POL51128</t>
  </si>
  <si>
    <t>CUST11292</t>
  </si>
  <si>
    <t>POL51131</t>
  </si>
  <si>
    <t>CUST11790</t>
  </si>
  <si>
    <t>POL51133</t>
  </si>
  <si>
    <t>CUST10469</t>
  </si>
  <si>
    <t>POL51134</t>
  </si>
  <si>
    <t>POL51135</t>
  </si>
  <si>
    <t>CUST11014</t>
  </si>
  <si>
    <t>POL51136</t>
  </si>
  <si>
    <t>POL51137</t>
  </si>
  <si>
    <t>CUST12116</t>
  </si>
  <si>
    <t>POL51139</t>
  </si>
  <si>
    <t>CUST12426</t>
  </si>
  <si>
    <t>POL51140</t>
  </si>
  <si>
    <t>POL51145</t>
  </si>
  <si>
    <t>AGT5263</t>
  </si>
  <si>
    <t>POL51146</t>
  </si>
  <si>
    <t>CUST10756</t>
  </si>
  <si>
    <t>POL51147</t>
  </si>
  <si>
    <t>CUST10367</t>
  </si>
  <si>
    <t>POL51148</t>
  </si>
  <si>
    <t>POL51149</t>
  </si>
  <si>
    <t>CUST11400</t>
  </si>
  <si>
    <t>POL51150</t>
  </si>
  <si>
    <t>CUST10796</t>
  </si>
  <si>
    <t>POL51151</t>
  </si>
  <si>
    <t>CUST10132</t>
  </si>
  <si>
    <t>POL51152</t>
  </si>
  <si>
    <t>CUST10398</t>
  </si>
  <si>
    <t>POL51153</t>
  </si>
  <si>
    <t>CUST10817</t>
  </si>
  <si>
    <t>POL51154</t>
  </si>
  <si>
    <t>CUST11613</t>
  </si>
  <si>
    <t>AGT5046</t>
  </si>
  <si>
    <t>POL51155</t>
  </si>
  <si>
    <t>POL51157</t>
  </si>
  <si>
    <t>CUST12320</t>
  </si>
  <si>
    <t>POL51160</t>
  </si>
  <si>
    <t>POL51161</t>
  </si>
  <si>
    <t>CUST10726</t>
  </si>
  <si>
    <t>POL51162</t>
  </si>
  <si>
    <t>CUST12187</t>
  </si>
  <si>
    <t>POL51163</t>
  </si>
  <si>
    <t>CUST11397</t>
  </si>
  <si>
    <t>POL51165</t>
  </si>
  <si>
    <t>CUST11760</t>
  </si>
  <si>
    <t>POL51166</t>
  </si>
  <si>
    <t>CUST10335</t>
  </si>
  <si>
    <t>POL51167</t>
  </si>
  <si>
    <t>CUST11099</t>
  </si>
  <si>
    <t>POL51169</t>
  </si>
  <si>
    <t>CUST10411</t>
  </si>
  <si>
    <t>POL51171</t>
  </si>
  <si>
    <t>CUST12393</t>
  </si>
  <si>
    <t>POL51172</t>
  </si>
  <si>
    <t>POL51173</t>
  </si>
  <si>
    <t>POL51174</t>
  </si>
  <si>
    <t>CUST11677</t>
  </si>
  <si>
    <t>POL51175</t>
  </si>
  <si>
    <t>POL51176</t>
  </si>
  <si>
    <t>CUST11253</t>
  </si>
  <si>
    <t>POL51177</t>
  </si>
  <si>
    <t>CUST11698</t>
  </si>
  <si>
    <t>POL51178</t>
  </si>
  <si>
    <t>CUST10098</t>
  </si>
  <si>
    <t>POL51179</t>
  </si>
  <si>
    <t>CUST12260</t>
  </si>
  <si>
    <t>POL51180</t>
  </si>
  <si>
    <t>POL51181</t>
  </si>
  <si>
    <t>POL51182</t>
  </si>
  <si>
    <t>CUST10297</t>
  </si>
  <si>
    <t>POL51183</t>
  </si>
  <si>
    <t>CUST11732</t>
  </si>
  <si>
    <t>POL51184</t>
  </si>
  <si>
    <t>POL51186</t>
  </si>
  <si>
    <t>POL51187</t>
  </si>
  <si>
    <t>POL51189</t>
  </si>
  <si>
    <t>CUST10656</t>
  </si>
  <si>
    <t>POL51190</t>
  </si>
  <si>
    <t>CUST12300</t>
  </si>
  <si>
    <t>POL51191</t>
  </si>
  <si>
    <t>POL51195</t>
  </si>
  <si>
    <t>CUST10173</t>
  </si>
  <si>
    <t>POL51196</t>
  </si>
  <si>
    <t>CUST10872</t>
  </si>
  <si>
    <t>POL51198</t>
  </si>
  <si>
    <t>CUST12139</t>
  </si>
  <si>
    <t>POL51199</t>
  </si>
  <si>
    <t>CUST11193</t>
  </si>
  <si>
    <t>POL51200</t>
  </si>
  <si>
    <t>POL51203</t>
  </si>
  <si>
    <t>CUST10538</t>
  </si>
  <si>
    <t>POL51206</t>
  </si>
  <si>
    <t>CUST10410</t>
  </si>
  <si>
    <t>POL51207</t>
  </si>
  <si>
    <t>CUST11888</t>
  </si>
  <si>
    <t>AGT5198</t>
  </si>
  <si>
    <t>POL51212</t>
  </si>
  <si>
    <t>CUST12241</t>
  </si>
  <si>
    <t>POL51214</t>
  </si>
  <si>
    <t>CUST12111</t>
  </si>
  <si>
    <t>POL51215</t>
  </si>
  <si>
    <t>POL51216</t>
  </si>
  <si>
    <t>CUST12496</t>
  </si>
  <si>
    <t>POL51217</t>
  </si>
  <si>
    <t>POL51218</t>
  </si>
  <si>
    <t>POL51219</t>
  </si>
  <si>
    <t>CUST10758</t>
  </si>
  <si>
    <t>POL51220</t>
  </si>
  <si>
    <t>POL51221</t>
  </si>
  <si>
    <t>CUST11348</t>
  </si>
  <si>
    <t>POL51222</t>
  </si>
  <si>
    <t>POL51223</t>
  </si>
  <si>
    <t>POL51225</t>
  </si>
  <si>
    <t>CUST11421</t>
  </si>
  <si>
    <t>POL51227</t>
  </si>
  <si>
    <t>POL51228</t>
  </si>
  <si>
    <t>POL51230</t>
  </si>
  <si>
    <t>POL51231</t>
  </si>
  <si>
    <t>POL51235</t>
  </si>
  <si>
    <t>CUST11528</t>
  </si>
  <si>
    <t>POL51236</t>
  </si>
  <si>
    <t>CUST12401</t>
  </si>
  <si>
    <t>POL51237</t>
  </si>
  <si>
    <t>CUST11354</t>
  </si>
  <si>
    <t>POL51238</t>
  </si>
  <si>
    <t>POL51239</t>
  </si>
  <si>
    <t>CUST10363</t>
  </si>
  <si>
    <t>POL51240</t>
  </si>
  <si>
    <t>POL51241</t>
  </si>
  <si>
    <t>CUST12278</t>
  </si>
  <si>
    <t>POL51243</t>
  </si>
  <si>
    <t>POL51244</t>
  </si>
  <si>
    <t>CUST10587</t>
  </si>
  <si>
    <t>POL51245</t>
  </si>
  <si>
    <t>CUST10937</t>
  </si>
  <si>
    <t>POL51246</t>
  </si>
  <si>
    <t>CUST12312</t>
  </si>
  <si>
    <t>POL51247</t>
  </si>
  <si>
    <t>CUST12013</t>
  </si>
  <si>
    <t>POL51249</t>
  </si>
  <si>
    <t>CUST11198</t>
  </si>
  <si>
    <t>POL51250</t>
  </si>
  <si>
    <t>CUST11005</t>
  </si>
  <si>
    <t>POL51253</t>
  </si>
  <si>
    <t>CUST10831</t>
  </si>
  <si>
    <t>POL51254</t>
  </si>
  <si>
    <t>POL51255</t>
  </si>
  <si>
    <t>CUST12425</t>
  </si>
  <si>
    <t>POL51256</t>
  </si>
  <si>
    <t>CUST11761</t>
  </si>
  <si>
    <t>POL51258</t>
  </si>
  <si>
    <t>CUST10928</t>
  </si>
  <si>
    <t>POL51259</t>
  </si>
  <si>
    <t>POL51260</t>
  </si>
  <si>
    <t>CUST10603</t>
  </si>
  <si>
    <t>POL51261</t>
  </si>
  <si>
    <t>POL51262</t>
  </si>
  <si>
    <t>CUST11716</t>
  </si>
  <si>
    <t>POL51263</t>
  </si>
  <si>
    <t>CUST10678</t>
  </si>
  <si>
    <t>POL51264</t>
  </si>
  <si>
    <t>CUST10234</t>
  </si>
  <si>
    <t>POL51268</t>
  </si>
  <si>
    <t>CUST11526</t>
  </si>
  <si>
    <t>POL51269</t>
  </si>
  <si>
    <t>POL51272</t>
  </si>
  <si>
    <t>CUST11175</t>
  </si>
  <si>
    <t>AGT5257</t>
  </si>
  <si>
    <t>POL51273</t>
  </si>
  <si>
    <t>POL51274</t>
  </si>
  <si>
    <t>CUST10121</t>
  </si>
  <si>
    <t>POL51275</t>
  </si>
  <si>
    <t>CUST10797</t>
  </si>
  <si>
    <t>POL51276</t>
  </si>
  <si>
    <t>CUST12221</t>
  </si>
  <si>
    <t>POL51277</t>
  </si>
  <si>
    <t>CUST11304</t>
  </si>
  <si>
    <t>POL51279</t>
  </si>
  <si>
    <t>POL51280</t>
  </si>
  <si>
    <t>CUST11050</t>
  </si>
  <si>
    <t>POL51283</t>
  </si>
  <si>
    <t>CUST10100</t>
  </si>
  <si>
    <t>POL51286</t>
  </si>
  <si>
    <t>CUST10684</t>
  </si>
  <si>
    <t>POL51287</t>
  </si>
  <si>
    <t>POL51288</t>
  </si>
  <si>
    <t>POL51290</t>
  </si>
  <si>
    <t>POL51291</t>
  </si>
  <si>
    <t>POL51292</t>
  </si>
  <si>
    <t>POL51293</t>
  </si>
  <si>
    <t>CUST10352</t>
  </si>
  <si>
    <t>POL51297</t>
  </si>
  <si>
    <t>POL51298</t>
  </si>
  <si>
    <t>CUST10727</t>
  </si>
  <si>
    <t>POL51299</t>
  </si>
  <si>
    <t>CUST10813</t>
  </si>
  <si>
    <t>AGT5128</t>
  </si>
  <si>
    <t>POL51300</t>
  </si>
  <si>
    <t>POL51301</t>
  </si>
  <si>
    <t>CUST11708</t>
  </si>
  <si>
    <t>POL51303</t>
  </si>
  <si>
    <t>CUST11162</t>
  </si>
  <si>
    <t>POL51304</t>
  </si>
  <si>
    <t>POL51307</t>
  </si>
  <si>
    <t>POL51308</t>
  </si>
  <si>
    <t>CUST10799</t>
  </si>
  <si>
    <t>POL51312</t>
  </si>
  <si>
    <t>CUST11316</t>
  </si>
  <si>
    <t>POL51313</t>
  </si>
  <si>
    <t>CUST11386</t>
  </si>
  <si>
    <t>POL51314</t>
  </si>
  <si>
    <t>CUST10453</t>
  </si>
  <si>
    <t>POL51317</t>
  </si>
  <si>
    <t>POL51318</t>
  </si>
  <si>
    <t>CUST12408</t>
  </si>
  <si>
    <t>POL51319</t>
  </si>
  <si>
    <t>CUST11369</t>
  </si>
  <si>
    <t>POL51320</t>
  </si>
  <si>
    <t>CUST10454</t>
  </si>
  <si>
    <t>POL51321</t>
  </si>
  <si>
    <t>CUST10461</t>
  </si>
  <si>
    <t>POL51322</t>
  </si>
  <si>
    <t>CUST12338</t>
  </si>
  <si>
    <t>POL51323</t>
  </si>
  <si>
    <t>CUST11241</t>
  </si>
  <si>
    <t>POL51324</t>
  </si>
  <si>
    <t>POL51325</t>
  </si>
  <si>
    <t>CUST11577</t>
  </si>
  <si>
    <t>POL51326</t>
  </si>
  <si>
    <t>CUST11783</t>
  </si>
  <si>
    <t>POL51327</t>
  </si>
  <si>
    <t>CUST12252</t>
  </si>
  <si>
    <t>AGT5084</t>
  </si>
  <si>
    <t>POL51328</t>
  </si>
  <si>
    <t>POL51329</t>
  </si>
  <si>
    <t>POL51330</t>
  </si>
  <si>
    <t>AGT5039</t>
  </si>
  <si>
    <t>POL51331</t>
  </si>
  <si>
    <t>CUST10789</t>
  </si>
  <si>
    <t>POL51335</t>
  </si>
  <si>
    <t>CUST11670</t>
  </si>
  <si>
    <t>POL51337</t>
  </si>
  <si>
    <t>POL51338</t>
  </si>
  <si>
    <t>CUST11640</t>
  </si>
  <si>
    <t>POL51339</t>
  </si>
  <si>
    <t>CUST10850</t>
  </si>
  <si>
    <t>POL51340</t>
  </si>
  <si>
    <t>POL51341</t>
  </si>
  <si>
    <t>CUST10079</t>
  </si>
  <si>
    <t>POL51343</t>
  </si>
  <si>
    <t>CUST11075</t>
  </si>
  <si>
    <t>POL51344</t>
  </si>
  <si>
    <t>CUST10003</t>
  </si>
  <si>
    <t>POL51345</t>
  </si>
  <si>
    <t>CUST11270</t>
  </si>
  <si>
    <t>POL51346</t>
  </si>
  <si>
    <t>CUST11748</t>
  </si>
  <si>
    <t>POL51347</t>
  </si>
  <si>
    <t>CUST11637</t>
  </si>
  <si>
    <t>POL51348</t>
  </si>
  <si>
    <t>CUST11469</t>
  </si>
  <si>
    <t>POL51349</t>
  </si>
  <si>
    <t>CUST11161</t>
  </si>
  <si>
    <t>POL51350</t>
  </si>
  <si>
    <t>CUST12238</t>
  </si>
  <si>
    <t>POL51351</t>
  </si>
  <si>
    <t>CUST10285</t>
  </si>
  <si>
    <t>POL51353</t>
  </si>
  <si>
    <t>POL51355</t>
  </si>
  <si>
    <t>CUST11966</t>
  </si>
  <si>
    <t>POL51356</t>
  </si>
  <si>
    <t>CUST10272</t>
  </si>
  <si>
    <t>POL51357</t>
  </si>
  <si>
    <t>CUST11862</t>
  </si>
  <si>
    <t>POL51358</t>
  </si>
  <si>
    <t>CUST12357</t>
  </si>
  <si>
    <t>POL51360</t>
  </si>
  <si>
    <t>AGT5291</t>
  </si>
  <si>
    <t>POL51361</t>
  </si>
  <si>
    <t>CUST11443</t>
  </si>
  <si>
    <t>POL51362</t>
  </si>
  <si>
    <t>CUST12086</t>
  </si>
  <si>
    <t>POL51363</t>
  </si>
  <si>
    <t>CUST10149</t>
  </si>
  <si>
    <t>POL51364</t>
  </si>
  <si>
    <t>CUST11949</t>
  </si>
  <si>
    <t>POL51365</t>
  </si>
  <si>
    <t>CUST10532</t>
  </si>
  <si>
    <t>POL51367</t>
  </si>
  <si>
    <t>AGT5152</t>
  </si>
  <si>
    <t>POL51368</t>
  </si>
  <si>
    <t>CUST12010</t>
  </si>
  <si>
    <t>POL51370</t>
  </si>
  <si>
    <t>CUST11614</t>
  </si>
  <si>
    <t>POL51371</t>
  </si>
  <si>
    <t>CUST11310</t>
  </si>
  <si>
    <t>POL51374</t>
  </si>
  <si>
    <t>POL51376</t>
  </si>
  <si>
    <t>CUST10217</t>
  </si>
  <si>
    <t>POL51378</t>
  </si>
  <si>
    <t>CUST10233</t>
  </si>
  <si>
    <t>POL51379</t>
  </si>
  <si>
    <t>CUST10524</t>
  </si>
  <si>
    <t>POL51381</t>
  </si>
  <si>
    <t>CUST10059</t>
  </si>
  <si>
    <t>POL51382</t>
  </si>
  <si>
    <t>CUST10760</t>
  </si>
  <si>
    <t>POL51383</t>
  </si>
  <si>
    <t>CUST11887</t>
  </si>
  <si>
    <t>POL51384</t>
  </si>
  <si>
    <t>CUST11457</t>
  </si>
  <si>
    <t>POL51385</t>
  </si>
  <si>
    <t>POL51386</t>
  </si>
  <si>
    <t>CUST11387</t>
  </si>
  <si>
    <t>POL51387</t>
  </si>
  <si>
    <t>POL51388</t>
  </si>
  <si>
    <t>POL51389</t>
  </si>
  <si>
    <t>CUST10832</t>
  </si>
  <si>
    <t>POL51390</t>
  </si>
  <si>
    <t>CUST11850</t>
  </si>
  <si>
    <t>POL51396</t>
  </si>
  <si>
    <t>CUST10653</t>
  </si>
  <si>
    <t>POL51397</t>
  </si>
  <si>
    <t>AGT5093</t>
  </si>
  <si>
    <t>POL51400</t>
  </si>
  <si>
    <t>CUST12378</t>
  </si>
  <si>
    <t>POL51401</t>
  </si>
  <si>
    <t>POL51402</t>
  </si>
  <si>
    <t>CUST11458</t>
  </si>
  <si>
    <t>POL51403</t>
  </si>
  <si>
    <t>CUST11122</t>
  </si>
  <si>
    <t>POL51404</t>
  </si>
  <si>
    <t>CUST10706</t>
  </si>
  <si>
    <t>POL51406</t>
  </si>
  <si>
    <t>POL51408</t>
  </si>
  <si>
    <t>CUST10762</t>
  </si>
  <si>
    <t>POL51409</t>
  </si>
  <si>
    <t>POL51410</t>
  </si>
  <si>
    <t>CUST10559</t>
  </si>
  <si>
    <t>AGT5162</t>
  </si>
  <si>
    <t>POL51411</t>
  </si>
  <si>
    <t>POL51413</t>
  </si>
  <si>
    <t>CUST11914</t>
  </si>
  <si>
    <t>POL51414</t>
  </si>
  <si>
    <t>CUST11042</t>
  </si>
  <si>
    <t>POL51416</t>
  </si>
  <si>
    <t>CUST10577</t>
  </si>
  <si>
    <t>POL51417</t>
  </si>
  <si>
    <t>CUST10812</t>
  </si>
  <si>
    <t>POL51418</t>
  </si>
  <si>
    <t>CUST10140</t>
  </si>
  <si>
    <t>POL51421</t>
  </si>
  <si>
    <t>POL51422</t>
  </si>
  <si>
    <t>POL51423</t>
  </si>
  <si>
    <t>POL51424</t>
  </si>
  <si>
    <t>CUST11847</t>
  </si>
  <si>
    <t>AGT5221</t>
  </si>
  <si>
    <t>POL51426</t>
  </si>
  <si>
    <t>CUST10131</t>
  </si>
  <si>
    <t>POL51427</t>
  </si>
  <si>
    <t>CUST10862</t>
  </si>
  <si>
    <t>POL51428</t>
  </si>
  <si>
    <t>AGT5087</t>
  </si>
  <si>
    <t>POL51431</t>
  </si>
  <si>
    <t>POL51434</t>
  </si>
  <si>
    <t>CUST10931</t>
  </si>
  <si>
    <t>POL51435</t>
  </si>
  <si>
    <t>CUST10305</t>
  </si>
  <si>
    <t>POL51438</t>
  </si>
  <si>
    <t>CUST10745</t>
  </si>
  <si>
    <t>POL51439</t>
  </si>
  <si>
    <t>CUST10119</t>
  </si>
  <si>
    <t>POL51440</t>
  </si>
  <si>
    <t>CUST10930</t>
  </si>
  <si>
    <t>POL51441</t>
  </si>
  <si>
    <t>CUST10044</t>
  </si>
  <si>
    <t>POL51442</t>
  </si>
  <si>
    <t>CUST11025</t>
  </si>
  <si>
    <t>POL51443</t>
  </si>
  <si>
    <t>POL51444</t>
  </si>
  <si>
    <t>CUST12304</t>
  </si>
  <si>
    <t>POL51446</t>
  </si>
  <si>
    <t>POL51447</t>
  </si>
  <si>
    <t>CUST11875</t>
  </si>
  <si>
    <t>POL51448</t>
  </si>
  <si>
    <t>POL51449</t>
  </si>
  <si>
    <t>POL51450</t>
  </si>
  <si>
    <t>CUST11139</t>
  </si>
  <si>
    <t>POL51451</t>
  </si>
  <si>
    <t>POL51452</t>
  </si>
  <si>
    <t>CUST11032</t>
  </si>
  <si>
    <t>POL51455</t>
  </si>
  <si>
    <t>CUST10550</t>
  </si>
  <si>
    <t>POL51456</t>
  </si>
  <si>
    <t>POL51457</t>
  </si>
  <si>
    <t>CUST10871</t>
  </si>
  <si>
    <t>POL51458</t>
  </si>
  <si>
    <t>CUST11580</t>
  </si>
  <si>
    <t>POL51461</t>
  </si>
  <si>
    <t>CUST11127</t>
  </si>
  <si>
    <t>POL51462</t>
  </si>
  <si>
    <t>CUST10695</t>
  </si>
  <si>
    <t>POL51463</t>
  </si>
  <si>
    <t>POL51464</t>
  </si>
  <si>
    <t>POL51465</t>
  </si>
  <si>
    <t>POL51467</t>
  </si>
  <si>
    <t>CUST10625</t>
  </si>
  <si>
    <t>POL51469</t>
  </si>
  <si>
    <t>CUST11486</t>
  </si>
  <si>
    <t>POL51470</t>
  </si>
  <si>
    <t>POL51472</t>
  </si>
  <si>
    <t>POL51473</t>
  </si>
  <si>
    <t>CUST10701</t>
  </si>
  <si>
    <t>POL51474</t>
  </si>
  <si>
    <t>POL51475</t>
  </si>
  <si>
    <t>CUST10210</t>
  </si>
  <si>
    <t>POL51476</t>
  </si>
  <si>
    <t>CUST11119</t>
  </si>
  <si>
    <t>POL51477</t>
  </si>
  <si>
    <t>POL51478</t>
  </si>
  <si>
    <t>CUST12294</t>
  </si>
  <si>
    <t>POL51479</t>
  </si>
  <si>
    <t>CUST12472</t>
  </si>
  <si>
    <t>POL51481</t>
  </si>
  <si>
    <t>CUST12164</t>
  </si>
  <si>
    <t>POL51482</t>
  </si>
  <si>
    <t>POL51484</t>
  </si>
  <si>
    <t>AGT5265</t>
  </si>
  <si>
    <t>POL51485</t>
  </si>
  <si>
    <t>CUST10895</t>
  </si>
  <si>
    <t>POL51486</t>
  </si>
  <si>
    <t>CUST11121</t>
  </si>
  <si>
    <t>POL51493</t>
  </si>
  <si>
    <t>CUST10303</t>
  </si>
  <si>
    <t>POL51495</t>
  </si>
  <si>
    <t>CUST10827</t>
  </si>
  <si>
    <t>POL51496</t>
  </si>
  <si>
    <t>POL51497</t>
  </si>
  <si>
    <t>CUST11658</t>
  </si>
  <si>
    <t>POL51499</t>
  </si>
  <si>
    <t>CUST12342</t>
  </si>
  <si>
    <t>POL51500</t>
  </si>
  <si>
    <t>CUST10659</t>
  </si>
  <si>
    <t>POL51501</t>
  </si>
  <si>
    <t>POL51502</t>
  </si>
  <si>
    <t>CUST12458</t>
  </si>
  <si>
    <t>POL51504</t>
  </si>
  <si>
    <t>CUST10573</t>
  </si>
  <si>
    <t>POL51505</t>
  </si>
  <si>
    <t>CUST11951</t>
  </si>
  <si>
    <t>POL51507</t>
  </si>
  <si>
    <t>POL51509</t>
  </si>
  <si>
    <t>POL51510</t>
  </si>
  <si>
    <t>CUST12110</t>
  </si>
  <si>
    <t>AGT5283</t>
  </si>
  <si>
    <t>POL51511</t>
  </si>
  <si>
    <t>CUST10005</t>
  </si>
  <si>
    <t>POL51512</t>
  </si>
  <si>
    <t>CUST11950</t>
  </si>
  <si>
    <t>POL51513</t>
  </si>
  <si>
    <t>POL51515</t>
  </si>
  <si>
    <t>CUST11281</t>
  </si>
  <si>
    <t>POL51516</t>
  </si>
  <si>
    <t>CUST11936</t>
  </si>
  <si>
    <t>POL51517</t>
  </si>
  <si>
    <t>POL51518</t>
  </si>
  <si>
    <t>CUST11706</t>
  </si>
  <si>
    <t>POL51519</t>
  </si>
  <si>
    <t>CUST10229</t>
  </si>
  <si>
    <t>POL51520</t>
  </si>
  <si>
    <t>POL51521</t>
  </si>
  <si>
    <t>CUST10120</t>
  </si>
  <si>
    <t>POL51524</t>
  </si>
  <si>
    <t>CUST11771</t>
  </si>
  <si>
    <t>POL51526</t>
  </si>
  <si>
    <t>POL51528</t>
  </si>
  <si>
    <t>CUST10070</t>
  </si>
  <si>
    <t>POL51529</t>
  </si>
  <si>
    <t>CUST11080</t>
  </si>
  <si>
    <t>POL51534</t>
  </si>
  <si>
    <t>CUST10433</t>
  </si>
  <si>
    <t>POL51535</t>
  </si>
  <si>
    <t>CUST10769</t>
  </si>
  <si>
    <t>AGT5218</t>
  </si>
  <si>
    <t>POL51537</t>
  </si>
  <si>
    <t>POL51538</t>
  </si>
  <si>
    <t>CUST10949</t>
  </si>
  <si>
    <t>POL51541</t>
  </si>
  <si>
    <t>POL51542</t>
  </si>
  <si>
    <t>CUST11131</t>
  </si>
  <si>
    <t>POL51543</t>
  </si>
  <si>
    <t>CUST12178</t>
  </si>
  <si>
    <t>POL51544</t>
  </si>
  <si>
    <t>CUST11319</t>
  </si>
  <si>
    <t>POL51545</t>
  </si>
  <si>
    <t>POL51547</t>
  </si>
  <si>
    <t>CUST10080</t>
  </si>
  <si>
    <t>POL51548</t>
  </si>
  <si>
    <t>CUST11740</t>
  </si>
  <si>
    <t>POL51549</t>
  </si>
  <si>
    <t>POL51550</t>
  </si>
  <si>
    <t>POL51553</t>
  </si>
  <si>
    <t>POL51555</t>
  </si>
  <si>
    <t>CUST10770</t>
  </si>
  <si>
    <t>POL51557</t>
  </si>
  <si>
    <t>POL51558</t>
  </si>
  <si>
    <t>CUST11881</t>
  </si>
  <si>
    <t>POL51559</t>
  </si>
  <si>
    <t>CUST11826</t>
  </si>
  <si>
    <t>AGT5069</t>
  </si>
  <si>
    <t>POL51560</t>
  </si>
  <si>
    <t>CUST11962</t>
  </si>
  <si>
    <t>POL51561</t>
  </si>
  <si>
    <t>POL51565</t>
  </si>
  <si>
    <t>CUST12136</t>
  </si>
  <si>
    <t>POL51566</t>
  </si>
  <si>
    <t>POL51567</t>
  </si>
  <si>
    <t>CUST11669</t>
  </si>
  <si>
    <t>POL51568</t>
  </si>
  <si>
    <t>POL51570</t>
  </si>
  <si>
    <t>POL51571</t>
  </si>
  <si>
    <t>CUST10379</t>
  </si>
  <si>
    <t>POL51572</t>
  </si>
  <si>
    <t>POL51573</t>
  </si>
  <si>
    <t>POL51574</t>
  </si>
  <si>
    <t>POL51575</t>
  </si>
  <si>
    <t>CUST11144</t>
  </si>
  <si>
    <t>POL51577</t>
  </si>
  <si>
    <t>CUST10407</t>
  </si>
  <si>
    <t>POL51578</t>
  </si>
  <si>
    <t>CUST11961</t>
  </si>
  <si>
    <t>POL51579</t>
  </si>
  <si>
    <t>CUST10333</t>
  </si>
  <si>
    <t>POL51580</t>
  </si>
  <si>
    <t>POL51581</t>
  </si>
  <si>
    <t>CUST10030</t>
  </si>
  <si>
    <t>POL51582</t>
  </si>
  <si>
    <t>POL51583</t>
  </si>
  <si>
    <t>CUST11329</t>
  </si>
  <si>
    <t>POL51584</t>
  </si>
  <si>
    <t>POL51585</t>
  </si>
  <si>
    <t>POL51587</t>
  </si>
  <si>
    <t>CUST10911</t>
  </si>
  <si>
    <t>POL51589</t>
  </si>
  <si>
    <t>POL51590</t>
  </si>
  <si>
    <t>POL51591</t>
  </si>
  <si>
    <t>CUST11017</t>
  </si>
  <si>
    <t>POL51593</t>
  </si>
  <si>
    <t>CUST10518</t>
  </si>
  <si>
    <t>POL51594</t>
  </si>
  <si>
    <t>CUST10890</t>
  </si>
  <si>
    <t>POL51595</t>
  </si>
  <si>
    <t>CUST11049</t>
  </si>
  <si>
    <t>POL51597</t>
  </si>
  <si>
    <t>CUST12339</t>
  </si>
  <si>
    <t>POL51598</t>
  </si>
  <si>
    <t>CUST11905</t>
  </si>
  <si>
    <t>POL51600</t>
  </si>
  <si>
    <t>CUST11344</t>
  </si>
  <si>
    <t>POL51601</t>
  </si>
  <si>
    <t>CUST10482</t>
  </si>
  <si>
    <t>POL51603</t>
  </si>
  <si>
    <t>POL51604</t>
  </si>
  <si>
    <t>CUST10135</t>
  </si>
  <si>
    <t>POL51606</t>
  </si>
  <si>
    <t>CUST11283</t>
  </si>
  <si>
    <t>POL51607</t>
  </si>
  <si>
    <t>CUST11728</t>
  </si>
  <si>
    <t>POL51608</t>
  </si>
  <si>
    <t>CUST12374</t>
  </si>
  <si>
    <t>POL51610</t>
  </si>
  <si>
    <t>CUST11523</t>
  </si>
  <si>
    <t>POL51615</t>
  </si>
  <si>
    <t>CUST11944</t>
  </si>
  <si>
    <t>POL51617</t>
  </si>
  <si>
    <t>CUST10471</t>
  </si>
  <si>
    <t>POL51618</t>
  </si>
  <si>
    <t>POL51619</t>
  </si>
  <si>
    <t>CUST11676</t>
  </si>
  <si>
    <t>POL51622</t>
  </si>
  <si>
    <t>POL51623</t>
  </si>
  <si>
    <t>CUST11861</t>
  </si>
  <si>
    <t>POL51624</t>
  </si>
  <si>
    <t>CUST10681</t>
  </si>
  <si>
    <t>POL51625</t>
  </si>
  <si>
    <t>POL51626</t>
  </si>
  <si>
    <t>CUST11512</t>
  </si>
  <si>
    <t>POL51628</t>
  </si>
  <si>
    <t>CUST11610</t>
  </si>
  <si>
    <t>POL51629</t>
  </si>
  <si>
    <t>POL51631</t>
  </si>
  <si>
    <t>CUST11403</t>
  </si>
  <si>
    <t>POL51633</t>
  </si>
  <si>
    <t>CUST12281</t>
  </si>
  <si>
    <t>POL51634</t>
  </si>
  <si>
    <t>POL51635</t>
  </si>
  <si>
    <t>POL51636</t>
  </si>
  <si>
    <t>CUST12034</t>
  </si>
  <si>
    <t>POL51639</t>
  </si>
  <si>
    <t>CUST11019</t>
  </si>
  <si>
    <t>POL51642</t>
  </si>
  <si>
    <t>CUST11341</t>
  </si>
  <si>
    <t>POL51644</t>
  </si>
  <si>
    <t>POL51645</t>
  </si>
  <si>
    <t>CUST11046</t>
  </si>
  <si>
    <t>POL51647</t>
  </si>
  <si>
    <t>CUST11147</t>
  </si>
  <si>
    <t>POL51648</t>
  </si>
  <si>
    <t>CUST10785</t>
  </si>
  <si>
    <t>POL51649</t>
  </si>
  <si>
    <t>POL51650</t>
  </si>
  <si>
    <t>POL51651</t>
  </si>
  <si>
    <t>CUST11010</t>
  </si>
  <si>
    <t>POL51654</t>
  </si>
  <si>
    <t>CUST10994</t>
  </si>
  <si>
    <t>POL51655</t>
  </si>
  <si>
    <t>POL51656</t>
  </si>
  <si>
    <t>CUST11313</t>
  </si>
  <si>
    <t>POL51657</t>
  </si>
  <si>
    <t>CUST12228</t>
  </si>
  <si>
    <t>POL51658</t>
  </si>
  <si>
    <t>CUST10773</t>
  </si>
  <si>
    <t>POL51659</t>
  </si>
  <si>
    <t>CUST12490</t>
  </si>
  <si>
    <t>POL51660</t>
  </si>
  <si>
    <t>POL51662</t>
  </si>
  <si>
    <t>CUST11753</t>
  </si>
  <si>
    <t>POL51663</t>
  </si>
  <si>
    <t>CUST11450</t>
  </si>
  <si>
    <t>POL51664</t>
  </si>
  <si>
    <t>POL51666</t>
  </si>
  <si>
    <t>CUST11312</t>
  </si>
  <si>
    <t>POL51667</t>
  </si>
  <si>
    <t>CUST10204</t>
  </si>
  <si>
    <t>POL51668</t>
  </si>
  <si>
    <t>POL51669</t>
  </si>
  <si>
    <t>POL51670</t>
  </si>
  <si>
    <t>CUST11440</t>
  </si>
  <si>
    <t>POL51672</t>
  </si>
  <si>
    <t>POL51674</t>
  </si>
  <si>
    <t>CUST12161</t>
  </si>
  <si>
    <t>POL51675</t>
  </si>
  <si>
    <t>CUST11942</t>
  </si>
  <si>
    <t>POL51677</t>
  </si>
  <si>
    <t>POL51678</t>
  </si>
  <si>
    <t>CUST11621</t>
  </si>
  <si>
    <t>POL51679</t>
  </si>
  <si>
    <t>POL51680</t>
  </si>
  <si>
    <t>CUST11342</t>
  </si>
  <si>
    <t>POL51681</t>
  </si>
  <si>
    <t>CUST11385</t>
  </si>
  <si>
    <t>POL51682</t>
  </si>
  <si>
    <t>CUST12325</t>
  </si>
  <si>
    <t>POL51684</t>
  </si>
  <si>
    <t>CUST10747</t>
  </si>
  <si>
    <t>POL51685</t>
  </si>
  <si>
    <t>CUST12475</t>
  </si>
  <si>
    <t>POL51686</t>
  </si>
  <si>
    <t>CUST10680</t>
  </si>
  <si>
    <t>POL51687</t>
  </si>
  <si>
    <t>CUST11858</t>
  </si>
  <si>
    <t>POL51689</t>
  </si>
  <si>
    <t>CUST10713</t>
  </si>
  <si>
    <t>POL51690</t>
  </si>
  <si>
    <t>CUST10383</t>
  </si>
  <si>
    <t>POL51691</t>
  </si>
  <si>
    <t>CUST11215</t>
  </si>
  <si>
    <t>POL51692</t>
  </si>
  <si>
    <t>CUST10033</t>
  </si>
  <si>
    <t>POL51694</t>
  </si>
  <si>
    <t>CUST11750</t>
  </si>
  <si>
    <t>POL51695</t>
  </si>
  <si>
    <t>CUST12392</t>
  </si>
  <si>
    <t>POL51696</t>
  </si>
  <si>
    <t>CUST10945</t>
  </si>
  <si>
    <t>POL51697</t>
  </si>
  <si>
    <t>POL51698</t>
  </si>
  <si>
    <t>POL51699</t>
  </si>
  <si>
    <t>POL51702</t>
  </si>
  <si>
    <t>POL51704</t>
  </si>
  <si>
    <t>POL51707</t>
  </si>
  <si>
    <t>POL51710</t>
  </si>
  <si>
    <t>CUST10688</t>
  </si>
  <si>
    <t>POL51711</t>
  </si>
  <si>
    <t>CUST10085</t>
  </si>
  <si>
    <t>POL51712</t>
  </si>
  <si>
    <t>CUST12205</t>
  </si>
  <si>
    <t>POL51713</t>
  </si>
  <si>
    <t>POL51714</t>
  </si>
  <si>
    <t>CUST11186</t>
  </si>
  <si>
    <t>POL51715</t>
  </si>
  <si>
    <t>CUST12446</t>
  </si>
  <si>
    <t>POL51717</t>
  </si>
  <si>
    <t>CUST11529</t>
  </si>
  <si>
    <t>POL51718</t>
  </si>
  <si>
    <t>POL51719</t>
  </si>
  <si>
    <t>CUST11721</t>
  </si>
  <si>
    <t>POL51720</t>
  </si>
  <si>
    <t>CUST10515</t>
  </si>
  <si>
    <t>POL51722</t>
  </si>
  <si>
    <t>POL51723</t>
  </si>
  <si>
    <t>CUST10556</t>
  </si>
  <si>
    <t>POL51724</t>
  </si>
  <si>
    <t>CUST12008</t>
  </si>
  <si>
    <t>POL51725</t>
  </si>
  <si>
    <t>CUST10546</t>
  </si>
  <si>
    <t>POL51726</t>
  </si>
  <si>
    <t>POL51727</t>
  </si>
  <si>
    <t>CUST10734</t>
  </si>
  <si>
    <t>AGT5044</t>
  </si>
  <si>
    <t>POL51728</t>
  </si>
  <si>
    <t>CUST11649</t>
  </si>
  <si>
    <t>POL51729</t>
  </si>
  <si>
    <t>POL51730</t>
  </si>
  <si>
    <t>CUST11616</t>
  </si>
  <si>
    <t>POL51731</t>
  </si>
  <si>
    <t>AGT5258</t>
  </si>
  <si>
    <t>POL51732</t>
  </si>
  <si>
    <t>CUST10939</t>
  </si>
  <si>
    <t>POL51733</t>
  </si>
  <si>
    <t>CUST11742</t>
  </si>
  <si>
    <t>POL51735</t>
  </si>
  <si>
    <t>CUST10527</t>
  </si>
  <si>
    <t>POL51737</t>
  </si>
  <si>
    <t>CUST11630</t>
  </si>
  <si>
    <t>POL51738</t>
  </si>
  <si>
    <t>POL51739</t>
  </si>
  <si>
    <t>POL51741</t>
  </si>
  <si>
    <t>CUST11927</t>
  </si>
  <si>
    <t>AGT5139</t>
  </si>
  <si>
    <t>POL51742</t>
  </si>
  <si>
    <t>POL51743</t>
  </si>
  <si>
    <t>CUST10753</t>
  </si>
  <si>
    <t>POL51744</t>
  </si>
  <si>
    <t>CUST10557</t>
  </si>
  <si>
    <t>POL51745</t>
  </si>
  <si>
    <t>CUST11699</t>
  </si>
  <si>
    <t>POL51748</t>
  </si>
  <si>
    <t>CUST11459</t>
  </si>
  <si>
    <t>POL51751</t>
  </si>
  <si>
    <t>POL51752</t>
  </si>
  <si>
    <t>CUST10086</t>
  </si>
  <si>
    <t>POL51753</t>
  </si>
  <si>
    <t>POL51754</t>
  </si>
  <si>
    <t>CUST11994</t>
  </si>
  <si>
    <t>POL51756</t>
  </si>
  <si>
    <t>CUST11998</t>
  </si>
  <si>
    <t>POL51757</t>
  </si>
  <si>
    <t>CUST10909</t>
  </si>
  <si>
    <t>POL51760</t>
  </si>
  <si>
    <t>CUST12399</t>
  </si>
  <si>
    <t>POL51761</t>
  </si>
  <si>
    <t>CUST10647</t>
  </si>
  <si>
    <t>POL51762</t>
  </si>
  <si>
    <t>CUST10998</t>
  </si>
  <si>
    <t>POL51763</t>
  </si>
  <si>
    <t>POL51765</t>
  </si>
  <si>
    <t>POL51769</t>
  </si>
  <si>
    <t>CUST12263</t>
  </si>
  <si>
    <t>POL51770</t>
  </si>
  <si>
    <t>CUST12410</t>
  </si>
  <si>
    <t>POL51771</t>
  </si>
  <si>
    <t>POL51774</t>
  </si>
  <si>
    <t>CUST11375</t>
  </si>
  <si>
    <t>POL51775</t>
  </si>
  <si>
    <t>POL51777</t>
  </si>
  <si>
    <t>POL51779</t>
  </si>
  <si>
    <t>CUST11519</t>
  </si>
  <si>
    <t>POL51780</t>
  </si>
  <si>
    <t>CUST11549</t>
  </si>
  <si>
    <t>POL51781</t>
  </si>
  <si>
    <t>CUST10048</t>
  </si>
  <si>
    <t>POL51782</t>
  </si>
  <si>
    <t>CUST12055</t>
  </si>
  <si>
    <t>POL51783</t>
  </si>
  <si>
    <t>CUST11824</t>
  </si>
  <si>
    <t>POL51785</t>
  </si>
  <si>
    <t>POL51786</t>
  </si>
  <si>
    <t>CUST11943</t>
  </si>
  <si>
    <t>POL51788</t>
  </si>
  <si>
    <t>POL51791</t>
  </si>
  <si>
    <t>POL51792</t>
  </si>
  <si>
    <t>CUST12214</t>
  </si>
  <si>
    <t>POL51793</t>
  </si>
  <si>
    <t>CUST11556</t>
  </si>
  <si>
    <t>POL51794</t>
  </si>
  <si>
    <t>CUST12006</t>
  </si>
  <si>
    <t>POL51797</t>
  </si>
  <si>
    <t>CUST12153</t>
  </si>
  <si>
    <t>POL51798</t>
  </si>
  <si>
    <t>CUST10468</t>
  </si>
  <si>
    <t>POL51799</t>
  </si>
  <si>
    <t>CUST11817</t>
  </si>
  <si>
    <t>POL51802</t>
  </si>
  <si>
    <t>POL51803</t>
  </si>
  <si>
    <t>CUST10362</t>
  </si>
  <si>
    <t>POL51804</t>
  </si>
  <si>
    <t>CUST11222</t>
  </si>
  <si>
    <t>POL51806</t>
  </si>
  <si>
    <t>POL51808</t>
  </si>
  <si>
    <t>POL51809</t>
  </si>
  <si>
    <t>CUST10130</t>
  </si>
  <si>
    <t>POL51811</t>
  </si>
  <si>
    <t>CUST10551</t>
  </si>
  <si>
    <t>POL51812</t>
  </si>
  <si>
    <t>POL51814</t>
  </si>
  <si>
    <t>POL51816</t>
  </si>
  <si>
    <t>POL51817</t>
  </si>
  <si>
    <t>POL51818</t>
  </si>
  <si>
    <t>POL51819</t>
  </si>
  <si>
    <t>CUST10462</t>
  </si>
  <si>
    <t>POL51820</t>
  </si>
  <si>
    <t>POL51821</t>
  </si>
  <si>
    <t>CUST11569</t>
  </si>
  <si>
    <t>POL51822</t>
  </si>
  <si>
    <t>POL51823</t>
  </si>
  <si>
    <t>CUST10825</t>
  </si>
  <si>
    <t>POL51824</t>
  </si>
  <si>
    <t>CUST11780</t>
  </si>
  <si>
    <t>POL51826</t>
  </si>
  <si>
    <t>POL51827</t>
  </si>
  <si>
    <t>CUST10803</t>
  </si>
  <si>
    <t>POL51832</t>
  </si>
  <si>
    <t>POL51833</t>
  </si>
  <si>
    <t>CUST11541</t>
  </si>
  <si>
    <t>POL51834</t>
  </si>
  <si>
    <t>POL51835</t>
  </si>
  <si>
    <t>POL51836</t>
  </si>
  <si>
    <t>CUST10921</t>
  </si>
  <si>
    <t>POL51837</t>
  </si>
  <si>
    <t>CUST11000</t>
  </si>
  <si>
    <t>POL51838</t>
  </si>
  <si>
    <t>POL51839</t>
  </si>
  <si>
    <t>POL51840</t>
  </si>
  <si>
    <t>POL51841</t>
  </si>
  <si>
    <t>CUST10065</t>
  </si>
  <si>
    <t>POL51843</t>
  </si>
  <si>
    <t>POL51844</t>
  </si>
  <si>
    <t>CUST11332</t>
  </si>
  <si>
    <t>POL51846</t>
  </si>
  <si>
    <t>CUST12126</t>
  </si>
  <si>
    <t>POL51848</t>
  </si>
  <si>
    <t>CUST11777</t>
  </si>
  <si>
    <t>POL51849</t>
  </si>
  <si>
    <t>POL51852</t>
  </si>
  <si>
    <t>POL51853</t>
  </si>
  <si>
    <t>POL51854</t>
  </si>
  <si>
    <t>CUST11877</t>
  </si>
  <si>
    <t>POL51855</t>
  </si>
  <si>
    <t>POL51857</t>
  </si>
  <si>
    <t>CUST11079</t>
  </si>
  <si>
    <t>POL51859</t>
  </si>
  <si>
    <t>CUST11890</t>
  </si>
  <si>
    <t>POL51860</t>
  </si>
  <si>
    <t>POL51863</t>
  </si>
  <si>
    <t>POL51864</t>
  </si>
  <si>
    <t>CUST10439</t>
  </si>
  <si>
    <t>POL51865</t>
  </si>
  <si>
    <t>POL51867</t>
  </si>
  <si>
    <t>POL51868</t>
  </si>
  <si>
    <t>CUST11473</t>
  </si>
  <si>
    <t>POL51869</t>
  </si>
  <si>
    <t>CUST10801</t>
  </si>
  <si>
    <t>POL51870</t>
  </si>
  <si>
    <t>CUST10431</t>
  </si>
  <si>
    <t>POL51871</t>
  </si>
  <si>
    <t>CUST10576</t>
  </si>
  <si>
    <t>POL51873</t>
  </si>
  <si>
    <t>POL51874</t>
  </si>
  <si>
    <t>CUST11631</t>
  </si>
  <si>
    <t>POL51875</t>
  </si>
  <si>
    <t>POL51876</t>
  </si>
  <si>
    <t>CUST12120</t>
  </si>
  <si>
    <t>POL51878</t>
  </si>
  <si>
    <t>POL51879</t>
  </si>
  <si>
    <t>CUST11182</t>
  </si>
  <si>
    <t>POL51880</t>
  </si>
  <si>
    <t>POL51882</t>
  </si>
  <si>
    <t>POL51883</t>
  </si>
  <si>
    <t>POL51884</t>
  </si>
  <si>
    <t>CUST11431</t>
  </si>
  <si>
    <t>POL51885</t>
  </si>
  <si>
    <t>CUST10629</t>
  </si>
  <si>
    <t>POL51886</t>
  </si>
  <si>
    <t>CUST10947</t>
  </si>
  <si>
    <t>POL51887</t>
  </si>
  <si>
    <t>CUST11100</t>
  </si>
  <si>
    <t>POL51888</t>
  </si>
  <si>
    <t>CUST10478</t>
  </si>
  <si>
    <t>POL51889</t>
  </si>
  <si>
    <t>CUST11114</t>
  </si>
  <si>
    <t>POL51892</t>
  </si>
  <si>
    <t>CUST11776</t>
  </si>
  <si>
    <t>POL51893</t>
  </si>
  <si>
    <t>POL51894</t>
  </si>
  <si>
    <t>CUST11237</t>
  </si>
  <si>
    <t>POL51895</t>
  </si>
  <si>
    <t>POL51896</t>
  </si>
  <si>
    <t>POL51897</t>
  </si>
  <si>
    <t>CUST11696</t>
  </si>
  <si>
    <t>POL51898</t>
  </si>
  <si>
    <t>CUST11040</t>
  </si>
  <si>
    <t>POL51899</t>
  </si>
  <si>
    <t>CUST12402</t>
  </si>
  <si>
    <t>POL51901</t>
  </si>
  <si>
    <t>CUST11688</t>
  </si>
  <si>
    <t>POL51902</t>
  </si>
  <si>
    <t>POL51903</t>
  </si>
  <si>
    <t>CUST10276</t>
  </si>
  <si>
    <t>POL51905</t>
  </si>
  <si>
    <t>POL51906</t>
  </si>
  <si>
    <t>POL51908</t>
  </si>
  <si>
    <t>POL51909</t>
  </si>
  <si>
    <t>POL51910</t>
  </si>
  <si>
    <t>CUST12182</t>
  </si>
  <si>
    <t>POL51913</t>
  </si>
  <si>
    <t>CUST12365</t>
  </si>
  <si>
    <t>POL51915</t>
  </si>
  <si>
    <t>CUST12310</t>
  </si>
  <si>
    <t>POL51916</t>
  </si>
  <si>
    <t>CUST10101</t>
  </si>
  <si>
    <t>POL51917</t>
  </si>
  <si>
    <t>POL51918</t>
  </si>
  <si>
    <t>CUST11262</t>
  </si>
  <si>
    <t>POL51921</t>
  </si>
  <si>
    <t>POL51922</t>
  </si>
  <si>
    <t>POL51923</t>
  </si>
  <si>
    <t>CUST12441</t>
  </si>
  <si>
    <t>POL51924</t>
  </si>
  <si>
    <t>POL51926</t>
  </si>
  <si>
    <t>POL51927</t>
  </si>
  <si>
    <t>CUST12356</t>
  </si>
  <si>
    <t>POL51928</t>
  </si>
  <si>
    <t>CUST12022</t>
  </si>
  <si>
    <t>POL51932</t>
  </si>
  <si>
    <t>CUST10200</t>
  </si>
  <si>
    <t>POL51933</t>
  </si>
  <si>
    <t>POL51935</t>
  </si>
  <si>
    <t>CUST11725</t>
  </si>
  <si>
    <t>POL51936</t>
  </si>
  <si>
    <t>CUST11232</t>
  </si>
  <si>
    <t>POL51937</t>
  </si>
  <si>
    <t>CUST11211</t>
  </si>
  <si>
    <t>POL51938</t>
  </si>
  <si>
    <t>CUST10853</t>
  </si>
  <si>
    <t>POL51940</t>
  </si>
  <si>
    <t>CUST11143</t>
  </si>
  <si>
    <t>POL51941</t>
  </si>
  <si>
    <t>CUST12372</t>
  </si>
  <si>
    <t>POL51942</t>
  </si>
  <si>
    <t>CUST10823</t>
  </si>
  <si>
    <t>POL51943</t>
  </si>
  <si>
    <t>CUST12094</t>
  </si>
  <si>
    <t>POL51944</t>
  </si>
  <si>
    <t>POL51945</t>
  </si>
  <si>
    <t>CUST11587</t>
  </si>
  <si>
    <t>POL51946</t>
  </si>
  <si>
    <t>POL51947</t>
  </si>
  <si>
    <t>POL51948</t>
  </si>
  <si>
    <t>CUST10050</t>
  </si>
  <si>
    <t>POL51950</t>
  </si>
  <si>
    <t>POL51951</t>
  </si>
  <si>
    <t>CUST12269</t>
  </si>
  <si>
    <t>POL51959</t>
  </si>
  <si>
    <t>POL51961</t>
  </si>
  <si>
    <t>POL51962</t>
  </si>
  <si>
    <t>POL51963</t>
  </si>
  <si>
    <t>POL51964</t>
  </si>
  <si>
    <t>POL51965</t>
  </si>
  <si>
    <t>POL51966</t>
  </si>
  <si>
    <t>POL51967</t>
  </si>
  <si>
    <t>POL51968</t>
  </si>
  <si>
    <t>POL51969</t>
  </si>
  <si>
    <t>CUST11893</t>
  </si>
  <si>
    <t>POL51970</t>
  </si>
  <si>
    <t>POL51971</t>
  </si>
  <si>
    <t>POL51972</t>
  </si>
  <si>
    <t>POL51973</t>
  </si>
  <si>
    <t>POL51975</t>
  </si>
  <si>
    <t>CUST11566</t>
  </si>
  <si>
    <t>POL51976</t>
  </si>
  <si>
    <t>POL51978</t>
  </si>
  <si>
    <t>POL51979</t>
  </si>
  <si>
    <t>POL51981</t>
  </si>
  <si>
    <t>CUST10353</t>
  </si>
  <si>
    <t>POL51982</t>
  </si>
  <si>
    <t>CUST12379</t>
  </si>
  <si>
    <t>POL51983</t>
  </si>
  <si>
    <t>CUST10863</t>
  </si>
  <si>
    <t>POL51984</t>
  </si>
  <si>
    <t>CUST12487</t>
  </si>
  <si>
    <t>POL51988</t>
  </si>
  <si>
    <t>POL51992</t>
  </si>
  <si>
    <t>CUST12166</t>
  </si>
  <si>
    <t>POL51993</t>
  </si>
  <si>
    <t>CUST11027</t>
  </si>
  <si>
    <t>POL51995</t>
  </si>
  <si>
    <t>CUST11816</t>
  </si>
  <si>
    <t>POL51996</t>
  </si>
  <si>
    <t>POL51997</t>
  </si>
  <si>
    <t>CUST11911</t>
  </si>
  <si>
    <t>POL51998</t>
  </si>
  <si>
    <t>CUST11940</t>
  </si>
  <si>
    <t>POL51999</t>
  </si>
  <si>
    <t>POL52001</t>
  </si>
  <si>
    <t>CUST10617</t>
  </si>
  <si>
    <t>POL52002</t>
  </si>
  <si>
    <t>POL52004</t>
  </si>
  <si>
    <t>CUST11794</t>
  </si>
  <si>
    <t>POL52008</t>
  </si>
  <si>
    <t>CUST10278</t>
  </si>
  <si>
    <t>POL52009</t>
  </si>
  <si>
    <t>POL52010</t>
  </si>
  <si>
    <t>CUST10936</t>
  </si>
  <si>
    <t>POL52011</t>
  </si>
  <si>
    <t>CUST10143</t>
  </si>
  <si>
    <t>POL52012</t>
  </si>
  <si>
    <t>POL52013</t>
  </si>
  <si>
    <t>POL52014</t>
  </si>
  <si>
    <t>POL52015</t>
  </si>
  <si>
    <t>CUST11488</t>
  </si>
  <si>
    <t>POL52016</t>
  </si>
  <si>
    <t>POL52017</t>
  </si>
  <si>
    <t>CUST10615</t>
  </si>
  <si>
    <t>POL52018</t>
  </si>
  <si>
    <t>POL52019</t>
  </si>
  <si>
    <t>CUST11179</t>
  </si>
  <si>
    <t>POL52020</t>
  </si>
  <si>
    <t>POL52021</t>
  </si>
  <si>
    <t>CUST11892</t>
  </si>
  <si>
    <t>POL52023</t>
  </si>
  <si>
    <t>POL52024</t>
  </si>
  <si>
    <t>POL52026</t>
  </si>
  <si>
    <t>CUST11841</t>
  </si>
  <si>
    <t>POL52028</t>
  </si>
  <si>
    <t>CUST12380</t>
  </si>
  <si>
    <t>POL52031</t>
  </si>
  <si>
    <t>POL52033</t>
  </si>
  <si>
    <t>CUST11258</t>
  </si>
  <si>
    <t>POL52035</t>
  </si>
  <si>
    <t>CUST10220</t>
  </si>
  <si>
    <t>POL52039</t>
  </si>
  <si>
    <t>CUST10152</t>
  </si>
  <si>
    <t>POL52040</t>
  </si>
  <si>
    <t>POL52041</t>
  </si>
  <si>
    <t>POL52042</t>
  </si>
  <si>
    <t>CUST11938</t>
  </si>
  <si>
    <t>POL52043</t>
  </si>
  <si>
    <t>CUST11055</t>
  </si>
  <si>
    <t>POL52044</t>
  </si>
  <si>
    <t>POL52045</t>
  </si>
  <si>
    <t>CUST10273</t>
  </si>
  <si>
    <t>POL52047</t>
  </si>
  <si>
    <t>CUST11092</t>
  </si>
  <si>
    <t>POL52048</t>
  </si>
  <si>
    <t>POL52049</t>
  </si>
  <si>
    <t>CUST11478</t>
  </si>
  <si>
    <t>POL52055</t>
  </si>
  <si>
    <t>CUST11391</t>
  </si>
  <si>
    <t>POL52056</t>
  </si>
  <si>
    <t>CUST12236</t>
  </si>
  <si>
    <t>POL52057</t>
  </si>
  <si>
    <t>CUST11591</t>
  </si>
  <si>
    <t>POL52058</t>
  </si>
  <si>
    <t>CUST11907</t>
  </si>
  <si>
    <t>POL52060</t>
  </si>
  <si>
    <t>CUST11929</t>
  </si>
  <si>
    <t>POL52061</t>
  </si>
  <si>
    <t>POL52062</t>
  </si>
  <si>
    <t>POL52063</t>
  </si>
  <si>
    <t>CUST12484</t>
  </si>
  <si>
    <t>POL52064</t>
  </si>
  <si>
    <t>POL52065</t>
  </si>
  <si>
    <t>CUST10142</t>
  </si>
  <si>
    <t>POL52066</t>
  </si>
  <si>
    <t>POL52069</t>
  </si>
  <si>
    <t>CUST11009</t>
  </si>
  <si>
    <t>POL52070</t>
  </si>
  <si>
    <t>CUST11703</t>
  </si>
  <si>
    <t>POL52071</t>
  </si>
  <si>
    <t>CUST12172</t>
  </si>
  <si>
    <t>POL52072</t>
  </si>
  <si>
    <t>CUST10031</t>
  </si>
  <si>
    <t>POL52073</t>
  </si>
  <si>
    <t>POL52074</t>
  </si>
  <si>
    <t>POL52075</t>
  </si>
  <si>
    <t>POL52076</t>
  </si>
  <si>
    <t>POL52077</t>
  </si>
  <si>
    <t>CUST11029</t>
  </si>
  <si>
    <t>POL52080</t>
  </si>
  <si>
    <t>POL52081</t>
  </si>
  <si>
    <t>POL52084</t>
  </si>
  <si>
    <t>CUST10899</t>
  </si>
  <si>
    <t>POL52085</t>
  </si>
  <si>
    <t>POL52087</t>
  </si>
  <si>
    <t>POL52088</t>
  </si>
  <si>
    <t>CUST10851</t>
  </si>
  <si>
    <t>POL52089</t>
  </si>
  <si>
    <t>POL52090</t>
  </si>
  <si>
    <t>POL52091</t>
  </si>
  <si>
    <t>POL52092</t>
  </si>
  <si>
    <t>CUST10792</t>
  </si>
  <si>
    <t>POL52094</t>
  </si>
  <si>
    <t>CUST12158</t>
  </si>
  <si>
    <t>POL52095</t>
  </si>
  <si>
    <t>POL52096</t>
  </si>
  <si>
    <t>POL52098</t>
  </si>
  <si>
    <t>CUST11589</t>
  </si>
  <si>
    <t>POL52099</t>
  </si>
  <si>
    <t>POL52100</t>
  </si>
  <si>
    <t>AGT5231</t>
  </si>
  <si>
    <t>POL52101</t>
  </si>
  <si>
    <t>CUST11735</t>
  </si>
  <si>
    <t>POL52102</t>
  </si>
  <si>
    <t>CUST10820</t>
  </si>
  <si>
    <t>POL52105</t>
  </si>
  <si>
    <t>CUST10092</t>
  </si>
  <si>
    <t>POL52106</t>
  </si>
  <si>
    <t>POL52107</t>
  </si>
  <si>
    <t>POL52108</t>
  </si>
  <si>
    <t>CUST11169</t>
  </si>
  <si>
    <t>POL52109</t>
  </si>
  <si>
    <t>CUST12499</t>
  </si>
  <si>
    <t>POL52110</t>
  </si>
  <si>
    <t>POL52111</t>
  </si>
  <si>
    <t>POL52112</t>
  </si>
  <si>
    <t>CUST10703</t>
  </si>
  <si>
    <t>POL52115</t>
  </si>
  <si>
    <t>POL52117</t>
  </si>
  <si>
    <t>CUST11392</t>
  </si>
  <si>
    <t>POL52119</t>
  </si>
  <si>
    <t>POL52120</t>
  </si>
  <si>
    <t>CUST12014</t>
  </si>
  <si>
    <t>POL52122</t>
  </si>
  <si>
    <t>CUST11008</t>
  </si>
  <si>
    <t>AGT5290</t>
  </si>
  <si>
    <t>POL52123</t>
  </si>
  <si>
    <t>CUST10884</t>
  </si>
  <si>
    <t>POL52124</t>
  </si>
  <si>
    <t>POL52125</t>
  </si>
  <si>
    <t>POL52126</t>
  </si>
  <si>
    <t>CUST10902</t>
  </si>
  <si>
    <t>POL52128</t>
  </si>
  <si>
    <t>CUST12180</t>
  </si>
  <si>
    <t>POL52130</t>
  </si>
  <si>
    <t>AGT5201</t>
  </si>
  <si>
    <t>POL52131</t>
  </si>
  <si>
    <t>CUST12286</t>
  </si>
  <si>
    <t>POL52132</t>
  </si>
  <si>
    <t>CUST12065</t>
  </si>
  <si>
    <t>POL52134</t>
  </si>
  <si>
    <t>POL52136</t>
  </si>
  <si>
    <t>CUST11662</t>
  </si>
  <si>
    <t>POL52139</t>
  </si>
  <si>
    <t>POL52140</t>
  </si>
  <si>
    <t>POL52141</t>
  </si>
  <si>
    <t>CUST11521</t>
  </si>
  <si>
    <t>POL52143</t>
  </si>
  <si>
    <t>CUST12194</t>
  </si>
  <si>
    <t>POL52144</t>
  </si>
  <si>
    <t>POL52145</t>
  </si>
  <si>
    <t>POL52146</t>
  </si>
  <si>
    <t>POL52147</t>
  </si>
  <si>
    <t>CUST10138</t>
  </si>
  <si>
    <t>POL52148</t>
  </si>
  <si>
    <t>POL52149</t>
  </si>
  <si>
    <t>CUST10309</t>
  </si>
  <si>
    <t>POL52150</t>
  </si>
  <si>
    <t>CUST11793</t>
  </si>
  <si>
    <t>POL52153</t>
  </si>
  <si>
    <t>POL52154</t>
  </si>
  <si>
    <t>POL52155</t>
  </si>
  <si>
    <t>CUST11437</t>
  </si>
  <si>
    <t>POL52157</t>
  </si>
  <si>
    <t>CUST10170</t>
  </si>
  <si>
    <t>POL52158</t>
  </si>
  <si>
    <t>POL52159</t>
  </si>
  <si>
    <t>POL52160</t>
  </si>
  <si>
    <t>POL52161</t>
  </si>
  <si>
    <t>CUST10795</t>
  </si>
  <si>
    <t>POL52163</t>
  </si>
  <si>
    <t>POL52164</t>
  </si>
  <si>
    <t>POL52165</t>
  </si>
  <si>
    <t>CUST11234</t>
  </si>
  <si>
    <t>POL52166</t>
  </si>
  <si>
    <t>CUST10380</t>
  </si>
  <si>
    <t>POL52168</t>
  </si>
  <si>
    <t>CUST11288</t>
  </si>
  <si>
    <t>POL52169</t>
  </si>
  <si>
    <t>CUST11514</t>
  </si>
  <si>
    <t>POL52170</t>
  </si>
  <si>
    <t>POL52171</t>
  </si>
  <si>
    <t>CUST10494</t>
  </si>
  <si>
    <t>POL52172</t>
  </si>
  <si>
    <t>CUST10926</t>
  </si>
  <si>
    <t>POL52174</t>
  </si>
  <si>
    <t>CUST11125</t>
  </si>
  <si>
    <t>POL52175</t>
  </si>
  <si>
    <t>POL52176</t>
  </si>
  <si>
    <t>POL52179</t>
  </si>
  <si>
    <t>POL52181</t>
  </si>
  <si>
    <t>POL52182</t>
  </si>
  <si>
    <t>POL52183</t>
  </si>
  <si>
    <t>CUST11978</t>
  </si>
  <si>
    <t>POL52184</t>
  </si>
  <si>
    <t>CUST12361</t>
  </si>
  <si>
    <t>POL52186</t>
  </si>
  <si>
    <t>CUST11242</t>
  </si>
  <si>
    <t>POL52187</t>
  </si>
  <si>
    <t>CUST11973</t>
  </si>
  <si>
    <t>POL52189</t>
  </si>
  <si>
    <t>CUST12290</t>
  </si>
  <si>
    <t>POL52190</t>
  </si>
  <si>
    <t>POL52191</t>
  </si>
  <si>
    <t>CUST11471</t>
  </si>
  <si>
    <t>POL52193</t>
  </si>
  <si>
    <t>POL52194</t>
  </si>
  <si>
    <t>POL52195</t>
  </si>
  <si>
    <t>CUST10676</t>
  </si>
  <si>
    <t>POL52196</t>
  </si>
  <si>
    <t>CUST10673</t>
  </si>
  <si>
    <t>POL52197</t>
  </si>
  <si>
    <t>POL52198</t>
  </si>
  <si>
    <t>POL52199</t>
  </si>
  <si>
    <t>CUST11484</t>
  </si>
  <si>
    <t>POL52200</t>
  </si>
  <si>
    <t>CUST11615</t>
  </si>
  <si>
    <t>POL52201</t>
  </si>
  <si>
    <t>POL52202</t>
  </si>
  <si>
    <t>POL52203</t>
  </si>
  <si>
    <t>CUST12227</t>
  </si>
  <si>
    <t>POL52206</t>
  </si>
  <si>
    <t>CUST12032</t>
  </si>
  <si>
    <t>POL52207</t>
  </si>
  <si>
    <t>CUST10375</t>
  </si>
  <si>
    <t>POL52208</t>
  </si>
  <si>
    <t>POL52209</t>
  </si>
  <si>
    <t>CUST10307</t>
  </si>
  <si>
    <t>POL52210</t>
  </si>
  <si>
    <t>CUST10818</t>
  </si>
  <si>
    <t>POL52212</t>
  </si>
  <si>
    <t>POL52213</t>
  </si>
  <si>
    <t>CUST10873</t>
  </si>
  <si>
    <t>POL52214</t>
  </si>
  <si>
    <t>POL52217</t>
  </si>
  <si>
    <t>CUST10624</t>
  </si>
  <si>
    <t>POL52219</t>
  </si>
  <si>
    <t>POL52221</t>
  </si>
  <si>
    <t>POL52224</t>
  </si>
  <si>
    <t>POL52225</t>
  </si>
  <si>
    <t>POL52227</t>
  </si>
  <si>
    <t>CUST11205</t>
  </si>
  <si>
    <t>POL52228</t>
  </si>
  <si>
    <t>CUST10628</t>
  </si>
  <si>
    <t>POL52230</t>
  </si>
  <si>
    <t>CUST10569</t>
  </si>
  <si>
    <t>POL52231</t>
  </si>
  <si>
    <t>POL52232</t>
  </si>
  <si>
    <t>CUST10040</t>
  </si>
  <si>
    <t>POL52233</t>
  </si>
  <si>
    <t>CUST11963</t>
  </si>
  <si>
    <t>POL52236</t>
  </si>
  <si>
    <t>CUST11558</t>
  </si>
  <si>
    <t>POL52238</t>
  </si>
  <si>
    <t>POL52239</t>
  </si>
  <si>
    <t>CUST12127</t>
  </si>
  <si>
    <t>POL52241</t>
  </si>
  <si>
    <t>CUST10502</t>
  </si>
  <si>
    <t>POL52242</t>
  </si>
  <si>
    <t>POL52243</t>
  </si>
  <si>
    <t>CUST12324</t>
  </si>
  <si>
    <t>POL52244</t>
  </si>
  <si>
    <t>POL52245</t>
  </si>
  <si>
    <t>POL52246</t>
  </si>
  <si>
    <t>POL52247</t>
  </si>
  <si>
    <t>CUST10495</t>
  </si>
  <si>
    <t>POL52248</t>
  </si>
  <si>
    <t>CUST10316</t>
  </si>
  <si>
    <t>POL52250</t>
  </si>
  <si>
    <t>CUST11719</t>
  </si>
  <si>
    <t>POL52251</t>
  </si>
  <si>
    <t>CUST11158</t>
  </si>
  <si>
    <t>POL52252</t>
  </si>
  <si>
    <t>POL52253</t>
  </si>
  <si>
    <t>POL52256</t>
  </si>
  <si>
    <t>CUST10032</t>
  </si>
  <si>
    <t>POL52257</t>
  </si>
  <si>
    <t>CUST12328</t>
  </si>
  <si>
    <t>POL52258</t>
  </si>
  <si>
    <t>POL52259</t>
  </si>
  <si>
    <t>CUST11733</t>
  </si>
  <si>
    <t>POL52261</t>
  </si>
  <si>
    <t>CUST11066</t>
  </si>
  <si>
    <t>POL52262</t>
  </si>
  <si>
    <t>CUST12254</t>
  </si>
  <si>
    <t>POL52263</t>
  </si>
  <si>
    <t>CUST11935</t>
  </si>
  <si>
    <t>POL52265</t>
  </si>
  <si>
    <t>POL52266</t>
  </si>
  <si>
    <t>POL52267</t>
  </si>
  <si>
    <t>CUST11506</t>
  </si>
  <si>
    <t>POL52268</t>
  </si>
  <si>
    <t>CUST10311</t>
  </si>
  <si>
    <t>POL52269</t>
  </si>
  <si>
    <t>CUST11743</t>
  </si>
  <si>
    <t>POL52270</t>
  </si>
  <si>
    <t>CUST10891</t>
  </si>
  <si>
    <t>POL52272</t>
  </si>
  <si>
    <t>POL52274</t>
  </si>
  <si>
    <t>CUST11406</t>
  </si>
  <si>
    <t>POL52275</t>
  </si>
  <si>
    <t>POL52276</t>
  </si>
  <si>
    <t>POL52277</t>
  </si>
  <si>
    <t>CUST12033</t>
  </si>
  <si>
    <t>POL52278</t>
  </si>
  <si>
    <t>POL52279</t>
  </si>
  <si>
    <t>CUST10328</t>
  </si>
  <si>
    <t>POL52280</t>
  </si>
  <si>
    <t>POL52281</t>
  </si>
  <si>
    <t>POL52285</t>
  </si>
  <si>
    <t>CUST10995</t>
  </si>
  <si>
    <t>POL52288</t>
  </si>
  <si>
    <t>CUST10011</t>
  </si>
  <si>
    <t>POL52289</t>
  </si>
  <si>
    <t>CUST10816</t>
  </si>
  <si>
    <t>POL52290</t>
  </si>
  <si>
    <t>POL52292</t>
  </si>
  <si>
    <t>CUST10357</t>
  </si>
  <si>
    <t>POL52293</t>
  </si>
  <si>
    <t>POL52294</t>
  </si>
  <si>
    <t>CUST11087</t>
  </si>
  <si>
    <t>POL52295</t>
  </si>
  <si>
    <t>POL52297</t>
  </si>
  <si>
    <t>CUST12211</t>
  </si>
  <si>
    <t>POL52298</t>
  </si>
  <si>
    <t>POL52300</t>
  </si>
  <si>
    <t>CUST10861</t>
  </si>
  <si>
    <t>POL52301</t>
  </si>
  <si>
    <t>POL52302</t>
  </si>
  <si>
    <t>POL52303</t>
  </si>
  <si>
    <t>POL52304</t>
  </si>
  <si>
    <t>POL52305</t>
  </si>
  <si>
    <t>POL52306</t>
  </si>
  <si>
    <t>POL52307</t>
  </si>
  <si>
    <t>CUST11534</t>
  </si>
  <si>
    <t>POL52308</t>
  </si>
  <si>
    <t>CUST10572</t>
  </si>
  <si>
    <t>POL52309</t>
  </si>
  <si>
    <t>CUST11625</t>
  </si>
  <si>
    <t>POL52311</t>
  </si>
  <si>
    <t>POL52314</t>
  </si>
  <si>
    <t>POL52319</t>
  </si>
  <si>
    <t>POL52320</t>
  </si>
  <si>
    <t>POL52321</t>
  </si>
  <si>
    <t>CUST12371</t>
  </si>
  <si>
    <t>POL52322</t>
  </si>
  <si>
    <t>CUST12251</t>
  </si>
  <si>
    <t>POL52323</t>
  </si>
  <si>
    <t>POL52324</t>
  </si>
  <si>
    <t>POL52325</t>
  </si>
  <si>
    <t>POL52326</t>
  </si>
  <si>
    <t>CUST10451</t>
  </si>
  <si>
    <t>POL52327</t>
  </si>
  <si>
    <t>CUST11955</t>
  </si>
  <si>
    <t>POL52328</t>
  </si>
  <si>
    <t>CUST11682</t>
  </si>
  <si>
    <t>POL52329</t>
  </si>
  <si>
    <t>CUST10574</t>
  </si>
  <si>
    <t>POL52331</t>
  </si>
  <si>
    <t>POL52332</t>
  </si>
  <si>
    <t>POL52333</t>
  </si>
  <si>
    <t>CUST12103</t>
  </si>
  <si>
    <t>POL52336</t>
  </si>
  <si>
    <t>CUST11524</t>
  </si>
  <si>
    <t>POL52338</t>
  </si>
  <si>
    <t>POL52339</t>
  </si>
  <si>
    <t>POL52340</t>
  </si>
  <si>
    <t>POL52341</t>
  </si>
  <si>
    <t>CUST11782</t>
  </si>
  <si>
    <t>POL52343</t>
  </si>
  <si>
    <t>POL52344</t>
  </si>
  <si>
    <t>POL52345</t>
  </si>
  <si>
    <t>CUST11466</t>
  </si>
  <si>
    <t>POL52346</t>
  </si>
  <si>
    <t>POL52348</t>
  </si>
  <si>
    <t>CUST10252</t>
  </si>
  <si>
    <t>POL52349</t>
  </si>
  <si>
    <t>POL52351</t>
  </si>
  <si>
    <t>CUST12256</t>
  </si>
  <si>
    <t>POL52352</t>
  </si>
  <si>
    <t>CUST10544</t>
  </si>
  <si>
    <t>POL52353</t>
  </si>
  <si>
    <t>POL52354</t>
  </si>
  <si>
    <t>CUST11815</t>
  </si>
  <si>
    <t>POL52355</t>
  </si>
  <si>
    <t>CUST10957</t>
  </si>
  <si>
    <t>POL52357</t>
  </si>
  <si>
    <t>POL52358</t>
  </si>
  <si>
    <t>CUST10286</t>
  </si>
  <si>
    <t>POL52359</t>
  </si>
  <si>
    <t>POL52361</t>
  </si>
  <si>
    <t>CUST10063</t>
  </si>
  <si>
    <t>POL52362</t>
  </si>
  <si>
    <t>CUST11024</t>
  </si>
  <si>
    <t>POL52364</t>
  </si>
  <si>
    <t>CUST12307</t>
  </si>
  <si>
    <t>POL52365</t>
  </si>
  <si>
    <t>CUST11201</t>
  </si>
  <si>
    <t>POL52366</t>
  </si>
  <si>
    <t>POL52367</t>
  </si>
  <si>
    <t>POL52368</t>
  </si>
  <si>
    <t>POL52369</t>
  </si>
  <si>
    <t>POL52370</t>
  </si>
  <si>
    <t>POL52371</t>
  </si>
  <si>
    <t>POL52372</t>
  </si>
  <si>
    <t>POL52374</t>
  </si>
  <si>
    <t>POL52375</t>
  </si>
  <si>
    <t>CUST11011</t>
  </si>
  <si>
    <t>POL52377</t>
  </si>
  <si>
    <t>CUST11285</t>
  </si>
  <si>
    <t>POL52380</t>
  </si>
  <si>
    <t>CUST11622</t>
  </si>
  <si>
    <t>POL52381</t>
  </si>
  <si>
    <t>POL52382</t>
  </si>
  <si>
    <t>POL52384</t>
  </si>
  <si>
    <t>POL52385</t>
  </si>
  <si>
    <t>POL52386</t>
  </si>
  <si>
    <t>CUST11218</t>
  </si>
  <si>
    <t>POL52389</t>
  </si>
  <si>
    <t>POL52390</t>
  </si>
  <si>
    <t>CUST10358</t>
  </si>
  <si>
    <t>POL52391</t>
  </si>
  <si>
    <t>CUST10925</t>
  </si>
  <si>
    <t>POL52392</t>
  </si>
  <si>
    <t>CUST10875</t>
  </si>
  <si>
    <t>POL52394</t>
  </si>
  <si>
    <t>CUST10912</t>
  </si>
  <si>
    <t>POL52396</t>
  </si>
  <si>
    <t>POL52397</t>
  </si>
  <si>
    <t>CUST11269</t>
  </si>
  <si>
    <t>POL52399</t>
  </si>
  <si>
    <t>POL52400</t>
  </si>
  <si>
    <t>CUST11655</t>
  </si>
  <si>
    <t>POL52401</t>
  </si>
  <si>
    <t>CUST12225</t>
  </si>
  <si>
    <t>POL52402</t>
  </si>
  <si>
    <t>POL52404</t>
  </si>
  <si>
    <t>POL52407</t>
  </si>
  <si>
    <t>CUST12159</t>
  </si>
  <si>
    <t>POL52409</t>
  </si>
  <si>
    <t>CUST10910</t>
  </si>
  <si>
    <t>POL52410</t>
  </si>
  <si>
    <t>POL52412</t>
  </si>
  <si>
    <t>CUST12301</t>
  </si>
  <si>
    <t>POL52413</t>
  </si>
  <si>
    <t>CUST11007</t>
  </si>
  <si>
    <t>POL52414</t>
  </si>
  <si>
    <t>CUST11987</t>
  </si>
  <si>
    <t>POL52415</t>
  </si>
  <si>
    <t>CUST10787</t>
  </si>
  <si>
    <t>POL52416</t>
  </si>
  <si>
    <t>CUST10113</t>
  </si>
  <si>
    <t>POL52417</t>
  </si>
  <si>
    <t>CUST11274</t>
  </si>
  <si>
    <t>POL52419</t>
  </si>
  <si>
    <t>POL52421</t>
  </si>
  <si>
    <t>POL52423</t>
  </si>
  <si>
    <t>POL52426</t>
  </si>
  <si>
    <t>CUST10674</t>
  </si>
  <si>
    <t>POL52427</t>
  </si>
  <si>
    <t>CUST10435</t>
  </si>
  <si>
    <t>POL52428</t>
  </si>
  <si>
    <t>CUST10639</t>
  </si>
  <si>
    <t>POL52429</t>
  </si>
  <si>
    <t>CUST10479</t>
  </si>
  <si>
    <t>POL52430</t>
  </si>
  <si>
    <t>POL52431</t>
  </si>
  <si>
    <t>CUST12204</t>
  </si>
  <si>
    <t>POL52433</t>
  </si>
  <si>
    <t>POL52434</t>
  </si>
  <si>
    <t>CUST11497</t>
  </si>
  <si>
    <t>POL52435</t>
  </si>
  <si>
    <t>CUST10698</t>
  </si>
  <si>
    <t>POL52437</t>
  </si>
  <si>
    <t>POL52439</t>
  </si>
  <si>
    <t>POL52440</t>
  </si>
  <si>
    <t>CUST11112</t>
  </si>
  <si>
    <t>POL52442</t>
  </si>
  <si>
    <t>POL52443</t>
  </si>
  <si>
    <t>CUST10186</t>
  </si>
  <si>
    <t>POL52444</t>
  </si>
  <si>
    <t>POL52446</t>
  </si>
  <si>
    <t>CUST12138</t>
  </si>
  <si>
    <t>POL52447</t>
  </si>
  <si>
    <t>POL52448</t>
  </si>
  <si>
    <t>POL52449</t>
  </si>
  <si>
    <t>CUST11720</t>
  </si>
  <si>
    <t>POL52450</t>
  </si>
  <si>
    <t>POL52451</t>
  </si>
  <si>
    <t>POL52452</t>
  </si>
  <si>
    <t>POL52453</t>
  </si>
  <si>
    <t>POL52454</t>
  </si>
  <si>
    <t>POL52456</t>
  </si>
  <si>
    <t>CUST11543</t>
  </si>
  <si>
    <t>POL52457</t>
  </si>
  <si>
    <t>POL52458</t>
  </si>
  <si>
    <t>CUST12069</t>
  </si>
  <si>
    <t>POL52460</t>
  </si>
  <si>
    <t>CUST11803</t>
  </si>
  <si>
    <t>POL52462</t>
  </si>
  <si>
    <t>POL52463</t>
  </si>
  <si>
    <t>CUST12448</t>
  </si>
  <si>
    <t>POL52464</t>
  </si>
  <si>
    <t>POL52465</t>
  </si>
  <si>
    <t>POL52467</t>
  </si>
  <si>
    <t>CUST11053</t>
  </si>
  <si>
    <t>POL52469</t>
  </si>
  <si>
    <t>CUST11765</t>
  </si>
  <si>
    <t>POL52472</t>
  </si>
  <si>
    <t>POL52474</t>
  </si>
  <si>
    <t>POL52476</t>
  </si>
  <si>
    <t>CUST12485</t>
  </si>
  <si>
    <t>POL52477</t>
  </si>
  <si>
    <t>CUST10027</t>
  </si>
  <si>
    <t>POL52478</t>
  </si>
  <si>
    <t>POL52479</t>
  </si>
  <si>
    <t>CUST11659</t>
  </si>
  <si>
    <t>POL52480</t>
  </si>
  <si>
    <t>CUST10457</t>
  </si>
  <si>
    <t>POL52481</t>
  </si>
  <si>
    <t>CUST12230</t>
  </si>
  <si>
    <t>POL52482</t>
  </si>
  <si>
    <t>POL52484</t>
  </si>
  <si>
    <t>CUST11713</t>
  </si>
  <si>
    <t>POL52485</t>
  </si>
  <si>
    <t>POL52487</t>
  </si>
  <si>
    <t>POL52488</t>
  </si>
  <si>
    <t>CUST11071</t>
  </si>
  <si>
    <t>POL52490</t>
  </si>
  <si>
    <t>POL52491</t>
  </si>
  <si>
    <t>POL52492</t>
  </si>
  <si>
    <t>POL52493</t>
  </si>
  <si>
    <t>POL52494</t>
  </si>
  <si>
    <t>POL52496</t>
  </si>
  <si>
    <t>POL52498</t>
  </si>
  <si>
    <t>CUST10561</t>
  </si>
  <si>
    <t>POL52500</t>
  </si>
  <si>
    <t>AGT5123</t>
  </si>
  <si>
    <t>POL52501</t>
  </si>
  <si>
    <t>CUST11300</t>
  </si>
  <si>
    <t>POL52502</t>
  </si>
  <si>
    <t>POL52506</t>
  </si>
  <si>
    <t>POL52508</t>
  </si>
  <si>
    <t>POL52509</t>
  </si>
  <si>
    <t>CUST12051</t>
  </si>
  <si>
    <t>POL52510</t>
  </si>
  <si>
    <t>POL52511</t>
  </si>
  <si>
    <t>CUST11738</t>
  </si>
  <si>
    <t>POL52512</t>
  </si>
  <si>
    <t>POL52513</t>
  </si>
  <si>
    <t>CUST10310</t>
  </si>
  <si>
    <t>POL52515</t>
  </si>
  <si>
    <t>POL52518</t>
  </si>
  <si>
    <t>CUST10642</t>
  </si>
  <si>
    <t>POL52519</t>
  </si>
  <si>
    <t>CUST10530</t>
  </si>
  <si>
    <t>POL52520</t>
  </si>
  <si>
    <t>POL52521</t>
  </si>
  <si>
    <t>POL52523</t>
  </si>
  <si>
    <t>POL52527</t>
  </si>
  <si>
    <t>CUST10161</t>
  </si>
  <si>
    <t>POL52528</t>
  </si>
  <si>
    <t>POL52529</t>
  </si>
  <si>
    <t>CUST10209</t>
  </si>
  <si>
    <t>POL52533</t>
  </si>
  <si>
    <t>CUST11408</t>
  </si>
  <si>
    <t>POL52534</t>
  </si>
  <si>
    <t>CUST10554</t>
  </si>
  <si>
    <t>POL52535</t>
  </si>
  <si>
    <t>CUST11886</t>
  </si>
  <si>
    <t>POL52538</t>
  </si>
  <si>
    <t>POL52539</t>
  </si>
  <si>
    <t>POL52540</t>
  </si>
  <si>
    <t>POL52541</t>
  </si>
  <si>
    <t>CUST12466</t>
  </si>
  <si>
    <t>POL52543</t>
  </si>
  <si>
    <t>CUST12271</t>
  </si>
  <si>
    <t>POL52546</t>
  </si>
  <si>
    <t>CUST11996</t>
  </si>
  <si>
    <t>POL52547</t>
  </si>
  <si>
    <t>POL52548</t>
  </si>
  <si>
    <t>POL52550</t>
  </si>
  <si>
    <t>CUST10672</t>
  </si>
  <si>
    <t>POL52553</t>
  </si>
  <si>
    <t>POL52554</t>
  </si>
  <si>
    <t>POL52555</t>
  </si>
  <si>
    <t>POL52556</t>
  </si>
  <si>
    <t>CUST10986</t>
  </si>
  <si>
    <t>POL52558</t>
  </si>
  <si>
    <t>CUST10403</t>
  </si>
  <si>
    <t>POL52559</t>
  </si>
  <si>
    <t>CUST11596</t>
  </si>
  <si>
    <t>POL52560</t>
  </si>
  <si>
    <t>POL52561</t>
  </si>
  <si>
    <t>POL52563</t>
  </si>
  <si>
    <t>POL52564</t>
  </si>
  <si>
    <t>POL52565</t>
  </si>
  <si>
    <t>POL52566</t>
  </si>
  <si>
    <t>POL52567</t>
  </si>
  <si>
    <t>CUST10219</t>
  </si>
  <si>
    <t>POL52568</t>
  </si>
  <si>
    <t>POL52569</t>
  </si>
  <si>
    <t>POL52570</t>
  </si>
  <si>
    <t>CUST11355</t>
  </si>
  <si>
    <t>POL52572</t>
  </si>
  <si>
    <t>POL52574</t>
  </si>
  <si>
    <t>CUST11837</t>
  </si>
  <si>
    <t>POL52577</t>
  </si>
  <si>
    <t>CUST10600</t>
  </si>
  <si>
    <t>AGT5036</t>
  </si>
  <si>
    <t>POL52578</t>
  </si>
  <si>
    <t>CUST10421</t>
  </si>
  <si>
    <t>POL52579</t>
  </si>
  <si>
    <t>POL52582</t>
  </si>
  <si>
    <t>CUST11192</t>
  </si>
  <si>
    <t>POL52583</t>
  </si>
  <si>
    <t>POL52584</t>
  </si>
  <si>
    <t>CUST10507</t>
  </si>
  <si>
    <t>POL52585</t>
  </si>
  <si>
    <t>POL52586</t>
  </si>
  <si>
    <t>CUST12179</t>
  </si>
  <si>
    <t>POL52587</t>
  </si>
  <si>
    <t>CUST10802</t>
  </si>
  <si>
    <t>POL52588</t>
  </si>
  <si>
    <t>POL52589</t>
  </si>
  <si>
    <t>CUST11236</t>
  </si>
  <si>
    <t>POL52590</t>
  </si>
  <si>
    <t>POL52592</t>
  </si>
  <si>
    <t>POL52593</t>
  </si>
  <si>
    <t>CUST11163</t>
  </si>
  <si>
    <t>POL52594</t>
  </si>
  <si>
    <t>POL52595</t>
  </si>
  <si>
    <t>POL52596</t>
  </si>
  <si>
    <t>CUST11221</t>
  </si>
  <si>
    <t>POL52597</t>
  </si>
  <si>
    <t>POL52598</t>
  </si>
  <si>
    <t>POL52599</t>
  </si>
  <si>
    <t>POL52600</t>
  </si>
  <si>
    <t>POL52601</t>
  </si>
  <si>
    <t>CUST10412</t>
  </si>
  <si>
    <t>POL52603</t>
  </si>
  <si>
    <t>POL52604</t>
  </si>
  <si>
    <t>POL52607</t>
  </si>
  <si>
    <t>CUST10269</t>
  </si>
  <si>
    <t>POL52609</t>
  </si>
  <si>
    <t>POL52610</t>
  </si>
  <si>
    <t>POL52611</t>
  </si>
  <si>
    <t>CUST11485</t>
  </si>
  <si>
    <t>POL52613</t>
  </si>
  <si>
    <t>POL52614</t>
  </si>
  <si>
    <t>POL52619</t>
  </si>
  <si>
    <t>POL52621</t>
  </si>
  <si>
    <t>CUST10614</t>
  </si>
  <si>
    <t>POL52622</t>
  </si>
  <si>
    <t>POL52623</t>
  </si>
  <si>
    <t>CUST11545</t>
  </si>
  <si>
    <t>POL52624</t>
  </si>
  <si>
    <t>CUST10597</t>
  </si>
  <si>
    <t>POL52626</t>
  </si>
  <si>
    <t>POL52627</t>
  </si>
  <si>
    <t>POL52628</t>
  </si>
  <si>
    <t>POL52629</t>
  </si>
  <si>
    <t>CUST10198</t>
  </si>
  <si>
    <t>POL52630</t>
  </si>
  <si>
    <t>POL52631</t>
  </si>
  <si>
    <t>CUST10598</t>
  </si>
  <si>
    <t>POL52632</t>
  </si>
  <si>
    <t>CUST11061</t>
  </si>
  <si>
    <t>POL52633</t>
  </si>
  <si>
    <t>POL52634</t>
  </si>
  <si>
    <t>POL52635</t>
  </si>
  <si>
    <t>POL52636</t>
  </si>
  <si>
    <t>CUST10228</t>
  </si>
  <si>
    <t>POL52637</t>
  </si>
  <si>
    <t>POL52639</t>
  </si>
  <si>
    <t>CUST12457</t>
  </si>
  <si>
    <t>POL52640</t>
  </si>
  <si>
    <t>CUST10464</t>
  </si>
  <si>
    <t>POL52641</t>
  </si>
  <si>
    <t>POL52642</t>
  </si>
  <si>
    <t>POL52643</t>
  </si>
  <si>
    <t>CUST11870</t>
  </si>
  <si>
    <t>POL52644</t>
  </si>
  <si>
    <t>POL52646</t>
  </si>
  <si>
    <t>POL52651</t>
  </si>
  <si>
    <t>POL52652</t>
  </si>
  <si>
    <t>CUST11226</t>
  </si>
  <si>
    <t>POL52653</t>
  </si>
  <si>
    <t>POL52654</t>
  </si>
  <si>
    <t>POL52656</t>
  </si>
  <si>
    <t>CUST12229</t>
  </si>
  <si>
    <t>POL52657</t>
  </si>
  <si>
    <t>POL52658</t>
  </si>
  <si>
    <t>CUST12083</t>
  </si>
  <si>
    <t>POL52659</t>
  </si>
  <si>
    <t>POL52661</t>
  </si>
  <si>
    <t>POL52662</t>
  </si>
  <si>
    <t>POL52663</t>
  </si>
  <si>
    <t>POL52664</t>
  </si>
  <si>
    <t>POL52665</t>
  </si>
  <si>
    <t>CUST10724</t>
  </si>
  <si>
    <t>POL52666</t>
  </si>
  <si>
    <t>POL52667</t>
  </si>
  <si>
    <t>POL52669</t>
  </si>
  <si>
    <t>POL52670</t>
  </si>
  <si>
    <t>CUST10165</t>
  </si>
  <si>
    <t>POL52671</t>
  </si>
  <si>
    <t>POL52672</t>
  </si>
  <si>
    <t>CUST12449</t>
  </si>
  <si>
    <t>POL52674</t>
  </si>
  <si>
    <t>CUST12306</t>
  </si>
  <si>
    <t>POL52675</t>
  </si>
  <si>
    <t>CUST11634</t>
  </si>
  <si>
    <t>POL52676</t>
  </si>
  <si>
    <t>CUST11547</t>
  </si>
  <si>
    <t>POL52677</t>
  </si>
  <si>
    <t>POL52680</t>
  </si>
  <si>
    <t>CUST12267</t>
  </si>
  <si>
    <t>POL52682</t>
  </si>
  <si>
    <t>POL52684</t>
  </si>
  <si>
    <t>POL52685</t>
  </si>
  <si>
    <t>POL52686</t>
  </si>
  <si>
    <t>POL52687</t>
  </si>
  <si>
    <t>CUST10025</t>
  </si>
  <si>
    <t>POL52688</t>
  </si>
  <si>
    <t>POL52689</t>
  </si>
  <si>
    <t>POL52691</t>
  </si>
  <si>
    <t>POL52693</t>
  </si>
  <si>
    <t>CUST10022</t>
  </si>
  <si>
    <t>POL52695</t>
  </si>
  <si>
    <t>POL52698</t>
  </si>
  <si>
    <t>CUST10006</t>
  </si>
  <si>
    <t>POL52700</t>
  </si>
  <si>
    <t>POL52701</t>
  </si>
  <si>
    <t>CUST11802</t>
  </si>
  <si>
    <t>POL52702</t>
  </si>
  <si>
    <t>CUST11710</t>
  </si>
  <si>
    <t>POL52703</t>
  </si>
  <si>
    <t>POL52704</t>
  </si>
  <si>
    <t>POL52705</t>
  </si>
  <si>
    <t>CUST12330</t>
  </si>
  <si>
    <t>POL52707</t>
  </si>
  <si>
    <t>POL52709</t>
  </si>
  <si>
    <t>POL52710</t>
  </si>
  <si>
    <t>CUST12491</t>
  </si>
  <si>
    <t>POL52711</t>
  </si>
  <si>
    <t>POL52712</t>
  </si>
  <si>
    <t>POL52713</t>
  </si>
  <si>
    <t>CUST11800</t>
  </si>
  <si>
    <t>POL52714</t>
  </si>
  <si>
    <t>POL52715</t>
  </si>
  <si>
    <t>CUST10675</t>
  </si>
  <si>
    <t>POL52718</t>
  </si>
  <si>
    <t>CUST12462</t>
  </si>
  <si>
    <t>POL52720</t>
  </si>
  <si>
    <t>CUST10258</t>
  </si>
  <si>
    <t>POL52721</t>
  </si>
  <si>
    <t>POL52722</t>
  </si>
  <si>
    <t>POL52723</t>
  </si>
  <si>
    <t>POL52724</t>
  </si>
  <si>
    <t>CUST11551</t>
  </si>
  <si>
    <t>POL52726</t>
  </si>
  <si>
    <t>POL52728</t>
  </si>
  <si>
    <t>POL52729</t>
  </si>
  <si>
    <t>CUST11607</t>
  </si>
  <si>
    <t>POL52730</t>
  </si>
  <si>
    <t>POL52731</t>
  </si>
  <si>
    <t>POL52732</t>
  </si>
  <si>
    <t>POL52734</t>
  </si>
  <si>
    <t>CUST12146</t>
  </si>
  <si>
    <t>POL52735</t>
  </si>
  <si>
    <t>POL52737</t>
  </si>
  <si>
    <t>POL52738</t>
  </si>
  <si>
    <t>POL52739</t>
  </si>
  <si>
    <t>POL52740</t>
  </si>
  <si>
    <t>POL52741</t>
  </si>
  <si>
    <t>POL52742</t>
  </si>
  <si>
    <t>POL52743</t>
  </si>
  <si>
    <t>CUST11224</t>
  </si>
  <si>
    <t>POL52744</t>
  </si>
  <si>
    <t>POL52745</t>
  </si>
  <si>
    <t>CUST11618</t>
  </si>
  <si>
    <t>POL52746</t>
  </si>
  <si>
    <t>POL52747</t>
  </si>
  <si>
    <t>POL52748</t>
  </si>
  <si>
    <t>POL52749</t>
  </si>
  <si>
    <t>POL52750</t>
  </si>
  <si>
    <t>CUST10999</t>
  </si>
  <si>
    <t>POL52751</t>
  </si>
  <si>
    <t>POL52752</t>
  </si>
  <si>
    <t>POL52753</t>
  </si>
  <si>
    <t>POL52754</t>
  </si>
  <si>
    <t>POL52755</t>
  </si>
  <si>
    <t>CUST10588</t>
  </si>
  <si>
    <t>POL52756</t>
  </si>
  <si>
    <t>POL52757</t>
  </si>
  <si>
    <t>CUST11656</t>
  </si>
  <si>
    <t>POL52758</t>
  </si>
  <si>
    <t>POL52760</t>
  </si>
  <si>
    <t>POL52761</t>
  </si>
  <si>
    <t>POL52762</t>
  </si>
  <si>
    <t>CUST11413</t>
  </si>
  <si>
    <t>POL52763</t>
  </si>
  <si>
    <t>POL52764</t>
  </si>
  <si>
    <t>POL52765</t>
  </si>
  <si>
    <t>CUST12067</t>
  </si>
  <si>
    <t>POL52767</t>
  </si>
  <si>
    <t>POL52769</t>
  </si>
  <si>
    <t>CUST12106</t>
  </si>
  <si>
    <t>POL52770</t>
  </si>
  <si>
    <t>POL52771</t>
  </si>
  <si>
    <t>POL52773</t>
  </si>
  <si>
    <t>POL52775</t>
  </si>
  <si>
    <t>POL52776</t>
  </si>
  <si>
    <t>POL52778</t>
  </si>
  <si>
    <t>POL52779</t>
  </si>
  <si>
    <t>CUST12444</t>
  </si>
  <si>
    <t>POL52780</t>
  </si>
  <si>
    <t>CUST11309</t>
  </si>
  <si>
    <t>POL52781</t>
  </si>
  <si>
    <t>POL52782</t>
  </si>
  <si>
    <t>POL52783</t>
  </si>
  <si>
    <t>POL52784</t>
  </si>
  <si>
    <t>CUST10941</t>
  </si>
  <si>
    <t>POL52785</t>
  </si>
  <si>
    <t>CUST11208</t>
  </si>
  <si>
    <t>POL52786</t>
  </si>
  <si>
    <t>POL52787</t>
  </si>
  <si>
    <t>POL52788</t>
  </si>
  <si>
    <t>CUST10192</t>
  </si>
  <si>
    <t>POL52789</t>
  </si>
  <si>
    <t>POL52790</t>
  </si>
  <si>
    <t>CUST10887</t>
  </si>
  <si>
    <t>POL52792</t>
  </si>
  <si>
    <t>POL52793</t>
  </si>
  <si>
    <t>CUST12279</t>
  </si>
  <si>
    <t>POL52797</t>
  </si>
  <si>
    <t>CUST11724</t>
  </si>
  <si>
    <t>POL52798</t>
  </si>
  <si>
    <t>POL52800</t>
  </si>
  <si>
    <t>CUST11626</t>
  </si>
  <si>
    <t>POL52801</t>
  </si>
  <si>
    <t>POL52802</t>
  </si>
  <si>
    <t>POL52804</t>
  </si>
  <si>
    <t>POL52808</t>
  </si>
  <si>
    <t>POL52809</t>
  </si>
  <si>
    <t>CUST10763</t>
  </si>
  <si>
    <t>POL52810</t>
  </si>
  <si>
    <t>CUST10637</t>
  </si>
  <si>
    <t>POL52812</t>
  </si>
  <si>
    <t>POL52813</t>
  </si>
  <si>
    <t>CUST11189</t>
  </si>
  <si>
    <t>POL52814</t>
  </si>
  <si>
    <t>POL52815</t>
  </si>
  <si>
    <t>CUST12041</t>
  </si>
  <si>
    <t>POL52816</t>
  </si>
  <si>
    <t>POL52817</t>
  </si>
  <si>
    <t>POL52818</t>
  </si>
  <si>
    <t>POL52826</t>
  </si>
  <si>
    <t>POL52827</t>
  </si>
  <si>
    <t>POL52828</t>
  </si>
  <si>
    <t>POL52830</t>
  </si>
  <si>
    <t>POL52832</t>
  </si>
  <si>
    <t>POL52833</t>
  </si>
  <si>
    <t>CUST11133</t>
  </si>
  <si>
    <t>POL52834</t>
  </si>
  <si>
    <t>POL52838</t>
  </si>
  <si>
    <t>CUST11933</t>
  </si>
  <si>
    <t>POL52840</t>
  </si>
  <si>
    <t>POL52841</t>
  </si>
  <si>
    <t>CUST11604</t>
  </si>
  <si>
    <t>POL52842</t>
  </si>
  <si>
    <t>POL52843</t>
  </si>
  <si>
    <t>CUST11952</t>
  </si>
  <si>
    <t>POL52848</t>
  </si>
  <si>
    <t>POL52849</t>
  </si>
  <si>
    <t>CUST12143</t>
  </si>
  <si>
    <t>POL52850</t>
  </si>
  <si>
    <t>POL52851</t>
  </si>
  <si>
    <t>CUST10523</t>
  </si>
  <si>
    <t>POL52852</t>
  </si>
  <si>
    <t>POL52853</t>
  </si>
  <si>
    <t>CUST11297</t>
  </si>
  <si>
    <t>POL52854</t>
  </si>
  <si>
    <t>POL52855</t>
  </si>
  <si>
    <t>POL52858</t>
  </si>
  <si>
    <t>POL52860</t>
  </si>
  <si>
    <t>POL52863</t>
  </si>
  <si>
    <t>POL52864</t>
  </si>
  <si>
    <t>POL52865</t>
  </si>
  <si>
    <t>POL52866</t>
  </si>
  <si>
    <t>CUST11146</t>
  </si>
  <si>
    <t>POL52867</t>
  </si>
  <si>
    <t>CUST11141</t>
  </si>
  <si>
    <t>POL52869</t>
  </si>
  <si>
    <t>POL52870</t>
  </si>
  <si>
    <t>POL52871</t>
  </si>
  <si>
    <t>CUST11989</t>
  </si>
  <si>
    <t>POL52873</t>
  </si>
  <si>
    <t>POL52874</t>
  </si>
  <si>
    <t>CUST10627</t>
  </si>
  <si>
    <t>POL52875</t>
  </si>
  <si>
    <t>POL52879</t>
  </si>
  <si>
    <t>CUST11414</t>
  </si>
  <si>
    <t>POL52880</t>
  </si>
  <si>
    <t>CUST11377</t>
  </si>
  <si>
    <t>POL52881</t>
  </si>
  <si>
    <t>CUST10020</t>
  </si>
  <si>
    <t>POL52882</t>
  </si>
  <si>
    <t>CUST10115</t>
  </si>
  <si>
    <t>POL52883</t>
  </si>
  <si>
    <t>POL52884</t>
  </si>
  <si>
    <t>CUST10069</t>
  </si>
  <si>
    <t>POL52888</t>
  </si>
  <si>
    <t>POL52889</t>
  </si>
  <si>
    <t>CUST11282</t>
  </si>
  <si>
    <t>POL52890</t>
  </si>
  <si>
    <t>CUST10110</t>
  </si>
  <si>
    <t>POL52891</t>
  </si>
  <si>
    <t>POL52894</t>
  </si>
  <si>
    <t>CUST11593</t>
  </si>
  <si>
    <t>POL52895</t>
  </si>
  <si>
    <t>POL52899</t>
  </si>
  <si>
    <t>CUST11561</t>
  </si>
  <si>
    <t>POL52902</t>
  </si>
  <si>
    <t>CUST11891</t>
  </si>
  <si>
    <t>POL52903</t>
  </si>
  <si>
    <t>POL52904</t>
  </si>
  <si>
    <t>POL52905</t>
  </si>
  <si>
    <t>POL52910</t>
  </si>
  <si>
    <t>POL52911</t>
  </si>
  <si>
    <t>CUST10460</t>
  </si>
  <si>
    <t>POL52912</t>
  </si>
  <si>
    <t>POL52913</t>
  </si>
  <si>
    <t>POL52915</t>
  </si>
  <si>
    <t>CUST10924</t>
  </si>
  <si>
    <t>POL52916</t>
  </si>
  <si>
    <t>POL52918</t>
  </si>
  <si>
    <t>POL52920</t>
  </si>
  <si>
    <t>CUST10443</t>
  </si>
  <si>
    <t>POL52922</t>
  </si>
  <si>
    <t>POL52923</t>
  </si>
  <si>
    <t>POL52924</t>
  </si>
  <si>
    <t>POL52927</t>
  </si>
  <si>
    <t>CUST10981</t>
  </si>
  <si>
    <t>POL52928</t>
  </si>
  <si>
    <t>CUST11645</t>
  </si>
  <si>
    <t>POL52930</t>
  </si>
  <si>
    <t>POL52931</t>
  </si>
  <si>
    <t>CUST10619</t>
  </si>
  <si>
    <t>POL52932</t>
  </si>
  <si>
    <t>POL52934</t>
  </si>
  <si>
    <t>POL52937</t>
  </si>
  <si>
    <t>POL52939</t>
  </si>
  <si>
    <t>CUST10765</t>
  </si>
  <si>
    <t>POL52940</t>
  </si>
  <si>
    <t>POL52942</t>
  </si>
  <si>
    <t>POL52943</t>
  </si>
  <si>
    <t>CUST10264</t>
  </si>
  <si>
    <t>POL52944</t>
  </si>
  <si>
    <t>POL52945</t>
  </si>
  <si>
    <t>CUST11165</t>
  </si>
  <si>
    <t>POL52946</t>
  </si>
  <si>
    <t>POL52948</t>
  </si>
  <si>
    <t>CUST12358</t>
  </si>
  <si>
    <t>POL52949</t>
  </si>
  <si>
    <t>POL52951</t>
  </si>
  <si>
    <t>POL52952</t>
  </si>
  <si>
    <t>CUST10474</t>
  </si>
  <si>
    <t>POL52953</t>
  </si>
  <si>
    <t>CUST11367</t>
  </si>
  <si>
    <t>POL52954</t>
  </si>
  <si>
    <t>POL52956</t>
  </si>
  <si>
    <t>POL52957</t>
  </si>
  <si>
    <t>CUST11187</t>
  </si>
  <si>
    <t>POL52958</t>
  </si>
  <si>
    <t>POL52959</t>
  </si>
  <si>
    <t>POL52960</t>
  </si>
  <si>
    <t>CUST10232</t>
  </si>
  <si>
    <t>POL52961</t>
  </si>
  <si>
    <t>CUST11107</t>
  </si>
  <si>
    <t>POL52963</t>
  </si>
  <si>
    <t>POL52965</t>
  </si>
  <si>
    <t>CUST10916</t>
  </si>
  <si>
    <t>POL52967</t>
  </si>
  <si>
    <t>POL52968</t>
  </si>
  <si>
    <t>CUST10045</t>
  </si>
  <si>
    <t>POL52969</t>
  </si>
  <si>
    <t>CUST10860</t>
  </si>
  <si>
    <t>POL52970</t>
  </si>
  <si>
    <t>POL52971</t>
  </si>
  <si>
    <t>CUST12141</t>
  </si>
  <si>
    <t>POL52973</t>
  </si>
  <si>
    <t>POL52974</t>
  </si>
  <si>
    <t>POL52975</t>
  </si>
  <si>
    <t>POL52976</t>
  </si>
  <si>
    <t>CUST10360</t>
  </si>
  <si>
    <t>POL52977</t>
  </si>
  <si>
    <t>CUST10145</t>
  </si>
  <si>
    <t>POL52981</t>
  </si>
  <si>
    <t>POL52986</t>
  </si>
  <si>
    <t>POL52987</t>
  </si>
  <si>
    <t>POL52988</t>
  </si>
  <si>
    <t>CUST10035</t>
  </si>
  <si>
    <t>POL52989</t>
  </si>
  <si>
    <t>POL52990</t>
  </si>
  <si>
    <t>POL52991</t>
  </si>
  <si>
    <t>POL52992</t>
  </si>
  <si>
    <t>CUST12437</t>
  </si>
  <si>
    <t>POL52993</t>
  </si>
  <si>
    <t>CUST12231</t>
  </si>
  <si>
    <t>POL52994</t>
  </si>
  <si>
    <t>CUST10580</t>
  </si>
  <si>
    <t>POL52995</t>
  </si>
  <si>
    <t>POL52996</t>
  </si>
  <si>
    <t>POL52999</t>
  </si>
  <si>
    <t>CUST11654</t>
  </si>
  <si>
    <t>POL53000</t>
  </si>
  <si>
    <t>POL53002</t>
  </si>
  <si>
    <t>POL53003</t>
  </si>
  <si>
    <t>POL53007</t>
  </si>
  <si>
    <t>POL53008</t>
  </si>
  <si>
    <t>CUST11821</t>
  </si>
  <si>
    <t>POL53010</t>
  </si>
  <si>
    <t>POL53011</t>
  </si>
  <si>
    <t>CUST10794</t>
  </si>
  <si>
    <t>POL53012</t>
  </si>
  <si>
    <t>POL53014</t>
  </si>
  <si>
    <t>POL53016</t>
  </si>
  <si>
    <t>POL53017</t>
  </si>
  <si>
    <t>CUST11101</t>
  </si>
  <si>
    <t>POL53019</t>
  </si>
  <si>
    <t>POL53021</t>
  </si>
  <si>
    <t>POL53022</t>
  </si>
  <si>
    <t>POL53023</t>
  </si>
  <si>
    <t>POL53024</t>
  </si>
  <si>
    <t>POL53025</t>
  </si>
  <si>
    <t>CUST10486</t>
  </si>
  <si>
    <t>POL53027</t>
  </si>
  <si>
    <t>POL53028</t>
  </si>
  <si>
    <t>POL53031</t>
  </si>
  <si>
    <t>POL53032</t>
  </si>
  <si>
    <t>CUST11811</t>
  </si>
  <si>
    <t>POL53033</t>
  </si>
  <si>
    <t>CUST11745</t>
  </si>
  <si>
    <t>POL53034</t>
  </si>
  <si>
    <t>CUST10830</t>
  </si>
  <si>
    <t>POL53035</t>
  </si>
  <si>
    <t>CUST11792</t>
  </si>
  <si>
    <t>POL53037</t>
  </si>
  <si>
    <t>CUST11382</t>
  </si>
  <si>
    <t>POL53041</t>
  </si>
  <si>
    <t>POL53042</t>
  </si>
  <si>
    <t>CUST10725</t>
  </si>
  <si>
    <t>POL53043</t>
  </si>
  <si>
    <t>CUST10568</t>
  </si>
  <si>
    <t>POL53044</t>
  </si>
  <si>
    <t>CUST10900</t>
  </si>
  <si>
    <t>POL53045</t>
  </si>
  <si>
    <t>POL53047</t>
  </si>
  <si>
    <t>POL53048</t>
  </si>
  <si>
    <t>POL53049</t>
  </si>
  <si>
    <t>POL53050</t>
  </si>
  <si>
    <t>CUST10487</t>
  </si>
  <si>
    <t>POL53052</t>
  </si>
  <si>
    <t>CUST10927</t>
  </si>
  <si>
    <t>POL53054</t>
  </si>
  <si>
    <t>POL53055</t>
  </si>
  <si>
    <t>POL53056</t>
  </si>
  <si>
    <t>POL53057</t>
  </si>
  <si>
    <t>POL53058</t>
  </si>
  <si>
    <t>CUST10390</t>
  </si>
  <si>
    <t>POL53059</t>
  </si>
  <si>
    <t>CUST12428</t>
  </si>
  <si>
    <t>POL53060</t>
  </si>
  <si>
    <t>POL53061</t>
  </si>
  <si>
    <t>POL53062</t>
  </si>
  <si>
    <t>POL53063</t>
  </si>
  <si>
    <t>CUST12367</t>
  </si>
  <si>
    <t>POL53064</t>
  </si>
  <si>
    <t>POL53065</t>
  </si>
  <si>
    <t>CUST11041</t>
  </si>
  <si>
    <t>POL53066</t>
  </si>
  <si>
    <t>CUST11535</t>
  </si>
  <si>
    <t>POL53068</t>
  </si>
  <si>
    <t>POL53069</t>
  </si>
  <si>
    <t>POL53070</t>
  </si>
  <si>
    <t>POL53071</t>
  </si>
  <si>
    <t>POL53074</t>
  </si>
  <si>
    <t>POL53075</t>
  </si>
  <si>
    <t>CUST10074</t>
  </si>
  <si>
    <t>POL53078</t>
  </si>
  <si>
    <t>POL53081</t>
  </si>
  <si>
    <t>POL53082</t>
  </si>
  <si>
    <t>CUST10992</t>
  </si>
  <si>
    <t>POL53083</t>
  </si>
  <si>
    <t>POL53085</t>
  </si>
  <si>
    <t>CUST10090</t>
  </si>
  <si>
    <t>POL53086</t>
  </si>
  <si>
    <t>CUST11056</t>
  </si>
  <si>
    <t>POL53088</t>
  </si>
  <si>
    <t>POL53089</t>
  </si>
  <si>
    <t>POL53090</t>
  </si>
  <si>
    <t>CUST11882</t>
  </si>
  <si>
    <t>POL53093</t>
  </si>
  <si>
    <t>CUST11138</t>
  </si>
  <si>
    <t>POL53094</t>
  </si>
  <si>
    <t>CUST12009</t>
  </si>
  <si>
    <t>POL53096</t>
  </si>
  <si>
    <t>POL53098</t>
  </si>
  <si>
    <t>POL53099</t>
  </si>
  <si>
    <t>POL53102</t>
  </si>
  <si>
    <t>CUST10413</t>
  </si>
  <si>
    <t>POL53104</t>
  </si>
  <si>
    <t>CUST11091</t>
  </si>
  <si>
    <t>POL53105</t>
  </si>
  <si>
    <t>CUST11559</t>
  </si>
  <si>
    <t>POL53108</t>
  </si>
  <si>
    <t>POL53109</t>
  </si>
  <si>
    <t>POL53110</t>
  </si>
  <si>
    <t>POL53111</t>
  </si>
  <si>
    <t>POL53113</t>
  </si>
  <si>
    <t>CUST10605</t>
  </si>
  <si>
    <t>POL53114</t>
  </si>
  <si>
    <t>CUST12044</t>
  </si>
  <si>
    <t>POL53116</t>
  </si>
  <si>
    <t>CUST12068</t>
  </si>
  <si>
    <t>POL53117</t>
  </si>
  <si>
    <t>POL53118</t>
  </si>
  <si>
    <t>POL53119</t>
  </si>
  <si>
    <t>CUST11812</t>
  </si>
  <si>
    <t>POL53120</t>
  </si>
  <si>
    <t>CUST10365</t>
  </si>
  <si>
    <t>POL53121</t>
  </si>
  <si>
    <t>CUST10223</t>
  </si>
  <si>
    <t>POL53125</t>
  </si>
  <si>
    <t>CUST12162</t>
  </si>
  <si>
    <t>POL53128</t>
  </si>
  <si>
    <t>CUST11116</t>
  </si>
  <si>
    <t>POL53129</t>
  </si>
  <si>
    <t>POL53130</t>
  </si>
  <si>
    <t>POL53131</t>
  </si>
  <si>
    <t>POL53132</t>
  </si>
  <si>
    <t>CUST12240</t>
  </si>
  <si>
    <t>POL53133</t>
  </si>
  <si>
    <t>POL53135</t>
  </si>
  <si>
    <t>CUST11680</t>
  </si>
  <si>
    <t>POL53137</t>
  </si>
  <si>
    <t>CUST10021</t>
  </si>
  <si>
    <t>POL53138</t>
  </si>
  <si>
    <t>CUST12327</t>
  </si>
  <si>
    <t>POL53140</t>
  </si>
  <si>
    <t>POL53141</t>
  </si>
  <si>
    <t>POL53143</t>
  </si>
  <si>
    <t>CUST10790</t>
  </si>
  <si>
    <t>POL53145</t>
  </si>
  <si>
    <t>POL53146</t>
  </si>
  <si>
    <t>CUST10959</t>
  </si>
  <si>
    <t>POL53148</t>
  </si>
  <si>
    <t>POL53151</t>
  </si>
  <si>
    <t>POL53152</t>
  </si>
  <si>
    <t>CUST10983</t>
  </si>
  <si>
    <t>POL53154</t>
  </si>
  <si>
    <t>CUST11135</t>
  </si>
  <si>
    <t>POL53155</t>
  </si>
  <si>
    <t>CUST10236</t>
  </si>
  <si>
    <t>POL53156</t>
  </si>
  <si>
    <t>POL53159</t>
  </si>
  <si>
    <t>POL53160</t>
  </si>
  <si>
    <t>POL53161</t>
  </si>
  <si>
    <t>CUST11311</t>
  </si>
  <si>
    <t>POL53162</t>
  </si>
  <si>
    <t>CUST10953</t>
  </si>
  <si>
    <t>POL53163</t>
  </si>
  <si>
    <t>CUST11426</t>
  </si>
  <si>
    <t>POL53164</t>
  </si>
  <si>
    <t>POL53165</t>
  </si>
  <si>
    <t>POL53167</t>
  </si>
  <si>
    <t>POL53170</t>
  </si>
  <si>
    <t>POL53171</t>
  </si>
  <si>
    <t>CUST10371</t>
  </si>
  <si>
    <t>POL53172</t>
  </si>
  <si>
    <t>CUST12369</t>
  </si>
  <si>
    <t>POL53173</t>
  </si>
  <si>
    <t>CUST11015</t>
  </si>
  <si>
    <t>POL53174</t>
  </si>
  <si>
    <t>CUST12053</t>
  </si>
  <si>
    <t>POL53175</t>
  </si>
  <si>
    <t>CUST10099</t>
  </si>
  <si>
    <t>POL53176</t>
  </si>
  <si>
    <t>POL53180</t>
  </si>
  <si>
    <t>POL53181</t>
  </si>
  <si>
    <t>CUST10150</t>
  </si>
  <si>
    <t>POL53183</t>
  </si>
  <si>
    <t>POL53184</t>
  </si>
  <si>
    <t>POL53185</t>
  </si>
  <si>
    <t>CUST11924</t>
  </si>
  <si>
    <t>POL53186</t>
  </si>
  <si>
    <t>POL53187</t>
  </si>
  <si>
    <t>CUST10499</t>
  </si>
  <si>
    <t>POL53188</t>
  </si>
  <si>
    <t>POL53190</t>
  </si>
  <si>
    <t>POL53191</t>
  </si>
  <si>
    <t>POL53192</t>
  </si>
  <si>
    <t>CUST12175</t>
  </si>
  <si>
    <t>POL53195</t>
  </si>
  <si>
    <t>POL53196</t>
  </si>
  <si>
    <t>POL53197</t>
  </si>
  <si>
    <t>POL53198</t>
  </si>
  <si>
    <t>POL53199</t>
  </si>
  <si>
    <t>CUST12165</t>
  </si>
  <si>
    <t>POL53201</t>
  </si>
  <si>
    <t>CUST10268</t>
  </si>
  <si>
    <t>POL53203</t>
  </si>
  <si>
    <t>POL53204</t>
  </si>
  <si>
    <t>POL53205</t>
  </si>
  <si>
    <t>CUST12092</t>
  </si>
  <si>
    <t>POL53206</t>
  </si>
  <si>
    <t>POL53209</t>
  </si>
  <si>
    <t>CUST11598</t>
  </si>
  <si>
    <t>POL53213</t>
  </si>
  <si>
    <t>CUST10300</t>
  </si>
  <si>
    <t>POL53215</t>
  </si>
  <si>
    <t>POL53217</t>
  </si>
  <si>
    <t>POL53218</t>
  </si>
  <si>
    <t>CUST11239</t>
  </si>
  <si>
    <t>POL53220</t>
  </si>
  <si>
    <t>POL53222</t>
  </si>
  <si>
    <t>POL53225</t>
  </si>
  <si>
    <t>POL53226</t>
  </si>
  <si>
    <t>CUST10466</t>
  </si>
  <si>
    <t>POL53227</t>
  </si>
  <si>
    <t>POL53228</t>
  </si>
  <si>
    <t>POL53230</t>
  </si>
  <si>
    <t>POL53231</t>
  </si>
  <si>
    <t>POL53233</t>
  </si>
  <si>
    <t>POL53234</t>
  </si>
  <si>
    <t>CUST10966</t>
  </si>
  <si>
    <t>POL53236</t>
  </si>
  <si>
    <t>POL53237</t>
  </si>
  <si>
    <t>CUST10906</t>
  </si>
  <si>
    <t>POL53238</t>
  </si>
  <si>
    <t>POL53240</t>
  </si>
  <si>
    <t>POL53241</t>
  </si>
  <si>
    <t>POL53242</t>
  </si>
  <si>
    <t>POL53243</t>
  </si>
  <si>
    <t>POL53244</t>
  </si>
  <si>
    <t>CUST10497</t>
  </si>
  <si>
    <t>POL53246</t>
  </si>
  <si>
    <t>POL53247</t>
  </si>
  <si>
    <t>CUST10774</t>
  </si>
  <si>
    <t>POL53248</t>
  </si>
  <si>
    <t>POL53249</t>
  </si>
  <si>
    <t>POL53250</t>
  </si>
  <si>
    <t>POL53254</t>
  </si>
  <si>
    <t>CUST10405</t>
  </si>
  <si>
    <t>POL53255</t>
  </si>
  <si>
    <t>POL53256</t>
  </si>
  <si>
    <t>POL53257</t>
  </si>
  <si>
    <t>POL53258</t>
  </si>
  <si>
    <t>POL53259</t>
  </si>
  <si>
    <t>POL53260</t>
  </si>
  <si>
    <t>CUST11581</t>
  </si>
  <si>
    <t>POL53261</t>
  </si>
  <si>
    <t>CUST11463</t>
  </si>
  <si>
    <t>POL53262</t>
  </si>
  <si>
    <t>CUST12012</t>
  </si>
  <si>
    <t>POL53263</t>
  </si>
  <si>
    <t>CUST12215</t>
  </si>
  <si>
    <t>POL53264</t>
  </si>
  <si>
    <t>POL53265</t>
  </si>
  <si>
    <t>POL53266</t>
  </si>
  <si>
    <t>POL53267</t>
  </si>
  <si>
    <t>CUST11867</t>
  </si>
  <si>
    <t>POL53269</t>
  </si>
  <si>
    <t>POL53270</t>
  </si>
  <si>
    <t>POL53271</t>
  </si>
  <si>
    <t>POL53273</t>
  </si>
  <si>
    <t>CUST11062</t>
  </si>
  <si>
    <t>POL53274</t>
  </si>
  <si>
    <t>POL53275</t>
  </si>
  <si>
    <t>CUST10484</t>
  </si>
  <si>
    <t>POL53277</t>
  </si>
  <si>
    <t>POL53278</t>
  </si>
  <si>
    <t>POL53280</t>
  </si>
  <si>
    <t>POL53281</t>
  </si>
  <si>
    <t>CUST10222</t>
  </si>
  <si>
    <t>POL53282</t>
  </si>
  <si>
    <t>POL53283</t>
  </si>
  <si>
    <t>CUST11650</t>
  </si>
  <si>
    <t>POL53284</t>
  </si>
  <si>
    <t>POL53285</t>
  </si>
  <si>
    <t>POL53286</t>
  </si>
  <si>
    <t>CUST11120</t>
  </si>
  <si>
    <t>POL53288</t>
  </si>
  <si>
    <t>POL53290</t>
  </si>
  <si>
    <t>POL53292</t>
  </si>
  <si>
    <t>POL53293</t>
  </si>
  <si>
    <t>CUST10991</t>
  </si>
  <si>
    <t>POL53294</t>
  </si>
  <si>
    <t>CUST11468</t>
  </si>
  <si>
    <t>POL53295</t>
  </si>
  <si>
    <t>POL53297</t>
  </si>
  <si>
    <t>CUST11493</t>
  </si>
  <si>
    <t>POL53299</t>
  </si>
  <si>
    <t>POL53300</t>
  </si>
  <si>
    <t>CUST11209</t>
  </si>
  <si>
    <t>POL53301</t>
  </si>
  <si>
    <t>POL53302</t>
  </si>
  <si>
    <t>POL53304</t>
  </si>
  <si>
    <t>CUST10378</t>
  </si>
  <si>
    <t>POL53305</t>
  </si>
  <si>
    <t>CUST11094</t>
  </si>
  <si>
    <t>POL53307</t>
  </si>
  <si>
    <t>POL53309</t>
  </si>
  <si>
    <t>POL53311</t>
  </si>
  <si>
    <t>CUST11088</t>
  </si>
  <si>
    <t>POL53313</t>
  </si>
  <si>
    <t>POL53314</t>
  </si>
  <si>
    <t>POL53316</t>
  </si>
  <si>
    <t>POL53317</t>
  </si>
  <si>
    <t>POL53318</t>
  </si>
  <si>
    <t>CUST12007</t>
  </si>
  <si>
    <t>POL53319</t>
  </si>
  <si>
    <t>POL53320</t>
  </si>
  <si>
    <t>CUST10980</t>
  </si>
  <si>
    <t>POL53321</t>
  </si>
  <si>
    <t>POL53322</t>
  </si>
  <si>
    <t>CUST11196</t>
  </si>
  <si>
    <t>POL53323</t>
  </si>
  <si>
    <t>POL53324</t>
  </si>
  <si>
    <t>CUST10039</t>
  </si>
  <si>
    <t>POL53325</t>
  </si>
  <si>
    <t>CUST10704</t>
  </si>
  <si>
    <t>POL53326</t>
  </si>
  <si>
    <t>CUST12477</t>
  </si>
  <si>
    <t>POL53328</t>
  </si>
  <si>
    <t>POL53330</t>
  </si>
  <si>
    <t>POL53331</t>
  </si>
  <si>
    <t>POL53332</t>
  </si>
  <si>
    <t>CUST12470</t>
  </si>
  <si>
    <t>POL53333</t>
  </si>
  <si>
    <t>POL53334</t>
  </si>
  <si>
    <t>POL53335</t>
  </si>
  <si>
    <t>POL53337</t>
  </si>
  <si>
    <t>POL53338</t>
  </si>
  <si>
    <t>POL53339</t>
  </si>
  <si>
    <t>POL53340</t>
  </si>
  <si>
    <t>POL53341</t>
  </si>
  <si>
    <t>CUST11225</t>
  </si>
  <si>
    <t>POL53342</t>
  </si>
  <si>
    <t>CUST12460</t>
  </si>
  <si>
    <t>POL53343</t>
  </si>
  <si>
    <t>CUST10885</t>
  </si>
  <si>
    <t>POL53344</t>
  </si>
  <si>
    <t>CUST10283</t>
  </si>
  <si>
    <t>POL53345</t>
  </si>
  <si>
    <t>CUST12400</t>
  </si>
  <si>
    <t>POL53346</t>
  </si>
  <si>
    <t>POL53348</t>
  </si>
  <si>
    <t>POL53350</t>
  </si>
  <si>
    <t>POL53353</t>
  </si>
  <si>
    <t>POL53354</t>
  </si>
  <si>
    <t>POL53355</t>
  </si>
  <si>
    <t>POL53356</t>
  </si>
  <si>
    <t>POL53357</t>
  </si>
  <si>
    <t>CUST12140</t>
  </si>
  <si>
    <t>POL53358</t>
  </si>
  <si>
    <t>POL53359</t>
  </si>
  <si>
    <t>CUST10470</t>
  </si>
  <si>
    <t>POL53360</t>
  </si>
  <si>
    <t>POL53362</t>
  </si>
  <si>
    <t>POL53363</t>
  </si>
  <si>
    <t>POL53364</t>
  </si>
  <si>
    <t>CUST10682</t>
  </si>
  <si>
    <t>POL53368</t>
  </si>
  <si>
    <t>POL53369</t>
  </si>
  <si>
    <t>CUST10987</t>
  </si>
  <si>
    <t>POL53371</t>
  </si>
  <si>
    <t>POL53372</t>
  </si>
  <si>
    <t>POL53373</t>
  </si>
  <si>
    <t>POL53374</t>
  </si>
  <si>
    <t>CUST11090</t>
  </si>
  <si>
    <t>POL53375</t>
  </si>
  <si>
    <t>POL53376</t>
  </si>
  <si>
    <t>POL53377</t>
  </si>
  <si>
    <t>POL53379</t>
  </si>
  <si>
    <t>CUST11697</t>
  </si>
  <si>
    <t>POL53380</t>
  </si>
  <si>
    <t>POL53381</t>
  </si>
  <si>
    <t>POL53382</t>
  </si>
  <si>
    <t>CUST12216</t>
  </si>
  <si>
    <t>POL53383</t>
  </si>
  <si>
    <t>POL53385</t>
  </si>
  <si>
    <t>POL53386</t>
  </si>
  <si>
    <t>POL53387</t>
  </si>
  <si>
    <t>POL53388</t>
  </si>
  <si>
    <t>POL53389</t>
  </si>
  <si>
    <t>POL53390</t>
  </si>
  <si>
    <t>CUST10013</t>
  </si>
  <si>
    <t>POL53391</t>
  </si>
  <si>
    <t>CUST10226</t>
  </si>
  <si>
    <t>POL53392</t>
  </si>
  <si>
    <t>CUST10520</t>
  </si>
  <si>
    <t>POL53393</t>
  </si>
  <si>
    <t>POL53394</t>
  </si>
  <si>
    <t>POL53395</t>
  </si>
  <si>
    <t>POL53396</t>
  </si>
  <si>
    <t>CUST11068</t>
  </si>
  <si>
    <t>POL53397</t>
  </si>
  <si>
    <t>POL53398</t>
  </si>
  <si>
    <t>CUST12020</t>
  </si>
  <si>
    <t>POL53399</t>
  </si>
  <si>
    <t>CUST10843</t>
  </si>
  <si>
    <t>POL53400</t>
  </si>
  <si>
    <t>POL53401</t>
  </si>
  <si>
    <t>POL53403</t>
  </si>
  <si>
    <t>POL53404</t>
  </si>
  <si>
    <t>CUST10948</t>
  </si>
  <si>
    <t>POL53405</t>
  </si>
  <si>
    <t>CUST11321</t>
  </si>
  <si>
    <t>POL53406</t>
  </si>
  <si>
    <t>POL53408</t>
  </si>
  <si>
    <t>CUST12359</t>
  </si>
  <si>
    <t>POL53409</t>
  </si>
  <si>
    <t>POL53413</t>
  </si>
  <si>
    <t>CUST10422</t>
  </si>
  <si>
    <t>POL53416</t>
  </si>
  <si>
    <t>POL53417</t>
  </si>
  <si>
    <t>POL53421</t>
  </si>
  <si>
    <t>CUST12149</t>
  </si>
  <si>
    <t>POL53423</t>
  </si>
  <si>
    <t>POL53425</t>
  </si>
  <si>
    <t>POL53427</t>
  </si>
  <si>
    <t>CUST10923</t>
  </si>
  <si>
    <t>POL53428</t>
  </si>
  <si>
    <t>POL53432</t>
  </si>
  <si>
    <t>POL53433</t>
  </si>
  <si>
    <t>CUST10452</t>
  </si>
  <si>
    <t>POL53434</t>
  </si>
  <si>
    <t>POL53435</t>
  </si>
  <si>
    <t>POL53438</t>
  </si>
  <si>
    <t>POL53439</t>
  </si>
  <si>
    <t>CUST12424</t>
  </si>
  <si>
    <t>POL53441</t>
  </si>
  <si>
    <t>CUST12101</t>
  </si>
  <si>
    <t>POL53443</t>
  </si>
  <si>
    <t>CUST10442</t>
  </si>
  <si>
    <t>POL53444</t>
  </si>
  <si>
    <t>CUST10519</t>
  </si>
  <si>
    <t>POL53445</t>
  </si>
  <si>
    <t>CUST11917</t>
  </si>
  <si>
    <t>POL53449</t>
  </si>
  <si>
    <t>POL53451</t>
  </si>
  <si>
    <t>POL53454</t>
  </si>
  <si>
    <t>POL53455</t>
  </si>
  <si>
    <t>POL53457</t>
  </si>
  <si>
    <t>POL53461</t>
  </si>
  <si>
    <t>CUST12028</t>
  </si>
  <si>
    <t>POL53462</t>
  </si>
  <si>
    <t>POL53466</t>
  </si>
  <si>
    <t>CUST12407</t>
  </si>
  <si>
    <t>POL53467</t>
  </si>
  <si>
    <t>CUST10710</t>
  </si>
  <si>
    <t>POL53470</t>
  </si>
  <si>
    <t>POL53471</t>
  </si>
  <si>
    <t>POL53473</t>
  </si>
  <si>
    <t>POL53474</t>
  </si>
  <si>
    <t>POL53475</t>
  </si>
  <si>
    <t>POL53476</t>
  </si>
  <si>
    <t>CUST10112</t>
  </si>
  <si>
    <t>POL53478</t>
  </si>
  <si>
    <t>POL53480</t>
  </si>
  <si>
    <t>POL53481</t>
  </si>
  <si>
    <t>POL53482</t>
  </si>
  <si>
    <t>POL53483</t>
  </si>
  <si>
    <t>CUST11555</t>
  </si>
  <si>
    <t>POL53484</t>
  </si>
  <si>
    <t>POL53485</t>
  </si>
  <si>
    <t>POL53486</t>
  </si>
  <si>
    <t>CUST12253</t>
  </si>
  <si>
    <t>POL53487</t>
  </si>
  <si>
    <t>POL53489</t>
  </si>
  <si>
    <t>CUST11272</t>
  </si>
  <si>
    <t>POL53490</t>
  </si>
  <si>
    <t>POL53494</t>
  </si>
  <si>
    <t>POL53496</t>
  </si>
  <si>
    <t>POL53497</t>
  </si>
  <si>
    <t>POL53498</t>
  </si>
  <si>
    <t>CUST10660</t>
  </si>
  <si>
    <t>POL53501</t>
  </si>
  <si>
    <t>CUST11564</t>
  </si>
  <si>
    <t>POL53502</t>
  </si>
  <si>
    <t>POL53503</t>
  </si>
  <si>
    <t>POL53504</t>
  </si>
  <si>
    <t>POL53506</t>
  </si>
  <si>
    <t>CUST12191</t>
  </si>
  <si>
    <t>POL53509</t>
  </si>
  <si>
    <t>POL53510</t>
  </si>
  <si>
    <t>POL53511</t>
  </si>
  <si>
    <t>POL53512</t>
  </si>
  <si>
    <t>POL53513</t>
  </si>
  <si>
    <t>CUST11195</t>
  </si>
  <si>
    <t>POL53514</t>
  </si>
  <si>
    <t>POL53515</t>
  </si>
  <si>
    <t>CUST10888</t>
  </si>
  <si>
    <t>POL53516</t>
  </si>
  <si>
    <t>POL53517</t>
  </si>
  <si>
    <t>CUST10974</t>
  </si>
  <si>
    <t>POL53519</t>
  </si>
  <si>
    <t>POL53520</t>
  </si>
  <si>
    <t>POL53521</t>
  </si>
  <si>
    <t>POL53522</t>
  </si>
  <si>
    <t>CUST11167</t>
  </si>
  <si>
    <t>POL53523</t>
  </si>
  <si>
    <t>CUST11958</t>
  </si>
  <si>
    <t>POL53524</t>
  </si>
  <si>
    <t>POL53525</t>
  </si>
  <si>
    <t>POL53526</t>
  </si>
  <si>
    <t>POL53527</t>
  </si>
  <si>
    <t>POL53528</t>
  </si>
  <si>
    <t>CUST11083</t>
  </si>
  <si>
    <t>POL53529</t>
  </si>
  <si>
    <t>POL53530</t>
  </si>
  <si>
    <t>POL53533</t>
  </si>
  <si>
    <t>POL53534</t>
  </si>
  <si>
    <t>CUST12200</t>
  </si>
  <si>
    <t>POL53535</t>
  </si>
  <si>
    <t>CUST11845</t>
  </si>
  <si>
    <t>POL53537</t>
  </si>
  <si>
    <t>CUST12332</t>
  </si>
  <si>
    <t>POL53538</t>
  </si>
  <si>
    <t>CUST11260</t>
  </si>
  <si>
    <t>POL53539</t>
  </si>
  <si>
    <t>POL53540</t>
  </si>
  <si>
    <t>POL53541</t>
  </si>
  <si>
    <t>CUST10043</t>
  </si>
  <si>
    <t>POL53542</t>
  </si>
  <si>
    <t>POL53544</t>
  </si>
  <si>
    <t>CUST10104</t>
  </si>
  <si>
    <t>POL53545</t>
  </si>
  <si>
    <t>POL53546</t>
  </si>
  <si>
    <t>CUST10638</t>
  </si>
  <si>
    <t>POL53547</t>
  </si>
  <si>
    <t>CUST11030</t>
  </si>
  <si>
    <t>POL53548</t>
  </si>
  <si>
    <t>POL53549</t>
  </si>
  <si>
    <t>POL53552</t>
  </si>
  <si>
    <t>POL53553</t>
  </si>
  <si>
    <t>POL53554</t>
  </si>
  <si>
    <t>CUST12242</t>
  </si>
  <si>
    <t>POL53556</t>
  </si>
  <si>
    <t>POL53557</t>
  </si>
  <si>
    <t>CUST12280</t>
  </si>
  <si>
    <t>POL53558</t>
  </si>
  <si>
    <t>CUST10294</t>
  </si>
  <si>
    <t>POL53560</t>
  </si>
  <si>
    <t>CUST10257</t>
  </si>
  <si>
    <t>POL53561</t>
  </si>
  <si>
    <t>CUST10750</t>
  </si>
  <si>
    <t>POL53562</t>
  </si>
  <si>
    <t>POL53563</t>
  </si>
  <si>
    <t>POL53565</t>
  </si>
  <si>
    <t>POL53566</t>
  </si>
  <si>
    <t>POL53567</t>
  </si>
  <si>
    <t>POL53569</t>
  </si>
  <si>
    <t>POL53570</t>
  </si>
  <si>
    <t>POL53571</t>
  </si>
  <si>
    <t>CUST12237</t>
  </si>
  <si>
    <t>POL53572</t>
  </si>
  <si>
    <t>POL53573</t>
  </si>
  <si>
    <t>CUST10180</t>
  </si>
  <si>
    <t>POL53574</t>
  </si>
  <si>
    <t>CUST10935</t>
  </si>
  <si>
    <t>POL53576</t>
  </si>
  <si>
    <t>POL53577</t>
  </si>
  <si>
    <t>POL53578</t>
  </si>
  <si>
    <t>POL53580</t>
  </si>
  <si>
    <t>POL53581</t>
  </si>
  <si>
    <t>POL53582</t>
  </si>
  <si>
    <t>POL53583</t>
  </si>
  <si>
    <t>POL53584</t>
  </si>
  <si>
    <t>POL53585</t>
  </si>
  <si>
    <t>CUST11926</t>
  </si>
  <si>
    <t>POL53586</t>
  </si>
  <si>
    <t>CUST11729</t>
  </si>
  <si>
    <t>POL53587</t>
  </si>
  <si>
    <t>POL53588</t>
  </si>
  <si>
    <t>POL53589</t>
  </si>
  <si>
    <t>POL53590</t>
  </si>
  <si>
    <t>POL53591</t>
  </si>
  <si>
    <t>POL53592</t>
  </si>
  <si>
    <t>CUST10144</t>
  </si>
  <si>
    <t>POL53593</t>
  </si>
  <si>
    <t>CUST10645</t>
  </si>
  <si>
    <t>POL53595</t>
  </si>
  <si>
    <t>POL53596</t>
  </si>
  <si>
    <t>CUST12376</t>
  </si>
  <si>
    <t>POL53597</t>
  </si>
  <si>
    <t>POL53599</t>
  </si>
  <si>
    <t>POL53600</t>
  </si>
  <si>
    <t>POL53603</t>
  </si>
  <si>
    <t>CUST10663</t>
  </si>
  <si>
    <t>POL53604</t>
  </si>
  <si>
    <t>POL53605</t>
  </si>
  <si>
    <t>POL53607</t>
  </si>
  <si>
    <t>POL53608</t>
  </si>
  <si>
    <t>POL53610</t>
  </si>
  <si>
    <t>POL53611</t>
  </si>
  <si>
    <t>CUST11871</t>
  </si>
  <si>
    <t>POL53612</t>
  </si>
  <si>
    <t>POL53613</t>
  </si>
  <si>
    <t>POL53614</t>
  </si>
  <si>
    <t>CUST10359</t>
  </si>
  <si>
    <t>POL53616</t>
  </si>
  <si>
    <t>CUST12366</t>
  </si>
  <si>
    <t>POL53617</t>
  </si>
  <si>
    <t>CUST11609</t>
  </si>
  <si>
    <t>POL53618</t>
  </si>
  <si>
    <t>CUST11346</t>
  </si>
  <si>
    <t>POL53619</t>
  </si>
  <si>
    <t>CUST12203</t>
  </si>
  <si>
    <t>POL53620</t>
  </si>
  <si>
    <t>CUST11818</t>
  </si>
  <si>
    <t>POL53622</t>
  </si>
  <si>
    <t>POL53623</t>
  </si>
  <si>
    <t>CUST11747</t>
  </si>
  <si>
    <t>POL53625</t>
  </si>
  <si>
    <t>POL53626</t>
  </si>
  <si>
    <t>CUST12098</t>
  </si>
  <si>
    <t>POL53627</t>
  </si>
  <si>
    <t>POL53628</t>
  </si>
  <si>
    <t>POL53630</t>
  </si>
  <si>
    <t>POL53631</t>
  </si>
  <si>
    <t>CUST11967</t>
  </si>
  <si>
    <t>POL53633</t>
  </si>
  <si>
    <t>CUST11500</t>
  </si>
  <si>
    <t>POL53637</t>
  </si>
  <si>
    <t>CUST12137</t>
  </si>
  <si>
    <t>AGT5246</t>
  </si>
  <si>
    <t>POL53638</t>
  </si>
  <si>
    <t>POL53639</t>
  </si>
  <si>
    <t>POL53640</t>
  </si>
  <si>
    <t>POL53641</t>
  </si>
  <si>
    <t>POL53642</t>
  </si>
  <si>
    <t>POL53643</t>
  </si>
  <si>
    <t>POL53644</t>
  </si>
  <si>
    <t>POL53646</t>
  </si>
  <si>
    <t>CUST11495</t>
  </si>
  <si>
    <t>POL53649</t>
  </si>
  <si>
    <t>POL53650</t>
  </si>
  <si>
    <t>POL53651</t>
  </si>
  <si>
    <t>CUST11873</t>
  </si>
  <si>
    <t>POL53652</t>
  </si>
  <si>
    <t>CUST11461</t>
  </si>
  <si>
    <t>POL53653</t>
  </si>
  <si>
    <t>POL53654</t>
  </si>
  <si>
    <t>POL53656</t>
  </si>
  <si>
    <t>POL53658</t>
  </si>
  <si>
    <t>POL53660</t>
  </si>
  <si>
    <t>POL53661</t>
  </si>
  <si>
    <t>POL53662</t>
  </si>
  <si>
    <t>POL53663</t>
  </si>
  <si>
    <t>POL53664</t>
  </si>
  <si>
    <t>POL53665</t>
  </si>
  <si>
    <t>POL53666</t>
  </si>
  <si>
    <t>CUST11334</t>
  </si>
  <si>
    <t>POL53667</t>
  </si>
  <si>
    <t>CUST11941</t>
  </si>
  <si>
    <t>POL53669</t>
  </si>
  <si>
    <t>POL53670</t>
  </si>
  <si>
    <t>POL53671</t>
  </si>
  <si>
    <t>CUST10029</t>
  </si>
  <si>
    <t>POL53672</t>
  </si>
  <si>
    <t>CUST10918</t>
  </si>
  <si>
    <t>POL53673</t>
  </si>
  <si>
    <t>POL53675</t>
  </si>
  <si>
    <t>POL53676</t>
  </si>
  <si>
    <t>POL53678</t>
  </si>
  <si>
    <t>POL53680</t>
  </si>
  <si>
    <t>POL53682</t>
  </si>
  <si>
    <t>POL53684</t>
  </si>
  <si>
    <t>POL53687</t>
  </si>
  <si>
    <t>POL53688</t>
  </si>
  <si>
    <t>CUST10933</t>
  </si>
  <si>
    <t>POL53691</t>
  </si>
  <si>
    <t>CUST11825</t>
  </si>
  <si>
    <t>POL53692</t>
  </si>
  <si>
    <t>POL53693</t>
  </si>
  <si>
    <t>CUST10386</t>
  </si>
  <si>
    <t>POL53694</t>
  </si>
  <si>
    <t>CUST11980</t>
  </si>
  <si>
    <t>POL53695</t>
  </si>
  <si>
    <t>CUST11974</t>
  </si>
  <si>
    <t>POL53696</t>
  </si>
  <si>
    <t>POL53697</t>
  </si>
  <si>
    <t>POL53699</t>
  </si>
  <si>
    <t>POL53700</t>
  </si>
  <si>
    <t>POL53701</t>
  </si>
  <si>
    <t>CUST12125</t>
  </si>
  <si>
    <t>POL53702</t>
  </si>
  <si>
    <t>POL53703</t>
  </si>
  <si>
    <t>CUST10436</t>
  </si>
  <si>
    <t>POL53704</t>
  </si>
  <si>
    <t>POL53705</t>
  </si>
  <si>
    <t>POL53706</t>
  </si>
  <si>
    <t>CUST10563</t>
  </si>
  <si>
    <t>POL53707</t>
  </si>
  <si>
    <t>CUST11843</t>
  </si>
  <si>
    <t>POL53708</t>
  </si>
  <si>
    <t>CUST11479</t>
  </si>
  <si>
    <t>POL53709</t>
  </si>
  <si>
    <t>POL53710</t>
  </si>
  <si>
    <t>POL53711</t>
  </si>
  <si>
    <t>CUST10881</t>
  </si>
  <si>
    <t>POL53714</t>
  </si>
  <si>
    <t>POL53715</t>
  </si>
  <si>
    <t>POL53716</t>
  </si>
  <si>
    <t>CUST12184</t>
  </si>
  <si>
    <t>POL53717</t>
  </si>
  <si>
    <t>POL53718</t>
  </si>
  <si>
    <t>POL53719</t>
  </si>
  <si>
    <t>POL53720</t>
  </si>
  <si>
    <t>CUST10291</t>
  </si>
  <si>
    <t>POL53723</t>
  </si>
  <si>
    <t>POL53724</t>
  </si>
  <si>
    <t>POL53725</t>
  </si>
  <si>
    <t>POL53726</t>
  </si>
  <si>
    <t>POL53728</t>
  </si>
  <si>
    <t>CUST10402</t>
  </si>
  <si>
    <t>POL53729</t>
  </si>
  <si>
    <t>POL53730</t>
  </si>
  <si>
    <t>POL53731</t>
  </si>
  <si>
    <t>CUST11869</t>
  </si>
  <si>
    <t>POL53732</t>
  </si>
  <si>
    <t>POL53733</t>
  </si>
  <si>
    <t>POL53735</t>
  </si>
  <si>
    <t>POL53738</t>
  </si>
  <si>
    <t>POL53740</t>
  </si>
  <si>
    <t>CUST10189</t>
  </si>
  <si>
    <t>POL53741</t>
  </si>
  <si>
    <t>POL53742</t>
  </si>
  <si>
    <t>POL53743</t>
  </si>
  <si>
    <t>CUST11134</t>
  </si>
  <si>
    <t>POL53744</t>
  </si>
  <si>
    <t>POL53745</t>
  </si>
  <si>
    <t>POL53747</t>
  </si>
  <si>
    <t>POL53748</t>
  </si>
  <si>
    <t>POL53749</t>
  </si>
  <si>
    <t>CUST11435</t>
  </si>
  <si>
    <t>POL53750</t>
  </si>
  <si>
    <t>POL53751</t>
  </si>
  <si>
    <t>CUST11667</t>
  </si>
  <si>
    <t>POL53752</t>
  </si>
  <si>
    <t>CUST10586</t>
  </si>
  <si>
    <t>POL53753</t>
  </si>
  <si>
    <t>POL53755</t>
  </si>
  <si>
    <t>CUST11453</t>
  </si>
  <si>
    <t>POL53756</t>
  </si>
  <si>
    <t>POL53757</t>
  </si>
  <si>
    <t>POL53759</t>
  </si>
  <si>
    <t>POL53760</t>
  </si>
  <si>
    <t>POL53762</t>
  </si>
  <si>
    <t>POL53763</t>
  </si>
  <si>
    <t>CUST11646</t>
  </si>
  <si>
    <t>POL53766</t>
  </si>
  <si>
    <t>POL53767</t>
  </si>
  <si>
    <t>CUST10938</t>
  </si>
  <si>
    <t>POL53770</t>
  </si>
  <si>
    <t>CUST11757</t>
  </si>
  <si>
    <t>POL53771</t>
  </si>
  <si>
    <t>CUST11003</t>
  </si>
  <si>
    <t>POL53772</t>
  </si>
  <si>
    <t>POL53773</t>
  </si>
  <si>
    <t>POL53774</t>
  </si>
  <si>
    <t>CUST12040</t>
  </si>
  <si>
    <t>POL53775</t>
  </si>
  <si>
    <t>POL53776</t>
  </si>
  <si>
    <t>POL53778</t>
  </si>
  <si>
    <t>POL53779</t>
  </si>
  <si>
    <t>POL53781</t>
  </si>
  <si>
    <t>POL53782</t>
  </si>
  <si>
    <t>CUST12314</t>
  </si>
  <si>
    <t>POL53783</t>
  </si>
  <si>
    <t>POL53785</t>
  </si>
  <si>
    <t>POL53786</t>
  </si>
  <si>
    <t>POL53788</t>
  </si>
  <si>
    <t>CUST12274</t>
  </si>
  <si>
    <t>POL53789</t>
  </si>
  <si>
    <t>POL53792</t>
  </si>
  <si>
    <t>POL53793</t>
  </si>
  <si>
    <t>POL53794</t>
  </si>
  <si>
    <t>CUST10759</t>
  </si>
  <si>
    <t>POL53796</t>
  </si>
  <si>
    <t>POL53797</t>
  </si>
  <si>
    <t>POL53798</t>
  </si>
  <si>
    <t>POL53800</t>
  </si>
  <si>
    <t>POL53803</t>
  </si>
  <si>
    <t>POL53805</t>
  </si>
  <si>
    <t>CUST12482</t>
  </si>
  <si>
    <t>POL53806</t>
  </si>
  <si>
    <t>POL53807</t>
  </si>
  <si>
    <t>POL53808</t>
  </si>
  <si>
    <t>CUST10613</t>
  </si>
  <si>
    <t>POL53809</t>
  </si>
  <si>
    <t>POL53810</t>
  </si>
  <si>
    <t>POL53811</t>
  </si>
  <si>
    <t>POL53812</t>
  </si>
  <si>
    <t>POL53813</t>
  </si>
  <si>
    <t>POL53814</t>
  </si>
  <si>
    <t>POL53816</t>
  </si>
  <si>
    <t>POL53818</t>
  </si>
  <si>
    <t>CUST11374</t>
  </si>
  <si>
    <t>AGT5248</t>
  </si>
  <si>
    <t>POL53819</t>
  </si>
  <si>
    <t>POL53820</t>
  </si>
  <si>
    <t>POL53821</t>
  </si>
  <si>
    <t>CUST10591</t>
  </si>
  <si>
    <t>POL53823</t>
  </si>
  <si>
    <t>POL53826</t>
  </si>
  <si>
    <t>POL53828</t>
  </si>
  <si>
    <t>POL53831</t>
  </si>
  <si>
    <t>CUST10958</t>
  </si>
  <si>
    <t>POL53832</t>
  </si>
  <si>
    <t>CUST10837</t>
  </si>
  <si>
    <t>POL53833</t>
  </si>
  <si>
    <t>POL53834</t>
  </si>
  <si>
    <t>POL53836</t>
  </si>
  <si>
    <t>POL53837</t>
  </si>
  <si>
    <t>CUST12299</t>
  </si>
  <si>
    <t>POL53838</t>
  </si>
  <si>
    <t>POL53839</t>
  </si>
  <si>
    <t>POL53840</t>
  </si>
  <si>
    <t>CUST11536</t>
  </si>
  <si>
    <t>POL53841</t>
  </si>
  <si>
    <t>CUST12072</t>
  </si>
  <si>
    <t>POL53842</t>
  </si>
  <si>
    <t>POL53843</t>
  </si>
  <si>
    <t>POL53844</t>
  </si>
  <si>
    <t>POL53845</t>
  </si>
  <si>
    <t>POL53848</t>
  </si>
  <si>
    <t>POL53849</t>
  </si>
  <si>
    <t>POL53850</t>
  </si>
  <si>
    <t>POL53851</t>
  </si>
  <si>
    <t>CUST10259</t>
  </si>
  <si>
    <t>POL53852</t>
  </si>
  <si>
    <t>CUST11073</t>
  </si>
  <si>
    <t>POL53853</t>
  </si>
  <si>
    <t>POL53854</t>
  </si>
  <si>
    <t>POL53855</t>
  </si>
  <si>
    <t>POL53856</t>
  </si>
  <si>
    <t>CUST10915</t>
  </si>
  <si>
    <t>POL53857</t>
  </si>
  <si>
    <t>POL53858</t>
  </si>
  <si>
    <t>POL53859</t>
  </si>
  <si>
    <t>CUST10049</t>
  </si>
  <si>
    <t>POL53861</t>
  </si>
  <si>
    <t>POL53862</t>
  </si>
  <si>
    <t>POL53865</t>
  </si>
  <si>
    <t>POL53866</t>
  </si>
  <si>
    <t>POL53867</t>
  </si>
  <si>
    <t>POL53868</t>
  </si>
  <si>
    <t>CUST11115</t>
  </si>
  <si>
    <t>POL53869</t>
  </si>
  <si>
    <t>POL53871</t>
  </si>
  <si>
    <t>POL53872</t>
  </si>
  <si>
    <t>CUST10202</t>
  </si>
  <si>
    <t>POL53873</t>
  </si>
  <si>
    <t>CUST10944</t>
  </si>
  <si>
    <t>POL53874</t>
  </si>
  <si>
    <t>CUST10251</t>
  </si>
  <si>
    <t>POL53875</t>
  </si>
  <si>
    <t>CUST10191</t>
  </si>
  <si>
    <t>POL53877</t>
  </si>
  <si>
    <t>CUST10779</t>
  </si>
  <si>
    <t>POL53878</t>
  </si>
  <si>
    <t>POL53879</t>
  </si>
  <si>
    <t>POL53882</t>
  </si>
  <si>
    <t>CUST10708</t>
  </si>
  <si>
    <t>POL53883</t>
  </si>
  <si>
    <t>POL53884</t>
  </si>
  <si>
    <t>CUST12024</t>
  </si>
  <si>
    <t>POL53886</t>
  </si>
  <si>
    <t>CUST10207</t>
  </si>
  <si>
    <t>POL53889</t>
  </si>
  <si>
    <t>CUST10156</t>
  </si>
  <si>
    <t>POL53890</t>
  </si>
  <si>
    <t>POL53892</t>
  </si>
  <si>
    <t>POL53893</t>
  </si>
  <si>
    <t>POL53895</t>
  </si>
  <si>
    <t>CUST11214</t>
  </si>
  <si>
    <t>POL53900</t>
  </si>
  <si>
    <t>POL53901</t>
  </si>
  <si>
    <t>CUST11216</t>
  </si>
  <si>
    <t>POL53903</t>
  </si>
  <si>
    <t>CUST12311</t>
  </si>
  <si>
    <t>POL53904</t>
  </si>
  <si>
    <t>CUST10632</t>
  </si>
  <si>
    <t>POL53905</t>
  </si>
  <si>
    <t>POL53906</t>
  </si>
  <si>
    <t>POL53907</t>
  </si>
  <si>
    <t>CUST10041</t>
  </si>
  <si>
    <t>POL53908</t>
  </si>
  <si>
    <t>CUST11067</t>
  </si>
  <si>
    <t>POL53910</t>
  </si>
  <si>
    <t>POL53911</t>
  </si>
  <si>
    <t>CUST11164</t>
  </si>
  <si>
    <t>POL53912</t>
  </si>
  <si>
    <t>POL53914</t>
  </si>
  <si>
    <t>CUST11820</t>
  </si>
  <si>
    <t>POL53916</t>
  </si>
  <si>
    <t>POL53917</t>
  </si>
  <si>
    <t>POL53918</t>
  </si>
  <si>
    <t>POL53919</t>
  </si>
  <si>
    <t>POL53920</t>
  </si>
  <si>
    <t>CUST11502</t>
  </si>
  <si>
    <t>POL53922</t>
  </si>
  <si>
    <t>POL53923</t>
  </si>
  <si>
    <t>POL53924</t>
  </si>
  <si>
    <t>CUST12107</t>
  </si>
  <si>
    <t>POL53925</t>
  </si>
  <si>
    <t>POL53926</t>
  </si>
  <si>
    <t>POL53927</t>
  </si>
  <si>
    <t>POL53929</t>
  </si>
  <si>
    <t>POL53930</t>
  </si>
  <si>
    <t>POL53932</t>
  </si>
  <si>
    <t>CUST11405</t>
  </si>
  <si>
    <t>POL53933</t>
  </si>
  <si>
    <t>POL53934</t>
  </si>
  <si>
    <t>POL53936</t>
  </si>
  <si>
    <t>POL53937</t>
  </si>
  <si>
    <t>CUST11320</t>
  </si>
  <si>
    <t>POL53940</t>
  </si>
  <si>
    <t>POL53941</t>
  </si>
  <si>
    <t>CUST11389</t>
  </si>
  <si>
    <t>POL53944</t>
  </si>
  <si>
    <t>CUST12303</t>
  </si>
  <si>
    <t>POL53945</t>
  </si>
  <si>
    <t>POL53946</t>
  </si>
  <si>
    <t>CUST11690</t>
  </si>
  <si>
    <t>POL53947</t>
  </si>
  <si>
    <t>POL53951</t>
  </si>
  <si>
    <t>CUST11784</t>
  </si>
  <si>
    <t>POL53953</t>
  </si>
  <si>
    <t>CUST10560</t>
  </si>
  <si>
    <t>POL53954</t>
  </si>
  <si>
    <t>POL53955</t>
  </si>
  <si>
    <t>POL53956</t>
  </si>
  <si>
    <t>POL53957</t>
  </si>
  <si>
    <t>CUST10845</t>
  </si>
  <si>
    <t>POL53959</t>
  </si>
  <si>
    <t>CUST10007</t>
  </si>
  <si>
    <t>POL53960</t>
  </si>
  <si>
    <t>POL53961</t>
  </si>
  <si>
    <t>POL53962</t>
  </si>
  <si>
    <t>CUST12207</t>
  </si>
  <si>
    <t>POL53963</t>
  </si>
  <si>
    <t>CUST10102</t>
  </si>
  <si>
    <t>POL53964</t>
  </si>
  <si>
    <t>POL53968</t>
  </si>
  <si>
    <t>CUST11592</t>
  </si>
  <si>
    <t>POL53969</t>
  </si>
  <si>
    <t>POL53970</t>
  </si>
  <si>
    <t>CUST12452</t>
  </si>
  <si>
    <t>POL53971</t>
  </si>
  <si>
    <t>POL53973</t>
  </si>
  <si>
    <t>POL53974</t>
  </si>
  <si>
    <t>CUST11264</t>
  </si>
  <si>
    <t>POL53975</t>
  </si>
  <si>
    <t>POL53976</t>
  </si>
  <si>
    <t>POL53977</t>
  </si>
  <si>
    <t>POL53978</t>
  </si>
  <si>
    <t>POL53979</t>
  </si>
  <si>
    <t>CUST10133</t>
  </si>
  <si>
    <t>POL53980</t>
  </si>
  <si>
    <t>CUST12124</t>
  </si>
  <si>
    <t>POL53985</t>
  </si>
  <si>
    <t>POL53986</t>
  </si>
  <si>
    <t>POL53987</t>
  </si>
  <si>
    <t>CUST11464</t>
  </si>
  <si>
    <t>POL53988</t>
  </si>
  <si>
    <t>POL53989</t>
  </si>
  <si>
    <t>POL53990</t>
  </si>
  <si>
    <t>POL53991</t>
  </si>
  <si>
    <t>POL53994</t>
  </si>
  <si>
    <t>POL53996</t>
  </si>
  <si>
    <t>POL53998</t>
  </si>
  <si>
    <t>POL53999</t>
  </si>
  <si>
    <t>Properties</t>
  </si>
  <si>
    <t>Policy Duration(days)</t>
  </si>
  <si>
    <t>Policy duration(years)</t>
  </si>
  <si>
    <t>Coverage Category</t>
  </si>
  <si>
    <t>Premium Category</t>
  </si>
  <si>
    <t>Policy Year</t>
  </si>
  <si>
    <t>Policy Month</t>
  </si>
  <si>
    <t>Policy Quarter</t>
  </si>
  <si>
    <t>Policy Age</t>
  </si>
  <si>
    <t>Expiry Year</t>
  </si>
  <si>
    <t>Expiry Month</t>
  </si>
  <si>
    <t>Policy Status Group</t>
  </si>
  <si>
    <t>Coverage-to-Premium Ratio</t>
  </si>
  <si>
    <t>Row Labels</t>
  </si>
  <si>
    <t>Grand Total</t>
  </si>
  <si>
    <t>Count of policy_id</t>
  </si>
  <si>
    <t>Policies by Product Type</t>
  </si>
  <si>
    <t>Coverage Amount by Product Type</t>
  </si>
  <si>
    <t>Sum of coverage_amount</t>
  </si>
  <si>
    <t>Annual Premium by Product Type</t>
  </si>
  <si>
    <t>Sum of annual_premium</t>
  </si>
  <si>
    <t>Policy Status Distribution</t>
  </si>
  <si>
    <t>Policies by Year</t>
  </si>
  <si>
    <t>Annual Premium by Year</t>
  </si>
  <si>
    <t>Coverage Category Analysis</t>
  </si>
  <si>
    <t>High</t>
  </si>
  <si>
    <t>Low</t>
  </si>
  <si>
    <t>Medium</t>
  </si>
  <si>
    <t>Sum of Policy Duration(days)</t>
  </si>
  <si>
    <t>Average Policy Duration by Product</t>
  </si>
  <si>
    <t>Average Coverage Amount</t>
  </si>
  <si>
    <t>Policy Analysis</t>
  </si>
  <si>
    <t xml:space="preserve"> Policy Status Distribution</t>
  </si>
  <si>
    <t xml:space="preserve"> Policies by Year </t>
  </si>
  <si>
    <t>Average Coverage Amount by Product</t>
  </si>
  <si>
    <t xml:space="preserve"> INSURANCE POLICY ANALYSIS DASHBOARD</t>
  </si>
  <si>
    <t>Key Insights</t>
  </si>
  <si>
    <t xml:space="preserve"> Overall Portfolio Summary</t>
  </si>
  <si>
    <t>1. The insurance portfolio consists of 2,828 policies.</t>
  </si>
  <si>
    <t>2. The company provides a total coverage of ₹153.13 Million while generating ₹75.47 Million in annual premium.</t>
  </si>
  <si>
    <t>3. The average annual premium per policy is approximately ₹26.68 thousand, indicating a balanced premium distribution across the portfolio.</t>
  </si>
  <si>
    <t>Product Performance</t>
  </si>
  <si>
    <t>1. Vehicle Insurance has the highest number of policies (591), making it the most popular insurance product.</t>
  </si>
  <si>
    <t>2. Term Insurance has the lowest policy count (545), suggesting comparatively lower customer demand.</t>
  </si>
  <si>
    <t>3. The policy distribution across product types is relatively balanced, indicating a diversified product portfolio.</t>
  </si>
  <si>
    <t>Coverage Amount Analysis</t>
  </si>
  <si>
    <t>1. Vehicle Insurance contributes the highest total coverage amount.</t>
  </si>
  <si>
    <t>2. Whole Insurance contributes the lowest total coverage among all products.</t>
  </si>
  <si>
    <t>3. The coverage distribution suggests customers prefer products offering higher protection, particularly vehicle and health insurance.</t>
  </si>
  <si>
    <t>Annual Premium Analysis</t>
  </si>
  <si>
    <t>1. Vehicle Insurance generates the highest annual premium revenue.</t>
  </si>
  <si>
    <t>2. Whole Insurance contributes the lowest premium collection.</t>
  </si>
  <si>
    <t>3. Premium income closely follows the popularity of product types, showing consistent pricing across the portfolio.</t>
  </si>
  <si>
    <t>Policy Status Analysis</t>
  </si>
  <si>
    <t>1. Policy status is almost evenly distributed: Active: 971 policies, Cancelled: 943 policies and Lapsed: 914 policies</t>
  </si>
  <si>
    <t>2. While active policies are the largest group, the combined number of cancelled and lapsed policies is significant, indicating opportunities to improve customer retention and renewal rates.</t>
  </si>
  <si>
    <t>Policy Trend Analysis</t>
  </si>
  <si>
    <t>1. Policy issuance increased steadily from 2020 to 2023.</t>
  </si>
  <si>
    <t>2. The highest number of policies was recorded in 2023 (925 policies).</t>
  </si>
  <si>
    <t>3. A decline is observed in 2024, which may be due to incomplete yearly data or changing business conditions.</t>
  </si>
  <si>
    <t>Annual Premium Trend</t>
  </si>
  <si>
    <t>1. Annual premium collection follows a similar trend, increasing consistently until 2023.</t>
  </si>
  <si>
    <t>2. Premium revenue declines in 2024, reflecting the lower number of policies issued during the year.</t>
  </si>
  <si>
    <t>1. Medium Coverage policies form the largest customer segment (1,219 policies).</t>
  </si>
  <si>
    <t>2. High Coverage policies account for 928 policies.</t>
  </si>
  <si>
    <t>3. Low Coverage policies represent the smallest segment (681 policies).</t>
  </si>
  <si>
    <t>4. This indicates that customers generally prefer moderate levels of insurance coverage.</t>
  </si>
  <si>
    <t>Recommendation</t>
  </si>
  <si>
    <t>1. Focus marketing efforts on Vehicle and Health insurance, as they contribute the highest policy volume and premium revenue.</t>
  </si>
  <si>
    <t>2. Develop targeted retention strategies to reduce policy cancellations and lapses.</t>
  </si>
  <si>
    <t>3. Promote High Coverage policies through bundled benefits or discounts to increase coverage value and premium income.</t>
  </si>
  <si>
    <t>4. Investigate the decline in 2024 policy issuance and premium collection to identify underlying business factors.</t>
  </si>
  <si>
    <t>The analysis shows that the insurance portfolio is well diversified, with 2,828 policies generating ₹75.47 million in annual premium from a total coverage amount of ₹153.13 million. Among all products, Vehicle Insurance stands out as the best-performing category, leading in policy count, coverage amount, and premium collection. Most customers prefer medium-coverage policies, indicating a balance between affordability and protection. Policy sales and premium income grew steadily until 2023, followed by a decline in 2024, suggesting the need to explore the reasons behind this trend. While active policies slightly exceed cancelled and lapsed policies, reducing policy cancellations and improving customer retention could further strengthen the company's long-term growth and overall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</si>
</sst>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0.000"/>
    <numFmt numFmtId="166" formatCode="0.0"/>
    <numFmt numFmtId="168" formatCode="#,##0.00,&quot; K&quot;"/>
    <numFmt numFmtId="171" formatCode="&quot;₹&quot;\ #,##0.00"/>
  </numFmts>
  <fonts count="9" x14ac:knownFonts="1">
    <font>
      <sz val="11"/>
      <color theme="1"/>
      <name val="Calibri"/>
      <family val="2"/>
      <scheme val="minor"/>
    </font>
    <font>
      <b/>
      <sz val="11"/>
      <name val="Calibri"/>
      <family val="2"/>
    </font>
    <font>
      <b/>
      <sz val="14"/>
      <color theme="1"/>
      <name val="Calibri"/>
      <family val="2"/>
      <scheme val="minor"/>
    </font>
    <font>
      <b/>
      <sz val="20"/>
      <color theme="1"/>
      <name val="Calibri"/>
      <family val="2"/>
      <scheme val="minor"/>
    </font>
    <font>
      <b/>
      <sz val="16"/>
      <color theme="1"/>
      <name val="Calibri"/>
      <family val="2"/>
      <scheme val="minor"/>
    </font>
    <font>
      <b/>
      <sz val="22"/>
      <color theme="1" tint="4.9989318521683403E-2"/>
      <name val="Calibri"/>
      <family val="2"/>
      <scheme val="minor"/>
    </font>
    <font>
      <b/>
      <sz val="24"/>
      <color theme="1"/>
      <name val="Calibri"/>
      <family val="2"/>
      <scheme val="minor"/>
    </font>
    <font>
      <sz val="14"/>
      <color theme="1"/>
      <name val="Calibri"/>
      <family val="2"/>
      <scheme val="minor"/>
    </font>
    <font>
      <sz val="16"/>
      <color theme="1"/>
      <name val="Calibri"/>
      <family val="2"/>
      <scheme val="minor"/>
    </font>
  </fonts>
  <fills count="9">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theme="9"/>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14" fontId="0" fillId="0" borderId="0" xfId="0" applyNumberFormat="1"/>
    <xf numFmtId="0" fontId="0" fillId="0" borderId="0" xfId="0" applyAlignment="1">
      <alignment horizontal="right"/>
    </xf>
    <xf numFmtId="0" fontId="1" fillId="0" borderId="1" xfId="0" applyFont="1" applyBorder="1" applyAlignment="1">
      <alignment horizontal="center" vertical="top"/>
    </xf>
    <xf numFmtId="164" fontId="0" fillId="0" borderId="0" xfId="0" applyNumberFormat="1"/>
    <xf numFmtId="166" fontId="0" fillId="0" borderId="0" xfId="0" applyNumberFormat="1" applyAlignment="1">
      <alignment horizontal="right"/>
    </xf>
    <xf numFmtId="165" fontId="0" fillId="0" borderId="0" xfId="0" applyNumberFormat="1" applyAlignment="1">
      <alignment horizontal="right"/>
    </xf>
    <xf numFmtId="0" fontId="2" fillId="0" borderId="0" xfId="0" applyFont="1"/>
    <xf numFmtId="0" fontId="0" fillId="3" borderId="0" xfId="0" applyFill="1"/>
    <xf numFmtId="168" fontId="0" fillId="0" borderId="0" xfId="0" applyNumberFormat="1"/>
    <xf numFmtId="0" fontId="0" fillId="0" borderId="6" xfId="0" applyBorder="1"/>
    <xf numFmtId="0" fontId="0" fillId="0" borderId="7" xfId="0" applyBorder="1"/>
    <xf numFmtId="0" fontId="0" fillId="0" borderId="8" xfId="0" applyBorder="1"/>
    <xf numFmtId="0" fontId="0" fillId="0" borderId="1" xfId="0" pivotButton="1" applyBorder="1"/>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1" xfId="0" applyBorder="1" applyAlignment="1">
      <alignment horizontal="left"/>
    </xf>
    <xf numFmtId="0" fontId="0" fillId="0" borderId="1" xfId="0" applyBorder="1"/>
    <xf numFmtId="2" fontId="0" fillId="0" borderId="6" xfId="0" applyNumberFormat="1" applyBorder="1"/>
    <xf numFmtId="2" fontId="0" fillId="0" borderId="7" xfId="0" applyNumberFormat="1" applyBorder="1"/>
    <xf numFmtId="2" fontId="0" fillId="0" borderId="8" xfId="0" applyNumberFormat="1" applyBorder="1"/>
    <xf numFmtId="0" fontId="0" fillId="6" borderId="0" xfId="0" applyFill="1"/>
    <xf numFmtId="0" fontId="0" fillId="7" borderId="0" xfId="0" applyFill="1"/>
    <xf numFmtId="0" fontId="0" fillId="7" borderId="0" xfId="0" applyFill="1" applyAlignment="1">
      <alignment horizontal="center" vertical="center" wrapText="1"/>
    </xf>
    <xf numFmtId="0" fontId="7" fillId="7" borderId="0" xfId="0" applyFont="1" applyFill="1"/>
    <xf numFmtId="0" fontId="4" fillId="7" borderId="5" xfId="0" applyFont="1" applyFill="1" applyBorder="1" applyAlignment="1">
      <alignment horizontal="left"/>
    </xf>
    <xf numFmtId="0" fontId="8" fillId="7" borderId="5" xfId="0" applyFont="1" applyFill="1" applyBorder="1" applyAlignment="1">
      <alignment horizontal="left"/>
    </xf>
    <xf numFmtId="0" fontId="6" fillId="8" borderId="2" xfId="0" applyFont="1" applyFill="1" applyBorder="1" applyAlignment="1">
      <alignment horizontal="center"/>
    </xf>
    <xf numFmtId="0" fontId="0" fillId="8" borderId="3" xfId="0" applyFill="1" applyBorder="1" applyAlignment="1">
      <alignment horizontal="center"/>
    </xf>
    <xf numFmtId="0" fontId="0" fillId="8" borderId="4" xfId="0" applyFill="1" applyBorder="1" applyAlignment="1">
      <alignment horizontal="center"/>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2" borderId="5" xfId="0" applyFont="1" applyFill="1" applyBorder="1" applyAlignment="1">
      <alignment horizontal="center"/>
    </xf>
    <xf numFmtId="0" fontId="0" fillId="2" borderId="5" xfId="0" applyFill="1" applyBorder="1" applyAlignment="1">
      <alignment horizontal="center"/>
    </xf>
    <xf numFmtId="0" fontId="0" fillId="0" borderId="0" xfId="0" applyAlignment="1">
      <alignment horizontal="center"/>
    </xf>
    <xf numFmtId="0" fontId="3" fillId="4" borderId="2" xfId="0" applyFont="1"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4" fillId="6" borderId="5" xfId="0" applyFont="1" applyFill="1" applyBorder="1" applyAlignment="1">
      <alignment horizontal="center"/>
    </xf>
    <xf numFmtId="0" fontId="0" fillId="6" borderId="5" xfId="0" applyFill="1" applyBorder="1" applyAlignment="1">
      <alignment horizontal="center"/>
    </xf>
    <xf numFmtId="0" fontId="5"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171" fontId="0" fillId="0" borderId="0" xfId="0" applyNumberFormat="1"/>
  </cellXfs>
  <cellStyles count="1">
    <cellStyle name="Normal" xfId="0" builtinId="0"/>
  </cellStyles>
  <dxfs count="106">
    <dxf>
      <numFmt numFmtId="171" formatCode="&quot;₹&quot;\ #,##0.00"/>
    </dxf>
    <dxf>
      <numFmt numFmtId="19" formatCode="dd/mm/yyyy"/>
    </dxf>
    <dxf>
      <numFmt numFmtId="171" formatCode="&quot;₹&quot;\ #,##0.00"/>
    </dxf>
    <dxf>
      <numFmt numFmtId="0" formatCode="General"/>
      <alignment horizontal="right" vertical="bottom"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0"/>
      <alignment horizontal="right" vertical="bottom" textRotation="0" wrapText="0" indent="0" justifyLastLine="0" shrinkToFit="0" readingOrder="0"/>
    </dxf>
    <dxf>
      <numFmt numFmtId="165" formatCode="0.000"/>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66" formatCode="0.0"/>
      <alignment horizontal="right" vertical="bottom" textRotation="0" wrapText="0" indent="0" justifyLastLine="0" shrinkToFit="0" readingOrder="0"/>
    </dxf>
    <dxf>
      <numFmt numFmtId="166" formatCode="0.0"/>
      <alignment horizontal="right" vertical="bottom" textRotation="0" wrapText="0" indent="0" justifyLastLine="0" shrinkToFit="0" readingOrder="0"/>
    </dxf>
    <dxf>
      <numFmt numFmtId="0" formatCode="General"/>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9" formatCode="dd/mm/yyyy"/>
    </dxf>
    <dxf>
      <numFmt numFmtId="19" formatCode="dd/mm/yyyy"/>
    </dxf>
    <dxf>
      <numFmt numFmtId="19" formatCode="dd/mm/yyyy"/>
    </dxf>
    <dxf>
      <numFmt numFmtId="167" formatCode="#,##0.00,,&quot; M&quot;"/>
    </dxf>
    <dxf>
      <numFmt numFmtId="167" formatCode="#,##0.00,,&quot; M&quot;"/>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[Policydetails_cleaned.xlsx]Pivot_Analysis!PivotTable1</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Pivot_Analysis!$C$9</c:f>
              <c:strCache>
                <c:ptCount val="1"/>
                <c:pt idx="0">
                  <c:v>Total</c:v>
                </c:pt>
              </c:strCache>
            </c:strRef>
          </c:tx>
          <c:spPr>
            <a:solidFill>
              <a:schemeClr val="accent2"/>
            </a:solidFill>
            <a:ln>
              <a:noFill/>
            </a:ln>
            <a:effectLst/>
          </c:spPr>
          <c:invertIfNegative val="0"/>
          <c:cat>
            <c:strRef>
              <c:f>Pivot_Analysis!$B$10:$B$15</c:f>
              <c:strCache>
                <c:ptCount val="5"/>
                <c:pt idx="0">
                  <c:v>Health</c:v>
                </c:pt>
                <c:pt idx="1">
                  <c:v>Property</c:v>
                </c:pt>
                <c:pt idx="2">
                  <c:v>Term</c:v>
                </c:pt>
                <c:pt idx="3">
                  <c:v>Vehicle</c:v>
                </c:pt>
                <c:pt idx="4">
                  <c:v>Whole</c:v>
                </c:pt>
              </c:strCache>
            </c:strRef>
          </c:cat>
          <c:val>
            <c:numRef>
              <c:f>Pivot_Analysis!$C$10:$C$15</c:f>
              <c:numCache>
                <c:formatCode>General</c:formatCode>
                <c:ptCount val="5"/>
                <c:pt idx="0">
                  <c:v>585</c:v>
                </c:pt>
                <c:pt idx="1">
                  <c:v>567</c:v>
                </c:pt>
                <c:pt idx="2">
                  <c:v>545</c:v>
                </c:pt>
                <c:pt idx="3">
                  <c:v>591</c:v>
                </c:pt>
                <c:pt idx="4">
                  <c:v>540</c:v>
                </c:pt>
              </c:numCache>
            </c:numRef>
          </c:val>
          <c:extLst>
            <c:ext xmlns:c16="http://schemas.microsoft.com/office/drawing/2014/chart" uri="{C3380CC4-5D6E-409C-BE32-E72D297353CC}">
              <c16:uniqueId val="{00000000-F6C3-4AB0-AA33-9A4B480E610A}"/>
            </c:ext>
          </c:extLst>
        </c:ser>
        <c:dLbls>
          <c:showLegendKey val="0"/>
          <c:showVal val="0"/>
          <c:showCatName val="0"/>
          <c:showSerName val="0"/>
          <c:showPercent val="0"/>
          <c:showBubbleSize val="0"/>
        </c:dLbls>
        <c:gapWidth val="219"/>
        <c:overlap val="-27"/>
        <c:axId val="1957626927"/>
        <c:axId val="1097582735"/>
      </c:barChart>
      <c:catAx>
        <c:axId val="195762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82735"/>
        <c:crosses val="autoZero"/>
        <c:auto val="1"/>
        <c:lblAlgn val="ctr"/>
        <c:lblOffset val="100"/>
        <c:noMultiLvlLbl val="0"/>
      </c:catAx>
      <c:valAx>
        <c:axId val="1097582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2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5104166666666671E-2"/>
              <c:y val="1.822688830562846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458333333333333E-2"/>
                  <c:h val="7.8634441528142307E-2"/>
                </c:manualLayout>
              </c15:layout>
            </c:ext>
          </c:extLst>
        </c:dLbl>
      </c:pivotFmt>
      <c:pivotFmt>
        <c:idx val="7"/>
        <c:spPr>
          <a:solidFill>
            <a:schemeClr val="accent1"/>
          </a:solidFill>
          <a:ln w="19050">
            <a:solidFill>
              <a:schemeClr val="lt1"/>
            </a:solidFill>
          </a:ln>
          <a:effectLst/>
        </c:spPr>
        <c:dLbl>
          <c:idx val="0"/>
          <c:layout>
            <c:manualLayout>
              <c:x val="7.8124999999999523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5104166666666644E-2"/>
              <c:y val="-1.38887066200058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062499999999997E-2"/>
                  <c:h val="8.3264071157771929E-2"/>
                </c:manualLayout>
              </c15:layout>
            </c:ext>
          </c:extLst>
        </c:dLbl>
      </c:pivotFmt>
    </c:pivotFmts>
    <c:plotArea>
      <c:layout/>
      <c:doughnutChart>
        <c:varyColors val="1"/>
        <c:ser>
          <c:idx val="0"/>
          <c:order val="0"/>
          <c:tx>
            <c:strRef>
              <c:f>Pivot_Analysis!$C$22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7A-44A8-B7AE-28E608EA8D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7A-44A8-B7AE-28E608EA8D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7A-44A8-B7AE-28E608EA8D4D}"/>
              </c:ext>
            </c:extLst>
          </c:dPt>
          <c:dLbls>
            <c:dLbl>
              <c:idx val="0"/>
              <c:layout>
                <c:manualLayout>
                  <c:x val="6.5104166666666671E-2"/>
                  <c:y val="1.822688830562846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458333333333333E-2"/>
                      <c:h val="7.8634441528142307E-2"/>
                    </c:manualLayout>
                  </c15:layout>
                </c:ext>
                <c:ext xmlns:c16="http://schemas.microsoft.com/office/drawing/2014/chart" uri="{C3380CC4-5D6E-409C-BE32-E72D297353CC}">
                  <c16:uniqueId val="{00000001-477A-44A8-B7AE-28E608EA8D4D}"/>
                </c:ext>
              </c:extLst>
            </c:dLbl>
            <c:dLbl>
              <c:idx val="1"/>
              <c:layout>
                <c:manualLayout>
                  <c:x val="7.8124999999999523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7A-44A8-B7AE-28E608EA8D4D}"/>
                </c:ext>
              </c:extLst>
            </c:dLbl>
            <c:dLbl>
              <c:idx val="2"/>
              <c:layout>
                <c:manualLayout>
                  <c:x val="-6.5104166666666644E-2"/>
                  <c:y val="-1.38887066200058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062499999999997E-2"/>
                      <c:h val="8.3264071157771929E-2"/>
                    </c:manualLayout>
                  </c15:layout>
                </c:ext>
                <c:ext xmlns:c16="http://schemas.microsoft.com/office/drawing/2014/chart" uri="{C3380CC4-5D6E-409C-BE32-E72D297353CC}">
                  <c16:uniqueId val="{00000005-477A-44A8-B7AE-28E608EA8D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Pivot_Analysis!$B$23:$B$26</c:f>
              <c:strCache>
                <c:ptCount val="3"/>
                <c:pt idx="0">
                  <c:v>Cancelled</c:v>
                </c:pt>
                <c:pt idx="1">
                  <c:v>Active</c:v>
                </c:pt>
                <c:pt idx="2">
                  <c:v>Lapsed</c:v>
                </c:pt>
              </c:strCache>
            </c:strRef>
          </c:cat>
          <c:val>
            <c:numRef>
              <c:f>Pivot_Analysis!$C$23:$C$26</c:f>
              <c:numCache>
                <c:formatCode>General</c:formatCode>
                <c:ptCount val="3"/>
                <c:pt idx="0">
                  <c:v>943</c:v>
                </c:pt>
                <c:pt idx="1">
                  <c:v>971</c:v>
                </c:pt>
                <c:pt idx="2">
                  <c:v>914</c:v>
                </c:pt>
              </c:numCache>
            </c:numRef>
          </c:val>
          <c:extLst>
            <c:ext xmlns:c16="http://schemas.microsoft.com/office/drawing/2014/chart" uri="{C3380CC4-5D6E-409C-BE32-E72D297353CC}">
              <c16:uniqueId val="{00000006-477A-44A8-B7AE-28E608EA8D4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[Policydetails_cleaned.xlsx]Pivot_Analysis!PivotTable6</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Pivot_Analysis!$P$22</c:f>
              <c:strCache>
                <c:ptCount val="1"/>
                <c:pt idx="0">
                  <c:v>Total</c:v>
                </c:pt>
              </c:strCache>
            </c:strRef>
          </c:tx>
          <c:spPr>
            <a:ln w="28575" cap="rnd">
              <a:solidFill>
                <a:schemeClr val="accent2"/>
              </a:solidFill>
              <a:round/>
            </a:ln>
            <a:effectLst/>
          </c:spPr>
          <c:marker>
            <c:symbol val="none"/>
          </c:marker>
          <c:cat>
            <c:strRef>
              <c:f>Pivot_Analysis!$O$23:$O$28</c:f>
              <c:strCache>
                <c:ptCount val="5"/>
                <c:pt idx="0">
                  <c:v>2020</c:v>
                </c:pt>
                <c:pt idx="1">
                  <c:v>2021</c:v>
                </c:pt>
                <c:pt idx="2">
                  <c:v>2022</c:v>
                </c:pt>
                <c:pt idx="3">
                  <c:v>2023</c:v>
                </c:pt>
                <c:pt idx="4">
                  <c:v>2024</c:v>
                </c:pt>
              </c:strCache>
            </c:strRef>
          </c:cat>
          <c:val>
            <c:numRef>
              <c:f>Pivot_Analysis!$P$23:$P$28</c:f>
              <c:numCache>
                <c:formatCode>General</c:formatCode>
                <c:ptCount val="5"/>
                <c:pt idx="0">
                  <c:v>3598567.2399999998</c:v>
                </c:pt>
                <c:pt idx="1">
                  <c:v>12847212.029999997</c:v>
                </c:pt>
                <c:pt idx="2">
                  <c:v>19549844.350000005</c:v>
                </c:pt>
                <c:pt idx="3">
                  <c:v>23975982.880000014</c:v>
                </c:pt>
                <c:pt idx="4">
                  <c:v>15494668.740000013</c:v>
                </c:pt>
              </c:numCache>
            </c:numRef>
          </c:val>
          <c:smooth val="0"/>
          <c:extLst>
            <c:ext xmlns:c16="http://schemas.microsoft.com/office/drawing/2014/chart" uri="{C3380CC4-5D6E-409C-BE32-E72D297353CC}">
              <c16:uniqueId val="{00000000-7222-468D-8D02-CA764A0614F3}"/>
            </c:ext>
          </c:extLst>
        </c:ser>
        <c:dLbls>
          <c:showLegendKey val="0"/>
          <c:showVal val="0"/>
          <c:showCatName val="0"/>
          <c:showSerName val="0"/>
          <c:showPercent val="0"/>
          <c:showBubbleSize val="0"/>
        </c:dLbls>
        <c:smooth val="0"/>
        <c:axId val="1679411727"/>
        <c:axId val="1679412207"/>
      </c:lineChart>
      <c:catAx>
        <c:axId val="16794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412207"/>
        <c:crosses val="autoZero"/>
        <c:auto val="1"/>
        <c:lblAlgn val="ctr"/>
        <c:lblOffset val="100"/>
        <c:noMultiLvlLbl val="0"/>
      </c:catAx>
      <c:valAx>
        <c:axId val="167941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411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[Policydetails_cleaned.xlsx]Pivot_Analysis!PivotTable5</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Pivot_Analysis!$I$22</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Pivot_Analysis!$H$23:$H$28</c:f>
              <c:strCache>
                <c:ptCount val="5"/>
                <c:pt idx="0">
                  <c:v>2020</c:v>
                </c:pt>
                <c:pt idx="1">
                  <c:v>2021</c:v>
                </c:pt>
                <c:pt idx="2">
                  <c:v>2022</c:v>
                </c:pt>
                <c:pt idx="3">
                  <c:v>2023</c:v>
                </c:pt>
                <c:pt idx="4">
                  <c:v>2024</c:v>
                </c:pt>
              </c:strCache>
            </c:strRef>
          </c:cat>
          <c:val>
            <c:numRef>
              <c:f>Pivot_Analysis!$I$23:$I$28</c:f>
              <c:numCache>
                <c:formatCode>General</c:formatCode>
                <c:ptCount val="5"/>
                <c:pt idx="0">
                  <c:v>131</c:v>
                </c:pt>
                <c:pt idx="1">
                  <c:v>479</c:v>
                </c:pt>
                <c:pt idx="2">
                  <c:v>724</c:v>
                </c:pt>
                <c:pt idx="3">
                  <c:v>925</c:v>
                </c:pt>
                <c:pt idx="4">
                  <c:v>569</c:v>
                </c:pt>
              </c:numCache>
            </c:numRef>
          </c:val>
          <c:smooth val="0"/>
          <c:extLst>
            <c:ext xmlns:c16="http://schemas.microsoft.com/office/drawing/2014/chart" uri="{C3380CC4-5D6E-409C-BE32-E72D297353CC}">
              <c16:uniqueId val="{00000000-9740-430E-B23E-F1C42B6F311E}"/>
            </c:ext>
          </c:extLst>
        </c:ser>
        <c:dLbls>
          <c:dLblPos val="t"/>
          <c:showLegendKey val="0"/>
          <c:showVal val="1"/>
          <c:showCatName val="0"/>
          <c:showSerName val="0"/>
          <c:showPercent val="0"/>
          <c:showBubbleSize val="0"/>
        </c:dLbls>
        <c:smooth val="0"/>
        <c:axId val="2085775599"/>
        <c:axId val="2085792399"/>
      </c:lineChart>
      <c:catAx>
        <c:axId val="20857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92399"/>
        <c:crosses val="autoZero"/>
        <c:auto val="1"/>
        <c:lblAlgn val="ctr"/>
        <c:lblOffset val="100"/>
        <c:noMultiLvlLbl val="0"/>
      </c:catAx>
      <c:valAx>
        <c:axId val="208579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[Policydetails_cleaned.xlsx]Pivot_Analysis!PivotTable8</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Pivot_Analysis!$I$35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Pivot_Analysis!$H$36:$H$41</c:f>
              <c:strCache>
                <c:ptCount val="5"/>
                <c:pt idx="0">
                  <c:v>Health</c:v>
                </c:pt>
                <c:pt idx="1">
                  <c:v>Property</c:v>
                </c:pt>
                <c:pt idx="2">
                  <c:v>Term</c:v>
                </c:pt>
                <c:pt idx="3">
                  <c:v>Vehicle</c:v>
                </c:pt>
                <c:pt idx="4">
                  <c:v>Whole</c:v>
                </c:pt>
              </c:strCache>
            </c:strRef>
          </c:cat>
          <c:val>
            <c:numRef>
              <c:f>Pivot_Analysis!$I$36:$I$41</c:f>
              <c:numCache>
                <c:formatCode>General</c:formatCode>
                <c:ptCount val="5"/>
                <c:pt idx="0">
                  <c:v>268413</c:v>
                </c:pt>
                <c:pt idx="1">
                  <c:v>271050</c:v>
                </c:pt>
                <c:pt idx="2">
                  <c:v>260956</c:v>
                </c:pt>
                <c:pt idx="3">
                  <c:v>274494</c:v>
                </c:pt>
                <c:pt idx="4">
                  <c:v>245244</c:v>
                </c:pt>
              </c:numCache>
            </c:numRef>
          </c:val>
          <c:extLst>
            <c:ext xmlns:c16="http://schemas.microsoft.com/office/drawing/2014/chart" uri="{C3380CC4-5D6E-409C-BE32-E72D297353CC}">
              <c16:uniqueId val="{00000000-7A65-41B4-847E-449A1D5CDB3C}"/>
            </c:ext>
          </c:extLst>
        </c:ser>
        <c:dLbls>
          <c:dLblPos val="outEnd"/>
          <c:showLegendKey val="0"/>
          <c:showVal val="1"/>
          <c:showCatName val="0"/>
          <c:showSerName val="0"/>
          <c:showPercent val="0"/>
          <c:showBubbleSize val="0"/>
        </c:dLbls>
        <c:gapWidth val="182"/>
        <c:axId val="1931252735"/>
        <c:axId val="1931248415"/>
      </c:barChart>
      <c:catAx>
        <c:axId val="193125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48415"/>
        <c:crosses val="autoZero"/>
        <c:auto val="1"/>
        <c:lblAlgn val="ctr"/>
        <c:lblOffset val="100"/>
        <c:noMultiLvlLbl val="0"/>
      </c:catAx>
      <c:valAx>
        <c:axId val="1931248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5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[Policydetails_cleaned.xlsx]Pivot_Analysis!PivotTable2</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Pivot_Analysis!$I$9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Pivot_Analysis!$H$10:$H$15</c:f>
              <c:strCache>
                <c:ptCount val="5"/>
                <c:pt idx="0">
                  <c:v>Health</c:v>
                </c:pt>
                <c:pt idx="1">
                  <c:v>Property</c:v>
                </c:pt>
                <c:pt idx="2">
                  <c:v>Term</c:v>
                </c:pt>
                <c:pt idx="3">
                  <c:v>Vehicle</c:v>
                </c:pt>
                <c:pt idx="4">
                  <c:v>Whole</c:v>
                </c:pt>
              </c:strCache>
            </c:strRef>
          </c:cat>
          <c:val>
            <c:numRef>
              <c:f>Pivot_Analysis!$I$10:$I$15</c:f>
              <c:numCache>
                <c:formatCode>0.00</c:formatCode>
                <c:ptCount val="5"/>
                <c:pt idx="0">
                  <c:v>309240156.77999991</c:v>
                </c:pt>
                <c:pt idx="1">
                  <c:v>304810999.00999963</c:v>
                </c:pt>
                <c:pt idx="2">
                  <c:v>298936664.02000046</c:v>
                </c:pt>
                <c:pt idx="3">
                  <c:v>320789776.11000025</c:v>
                </c:pt>
                <c:pt idx="4">
                  <c:v>297483614.84999985</c:v>
                </c:pt>
              </c:numCache>
            </c:numRef>
          </c:val>
          <c:extLst>
            <c:ext xmlns:c16="http://schemas.microsoft.com/office/drawing/2014/chart" uri="{C3380CC4-5D6E-409C-BE32-E72D297353CC}">
              <c16:uniqueId val="{00000000-BC08-46BE-B043-9376403489DC}"/>
            </c:ext>
          </c:extLst>
        </c:ser>
        <c:dLbls>
          <c:dLblPos val="outEnd"/>
          <c:showLegendKey val="0"/>
          <c:showVal val="1"/>
          <c:showCatName val="0"/>
          <c:showSerName val="0"/>
          <c:showPercent val="0"/>
          <c:showBubbleSize val="0"/>
        </c:dLbls>
        <c:gapWidth val="182"/>
        <c:axId val="1924318239"/>
        <c:axId val="1924318719"/>
      </c:barChart>
      <c:catAx>
        <c:axId val="192431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18719"/>
        <c:crosses val="autoZero"/>
        <c:auto val="1"/>
        <c:lblAlgn val="ctr"/>
        <c:lblOffset val="100"/>
        <c:noMultiLvlLbl val="0"/>
      </c:catAx>
      <c:valAx>
        <c:axId val="192431871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[Policydetails_cleaned.xlsx]Pivot_Analysis!PivotTable7</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Pivot_Analysis!$C$35</c:f>
              <c:strCache>
                <c:ptCount val="1"/>
                <c:pt idx="0">
                  <c:v>Total</c:v>
                </c:pt>
              </c:strCache>
            </c:strRef>
          </c:tx>
          <c:spPr>
            <a:solidFill>
              <a:schemeClr val="accent2"/>
            </a:solidFill>
            <a:ln>
              <a:noFill/>
            </a:ln>
            <a:effectLst/>
          </c:spPr>
          <c:invertIfNegative val="0"/>
          <c:cat>
            <c:strRef>
              <c:f>Pivot_Analysis!$B$36:$B$39</c:f>
              <c:strCache>
                <c:ptCount val="3"/>
                <c:pt idx="0">
                  <c:v>High</c:v>
                </c:pt>
                <c:pt idx="1">
                  <c:v>Low</c:v>
                </c:pt>
                <c:pt idx="2">
                  <c:v>Medium</c:v>
                </c:pt>
              </c:strCache>
            </c:strRef>
          </c:cat>
          <c:val>
            <c:numRef>
              <c:f>Pivot_Analysis!$C$36:$C$39</c:f>
              <c:numCache>
                <c:formatCode>General</c:formatCode>
                <c:ptCount val="3"/>
                <c:pt idx="0">
                  <c:v>928</c:v>
                </c:pt>
                <c:pt idx="1">
                  <c:v>681</c:v>
                </c:pt>
                <c:pt idx="2">
                  <c:v>1219</c:v>
                </c:pt>
              </c:numCache>
            </c:numRef>
          </c:val>
          <c:extLst>
            <c:ext xmlns:c16="http://schemas.microsoft.com/office/drawing/2014/chart" uri="{C3380CC4-5D6E-409C-BE32-E72D297353CC}">
              <c16:uniqueId val="{00000000-9A18-415A-B7DB-27B2EB24D5E9}"/>
            </c:ext>
          </c:extLst>
        </c:ser>
        <c:dLbls>
          <c:showLegendKey val="0"/>
          <c:showVal val="0"/>
          <c:showCatName val="0"/>
          <c:showSerName val="0"/>
          <c:showPercent val="0"/>
          <c:showBubbleSize val="0"/>
        </c:dLbls>
        <c:gapWidth val="219"/>
        <c:overlap val="-27"/>
        <c:axId val="1931245535"/>
        <c:axId val="1931243135"/>
      </c:barChart>
      <c:catAx>
        <c:axId val="193124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43135"/>
        <c:crosses val="autoZero"/>
        <c:auto val="1"/>
        <c:lblAlgn val="ctr"/>
        <c:lblOffset val="100"/>
        <c:noMultiLvlLbl val="0"/>
      </c:catAx>
      <c:valAx>
        <c:axId val="1931243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45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10</xdr:col>
      <xdr:colOff>0</xdr:colOff>
      <xdr:row>31</xdr:row>
      <xdr:rowOff>0</xdr:rowOff>
    </xdr:to>
    <xdr:graphicFrame macro="">
      <xdr:nvGraphicFramePr>
        <xdr:cNvPr id="2" name="Chart 1">
          <a:extLst>
            <a:ext uri="{FF2B5EF4-FFF2-40B4-BE49-F238E27FC236}">
              <a16:creationId xmlns:a16="http://schemas.microsoft.com/office/drawing/2014/main" id="{048D0DE3-B0B8-4552-8AEC-CEBFACB19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16</xdr:row>
      <xdr:rowOff>0</xdr:rowOff>
    </xdr:from>
    <xdr:to>
      <xdr:col>21</xdr:col>
      <xdr:colOff>7620</xdr:colOff>
      <xdr:row>31</xdr:row>
      <xdr:rowOff>0</xdr:rowOff>
    </xdr:to>
    <xdr:graphicFrame macro="">
      <xdr:nvGraphicFramePr>
        <xdr:cNvPr id="4" name="Chart 3">
          <a:extLst>
            <a:ext uri="{FF2B5EF4-FFF2-40B4-BE49-F238E27FC236}">
              <a16:creationId xmlns:a16="http://schemas.microsoft.com/office/drawing/2014/main" id="{9296D95A-5FDC-4F3A-8CD0-0DC581537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38</xdr:row>
      <xdr:rowOff>0</xdr:rowOff>
    </xdr:from>
    <xdr:to>
      <xdr:col>10</xdr:col>
      <xdr:colOff>0</xdr:colOff>
      <xdr:row>53</xdr:row>
      <xdr:rowOff>0</xdr:rowOff>
    </xdr:to>
    <xdr:graphicFrame macro="">
      <xdr:nvGraphicFramePr>
        <xdr:cNvPr id="5" name="Chart 4">
          <a:extLst>
            <a:ext uri="{FF2B5EF4-FFF2-40B4-BE49-F238E27FC236}">
              <a16:creationId xmlns:a16="http://schemas.microsoft.com/office/drawing/2014/main" id="{0FEEF435-9D67-43A7-9B5A-751FB698B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38</xdr:row>
      <xdr:rowOff>0</xdr:rowOff>
    </xdr:from>
    <xdr:to>
      <xdr:col>21</xdr:col>
      <xdr:colOff>0</xdr:colOff>
      <xdr:row>53</xdr:row>
      <xdr:rowOff>0</xdr:rowOff>
    </xdr:to>
    <xdr:graphicFrame macro="">
      <xdr:nvGraphicFramePr>
        <xdr:cNvPr id="6" name="Chart 5">
          <a:extLst>
            <a:ext uri="{FF2B5EF4-FFF2-40B4-BE49-F238E27FC236}">
              <a16:creationId xmlns:a16="http://schemas.microsoft.com/office/drawing/2014/main" id="{5707334F-0BB2-4AC3-A55F-5EE8C08E4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60</xdr:row>
      <xdr:rowOff>0</xdr:rowOff>
    </xdr:from>
    <xdr:to>
      <xdr:col>10</xdr:col>
      <xdr:colOff>7620</xdr:colOff>
      <xdr:row>75</xdr:row>
      <xdr:rowOff>0</xdr:rowOff>
    </xdr:to>
    <xdr:graphicFrame macro="">
      <xdr:nvGraphicFramePr>
        <xdr:cNvPr id="7" name="Chart 6">
          <a:extLst>
            <a:ext uri="{FF2B5EF4-FFF2-40B4-BE49-F238E27FC236}">
              <a16:creationId xmlns:a16="http://schemas.microsoft.com/office/drawing/2014/main" id="{A87FEAF4-345C-4263-A220-18CE564DF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60</xdr:row>
      <xdr:rowOff>0</xdr:rowOff>
    </xdr:from>
    <xdr:to>
      <xdr:col>21</xdr:col>
      <xdr:colOff>0</xdr:colOff>
      <xdr:row>75</xdr:row>
      <xdr:rowOff>0</xdr:rowOff>
    </xdr:to>
    <xdr:graphicFrame macro="">
      <xdr:nvGraphicFramePr>
        <xdr:cNvPr id="9" name="Chart 8">
          <a:extLst>
            <a:ext uri="{FF2B5EF4-FFF2-40B4-BE49-F238E27FC236}">
              <a16:creationId xmlns:a16="http://schemas.microsoft.com/office/drawing/2014/main" id="{FEF3DF80-74DC-4012-91FC-431852650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15240</xdr:colOff>
      <xdr:row>82</xdr:row>
      <xdr:rowOff>7620</xdr:rowOff>
    </xdr:from>
    <xdr:to>
      <xdr:col>15</xdr:col>
      <xdr:colOff>601980</xdr:colOff>
      <xdr:row>97</xdr:row>
      <xdr:rowOff>7620</xdr:rowOff>
    </xdr:to>
    <xdr:graphicFrame macro="">
      <xdr:nvGraphicFramePr>
        <xdr:cNvPr id="10" name="Chart 9">
          <a:extLst>
            <a:ext uri="{FF2B5EF4-FFF2-40B4-BE49-F238E27FC236}">
              <a16:creationId xmlns:a16="http://schemas.microsoft.com/office/drawing/2014/main" id="{1D69F586-0183-4ECE-BDD3-C56096400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449580</xdr:colOff>
      <xdr:row>3</xdr:row>
      <xdr:rowOff>15240</xdr:rowOff>
    </xdr:from>
    <xdr:to>
      <xdr:col>4</xdr:col>
      <xdr:colOff>60960</xdr:colOff>
      <xdr:row>6</xdr:row>
      <xdr:rowOff>91440</xdr:rowOff>
    </xdr:to>
    <xdr:sp macro="" textlink="">
      <xdr:nvSpPr>
        <xdr:cNvPr id="3" name="Oval 2">
          <a:extLst>
            <a:ext uri="{FF2B5EF4-FFF2-40B4-BE49-F238E27FC236}">
              <a16:creationId xmlns:a16="http://schemas.microsoft.com/office/drawing/2014/main" id="{DC824E55-1D6B-E3AA-DA61-663323459DF7}"/>
            </a:ext>
          </a:extLst>
        </xdr:cNvPr>
        <xdr:cNvSpPr/>
      </xdr:nvSpPr>
      <xdr:spPr>
        <a:xfrm>
          <a:off x="1059180" y="74676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tx1"/>
              </a:solidFill>
            </a:rPr>
            <a:t>        2828</a:t>
          </a:r>
        </a:p>
        <a:p>
          <a:pPr algn="l"/>
          <a:endParaRPr lang="en-IN" sz="1100"/>
        </a:p>
      </xdr:txBody>
    </xdr:sp>
    <xdr:clientData/>
  </xdr:twoCellAnchor>
  <xdr:twoCellAnchor>
    <xdr:from>
      <xdr:col>4</xdr:col>
      <xdr:colOff>358140</xdr:colOff>
      <xdr:row>3</xdr:row>
      <xdr:rowOff>30480</xdr:rowOff>
    </xdr:from>
    <xdr:to>
      <xdr:col>6</xdr:col>
      <xdr:colOff>579120</xdr:colOff>
      <xdr:row>6</xdr:row>
      <xdr:rowOff>106680</xdr:rowOff>
    </xdr:to>
    <xdr:sp macro="" textlink="">
      <xdr:nvSpPr>
        <xdr:cNvPr id="21" name="Oval 20">
          <a:extLst>
            <a:ext uri="{FF2B5EF4-FFF2-40B4-BE49-F238E27FC236}">
              <a16:creationId xmlns:a16="http://schemas.microsoft.com/office/drawing/2014/main" id="{68232E27-FFE8-4B73-ACC0-17A402211345}"/>
            </a:ext>
          </a:extLst>
        </xdr:cNvPr>
        <xdr:cNvSpPr/>
      </xdr:nvSpPr>
      <xdr:spPr>
        <a:xfrm>
          <a:off x="2796540" y="76200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tx1"/>
              </a:solidFill>
            </a:rPr>
            <a:t>     153.13 M </a:t>
          </a:r>
        </a:p>
        <a:p>
          <a:pPr algn="l"/>
          <a:endParaRPr lang="en-IN" sz="1100"/>
        </a:p>
      </xdr:txBody>
    </xdr:sp>
    <xdr:clientData/>
  </xdr:twoCellAnchor>
  <xdr:twoCellAnchor>
    <xdr:from>
      <xdr:col>10</xdr:col>
      <xdr:colOff>198120</xdr:colOff>
      <xdr:row>3</xdr:row>
      <xdr:rowOff>76200</xdr:rowOff>
    </xdr:from>
    <xdr:to>
      <xdr:col>12</xdr:col>
      <xdr:colOff>419100</xdr:colOff>
      <xdr:row>6</xdr:row>
      <xdr:rowOff>152400</xdr:rowOff>
    </xdr:to>
    <xdr:sp macro="" textlink="">
      <xdr:nvSpPr>
        <xdr:cNvPr id="23" name="Oval 22">
          <a:extLst>
            <a:ext uri="{FF2B5EF4-FFF2-40B4-BE49-F238E27FC236}">
              <a16:creationId xmlns:a16="http://schemas.microsoft.com/office/drawing/2014/main" id="{C6DC6259-D9AF-4936-966F-918453B40889}"/>
            </a:ext>
          </a:extLst>
        </xdr:cNvPr>
        <xdr:cNvSpPr/>
      </xdr:nvSpPr>
      <xdr:spPr>
        <a:xfrm>
          <a:off x="6294120" y="80772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tx1"/>
              </a:solidFill>
            </a:rPr>
            <a:t>      26.68</a:t>
          </a:r>
          <a:r>
            <a:rPr lang="en-IN" sz="1100" b="1" baseline="0">
              <a:solidFill>
                <a:schemeClr val="tx1"/>
              </a:solidFill>
            </a:rPr>
            <a:t> K</a:t>
          </a:r>
          <a:endParaRPr lang="en-IN" sz="1100" b="1">
            <a:solidFill>
              <a:schemeClr val="tx1"/>
            </a:solidFill>
          </a:endParaRPr>
        </a:p>
        <a:p>
          <a:pPr algn="l"/>
          <a:endParaRPr lang="en-IN" sz="1100"/>
        </a:p>
      </xdr:txBody>
    </xdr:sp>
    <xdr:clientData/>
  </xdr:twoCellAnchor>
  <xdr:twoCellAnchor>
    <xdr:from>
      <xdr:col>13</xdr:col>
      <xdr:colOff>137160</xdr:colOff>
      <xdr:row>3</xdr:row>
      <xdr:rowOff>91440</xdr:rowOff>
    </xdr:from>
    <xdr:to>
      <xdr:col>15</xdr:col>
      <xdr:colOff>358140</xdr:colOff>
      <xdr:row>6</xdr:row>
      <xdr:rowOff>167640</xdr:rowOff>
    </xdr:to>
    <xdr:sp macro="" textlink="">
      <xdr:nvSpPr>
        <xdr:cNvPr id="24" name="Oval 23">
          <a:extLst>
            <a:ext uri="{FF2B5EF4-FFF2-40B4-BE49-F238E27FC236}">
              <a16:creationId xmlns:a16="http://schemas.microsoft.com/office/drawing/2014/main" id="{439507FD-EB2D-468C-84F8-923C3DFA40B6}"/>
            </a:ext>
          </a:extLst>
        </xdr:cNvPr>
        <xdr:cNvSpPr/>
      </xdr:nvSpPr>
      <xdr:spPr>
        <a:xfrm>
          <a:off x="8061960" y="82296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tx1"/>
              </a:solidFill>
            </a:rPr>
            <a:t>         971</a:t>
          </a:r>
        </a:p>
        <a:p>
          <a:pPr algn="l"/>
          <a:endParaRPr lang="en-IN" sz="1100"/>
        </a:p>
      </xdr:txBody>
    </xdr:sp>
    <xdr:clientData/>
  </xdr:twoCellAnchor>
  <xdr:twoCellAnchor>
    <xdr:from>
      <xdr:col>16</xdr:col>
      <xdr:colOff>7620</xdr:colOff>
      <xdr:row>3</xdr:row>
      <xdr:rowOff>68580</xdr:rowOff>
    </xdr:from>
    <xdr:to>
      <xdr:col>18</xdr:col>
      <xdr:colOff>228600</xdr:colOff>
      <xdr:row>6</xdr:row>
      <xdr:rowOff>144780</xdr:rowOff>
    </xdr:to>
    <xdr:sp macro="" textlink="">
      <xdr:nvSpPr>
        <xdr:cNvPr id="25" name="Oval 24">
          <a:extLst>
            <a:ext uri="{FF2B5EF4-FFF2-40B4-BE49-F238E27FC236}">
              <a16:creationId xmlns:a16="http://schemas.microsoft.com/office/drawing/2014/main" id="{AC4409EF-9A87-48E0-AF4B-6DC735749633}"/>
            </a:ext>
          </a:extLst>
        </xdr:cNvPr>
        <xdr:cNvSpPr/>
      </xdr:nvSpPr>
      <xdr:spPr>
        <a:xfrm>
          <a:off x="9761220" y="80010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tx1"/>
              </a:solidFill>
            </a:rPr>
            <a:t>          914</a:t>
          </a:r>
        </a:p>
        <a:p>
          <a:pPr algn="l"/>
          <a:endParaRPr lang="en-IN" sz="1100"/>
        </a:p>
      </xdr:txBody>
    </xdr:sp>
    <xdr:clientData/>
  </xdr:twoCellAnchor>
  <xdr:twoCellAnchor>
    <xdr:from>
      <xdr:col>18</xdr:col>
      <xdr:colOff>518160</xdr:colOff>
      <xdr:row>3</xdr:row>
      <xdr:rowOff>45720</xdr:rowOff>
    </xdr:from>
    <xdr:to>
      <xdr:col>21</xdr:col>
      <xdr:colOff>129540</xdr:colOff>
      <xdr:row>6</xdr:row>
      <xdr:rowOff>121920</xdr:rowOff>
    </xdr:to>
    <xdr:sp macro="" textlink="">
      <xdr:nvSpPr>
        <xdr:cNvPr id="26" name="Oval 25">
          <a:extLst>
            <a:ext uri="{FF2B5EF4-FFF2-40B4-BE49-F238E27FC236}">
              <a16:creationId xmlns:a16="http://schemas.microsoft.com/office/drawing/2014/main" id="{23E7E5A9-78F3-4B2C-850B-2D8F544D3438}"/>
            </a:ext>
          </a:extLst>
        </xdr:cNvPr>
        <xdr:cNvSpPr/>
      </xdr:nvSpPr>
      <xdr:spPr>
        <a:xfrm>
          <a:off x="11490960" y="77724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1">
              <a:solidFill>
                <a:schemeClr val="tx1"/>
              </a:solidFill>
            </a:rPr>
            <a:t>943</a:t>
          </a:r>
        </a:p>
        <a:p>
          <a:pPr algn="l"/>
          <a:endParaRPr lang="en-IN" sz="1100"/>
        </a:p>
      </xdr:txBody>
    </xdr:sp>
    <xdr:clientData/>
  </xdr:twoCellAnchor>
  <xdr:twoCellAnchor>
    <xdr:from>
      <xdr:col>1</xdr:col>
      <xdr:colOff>434340</xdr:colOff>
      <xdr:row>3</xdr:row>
      <xdr:rowOff>11974</xdr:rowOff>
    </xdr:from>
    <xdr:to>
      <xdr:col>4</xdr:col>
      <xdr:colOff>83820</xdr:colOff>
      <xdr:row>4</xdr:row>
      <xdr:rowOff>88174</xdr:rowOff>
    </xdr:to>
    <xdr:sp macro="" textlink="">
      <xdr:nvSpPr>
        <xdr:cNvPr id="27" name="Rectangle: Rounded Corners 26">
          <a:extLst>
            <a:ext uri="{FF2B5EF4-FFF2-40B4-BE49-F238E27FC236}">
              <a16:creationId xmlns:a16="http://schemas.microsoft.com/office/drawing/2014/main" id="{881F83BE-4A17-8394-3A82-33CCD061D5CF}"/>
            </a:ext>
          </a:extLst>
        </xdr:cNvPr>
        <xdr:cNvSpPr/>
      </xdr:nvSpPr>
      <xdr:spPr>
        <a:xfrm>
          <a:off x="1043940" y="763088"/>
          <a:ext cx="1478280" cy="261257"/>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Policies</a:t>
          </a:r>
        </a:p>
      </xdr:txBody>
    </xdr:sp>
    <xdr:clientData/>
  </xdr:twoCellAnchor>
  <xdr:twoCellAnchor>
    <xdr:from>
      <xdr:col>4</xdr:col>
      <xdr:colOff>327660</xdr:colOff>
      <xdr:row>3</xdr:row>
      <xdr:rowOff>38100</xdr:rowOff>
    </xdr:from>
    <xdr:to>
      <xdr:col>7</xdr:col>
      <xdr:colOff>30480</xdr:colOff>
      <xdr:row>4</xdr:row>
      <xdr:rowOff>114300</xdr:rowOff>
    </xdr:to>
    <xdr:sp macro="" textlink="">
      <xdr:nvSpPr>
        <xdr:cNvPr id="28" name="Rectangle: Rounded Corners 27">
          <a:extLst>
            <a:ext uri="{FF2B5EF4-FFF2-40B4-BE49-F238E27FC236}">
              <a16:creationId xmlns:a16="http://schemas.microsoft.com/office/drawing/2014/main" id="{22FE44EA-44AD-4396-A86A-2FA7ED7FD778}"/>
            </a:ext>
          </a:extLst>
        </xdr:cNvPr>
        <xdr:cNvSpPr/>
      </xdr:nvSpPr>
      <xdr:spPr>
        <a:xfrm>
          <a:off x="2766060" y="769620"/>
          <a:ext cx="1531620" cy="25908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Tol.</a:t>
          </a:r>
          <a:r>
            <a:rPr lang="en-IN" sz="1100" b="1" baseline="0">
              <a:solidFill>
                <a:schemeClr val="tx1"/>
              </a:solidFill>
            </a:rPr>
            <a:t> Coverage Amount</a:t>
          </a:r>
          <a:endParaRPr lang="en-IN" sz="1100" b="1">
            <a:solidFill>
              <a:schemeClr val="tx1"/>
            </a:solidFill>
          </a:endParaRPr>
        </a:p>
      </xdr:txBody>
    </xdr:sp>
    <xdr:clientData/>
  </xdr:twoCellAnchor>
  <xdr:twoCellAnchor>
    <xdr:from>
      <xdr:col>13</xdr:col>
      <xdr:colOff>91440</xdr:colOff>
      <xdr:row>3</xdr:row>
      <xdr:rowOff>76200</xdr:rowOff>
    </xdr:from>
    <xdr:to>
      <xdr:col>15</xdr:col>
      <xdr:colOff>411480</xdr:colOff>
      <xdr:row>4</xdr:row>
      <xdr:rowOff>152400</xdr:rowOff>
    </xdr:to>
    <xdr:sp macro="" textlink="">
      <xdr:nvSpPr>
        <xdr:cNvPr id="29" name="Rectangle: Rounded Corners 28">
          <a:extLst>
            <a:ext uri="{FF2B5EF4-FFF2-40B4-BE49-F238E27FC236}">
              <a16:creationId xmlns:a16="http://schemas.microsoft.com/office/drawing/2014/main" id="{735EC6AF-DA7A-48F9-A1DC-613907B33DE6}"/>
            </a:ext>
          </a:extLst>
        </xdr:cNvPr>
        <xdr:cNvSpPr/>
      </xdr:nvSpPr>
      <xdr:spPr>
        <a:xfrm>
          <a:off x="8016240" y="807720"/>
          <a:ext cx="1539240" cy="25908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Active Policies</a:t>
          </a:r>
        </a:p>
      </xdr:txBody>
    </xdr:sp>
    <xdr:clientData/>
  </xdr:twoCellAnchor>
  <xdr:twoCellAnchor>
    <xdr:from>
      <xdr:col>10</xdr:col>
      <xdr:colOff>137160</xdr:colOff>
      <xdr:row>3</xdr:row>
      <xdr:rowOff>60960</xdr:rowOff>
    </xdr:from>
    <xdr:to>
      <xdr:col>12</xdr:col>
      <xdr:colOff>480060</xdr:colOff>
      <xdr:row>4</xdr:row>
      <xdr:rowOff>137160</xdr:rowOff>
    </xdr:to>
    <xdr:sp macro="" textlink="">
      <xdr:nvSpPr>
        <xdr:cNvPr id="30" name="Rectangle: Rounded Corners 29">
          <a:extLst>
            <a:ext uri="{FF2B5EF4-FFF2-40B4-BE49-F238E27FC236}">
              <a16:creationId xmlns:a16="http://schemas.microsoft.com/office/drawing/2014/main" id="{4AF85049-7365-4E79-8DA3-08E61F9966DB}"/>
            </a:ext>
          </a:extLst>
        </xdr:cNvPr>
        <xdr:cNvSpPr/>
      </xdr:nvSpPr>
      <xdr:spPr>
        <a:xfrm>
          <a:off x="6233160" y="792480"/>
          <a:ext cx="1562100" cy="25908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Avg.</a:t>
          </a:r>
          <a:r>
            <a:rPr lang="en-IN" sz="1100" b="1" baseline="0">
              <a:solidFill>
                <a:schemeClr val="tx1"/>
              </a:solidFill>
            </a:rPr>
            <a:t> Annual Preminum</a:t>
          </a:r>
          <a:endParaRPr lang="en-IN" sz="1100" b="1">
            <a:solidFill>
              <a:schemeClr val="tx1"/>
            </a:solidFill>
          </a:endParaRPr>
        </a:p>
      </xdr:txBody>
    </xdr:sp>
    <xdr:clientData/>
  </xdr:twoCellAnchor>
  <xdr:twoCellAnchor>
    <xdr:from>
      <xdr:col>16</xdr:col>
      <xdr:colOff>7620</xdr:colOff>
      <xdr:row>3</xdr:row>
      <xdr:rowOff>60960</xdr:rowOff>
    </xdr:from>
    <xdr:to>
      <xdr:col>18</xdr:col>
      <xdr:colOff>213360</xdr:colOff>
      <xdr:row>4</xdr:row>
      <xdr:rowOff>137160</xdr:rowOff>
    </xdr:to>
    <xdr:sp macro="" textlink="">
      <xdr:nvSpPr>
        <xdr:cNvPr id="31" name="Rectangle: Rounded Corners 30">
          <a:extLst>
            <a:ext uri="{FF2B5EF4-FFF2-40B4-BE49-F238E27FC236}">
              <a16:creationId xmlns:a16="http://schemas.microsoft.com/office/drawing/2014/main" id="{5C8CE427-D378-43E6-A055-81FE24C332C5}"/>
            </a:ext>
          </a:extLst>
        </xdr:cNvPr>
        <xdr:cNvSpPr/>
      </xdr:nvSpPr>
      <xdr:spPr>
        <a:xfrm>
          <a:off x="9761220" y="792480"/>
          <a:ext cx="1424940" cy="25908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Lapsed Policies</a:t>
          </a:r>
        </a:p>
      </xdr:txBody>
    </xdr:sp>
    <xdr:clientData/>
  </xdr:twoCellAnchor>
  <xdr:twoCellAnchor>
    <xdr:from>
      <xdr:col>18</xdr:col>
      <xdr:colOff>533400</xdr:colOff>
      <xdr:row>3</xdr:row>
      <xdr:rowOff>45720</xdr:rowOff>
    </xdr:from>
    <xdr:to>
      <xdr:col>21</xdr:col>
      <xdr:colOff>99060</xdr:colOff>
      <xdr:row>4</xdr:row>
      <xdr:rowOff>121920</xdr:rowOff>
    </xdr:to>
    <xdr:sp macro="" textlink="">
      <xdr:nvSpPr>
        <xdr:cNvPr id="32" name="Rectangle: Rounded Corners 31">
          <a:extLst>
            <a:ext uri="{FF2B5EF4-FFF2-40B4-BE49-F238E27FC236}">
              <a16:creationId xmlns:a16="http://schemas.microsoft.com/office/drawing/2014/main" id="{754CB7C7-996E-4FC6-9820-9D89F3C41B2C}"/>
            </a:ext>
          </a:extLst>
        </xdr:cNvPr>
        <xdr:cNvSpPr/>
      </xdr:nvSpPr>
      <xdr:spPr>
        <a:xfrm>
          <a:off x="11506200" y="777240"/>
          <a:ext cx="1394460" cy="25908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Cancelled Policies</a:t>
          </a:r>
        </a:p>
      </xdr:txBody>
    </xdr:sp>
    <xdr:clientData/>
  </xdr:twoCellAnchor>
  <xdr:twoCellAnchor>
    <xdr:from>
      <xdr:col>7</xdr:col>
      <xdr:colOff>320040</xdr:colOff>
      <xdr:row>3</xdr:row>
      <xdr:rowOff>91440</xdr:rowOff>
    </xdr:from>
    <xdr:to>
      <xdr:col>9</xdr:col>
      <xdr:colOff>541020</xdr:colOff>
      <xdr:row>6</xdr:row>
      <xdr:rowOff>167640</xdr:rowOff>
    </xdr:to>
    <xdr:sp macro="" textlink="">
      <xdr:nvSpPr>
        <xdr:cNvPr id="33" name="Oval 32">
          <a:extLst>
            <a:ext uri="{FF2B5EF4-FFF2-40B4-BE49-F238E27FC236}">
              <a16:creationId xmlns:a16="http://schemas.microsoft.com/office/drawing/2014/main" id="{2DCEA635-DA4D-45EB-8933-379ECBF81451}"/>
            </a:ext>
          </a:extLst>
        </xdr:cNvPr>
        <xdr:cNvSpPr/>
      </xdr:nvSpPr>
      <xdr:spPr>
        <a:xfrm>
          <a:off x="4587240" y="822960"/>
          <a:ext cx="1440180" cy="624840"/>
        </a:xfrm>
        <a:prstGeom prst="ellipse">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1">
              <a:solidFill>
                <a:schemeClr val="tx1"/>
              </a:solidFill>
            </a:rPr>
            <a:t>     75.47 M</a:t>
          </a:r>
        </a:p>
      </xdr:txBody>
    </xdr:sp>
    <xdr:clientData/>
  </xdr:twoCellAnchor>
  <xdr:twoCellAnchor>
    <xdr:from>
      <xdr:col>7</xdr:col>
      <xdr:colOff>274320</xdr:colOff>
      <xdr:row>3</xdr:row>
      <xdr:rowOff>53340</xdr:rowOff>
    </xdr:from>
    <xdr:to>
      <xdr:col>9</xdr:col>
      <xdr:colOff>594360</xdr:colOff>
      <xdr:row>4</xdr:row>
      <xdr:rowOff>129540</xdr:rowOff>
    </xdr:to>
    <xdr:sp macro="" textlink="">
      <xdr:nvSpPr>
        <xdr:cNvPr id="36" name="Rectangle: Rounded Corners 35">
          <a:extLst>
            <a:ext uri="{FF2B5EF4-FFF2-40B4-BE49-F238E27FC236}">
              <a16:creationId xmlns:a16="http://schemas.microsoft.com/office/drawing/2014/main" id="{D17979CF-6B29-4262-92DB-547405B78EF8}"/>
            </a:ext>
          </a:extLst>
        </xdr:cNvPr>
        <xdr:cNvSpPr/>
      </xdr:nvSpPr>
      <xdr:spPr>
        <a:xfrm>
          <a:off x="4541520" y="784860"/>
          <a:ext cx="1539240" cy="25908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Tol.</a:t>
          </a:r>
          <a:r>
            <a:rPr lang="en-IN" sz="1100" b="1" baseline="0">
              <a:solidFill>
                <a:schemeClr val="tx1"/>
              </a:solidFill>
            </a:rPr>
            <a:t> Annual Preminum</a:t>
          </a:r>
          <a:endParaRPr lang="en-IN" sz="1100" b="1">
            <a:solidFill>
              <a:schemeClr val="tx1"/>
            </a:solidFill>
          </a:endParaRPr>
        </a:p>
      </xdr:txBody>
    </xdr:sp>
    <xdr:clientData/>
  </xdr:twoCellAnchor>
  <xdr:twoCellAnchor editAs="oneCell">
    <xdr:from>
      <xdr:col>8</xdr:col>
      <xdr:colOff>297180</xdr:colOff>
      <xdr:row>8</xdr:row>
      <xdr:rowOff>1</xdr:rowOff>
    </xdr:from>
    <xdr:to>
      <xdr:col>11</xdr:col>
      <xdr:colOff>297180</xdr:colOff>
      <xdr:row>10</xdr:row>
      <xdr:rowOff>175260</xdr:rowOff>
    </xdr:to>
    <mc:AlternateContent xmlns:mc="http://schemas.openxmlformats.org/markup-compatibility/2006" xmlns:a14="http://schemas.microsoft.com/office/drawing/2010/main">
      <mc:Choice Requires="a14">
        <xdr:graphicFrame macro="">
          <xdr:nvGraphicFramePr>
            <xdr:cNvPr id="38" name="Policy Year">
              <a:extLst>
                <a:ext uri="{FF2B5EF4-FFF2-40B4-BE49-F238E27FC236}">
                  <a16:creationId xmlns:a16="http://schemas.microsoft.com/office/drawing/2014/main" id="{8ED75326-4255-4BB9-9386-27DADEAD65EB}"/>
                </a:ext>
              </a:extLst>
            </xdr:cNvPr>
            <xdr:cNvGraphicFramePr/>
          </xdr:nvGraphicFramePr>
          <xdr:xfrm>
            <a:off x="0" y="0"/>
            <a:ext cx="0" cy="0"/>
          </xdr:xfrm>
          <a:graphic>
            <a:graphicData uri="http://schemas.microsoft.com/office/drawing/2010/slicer">
              <sle:slicer xmlns:sle="http://schemas.microsoft.com/office/drawing/2010/slicer" name="Policy Year"/>
            </a:graphicData>
          </a:graphic>
        </xdr:graphicFrame>
      </mc:Choice>
      <mc:Fallback xmlns="">
        <xdr:sp macro="" textlink="">
          <xdr:nvSpPr>
            <xdr:cNvPr id="0" name=""/>
            <xdr:cNvSpPr>
              <a:spLocks noTextEdit="1"/>
            </xdr:cNvSpPr>
          </xdr:nvSpPr>
          <xdr:spPr>
            <a:xfrm>
              <a:off x="5173980" y="1661161"/>
              <a:ext cx="1828800" cy="541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8</xdr:row>
      <xdr:rowOff>7621</xdr:rowOff>
    </xdr:from>
    <xdr:to>
      <xdr:col>4</xdr:col>
      <xdr:colOff>15240</xdr:colOff>
      <xdr:row>11</xdr:row>
      <xdr:rowOff>0</xdr:rowOff>
    </xdr:to>
    <mc:AlternateContent xmlns:mc="http://schemas.openxmlformats.org/markup-compatibility/2006" xmlns:a14="http://schemas.microsoft.com/office/drawing/2010/main">
      <mc:Choice Requires="a14">
        <xdr:graphicFrame macro="">
          <xdr:nvGraphicFramePr>
            <xdr:cNvPr id="40" name="product_type">
              <a:extLst>
                <a:ext uri="{FF2B5EF4-FFF2-40B4-BE49-F238E27FC236}">
                  <a16:creationId xmlns:a16="http://schemas.microsoft.com/office/drawing/2014/main" id="{306B2A37-05AA-410D-B370-048148D2355D}"/>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441960" y="1668781"/>
              <a:ext cx="2011680" cy="541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373380</xdr:colOff>
      <xdr:row>8</xdr:row>
      <xdr:rowOff>7621</xdr:rowOff>
    </xdr:from>
    <xdr:to>
      <xdr:col>23</xdr:col>
      <xdr:colOff>7620</xdr:colOff>
      <xdr:row>11</xdr:row>
      <xdr:rowOff>15241</xdr:rowOff>
    </xdr:to>
    <mc:AlternateContent xmlns:mc="http://schemas.openxmlformats.org/markup-compatibility/2006" xmlns:a14="http://schemas.microsoft.com/office/drawing/2010/main">
      <mc:Choice Requires="a14">
        <xdr:graphicFrame macro="">
          <xdr:nvGraphicFramePr>
            <xdr:cNvPr id="41" name="agent_id">
              <a:extLst>
                <a:ext uri="{FF2B5EF4-FFF2-40B4-BE49-F238E27FC236}">
                  <a16:creationId xmlns:a16="http://schemas.microsoft.com/office/drawing/2014/main" id="{9A4095F7-F3C1-4439-8C2C-AE92FDED6369}"/>
                </a:ext>
              </a:extLst>
            </xdr:cNvPr>
            <xdr:cNvGraphicFramePr/>
          </xdr:nvGraphicFramePr>
          <xdr:xfrm>
            <a:off x="0" y="0"/>
            <a:ext cx="0" cy="0"/>
          </xdr:xfrm>
          <a:graphic>
            <a:graphicData uri="http://schemas.microsoft.com/office/drawing/2010/slicer">
              <sle:slicer xmlns:sle="http://schemas.microsoft.com/office/drawing/2010/slicer" name="agent_id"/>
            </a:graphicData>
          </a:graphic>
        </xdr:graphicFrame>
      </mc:Choice>
      <mc:Fallback xmlns="">
        <xdr:sp macro="" textlink="">
          <xdr:nvSpPr>
            <xdr:cNvPr id="0" name=""/>
            <xdr:cNvSpPr>
              <a:spLocks noTextEdit="1"/>
            </xdr:cNvSpPr>
          </xdr:nvSpPr>
          <xdr:spPr>
            <a:xfrm>
              <a:off x="11955780" y="1668781"/>
              <a:ext cx="2072640" cy="556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426720</xdr:colOff>
      <xdr:row>8</xdr:row>
      <xdr:rowOff>7621</xdr:rowOff>
    </xdr:from>
    <xdr:to>
      <xdr:col>7</xdr:col>
      <xdr:colOff>502920</xdr:colOff>
      <xdr:row>10</xdr:row>
      <xdr:rowOff>175260</xdr:rowOff>
    </xdr:to>
    <mc:AlternateContent xmlns:mc="http://schemas.openxmlformats.org/markup-compatibility/2006" xmlns:a14="http://schemas.microsoft.com/office/drawing/2010/main">
      <mc:Choice Requires="a14">
        <xdr:graphicFrame macro="">
          <xdr:nvGraphicFramePr>
            <xdr:cNvPr id="42" name="status">
              <a:extLst>
                <a:ext uri="{FF2B5EF4-FFF2-40B4-BE49-F238E27FC236}">
                  <a16:creationId xmlns:a16="http://schemas.microsoft.com/office/drawing/2014/main" id="{7FE2BCDE-6349-43AE-A5FC-AB17931C8E5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865120" y="1668781"/>
              <a:ext cx="1905000" cy="53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137160</xdr:colOff>
      <xdr:row>7</xdr:row>
      <xdr:rowOff>175261</xdr:rowOff>
    </xdr:from>
    <xdr:to>
      <xdr:col>15</xdr:col>
      <xdr:colOff>137160</xdr:colOff>
      <xdr:row>11</xdr:row>
      <xdr:rowOff>15241</xdr:rowOff>
    </xdr:to>
    <mc:AlternateContent xmlns:mc="http://schemas.openxmlformats.org/markup-compatibility/2006" xmlns:a14="http://schemas.microsoft.com/office/drawing/2010/main">
      <mc:Choice Requires="a14">
        <xdr:graphicFrame macro="">
          <xdr:nvGraphicFramePr>
            <xdr:cNvPr id="43" name="Coverage Category">
              <a:extLst>
                <a:ext uri="{FF2B5EF4-FFF2-40B4-BE49-F238E27FC236}">
                  <a16:creationId xmlns:a16="http://schemas.microsoft.com/office/drawing/2014/main" id="{923384F0-E439-4AB0-96EE-2C326BB32CFC}"/>
                </a:ext>
              </a:extLst>
            </xdr:cNvPr>
            <xdr:cNvGraphicFramePr/>
          </xdr:nvGraphicFramePr>
          <xdr:xfrm>
            <a:off x="0" y="0"/>
            <a:ext cx="0" cy="0"/>
          </xdr:xfrm>
          <a:graphic>
            <a:graphicData uri="http://schemas.microsoft.com/office/drawing/2010/slicer">
              <sle:slicer xmlns:sle="http://schemas.microsoft.com/office/drawing/2010/slicer" name="Coverage Category"/>
            </a:graphicData>
          </a:graphic>
        </xdr:graphicFrame>
      </mc:Choice>
      <mc:Fallback xmlns="">
        <xdr:sp macro="" textlink="">
          <xdr:nvSpPr>
            <xdr:cNvPr id="0" name=""/>
            <xdr:cNvSpPr>
              <a:spLocks noTextEdit="1"/>
            </xdr:cNvSpPr>
          </xdr:nvSpPr>
          <xdr:spPr>
            <a:xfrm>
              <a:off x="7452360" y="1653541"/>
              <a:ext cx="182880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7</xdr:row>
      <xdr:rowOff>175261</xdr:rowOff>
    </xdr:from>
    <xdr:to>
      <xdr:col>18</xdr:col>
      <xdr:colOff>571500</xdr:colOff>
      <xdr:row>11</xdr:row>
      <xdr:rowOff>7621</xdr:rowOff>
    </xdr:to>
    <mc:AlternateContent xmlns:mc="http://schemas.openxmlformats.org/markup-compatibility/2006" xmlns:a14="http://schemas.microsoft.com/office/drawing/2010/main">
      <mc:Choice Requires="a14">
        <xdr:graphicFrame macro="">
          <xdr:nvGraphicFramePr>
            <xdr:cNvPr id="44" name="Premium Category">
              <a:extLst>
                <a:ext uri="{FF2B5EF4-FFF2-40B4-BE49-F238E27FC236}">
                  <a16:creationId xmlns:a16="http://schemas.microsoft.com/office/drawing/2014/main" id="{56DB7088-6F3A-49A4-AE36-EAA08FC6B0D0}"/>
                </a:ext>
              </a:extLst>
            </xdr:cNvPr>
            <xdr:cNvGraphicFramePr/>
          </xdr:nvGraphicFramePr>
          <xdr:xfrm>
            <a:off x="0" y="0"/>
            <a:ext cx="0" cy="0"/>
          </xdr:xfrm>
          <a:graphic>
            <a:graphicData uri="http://schemas.microsoft.com/office/drawing/2010/slicer">
              <sle:slicer xmlns:sle="http://schemas.microsoft.com/office/drawing/2010/slicer" name="Premium Category"/>
            </a:graphicData>
          </a:graphic>
        </xdr:graphicFrame>
      </mc:Choice>
      <mc:Fallback xmlns="">
        <xdr:sp macro="" textlink="">
          <xdr:nvSpPr>
            <xdr:cNvPr id="0" name=""/>
            <xdr:cNvSpPr>
              <a:spLocks noTextEdit="1"/>
            </xdr:cNvSpPr>
          </xdr:nvSpPr>
          <xdr:spPr>
            <a:xfrm>
              <a:off x="9715500" y="1653541"/>
              <a:ext cx="182880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229.646236805558" createdVersion="8" refreshedVersion="8" minRefreshableVersion="3" recordCount="2828" xr:uid="{5587C837-1240-499C-BC9F-458FC41DAF79}">
  <cacheSource type="worksheet">
    <worksheetSource name="Sheet1"/>
  </cacheSource>
  <cacheFields count="21">
    <cacheField name="policy_id" numFmtId="0">
      <sharedItems count="2828">
        <s v="POL50001"/>
        <s v="POL50002"/>
        <s v="POL50003"/>
        <s v="POL50004"/>
        <s v="POL50005"/>
        <s v="POL50006"/>
        <s v="POL50007"/>
        <s v="POL50008"/>
        <s v="POL50010"/>
        <s v="POL50011"/>
        <s v="POL50012"/>
        <s v="POL50013"/>
        <s v="POL50015"/>
        <s v="POL50016"/>
        <s v="POL50017"/>
        <s v="POL50018"/>
        <s v="POL50019"/>
        <s v="POL50025"/>
        <s v="POL50026"/>
        <s v="POL50027"/>
        <s v="POL50028"/>
        <s v="POL50029"/>
        <s v="POL50030"/>
        <s v="POL50032"/>
        <s v="POL50035"/>
        <s v="POL50036"/>
        <s v="POL50037"/>
        <s v="POL50040"/>
        <s v="POL50041"/>
        <s v="POL50042"/>
        <s v="POL50043"/>
        <s v="POL50044"/>
        <s v="POL50046"/>
        <s v="POL50048"/>
        <s v="POL50049"/>
        <s v="POL50050"/>
        <s v="POL50051"/>
        <s v="POL50052"/>
        <s v="POL50053"/>
        <s v="POL50054"/>
        <s v="POL50055"/>
        <s v="POL50056"/>
        <s v="POL50057"/>
        <s v="POL50058"/>
        <s v="POL50059"/>
        <s v="POL50060"/>
        <s v="POL50063"/>
        <s v="POL50064"/>
        <s v="POL50065"/>
        <s v="POL50066"/>
        <s v="POL50068"/>
        <s v="POL50069"/>
        <s v="POL50070"/>
        <s v="POL50074"/>
        <s v="POL50075"/>
        <s v="POL50076"/>
        <s v="POL50078"/>
        <s v="POL50079"/>
        <s v="POL50080"/>
        <s v="POL50081"/>
        <s v="POL50082"/>
        <s v="POL50084"/>
        <s v="POL50086"/>
        <s v="POL50089"/>
        <s v="POL50090"/>
        <s v="POL50091"/>
        <s v="POL50092"/>
        <s v="POL50093"/>
        <s v="POL50095"/>
        <s v="POL50097"/>
        <s v="POL50098"/>
        <s v="POL50099"/>
        <s v="POL50100"/>
        <s v="POL50102"/>
        <s v="POL50103"/>
        <s v="POL50104"/>
        <s v="POL50106"/>
        <s v="POL50107"/>
        <s v="POL50108"/>
        <s v="POL50109"/>
        <s v="POL50110"/>
        <s v="POL50111"/>
        <s v="POL50112"/>
        <s v="POL50114"/>
        <s v="POL50115"/>
        <s v="POL50117"/>
        <s v="POL50118"/>
        <s v="POL50119"/>
        <s v="POL50120"/>
        <s v="POL50121"/>
        <s v="POL50123"/>
        <s v="POL50124"/>
        <s v="POL50128"/>
        <s v="POL50129"/>
        <s v="POL50130"/>
        <s v="POL50131"/>
        <s v="POL50132"/>
        <s v="POL50133"/>
        <s v="POL50135"/>
        <s v="POL50136"/>
        <s v="POL50140"/>
        <s v="POL50141"/>
        <s v="POL50143"/>
        <s v="POL50144"/>
        <s v="POL50145"/>
        <s v="POL50148"/>
        <s v="POL50149"/>
        <s v="POL50150"/>
        <s v="POL50151"/>
        <s v="POL50152"/>
        <s v="POL50154"/>
        <s v="POL50155"/>
        <s v="POL50158"/>
        <s v="POL50159"/>
        <s v="POL50161"/>
        <s v="POL50162"/>
        <s v="POL50164"/>
        <s v="POL50166"/>
        <s v="POL50167"/>
        <s v="POL50168"/>
        <s v="POL50169"/>
        <s v="POL50170"/>
        <s v="POL50171"/>
        <s v="POL50173"/>
        <s v="POL50174"/>
        <s v="POL50176"/>
        <s v="POL50178"/>
        <s v="POL50180"/>
        <s v="POL50181"/>
        <s v="POL50184"/>
        <s v="POL50185"/>
        <s v="POL50187"/>
        <s v="POL50188"/>
        <s v="POL50189"/>
        <s v="POL50191"/>
        <s v="POL50192"/>
        <s v="POL50193"/>
        <s v="POL50194"/>
        <s v="POL50195"/>
        <s v="POL50196"/>
        <s v="POL50197"/>
        <s v="POL50199"/>
        <s v="POL50200"/>
        <s v="POL50201"/>
        <s v="POL50202"/>
        <s v="POL50203"/>
        <s v="POL50204"/>
        <s v="POL50206"/>
        <s v="POL50209"/>
        <s v="POL50210"/>
        <s v="POL50211"/>
        <s v="POL50212"/>
        <s v="POL50213"/>
        <s v="POL50214"/>
        <s v="POL50215"/>
        <s v="POL50216"/>
        <s v="POL50217"/>
        <s v="POL50218"/>
        <s v="POL50219"/>
        <s v="POL50220"/>
        <s v="POL50221"/>
        <s v="POL50222"/>
        <s v="POL50223"/>
        <s v="POL50224"/>
        <s v="POL50225"/>
        <s v="POL50226"/>
        <s v="POL50228"/>
        <s v="POL50229"/>
        <s v="POL50231"/>
        <s v="POL50232"/>
        <s v="POL50233"/>
        <s v="POL50234"/>
        <s v="POL50237"/>
        <s v="POL50240"/>
        <s v="POL50241"/>
        <s v="POL50244"/>
        <s v="POL50246"/>
        <s v="POL50247"/>
        <s v="POL50248"/>
        <s v="POL50249"/>
        <s v="POL50250"/>
        <s v="POL50251"/>
        <s v="POL50252"/>
        <s v="POL50253"/>
        <s v="POL50256"/>
        <s v="POL50258"/>
        <s v="POL50259"/>
        <s v="POL50260"/>
        <s v="POL50261"/>
        <s v="POL50262"/>
        <s v="POL50264"/>
        <s v="POL50265"/>
        <s v="POL50268"/>
        <s v="POL50270"/>
        <s v="POL50272"/>
        <s v="POL50273"/>
        <s v="POL50274"/>
        <s v="POL50276"/>
        <s v="POL50278"/>
        <s v="POL50279"/>
        <s v="POL50280"/>
        <s v="POL50281"/>
        <s v="POL50282"/>
        <s v="POL50283"/>
        <s v="POL50284"/>
        <s v="POL50286"/>
        <s v="POL50287"/>
        <s v="POL50288"/>
        <s v="POL50289"/>
        <s v="POL50293"/>
        <s v="POL50294"/>
        <s v="POL50295"/>
        <s v="POL50296"/>
        <s v="POL50297"/>
        <s v="POL50300"/>
        <s v="POL50301"/>
        <s v="POL50302"/>
        <s v="POL50303"/>
        <s v="POL50305"/>
        <s v="POL50306"/>
        <s v="POL50307"/>
        <s v="POL50309"/>
        <s v="POL50310"/>
        <s v="POL50312"/>
        <s v="POL50313"/>
        <s v="POL50314"/>
        <s v="POL50316"/>
        <s v="POL50317"/>
        <s v="POL50319"/>
        <s v="POL50320"/>
        <s v="POL50322"/>
        <s v="POL50323"/>
        <s v="POL50325"/>
        <s v="POL50326"/>
        <s v="POL50327"/>
        <s v="POL50328"/>
        <s v="POL50329"/>
        <s v="POL50330"/>
        <s v="POL50332"/>
        <s v="POL50333"/>
        <s v="POL50334"/>
        <s v="POL50336"/>
        <s v="POL50340"/>
        <s v="POL50342"/>
        <s v="POL50343"/>
        <s v="POL50344"/>
        <s v="POL50346"/>
        <s v="POL50349"/>
        <s v="POL50351"/>
        <s v="POL50352"/>
        <s v="POL50353"/>
        <s v="POL50354"/>
        <s v="POL50355"/>
        <s v="POL50356"/>
        <s v="POL50358"/>
        <s v="POL50360"/>
        <s v="POL50361"/>
        <s v="POL50363"/>
        <s v="POL50364"/>
        <s v="POL50366"/>
        <s v="POL50368"/>
        <s v="POL50369"/>
        <s v="POL50370"/>
        <s v="POL50371"/>
        <s v="POL50372"/>
        <s v="POL50373"/>
        <s v="POL50375"/>
        <s v="POL50376"/>
        <s v="POL50377"/>
        <s v="POL50378"/>
        <s v="POL50381"/>
        <s v="POL50382"/>
        <s v="POL50383"/>
        <s v="POL50384"/>
        <s v="POL50386"/>
        <s v="POL50387"/>
        <s v="POL50388"/>
        <s v="POL50390"/>
        <s v="POL50392"/>
        <s v="POL50393"/>
        <s v="POL50394"/>
        <s v="POL50395"/>
        <s v="POL50397"/>
        <s v="POL50398"/>
        <s v="POL50399"/>
        <s v="POL50400"/>
        <s v="POL50401"/>
        <s v="POL50402"/>
        <s v="POL50405"/>
        <s v="POL50406"/>
        <s v="POL50407"/>
        <s v="POL50408"/>
        <s v="POL50409"/>
        <s v="POL50410"/>
        <s v="POL50411"/>
        <s v="POL50412"/>
        <s v="POL50416"/>
        <s v="POL50418"/>
        <s v="POL50420"/>
        <s v="POL50421"/>
        <s v="POL50422"/>
        <s v="POL50423"/>
        <s v="POL50424"/>
        <s v="POL50426"/>
        <s v="POL50427"/>
        <s v="POL50428"/>
        <s v="POL50429"/>
        <s v="POL50430"/>
        <s v="POL50431"/>
        <s v="POL50433"/>
        <s v="POL50434"/>
        <s v="POL50436"/>
        <s v="POL50437"/>
        <s v="POL50438"/>
        <s v="POL50439"/>
        <s v="POL50440"/>
        <s v="POL50442"/>
        <s v="POL50443"/>
        <s v="POL50445"/>
        <s v="POL50447"/>
        <s v="POL50449"/>
        <s v="POL50451"/>
        <s v="POL50452"/>
        <s v="POL50453"/>
        <s v="POL50454"/>
        <s v="POL50455"/>
        <s v="POL50458"/>
        <s v="POL50459"/>
        <s v="POL50460"/>
        <s v="POL50461"/>
        <s v="POL50463"/>
        <s v="POL50464"/>
        <s v="POL50465"/>
        <s v="POL50467"/>
        <s v="POL50469"/>
        <s v="POL50470"/>
        <s v="POL50471"/>
        <s v="POL50472"/>
        <s v="POL50473"/>
        <s v="POL50474"/>
        <s v="POL50475"/>
        <s v="POL50476"/>
        <s v="POL50477"/>
        <s v="POL50479"/>
        <s v="POL50480"/>
        <s v="POL50481"/>
        <s v="POL50482"/>
        <s v="POL50483"/>
        <s v="POL50484"/>
        <s v="POL50485"/>
        <s v="POL50486"/>
        <s v="POL50489"/>
        <s v="POL50490"/>
        <s v="POL50492"/>
        <s v="POL50493"/>
        <s v="POL50494"/>
        <s v="POL50495"/>
        <s v="POL50497"/>
        <s v="POL50499"/>
        <s v="POL50501"/>
        <s v="POL50502"/>
        <s v="POL50503"/>
        <s v="POL50504"/>
        <s v="POL50505"/>
        <s v="POL50506"/>
        <s v="POL50508"/>
        <s v="POL50509"/>
        <s v="POL50510"/>
        <s v="POL50511"/>
        <s v="POL50512"/>
        <s v="POL50513"/>
        <s v="POL50514"/>
        <s v="POL50515"/>
        <s v="POL50516"/>
        <s v="POL50517"/>
        <s v="POL50518"/>
        <s v="POL50519"/>
        <s v="POL50523"/>
        <s v="POL50524"/>
        <s v="POL50525"/>
        <s v="POL50526"/>
        <s v="POL50528"/>
        <s v="POL50529"/>
        <s v="POL50530"/>
        <s v="POL50531"/>
        <s v="POL50533"/>
        <s v="POL50534"/>
        <s v="POL50536"/>
        <s v="POL50537"/>
        <s v="POL50538"/>
        <s v="POL50539"/>
        <s v="POL50540"/>
        <s v="POL50542"/>
        <s v="POL50543"/>
        <s v="POL50544"/>
        <s v="POL50546"/>
        <s v="POL50547"/>
        <s v="POL50548"/>
        <s v="POL50551"/>
        <s v="POL50554"/>
        <s v="POL50556"/>
        <s v="POL50557"/>
        <s v="POL50559"/>
        <s v="POL50560"/>
        <s v="POL50561"/>
        <s v="POL50562"/>
        <s v="POL50564"/>
        <s v="POL50565"/>
        <s v="POL50567"/>
        <s v="POL50568"/>
        <s v="POL50569"/>
        <s v="POL50570"/>
        <s v="POL50571"/>
        <s v="POL50572"/>
        <s v="POL50573"/>
        <s v="POL50574"/>
        <s v="POL50575"/>
        <s v="POL50577"/>
        <s v="POL50581"/>
        <s v="POL50583"/>
        <s v="POL50584"/>
        <s v="POL50586"/>
        <s v="POL50588"/>
        <s v="POL50590"/>
        <s v="POL50591"/>
        <s v="POL50593"/>
        <s v="POL50595"/>
        <s v="POL50597"/>
        <s v="POL50598"/>
        <s v="POL50599"/>
        <s v="POL50600"/>
        <s v="POL50601"/>
        <s v="POL50604"/>
        <s v="POL50606"/>
        <s v="POL50607"/>
        <s v="POL50609"/>
        <s v="POL50610"/>
        <s v="POL50611"/>
        <s v="POL50612"/>
        <s v="POL50613"/>
        <s v="POL50615"/>
        <s v="POL50617"/>
        <s v="POL50618"/>
        <s v="POL50621"/>
        <s v="POL50622"/>
        <s v="POL50626"/>
        <s v="POL50628"/>
        <s v="POL50629"/>
        <s v="POL50632"/>
        <s v="POL50633"/>
        <s v="POL50635"/>
        <s v="POL50636"/>
        <s v="POL50638"/>
        <s v="POL50639"/>
        <s v="POL50640"/>
        <s v="POL50641"/>
        <s v="POL50643"/>
        <s v="POL50645"/>
        <s v="POL50646"/>
        <s v="POL50647"/>
        <s v="POL50648"/>
        <s v="POL50652"/>
        <s v="POL50653"/>
        <s v="POL50656"/>
        <s v="POL50657"/>
        <s v="POL50658"/>
        <s v="POL50660"/>
        <s v="POL50661"/>
        <s v="POL50662"/>
        <s v="POL50664"/>
        <s v="POL50665"/>
        <s v="POL50666"/>
        <s v="POL50668"/>
        <s v="POL50669"/>
        <s v="POL50670"/>
        <s v="POL50672"/>
        <s v="POL50673"/>
        <s v="POL50674"/>
        <s v="POL50675"/>
        <s v="POL50676"/>
        <s v="POL50678"/>
        <s v="POL50679"/>
        <s v="POL50680"/>
        <s v="POL50681"/>
        <s v="POL50682"/>
        <s v="POL50684"/>
        <s v="POL50685"/>
        <s v="POL50688"/>
        <s v="POL50689"/>
        <s v="POL50690"/>
        <s v="POL50693"/>
        <s v="POL50694"/>
        <s v="POL50695"/>
        <s v="POL50696"/>
        <s v="POL50697"/>
        <s v="POL50698"/>
        <s v="POL50699"/>
        <s v="POL50701"/>
        <s v="POL50702"/>
        <s v="POL50703"/>
        <s v="POL50704"/>
        <s v="POL50705"/>
        <s v="POL50706"/>
        <s v="POL50707"/>
        <s v="POL50708"/>
        <s v="POL50709"/>
        <s v="POL50711"/>
        <s v="POL50714"/>
        <s v="POL50715"/>
        <s v="POL50716"/>
        <s v="POL50717"/>
        <s v="POL50719"/>
        <s v="POL50721"/>
        <s v="POL50723"/>
        <s v="POL50724"/>
        <s v="POL50726"/>
        <s v="POL50729"/>
        <s v="POL50730"/>
        <s v="POL50731"/>
        <s v="POL50732"/>
        <s v="POL50733"/>
        <s v="POL50735"/>
        <s v="POL50736"/>
        <s v="POL50737"/>
        <s v="POL50738"/>
        <s v="POL50739"/>
        <s v="POL50740"/>
        <s v="POL50741"/>
        <s v="POL50742"/>
        <s v="POL50743"/>
        <s v="POL50747"/>
        <s v="POL50748"/>
        <s v="POL50749"/>
        <s v="POL50750"/>
        <s v="POL50751"/>
        <s v="POL50753"/>
        <s v="POL50754"/>
        <s v="POL50755"/>
        <s v="POL50757"/>
        <s v="POL50758"/>
        <s v="POL50759"/>
        <s v="POL50760"/>
        <s v="POL50761"/>
        <s v="POL50762"/>
        <s v="POL50763"/>
        <s v="POL50764"/>
        <s v="POL50765"/>
        <s v="POL50766"/>
        <s v="POL50770"/>
        <s v="POL50773"/>
        <s v="POL50774"/>
        <s v="POL50775"/>
        <s v="POL50777"/>
        <s v="POL50779"/>
        <s v="POL50780"/>
        <s v="POL50782"/>
        <s v="POL50783"/>
        <s v="POL50785"/>
        <s v="POL50787"/>
        <s v="POL50788"/>
        <s v="POL50789"/>
        <s v="POL50790"/>
        <s v="POL50791"/>
        <s v="POL50792"/>
        <s v="POL50795"/>
        <s v="POL50797"/>
        <s v="POL50799"/>
        <s v="POL50800"/>
        <s v="POL50801"/>
        <s v="POL50802"/>
        <s v="POL50803"/>
        <s v="POL50805"/>
        <s v="POL50807"/>
        <s v="POL50808"/>
        <s v="POL50809"/>
        <s v="POL50811"/>
        <s v="POL50812"/>
        <s v="POL50813"/>
        <s v="POL50814"/>
        <s v="POL50815"/>
        <s v="POL50816"/>
        <s v="POL50817"/>
        <s v="POL50819"/>
        <s v="POL50820"/>
        <s v="POL50822"/>
        <s v="POL50823"/>
        <s v="POL50825"/>
        <s v="POL50826"/>
        <s v="POL50828"/>
        <s v="POL50829"/>
        <s v="POL50830"/>
        <s v="POL50831"/>
        <s v="POL50832"/>
        <s v="POL50833"/>
        <s v="POL50835"/>
        <s v="POL50836"/>
        <s v="POL50837"/>
        <s v="POL50838"/>
        <s v="POL50840"/>
        <s v="POL50841"/>
        <s v="POL50843"/>
        <s v="POL50844"/>
        <s v="POL50845"/>
        <s v="POL50848"/>
        <s v="POL50849"/>
        <s v="POL50851"/>
        <s v="POL50852"/>
        <s v="POL50853"/>
        <s v="POL50854"/>
        <s v="POL50855"/>
        <s v="POL50856"/>
        <s v="POL50857"/>
        <s v="POL50858"/>
        <s v="POL50860"/>
        <s v="POL50861"/>
        <s v="POL50862"/>
        <s v="POL50863"/>
        <s v="POL50864"/>
        <s v="POL50865"/>
        <s v="POL50866"/>
        <s v="POL50867"/>
        <s v="POL50869"/>
        <s v="POL50870"/>
        <s v="POL50872"/>
        <s v="POL50875"/>
        <s v="POL50876"/>
        <s v="POL50877"/>
        <s v="POL50878"/>
        <s v="POL50879"/>
        <s v="POL50880"/>
        <s v="POL50883"/>
        <s v="POL50884"/>
        <s v="POL50885"/>
        <s v="POL50886"/>
        <s v="POL50887"/>
        <s v="POL50889"/>
        <s v="POL50890"/>
        <s v="POL50891"/>
        <s v="POL50892"/>
        <s v="POL50894"/>
        <s v="POL50896"/>
        <s v="POL50897"/>
        <s v="POL50898"/>
        <s v="POL50899"/>
        <s v="POL50900"/>
        <s v="POL50901"/>
        <s v="POL50902"/>
        <s v="POL50903"/>
        <s v="POL50904"/>
        <s v="POL50906"/>
        <s v="POL50907"/>
        <s v="POL50908"/>
        <s v="POL50909"/>
        <s v="POL50910"/>
        <s v="POL50911"/>
        <s v="POL50912"/>
        <s v="POL50914"/>
        <s v="POL50916"/>
        <s v="POL50918"/>
        <s v="POL50921"/>
        <s v="POL50922"/>
        <s v="POL50923"/>
        <s v="POL50924"/>
        <s v="POL50927"/>
        <s v="POL50928"/>
        <s v="POL50929"/>
        <s v="POL50930"/>
        <s v="POL50931"/>
        <s v="POL50932"/>
        <s v="POL50934"/>
        <s v="POL50935"/>
        <s v="POL50936"/>
        <s v="POL50937"/>
        <s v="POL50938"/>
        <s v="POL50939"/>
        <s v="POL50941"/>
        <s v="POL50942"/>
        <s v="POL50944"/>
        <s v="POL50946"/>
        <s v="POL50947"/>
        <s v="POL50948"/>
        <s v="POL50949"/>
        <s v="POL50951"/>
        <s v="POL50952"/>
        <s v="POL50953"/>
        <s v="POL50954"/>
        <s v="POL50955"/>
        <s v="POL50956"/>
        <s v="POL50957"/>
        <s v="POL50958"/>
        <s v="POL50959"/>
        <s v="POL50960"/>
        <s v="POL50961"/>
        <s v="POL50962"/>
        <s v="POL50964"/>
        <s v="POL50965"/>
        <s v="POL50966"/>
        <s v="POL50967"/>
        <s v="POL50968"/>
        <s v="POL50969"/>
        <s v="POL50970"/>
        <s v="POL50972"/>
        <s v="POL50974"/>
        <s v="POL50975"/>
        <s v="POL50976"/>
        <s v="POL50977"/>
        <s v="POL50979"/>
        <s v="POL50980"/>
        <s v="POL50981"/>
        <s v="POL50983"/>
        <s v="POL50984"/>
        <s v="POL50988"/>
        <s v="POL50989"/>
        <s v="POL50990"/>
        <s v="POL50993"/>
        <s v="POL50994"/>
        <s v="POL50995"/>
        <s v="POL50996"/>
        <s v="POL50997"/>
        <s v="POL50999"/>
        <s v="POL51000"/>
        <s v="POL51001"/>
        <s v="POL51002"/>
        <s v="POL51003"/>
        <s v="POL51004"/>
        <s v="POL51005"/>
        <s v="POL51006"/>
        <s v="POL51007"/>
        <s v="POL51008"/>
        <s v="POL51010"/>
        <s v="POL51011"/>
        <s v="POL51012"/>
        <s v="POL51013"/>
        <s v="POL51015"/>
        <s v="POL51016"/>
        <s v="POL51017"/>
        <s v="POL51018"/>
        <s v="POL51020"/>
        <s v="POL51022"/>
        <s v="POL51024"/>
        <s v="POL51025"/>
        <s v="POL51026"/>
        <s v="POL51027"/>
        <s v="POL51030"/>
        <s v="POL51031"/>
        <s v="POL51032"/>
        <s v="POL51034"/>
        <s v="POL51035"/>
        <s v="POL51037"/>
        <s v="POL51038"/>
        <s v="POL51039"/>
        <s v="POL51040"/>
        <s v="POL51041"/>
        <s v="POL51042"/>
        <s v="POL51043"/>
        <s v="POL51045"/>
        <s v="POL51046"/>
        <s v="POL51048"/>
        <s v="POL51049"/>
        <s v="POL51050"/>
        <s v="POL51051"/>
        <s v="POL51052"/>
        <s v="POL51053"/>
        <s v="POL51055"/>
        <s v="POL51056"/>
        <s v="POL51058"/>
        <s v="POL51060"/>
        <s v="POL51061"/>
        <s v="POL51062"/>
        <s v="POL51064"/>
        <s v="POL51065"/>
        <s v="POL51066"/>
        <s v="POL51068"/>
        <s v="POL51069"/>
        <s v="POL51071"/>
        <s v="POL51073"/>
        <s v="POL51074"/>
        <s v="POL51075"/>
        <s v="POL51078"/>
        <s v="POL51079"/>
        <s v="POL51081"/>
        <s v="POL51082"/>
        <s v="POL51085"/>
        <s v="POL51086"/>
        <s v="POL51087"/>
        <s v="POL51088"/>
        <s v="POL51089"/>
        <s v="POL51090"/>
        <s v="POL51092"/>
        <s v="POL51093"/>
        <s v="POL51094"/>
        <s v="POL51095"/>
        <s v="POL51096"/>
        <s v="POL51098"/>
        <s v="POL51099"/>
        <s v="POL51100"/>
        <s v="POL51104"/>
        <s v="POL51105"/>
        <s v="POL51108"/>
        <s v="POL51109"/>
        <s v="POL51110"/>
        <s v="POL51111"/>
        <s v="POL51112"/>
        <s v="POL51113"/>
        <s v="POL51114"/>
        <s v="POL51115"/>
        <s v="POL51116"/>
        <s v="POL51117"/>
        <s v="POL51118"/>
        <s v="POL51120"/>
        <s v="POL51121"/>
        <s v="POL51124"/>
        <s v="POL51126"/>
        <s v="POL51127"/>
        <s v="POL51128"/>
        <s v="POL51131"/>
        <s v="POL51133"/>
        <s v="POL51134"/>
        <s v="POL51135"/>
        <s v="POL51136"/>
        <s v="POL51137"/>
        <s v="POL51139"/>
        <s v="POL51140"/>
        <s v="POL51145"/>
        <s v="POL51146"/>
        <s v="POL51147"/>
        <s v="POL51148"/>
        <s v="POL51149"/>
        <s v="POL51150"/>
        <s v="POL51151"/>
        <s v="POL51152"/>
        <s v="POL51153"/>
        <s v="POL51154"/>
        <s v="POL51155"/>
        <s v="POL51157"/>
        <s v="POL51160"/>
        <s v="POL51161"/>
        <s v="POL51162"/>
        <s v="POL51163"/>
        <s v="POL51165"/>
        <s v="POL51166"/>
        <s v="POL51167"/>
        <s v="POL51169"/>
        <s v="POL51171"/>
        <s v="POL51172"/>
        <s v="POL51173"/>
        <s v="POL51174"/>
        <s v="POL51175"/>
        <s v="POL51176"/>
        <s v="POL51177"/>
        <s v="POL51178"/>
        <s v="POL51179"/>
        <s v="POL51180"/>
        <s v="POL51181"/>
        <s v="POL51182"/>
        <s v="POL51183"/>
        <s v="POL51184"/>
        <s v="POL51186"/>
        <s v="POL51187"/>
        <s v="POL51189"/>
        <s v="POL51190"/>
        <s v="POL51191"/>
        <s v="POL51195"/>
        <s v="POL51196"/>
        <s v="POL51198"/>
        <s v="POL51199"/>
        <s v="POL51200"/>
        <s v="POL51203"/>
        <s v="POL51206"/>
        <s v="POL51207"/>
        <s v="POL51212"/>
        <s v="POL51214"/>
        <s v="POL51215"/>
        <s v="POL51216"/>
        <s v="POL51217"/>
        <s v="POL51218"/>
        <s v="POL51219"/>
        <s v="POL51220"/>
        <s v="POL51221"/>
        <s v="POL51222"/>
        <s v="POL51223"/>
        <s v="POL51225"/>
        <s v="POL51227"/>
        <s v="POL51228"/>
        <s v="POL51230"/>
        <s v="POL51231"/>
        <s v="POL51235"/>
        <s v="POL51236"/>
        <s v="POL51237"/>
        <s v="POL51238"/>
        <s v="POL51239"/>
        <s v="POL51240"/>
        <s v="POL51241"/>
        <s v="POL51243"/>
        <s v="POL51244"/>
        <s v="POL51245"/>
        <s v="POL51246"/>
        <s v="POL51247"/>
        <s v="POL51249"/>
        <s v="POL51250"/>
        <s v="POL51253"/>
        <s v="POL51254"/>
        <s v="POL51255"/>
        <s v="POL51256"/>
        <s v="POL51258"/>
        <s v="POL51259"/>
        <s v="POL51260"/>
        <s v="POL51261"/>
        <s v="POL51262"/>
        <s v="POL51263"/>
        <s v="POL51264"/>
        <s v="POL51268"/>
        <s v="POL51269"/>
        <s v="POL51272"/>
        <s v="POL51273"/>
        <s v="POL51274"/>
        <s v="POL51275"/>
        <s v="POL51276"/>
        <s v="POL51277"/>
        <s v="POL51279"/>
        <s v="POL51280"/>
        <s v="POL51283"/>
        <s v="POL51286"/>
        <s v="POL51287"/>
        <s v="POL51288"/>
        <s v="POL51290"/>
        <s v="POL51291"/>
        <s v="POL51292"/>
        <s v="POL51293"/>
        <s v="POL51297"/>
        <s v="POL51298"/>
        <s v="POL51299"/>
        <s v="POL51300"/>
        <s v="POL51301"/>
        <s v="POL51303"/>
        <s v="POL51304"/>
        <s v="POL51307"/>
        <s v="POL51308"/>
        <s v="POL51312"/>
        <s v="POL51313"/>
        <s v="POL51314"/>
        <s v="POL51317"/>
        <s v="POL51318"/>
        <s v="POL51319"/>
        <s v="POL51320"/>
        <s v="POL51321"/>
        <s v="POL51322"/>
        <s v="POL51323"/>
        <s v="POL51324"/>
        <s v="POL51325"/>
        <s v="POL51326"/>
        <s v="POL51327"/>
        <s v="POL51328"/>
        <s v="POL51329"/>
        <s v="POL51330"/>
        <s v="POL51331"/>
        <s v="POL51335"/>
        <s v="POL51337"/>
        <s v="POL51338"/>
        <s v="POL51339"/>
        <s v="POL51340"/>
        <s v="POL51341"/>
        <s v="POL51343"/>
        <s v="POL51344"/>
        <s v="POL51345"/>
        <s v="POL51346"/>
        <s v="POL51347"/>
        <s v="POL51348"/>
        <s v="POL51349"/>
        <s v="POL51350"/>
        <s v="POL51351"/>
        <s v="POL51353"/>
        <s v="POL51355"/>
        <s v="POL51356"/>
        <s v="POL51357"/>
        <s v="POL51358"/>
        <s v="POL51360"/>
        <s v="POL51361"/>
        <s v="POL51362"/>
        <s v="POL51363"/>
        <s v="POL51364"/>
        <s v="POL51365"/>
        <s v="POL51367"/>
        <s v="POL51368"/>
        <s v="POL51370"/>
        <s v="POL51371"/>
        <s v="POL51374"/>
        <s v="POL51376"/>
        <s v="POL51378"/>
        <s v="POL51379"/>
        <s v="POL51381"/>
        <s v="POL51382"/>
        <s v="POL51383"/>
        <s v="POL51384"/>
        <s v="POL51385"/>
        <s v="POL51386"/>
        <s v="POL51387"/>
        <s v="POL51388"/>
        <s v="POL51389"/>
        <s v="POL51390"/>
        <s v="POL51396"/>
        <s v="POL51397"/>
        <s v="POL51400"/>
        <s v="POL51401"/>
        <s v="POL51402"/>
        <s v="POL51403"/>
        <s v="POL51404"/>
        <s v="POL51406"/>
        <s v="POL51408"/>
        <s v="POL51409"/>
        <s v="POL51410"/>
        <s v="POL51411"/>
        <s v="POL51413"/>
        <s v="POL51414"/>
        <s v="POL51416"/>
        <s v="POL51417"/>
        <s v="POL51418"/>
        <s v="POL51421"/>
        <s v="POL51422"/>
        <s v="POL51423"/>
        <s v="POL51424"/>
        <s v="POL51426"/>
        <s v="POL51427"/>
        <s v="POL51428"/>
        <s v="POL51431"/>
        <s v="POL51434"/>
        <s v="POL51435"/>
        <s v="POL51438"/>
        <s v="POL51439"/>
        <s v="POL51440"/>
        <s v="POL51441"/>
        <s v="POL51442"/>
        <s v="POL51443"/>
        <s v="POL51444"/>
        <s v="POL51446"/>
        <s v="POL51447"/>
        <s v="POL51448"/>
        <s v="POL51449"/>
        <s v="POL51450"/>
        <s v="POL51451"/>
        <s v="POL51452"/>
        <s v="POL51455"/>
        <s v="POL51456"/>
        <s v="POL51457"/>
        <s v="POL51458"/>
        <s v="POL51461"/>
        <s v="POL51462"/>
        <s v="POL51463"/>
        <s v="POL51464"/>
        <s v="POL51465"/>
        <s v="POL51467"/>
        <s v="POL51469"/>
        <s v="POL51470"/>
        <s v="POL51472"/>
        <s v="POL51473"/>
        <s v="POL51474"/>
        <s v="POL51475"/>
        <s v="POL51476"/>
        <s v="POL51477"/>
        <s v="POL51478"/>
        <s v="POL51479"/>
        <s v="POL51481"/>
        <s v="POL51482"/>
        <s v="POL51484"/>
        <s v="POL51485"/>
        <s v="POL51486"/>
        <s v="POL51493"/>
        <s v="POL51495"/>
        <s v="POL51496"/>
        <s v="POL51497"/>
        <s v="POL51499"/>
        <s v="POL51500"/>
        <s v="POL51501"/>
        <s v="POL51502"/>
        <s v="POL51504"/>
        <s v="POL51505"/>
        <s v="POL51507"/>
        <s v="POL51509"/>
        <s v="POL51510"/>
        <s v="POL51511"/>
        <s v="POL51512"/>
        <s v="POL51513"/>
        <s v="POL51515"/>
        <s v="POL51516"/>
        <s v="POL51517"/>
        <s v="POL51518"/>
        <s v="POL51519"/>
        <s v="POL51520"/>
        <s v="POL51521"/>
        <s v="POL51524"/>
        <s v="POL51526"/>
        <s v="POL51528"/>
        <s v="POL51529"/>
        <s v="POL51534"/>
        <s v="POL51535"/>
        <s v="POL51537"/>
        <s v="POL51538"/>
        <s v="POL51541"/>
        <s v="POL51542"/>
        <s v="POL51543"/>
        <s v="POL51544"/>
        <s v="POL51545"/>
        <s v="POL51547"/>
        <s v="POL51548"/>
        <s v="POL51549"/>
        <s v="POL51550"/>
        <s v="POL51553"/>
        <s v="POL51555"/>
        <s v="POL51557"/>
        <s v="POL51558"/>
        <s v="POL51559"/>
        <s v="POL51560"/>
        <s v="POL51561"/>
        <s v="POL51565"/>
        <s v="POL51566"/>
        <s v="POL51567"/>
        <s v="POL51568"/>
        <s v="POL51570"/>
        <s v="POL51571"/>
        <s v="POL51572"/>
        <s v="POL51573"/>
        <s v="POL51574"/>
        <s v="POL51575"/>
        <s v="POL51577"/>
        <s v="POL51578"/>
        <s v="POL51579"/>
        <s v="POL51580"/>
        <s v="POL51581"/>
        <s v="POL51582"/>
        <s v="POL51583"/>
        <s v="POL51584"/>
        <s v="POL51585"/>
        <s v="POL51587"/>
        <s v="POL51589"/>
        <s v="POL51590"/>
        <s v="POL51591"/>
        <s v="POL51593"/>
        <s v="POL51594"/>
        <s v="POL51595"/>
        <s v="POL51597"/>
        <s v="POL51598"/>
        <s v="POL51600"/>
        <s v="POL51601"/>
        <s v="POL51603"/>
        <s v="POL51604"/>
        <s v="POL51606"/>
        <s v="POL51607"/>
        <s v="POL51608"/>
        <s v="POL51610"/>
        <s v="POL51615"/>
        <s v="POL51617"/>
        <s v="POL51618"/>
        <s v="POL51619"/>
        <s v="POL51622"/>
        <s v="POL51623"/>
        <s v="POL51624"/>
        <s v="POL51625"/>
        <s v="POL51626"/>
        <s v="POL51628"/>
        <s v="POL51629"/>
        <s v="POL51631"/>
        <s v="POL51633"/>
        <s v="POL51634"/>
        <s v="POL51635"/>
        <s v="POL51636"/>
        <s v="POL51639"/>
        <s v="POL51642"/>
        <s v="POL51644"/>
        <s v="POL51645"/>
        <s v="POL51647"/>
        <s v="POL51648"/>
        <s v="POL51649"/>
        <s v="POL51650"/>
        <s v="POL51651"/>
        <s v="POL51654"/>
        <s v="POL51655"/>
        <s v="POL51656"/>
        <s v="POL51657"/>
        <s v="POL51658"/>
        <s v="POL51659"/>
        <s v="POL51660"/>
        <s v="POL51662"/>
        <s v="POL51663"/>
        <s v="POL51664"/>
        <s v="POL51666"/>
        <s v="POL51667"/>
        <s v="POL51668"/>
        <s v="POL51669"/>
        <s v="POL51670"/>
        <s v="POL51672"/>
        <s v="POL51674"/>
        <s v="POL51675"/>
        <s v="POL51677"/>
        <s v="POL51678"/>
        <s v="POL51679"/>
        <s v="POL51680"/>
        <s v="POL51681"/>
        <s v="POL51682"/>
        <s v="POL51684"/>
        <s v="POL51685"/>
        <s v="POL51686"/>
        <s v="POL51687"/>
        <s v="POL51689"/>
        <s v="POL51690"/>
        <s v="POL51691"/>
        <s v="POL51692"/>
        <s v="POL51694"/>
        <s v="POL51695"/>
        <s v="POL51696"/>
        <s v="POL51697"/>
        <s v="POL51698"/>
        <s v="POL51699"/>
        <s v="POL51702"/>
        <s v="POL51704"/>
        <s v="POL51707"/>
        <s v="POL51710"/>
        <s v="POL51711"/>
        <s v="POL51712"/>
        <s v="POL51713"/>
        <s v="POL51714"/>
        <s v="POL51715"/>
        <s v="POL51717"/>
        <s v="POL51718"/>
        <s v="POL51719"/>
        <s v="POL51720"/>
        <s v="POL51722"/>
        <s v="POL51723"/>
        <s v="POL51724"/>
        <s v="POL51725"/>
        <s v="POL51726"/>
        <s v="POL51727"/>
        <s v="POL51728"/>
        <s v="POL51729"/>
        <s v="POL51730"/>
        <s v="POL51731"/>
        <s v="POL51732"/>
        <s v="POL51733"/>
        <s v="POL51735"/>
        <s v="POL51737"/>
        <s v="POL51738"/>
        <s v="POL51739"/>
        <s v="POL51741"/>
        <s v="POL51742"/>
        <s v="POL51743"/>
        <s v="POL51744"/>
        <s v="POL51745"/>
        <s v="POL51748"/>
        <s v="POL51751"/>
        <s v="POL51752"/>
        <s v="POL51753"/>
        <s v="POL51754"/>
        <s v="POL51756"/>
        <s v="POL51757"/>
        <s v="POL51760"/>
        <s v="POL51761"/>
        <s v="POL51762"/>
        <s v="POL51763"/>
        <s v="POL51765"/>
        <s v="POL51769"/>
        <s v="POL51770"/>
        <s v="POL51771"/>
        <s v="POL51774"/>
        <s v="POL51775"/>
        <s v="POL51777"/>
        <s v="POL51779"/>
        <s v="POL51780"/>
        <s v="POL51781"/>
        <s v="POL51782"/>
        <s v="POL51783"/>
        <s v="POL51785"/>
        <s v="POL51786"/>
        <s v="POL51788"/>
        <s v="POL51791"/>
        <s v="POL51792"/>
        <s v="POL51793"/>
        <s v="POL51794"/>
        <s v="POL51797"/>
        <s v="POL51798"/>
        <s v="POL51799"/>
        <s v="POL51802"/>
        <s v="POL51803"/>
        <s v="POL51804"/>
        <s v="POL51806"/>
        <s v="POL51808"/>
        <s v="POL51809"/>
        <s v="POL51811"/>
        <s v="POL51812"/>
        <s v="POL51814"/>
        <s v="POL51816"/>
        <s v="POL51817"/>
        <s v="POL51818"/>
        <s v="POL51819"/>
        <s v="POL51820"/>
        <s v="POL51821"/>
        <s v="POL51822"/>
        <s v="POL51823"/>
        <s v="POL51824"/>
        <s v="POL51826"/>
        <s v="POL51827"/>
        <s v="POL51832"/>
        <s v="POL51833"/>
        <s v="POL51834"/>
        <s v="POL51835"/>
        <s v="POL51836"/>
        <s v="POL51837"/>
        <s v="POL51838"/>
        <s v="POL51839"/>
        <s v="POL51840"/>
        <s v="POL51841"/>
        <s v="POL51843"/>
        <s v="POL51844"/>
        <s v="POL51846"/>
        <s v="POL51848"/>
        <s v="POL51849"/>
        <s v="POL51852"/>
        <s v="POL51853"/>
        <s v="POL51854"/>
        <s v="POL51855"/>
        <s v="POL51857"/>
        <s v="POL51859"/>
        <s v="POL51860"/>
        <s v="POL51863"/>
        <s v="POL51864"/>
        <s v="POL51865"/>
        <s v="POL51867"/>
        <s v="POL51868"/>
        <s v="POL51869"/>
        <s v="POL51870"/>
        <s v="POL51871"/>
        <s v="POL51873"/>
        <s v="POL51874"/>
        <s v="POL51875"/>
        <s v="POL51876"/>
        <s v="POL51878"/>
        <s v="POL51879"/>
        <s v="POL51880"/>
        <s v="POL51882"/>
        <s v="POL51883"/>
        <s v="POL51884"/>
        <s v="POL51885"/>
        <s v="POL51886"/>
        <s v="POL51887"/>
        <s v="POL51888"/>
        <s v="POL51889"/>
        <s v="POL51892"/>
        <s v="POL51893"/>
        <s v="POL51894"/>
        <s v="POL51895"/>
        <s v="POL51896"/>
        <s v="POL51897"/>
        <s v="POL51898"/>
        <s v="POL51899"/>
        <s v="POL51901"/>
        <s v="POL51902"/>
        <s v="POL51903"/>
        <s v="POL51905"/>
        <s v="POL51906"/>
        <s v="POL51908"/>
        <s v="POL51909"/>
        <s v="POL51910"/>
        <s v="POL51913"/>
        <s v="POL51915"/>
        <s v="POL51916"/>
        <s v="POL51917"/>
        <s v="POL51918"/>
        <s v="POL51921"/>
        <s v="POL51922"/>
        <s v="POL51923"/>
        <s v="POL51924"/>
        <s v="POL51926"/>
        <s v="POL51927"/>
        <s v="POL51928"/>
        <s v="POL51932"/>
        <s v="POL51933"/>
        <s v="POL51935"/>
        <s v="POL51936"/>
        <s v="POL51937"/>
        <s v="POL51938"/>
        <s v="POL51940"/>
        <s v="POL51941"/>
        <s v="POL51942"/>
        <s v="POL51943"/>
        <s v="POL51944"/>
        <s v="POL51945"/>
        <s v="POL51946"/>
        <s v="POL51947"/>
        <s v="POL51948"/>
        <s v="POL51950"/>
        <s v="POL51951"/>
        <s v="POL51959"/>
        <s v="POL51961"/>
        <s v="POL51962"/>
        <s v="POL51963"/>
        <s v="POL51964"/>
        <s v="POL51965"/>
        <s v="POL51966"/>
        <s v="POL51967"/>
        <s v="POL51968"/>
        <s v="POL51969"/>
        <s v="POL51970"/>
        <s v="POL51971"/>
        <s v="POL51972"/>
        <s v="POL51973"/>
        <s v="POL51975"/>
        <s v="POL51976"/>
        <s v="POL51978"/>
        <s v="POL51979"/>
        <s v="POL51981"/>
        <s v="POL51982"/>
        <s v="POL51983"/>
        <s v="POL51984"/>
        <s v="POL51988"/>
        <s v="POL51992"/>
        <s v="POL51993"/>
        <s v="POL51995"/>
        <s v="POL51996"/>
        <s v="POL51997"/>
        <s v="POL51998"/>
        <s v="POL51999"/>
        <s v="POL52001"/>
        <s v="POL52002"/>
        <s v="POL52004"/>
        <s v="POL52008"/>
        <s v="POL52009"/>
        <s v="POL52010"/>
        <s v="POL52011"/>
        <s v="POL52012"/>
        <s v="POL52013"/>
        <s v="POL52014"/>
        <s v="POL52015"/>
        <s v="POL52016"/>
        <s v="POL52017"/>
        <s v="POL52018"/>
        <s v="POL52019"/>
        <s v="POL52020"/>
        <s v="POL52021"/>
        <s v="POL52023"/>
        <s v="POL52024"/>
        <s v="POL52026"/>
        <s v="POL52028"/>
        <s v="POL52031"/>
        <s v="POL52033"/>
        <s v="POL52035"/>
        <s v="POL52039"/>
        <s v="POL52040"/>
        <s v="POL52041"/>
        <s v="POL52042"/>
        <s v="POL52043"/>
        <s v="POL52044"/>
        <s v="POL52045"/>
        <s v="POL52047"/>
        <s v="POL52048"/>
        <s v="POL52049"/>
        <s v="POL52055"/>
        <s v="POL52056"/>
        <s v="POL52057"/>
        <s v="POL52058"/>
        <s v="POL52060"/>
        <s v="POL52061"/>
        <s v="POL52062"/>
        <s v="POL52063"/>
        <s v="POL52064"/>
        <s v="POL52065"/>
        <s v="POL52066"/>
        <s v="POL52069"/>
        <s v="POL52070"/>
        <s v="POL52071"/>
        <s v="POL52072"/>
        <s v="POL52073"/>
        <s v="POL52074"/>
        <s v="POL52075"/>
        <s v="POL52076"/>
        <s v="POL52077"/>
        <s v="POL52080"/>
        <s v="POL52081"/>
        <s v="POL52084"/>
        <s v="POL52085"/>
        <s v="POL52087"/>
        <s v="POL52088"/>
        <s v="POL52089"/>
        <s v="POL52090"/>
        <s v="POL52091"/>
        <s v="POL52092"/>
        <s v="POL52094"/>
        <s v="POL52095"/>
        <s v="POL52096"/>
        <s v="POL52098"/>
        <s v="POL52099"/>
        <s v="POL52100"/>
        <s v="POL52101"/>
        <s v="POL52102"/>
        <s v="POL52105"/>
        <s v="POL52106"/>
        <s v="POL52107"/>
        <s v="POL52108"/>
        <s v="POL52109"/>
        <s v="POL52110"/>
        <s v="POL52111"/>
        <s v="POL52112"/>
        <s v="POL52115"/>
        <s v="POL52117"/>
        <s v="POL52119"/>
        <s v="POL52120"/>
        <s v="POL52122"/>
        <s v="POL52123"/>
        <s v="POL52124"/>
        <s v="POL52125"/>
        <s v="POL52126"/>
        <s v="POL52128"/>
        <s v="POL52130"/>
        <s v="POL52131"/>
        <s v="POL52132"/>
        <s v="POL52134"/>
        <s v="POL52136"/>
        <s v="POL52139"/>
        <s v="POL52140"/>
        <s v="POL52141"/>
        <s v="POL52143"/>
        <s v="POL52144"/>
        <s v="POL52145"/>
        <s v="POL52146"/>
        <s v="POL52147"/>
        <s v="POL52148"/>
        <s v="POL52149"/>
        <s v="POL52150"/>
        <s v="POL52153"/>
        <s v="POL52154"/>
        <s v="POL52155"/>
        <s v="POL52157"/>
        <s v="POL52158"/>
        <s v="POL52159"/>
        <s v="POL52160"/>
        <s v="POL52161"/>
        <s v="POL52163"/>
        <s v="POL52164"/>
        <s v="POL52165"/>
        <s v="POL52166"/>
        <s v="POL52168"/>
        <s v="POL52169"/>
        <s v="POL52170"/>
        <s v="POL52171"/>
        <s v="POL52172"/>
        <s v="POL52174"/>
        <s v="POL52175"/>
        <s v="POL52176"/>
        <s v="POL52179"/>
        <s v="POL52181"/>
        <s v="POL52182"/>
        <s v="POL52183"/>
        <s v="POL52184"/>
        <s v="POL52186"/>
        <s v="POL52187"/>
        <s v="POL52189"/>
        <s v="POL52190"/>
        <s v="POL52191"/>
        <s v="POL52193"/>
        <s v="POL52194"/>
        <s v="POL52195"/>
        <s v="POL52196"/>
        <s v="POL52197"/>
        <s v="POL52198"/>
        <s v="POL52199"/>
        <s v="POL52200"/>
        <s v="POL52201"/>
        <s v="POL52202"/>
        <s v="POL52203"/>
        <s v="POL52206"/>
        <s v="POL52207"/>
        <s v="POL52208"/>
        <s v="POL52209"/>
        <s v="POL52210"/>
        <s v="POL52212"/>
        <s v="POL52213"/>
        <s v="POL52214"/>
        <s v="POL52217"/>
        <s v="POL52219"/>
        <s v="POL52221"/>
        <s v="POL52224"/>
        <s v="POL52225"/>
        <s v="POL52227"/>
        <s v="POL52228"/>
        <s v="POL52230"/>
        <s v="POL52231"/>
        <s v="POL52232"/>
        <s v="POL52233"/>
        <s v="POL52236"/>
        <s v="POL52238"/>
        <s v="POL52239"/>
        <s v="POL52241"/>
        <s v="POL52242"/>
        <s v="POL52243"/>
        <s v="POL52244"/>
        <s v="POL52245"/>
        <s v="POL52246"/>
        <s v="POL52247"/>
        <s v="POL52248"/>
        <s v="POL52250"/>
        <s v="POL52251"/>
        <s v="POL52252"/>
        <s v="POL52253"/>
        <s v="POL52256"/>
        <s v="POL52257"/>
        <s v="POL52258"/>
        <s v="POL52259"/>
        <s v="POL52261"/>
        <s v="POL52262"/>
        <s v="POL52263"/>
        <s v="POL52265"/>
        <s v="POL52266"/>
        <s v="POL52267"/>
        <s v="POL52268"/>
        <s v="POL52269"/>
        <s v="POL52270"/>
        <s v="POL52272"/>
        <s v="POL52274"/>
        <s v="POL52275"/>
        <s v="POL52276"/>
        <s v="POL52277"/>
        <s v="POL52278"/>
        <s v="POL52279"/>
        <s v="POL52280"/>
        <s v="POL52281"/>
        <s v="POL52285"/>
        <s v="POL52288"/>
        <s v="POL52289"/>
        <s v="POL52290"/>
        <s v="POL52292"/>
        <s v="POL52293"/>
        <s v="POL52294"/>
        <s v="POL52295"/>
        <s v="POL52297"/>
        <s v="POL52298"/>
        <s v="POL52300"/>
        <s v="POL52301"/>
        <s v="POL52302"/>
        <s v="POL52303"/>
        <s v="POL52304"/>
        <s v="POL52305"/>
        <s v="POL52306"/>
        <s v="POL52307"/>
        <s v="POL52308"/>
        <s v="POL52309"/>
        <s v="POL52311"/>
        <s v="POL52314"/>
        <s v="POL52319"/>
        <s v="POL52320"/>
        <s v="POL52321"/>
        <s v="POL52322"/>
        <s v="POL52323"/>
        <s v="POL52324"/>
        <s v="POL52325"/>
        <s v="POL52326"/>
        <s v="POL52327"/>
        <s v="POL52328"/>
        <s v="POL52329"/>
        <s v="POL52331"/>
        <s v="POL52332"/>
        <s v="POL52333"/>
        <s v="POL52336"/>
        <s v="POL52338"/>
        <s v="POL52339"/>
        <s v="POL52340"/>
        <s v="POL52341"/>
        <s v="POL52343"/>
        <s v="POL52344"/>
        <s v="POL52345"/>
        <s v="POL52346"/>
        <s v="POL52348"/>
        <s v="POL52349"/>
        <s v="POL52351"/>
        <s v="POL52352"/>
        <s v="POL52353"/>
        <s v="POL52354"/>
        <s v="POL52355"/>
        <s v="POL52357"/>
        <s v="POL52358"/>
        <s v="POL52359"/>
        <s v="POL52361"/>
        <s v="POL52362"/>
        <s v="POL52364"/>
        <s v="POL52365"/>
        <s v="POL52366"/>
        <s v="POL52367"/>
        <s v="POL52368"/>
        <s v="POL52369"/>
        <s v="POL52370"/>
        <s v="POL52371"/>
        <s v="POL52372"/>
        <s v="POL52374"/>
        <s v="POL52375"/>
        <s v="POL52377"/>
        <s v="POL52380"/>
        <s v="POL52381"/>
        <s v="POL52382"/>
        <s v="POL52384"/>
        <s v="POL52385"/>
        <s v="POL52386"/>
        <s v="POL52389"/>
        <s v="POL52390"/>
        <s v="POL52391"/>
        <s v="POL52392"/>
        <s v="POL52394"/>
        <s v="POL52396"/>
        <s v="POL52397"/>
        <s v="POL52399"/>
        <s v="POL52400"/>
        <s v="POL52401"/>
        <s v="POL52402"/>
        <s v="POL52404"/>
        <s v="POL52407"/>
        <s v="POL52409"/>
        <s v="POL52410"/>
        <s v="POL52412"/>
        <s v="POL52413"/>
        <s v="POL52414"/>
        <s v="POL52415"/>
        <s v="POL52416"/>
        <s v="POL52417"/>
        <s v="POL52419"/>
        <s v="POL52421"/>
        <s v="POL52423"/>
        <s v="POL52426"/>
        <s v="POL52427"/>
        <s v="POL52428"/>
        <s v="POL52429"/>
        <s v="POL52430"/>
        <s v="POL52431"/>
        <s v="POL52433"/>
        <s v="POL52434"/>
        <s v="POL52435"/>
        <s v="POL52437"/>
        <s v="POL52439"/>
        <s v="POL52440"/>
        <s v="POL52442"/>
        <s v="POL52443"/>
        <s v="POL52444"/>
        <s v="POL52446"/>
        <s v="POL52447"/>
        <s v="POL52448"/>
        <s v="POL52449"/>
        <s v="POL52450"/>
        <s v="POL52451"/>
        <s v="POL52452"/>
        <s v="POL52453"/>
        <s v="POL52454"/>
        <s v="POL52456"/>
        <s v="POL52457"/>
        <s v="POL52458"/>
        <s v="POL52460"/>
        <s v="POL52462"/>
        <s v="POL52463"/>
        <s v="POL52464"/>
        <s v="POL52465"/>
        <s v="POL52467"/>
        <s v="POL52469"/>
        <s v="POL52472"/>
        <s v="POL52474"/>
        <s v="POL52476"/>
        <s v="POL52477"/>
        <s v="POL52478"/>
        <s v="POL52479"/>
        <s v="POL52480"/>
        <s v="POL52481"/>
        <s v="POL52482"/>
        <s v="POL52484"/>
        <s v="POL52485"/>
        <s v="POL52487"/>
        <s v="POL52488"/>
        <s v="POL52490"/>
        <s v="POL52491"/>
        <s v="POL52492"/>
        <s v="POL52493"/>
        <s v="POL52494"/>
        <s v="POL52496"/>
        <s v="POL52498"/>
        <s v="POL52500"/>
        <s v="POL52501"/>
        <s v="POL52502"/>
        <s v="POL52506"/>
        <s v="POL52508"/>
        <s v="POL52509"/>
        <s v="POL52510"/>
        <s v="POL52511"/>
        <s v="POL52512"/>
        <s v="POL52513"/>
        <s v="POL52515"/>
        <s v="POL52518"/>
        <s v="POL52519"/>
        <s v="POL52520"/>
        <s v="POL52521"/>
        <s v="POL52523"/>
        <s v="POL52527"/>
        <s v="POL52528"/>
        <s v="POL52529"/>
        <s v="POL52533"/>
        <s v="POL52534"/>
        <s v="POL52535"/>
        <s v="POL52538"/>
        <s v="POL52539"/>
        <s v="POL52540"/>
        <s v="POL52541"/>
        <s v="POL52543"/>
        <s v="POL52546"/>
        <s v="POL52547"/>
        <s v="POL52548"/>
        <s v="POL52550"/>
        <s v="POL52553"/>
        <s v="POL52554"/>
        <s v="POL52555"/>
        <s v="POL52556"/>
        <s v="POL52558"/>
        <s v="POL52559"/>
        <s v="POL52560"/>
        <s v="POL52561"/>
        <s v="POL52563"/>
        <s v="POL52564"/>
        <s v="POL52565"/>
        <s v="POL52566"/>
        <s v="POL52567"/>
        <s v="POL52568"/>
        <s v="POL52569"/>
        <s v="POL52570"/>
        <s v="POL52572"/>
        <s v="POL52574"/>
        <s v="POL52577"/>
        <s v="POL52578"/>
        <s v="POL52579"/>
        <s v="POL52582"/>
        <s v="POL52583"/>
        <s v="POL52584"/>
        <s v="POL52585"/>
        <s v="POL52586"/>
        <s v="POL52587"/>
        <s v="POL52588"/>
        <s v="POL52589"/>
        <s v="POL52590"/>
        <s v="POL52592"/>
        <s v="POL52593"/>
        <s v="POL52594"/>
        <s v="POL52595"/>
        <s v="POL52596"/>
        <s v="POL52597"/>
        <s v="POL52598"/>
        <s v="POL52599"/>
        <s v="POL52600"/>
        <s v="POL52601"/>
        <s v="POL52603"/>
        <s v="POL52604"/>
        <s v="POL52607"/>
        <s v="POL52609"/>
        <s v="POL52610"/>
        <s v="POL52611"/>
        <s v="POL52613"/>
        <s v="POL52614"/>
        <s v="POL52619"/>
        <s v="POL52621"/>
        <s v="POL52622"/>
        <s v="POL52623"/>
        <s v="POL52624"/>
        <s v="POL52626"/>
        <s v="POL52627"/>
        <s v="POL52628"/>
        <s v="POL52629"/>
        <s v="POL52630"/>
        <s v="POL52631"/>
        <s v="POL52632"/>
        <s v="POL52633"/>
        <s v="POL52634"/>
        <s v="POL52635"/>
        <s v="POL52636"/>
        <s v="POL52637"/>
        <s v="POL52639"/>
        <s v="POL52640"/>
        <s v="POL52641"/>
        <s v="POL52642"/>
        <s v="POL52643"/>
        <s v="POL52644"/>
        <s v="POL52646"/>
        <s v="POL52651"/>
        <s v="POL52652"/>
        <s v="POL52653"/>
        <s v="POL52654"/>
        <s v="POL52656"/>
        <s v="POL52657"/>
        <s v="POL52658"/>
        <s v="POL52659"/>
        <s v="POL52661"/>
        <s v="POL52662"/>
        <s v="POL52663"/>
        <s v="POL52664"/>
        <s v="POL52665"/>
        <s v="POL52666"/>
        <s v="POL52667"/>
        <s v="POL52669"/>
        <s v="POL52670"/>
        <s v="POL52671"/>
        <s v="POL52672"/>
        <s v="POL52674"/>
        <s v="POL52675"/>
        <s v="POL52676"/>
        <s v="POL52677"/>
        <s v="POL52680"/>
        <s v="POL52682"/>
        <s v="POL52684"/>
        <s v="POL52685"/>
        <s v="POL52686"/>
        <s v="POL52687"/>
        <s v="POL52688"/>
        <s v="POL52689"/>
        <s v="POL52691"/>
        <s v="POL52693"/>
        <s v="POL52695"/>
        <s v="POL52698"/>
        <s v="POL52700"/>
        <s v="POL52701"/>
        <s v="POL52702"/>
        <s v="POL52703"/>
        <s v="POL52704"/>
        <s v="POL52705"/>
        <s v="POL52707"/>
        <s v="POL52709"/>
        <s v="POL52710"/>
        <s v="POL52711"/>
        <s v="POL52712"/>
        <s v="POL52713"/>
        <s v="POL52714"/>
        <s v="POL52715"/>
        <s v="POL52718"/>
        <s v="POL52720"/>
        <s v="POL52721"/>
        <s v="POL52722"/>
        <s v="POL52723"/>
        <s v="POL52724"/>
        <s v="POL52726"/>
        <s v="POL52728"/>
        <s v="POL52729"/>
        <s v="POL52730"/>
        <s v="POL52731"/>
        <s v="POL52732"/>
        <s v="POL52734"/>
        <s v="POL52735"/>
        <s v="POL52737"/>
        <s v="POL52738"/>
        <s v="POL52739"/>
        <s v="POL52740"/>
        <s v="POL52741"/>
        <s v="POL52742"/>
        <s v="POL52743"/>
        <s v="POL52744"/>
        <s v="POL52745"/>
        <s v="POL52746"/>
        <s v="POL52747"/>
        <s v="POL52748"/>
        <s v="POL52749"/>
        <s v="POL52750"/>
        <s v="POL52751"/>
        <s v="POL52752"/>
        <s v="POL52753"/>
        <s v="POL52754"/>
        <s v="POL52755"/>
        <s v="POL52756"/>
        <s v="POL52757"/>
        <s v="POL52758"/>
        <s v="POL52760"/>
        <s v="POL52761"/>
        <s v="POL52762"/>
        <s v="POL52763"/>
        <s v="POL52764"/>
        <s v="POL52765"/>
        <s v="POL52767"/>
        <s v="POL52769"/>
        <s v="POL52770"/>
        <s v="POL52771"/>
        <s v="POL52773"/>
        <s v="POL52775"/>
        <s v="POL52776"/>
        <s v="POL52778"/>
        <s v="POL52779"/>
        <s v="POL52780"/>
        <s v="POL52781"/>
        <s v="POL52782"/>
        <s v="POL52783"/>
        <s v="POL52784"/>
        <s v="POL52785"/>
        <s v="POL52786"/>
        <s v="POL52787"/>
        <s v="POL52788"/>
        <s v="POL52789"/>
        <s v="POL52790"/>
        <s v="POL52792"/>
        <s v="POL52793"/>
        <s v="POL52797"/>
        <s v="POL52798"/>
        <s v="POL52800"/>
        <s v="POL52801"/>
        <s v="POL52802"/>
        <s v="POL52804"/>
        <s v="POL52808"/>
        <s v="POL52809"/>
        <s v="POL52810"/>
        <s v="POL52812"/>
        <s v="POL52813"/>
        <s v="POL52814"/>
        <s v="POL52815"/>
        <s v="POL52816"/>
        <s v="POL52817"/>
        <s v="POL52818"/>
        <s v="POL52826"/>
        <s v="POL52827"/>
        <s v="POL52828"/>
        <s v="POL52830"/>
        <s v="POL52832"/>
        <s v="POL52833"/>
        <s v="POL52834"/>
        <s v="POL52838"/>
        <s v="POL52840"/>
        <s v="POL52841"/>
        <s v="POL52842"/>
        <s v="POL52843"/>
        <s v="POL52848"/>
        <s v="POL52849"/>
        <s v="POL52850"/>
        <s v="POL52851"/>
        <s v="POL52852"/>
        <s v="POL52853"/>
        <s v="POL52854"/>
        <s v="POL52855"/>
        <s v="POL52858"/>
        <s v="POL52860"/>
        <s v="POL52863"/>
        <s v="POL52864"/>
        <s v="POL52865"/>
        <s v="POL52866"/>
        <s v="POL52867"/>
        <s v="POL52869"/>
        <s v="POL52870"/>
        <s v="POL52871"/>
        <s v="POL52873"/>
        <s v="POL52874"/>
        <s v="POL52875"/>
        <s v="POL52879"/>
        <s v="POL52880"/>
        <s v="POL52881"/>
        <s v="POL52882"/>
        <s v="POL52883"/>
        <s v="POL52884"/>
        <s v="POL52888"/>
        <s v="POL52889"/>
        <s v="POL52890"/>
        <s v="POL52891"/>
        <s v="POL52894"/>
        <s v="POL52895"/>
        <s v="POL52899"/>
        <s v="POL52902"/>
        <s v="POL52903"/>
        <s v="POL52904"/>
        <s v="POL52905"/>
        <s v="POL52910"/>
        <s v="POL52911"/>
        <s v="POL52912"/>
        <s v="POL52913"/>
        <s v="POL52915"/>
        <s v="POL52916"/>
        <s v="POL52918"/>
        <s v="POL52920"/>
        <s v="POL52922"/>
        <s v="POL52923"/>
        <s v="POL52924"/>
        <s v="POL52927"/>
        <s v="POL52928"/>
        <s v="POL52930"/>
        <s v="POL52931"/>
        <s v="POL52932"/>
        <s v="POL52934"/>
        <s v="POL52937"/>
        <s v="POL52939"/>
        <s v="POL52940"/>
        <s v="POL52942"/>
        <s v="POL52943"/>
        <s v="POL52944"/>
        <s v="POL52945"/>
        <s v="POL52946"/>
        <s v="POL52948"/>
        <s v="POL52949"/>
        <s v="POL52951"/>
        <s v="POL52952"/>
        <s v="POL52953"/>
        <s v="POL52954"/>
        <s v="POL52956"/>
        <s v="POL52957"/>
        <s v="POL52958"/>
        <s v="POL52959"/>
        <s v="POL52960"/>
        <s v="POL52961"/>
        <s v="POL52963"/>
        <s v="POL52965"/>
        <s v="POL52967"/>
        <s v="POL52968"/>
        <s v="POL52969"/>
        <s v="POL52970"/>
        <s v="POL52971"/>
        <s v="POL52973"/>
        <s v="POL52974"/>
        <s v="POL52975"/>
        <s v="POL52976"/>
        <s v="POL52977"/>
        <s v="POL52981"/>
        <s v="POL52986"/>
        <s v="POL52987"/>
        <s v="POL52988"/>
        <s v="POL52989"/>
        <s v="POL52990"/>
        <s v="POL52991"/>
        <s v="POL52992"/>
        <s v="POL52993"/>
        <s v="POL52994"/>
        <s v="POL52995"/>
        <s v="POL52996"/>
        <s v="POL52999"/>
        <s v="POL53000"/>
        <s v="POL53002"/>
        <s v="POL53003"/>
        <s v="POL53007"/>
        <s v="POL53008"/>
        <s v="POL53010"/>
        <s v="POL53011"/>
        <s v="POL53012"/>
        <s v="POL53014"/>
        <s v="POL53016"/>
        <s v="POL53017"/>
        <s v="POL53019"/>
        <s v="POL53021"/>
        <s v="POL53022"/>
        <s v="POL53023"/>
        <s v="POL53024"/>
        <s v="POL53025"/>
        <s v="POL53027"/>
        <s v="POL53028"/>
        <s v="POL53031"/>
        <s v="POL53032"/>
        <s v="POL53033"/>
        <s v="POL53034"/>
        <s v="POL53035"/>
        <s v="POL53037"/>
        <s v="POL53041"/>
        <s v="POL53042"/>
        <s v="POL53043"/>
        <s v="POL53044"/>
        <s v="POL53045"/>
        <s v="POL53047"/>
        <s v="POL53048"/>
        <s v="POL53049"/>
        <s v="POL53050"/>
        <s v="POL53052"/>
        <s v="POL53054"/>
        <s v="POL53055"/>
        <s v="POL53056"/>
        <s v="POL53057"/>
        <s v="POL53058"/>
        <s v="POL53059"/>
        <s v="POL53060"/>
        <s v="POL53061"/>
        <s v="POL53062"/>
        <s v="POL53063"/>
        <s v="POL53064"/>
        <s v="POL53065"/>
        <s v="POL53066"/>
        <s v="POL53068"/>
        <s v="POL53069"/>
        <s v="POL53070"/>
        <s v="POL53071"/>
        <s v="POL53074"/>
        <s v="POL53075"/>
        <s v="POL53078"/>
        <s v="POL53081"/>
        <s v="POL53082"/>
        <s v="POL53083"/>
        <s v="POL53085"/>
        <s v="POL53086"/>
        <s v="POL53088"/>
        <s v="POL53089"/>
        <s v="POL53090"/>
        <s v="POL53093"/>
        <s v="POL53094"/>
        <s v="POL53096"/>
        <s v="POL53098"/>
        <s v="POL53099"/>
        <s v="POL53102"/>
        <s v="POL53104"/>
        <s v="POL53105"/>
        <s v="POL53108"/>
        <s v="POL53109"/>
        <s v="POL53110"/>
        <s v="POL53111"/>
        <s v="POL53113"/>
        <s v="POL53114"/>
        <s v="POL53116"/>
        <s v="POL53117"/>
        <s v="POL53118"/>
        <s v="POL53119"/>
        <s v="POL53120"/>
        <s v="POL53121"/>
        <s v="POL53125"/>
        <s v="POL53128"/>
        <s v="POL53129"/>
        <s v="POL53130"/>
        <s v="POL53131"/>
        <s v="POL53132"/>
        <s v="POL53133"/>
        <s v="POL53135"/>
        <s v="POL53137"/>
        <s v="POL53138"/>
        <s v="POL53140"/>
        <s v="POL53141"/>
        <s v="POL53143"/>
        <s v="POL53145"/>
        <s v="POL53146"/>
        <s v="POL53148"/>
        <s v="POL53151"/>
        <s v="POL53152"/>
        <s v="POL53154"/>
        <s v="POL53155"/>
        <s v="POL53156"/>
        <s v="POL53159"/>
        <s v="POL53160"/>
        <s v="POL53161"/>
        <s v="POL53162"/>
        <s v="POL53163"/>
        <s v="POL53164"/>
        <s v="POL53165"/>
        <s v="POL53167"/>
        <s v="POL53170"/>
        <s v="POL53171"/>
        <s v="POL53172"/>
        <s v="POL53173"/>
        <s v="POL53174"/>
        <s v="POL53175"/>
        <s v="POL53176"/>
        <s v="POL53180"/>
        <s v="POL53181"/>
        <s v="POL53183"/>
        <s v="POL53184"/>
        <s v="POL53185"/>
        <s v="POL53186"/>
        <s v="POL53187"/>
        <s v="POL53188"/>
        <s v="POL53190"/>
        <s v="POL53191"/>
        <s v="POL53192"/>
        <s v="POL53195"/>
        <s v="POL53196"/>
        <s v="POL53197"/>
        <s v="POL53198"/>
        <s v="POL53199"/>
        <s v="POL53201"/>
        <s v="POL53203"/>
        <s v="POL53204"/>
        <s v="POL53205"/>
        <s v="POL53206"/>
        <s v="POL53209"/>
        <s v="POL53213"/>
        <s v="POL53215"/>
        <s v="POL53217"/>
        <s v="POL53218"/>
        <s v="POL53220"/>
        <s v="POL53222"/>
        <s v="POL53225"/>
        <s v="POL53226"/>
        <s v="POL53227"/>
        <s v="POL53228"/>
        <s v="POL53230"/>
        <s v="POL53231"/>
        <s v="POL53233"/>
        <s v="POL53234"/>
        <s v="POL53236"/>
        <s v="POL53237"/>
        <s v="POL53238"/>
        <s v="POL53240"/>
        <s v="POL53241"/>
        <s v="POL53242"/>
        <s v="POL53243"/>
        <s v="POL53244"/>
        <s v="POL53246"/>
        <s v="POL53247"/>
        <s v="POL53248"/>
        <s v="POL53249"/>
        <s v="POL53250"/>
        <s v="POL53254"/>
        <s v="POL53255"/>
        <s v="POL53256"/>
        <s v="POL53257"/>
        <s v="POL53258"/>
        <s v="POL53259"/>
        <s v="POL53260"/>
        <s v="POL53261"/>
        <s v="POL53262"/>
        <s v="POL53263"/>
        <s v="POL53264"/>
        <s v="POL53265"/>
        <s v="POL53266"/>
        <s v="POL53267"/>
        <s v="POL53269"/>
        <s v="POL53270"/>
        <s v="POL53271"/>
        <s v="POL53273"/>
        <s v="POL53274"/>
        <s v="POL53275"/>
        <s v="POL53277"/>
        <s v="POL53278"/>
        <s v="POL53280"/>
        <s v="POL53281"/>
        <s v="POL53282"/>
        <s v="POL53283"/>
        <s v="POL53284"/>
        <s v="POL53285"/>
        <s v="POL53286"/>
        <s v="POL53288"/>
        <s v="POL53290"/>
        <s v="POL53292"/>
        <s v="POL53293"/>
        <s v="POL53294"/>
        <s v="POL53295"/>
        <s v="POL53297"/>
        <s v="POL53299"/>
        <s v="POL53300"/>
        <s v="POL53301"/>
        <s v="POL53302"/>
        <s v="POL53304"/>
        <s v="POL53305"/>
        <s v="POL53307"/>
        <s v="POL53309"/>
        <s v="POL53311"/>
        <s v="POL53313"/>
        <s v="POL53314"/>
        <s v="POL53316"/>
        <s v="POL53317"/>
        <s v="POL53318"/>
        <s v="POL53319"/>
        <s v="POL53320"/>
        <s v="POL53321"/>
        <s v="POL53322"/>
        <s v="POL53323"/>
        <s v="POL53324"/>
        <s v="POL53325"/>
        <s v="POL53326"/>
        <s v="POL53328"/>
        <s v="POL53330"/>
        <s v="POL53331"/>
        <s v="POL53332"/>
        <s v="POL53333"/>
        <s v="POL53334"/>
        <s v="POL53335"/>
        <s v="POL53337"/>
        <s v="POL53338"/>
        <s v="POL53339"/>
        <s v="POL53340"/>
        <s v="POL53341"/>
        <s v="POL53342"/>
        <s v="POL53343"/>
        <s v="POL53344"/>
        <s v="POL53345"/>
        <s v="POL53346"/>
        <s v="POL53348"/>
        <s v="POL53350"/>
        <s v="POL53353"/>
        <s v="POL53354"/>
        <s v="POL53355"/>
        <s v="POL53356"/>
        <s v="POL53357"/>
        <s v="POL53358"/>
        <s v="POL53359"/>
        <s v="POL53360"/>
        <s v="POL53362"/>
        <s v="POL53363"/>
        <s v="POL53364"/>
        <s v="POL53368"/>
        <s v="POL53369"/>
        <s v="POL53371"/>
        <s v="POL53372"/>
        <s v="POL53373"/>
        <s v="POL53374"/>
        <s v="POL53375"/>
        <s v="POL53376"/>
        <s v="POL53377"/>
        <s v="POL53379"/>
        <s v="POL53380"/>
        <s v="POL53381"/>
        <s v="POL53382"/>
        <s v="POL53383"/>
        <s v="POL53385"/>
        <s v="POL53386"/>
        <s v="POL53387"/>
        <s v="POL53388"/>
        <s v="POL53389"/>
        <s v="POL53390"/>
        <s v="POL53391"/>
        <s v="POL53392"/>
        <s v="POL53393"/>
        <s v="POL53394"/>
        <s v="POL53395"/>
        <s v="POL53396"/>
        <s v="POL53397"/>
        <s v="POL53398"/>
        <s v="POL53399"/>
        <s v="POL53400"/>
        <s v="POL53401"/>
        <s v="POL53403"/>
        <s v="POL53404"/>
        <s v="POL53405"/>
        <s v="POL53406"/>
        <s v="POL53408"/>
        <s v="POL53409"/>
        <s v="POL53413"/>
        <s v="POL53416"/>
        <s v="POL53417"/>
        <s v="POL53421"/>
        <s v="POL53423"/>
        <s v="POL53425"/>
        <s v="POL53427"/>
        <s v="POL53428"/>
        <s v="POL53432"/>
        <s v="POL53433"/>
        <s v="POL53434"/>
        <s v="POL53435"/>
        <s v="POL53438"/>
        <s v="POL53439"/>
        <s v="POL53441"/>
        <s v="POL53443"/>
        <s v="POL53444"/>
        <s v="POL53445"/>
        <s v="POL53449"/>
        <s v="POL53451"/>
        <s v="POL53454"/>
        <s v="POL53455"/>
        <s v="POL53457"/>
        <s v="POL53461"/>
        <s v="POL53462"/>
        <s v="POL53466"/>
        <s v="POL53467"/>
        <s v="POL53470"/>
        <s v="POL53471"/>
        <s v="POL53473"/>
        <s v="POL53474"/>
        <s v="POL53475"/>
        <s v="POL53476"/>
        <s v="POL53478"/>
        <s v="POL53480"/>
        <s v="POL53481"/>
        <s v="POL53482"/>
        <s v="POL53483"/>
        <s v="POL53484"/>
        <s v="POL53485"/>
        <s v="POL53486"/>
        <s v="POL53487"/>
        <s v="POL53489"/>
        <s v="POL53490"/>
        <s v="POL53494"/>
        <s v="POL53496"/>
        <s v="POL53497"/>
        <s v="POL53498"/>
        <s v="POL53501"/>
        <s v="POL53502"/>
        <s v="POL53503"/>
        <s v="POL53504"/>
        <s v="POL53506"/>
        <s v="POL53509"/>
        <s v="POL53510"/>
        <s v="POL53511"/>
        <s v="POL53512"/>
        <s v="POL53513"/>
        <s v="POL53514"/>
        <s v="POL53515"/>
        <s v="POL53516"/>
        <s v="POL53517"/>
        <s v="POL53519"/>
        <s v="POL53520"/>
        <s v="POL53521"/>
        <s v="POL53522"/>
        <s v="POL53523"/>
        <s v="POL53524"/>
        <s v="POL53525"/>
        <s v="POL53526"/>
        <s v="POL53527"/>
        <s v="POL53528"/>
        <s v="POL53529"/>
        <s v="POL53530"/>
        <s v="POL53533"/>
        <s v="POL53534"/>
        <s v="POL53535"/>
        <s v="POL53537"/>
        <s v="POL53538"/>
        <s v="POL53539"/>
        <s v="POL53540"/>
        <s v="POL53541"/>
        <s v="POL53542"/>
        <s v="POL53544"/>
        <s v="POL53545"/>
        <s v="POL53546"/>
        <s v="POL53547"/>
        <s v="POL53548"/>
        <s v="POL53549"/>
        <s v="POL53552"/>
        <s v="POL53553"/>
        <s v="POL53554"/>
        <s v="POL53556"/>
        <s v="POL53557"/>
        <s v="POL53558"/>
        <s v="POL53560"/>
        <s v="POL53561"/>
        <s v="POL53562"/>
        <s v="POL53563"/>
        <s v="POL53565"/>
        <s v="POL53566"/>
        <s v="POL53567"/>
        <s v="POL53569"/>
        <s v="POL53570"/>
        <s v="POL53571"/>
        <s v="POL53572"/>
        <s v="POL53573"/>
        <s v="POL53574"/>
        <s v="POL53576"/>
        <s v="POL53577"/>
        <s v="POL53578"/>
        <s v="POL53580"/>
        <s v="POL53581"/>
        <s v="POL53582"/>
        <s v="POL53583"/>
        <s v="POL53584"/>
        <s v="POL53585"/>
        <s v="POL53586"/>
        <s v="POL53587"/>
        <s v="POL53588"/>
        <s v="POL53589"/>
        <s v="POL53590"/>
        <s v="POL53591"/>
        <s v="POL53592"/>
        <s v="POL53593"/>
        <s v="POL53595"/>
        <s v="POL53596"/>
        <s v="POL53597"/>
        <s v="POL53599"/>
        <s v="POL53600"/>
        <s v="POL53603"/>
        <s v="POL53604"/>
        <s v="POL53605"/>
        <s v="POL53607"/>
        <s v="POL53608"/>
        <s v="POL53610"/>
        <s v="POL53611"/>
        <s v="POL53612"/>
        <s v="POL53613"/>
        <s v="POL53614"/>
        <s v="POL53616"/>
        <s v="POL53617"/>
        <s v="POL53618"/>
        <s v="POL53619"/>
        <s v="POL53620"/>
        <s v="POL53622"/>
        <s v="POL53623"/>
        <s v="POL53625"/>
        <s v="POL53626"/>
        <s v="POL53627"/>
        <s v="POL53628"/>
        <s v="POL53630"/>
        <s v="POL53631"/>
        <s v="POL53633"/>
        <s v="POL53637"/>
        <s v="POL53638"/>
        <s v="POL53639"/>
        <s v="POL53640"/>
        <s v="POL53641"/>
        <s v="POL53642"/>
        <s v="POL53643"/>
        <s v="POL53644"/>
        <s v="POL53646"/>
        <s v="POL53649"/>
        <s v="POL53650"/>
        <s v="POL53651"/>
        <s v="POL53652"/>
        <s v="POL53653"/>
        <s v="POL53654"/>
        <s v="POL53656"/>
        <s v="POL53658"/>
        <s v="POL53660"/>
        <s v="POL53661"/>
        <s v="POL53662"/>
        <s v="POL53663"/>
        <s v="POL53664"/>
        <s v="POL53665"/>
        <s v="POL53666"/>
        <s v="POL53667"/>
        <s v="POL53669"/>
        <s v="POL53670"/>
        <s v="POL53671"/>
        <s v="POL53672"/>
        <s v="POL53673"/>
        <s v="POL53675"/>
        <s v="POL53676"/>
        <s v="POL53678"/>
        <s v="POL53680"/>
        <s v="POL53682"/>
        <s v="POL53684"/>
        <s v="POL53687"/>
        <s v="POL53688"/>
        <s v="POL53691"/>
        <s v="POL53692"/>
        <s v="POL53693"/>
        <s v="POL53694"/>
        <s v="POL53695"/>
        <s v="POL53696"/>
        <s v="POL53697"/>
        <s v="POL53699"/>
        <s v="POL53700"/>
        <s v="POL53701"/>
        <s v="POL53702"/>
        <s v="POL53703"/>
        <s v="POL53704"/>
        <s v="POL53705"/>
        <s v="POL53706"/>
        <s v="POL53707"/>
        <s v="POL53708"/>
        <s v="POL53709"/>
        <s v="POL53710"/>
        <s v="POL53711"/>
        <s v="POL53714"/>
        <s v="POL53715"/>
        <s v="POL53716"/>
        <s v="POL53717"/>
        <s v="POL53718"/>
        <s v="POL53719"/>
        <s v="POL53720"/>
        <s v="POL53723"/>
        <s v="POL53724"/>
        <s v="POL53725"/>
        <s v="POL53726"/>
        <s v="POL53728"/>
        <s v="POL53729"/>
        <s v="POL53730"/>
        <s v="POL53731"/>
        <s v="POL53732"/>
        <s v="POL53733"/>
        <s v="POL53735"/>
        <s v="POL53738"/>
        <s v="POL53740"/>
        <s v="POL53741"/>
        <s v="POL53742"/>
        <s v="POL53743"/>
        <s v="POL53744"/>
        <s v="POL53745"/>
        <s v="POL53747"/>
        <s v="POL53748"/>
        <s v="POL53749"/>
        <s v="POL53750"/>
        <s v="POL53751"/>
        <s v="POL53752"/>
        <s v="POL53753"/>
        <s v="POL53755"/>
        <s v="POL53756"/>
        <s v="POL53757"/>
        <s v="POL53759"/>
        <s v="POL53760"/>
        <s v="POL53762"/>
        <s v="POL53763"/>
        <s v="POL53766"/>
        <s v="POL53767"/>
        <s v="POL53770"/>
        <s v="POL53771"/>
        <s v="POL53772"/>
        <s v="POL53773"/>
        <s v="POL53774"/>
        <s v="POL53775"/>
        <s v="POL53776"/>
        <s v="POL53778"/>
        <s v="POL53779"/>
        <s v="POL53781"/>
        <s v="POL53782"/>
        <s v="POL53783"/>
        <s v="POL53785"/>
        <s v="POL53786"/>
        <s v="POL53788"/>
        <s v="POL53789"/>
        <s v="POL53792"/>
        <s v="POL53793"/>
        <s v="POL53794"/>
        <s v="POL53796"/>
        <s v="POL53797"/>
        <s v="POL53798"/>
        <s v="POL53800"/>
        <s v="POL53803"/>
        <s v="POL53805"/>
        <s v="POL53806"/>
        <s v="POL53807"/>
        <s v="POL53808"/>
        <s v="POL53809"/>
        <s v="POL53810"/>
        <s v="POL53811"/>
        <s v="POL53812"/>
        <s v="POL53813"/>
        <s v="POL53814"/>
        <s v="POL53816"/>
        <s v="POL53818"/>
        <s v="POL53819"/>
        <s v="POL53820"/>
        <s v="POL53821"/>
        <s v="POL53823"/>
        <s v="POL53826"/>
        <s v="POL53828"/>
        <s v="POL53831"/>
        <s v="POL53832"/>
        <s v="POL53833"/>
        <s v="POL53834"/>
        <s v="POL53836"/>
        <s v="POL53837"/>
        <s v="POL53838"/>
        <s v="POL53839"/>
        <s v="POL53840"/>
        <s v="POL53841"/>
        <s v="POL53842"/>
        <s v="POL53843"/>
        <s v="POL53844"/>
        <s v="POL53845"/>
        <s v="POL53848"/>
        <s v="POL53849"/>
        <s v="POL53850"/>
        <s v="POL53851"/>
        <s v="POL53852"/>
        <s v="POL53853"/>
        <s v="POL53854"/>
        <s v="POL53855"/>
        <s v="POL53856"/>
        <s v="POL53857"/>
        <s v="POL53858"/>
        <s v="POL53859"/>
        <s v="POL53861"/>
        <s v="POL53862"/>
        <s v="POL53865"/>
        <s v="POL53866"/>
        <s v="POL53867"/>
        <s v="POL53868"/>
        <s v="POL53869"/>
        <s v="POL53871"/>
        <s v="POL53872"/>
        <s v="POL53873"/>
        <s v="POL53874"/>
        <s v="POL53875"/>
        <s v="POL53877"/>
        <s v="POL53878"/>
        <s v="POL53879"/>
        <s v="POL53882"/>
        <s v="POL53883"/>
        <s v="POL53884"/>
        <s v="POL53886"/>
        <s v="POL53889"/>
        <s v="POL53890"/>
        <s v="POL53892"/>
        <s v="POL53893"/>
        <s v="POL53895"/>
        <s v="POL53900"/>
        <s v="POL53901"/>
        <s v="POL53903"/>
        <s v="POL53904"/>
        <s v="POL53905"/>
        <s v="POL53906"/>
        <s v="POL53907"/>
        <s v="POL53908"/>
        <s v="POL53910"/>
        <s v="POL53911"/>
        <s v="POL53912"/>
        <s v="POL53914"/>
        <s v="POL53916"/>
        <s v="POL53917"/>
        <s v="POL53918"/>
        <s v="POL53919"/>
        <s v="POL53920"/>
        <s v="POL53922"/>
        <s v="POL53923"/>
        <s v="POL53924"/>
        <s v="POL53925"/>
        <s v="POL53926"/>
        <s v="POL53927"/>
        <s v="POL53929"/>
        <s v="POL53930"/>
        <s v="POL53932"/>
        <s v="POL53933"/>
        <s v="POL53934"/>
        <s v="POL53936"/>
        <s v="POL53937"/>
        <s v="POL53940"/>
        <s v="POL53941"/>
        <s v="POL53944"/>
        <s v="POL53945"/>
        <s v="POL53946"/>
        <s v="POL53947"/>
        <s v="POL53951"/>
        <s v="POL53953"/>
        <s v="POL53954"/>
        <s v="POL53955"/>
        <s v="POL53956"/>
        <s v="POL53957"/>
        <s v="POL53959"/>
        <s v="POL53960"/>
        <s v="POL53961"/>
        <s v="POL53962"/>
        <s v="POL53963"/>
        <s v="POL53964"/>
        <s v="POL53968"/>
        <s v="POL53969"/>
        <s v="POL53970"/>
        <s v="POL53971"/>
        <s v="POL53973"/>
        <s v="POL53974"/>
        <s v="POL53975"/>
        <s v="POL53976"/>
        <s v="POL53977"/>
        <s v="POL53978"/>
        <s v="POL53979"/>
        <s v="POL53980"/>
        <s v="POL53985"/>
        <s v="POL53986"/>
        <s v="POL53987"/>
        <s v="POL53988"/>
        <s v="POL53989"/>
        <s v="POL53990"/>
        <s v="POL53991"/>
        <s v="POL53994"/>
        <s v="POL53996"/>
        <s v="POL53998"/>
        <s v="POL53999"/>
      </sharedItems>
    </cacheField>
    <cacheField name="customer_id" numFmtId="0">
      <sharedItems/>
    </cacheField>
    <cacheField name="product_type" numFmtId="0">
      <sharedItems count="5">
        <s v="Property"/>
        <s v="Health"/>
        <s v="Term"/>
        <s v="Whole"/>
        <s v="Vehicle"/>
      </sharedItems>
    </cacheField>
    <cacheField name="coverage_amount" numFmtId="0">
      <sharedItems containsSemiMixedTypes="0" containsString="0" containsNumber="1" minValue="100768.84" maxValue="999900.15" count="2828">
        <n v="169869.71"/>
        <n v="546514.84"/>
        <n v="944249.15"/>
        <n v="209475.32"/>
        <n v="887938.35"/>
        <n v="979428.37"/>
        <n v="541181.31000000006"/>
        <n v="971674.8"/>
        <n v="130539.69"/>
        <n v="131152.57999999999"/>
        <n v="815756.62"/>
        <n v="547913.87"/>
        <n v="907020.3"/>
        <n v="586344.32999999996"/>
        <n v="275989.03000000003"/>
        <n v="384698.44"/>
        <n v="434043.09"/>
        <n v="353023.28"/>
        <n v="719070.45"/>
        <n v="840587.82"/>
        <n v="582715.81000000006"/>
        <n v="163824.38"/>
        <n v="807060.02"/>
        <n v="798813.7"/>
        <n v="871514.03"/>
        <n v="142307.39000000001"/>
        <n v="627889.49"/>
        <n v="547848.44999999995"/>
        <n v="843370.17"/>
        <n v="328869.26"/>
        <n v="690040.81"/>
        <n v="904616.54"/>
        <n v="711204.44"/>
        <n v="372262.99"/>
        <n v="975344.15"/>
        <n v="816790.54"/>
        <n v="160785.96"/>
        <n v="734826.24"/>
        <n v="742128.53"/>
        <n v="696087.49"/>
        <n v="551374.99"/>
        <n v="270382.46000000002"/>
        <n v="840905.34"/>
        <n v="655087.31000000006"/>
        <n v="200300.72"/>
        <n v="839418.35"/>
        <n v="177725.17"/>
        <n v="880509.51"/>
        <n v="915191.32"/>
        <n v="835786.12"/>
        <n v="547702.66"/>
        <n v="682125.86"/>
        <n v="956321.6"/>
        <n v="746038.89"/>
        <n v="743613.53"/>
        <n v="187706.5"/>
        <n v="694428.33"/>
        <n v="465701.71"/>
        <n v="588273.31000000006"/>
        <n v="753449.27"/>
        <n v="349076.06"/>
        <n v="511881.05"/>
        <n v="257171.35"/>
        <n v="935038.95"/>
        <n v="569228.21"/>
        <n v="825009.46"/>
        <n v="595371.81000000006"/>
        <n v="147625.57999999999"/>
        <n v="894759.5"/>
        <n v="605133.81999999995"/>
        <n v="299788.37"/>
        <n v="948633.58"/>
        <n v="220165.25"/>
        <n v="801681.63"/>
        <n v="515140.91"/>
        <n v="380894.96"/>
        <n v="342292.33"/>
        <n v="490589.06"/>
        <n v="954517.2"/>
        <n v="837692.43"/>
        <n v="885561.58"/>
        <n v="915374.09"/>
        <n v="601549.79"/>
        <n v="149292.31"/>
        <n v="461052.47"/>
        <n v="716526.07"/>
        <n v="111527.76"/>
        <n v="172332.75"/>
        <n v="161995.34"/>
        <n v="135122.96"/>
        <n v="317421.93"/>
        <n v="800532.65"/>
        <n v="543240.95999999996"/>
        <n v="791046.36"/>
        <n v="645759.62"/>
        <n v="167035.54"/>
        <n v="197552.56"/>
        <n v="927838.69"/>
        <n v="293809.48"/>
        <n v="954055.38"/>
        <n v="313985.46999999997"/>
        <n v="100770.05"/>
        <n v="141895.73000000001"/>
        <n v="343172.13"/>
        <n v="576462.87"/>
        <n v="282392.31"/>
        <n v="286594.32"/>
        <n v="846956.1"/>
        <n v="827365.3"/>
        <n v="637674.02"/>
        <n v="154649.4"/>
        <n v="511041.72"/>
        <n v="416439.4"/>
        <n v="932197.03"/>
        <n v="600307.39"/>
        <n v="675536.78"/>
        <n v="403929.9"/>
        <n v="542633.39"/>
        <n v="314854.55"/>
        <n v="920608.67"/>
        <n v="594550.06999999995"/>
        <n v="467143.44"/>
        <n v="417868.86"/>
        <n v="435282.08"/>
        <n v="613221.17000000004"/>
        <n v="935852.47"/>
        <n v="103391.78"/>
        <n v="245136.82"/>
        <n v="600832.17000000004"/>
        <n v="224708.41"/>
        <n v="541202.32999999996"/>
        <n v="632551.4"/>
        <n v="359350.66"/>
        <n v="744031.1"/>
        <n v="450764.51"/>
        <n v="712934.57"/>
        <n v="829758.97"/>
        <n v="159712.12"/>
        <n v="266305.34000000003"/>
        <n v="599385.37"/>
        <n v="690451.68"/>
        <n v="489075.06"/>
        <n v="662144.32999999996"/>
        <n v="515509.24"/>
        <n v="805087.68"/>
        <n v="787788.22"/>
        <n v="823787.45"/>
        <n v="271592.13"/>
        <n v="603066.9"/>
        <n v="709723.06"/>
        <n v="896720.27"/>
        <n v="704529.62"/>
        <n v="554719.5"/>
        <n v="953247.96"/>
        <n v="476381.96"/>
        <n v="890098.6"/>
        <n v="797411.59"/>
        <n v="663149.96"/>
        <n v="391229.22"/>
        <n v="943943.8"/>
        <n v="929518.19"/>
        <n v="245834.42"/>
        <n v="117809.29"/>
        <n v="478791.82"/>
        <n v="542601.51"/>
        <n v="454739.18"/>
        <n v="581822.99"/>
        <n v="108957.07"/>
        <n v="380713.35"/>
        <n v="746863.93"/>
        <n v="879714.64"/>
        <n v="418418.33"/>
        <n v="814439.2"/>
        <n v="786302.94"/>
        <n v="356297.61"/>
        <n v="643035.94999999995"/>
        <n v="370444.23"/>
        <n v="408558.88"/>
        <n v="156868.01"/>
        <n v="814302.93"/>
        <n v="582665.68000000005"/>
        <n v="691552.76"/>
        <n v="748754.22"/>
        <n v="878387.32"/>
        <n v="960119.5"/>
        <n v="456313.61"/>
        <n v="283469.03000000003"/>
        <n v="498184.46"/>
        <n v="777588.68"/>
        <n v="642496.68000000005"/>
        <n v="279970.95"/>
        <n v="951085.18"/>
        <n v="532270.19999999995"/>
        <n v="685885.57"/>
        <n v="190509.79"/>
        <n v="233638.37"/>
        <n v="637347.81000000006"/>
        <n v="674160.89"/>
        <n v="828782.98"/>
        <n v="653291.21"/>
        <n v="609445.34"/>
        <n v="360613.65"/>
        <n v="575446.64"/>
        <n v="953026.23"/>
        <n v="123758.76"/>
        <n v="355726.02"/>
        <n v="902126.7"/>
        <n v="396059.86"/>
        <n v="850087.21"/>
        <n v="881723.12"/>
        <n v="573504.72"/>
        <n v="240841.13"/>
        <n v="155379.76"/>
        <n v="997706.51"/>
        <n v="915798.68"/>
        <n v="153079.32"/>
        <n v="556416.32999999996"/>
        <n v="943419.15"/>
        <n v="474473.61"/>
        <n v="143896.35"/>
        <n v="977376.98"/>
        <n v="821440.66"/>
        <n v="733674.42"/>
        <n v="801426.58"/>
        <n v="115320.92"/>
        <n v="945083.94"/>
        <n v="823448.5"/>
        <n v="545892.28"/>
        <n v="831662.36"/>
        <n v="732671.53"/>
        <n v="770842.48"/>
        <n v="898269.76"/>
        <n v="166753.26999999999"/>
        <n v="306059.28000000003"/>
        <n v="134449.42000000001"/>
        <n v="668493.09"/>
        <n v="146076.45000000001"/>
        <n v="350441.17"/>
        <n v="715056.28"/>
        <n v="439930.28"/>
        <n v="897765.18"/>
        <n v="194580.18"/>
        <n v="748632.78"/>
        <n v="268214.65999999997"/>
        <n v="907711.48"/>
        <n v="449832.67"/>
        <n v="385537.62"/>
        <n v="932578.99"/>
        <n v="296602.53999999998"/>
        <n v="716512.22"/>
        <n v="854803.8"/>
        <n v="320847.53000000003"/>
        <n v="972660.03"/>
        <n v="160239.17000000001"/>
        <n v="829486.2"/>
        <n v="812541.41"/>
        <n v="492301.26"/>
        <n v="837707.37"/>
        <n v="300848.02"/>
        <n v="541022.82999999996"/>
        <n v="301788.09000000003"/>
        <n v="376067.13"/>
        <n v="803917.28"/>
        <n v="724403.14"/>
        <n v="761140.38"/>
        <n v="784703.57"/>
        <n v="780380.84"/>
        <n v="936679.79"/>
        <n v="436286.53"/>
        <n v="553840.89"/>
        <n v="809284.67"/>
        <n v="654044.84"/>
        <n v="803379.36"/>
        <n v="273189.17"/>
        <n v="164574.54999999999"/>
        <n v="147068.64000000001"/>
        <n v="177876.56"/>
        <n v="971507.54"/>
        <n v="507767.03"/>
        <n v="241172.25"/>
        <n v="322125.90000000002"/>
        <n v="880602.4"/>
        <n v="645630.09"/>
        <n v="372601.04"/>
        <n v="712511.7"/>
        <n v="215189.38"/>
        <n v="661020.56000000006"/>
        <n v="473116.59"/>
        <n v="793749.38"/>
        <n v="878521.58"/>
        <n v="680896.65"/>
        <n v="650866.31999999995"/>
        <n v="813275.73"/>
        <n v="653487.24"/>
        <n v="187658.49"/>
        <n v="311782.37"/>
        <n v="235824.86"/>
        <n v="254963.74"/>
        <n v="597482.64"/>
        <n v="951688.07"/>
        <n v="512088.92"/>
        <n v="954583.32"/>
        <n v="192963.44"/>
        <n v="718015.82"/>
        <n v="716284.1"/>
        <n v="976058.34"/>
        <n v="223680.57"/>
        <n v="508201.92"/>
        <n v="297595.68"/>
        <n v="665598.56999999995"/>
        <n v="907353.69"/>
        <n v="884908.43"/>
        <n v="335250.09000000003"/>
        <n v="369634.72"/>
        <n v="772501.65"/>
        <n v="589956.25"/>
        <n v="365669.62"/>
        <n v="661745.32999999996"/>
        <n v="682149.06"/>
        <n v="280805.96999999997"/>
        <n v="200394.04"/>
        <n v="577302.66"/>
        <n v="472583.36"/>
        <n v="724511.49"/>
        <n v="692473.82"/>
        <n v="129579.47"/>
        <n v="942948.72"/>
        <n v="615148.69999999995"/>
        <n v="919860.43"/>
        <n v="143349.92000000001"/>
        <n v="360784.93"/>
        <n v="519028.98"/>
        <n v="692479.84"/>
        <n v="634262.19999999995"/>
        <n v="914274.85"/>
        <n v="574874.71"/>
        <n v="870877.31"/>
        <n v="657371.24"/>
        <n v="480743.62"/>
        <n v="287648.03999999998"/>
        <n v="979008.3"/>
        <n v="811350.63"/>
        <n v="880827.97"/>
        <n v="470894.75"/>
        <n v="735962.66"/>
        <n v="250902.09"/>
        <n v="122936.63"/>
        <n v="723492.45"/>
        <n v="432038.92"/>
        <n v="284282.37"/>
        <n v="537760.59"/>
        <n v="663966.94999999995"/>
        <n v="485277.69"/>
        <n v="296402.52"/>
        <n v="348321.03"/>
        <n v="456798.59"/>
        <n v="737511.15"/>
        <n v="800250.79"/>
        <n v="319346.19"/>
        <n v="975854.75"/>
        <n v="293156.19"/>
        <n v="878587.76"/>
        <n v="215741.48"/>
        <n v="876341.86"/>
        <n v="973925.29"/>
        <n v="524478.99"/>
        <n v="565186"/>
        <n v="886133.85"/>
        <n v="433901.09"/>
        <n v="931215.55"/>
        <n v="361881.66"/>
        <n v="199601.4"/>
        <n v="103919.9"/>
        <n v="553145.55000000005"/>
        <n v="978965.58"/>
        <n v="226292.91"/>
        <n v="277399.42"/>
        <n v="161871.9"/>
        <n v="475855.1"/>
        <n v="175864.36"/>
        <n v="197394.31"/>
        <n v="601401.28"/>
        <n v="286285.31"/>
        <n v="380171.6"/>
        <n v="694705.87"/>
        <n v="161927.15"/>
        <n v="104654.98"/>
        <n v="708037.9"/>
        <n v="868089.89"/>
        <n v="551849.59"/>
        <n v="870988"/>
        <n v="927464.21"/>
        <n v="783113.31"/>
        <n v="961071.2"/>
        <n v="241720.42"/>
        <n v="596746.51"/>
        <n v="521141.18"/>
        <n v="697377.68"/>
        <n v="325803.81"/>
        <n v="911960.16"/>
        <n v="932133.11"/>
        <n v="962374.56"/>
        <n v="866673.5"/>
        <n v="188572.07"/>
        <n v="258788.57"/>
        <n v="185118.3"/>
        <n v="919495.53"/>
        <n v="297656.5"/>
        <n v="787000.49"/>
        <n v="728618.04"/>
        <n v="911264.04"/>
        <n v="591557.06000000006"/>
        <n v="521927.44"/>
        <n v="994843.11"/>
        <n v="781112.61"/>
        <n v="970594.84"/>
        <n v="941817.94"/>
        <n v="850956.47"/>
        <n v="469578.84"/>
        <n v="799359.71"/>
        <n v="536998.68999999994"/>
        <n v="287295.44"/>
        <n v="541570.06000000006"/>
        <n v="320670.71000000002"/>
        <n v="155869.4"/>
        <n v="644051.76"/>
        <n v="287751.64"/>
        <n v="265968.28000000003"/>
        <n v="238347.97"/>
        <n v="507020.68"/>
        <n v="357619.82"/>
        <n v="986453.16"/>
        <n v="418836.78"/>
        <n v="141038.95000000001"/>
        <n v="412420.28"/>
        <n v="432203.24"/>
        <n v="164466.54"/>
        <n v="605895.05000000005"/>
        <n v="719047.03"/>
        <n v="528506.18999999994"/>
        <n v="540571.66"/>
        <n v="152912.6"/>
        <n v="931622.8"/>
        <n v="233795.65"/>
        <n v="750589.56"/>
        <n v="274688.53000000003"/>
        <n v="187250.84"/>
        <n v="977447.76"/>
        <n v="334236.73"/>
        <n v="539242.06999999995"/>
        <n v="350862.84"/>
        <n v="749342.98"/>
        <n v="759363.14"/>
        <n v="929288.26"/>
        <n v="299799.12"/>
        <n v="754594.09"/>
        <n v="605992.56999999995"/>
        <n v="248395.47"/>
        <n v="821590.37"/>
        <n v="626066.5"/>
        <n v="228610.42"/>
        <n v="588552.42000000004"/>
        <n v="756517.86"/>
        <n v="906578.95"/>
        <n v="957896.95"/>
        <n v="552304.07999999996"/>
        <n v="835399.66"/>
        <n v="280016.65999999997"/>
        <n v="993955.61"/>
        <n v="490242.35"/>
        <n v="598861.52"/>
        <n v="459775.68"/>
        <n v="239060.96"/>
        <n v="548995.11"/>
        <n v="914650.1"/>
        <n v="875196.03"/>
        <n v="602323.56999999995"/>
        <n v="339544.81"/>
        <n v="212936.56"/>
        <n v="254540.49"/>
        <n v="689930.38"/>
        <n v="221668.87"/>
        <n v="439642.23"/>
        <n v="865249.34"/>
        <n v="176246.1"/>
        <n v="996552.62"/>
        <n v="475001.01"/>
        <n v="762636.47"/>
        <n v="578045.82999999996"/>
        <n v="686810.46"/>
        <n v="531031.94999999995"/>
        <n v="101487.75"/>
        <n v="865557.47"/>
        <n v="529629.31999999995"/>
        <n v="338855.5"/>
        <n v="884959.1"/>
        <n v="358637.87"/>
        <n v="823630.54"/>
        <n v="967982.29"/>
        <n v="831106.65"/>
        <n v="696326.36"/>
        <n v="859022.62"/>
        <n v="927686.77"/>
        <n v="784387.86"/>
        <n v="281528.92"/>
        <n v="524787.73"/>
        <n v="253007.11"/>
        <n v="406854.66"/>
        <n v="264814.58"/>
        <n v="166391.76"/>
        <n v="725177.51"/>
        <n v="853629.78"/>
        <n v="999900.15"/>
        <n v="353080.52"/>
        <n v="312227.13"/>
        <n v="443166.27"/>
        <n v="587641.16"/>
        <n v="556516.31000000006"/>
        <n v="189359.53"/>
        <n v="177588.47"/>
        <n v="586337.52"/>
        <n v="843996.84"/>
        <n v="732759.15"/>
        <n v="973152.74"/>
        <n v="409943.92"/>
        <n v="277809.28000000003"/>
        <n v="336157.4"/>
        <n v="415020.75"/>
        <n v="851255.3"/>
        <n v="840389.93"/>
        <n v="767679.03"/>
        <n v="228439.5"/>
        <n v="392814.36"/>
        <n v="149005.32999999999"/>
        <n v="112150.07"/>
        <n v="758174.88"/>
        <n v="546517.85"/>
        <n v="628976.57999999996"/>
        <n v="822789.4"/>
        <n v="279111.25"/>
        <n v="688461.98"/>
        <n v="974983.81"/>
        <n v="204318.92"/>
        <n v="197325.22"/>
        <n v="483351.82"/>
        <n v="247144.31"/>
        <n v="183732.1"/>
        <n v="191396.27"/>
        <n v="719834.26"/>
        <n v="278492.12"/>
        <n v="836694.72"/>
        <n v="875291.94"/>
        <n v="845553.46"/>
        <n v="702620.91"/>
        <n v="969386.62"/>
        <n v="864304.4"/>
        <n v="830707.39"/>
        <n v="373858.94"/>
        <n v="603886.76"/>
        <n v="676744.63"/>
        <n v="581080.5"/>
        <n v="591725.66"/>
        <n v="573613.80000000005"/>
        <n v="128209.19"/>
        <n v="943477.63"/>
        <n v="224679.86"/>
        <n v="957347.7"/>
        <n v="940361.38"/>
        <n v="955341.75"/>
        <n v="689868.7"/>
        <n v="468226.33"/>
        <n v="577442.98"/>
        <n v="679806.99"/>
        <n v="497341.67"/>
        <n v="674210.5"/>
        <n v="807093.8"/>
        <n v="838495.05"/>
        <n v="617391.47"/>
        <n v="343521.33"/>
        <n v="459547.63"/>
        <n v="562915.81999999995"/>
        <n v="477407.52"/>
        <n v="373812.62"/>
        <n v="196601.21"/>
        <n v="850388.39"/>
        <n v="205973.31"/>
        <n v="213653.89"/>
        <n v="264420.14"/>
        <n v="133825.4"/>
        <n v="418018.95"/>
        <n v="949429.85"/>
        <n v="525814.85"/>
        <n v="512077.79"/>
        <n v="205314.73"/>
        <n v="485149.38"/>
        <n v="570350.76"/>
        <n v="556895.17000000004"/>
        <n v="712844.23"/>
        <n v="353290.03"/>
        <n v="225387.33"/>
        <n v="267717.40999999997"/>
        <n v="765208.06"/>
        <n v="947737.88"/>
        <n v="186734.28"/>
        <n v="250389.79"/>
        <n v="809182.14"/>
        <n v="163111.71"/>
        <n v="766480.45"/>
        <n v="679048.33"/>
        <n v="144623.38"/>
        <n v="608104.61"/>
        <n v="201865.37"/>
        <n v="112067.49"/>
        <n v="263682.73"/>
        <n v="981826.17"/>
        <n v="363700.2"/>
        <n v="699034.85"/>
        <n v="827685.25"/>
        <n v="370663.55"/>
        <n v="952901.27"/>
        <n v="374876.15999999997"/>
        <n v="683924.95"/>
        <n v="360357.28"/>
        <n v="666638.82999999996"/>
        <n v="932949.74"/>
        <n v="248125.83"/>
        <n v="215935.48"/>
        <n v="365138.49"/>
        <n v="977007.66"/>
        <n v="495870.86"/>
        <n v="209006.47"/>
        <n v="593323.67000000004"/>
        <n v="886886.31"/>
        <n v="755811.4"/>
        <n v="214285.82"/>
        <n v="177215.14"/>
        <n v="987084.73"/>
        <n v="983885.63"/>
        <n v="260152.83"/>
        <n v="847131.13"/>
        <n v="358259.7"/>
        <n v="721237.06"/>
        <n v="812703.14"/>
        <n v="870581.56"/>
        <n v="196192.48"/>
        <n v="919183.76"/>
        <n v="544053.42000000004"/>
        <n v="981948.49"/>
        <n v="794700.88"/>
        <n v="818443.89"/>
        <n v="920259.65"/>
        <n v="756379.62"/>
        <n v="321114.51"/>
        <n v="653215.77"/>
        <n v="210793.64"/>
        <n v="903862.99"/>
        <n v="653668.99"/>
        <n v="254866.44"/>
        <n v="471036.44"/>
        <n v="638296.28"/>
        <n v="914010.44"/>
        <n v="104459.76"/>
        <n v="228735.23"/>
        <n v="785518.27"/>
        <n v="535635.43000000005"/>
        <n v="461860.5"/>
        <n v="242944.17"/>
        <n v="822355.76"/>
        <n v="461268.15"/>
        <n v="922154.57"/>
        <n v="215113.18"/>
        <n v="295859.01"/>
        <n v="252109.2"/>
        <n v="612865.07999999996"/>
        <n v="424260.31"/>
        <n v="671797.58"/>
        <n v="130221.98"/>
        <n v="442791.49"/>
        <n v="235523.61"/>
        <n v="723760.26"/>
        <n v="262103.95"/>
        <n v="213947.29"/>
        <n v="605604.88"/>
        <n v="244512.51"/>
        <n v="632108.92000000004"/>
        <n v="316071.2"/>
        <n v="290657.88"/>
        <n v="258279.19"/>
        <n v="637051.29"/>
        <n v="552739.81000000006"/>
        <n v="109106.73"/>
        <n v="300832.37"/>
        <n v="573212.64"/>
        <n v="341098.08"/>
        <n v="779826.3"/>
        <n v="476325.56"/>
        <n v="246942.72"/>
        <n v="245758.38"/>
        <n v="673111.31"/>
        <n v="624547.92000000004"/>
        <n v="832518.95"/>
        <n v="936190.74"/>
        <n v="530625.16"/>
        <n v="838230.77"/>
        <n v="724842.82"/>
        <n v="378649.06"/>
        <n v="723742.78"/>
        <n v="691149.16"/>
        <n v="350150.59"/>
        <n v="397578.98"/>
        <n v="472115.36"/>
        <n v="296442.09999999998"/>
        <n v="349669.57"/>
        <n v="216025.06"/>
        <n v="238748.17"/>
        <n v="196533.33"/>
        <n v="726101.78"/>
        <n v="902275.57"/>
        <n v="579470.87"/>
        <n v="225982.81"/>
        <n v="572828.51"/>
        <n v="166591.89000000001"/>
        <n v="461155.89"/>
        <n v="350233.92"/>
        <n v="159769.60000000001"/>
        <n v="195118.04"/>
        <n v="628395.68000000005"/>
        <n v="249991.31"/>
        <n v="434382.86"/>
        <n v="945314.82"/>
        <n v="589761.87"/>
        <n v="444820.51"/>
        <n v="574058.51"/>
        <n v="155600.53"/>
        <n v="365754.36"/>
        <n v="689291.17"/>
        <n v="309906.7"/>
        <n v="263018.89"/>
        <n v="616640.93000000005"/>
        <n v="179479.67"/>
        <n v="982012.78"/>
        <n v="469782.17"/>
        <n v="972259.12"/>
        <n v="229429.9"/>
        <n v="456480.27"/>
        <n v="604146.51"/>
        <n v="525105.29"/>
        <n v="590053.92000000004"/>
        <n v="615913.68999999994"/>
        <n v="635962.73"/>
        <n v="609587.35"/>
        <n v="176441.21"/>
        <n v="961323.22"/>
        <n v="260595.95"/>
        <n v="802995.26"/>
        <n v="522030.36"/>
        <n v="857198.34"/>
        <n v="109177.22"/>
        <n v="840799.74"/>
        <n v="332385.48"/>
        <n v="246573.22"/>
        <n v="434017.6"/>
        <n v="196919.24"/>
        <n v="824913.87"/>
        <n v="638023.99"/>
        <n v="907500.45"/>
        <n v="108678.67"/>
        <n v="494069.81"/>
        <n v="823838.5"/>
        <n v="909120.4"/>
        <n v="629580.49"/>
        <n v="591691.56000000006"/>
        <n v="866677.5"/>
        <n v="992618.39"/>
        <n v="539897.63"/>
        <n v="232763.53"/>
        <n v="185867.19"/>
        <n v="151753.39000000001"/>
        <n v="162994.35999999999"/>
        <n v="592567.62"/>
        <n v="364112.46"/>
        <n v="629977.79"/>
        <n v="484053.54"/>
        <n v="336391.57"/>
        <n v="998115.91"/>
        <n v="945511.63"/>
        <n v="547378.39"/>
        <n v="688871.95"/>
        <n v="474416.43"/>
        <n v="697143.06"/>
        <n v="884764.73"/>
        <n v="922766.75"/>
        <n v="396951.89"/>
        <n v="745680.8"/>
        <n v="478035.57"/>
        <n v="776851.35"/>
        <n v="837839.96"/>
        <n v="828493.65"/>
        <n v="417114.39"/>
        <n v="347600.51"/>
        <n v="233824.4"/>
        <n v="180918.33"/>
        <n v="347776.53"/>
        <n v="521520.68"/>
        <n v="733062.82"/>
        <n v="552210.99"/>
        <n v="607768.55000000005"/>
        <n v="851190.87"/>
        <n v="700615.89"/>
        <n v="551176.04"/>
        <n v="713637.64"/>
        <n v="177616.32"/>
        <n v="344041.4"/>
        <n v="745523.57"/>
        <n v="590681.42000000004"/>
        <n v="384676.4"/>
        <n v="673187.77"/>
        <n v="484648.6"/>
        <n v="489522.17"/>
        <n v="982494.52"/>
        <n v="824670.96"/>
        <n v="341317.2"/>
        <n v="802352.9"/>
        <n v="689126.66"/>
        <n v="146972.84"/>
        <n v="472308.99"/>
        <n v="406050.1"/>
        <n v="965792.4"/>
        <n v="377616.28"/>
        <n v="526401.61"/>
        <n v="689696.83"/>
        <n v="101621.64"/>
        <n v="574285.41"/>
        <n v="277565.63"/>
        <n v="332786.65999999997"/>
        <n v="424146.04"/>
        <n v="838930.34"/>
        <n v="123456.62"/>
        <n v="610611.62"/>
        <n v="103134.01"/>
        <n v="662423.52"/>
        <n v="323185.28999999998"/>
        <n v="748053.3"/>
        <n v="868409.56"/>
        <n v="146145.62"/>
        <n v="552393.16"/>
        <n v="296250.71000000002"/>
        <n v="379060.39"/>
        <n v="583969.48"/>
        <n v="581174.75"/>
        <n v="697923.32"/>
        <n v="163819.35999999999"/>
        <n v="567642.16"/>
        <n v="655725.21"/>
        <n v="897459.27"/>
        <n v="451117.36"/>
        <n v="914901.42"/>
        <n v="961340.74"/>
        <n v="925629.29"/>
        <n v="189947.99"/>
        <n v="257098.23"/>
        <n v="738974.64"/>
        <n v="553419.17000000004"/>
        <n v="168983.89"/>
        <n v="862502.12"/>
        <n v="913972.01"/>
        <n v="572715.43000000005"/>
        <n v="556829.41"/>
        <n v="275849.12"/>
        <n v="363767.25"/>
        <n v="188458.81"/>
        <n v="183759.6"/>
        <n v="434330.78"/>
        <n v="197078.92"/>
        <n v="953147.52"/>
        <n v="975164.98"/>
        <n v="572998.38"/>
        <n v="350412.41"/>
        <n v="655438.65"/>
        <n v="916486.27"/>
        <n v="554683.16"/>
        <n v="618278.39"/>
        <n v="935499.41"/>
        <n v="391962.64"/>
        <n v="821992.7"/>
        <n v="193563.65"/>
        <n v="205971.9"/>
        <n v="738362.44"/>
        <n v="945570.84"/>
        <n v="854430.76"/>
        <n v="411903.05"/>
        <n v="936027.22"/>
        <n v="564199.63"/>
        <n v="962426.68"/>
        <n v="789968"/>
        <n v="304642.34999999998"/>
        <n v="782239.87"/>
        <n v="184141.3"/>
        <n v="714085.83"/>
        <n v="590474.99"/>
        <n v="792788.07"/>
        <n v="307728.94"/>
        <n v="935364.18"/>
        <n v="733470.44"/>
        <n v="802428.95"/>
        <n v="421655.27"/>
        <n v="537969.98"/>
        <n v="215407.9"/>
        <n v="953230.23"/>
        <n v="298646.14"/>
        <n v="684370.46"/>
        <n v="289815.59000000003"/>
        <n v="115980.31"/>
        <n v="363486.29"/>
        <n v="876930.89"/>
        <n v="980505.84"/>
        <n v="252745.61"/>
        <n v="732227.04"/>
        <n v="917582.19"/>
        <n v="312453.68"/>
        <n v="816489.45"/>
        <n v="324533.53999999998"/>
        <n v="452069.12"/>
        <n v="871098.34"/>
        <n v="588243.34"/>
        <n v="856798.89"/>
        <n v="666719.62"/>
        <n v="999777.49"/>
        <n v="809492.19"/>
        <n v="643232.63"/>
        <n v="262044.02"/>
        <n v="272153.64"/>
        <n v="106549.94"/>
        <n v="577640.84"/>
        <n v="479976.79"/>
        <n v="682781.45"/>
        <n v="656683.88"/>
        <n v="678084.76"/>
        <n v="444270.9"/>
        <n v="372084"/>
        <n v="264514.94"/>
        <n v="703060.12"/>
        <n v="760529.12"/>
        <n v="387475.68"/>
        <n v="215484.11"/>
        <n v="517101.15"/>
        <n v="823182.32"/>
        <n v="855755.73"/>
        <n v="289645.07"/>
        <n v="324869.03000000003"/>
        <n v="926712.35"/>
        <n v="470900.52"/>
        <n v="223719.85"/>
        <n v="507511.03999999998"/>
        <n v="138557.82"/>
        <n v="199123.37"/>
        <n v="905471.37"/>
        <n v="842277.62"/>
        <n v="978720.76"/>
        <n v="635054.74"/>
        <n v="497136.95"/>
        <n v="930700.58"/>
        <n v="836267.84"/>
        <n v="554365.97"/>
        <n v="544255.21"/>
        <n v="267301.89"/>
        <n v="843681.51"/>
        <n v="787024.08"/>
        <n v="255292.93"/>
        <n v="293812.87"/>
        <n v="613105.61"/>
        <n v="615174.43000000005"/>
        <n v="661612.81000000006"/>
        <n v="569509.85"/>
        <n v="660597.14"/>
        <n v="569792.86"/>
        <n v="493529.62"/>
        <n v="693726.74"/>
        <n v="547603.41"/>
        <n v="257827.54"/>
        <n v="257332.72"/>
        <n v="909237.91"/>
        <n v="905938.59"/>
        <n v="161139.01"/>
        <n v="799873.51"/>
        <n v="481726.27"/>
        <n v="157559.19"/>
        <n v="778078.03"/>
        <n v="678468.61"/>
        <n v="103284.71"/>
        <n v="214646.24"/>
        <n v="905719.25"/>
        <n v="584481.53"/>
        <n v="256569.58"/>
        <n v="749057.15"/>
        <n v="235625.71"/>
        <n v="171913.24"/>
        <n v="673600.96"/>
        <n v="397620.25"/>
        <n v="246085.74"/>
        <n v="623490.93999999994"/>
        <n v="342365.7"/>
        <n v="131667.62"/>
        <n v="756052.68"/>
        <n v="659348.68000000005"/>
        <n v="828605.39"/>
        <n v="263496.40999999997"/>
        <n v="373042.44"/>
        <n v="821445.2"/>
        <n v="197729.69"/>
        <n v="865458.99"/>
        <n v="625945.42000000004"/>
        <n v="648902.17000000004"/>
        <n v="930294.85"/>
        <n v="250136.84"/>
        <n v="362805.56"/>
        <n v="614623.22"/>
        <n v="453118.36"/>
        <n v="144736.56"/>
        <n v="440912.47"/>
        <n v="227130.92"/>
        <n v="533040.74"/>
        <n v="113567.14"/>
        <n v="275703.84000000003"/>
        <n v="232444.62"/>
        <n v="997375.09"/>
        <n v="224683.41"/>
        <n v="423213.01"/>
        <n v="935988.74"/>
        <n v="509788.98"/>
        <n v="314619.93"/>
        <n v="277279.82"/>
        <n v="561956.85"/>
        <n v="734665.73"/>
        <n v="885124.4"/>
        <n v="785320.95999999996"/>
        <n v="692379.22"/>
        <n v="859924.68"/>
        <n v="233103.44"/>
        <n v="608981.89"/>
        <n v="795456.71"/>
        <n v="466841.34"/>
        <n v="447943.01"/>
        <n v="930189.41"/>
        <n v="735617.68"/>
        <n v="371811.66"/>
        <n v="331361.08"/>
        <n v="843912.24"/>
        <n v="834973.92"/>
        <n v="826714.29"/>
        <n v="428899.09"/>
        <n v="116325.04"/>
        <n v="956149.14"/>
        <n v="566110.61"/>
        <n v="999774.48"/>
        <n v="758322.78"/>
        <n v="357186.27"/>
        <n v="142458.23000000001"/>
        <n v="297988.67"/>
        <n v="624422.81999999995"/>
        <n v="158654.81"/>
        <n v="117164.05"/>
        <n v="559706.32999999996"/>
        <n v="931716.29"/>
        <n v="977654.5"/>
        <n v="757570.34"/>
        <n v="975248.12"/>
        <n v="203649.78"/>
        <n v="647547.59"/>
        <n v="810654.48"/>
        <n v="727818.39"/>
        <n v="356827.93"/>
        <n v="747527.91"/>
        <n v="416379.04"/>
        <n v="346401.35"/>
        <n v="901899.35"/>
        <n v="566924.6"/>
        <n v="688342.05"/>
        <n v="842629.1"/>
        <n v="889686.52"/>
        <n v="335718.49"/>
        <n v="162169.99"/>
        <n v="413245.78"/>
        <n v="457504.88"/>
        <n v="114750.75"/>
        <n v="759044.46"/>
        <n v="348501.08"/>
        <n v="966843.54"/>
        <n v="411057.11"/>
        <n v="296452.88"/>
        <n v="540768.74"/>
        <n v="405778.87"/>
        <n v="846353.12"/>
        <n v="558638.53"/>
        <n v="318508.63"/>
        <n v="688829.59"/>
        <n v="573501.47"/>
        <n v="519085.96"/>
        <n v="594513.46"/>
        <n v="124011.04"/>
        <n v="474798.99"/>
        <n v="663998.13"/>
        <n v="272160.33"/>
        <n v="328478.93"/>
        <n v="271810.40000000002"/>
        <n v="213177.14"/>
        <n v="208791.58"/>
        <n v="411480.5"/>
        <n v="318593.77"/>
        <n v="421926.77"/>
        <n v="997255.96"/>
        <n v="551250.19999999995"/>
        <n v="181210.84"/>
        <n v="557551.5"/>
        <n v="314395.03000000003"/>
        <n v="969590.4"/>
        <n v="910853.56"/>
        <n v="184847.61"/>
        <n v="728715.44"/>
        <n v="544746.51"/>
        <n v="281963.31"/>
        <n v="161248.38"/>
        <n v="867534.09"/>
        <n v="287678.09999999998"/>
        <n v="364136.95"/>
        <n v="142883.26999999999"/>
        <n v="128004.97"/>
        <n v="962892.87"/>
        <n v="465618.83"/>
        <n v="262040.57"/>
        <n v="964859.23"/>
        <n v="521987.97"/>
        <n v="970649"/>
        <n v="267065.83"/>
        <n v="535975.48"/>
        <n v="296162.77"/>
        <n v="313234.90999999997"/>
        <n v="930436.04"/>
        <n v="155478.48000000001"/>
        <n v="435310.02"/>
        <n v="197753.27"/>
        <n v="759646.33"/>
        <n v="952180.97"/>
        <n v="239750.91"/>
        <n v="583950.81000000006"/>
        <n v="276921.42"/>
        <n v="325207.48"/>
        <n v="312759.5"/>
        <n v="386710.67"/>
        <n v="794952.61"/>
        <n v="921584.11"/>
        <n v="326925.62"/>
        <n v="722977.21"/>
        <n v="226657.88"/>
        <n v="805367.89"/>
        <n v="996707.47"/>
        <n v="361153.87"/>
        <n v="531459.48"/>
        <n v="445653.11"/>
        <n v="612675.43000000005"/>
        <n v="510703.88"/>
        <n v="224389.32"/>
        <n v="647467.02"/>
        <n v="552037.79"/>
        <n v="531389.06000000006"/>
        <n v="413102.28"/>
        <n v="164637.47"/>
        <n v="849710.39"/>
        <n v="756059.7"/>
        <n v="829328.06"/>
        <n v="278326.65000000002"/>
        <n v="233038.57"/>
        <n v="970921.95"/>
        <n v="973074.15"/>
        <n v="986343.92"/>
        <n v="854555.86"/>
        <n v="207358.16"/>
        <n v="863131.95"/>
        <n v="498993.55"/>
        <n v="189220.5"/>
        <n v="842508.62"/>
        <n v="138944.57"/>
        <n v="964479.31"/>
        <n v="901674.77"/>
        <n v="552953.97"/>
        <n v="959334.56"/>
        <n v="187334.78"/>
        <n v="937201.49"/>
        <n v="412694.31"/>
        <n v="570831.65"/>
        <n v="142379.07999999999"/>
        <n v="947457.24"/>
        <n v="686977.24"/>
        <n v="233713.65"/>
        <n v="328702.73"/>
        <n v="594638.34"/>
        <n v="884269.14"/>
        <n v="166918.21"/>
        <n v="649503.98"/>
        <n v="879422.07"/>
        <n v="265601.5"/>
        <n v="554358.18999999994"/>
        <n v="952432.81"/>
        <n v="586379.06000000006"/>
        <n v="639397.15"/>
        <n v="596678.19999999995"/>
        <n v="182524.41"/>
        <n v="860796.79"/>
        <n v="266908.53000000003"/>
        <n v="308100.55"/>
        <n v="761070.7"/>
        <n v="405243.12"/>
        <n v="373562.11"/>
        <n v="827715.12"/>
        <n v="615659.31000000006"/>
        <n v="830582.82"/>
        <n v="471866.85"/>
        <n v="386083.89"/>
        <n v="900429.54"/>
        <n v="879959.57"/>
        <n v="596990.81999999995"/>
        <n v="770631.14"/>
        <n v="469169.11"/>
        <n v="257260.5"/>
        <n v="485922.52"/>
        <n v="724192.93"/>
        <n v="301624.76"/>
        <n v="266760.7"/>
        <n v="466833.91999999998"/>
        <n v="322991.08"/>
        <n v="193840.04"/>
        <n v="657444.63"/>
        <n v="698688.11"/>
        <n v="338492.65"/>
        <n v="591347.37"/>
        <n v="463775.3"/>
        <n v="363018.72"/>
        <n v="258231.79"/>
        <n v="193232.58"/>
        <n v="571221.43999999994"/>
        <n v="120576.05"/>
        <n v="754897.77"/>
        <n v="577853.14"/>
        <n v="155816.45000000001"/>
        <n v="401524.51"/>
        <n v="700686.44"/>
        <n v="303951.12"/>
        <n v="581369.17000000004"/>
        <n v="672494.73"/>
        <n v="106287.88"/>
        <n v="119882.47"/>
        <n v="517808.45"/>
        <n v="903284.24"/>
        <n v="556452.63"/>
        <n v="671147.98"/>
        <n v="161231.57999999999"/>
        <n v="181101.38"/>
        <n v="674299.27"/>
        <n v="724602.41"/>
        <n v="738038.98"/>
        <n v="924883.62"/>
        <n v="337733.53"/>
        <n v="953312.37"/>
        <n v="175205.12"/>
        <n v="716535.32"/>
        <n v="323917.52"/>
        <n v="565653.26"/>
        <n v="802767.32"/>
        <n v="536712.44999999995"/>
        <n v="715140.81"/>
        <n v="552028.79"/>
        <n v="939484.44"/>
        <n v="243647.52"/>
        <n v="685980.89"/>
        <n v="517592.18"/>
        <n v="636281.31000000006"/>
        <n v="702716.72"/>
        <n v="296438.06"/>
        <n v="551088.56999999995"/>
        <n v="848530.84"/>
        <n v="116325.64"/>
        <n v="307722.12"/>
        <n v="789228.38"/>
        <n v="610314.61"/>
        <n v="494155.69"/>
        <n v="638807.30000000005"/>
        <n v="171865.27"/>
        <n v="580604.62"/>
        <n v="438701.58"/>
        <n v="272247.82"/>
        <n v="237218.43"/>
        <n v="189737.01"/>
        <n v="469105.08"/>
        <n v="564634.17000000004"/>
        <n v="447023.15"/>
        <n v="462300.08"/>
        <n v="278470.44"/>
        <n v="467298.06"/>
        <n v="193784.68"/>
        <n v="143933.38"/>
        <n v="259885.4"/>
        <n v="554410.43999999994"/>
        <n v="357501.2"/>
        <n v="998100.42"/>
        <n v="833768.93"/>
        <n v="255689.63"/>
        <n v="360817.6"/>
        <n v="299165.12"/>
        <n v="864395.47"/>
        <n v="467881.47"/>
        <n v="460668.6"/>
        <n v="324421.78999999998"/>
        <n v="549955.74"/>
        <n v="851496.78"/>
        <n v="958605.63"/>
        <n v="814372.89"/>
        <n v="990984.05"/>
        <n v="319882.64"/>
        <n v="297711.93"/>
        <n v="703378.82"/>
        <n v="520683.79"/>
        <n v="303771.53999999998"/>
        <n v="843130.63"/>
        <n v="180531.48"/>
        <n v="346594.25"/>
        <n v="750012.8"/>
        <n v="519894.45"/>
        <n v="219836.21"/>
        <n v="322034.87"/>
        <n v="574591.42000000004"/>
        <n v="120219.68"/>
        <n v="360251.58"/>
        <n v="349204.33"/>
        <n v="412431.88"/>
        <n v="151545.12"/>
        <n v="192681.98"/>
        <n v="799689.45"/>
        <n v="306880.07"/>
        <n v="669712.77"/>
        <n v="306697.76"/>
        <n v="144269.82999999999"/>
        <n v="688221.68"/>
        <n v="505698.24"/>
        <n v="878652.99"/>
        <n v="479616.52"/>
        <n v="367246"/>
        <n v="928682.69"/>
        <n v="227532.6"/>
        <n v="829408.33"/>
        <n v="463559.36"/>
        <n v="693273.05"/>
        <n v="129203.64"/>
        <n v="882467.27"/>
        <n v="121610.12"/>
        <n v="916941.41"/>
        <n v="352233.99"/>
        <n v="422830.84"/>
        <n v="173851.06"/>
        <n v="717855.27"/>
        <n v="443027.18"/>
        <n v="511204.5"/>
        <n v="392216.27"/>
        <n v="574310.37"/>
        <n v="412497.78"/>
        <n v="218430.83"/>
        <n v="716193.6"/>
        <n v="727415.06"/>
        <n v="437853.51"/>
        <n v="316728.33"/>
        <n v="568787.12"/>
        <n v="870577.92"/>
        <n v="266137.01"/>
        <n v="565676.53"/>
        <n v="100768.84"/>
        <n v="460744.47"/>
        <n v="941813.14"/>
        <n v="366328.11"/>
        <n v="743613.45"/>
        <n v="776797.61"/>
        <n v="112633.88"/>
        <n v="797168.82"/>
        <n v="440980.04"/>
        <n v="931880.38"/>
        <n v="891231.34"/>
        <n v="763804.52"/>
        <n v="607326.89"/>
        <n v="915340.64"/>
        <n v="273899.76"/>
        <n v="581009.5"/>
        <n v="987798.71"/>
        <n v="486478.12"/>
        <n v="543801.25"/>
        <n v="429655.57"/>
        <n v="279527.08"/>
        <n v="583237.01"/>
        <n v="173745.22"/>
        <n v="808387.33"/>
        <n v="708342.56"/>
        <n v="172279.25"/>
        <n v="195733.57"/>
        <n v="910655.9"/>
        <n v="210020.97"/>
        <n v="230773.31"/>
        <n v="255049.81"/>
        <n v="152825.64000000001"/>
        <n v="399417.86"/>
        <n v="697837.19"/>
        <n v="464294.95"/>
        <n v="282776.71000000002"/>
        <n v="119226.42"/>
        <n v="928722.28"/>
        <n v="156268.41"/>
        <n v="942604.25"/>
        <n v="330354.43"/>
        <n v="289792.27"/>
        <n v="985784.64"/>
        <n v="453867.1"/>
        <n v="755448.62"/>
        <n v="209291.38"/>
        <n v="441843.45"/>
        <n v="975293.07"/>
        <n v="149887.92000000001"/>
        <n v="287065.21999999997"/>
        <n v="191494.75"/>
        <n v="486322.96"/>
        <n v="851583.62"/>
        <n v="554432.37"/>
        <n v="135545.56"/>
        <n v="637002.04"/>
        <n v="177350.66"/>
        <n v="292565.96999999997"/>
        <n v="726888.64"/>
        <n v="482749.81"/>
        <n v="201498.8"/>
        <n v="534530.74"/>
        <n v="169952.31"/>
        <n v="838108"/>
        <n v="313621.62"/>
        <n v="532164.48"/>
        <n v="985237.75"/>
        <n v="350270.54"/>
        <n v="155464.4"/>
        <n v="492797.53"/>
        <n v="293165.56"/>
        <n v="359400.31"/>
        <n v="222082.32"/>
        <n v="274608.13"/>
        <n v="683799.41"/>
        <n v="126384.91"/>
        <n v="693942.83"/>
        <n v="377684.26"/>
        <n v="810766.09"/>
        <n v="692017.53"/>
        <n v="404226.19"/>
        <n v="798494.7"/>
        <n v="882582.05"/>
        <n v="634913.5"/>
        <n v="975051.26"/>
        <n v="837139.72"/>
        <n v="532510.14"/>
        <n v="887088.09"/>
        <n v="158428.22"/>
        <n v="198922.5"/>
        <n v="962452.92"/>
        <n v="642910.71999999997"/>
        <n v="855505.86"/>
        <n v="189841.13"/>
        <n v="294461.3"/>
        <n v="581472.89"/>
        <n v="770922.55"/>
        <n v="574209.4"/>
        <n v="350795.28"/>
        <n v="763203.46"/>
        <n v="944669.19"/>
        <n v="730006.59"/>
        <n v="729120.52"/>
        <n v="908476.24"/>
        <n v="256000.56"/>
        <n v="924089.08"/>
        <n v="956313.04"/>
        <n v="158301.26999999999"/>
        <n v="187615.08"/>
        <n v="291415.13"/>
        <n v="572626.44999999995"/>
        <n v="541156.53"/>
        <n v="876566.34"/>
        <n v="691816.84"/>
        <n v="412218.35"/>
        <n v="350106.31"/>
        <n v="306342.64"/>
        <n v="398446.06"/>
        <n v="455116.39"/>
        <n v="118265.71"/>
        <n v="393876.61"/>
        <n v="184602.01"/>
        <n v="896065.56"/>
        <n v="410241.93"/>
        <n v="111870.1"/>
        <n v="842922.01"/>
        <n v="862118.72"/>
        <n v="478436.04"/>
        <n v="457100.29"/>
        <n v="559382.42000000004"/>
        <n v="128758.06"/>
        <n v="624243.09"/>
        <n v="362260.97"/>
        <n v="118590.46"/>
        <n v="879063.85"/>
        <n v="320933.13"/>
        <n v="279797.5"/>
        <n v="848818.13"/>
        <n v="205658.05"/>
        <n v="942353.07"/>
        <n v="889130.3"/>
        <n v="813041.02"/>
        <n v="710091.56"/>
        <n v="456604.08"/>
        <n v="423923.31"/>
        <n v="262469.01"/>
        <n v="334022.56"/>
        <n v="835463.3"/>
        <n v="880818.56"/>
        <n v="655228.96"/>
        <n v="737278.46"/>
        <n v="685650.97"/>
        <n v="650389.59"/>
        <n v="468534.61"/>
        <n v="201199.35999999999"/>
        <n v="512042.23999999999"/>
        <n v="406284.83"/>
        <n v="660265.1"/>
        <n v="865810.77"/>
        <n v="136322.14000000001"/>
        <n v="465413.95"/>
        <n v="155842.5"/>
        <n v="558720.57999999996"/>
        <n v="622723.85"/>
        <n v="189790.27"/>
        <n v="501365.98"/>
        <n v="513219.4"/>
        <n v="128411.02"/>
        <n v="836385.37"/>
        <n v="216436.39"/>
        <n v="709007.25"/>
        <n v="774915.33"/>
        <n v="480287.26"/>
        <n v="960650.4"/>
        <n v="946425.11"/>
        <n v="705030.55"/>
        <n v="219561.29"/>
        <n v="855383.04000000004"/>
        <n v="781548.01"/>
        <n v="230573.85"/>
        <n v="783205.69"/>
        <n v="720396.25"/>
        <n v="318408.08"/>
        <n v="513647.62"/>
        <n v="963140.28"/>
        <n v="188714.38"/>
        <n v="199836.43"/>
        <n v="555603.55000000005"/>
        <n v="339635.5"/>
        <n v="366043.74"/>
        <n v="545827.28"/>
        <n v="832583.63"/>
        <n v="402188.53"/>
        <n v="636161.68999999994"/>
        <n v="783228.49"/>
        <n v="572051.6"/>
        <n v="261404.68"/>
        <n v="507631.73"/>
        <n v="427985.53"/>
        <n v="360498.42"/>
        <n v="950204.99"/>
        <n v="224065.26"/>
        <n v="865626.3"/>
        <n v="877360.56"/>
        <n v="315303.63"/>
        <n v="426016.94"/>
        <n v="736144.53"/>
        <n v="843533.77"/>
        <n v="663829.28"/>
        <n v="476321.05"/>
        <n v="229533.82"/>
        <n v="500196.43"/>
        <n v="247066.96"/>
        <n v="247748.09"/>
        <n v="247750.55"/>
        <n v="696956.42"/>
        <n v="785520.09"/>
        <n v="828510.35"/>
        <n v="532971.35"/>
        <n v="623331.51"/>
        <n v="908078.38"/>
        <n v="344620.38"/>
        <n v="667271.68999999994"/>
        <n v="224342.92"/>
        <n v="624194.71"/>
        <n v="270751.59999999998"/>
        <n v="934473.15"/>
        <n v="156316.69"/>
        <n v="307259.89"/>
        <n v="293836.23"/>
        <n v="430370.18"/>
        <n v="492117.79"/>
        <n v="481301.75"/>
        <n v="171588.13"/>
        <n v="605001.64"/>
        <n v="830327.44"/>
        <n v="699637.11"/>
        <n v="730587.38"/>
        <n v="182445.38"/>
        <n v="870029.67"/>
        <n v="225850.69"/>
        <n v="954840.46"/>
        <n v="935271.74"/>
        <n v="187989.01"/>
        <n v="948714.39"/>
        <n v="105271.48"/>
        <n v="745292.38"/>
        <n v="211338.33"/>
        <n v="545462.67000000004"/>
        <n v="721920.43"/>
        <n v="850137.23"/>
        <n v="638021.53"/>
        <n v="388440.72"/>
        <n v="190027.43"/>
        <n v="845826.09"/>
        <n v="663180.66"/>
        <n v="542034.56000000006"/>
        <n v="682336.5"/>
        <n v="896513"/>
        <n v="670705.37"/>
        <n v="811201.38"/>
        <n v="635460.18999999994"/>
        <n v="725650.36"/>
        <n v="794834.4"/>
        <n v="542067.81000000006"/>
        <n v="825237.06"/>
        <n v="378560.03"/>
        <n v="533414.56000000006"/>
        <n v="456626.33"/>
        <n v="445942.01"/>
        <n v="256745.36"/>
        <n v="164752.54"/>
        <n v="102689.13"/>
        <n v="648109.73"/>
        <n v="606027.32999999996"/>
        <n v="814094.04"/>
        <n v="742626.42"/>
        <n v="749917.46"/>
        <n v="438846.71999999997"/>
        <n v="314710"/>
        <n v="256359.58"/>
        <n v="366623.78"/>
        <n v="892705.2"/>
        <n v="425092.45"/>
        <n v="457607.04"/>
        <n v="769861.76"/>
        <n v="742867"/>
        <n v="560542.23"/>
        <n v="625400.17000000004"/>
        <n v="664432.07999999996"/>
        <n v="893937.46"/>
        <n v="699637.01"/>
        <n v="248359.36"/>
        <n v="779109.81"/>
        <n v="741220.7"/>
        <n v="934022.74"/>
        <n v="511340.49"/>
        <n v="569281.86"/>
        <n v="153542.01"/>
        <n v="267210.95"/>
        <n v="384561.29"/>
        <n v="270684.19"/>
        <n v="884020.94"/>
        <n v="342693.87"/>
        <n v="293536.83"/>
        <n v="240819.3"/>
        <n v="374030.98"/>
        <n v="170437.79"/>
        <n v="323804.65000000002"/>
        <n v="820198.48"/>
        <n v="656212.94999999995"/>
        <n v="465573.64"/>
        <n v="263196.7"/>
        <n v="583589.44999999995"/>
        <n v="734584.98"/>
        <n v="321836.24"/>
        <n v="851609.55"/>
        <n v="190797.45"/>
        <n v="893174.71"/>
        <n v="191993.44"/>
        <n v="495866.89"/>
        <n v="273448.67"/>
        <n v="429319.73"/>
        <n v="918781.58"/>
        <n v="441892.41"/>
        <n v="395329.79"/>
        <n v="789418.98"/>
        <n v="162074.63"/>
        <n v="142359.56"/>
        <n v="589700.30000000005"/>
        <n v="919080.25"/>
        <n v="877196.54"/>
        <n v="362856.57"/>
        <n v="708378.07"/>
        <n v="498499.66"/>
        <n v="814527.21"/>
        <n v="461145.22"/>
        <n v="864495.14"/>
        <n v="808352.83"/>
        <n v="386373.74"/>
        <n v="368682.74"/>
        <n v="999428.31"/>
        <n v="718493.37"/>
        <n v="882176.03"/>
        <n v="804014.23"/>
        <n v="664673.14"/>
        <n v="698096.67"/>
        <n v="563107.25"/>
        <n v="958098.41"/>
        <n v="239949.49"/>
        <n v="788637.37"/>
        <n v="184947.25"/>
        <n v="803091.12"/>
        <n v="154409.60000000001"/>
        <n v="580363.99"/>
        <n v="771440.93"/>
        <n v="422623.42"/>
        <n v="677910.44"/>
        <n v="345453.05"/>
        <n v="692882.87"/>
        <n v="960701.05"/>
        <n v="263693.01"/>
        <n v="650812.43000000005"/>
        <n v="588613.06999999995"/>
        <n v="375506.4"/>
        <n v="489003.44"/>
        <n v="848685.86"/>
        <n v="495691.56"/>
        <n v="709543.39"/>
        <n v="342987.82"/>
        <n v="357856.84"/>
        <n v="399603.39"/>
        <n v="788786.27"/>
        <n v="487625.35"/>
        <n v="259703.62"/>
        <n v="839998.65"/>
        <n v="267076.76"/>
        <n v="625128.6"/>
        <n v="959262.32"/>
        <n v="972632.92"/>
        <n v="803598.15"/>
        <n v="667785.23"/>
        <n v="526882.63"/>
        <n v="284790.42"/>
        <n v="287471.5"/>
        <n v="151352.62"/>
        <n v="353909.28"/>
        <n v="393268.98"/>
        <n v="282247.34000000003"/>
        <n v="662180.69999999995"/>
        <n v="237668.3"/>
        <n v="432425.44"/>
        <n v="381218.85"/>
        <n v="552683.11"/>
        <n v="104955.99"/>
        <n v="600980.23"/>
        <n v="234973.93"/>
        <n v="891450.58"/>
        <n v="773534.83"/>
        <n v="130704.46"/>
        <n v="728685.18"/>
        <n v="508572.13"/>
        <n v="917782.38"/>
        <n v="486062.1"/>
        <n v="573890.41"/>
        <n v="726762.77"/>
        <n v="924329.5"/>
        <n v="679925.39"/>
        <n v="364073.53"/>
        <n v="925168.03"/>
        <n v="600773.35"/>
        <n v="177201.13"/>
        <n v="146761.20000000001"/>
        <n v="544490.19999999995"/>
        <n v="673895.46"/>
        <n v="240054.74"/>
        <n v="451783.53"/>
        <n v="995872.29"/>
        <n v="471712.67"/>
        <n v="818458.37"/>
        <n v="112857.2"/>
        <n v="734028.6"/>
        <n v="472959.83"/>
        <n v="914713.02"/>
        <n v="612315.51"/>
        <n v="761679.98"/>
        <n v="288943.77"/>
        <n v="889513.85"/>
        <n v="972309.71"/>
        <n v="452693.57"/>
        <n v="131248.12"/>
        <n v="400188.96"/>
        <n v="761024.21"/>
        <n v="150420.25"/>
        <n v="919922.15"/>
        <n v="441934.39"/>
        <n v="788180.73"/>
        <n v="843255.31"/>
        <n v="362600.07"/>
        <n v="515062.2"/>
        <n v="736122.72"/>
        <n v="895618.85"/>
        <n v="973397.98"/>
        <n v="636871.06000000006"/>
        <n v="245951.27"/>
        <n v="221242.71"/>
        <n v="313858.18"/>
        <n v="372713.47"/>
        <n v="245344.85"/>
        <n v="170073.14"/>
        <n v="880108.23"/>
        <n v="148222.48000000001"/>
        <n v="224315.53"/>
        <n v="721790.66"/>
        <n v="747620.38"/>
        <n v="698165.05"/>
        <n v="878811.88"/>
        <n v="721872.8"/>
        <n v="836691.58"/>
        <n v="904765.37"/>
        <n v="390597.2"/>
        <n v="890268.7"/>
        <n v="907154.87"/>
        <n v="272567.61"/>
        <n v="533107.36"/>
        <n v="402036.89"/>
        <n v="372336.23"/>
        <n v="601215.48"/>
        <n v="789386.57"/>
        <n v="636160.51"/>
        <n v="290466.87"/>
        <n v="448085.78"/>
        <n v="217293.87"/>
        <n v="980264.13"/>
        <n v="750983.86"/>
        <n v="338826.12"/>
        <n v="232960.48"/>
        <n v="702008.12"/>
        <n v="593175.43000000005"/>
        <n v="736891.25"/>
        <n v="550478.53"/>
        <n v="487414.75"/>
        <n v="521191.49"/>
        <n v="282916.77"/>
        <n v="576921.11"/>
        <n v="929758.17"/>
        <n v="326663.96999999997"/>
        <n v="331446.32"/>
        <n v="639496.21"/>
        <n v="699036.02"/>
        <n v="697547.94"/>
        <n v="167684.60999999999"/>
        <n v="795651.35"/>
        <n v="632184.85"/>
        <n v="885645.26"/>
        <n v="385079.03"/>
        <n v="345313.99"/>
        <n v="730494.22"/>
        <n v="579300.93999999994"/>
        <n v="863570.72"/>
        <n v="435986.17"/>
        <n v="104819.57"/>
        <n v="925402.48"/>
        <n v="179747.44"/>
        <n v="990331.92"/>
        <n v="948012.1"/>
        <n v="996615.9"/>
        <n v="427078.35"/>
        <n v="937860.85"/>
        <n v="191204.43"/>
        <n v="366335"/>
        <n v="725110.49"/>
        <n v="909993.91"/>
        <n v="396520.48"/>
        <n v="945544.85"/>
        <n v="354614.52"/>
        <n v="369252.77"/>
        <n v="753658.76"/>
        <n v="296688.96999999997"/>
        <n v="928193.29"/>
        <n v="387580.4"/>
        <n v="330734.03000000003"/>
        <n v="482804.34"/>
        <n v="751969.72"/>
        <n v="397742.65"/>
        <n v="907814.92"/>
        <n v="481177.47"/>
        <n v="207465.57"/>
        <n v="902673.01"/>
        <n v="459773.14"/>
        <n v="901146.24"/>
        <n v="745838.31"/>
        <n v="952943.11"/>
        <n v="121416.18"/>
        <n v="319479.5"/>
        <n v="751629.76"/>
        <n v="426090.62"/>
        <n v="324263.28000000003"/>
        <n v="415245.23"/>
        <n v="248505.35"/>
        <n v="144593.74"/>
        <n v="831224.65"/>
        <n v="458939.32"/>
        <n v="695034.88"/>
        <n v="557210.98"/>
        <n v="551630.87"/>
        <n v="807818.37"/>
        <n v="600799.42000000004"/>
        <n v="524414.18000000005"/>
        <n v="567498.27"/>
        <n v="379861.24"/>
        <n v="266461.34000000003"/>
        <n v="500331.75"/>
        <n v="473963.13"/>
        <n v="959857"/>
        <n v="162104.09"/>
        <n v="292403.39"/>
        <n v="435081.69"/>
        <n v="477773.16"/>
        <n v="580370.55000000005"/>
        <n v="592809.93000000005"/>
        <n v="514873.42"/>
        <n v="457763.09"/>
        <n v="838865"/>
        <n v="798398.24"/>
        <n v="164750.41"/>
        <n v="103320.83"/>
        <n v="474105.91"/>
        <n v="549515.81000000006"/>
        <n v="436843.44"/>
        <n v="366494.59"/>
        <n v="683093.19"/>
        <n v="444780.7"/>
        <n v="588104.51"/>
        <n v="472230.97"/>
        <n v="803760.35"/>
        <n v="910798.19"/>
        <n v="928136.62"/>
        <n v="714539.71"/>
        <n v="270750.42"/>
        <n v="241490.41"/>
        <n v="388155.62"/>
        <n v="789664"/>
        <n v="729136.49"/>
        <n v="861932.36"/>
        <n v="129427.97"/>
        <n v="202730.92"/>
        <n v="840664.84"/>
        <n v="208259.43"/>
        <n v="379178.03"/>
        <n v="725722.48"/>
        <n v="914762.34"/>
        <n v="480012.96"/>
        <n v="168502.65"/>
        <n v="363066.16"/>
        <n v="933387.21"/>
        <n v="560944.9"/>
        <n v="159569.57999999999"/>
        <n v="914155.47"/>
        <n v="965657.18"/>
        <n v="468489.62"/>
        <n v="549589.23"/>
        <n v="780990.52"/>
        <n v="637330.86"/>
        <n v="227779.51"/>
        <n v="940586.58"/>
        <n v="692640.06"/>
        <n v="513998.75"/>
        <n v="131289.22"/>
        <n v="278322.64"/>
        <n v="159003.51"/>
        <n v="676931.93"/>
        <n v="249931.09"/>
        <n v="897582.55"/>
        <n v="854316.99"/>
        <n v="746870.95"/>
        <n v="652885.82999999996"/>
        <n v="483316.76"/>
        <n v="447188.22"/>
        <n v="389738.45"/>
        <n v="581971.65"/>
        <n v="233267.14"/>
        <n v="562697.30000000005"/>
        <n v="304709.40000000002"/>
        <n v="904414.19"/>
        <n v="397871.2"/>
        <n v="854049.66"/>
        <n v="135227"/>
        <n v="465663.59"/>
        <n v="775153.67"/>
        <n v="982718.47"/>
        <n v="501762.48"/>
        <n v="533034.29"/>
        <n v="436686.61"/>
        <n v="138842.91"/>
        <n v="237645.67"/>
        <n v="265435.13"/>
        <n v="561413.01"/>
        <n v="905995.66"/>
        <n v="475054.89"/>
        <n v="818227.32"/>
        <n v="782243.26"/>
        <n v="624812"/>
        <n v="496560.42"/>
        <n v="846296.62"/>
        <n v="935131.69"/>
        <n v="693997.18"/>
        <n v="829852.8"/>
        <n v="672811.03"/>
        <n v="101100.92"/>
        <n v="639947.93000000005"/>
        <n v="620183.41"/>
        <n v="542104.23"/>
        <n v="813248.83"/>
        <n v="798987.46"/>
        <n v="854348.72"/>
        <n v="341445.45"/>
        <n v="686604.36"/>
        <n v="264095.57"/>
        <n v="744667.02"/>
        <n v="703196.86"/>
        <n v="461846.38"/>
        <n v="322653.38"/>
        <n v="782612.38"/>
        <n v="380857.59"/>
        <n v="740630.15"/>
        <n v="672487.42"/>
        <n v="723441.87"/>
        <n v="195018.47"/>
        <n v="167615.73000000001"/>
        <n v="235452.63"/>
        <n v="806105.01"/>
        <n v="961576.63"/>
        <n v="247007.26"/>
        <n v="438932.76"/>
        <n v="255747.01"/>
        <n v="918418.08"/>
        <n v="985908.04"/>
        <n v="778788.46"/>
        <n v="109476.01"/>
        <n v="485451.63"/>
        <n v="952825.24"/>
        <n v="819482.66"/>
        <n v="267845.09000000003"/>
        <n v="209279.52"/>
        <n v="810885.41"/>
        <n v="542614.68999999994"/>
        <n v="110738.39"/>
        <n v="399747.14"/>
        <n v="782980.71"/>
        <n v="261277.75"/>
        <n v="799433.63"/>
        <n v="123959.72"/>
        <n v="107976"/>
        <n v="302632.14"/>
        <n v="263199.75"/>
        <n v="241888.51"/>
        <n v="649204.63"/>
        <n v="353722.49"/>
        <n v="488821.74"/>
        <n v="125649.29"/>
        <n v="307636.71999999997"/>
        <n v="378539.47"/>
        <n v="221035.33"/>
        <n v="120750.03"/>
        <n v="748646.6"/>
        <n v="361523.17"/>
        <n v="829657.07"/>
        <n v="233634.82"/>
        <n v="102498.09"/>
        <n v="796273.59"/>
        <n v="375289.59999999998"/>
        <n v="323150.90000000002"/>
        <n v="845876.42"/>
        <n v="937458.99"/>
        <n v="486391.89"/>
        <n v="127646.94"/>
        <n v="836643.86"/>
        <n v="807936.87"/>
        <n v="124289.39"/>
        <n v="948474.95"/>
        <n v="157062.49"/>
        <n v="748124.5"/>
        <n v="808593.77"/>
        <n v="209879.31"/>
        <n v="753584.55"/>
        <n v="269839.38"/>
        <n v="517371.38"/>
        <n v="935360.77"/>
        <n v="287577.39"/>
        <n v="632864.51"/>
        <n v="990299.39"/>
        <n v="545263.49"/>
        <n v="959773.69"/>
        <n v="305526.42"/>
        <n v="145787.46"/>
        <n v="609266.14"/>
        <n v="914279.26"/>
        <n v="343951.78"/>
        <n v="314468.53999999998"/>
        <n v="897552.15"/>
        <n v="359018.02"/>
        <n v="134790.38"/>
        <n v="611533.23"/>
        <n v="188614.18"/>
        <n v="819323.5"/>
        <n v="818453.99"/>
        <n v="524214.36"/>
        <n v="539904.19999999995"/>
        <n v="748071.84"/>
        <n v="292459.73"/>
        <n v="734767.38"/>
        <n v="338152.5"/>
        <n v="484887.47"/>
        <n v="222209.43"/>
        <n v="836765.48"/>
        <n v="949294.32"/>
        <n v="802879.76"/>
        <n v="461551.41"/>
        <n v="825723.19"/>
        <n v="864954.37"/>
        <n v="810232.86"/>
        <n v="897480.07"/>
        <n v="191215.24"/>
        <n v="116576.64"/>
        <n v="706627.04"/>
        <n v="272055.90999999997"/>
        <n v="435174.14"/>
        <n v="540935.80000000005"/>
        <n v="410451.74"/>
        <n v="203237.66"/>
        <n v="518617.04"/>
        <n v="249479.4"/>
        <n v="743170.83"/>
        <n v="200363.56"/>
        <n v="216303.52"/>
        <n v="400212.92"/>
        <n v="122841.13"/>
        <n v="550120.17000000004"/>
        <n v="438690.61"/>
        <n v="591048.74"/>
        <n v="292158.93"/>
        <n v="373275.86"/>
        <n v="711231.17"/>
        <n v="320333.53999999998"/>
        <n v="121003.57"/>
        <n v="293859.39"/>
        <n v="343474.77"/>
        <n v="316264.38"/>
        <n v="182728.46"/>
        <n v="405861.43"/>
        <n v="474010.98"/>
        <n v="180687.32"/>
        <n v="757853.52"/>
        <n v="149404.35999999999"/>
        <n v="580503.49"/>
        <n v="462489.02"/>
        <n v="354985.71"/>
        <n v="599075.66"/>
        <n v="709746.73"/>
        <n v="827946.85"/>
        <n v="328427.42"/>
        <n v="493221.07"/>
        <n v="936609.78"/>
        <n v="733349.17"/>
        <n v="861445.72"/>
        <n v="942553.22"/>
        <n v="125935.97"/>
        <n v="454153.14"/>
        <n v="690135.39"/>
        <n v="311207.2"/>
        <n v="410598.19"/>
        <n v="833149.58"/>
        <n v="699677.92"/>
        <n v="957801.48"/>
        <n v="577116.76"/>
        <n v="887433.86"/>
        <n v="489585.28"/>
        <n v="330688.78000000003"/>
        <n v="403393.5"/>
        <n v="117368.73"/>
        <n v="736622.7"/>
        <n v="246147.02"/>
        <n v="127043.97"/>
        <n v="377599.39"/>
        <n v="423515.6"/>
        <n v="914592.78"/>
        <n v="989670.26"/>
        <n v="789134.3"/>
        <n v="983531.32"/>
        <n v="954092.77"/>
        <n v="397267.05"/>
        <n v="538245.88"/>
        <n v="999892.9"/>
        <n v="803202.2"/>
        <n v="353624.14"/>
        <n v="423347.9"/>
        <n v="222468.9"/>
        <n v="455258.92"/>
        <n v="667410.53"/>
        <n v="817469.31"/>
        <n v="997507.71"/>
        <n v="775941.26"/>
        <n v="394130.04"/>
        <n v="477525.09"/>
        <n v="265020.34000000003"/>
        <n v="842818.57"/>
        <n v="476553.37"/>
        <n v="220447.16"/>
        <n v="812439.59"/>
        <n v="294630.88"/>
        <n v="288569.77"/>
        <n v="679983.22"/>
        <n v="491989.26"/>
        <n v="594868.46"/>
        <n v="887288.76"/>
        <n v="864233.59"/>
        <n v="282817.56"/>
        <n v="935953.18"/>
        <n v="273824.06"/>
        <n v="722772.4"/>
        <n v="581519.15"/>
        <n v="284894.63"/>
        <n v="968106.89"/>
        <n v="672180.77"/>
        <n v="819978.35"/>
        <n v="375147.91"/>
        <n v="517429.33"/>
        <n v="920411.93"/>
        <n v="412393.7"/>
        <n v="412283.16"/>
        <n v="539412.42000000004"/>
        <n v="464947.6"/>
        <n v="552601.34"/>
        <n v="670064.06000000006"/>
        <n v="128750.2"/>
        <n v="269027.68"/>
        <n v="773916.94"/>
        <n v="385512.42"/>
        <n v="450241.27"/>
        <n v="192902.45"/>
        <n v="316944.90000000002"/>
        <n v="768642.32"/>
        <n v="333799.71999999997"/>
        <n v="169667.23"/>
        <n v="149503.62"/>
        <n v="432453.69"/>
        <n v="348360.39"/>
        <n v="687788.5"/>
        <n v="326373.90999999997"/>
        <n v="470110.7"/>
        <n v="376004.81"/>
        <n v="846718.69"/>
        <n v="383062.32"/>
        <n v="675071.24"/>
        <n v="175158.3"/>
        <n v="987001.4"/>
        <n v="397786.31"/>
        <n v="215382.73"/>
        <n v="697679.45"/>
        <n v="748646.15"/>
        <n v="539219.41"/>
        <n v="506083.57"/>
        <n v="748885.76"/>
        <n v="645179.64"/>
        <n v="738732.47"/>
        <n v="657468.71"/>
        <n v="169658.03"/>
        <n v="559751.57999999996"/>
        <n v="947590.39"/>
        <n v="744874.24"/>
        <n v="817131.36"/>
        <n v="884299"/>
        <n v="772448.7"/>
        <n v="944268.69"/>
        <n v="273804.19"/>
        <n v="980872.16"/>
        <n v="189310.57"/>
        <n v="519279.47"/>
        <n v="965758.96"/>
        <n v="720066.31"/>
        <n v="642991.4"/>
        <n v="816944.93"/>
        <n v="872155.44"/>
        <n v="598067.87"/>
        <n v="353041.16"/>
        <n v="448547.21"/>
        <n v="126357.33"/>
        <n v="566585.12"/>
        <n v="396618.86"/>
        <n v="527086.98"/>
        <n v="728936.49"/>
        <n v="998810.12"/>
        <n v="648016.11"/>
        <n v="678996.09"/>
        <n v="149817.99"/>
        <n v="789891.49"/>
        <n v="937187.87"/>
        <n v="930857.89"/>
        <n v="213740.92"/>
        <n v="896830.4"/>
        <n v="553370.46"/>
        <n v="593807.86"/>
        <n v="100981.9"/>
        <n v="399714.8"/>
        <n v="843643.72"/>
        <n v="829140.38"/>
        <n v="782836.6"/>
        <n v="483697.35"/>
        <n v="688755.34"/>
        <n v="631356"/>
        <n v="764918.89"/>
        <n v="610590.52"/>
        <n v="998413.36"/>
        <n v="937668.62"/>
        <n v="513438.71"/>
        <n v="798051.85"/>
        <n v="906302.04"/>
        <n v="121486.3"/>
        <n v="865222.78"/>
        <n v="148505.32"/>
        <n v="151792.98000000001"/>
        <n v="459429.72"/>
        <n v="815531.69"/>
        <n v="213037.32"/>
        <n v="457074.41"/>
        <n v="493280.72"/>
        <n v="107536.68"/>
        <n v="523601.4"/>
        <n v="568396.72"/>
        <n v="712748.09"/>
        <n v="971000.13"/>
        <n v="791904.16"/>
        <n v="837784.36"/>
        <n v="343257.24"/>
        <n v="627514.89"/>
        <n v="130625.48"/>
        <n v="339413.32"/>
        <n v="351904.66"/>
        <n v="916975.81"/>
        <n v="149265.84"/>
        <n v="689160.26"/>
        <n v="788169.22"/>
        <n v="275582.61"/>
        <n v="811840.1"/>
        <n v="606969.59"/>
        <n v="628076.97"/>
        <n v="469788.09"/>
        <n v="349093.38"/>
        <n v="956165.38"/>
        <n v="517010.39"/>
        <n v="223851.13"/>
        <n v="772914.95"/>
        <n v="505325.66"/>
        <n v="474925.59"/>
        <n v="222943.63"/>
        <n v="774805.97"/>
        <n v="252519.57"/>
        <n v="268779.21000000002"/>
        <n v="777615.54"/>
        <n v="517152.92"/>
        <n v="308882.68"/>
        <n v="439136.93"/>
        <n v="165737.24"/>
        <n v="847597.52"/>
        <n v="702657.93"/>
        <n v="948625.99"/>
        <n v="117470.24"/>
        <n v="459509.65"/>
        <n v="554511.91"/>
        <n v="212525.71"/>
        <n v="706681.32"/>
        <n v="899373.01"/>
        <n v="677144.52"/>
        <n v="314605.17"/>
        <n v="727100.32"/>
        <n v="716005.78"/>
        <n v="494983.61"/>
        <n v="733483.5"/>
        <n v="665837.51"/>
        <n v="135826.82999999999"/>
        <n v="103373.63"/>
        <n v="524421.72"/>
        <n v="696916.57"/>
        <n v="966215.53"/>
        <n v="134414.82"/>
        <n v="485179.7"/>
        <n v="855572.93"/>
        <n v="761478.88"/>
        <n v="519150.01"/>
        <n v="356777.3"/>
        <n v="129407.37"/>
        <n v="528170.68999999994"/>
        <n v="694609.67"/>
        <n v="503091.84"/>
        <n v="965404.83"/>
        <n v="357592.01"/>
        <n v="292642.62"/>
        <n v="128587.38"/>
        <n v="874890.75"/>
        <n v="719378.71"/>
        <n v="602868.56999999995"/>
        <n v="820635.43"/>
        <n v="788618.35"/>
        <n v="811031.5"/>
        <n v="805080.64"/>
        <n v="141709.43"/>
        <n v="368954.75"/>
        <n v="549728.85"/>
        <n v="305469.28999999998"/>
        <n v="422895.07"/>
        <n v="810318.39"/>
        <n v="370288.66"/>
        <n v="342878.93"/>
        <n v="950741.41"/>
        <n v="352188.03"/>
        <n v="395224.08"/>
        <n v="247842.61"/>
        <n v="506435.31"/>
        <n v="324976.57"/>
        <n v="536162.43000000005"/>
        <n v="460194.38"/>
        <n v="773971.72"/>
        <n v="321772.64"/>
        <n v="203722.49"/>
        <n v="224750.32"/>
        <n v="880832.67"/>
        <n v="691778.71"/>
        <n v="200619.48"/>
        <n v="460836.19"/>
        <n v="594308.51"/>
        <n v="342805.74"/>
        <n v="609575.03"/>
        <n v="261216.32"/>
        <n v="198665.21"/>
        <n v="266518.01"/>
        <n v="801569.56"/>
        <n v="879795.66"/>
        <n v="976584.29"/>
        <n v="807322.88"/>
        <n v="825727.26"/>
        <n v="764066.36"/>
        <n v="774087.93"/>
        <n v="809227.61"/>
        <n v="970908.49"/>
        <n v="515870.63"/>
        <n v="508624.02"/>
        <n v="264524.79999999999"/>
        <n v="596763.80000000005"/>
        <n v="570775.97"/>
        <n v="310512.44"/>
        <n v="256982.08"/>
        <n v="244427.31"/>
        <n v="385766.54"/>
        <n v="601424.34"/>
        <n v="364941.98"/>
        <n v="961244.43"/>
        <n v="633353.98"/>
        <n v="616496.36"/>
        <n v="781877.99"/>
        <n v="365633.79"/>
        <n v="295117.37"/>
        <n v="630023.31000000006"/>
        <n v="355484.79"/>
        <n v="285927.17"/>
        <n v="710245.87"/>
        <n v="156349.14000000001"/>
        <n v="212738.03"/>
        <n v="862559.25"/>
        <n v="796198.25"/>
        <n v="873667.85"/>
        <n v="364744.38"/>
        <n v="113081.84"/>
        <n v="960977.37"/>
        <n v="731579.36"/>
        <n v="398568.72"/>
        <n v="150817.57999999999"/>
        <n v="248440.67"/>
        <n v="142090.21"/>
        <n v="731886.7"/>
        <n v="419449.27"/>
        <n v="355236.69"/>
        <n v="770976.72"/>
        <n v="406546.89"/>
        <n v="656552.67000000004"/>
        <n v="909999.97"/>
        <n v="993478.49"/>
        <n v="156827.14000000001"/>
        <n v="935155.31"/>
        <n v="709403.12"/>
        <n v="544436.47999999998"/>
        <n v="527507"/>
        <n v="251571.17"/>
        <n v="620232.11"/>
        <n v="818701.52"/>
        <n v="995544.04"/>
        <n v="914589.38"/>
        <n v="255135.57"/>
        <n v="465052.82"/>
        <n v="205532.72"/>
        <n v="472709.87"/>
        <n v="733865.2"/>
        <n v="706101.39"/>
        <n v="187548.88"/>
        <n v="554134.96"/>
        <n v="436000.38"/>
        <n v="997339.76"/>
        <n v="413206.59"/>
        <n v="776677.35"/>
        <n v="161979.6"/>
        <n v="644648.87"/>
        <n v="373501.71"/>
        <n v="555136.65"/>
        <n v="902814.67"/>
        <n v="564727.98"/>
        <n v="631448.31999999995"/>
        <n v="659990.18000000005"/>
        <n v="310957.57"/>
        <n v="148652.82999999999"/>
        <n v="300435.53999999998"/>
        <n v="154835.13"/>
        <n v="669476.41"/>
        <n v="148198.41"/>
        <n v="106238.85"/>
        <n v="255558.84"/>
        <n v="579225.37"/>
        <n v="384075.35"/>
        <n v="944353.28000000003"/>
        <n v="951909.52"/>
        <n v="896152.92"/>
        <n v="554088.42000000004"/>
        <n v="718397.75"/>
        <n v="548560.21"/>
        <n v="635613.64"/>
        <n v="865856.48"/>
        <n v="570663.99"/>
        <n v="412305.68"/>
        <n v="307024.59999999998"/>
        <n v="638167.37"/>
        <n v="499627.06"/>
        <n v="162083.85"/>
        <n v="160819.9"/>
        <n v="138890.04999999999"/>
        <n v="173424.02"/>
        <n v="613977.71"/>
        <n v="448361.31"/>
        <n v="939597.08"/>
        <n v="198219.23"/>
        <n v="394239.77"/>
        <n v="721320.15"/>
        <n v="486649.1"/>
        <n v="508846.05"/>
        <n v="425594.01"/>
        <n v="967925.9"/>
        <n v="419928.03"/>
        <n v="351958.09"/>
        <n v="741503.79"/>
        <n v="169392.25"/>
        <n v="834495.44"/>
        <n v="353866.44"/>
        <n v="740341.47"/>
        <n v="456037.28"/>
        <n v="167397.47"/>
        <n v="306726.96999999997"/>
        <n v="748714.42"/>
        <n v="743437.27"/>
        <n v="439923.91"/>
        <n v="478117.93"/>
        <n v="179894.58"/>
        <n v="410308.07"/>
        <n v="125554.69"/>
        <n v="147213.47"/>
        <n v="241872.12"/>
        <n v="573938.72"/>
        <n v="634766.55000000005"/>
        <n v="505638.8"/>
        <n v="399399.57"/>
        <n v="111388.81"/>
        <n v="753910.77"/>
        <n v="524559.49"/>
        <n v="443975.99"/>
        <n v="829317.84"/>
        <n v="678220.4"/>
        <n v="969977.83"/>
        <n v="716865.82"/>
        <n v="942584.21"/>
        <n v="478092.05"/>
        <n v="326511.40999999997"/>
        <n v="156811.74"/>
        <n v="206230.04"/>
        <n v="793309.4"/>
        <n v="666012.29"/>
        <n v="236816.49"/>
        <n v="263706.78999999998"/>
        <n v="897145.81"/>
        <n v="321655.40000000002"/>
        <n v="264406.71999999997"/>
        <n v="593617.32999999996"/>
        <n v="223318.86"/>
        <n v="511832.17"/>
        <n v="728996.55"/>
        <n v="227765.08"/>
        <n v="748872.59"/>
        <n v="709083.87"/>
        <n v="500664.18"/>
        <n v="719824.12"/>
        <n v="689167.19"/>
        <n v="604878.26"/>
        <n v="385023.91"/>
        <n v="395601.02"/>
        <n v="512283.77"/>
        <n v="110064.65"/>
        <n v="213433.01"/>
        <n v="548365.57999999996"/>
        <n v="110000.23"/>
        <n v="318690.57"/>
        <n v="320360.57"/>
        <n v="330799.42"/>
        <n v="536392.68999999994"/>
        <n v="943820.54"/>
        <n v="236566.98"/>
        <n v="701227.97"/>
        <n v="243237.45"/>
        <n v="506867.53"/>
        <n v="687716.24"/>
        <n v="602835.09"/>
        <n v="628999.79"/>
        <n v="991918.67"/>
        <n v="834803.42"/>
        <n v="177631.37"/>
        <n v="933602.38"/>
        <n v="711394.94"/>
        <n v="439880.74"/>
        <n v="733282.03"/>
        <n v="323979.25"/>
        <n v="817355.01"/>
        <n v="329549.3"/>
        <n v="519977.56"/>
        <n v="509289.07"/>
        <n v="329687.09000000003"/>
        <n v="800297.59"/>
        <n v="537832.46"/>
        <n v="384444.28"/>
        <n v="470284.04"/>
        <n v="322079.93"/>
        <n v="630727.82999999996"/>
        <n v="300471.05"/>
        <n v="395505.91999999998"/>
        <n v="907403.58"/>
        <n v="442428.73"/>
        <n v="669937.42000000004"/>
        <n v="617579.19999999995"/>
        <n v="963791.95"/>
        <n v="203345.12"/>
        <n v="308932.59999999998"/>
        <n v="373655.82"/>
        <n v="751659.31"/>
        <n v="831709.73"/>
        <n v="949471.04"/>
        <n v="622756.94999999995"/>
        <n v="405990.14"/>
        <n v="304374.43"/>
        <n v="410101.83"/>
        <n v="809565.22"/>
        <n v="532935.80000000005"/>
        <n v="290796.93"/>
        <n v="548399.72"/>
        <n v="120992.54"/>
        <n v="752418.91"/>
        <n v="872901.14"/>
        <n v="387502.87"/>
        <n v="418979.52"/>
        <n v="779169.57"/>
        <n v="152745.31"/>
        <n v="516159.25"/>
        <n v="748321.15"/>
        <n v="274464.74"/>
        <n v="164299.24"/>
        <n v="972148.25"/>
        <n v="707757.11"/>
        <n v="710722.98"/>
        <n v="890844.57"/>
        <n v="168426.7"/>
        <n v="174518.05"/>
        <n v="703127.65"/>
        <n v="704950.31"/>
        <n v="453013.14"/>
        <n v="191152.08"/>
        <n v="902830.63"/>
        <n v="684577.87"/>
        <n v="468982.5"/>
        <n v="837677.9"/>
        <n v="130281.62"/>
        <n v="774742.01"/>
        <n v="423187.32"/>
        <n v="279659.75"/>
        <n v="259338.56"/>
        <n v="362027.35"/>
        <n v="227275.72"/>
        <n v="899662.9"/>
        <n v="447369.69"/>
        <n v="747067.25"/>
        <n v="449174.24"/>
        <n v="416717.23"/>
        <n v="248272.79"/>
        <n v="268472.62"/>
        <n v="269307.59999999998"/>
        <n v="391828.53"/>
        <n v="580530.44999999995"/>
        <n v="981626.24"/>
        <n v="528655.11"/>
        <n v="586258.89"/>
        <n v="903162.26"/>
        <n v="542122.35"/>
        <n v="308760.78999999998"/>
        <n v="322722.45"/>
        <n v="969061.63"/>
        <n v="301437.65999999997"/>
        <n v="804301.47"/>
        <n v="824713.44"/>
        <n v="255982.27"/>
        <n v="124368.48"/>
        <n v="366273.1"/>
        <n v="996234.77"/>
        <n v="145131.46"/>
        <n v="269886.15999999997"/>
        <n v="690642.69"/>
        <n v="220766.97"/>
        <n v="912837.69"/>
        <n v="960162.83"/>
        <n v="262200.86"/>
        <n v="904360.2"/>
        <n v="550179.43000000005"/>
        <n v="229655.37"/>
        <n v="611913.76"/>
        <n v="669680.29"/>
        <n v="857979.52"/>
        <n v="674078.79"/>
        <n v="465289.35"/>
        <n v="161522.45000000001"/>
        <n v="109754.66"/>
        <n v="304349.15999999997"/>
        <n v="892020.82"/>
        <n v="242709"/>
        <n v="938179.91"/>
        <n v="199818.29"/>
        <n v="744064.56"/>
        <n v="374093.06"/>
        <n v="614223.73"/>
        <n v="316519.11"/>
        <n v="439504.3"/>
        <n v="896275.96"/>
        <n v="333579.75"/>
        <n v="730119.06"/>
        <n v="918687.03"/>
        <n v="497760.74"/>
        <n v="169044.06"/>
        <n v="608998.85"/>
        <n v="830331.91"/>
        <n v="420556.63"/>
        <n v="400266.65"/>
        <n v="666777.05000000005"/>
        <n v="731801.18"/>
        <n v="112062.79"/>
        <n v="657574.27"/>
        <n v="561154.23"/>
        <n v="376587.38"/>
        <n v="757847.85"/>
        <n v="756635.6"/>
        <n v="426999.77"/>
        <n v="159374.63"/>
        <n v="852014.15"/>
        <n v="377060.45"/>
        <n v="706700.67"/>
        <n v="746037.65"/>
        <n v="825519.58"/>
        <n v="201113.89"/>
        <n v="531969.59"/>
        <n v="388260.41"/>
        <n v="298505.23"/>
        <n v="367640.43"/>
        <n v="129462.53"/>
        <n v="754900.57"/>
        <n v="257269.84"/>
        <n v="702337.99"/>
        <n v="108940.17"/>
        <n v="826461.51"/>
        <n v="280042.94"/>
        <n v="744727.3"/>
        <n v="803555.42"/>
        <n v="421764.33"/>
        <n v="855742.11"/>
        <n v="746706.17"/>
        <n v="145699.22"/>
        <n v="196258.66"/>
        <n v="707320.96"/>
        <n v="356364.57"/>
        <n v="522444.85"/>
        <n v="482585.59999999998"/>
        <n v="145669.96"/>
        <n v="542290.15"/>
        <n v="365636.17"/>
        <n v="797226.38"/>
        <n v="152265.32999999999"/>
        <n v="626911.91"/>
        <n v="691889.18"/>
        <n v="326332.86"/>
        <n v="696161.61"/>
        <n v="335218.98"/>
        <n v="702534.86"/>
        <n v="300039.56"/>
        <n v="329263.38"/>
        <n v="139846.91"/>
        <n v="165202.48000000001"/>
        <n v="253091.07"/>
      </sharedItems>
    </cacheField>
    <cacheField name="annual_premium" numFmtId="0">
      <sharedItems containsSemiMixedTypes="0" containsString="0" containsNumber="1" minValue="3013.88" maxValue="49994.21" count="2828">
        <n v="27193.94"/>
        <n v="19603.439999999999"/>
        <n v="36274.58"/>
        <n v="23091.58"/>
        <n v="10458.219999999999"/>
        <n v="4539.3500000000004"/>
        <n v="45441.66"/>
        <n v="48214.239999999998"/>
        <n v="3511.69"/>
        <n v="9900.2999999999993"/>
        <n v="44472.07"/>
        <n v="39658.449999999997"/>
        <n v="6462.12"/>
        <n v="45327.69"/>
        <n v="37887.11"/>
        <n v="49184.02"/>
        <n v="37396.879999999997"/>
        <n v="18602.78"/>
        <n v="14093.71"/>
        <n v="35314.17"/>
        <n v="39794.25"/>
        <n v="33285.65"/>
        <n v="36635.08"/>
        <n v="20473.580000000002"/>
        <n v="28973.66"/>
        <n v="36977.67"/>
        <n v="36865.33"/>
        <n v="27414.18"/>
        <n v="41887.86"/>
        <n v="4714.79"/>
        <n v="46085.56"/>
        <n v="40740.67"/>
        <n v="38807.980000000003"/>
        <n v="15032.67"/>
        <n v="17815.759999999998"/>
        <n v="18906.439999999999"/>
        <n v="28970.38"/>
        <n v="45043.26"/>
        <n v="28612.18"/>
        <n v="6102.28"/>
        <n v="40816.06"/>
        <n v="29109.99"/>
        <n v="22216.76"/>
        <n v="44894.32"/>
        <n v="17198.13"/>
        <n v="15558.94"/>
        <n v="4067.07"/>
        <n v="43646.81"/>
        <n v="42854.27"/>
        <n v="12499.28"/>
        <n v="19496.28"/>
        <n v="38420.160000000003"/>
        <n v="25615.919999999998"/>
        <n v="49980.62"/>
        <n v="30514.49"/>
        <n v="11221.66"/>
        <n v="19815.2"/>
        <n v="35036.97"/>
        <n v="35376.550000000003"/>
        <n v="7062.18"/>
        <n v="11261.52"/>
        <n v="3274.74"/>
        <n v="43304.29"/>
        <n v="39801.040000000001"/>
        <n v="36747.94"/>
        <n v="9878.5300000000007"/>
        <n v="39745.19"/>
        <n v="12859.99"/>
        <n v="20397.95"/>
        <n v="29955.1"/>
        <n v="11308.78"/>
        <n v="16393.990000000002"/>
        <n v="32305.27"/>
        <n v="42144.88"/>
        <n v="6681.47"/>
        <n v="16737.41"/>
        <n v="32354.87"/>
        <n v="7958.92"/>
        <n v="10718.57"/>
        <n v="7476.89"/>
        <n v="13814.82"/>
        <n v="10366.44"/>
        <n v="15764.39"/>
        <n v="8591.39"/>
        <n v="3223.38"/>
        <n v="9221.3799999999992"/>
        <n v="47388.97"/>
        <n v="41480.97"/>
        <n v="4777.18"/>
        <n v="29699.48"/>
        <n v="35803.160000000003"/>
        <n v="37235.75"/>
        <n v="31294.86"/>
        <n v="47015.31"/>
        <n v="34304.629999999997"/>
        <n v="47731.63"/>
        <n v="43641.75"/>
        <n v="28296.240000000002"/>
        <n v="40343.71"/>
        <n v="45435.29"/>
        <n v="30711.360000000001"/>
        <n v="28049.8"/>
        <n v="33263.25"/>
        <n v="40924.17"/>
        <n v="28255.759999999998"/>
        <n v="44480.73"/>
        <n v="21817.94"/>
        <n v="36758.230000000003"/>
        <n v="12617.37"/>
        <n v="14735.92"/>
        <n v="41717.730000000003"/>
        <n v="19733.11"/>
        <n v="32264.46"/>
        <n v="7215.28"/>
        <n v="24306.400000000001"/>
        <n v="25807.43"/>
        <n v="33701.17"/>
        <n v="7244.52"/>
        <n v="3394.11"/>
        <n v="47902.76"/>
        <n v="9010.26"/>
        <n v="36337.26"/>
        <n v="16342.56"/>
        <n v="4945.4399999999996"/>
        <n v="37425.620000000003"/>
        <n v="26200.79"/>
        <n v="32972.370000000003"/>
        <n v="45961.14"/>
        <n v="30630.86"/>
        <n v="49666.67"/>
        <n v="21726.79"/>
        <n v="30915.1"/>
        <n v="42116.51"/>
        <n v="12118.12"/>
        <n v="13802.06"/>
        <n v="13650.98"/>
        <n v="30656.2"/>
        <n v="10431.99"/>
        <n v="24818.35"/>
        <n v="12540.1"/>
        <n v="13882.26"/>
        <n v="5465.88"/>
        <n v="24121.11"/>
        <n v="30771.14"/>
        <n v="21726.27"/>
        <n v="29401.14"/>
        <n v="34047.769999999997"/>
        <n v="20669.78"/>
        <n v="3586.06"/>
        <n v="4171.6099999999997"/>
        <n v="46921.599999999999"/>
        <n v="14486.37"/>
        <n v="34562.089999999997"/>
        <n v="13589.39"/>
        <n v="39052.120000000003"/>
        <n v="37235.040000000001"/>
        <n v="14442.13"/>
        <n v="26133.14"/>
        <n v="23915.62"/>
        <n v="26232.26"/>
        <n v="10419.4"/>
        <n v="29534.16"/>
        <n v="3611.09"/>
        <n v="15317.66"/>
        <n v="22080.32"/>
        <n v="30669.3"/>
        <n v="37021.339999999997"/>
        <n v="30366.05"/>
        <n v="8907.01"/>
        <n v="40497.4"/>
        <n v="21642.74"/>
        <n v="11682.2"/>
        <n v="17822.439999999999"/>
        <n v="7756.59"/>
        <n v="9645.58"/>
        <n v="33473.120000000003"/>
        <n v="38763.33"/>
        <n v="26190.83"/>
        <n v="38217.370000000003"/>
        <n v="20736.86"/>
        <n v="43611.15"/>
        <n v="20665.939999999999"/>
        <n v="27905.96"/>
        <n v="8412.6200000000008"/>
        <n v="18208.77"/>
        <n v="42060.68"/>
        <n v="14576.5"/>
        <n v="18257.560000000001"/>
        <n v="5700.57"/>
        <n v="8681.65"/>
        <n v="5761.99"/>
        <n v="4167.7"/>
        <n v="16989.64"/>
        <n v="34057.69"/>
        <n v="23044.22"/>
        <n v="35755.39"/>
        <n v="33618.68"/>
        <n v="20058.919999999998"/>
        <n v="6732.01"/>
        <n v="46977.79"/>
        <n v="36484.300000000003"/>
        <n v="23179.040000000001"/>
        <n v="49115.88"/>
        <n v="30719.67"/>
        <n v="39608.11"/>
        <n v="5266.64"/>
        <n v="24036.54"/>
        <n v="44460.25"/>
        <n v="11611.99"/>
        <n v="20349.5"/>
        <n v="29477.97"/>
        <n v="23464.66"/>
        <n v="13182.31"/>
        <n v="24203.17"/>
        <n v="10276.92"/>
        <n v="40106.879999999997"/>
        <n v="38727.79"/>
        <n v="18786.240000000002"/>
        <n v="13426.09"/>
        <n v="14132.02"/>
        <n v="16290.42"/>
        <n v="7863.8"/>
        <n v="44322.55"/>
        <n v="35299.699999999997"/>
        <n v="20681.28"/>
        <n v="19624.240000000002"/>
        <n v="28674.01"/>
        <n v="19476.759999999998"/>
        <n v="11778.63"/>
        <n v="32749.69"/>
        <n v="9451.89"/>
        <n v="40402.68"/>
        <n v="49504.31"/>
        <n v="17703.32"/>
        <n v="4535.0600000000004"/>
        <n v="16290.64"/>
        <n v="35795.06"/>
        <n v="4522.53"/>
        <n v="17923.150000000001"/>
        <n v="10726.37"/>
        <n v="13807.39"/>
        <n v="11853.15"/>
        <n v="10674.16"/>
        <n v="13007.01"/>
        <n v="14173.77"/>
        <n v="49919.99"/>
        <n v="22694.73"/>
        <n v="24244.48"/>
        <n v="15287.59"/>
        <n v="40910.26"/>
        <n v="27258.47"/>
        <n v="21186.83"/>
        <n v="40740.79"/>
        <n v="27344.23"/>
        <n v="23057.09"/>
        <n v="3586.79"/>
        <n v="35273.480000000003"/>
        <n v="48190.41"/>
        <n v="43647.06"/>
        <n v="49200.47"/>
        <n v="25287.75"/>
        <n v="28573.97"/>
        <n v="48348.49"/>
        <n v="38668.44"/>
        <n v="33315.46"/>
        <n v="12682.66"/>
        <n v="48707.09"/>
        <n v="6729.17"/>
        <n v="23462.240000000002"/>
        <n v="6354.43"/>
        <n v="3118.62"/>
        <n v="8772.56"/>
        <n v="14424.07"/>
        <n v="27812.78"/>
        <n v="5540.76"/>
        <n v="6189.73"/>
        <n v="10393.82"/>
        <n v="20842.38"/>
        <n v="29795.29"/>
        <n v="31222.04"/>
        <n v="49856.82"/>
        <n v="9794.39"/>
        <n v="21443.56"/>
        <n v="4407.7299999999996"/>
        <n v="47607.95"/>
        <n v="40363.26"/>
        <n v="40051.11"/>
        <n v="23349.94"/>
        <n v="34709.660000000003"/>
        <n v="45587.73"/>
        <n v="40101.879999999997"/>
        <n v="15837.74"/>
        <n v="27728.51"/>
        <n v="45572.6"/>
        <n v="34557.379999999997"/>
        <n v="3912.4"/>
        <n v="13995.22"/>
        <n v="18231.57"/>
        <n v="49736.22"/>
        <n v="14980.53"/>
        <n v="31172.14"/>
        <n v="38424.120000000003"/>
        <n v="30970.46"/>
        <n v="20033.330000000002"/>
        <n v="38940.25"/>
        <n v="48309.29"/>
        <n v="24595.48"/>
        <n v="15087.74"/>
        <n v="9858.64"/>
        <n v="49614.04"/>
        <n v="23639.26"/>
        <n v="44749.38"/>
        <n v="15845.6"/>
        <n v="37041.919999999998"/>
        <n v="16684.91"/>
        <n v="41960.03"/>
        <n v="16593.48"/>
        <n v="32422.9"/>
        <n v="27547.200000000001"/>
        <n v="19975.79"/>
        <n v="31802.84"/>
        <n v="14069.47"/>
        <n v="11393.07"/>
        <n v="49072.21"/>
        <n v="40271.93"/>
        <n v="33905.49"/>
        <n v="49955.97"/>
        <n v="29399.599999999999"/>
        <n v="14108.96"/>
        <n v="17367.66"/>
        <n v="27600.73"/>
        <n v="15856.69"/>
        <n v="13006.98"/>
        <n v="39213.33"/>
        <n v="3635.18"/>
        <n v="25203"/>
        <n v="41328.25"/>
        <n v="18395.3"/>
        <n v="12671.58"/>
        <n v="28698.04"/>
        <n v="30105.040000000001"/>
        <n v="20164.04"/>
        <n v="4837.7700000000004"/>
        <n v="21922.82"/>
        <n v="30887.09"/>
        <n v="37037.839999999997"/>
        <n v="14377.4"/>
        <n v="29436.32"/>
        <n v="49054.45"/>
        <n v="30426.49"/>
        <n v="35020.31"/>
        <n v="47544.79"/>
        <n v="34866.949999999997"/>
        <n v="38185.71"/>
        <n v="44106.81"/>
        <n v="33021.199999999997"/>
        <n v="29667.27"/>
        <n v="21564.21"/>
        <n v="22239.51"/>
        <n v="10236.85"/>
        <n v="44548.77"/>
        <n v="33421.33"/>
        <n v="38372.730000000003"/>
        <n v="34723.129999999997"/>
        <n v="47453.32"/>
        <n v="22101.02"/>
        <n v="34376.83"/>
        <n v="44630.29"/>
        <n v="49373.49"/>
        <n v="45220.21"/>
        <n v="15518.2"/>
        <n v="41403.660000000003"/>
        <n v="44098.239999999998"/>
        <n v="4653.6400000000003"/>
        <n v="21689.57"/>
        <n v="6036.6"/>
        <n v="39352.49"/>
        <n v="30508.27"/>
        <n v="45595.06"/>
        <n v="22048.97"/>
        <n v="39797.019999999997"/>
        <n v="15356.93"/>
        <n v="34225.910000000003"/>
        <n v="12459.63"/>
        <n v="21288.92"/>
        <n v="3455.6"/>
        <n v="17578.330000000002"/>
        <n v="29656.79"/>
        <n v="28391.54"/>
        <n v="7833.63"/>
        <n v="10469.780000000001"/>
        <n v="45815.42"/>
        <n v="14101.8"/>
        <n v="29245.96"/>
        <n v="29049.61"/>
        <n v="29063.59"/>
        <n v="48757.4"/>
        <n v="18021.919999999998"/>
        <n v="28187.19"/>
        <n v="8969.18"/>
        <n v="22202.28"/>
        <n v="30930.15"/>
        <n v="17446.37"/>
        <n v="47348.63"/>
        <n v="8896.7900000000009"/>
        <n v="49648.53"/>
        <n v="10668.82"/>
        <n v="25070.04"/>
        <n v="17174.12"/>
        <n v="25822.23"/>
        <n v="37301.53"/>
        <n v="10719.52"/>
        <n v="18922.82"/>
        <n v="28244.7"/>
        <n v="3163.83"/>
        <n v="46697.31"/>
        <n v="30345.72"/>
        <n v="47348.65"/>
        <n v="43547.16"/>
        <n v="21566.85"/>
        <n v="31437.7"/>
        <n v="18317.830000000002"/>
        <n v="40052.26"/>
        <n v="41924.379999999997"/>
        <n v="26603.48"/>
        <n v="49176.86"/>
        <n v="49661.3"/>
        <n v="38320.65"/>
        <n v="34794.03"/>
        <n v="17069.849999999999"/>
        <n v="40972.69"/>
        <n v="48079.12"/>
        <n v="32919.08"/>
        <n v="22438.17"/>
        <n v="10202.77"/>
        <n v="28936.93"/>
        <n v="4818.3"/>
        <n v="41425.1"/>
        <n v="15469.58"/>
        <n v="47933.05"/>
        <n v="46169.61"/>
        <n v="29841.71"/>
        <n v="41327.29"/>
        <n v="21548.7"/>
        <n v="40018.559999999998"/>
        <n v="6254.38"/>
        <n v="36393.300000000003"/>
        <n v="22507.15"/>
        <n v="41073.949999999997"/>
        <n v="23232.94"/>
        <n v="23357.07"/>
        <n v="42615.73"/>
        <n v="26461.74"/>
        <n v="21504.15"/>
        <n v="7492.98"/>
        <n v="33998.480000000003"/>
        <n v="7813.41"/>
        <n v="4031.13"/>
        <n v="6204.58"/>
        <n v="47396.639999999999"/>
        <n v="43465.11"/>
        <n v="11187.2"/>
        <n v="32399.05"/>
        <n v="42841.16"/>
        <n v="49805.279999999999"/>
        <n v="15251.04"/>
        <n v="15145.22"/>
        <n v="40111.879999999997"/>
        <n v="33490.230000000003"/>
        <n v="36533.99"/>
        <n v="46960.11"/>
        <n v="5573.79"/>
        <n v="38359.18"/>
        <n v="27754.17"/>
        <n v="10390.85"/>
        <n v="47273.120000000003"/>
        <n v="35882.959999999999"/>
        <n v="19171.37"/>
        <n v="21306.29"/>
        <n v="29363.919999999998"/>
        <n v="34543.65"/>
        <n v="15955.23"/>
        <n v="6210.91"/>
        <n v="47292.42"/>
        <n v="30696.81"/>
        <n v="9224.2099999999991"/>
        <n v="40408.629999999997"/>
        <n v="39288.65"/>
        <n v="35348.239999999998"/>
        <n v="48762.1"/>
        <n v="42862.81"/>
        <n v="28655.7"/>
        <n v="31343.99"/>
        <n v="34718.81"/>
        <n v="40010.410000000003"/>
        <n v="49578.69"/>
        <n v="32246.66"/>
        <n v="19764.669999999998"/>
        <n v="8637.0400000000009"/>
        <n v="15173.36"/>
        <n v="45185.96"/>
        <n v="38006.92"/>
        <n v="5741.2"/>
        <n v="8447.39"/>
        <n v="16510.78"/>
        <n v="29800.1"/>
        <n v="11056.74"/>
        <n v="7426.51"/>
        <n v="22608.2"/>
        <n v="29229.09"/>
        <n v="40898.36"/>
        <n v="42843.1"/>
        <n v="10006.200000000001"/>
        <n v="6343.23"/>
        <n v="28941.79"/>
        <n v="37076.29"/>
        <n v="38174.69"/>
        <n v="36058.589999999997"/>
        <n v="49661.5"/>
        <n v="19093.060000000001"/>
        <n v="45362.87"/>
        <n v="25363.72"/>
        <n v="28423.39"/>
        <n v="17593.11"/>
        <n v="48113.27"/>
        <n v="26555.03"/>
        <n v="22550.47"/>
        <n v="44726.44"/>
        <n v="43718.33"/>
        <n v="42795.05"/>
        <n v="30286.99"/>
        <n v="37205.26"/>
        <n v="40629.85"/>
        <n v="43560.13"/>
        <n v="18488.77"/>
        <n v="29523.84"/>
        <n v="4129.63"/>
        <n v="20903.009999999998"/>
        <n v="4170.87"/>
        <n v="43369.599999999999"/>
        <n v="14707.25"/>
        <n v="15696.69"/>
        <n v="27469.66"/>
        <n v="27205.47"/>
        <n v="43560.92"/>
        <n v="18077.41"/>
        <n v="28698.06"/>
        <n v="32718.1"/>
        <n v="13265.32"/>
        <n v="9709.8799999999992"/>
        <n v="25626.86"/>
        <n v="5421.06"/>
        <n v="17394.18"/>
        <n v="13713.48"/>
        <n v="36828.99"/>
        <n v="27905.95"/>
        <n v="29138.17"/>
        <n v="13202.59"/>
        <n v="29088.44"/>
        <n v="37912.49"/>
        <n v="27012.05"/>
        <n v="36326.120000000003"/>
        <n v="16614.21"/>
        <n v="24649.89"/>
        <n v="40453.949999999997"/>
        <n v="42384"/>
        <n v="17311.11"/>
        <n v="29564.29"/>
        <n v="41312.949999999997"/>
        <n v="18365.02"/>
        <n v="7096.48"/>
        <n v="13520.07"/>
        <n v="25511.53"/>
        <n v="4599.7700000000004"/>
        <n v="23871.21"/>
        <n v="7595.21"/>
        <n v="42760.87"/>
        <n v="33735.279999999999"/>
        <n v="41413.910000000003"/>
        <n v="34403.08"/>
        <n v="43526.67"/>
        <n v="17694.71"/>
        <n v="7665.91"/>
        <n v="40343.769999999997"/>
        <n v="14301.27"/>
        <n v="37353.25"/>
        <n v="38159.629999999997"/>
        <n v="31879.69"/>
        <n v="29727.200000000001"/>
        <n v="20032.47"/>
        <n v="35098.36"/>
        <n v="22646.02"/>
        <n v="43800.19"/>
        <n v="49296.49"/>
        <n v="22326.26"/>
        <n v="29765.03"/>
        <n v="3924.04"/>
        <n v="8696.2800000000007"/>
        <n v="22273.34"/>
        <n v="26015.279999999999"/>
        <n v="33460.01"/>
        <n v="29315.64"/>
        <n v="47988.87"/>
        <n v="9995.0400000000009"/>
        <n v="39134.04"/>
        <n v="9414.64"/>
        <n v="32409.72"/>
        <n v="49103.67"/>
        <n v="21638.79"/>
        <n v="29783.69"/>
        <n v="37421.74"/>
        <n v="33276.839999999997"/>
        <n v="16032"/>
        <n v="16028.28"/>
        <n v="8107.86"/>
        <n v="16783.64"/>
        <n v="26989.91"/>
        <n v="19169.64"/>
        <n v="48013.77"/>
        <n v="44482.080000000002"/>
        <n v="24333.19"/>
        <n v="4862.63"/>
        <n v="38939.01"/>
        <n v="16571.5"/>
        <n v="46107.77"/>
        <n v="8898.92"/>
        <n v="7970.92"/>
        <n v="29345.02"/>
        <n v="16094.69"/>
        <n v="27449.43"/>
        <n v="47505.93"/>
        <n v="23936.26"/>
        <n v="5490.01"/>
        <n v="46393.61"/>
        <n v="4591.8900000000003"/>
        <n v="14411"/>
        <n v="16655.3"/>
        <n v="31100.49"/>
        <n v="11979.57"/>
        <n v="30145.94"/>
        <n v="36829.25"/>
        <n v="22364.17"/>
        <n v="35097.68"/>
        <n v="26121.91"/>
        <n v="39201.050000000003"/>
        <n v="18393.599999999999"/>
        <n v="10962.44"/>
        <n v="38945.129999999997"/>
        <n v="47614.91"/>
        <n v="3089.33"/>
        <n v="13668.86"/>
        <n v="48719.96"/>
        <n v="48716.69"/>
        <n v="38372.31"/>
        <n v="12124.3"/>
        <n v="8497.0300000000007"/>
        <n v="29476.15"/>
        <n v="44293.72"/>
        <n v="37294.03"/>
        <n v="39730.85"/>
        <n v="15592.69"/>
        <n v="19913.650000000001"/>
        <n v="7995.31"/>
        <n v="12980.11"/>
        <n v="45366.879999999997"/>
        <n v="32515.52"/>
        <n v="34221.760000000002"/>
        <n v="45018.95"/>
        <n v="4439.84"/>
        <n v="11901.14"/>
        <n v="14578.69"/>
        <n v="44906.75"/>
        <n v="9643.7199999999993"/>
        <n v="28030.06"/>
        <n v="36700.32"/>
        <n v="18461.03"/>
        <n v="45061.39"/>
        <n v="24588.42"/>
        <n v="48174.2"/>
        <n v="25319.66"/>
        <n v="16354.62"/>
        <n v="27393.21"/>
        <n v="35071.83"/>
        <n v="10283.75"/>
        <n v="8465.68"/>
        <n v="47228.35"/>
        <n v="22203.52"/>
        <n v="9907.6200000000008"/>
        <n v="16181.47"/>
        <n v="49128.89"/>
        <n v="19729.509999999998"/>
        <n v="14557.63"/>
        <n v="34794.629999999997"/>
        <n v="28818.03"/>
        <n v="12784.81"/>
        <n v="5083.92"/>
        <n v="45874.87"/>
        <n v="32317.73"/>
        <n v="28225.759999999998"/>
        <n v="7920.71"/>
        <n v="49257.63"/>
        <n v="14197.72"/>
        <n v="28352.240000000002"/>
        <n v="47787.44"/>
        <n v="26903.25"/>
        <n v="7992.4"/>
        <n v="44222.76"/>
        <n v="15988.74"/>
        <n v="45329.97"/>
        <n v="5578.24"/>
        <n v="24892.75"/>
        <n v="15938.08"/>
        <n v="45759.7"/>
        <n v="13936.78"/>
        <n v="47584.92"/>
        <n v="12069.81"/>
        <n v="46663.35"/>
        <n v="5714.91"/>
        <n v="46014.96"/>
        <n v="38327.449999999997"/>
        <n v="6470.24"/>
        <n v="36997.919999999998"/>
        <n v="12796.31"/>
        <n v="30871.59"/>
        <n v="31904.99"/>
        <n v="10934.96"/>
        <n v="31622.77"/>
        <n v="45060.63"/>
        <n v="35592.43"/>
        <n v="17225.27"/>
        <n v="13183.26"/>
        <n v="23390.11"/>
        <n v="5347.62"/>
        <n v="41509.22"/>
        <n v="37582.99"/>
        <n v="43330.16"/>
        <n v="47537.279999999999"/>
        <n v="40782.17"/>
        <n v="28066.31"/>
        <n v="31588"/>
        <n v="18864.73"/>
        <n v="3172.94"/>
        <n v="41529.620000000003"/>
        <n v="33208.89"/>
        <n v="39140.300000000003"/>
        <n v="9559.65"/>
        <n v="47722.33"/>
        <n v="19856.41"/>
        <n v="30706.13"/>
        <n v="15931.62"/>
        <n v="36885.120000000003"/>
        <n v="34864.199999999997"/>
        <n v="12753.5"/>
        <n v="4874.33"/>
        <n v="25448.31"/>
        <n v="47299.07"/>
        <n v="24062.38"/>
        <n v="48371.519999999997"/>
        <n v="37251.35"/>
        <n v="45512.25"/>
        <n v="31887.98"/>
        <n v="21492.41"/>
        <n v="40162.04"/>
        <n v="20447.11"/>
        <n v="38036.620000000003"/>
        <n v="20709.86"/>
        <n v="46539.65"/>
        <n v="24267.13"/>
        <n v="22198.79"/>
        <n v="27944.42"/>
        <n v="40438.61"/>
        <n v="21968.3"/>
        <n v="34885.75"/>
        <n v="11186.45"/>
        <n v="30590.92"/>
        <n v="39090.75"/>
        <n v="34987.74"/>
        <n v="21417.05"/>
        <n v="30845.66"/>
        <n v="20921.64"/>
        <n v="38805.629999999997"/>
        <n v="41485.480000000003"/>
        <n v="31559.51"/>
        <n v="20341.66"/>
        <n v="30133.73"/>
        <n v="39001.040000000001"/>
        <n v="5453.54"/>
        <n v="12153.05"/>
        <n v="32050.22"/>
        <n v="20616.07"/>
        <n v="8328.68"/>
        <n v="29305.41"/>
        <n v="9605.07"/>
        <n v="36784.449999999997"/>
        <n v="3119.14"/>
        <n v="13751.56"/>
        <n v="20253.86"/>
        <n v="25162.62"/>
        <n v="25682.9"/>
        <n v="25589.16"/>
        <n v="49694.080000000002"/>
        <n v="23672.799999999999"/>
        <n v="22355.77"/>
        <n v="23774.15"/>
        <n v="37081.96"/>
        <n v="37796.78"/>
        <n v="40468.74"/>
        <n v="45428.639999999999"/>
        <n v="27864.13"/>
        <n v="5460.91"/>
        <n v="3677.42"/>
        <n v="34814.589999999997"/>
        <n v="5969.02"/>
        <n v="33603.17"/>
        <n v="21402.06"/>
        <n v="4870.4799999999996"/>
        <n v="13357.48"/>
        <n v="37218.46"/>
        <n v="21670.44"/>
        <n v="14516.61"/>
        <n v="44511.199999999997"/>
        <n v="20941.45"/>
        <n v="22979.78"/>
        <n v="7862.13"/>
        <n v="35073.81"/>
        <n v="39086.550000000003"/>
        <n v="29499.95"/>
        <n v="25657.87"/>
        <n v="43094.58"/>
        <n v="21588.46"/>
        <n v="24796.23"/>
        <n v="32961.050000000003"/>
        <n v="31936.27"/>
        <n v="28199.79"/>
        <n v="48736.66"/>
        <n v="27767.599999999999"/>
        <n v="15228.55"/>
        <n v="24335.81"/>
        <n v="47620.71"/>
        <n v="5421.15"/>
        <n v="43572.69"/>
        <n v="32663.360000000001"/>
        <n v="12242.87"/>
        <n v="23204.01"/>
        <n v="21363.360000000001"/>
        <n v="18918.5"/>
        <n v="14494.97"/>
        <n v="27900.93"/>
        <n v="24557.22"/>
        <n v="43081.39"/>
        <n v="7078.64"/>
        <n v="12438.73"/>
        <n v="33407.129999999997"/>
        <n v="16335.89"/>
        <n v="11860.93"/>
        <n v="13550.57"/>
        <n v="10024.34"/>
        <n v="39203.129999999997"/>
        <n v="26622.62"/>
        <n v="11731.71"/>
        <n v="13792.43"/>
        <n v="3477.48"/>
        <n v="6377.88"/>
        <n v="48048.19"/>
        <n v="20076.39"/>
        <n v="47570.02"/>
        <n v="26138.78"/>
        <n v="7116.99"/>
        <n v="3097.49"/>
        <n v="3340.75"/>
        <n v="10251.25"/>
        <n v="11744.49"/>
        <n v="15247.02"/>
        <n v="37500.76"/>
        <n v="29775.25"/>
        <n v="44582.239999999998"/>
        <n v="9554.9599999999991"/>
        <n v="43557.919999999998"/>
        <n v="27872.560000000001"/>
        <n v="44019.14"/>
        <n v="5323.88"/>
        <n v="38249.730000000003"/>
        <n v="36025.11"/>
        <n v="28012.65"/>
        <n v="43648.65"/>
        <n v="36106.300000000003"/>
        <n v="18218.669999999998"/>
        <n v="36263"/>
        <n v="18401.04"/>
        <n v="27364.1"/>
        <n v="20745.88"/>
        <n v="40648.199999999997"/>
        <n v="6834.94"/>
        <n v="15921.79"/>
        <n v="4230.8999999999996"/>
        <n v="4984.41"/>
        <n v="28484.16"/>
        <n v="48378.35"/>
        <n v="35787.800000000003"/>
        <n v="30811.19"/>
        <n v="42354.65"/>
        <n v="40562.07"/>
        <n v="37924.19"/>
        <n v="7705.23"/>
        <n v="6597.88"/>
        <n v="48514.07"/>
        <n v="18918.62"/>
        <n v="22591.41"/>
        <n v="25029"/>
        <n v="4689.1899999999996"/>
        <n v="19488.080000000002"/>
        <n v="9279.1299999999992"/>
        <n v="13705.21"/>
        <n v="28713.87"/>
        <n v="5841.72"/>
        <n v="23157.56"/>
        <n v="7650.28"/>
        <n v="29443.94"/>
        <n v="30788.79"/>
        <n v="36452.269999999997"/>
        <n v="37677.06"/>
        <n v="42561.760000000002"/>
        <n v="19389.09"/>
        <n v="44658.78"/>
        <n v="47919.74"/>
        <n v="13669.61"/>
        <n v="30186.05"/>
        <n v="20819.62"/>
        <n v="44150.47"/>
        <n v="13412.44"/>
        <n v="41764.639999999999"/>
        <n v="38043.800000000003"/>
        <n v="18097.2"/>
        <n v="36466.79"/>
        <n v="18739.5"/>
        <n v="44002.98"/>
        <n v="28364.46"/>
        <n v="9252.7099999999991"/>
        <n v="4756.1899999999996"/>
        <n v="17863.439999999999"/>
        <n v="38265.11"/>
        <n v="25140.39"/>
        <n v="42440.49"/>
        <n v="44483.99"/>
        <n v="23875.66"/>
        <n v="21992.99"/>
        <n v="46130.91"/>
        <n v="23352.55"/>
        <n v="4666"/>
        <n v="22909.33"/>
        <n v="31079.99"/>
        <n v="30741.05"/>
        <n v="44819.45"/>
        <n v="26473.48"/>
        <n v="32355.35"/>
        <n v="12275.47"/>
        <n v="4436.38"/>
        <n v="18322.099999999999"/>
        <n v="33428.620000000003"/>
        <n v="27245.52"/>
        <n v="19646.79"/>
        <n v="23584.86"/>
        <n v="21344.66"/>
        <n v="46974.400000000001"/>
        <n v="24559"/>
        <n v="23720.07"/>
        <n v="15318.59"/>
        <n v="39212.46"/>
        <n v="24221.16"/>
        <n v="45576.2"/>
        <n v="35139.410000000003"/>
        <n v="12883.65"/>
        <n v="31106.13"/>
        <n v="14210.63"/>
        <n v="9621.5400000000009"/>
        <n v="27009.15"/>
        <n v="17797.34"/>
        <n v="37252.480000000003"/>
        <n v="3671.09"/>
        <n v="25656.04"/>
        <n v="27410.42"/>
        <n v="43927.82"/>
        <n v="49972.81"/>
        <n v="27340.38"/>
        <n v="5670.97"/>
        <n v="41533.980000000003"/>
        <n v="39021.040000000001"/>
        <n v="12412.78"/>
        <n v="40210.94"/>
        <n v="21502.85"/>
        <n v="18512.62"/>
        <n v="8076.84"/>
        <n v="27687.7"/>
        <n v="28455.71"/>
        <n v="7494.85"/>
        <n v="28792.35"/>
        <n v="10842.86"/>
        <n v="26040.02"/>
        <n v="37149.64"/>
        <n v="29724.29"/>
        <n v="22110.400000000001"/>
        <n v="10195.379999999999"/>
        <n v="40906.6"/>
        <n v="4913.24"/>
        <n v="12032.59"/>
        <n v="28326.67"/>
        <n v="35168.99"/>
        <n v="49280.2"/>
        <n v="37165.61"/>
        <n v="17688.59"/>
        <n v="34465.379999999997"/>
        <n v="43279.95"/>
        <n v="38879.68"/>
        <n v="31903.43"/>
        <n v="17048.099999999999"/>
        <n v="4531.8999999999996"/>
        <n v="32435.59"/>
        <n v="43379.42"/>
        <n v="43974.47"/>
        <n v="28084.7"/>
        <n v="26470.47"/>
        <n v="4379.92"/>
        <n v="39512.82"/>
        <n v="45536.07"/>
        <n v="14486.23"/>
        <n v="5358.35"/>
        <n v="31309.46"/>
        <n v="48094.68"/>
        <n v="37602.980000000003"/>
        <n v="29944.57"/>
        <n v="11334.91"/>
        <n v="47299.46"/>
        <n v="44218.59"/>
        <n v="18545.78"/>
        <n v="12290.54"/>
        <n v="48285.22"/>
        <n v="9182.18"/>
        <n v="8094.05"/>
        <n v="24828.81"/>
        <n v="13758.12"/>
        <n v="16540.93"/>
        <n v="18248.36"/>
        <n v="23984.37"/>
        <n v="46170.69"/>
        <n v="19249.650000000001"/>
        <n v="39561.94"/>
        <n v="24812.240000000002"/>
        <n v="15183.23"/>
        <n v="44188.99"/>
        <n v="32613.85"/>
        <n v="7192.03"/>
        <n v="10767.27"/>
        <n v="31061.17"/>
        <n v="5059.46"/>
        <n v="16535.61"/>
        <n v="39397.19"/>
        <n v="38277.51"/>
        <n v="49847.09"/>
        <n v="4078.16"/>
        <n v="16051.08"/>
        <n v="13687.61"/>
        <n v="20592.54"/>
        <n v="44077.58"/>
        <n v="18324.439999999999"/>
        <n v="28514.47"/>
        <n v="41705.360000000001"/>
        <n v="9119.66"/>
        <n v="34842.17"/>
        <n v="16670.009999999998"/>
        <n v="41364.44"/>
        <n v="34585.379999999997"/>
        <n v="48600.51"/>
        <n v="14545.6"/>
        <n v="15812.41"/>
        <n v="44186.93"/>
        <n v="44561.64"/>
        <n v="30785.48"/>
        <n v="11468.67"/>
        <n v="10125.299999999999"/>
        <n v="21228.23"/>
        <n v="21125.1"/>
        <n v="16510.73"/>
        <n v="16664.57"/>
        <n v="30580.400000000001"/>
        <n v="17243.919999999998"/>
        <n v="31300.720000000001"/>
        <n v="20181.23"/>
        <n v="26133.96"/>
        <n v="44406.48"/>
        <n v="29469.93"/>
        <n v="16714.72"/>
        <n v="4708.7299999999996"/>
        <n v="36650.29"/>
        <n v="19537.419999999998"/>
        <n v="35504.67"/>
        <n v="35927.83"/>
        <n v="37158.31"/>
        <n v="4099.3"/>
        <n v="49064.47"/>
        <n v="29845.439999999999"/>
        <n v="49619.59"/>
        <n v="40211.94"/>
        <n v="15653.81"/>
        <n v="25048.23"/>
        <n v="28085.59"/>
        <n v="25587.96"/>
        <n v="40176.050000000003"/>
        <n v="6813.47"/>
        <n v="14405.69"/>
        <n v="42793.69"/>
        <n v="33294.550000000003"/>
        <n v="45784.52"/>
        <n v="21275.86"/>
        <n v="12824.35"/>
        <n v="20471.13"/>
        <n v="15774.23"/>
        <n v="23504.43"/>
        <n v="31750.26"/>
        <n v="20122.22"/>
        <n v="19415.669999999998"/>
        <n v="26201.88"/>
        <n v="27574.61"/>
        <n v="23930.44"/>
        <n v="47699.5"/>
        <n v="23700.11"/>
        <n v="29012.27"/>
        <n v="3182.21"/>
        <n v="26138.11"/>
        <n v="3843.19"/>
        <n v="20079.939999999999"/>
        <n v="22791.3"/>
        <n v="45295.13"/>
        <n v="17862.330000000002"/>
        <n v="21772.240000000002"/>
        <n v="25276.240000000002"/>
        <n v="21586.94"/>
        <n v="20254.84"/>
        <n v="33184.269999999997"/>
        <n v="23301.31"/>
        <n v="32802.36"/>
        <n v="36769.51"/>
        <n v="25651.08"/>
        <n v="5224.33"/>
        <n v="20428.71"/>
        <n v="7342.53"/>
        <n v="24452.240000000002"/>
        <n v="30265.919999999998"/>
        <n v="13986.28"/>
        <n v="27535.39"/>
        <n v="15635.34"/>
        <n v="24188.49"/>
        <n v="35370.910000000003"/>
        <n v="28520.78"/>
        <n v="32643.88"/>
        <n v="34736"/>
        <n v="18158.91"/>
        <n v="47744.99"/>
        <n v="30167"/>
        <n v="11545.39"/>
        <n v="31529.55"/>
        <n v="32334.7"/>
        <n v="29071.040000000001"/>
        <n v="4829.9399999999996"/>
        <n v="20560.189999999999"/>
        <n v="9076.26"/>
        <n v="24697.34"/>
        <n v="11814.8"/>
        <n v="26661.71"/>
        <n v="18725.849999999999"/>
        <n v="21039.56"/>
        <n v="43788.160000000003"/>
        <n v="9652.92"/>
        <n v="28437.17"/>
        <n v="34126.559999999998"/>
        <n v="47623.79"/>
        <n v="36029.93"/>
        <n v="15567.45"/>
        <n v="4306.8900000000003"/>
        <n v="23630.66"/>
        <n v="17225.64"/>
        <n v="28480.13"/>
        <n v="30137.23"/>
        <n v="13633.51"/>
        <n v="7981.74"/>
        <n v="19027.16"/>
        <n v="36220.300000000003"/>
        <n v="13751.91"/>
        <n v="9035.34"/>
        <n v="7645.02"/>
        <n v="27243.79"/>
        <n v="49545.75"/>
        <n v="9717.1299999999992"/>
        <n v="49505.26"/>
        <n v="36639.94"/>
        <n v="18321.23"/>
        <n v="18463.599999999999"/>
        <n v="11682.79"/>
        <n v="36218.58"/>
        <n v="6183.98"/>
        <n v="29437.68"/>
        <n v="36382.18"/>
        <n v="48814.43"/>
        <n v="39907.089999999997"/>
        <n v="4088.97"/>
        <n v="44201.31"/>
        <n v="13606.75"/>
        <n v="22778.27"/>
        <n v="3315"/>
        <n v="30051.85"/>
        <n v="38053.410000000003"/>
        <n v="26673.94"/>
        <n v="20418.98"/>
        <n v="8263.26"/>
        <n v="10413.17"/>
        <n v="18926.990000000002"/>
        <n v="20062.68"/>
        <n v="37289.199999999997"/>
        <n v="18304.990000000002"/>
        <n v="43962.43"/>
        <n v="40205.08"/>
        <n v="6338.39"/>
        <n v="17404.66"/>
        <n v="11287.52"/>
        <n v="18967.66"/>
        <n v="8040.2"/>
        <n v="36817.43"/>
        <n v="47198.43"/>
        <n v="5760.73"/>
        <n v="45983.03"/>
        <n v="9902.61"/>
        <n v="49075.01"/>
        <n v="46304.01"/>
        <n v="21002.36"/>
        <n v="9779.86"/>
        <n v="47554.03"/>
        <n v="5895.73"/>
        <n v="11037.38"/>
        <n v="36830.449999999997"/>
        <n v="37419.919999999998"/>
        <n v="14064.71"/>
        <n v="41401.97"/>
        <n v="11368.52"/>
        <n v="47102.63"/>
        <n v="9488.99"/>
        <n v="35574.42"/>
        <n v="22441.54"/>
        <n v="4395.38"/>
        <n v="5541.23"/>
        <n v="15966.01"/>
        <n v="47312.61"/>
        <n v="27198.66"/>
        <n v="6367.34"/>
        <n v="26077.78"/>
        <n v="23680.12"/>
        <n v="48457.55"/>
        <n v="45829.59"/>
        <n v="11995.8"/>
        <n v="10923.88"/>
        <n v="15798.31"/>
        <n v="9446.4"/>
        <n v="49626.73"/>
        <n v="29994.63"/>
        <n v="48166.06"/>
        <n v="35404.769999999997"/>
        <n v="41035.94"/>
        <n v="16027.49"/>
        <n v="26351.73"/>
        <n v="19499.86"/>
        <n v="36181.15"/>
        <n v="10443.5"/>
        <n v="26336.51"/>
        <n v="49842.63"/>
        <n v="31461.96"/>
        <n v="3834.91"/>
        <n v="25032.2"/>
        <n v="40539.599999999999"/>
        <n v="49358.15"/>
        <n v="24222.66"/>
        <n v="7609.93"/>
        <n v="31135.53"/>
        <n v="38148.51"/>
        <n v="32837.01"/>
        <n v="4716.83"/>
        <n v="42786.31"/>
        <n v="10479.08"/>
        <n v="8611.9500000000007"/>
        <n v="34824.78"/>
        <n v="38420.019999999997"/>
        <n v="23552.45"/>
        <n v="45403.4"/>
        <n v="47767.85"/>
        <n v="5730.5"/>
        <n v="27266.45"/>
        <n v="49948.95"/>
        <n v="40312.5"/>
        <n v="13647.2"/>
        <n v="41949.68"/>
        <n v="3749.91"/>
        <n v="12807.08"/>
        <n v="45922.86"/>
        <n v="23865.39"/>
        <n v="29929.24"/>
        <n v="45229.99"/>
        <n v="41380.67"/>
        <n v="46655.13"/>
        <n v="29054.17"/>
        <n v="32582.36"/>
        <n v="6025.99"/>
        <n v="31371.19"/>
        <n v="45778.48"/>
        <n v="37720.230000000003"/>
        <n v="42752.5"/>
        <n v="30360.85"/>
        <n v="26895.81"/>
        <n v="29006.41"/>
        <n v="12716.71"/>
        <n v="7889.09"/>
        <n v="13931.39"/>
        <n v="11589.42"/>
        <n v="18797.099999999999"/>
        <n v="25028.13"/>
        <n v="38102.449999999997"/>
        <n v="12911.39"/>
        <n v="32933.33"/>
        <n v="29740.880000000001"/>
        <n v="8764.41"/>
        <n v="42909.73"/>
        <n v="33161.24"/>
        <n v="41621.589999999997"/>
        <n v="19863.63"/>
        <n v="29149.62"/>
        <n v="44178.93"/>
        <n v="40338.160000000003"/>
        <n v="29127.33"/>
        <n v="32666.15"/>
        <n v="33742.94"/>
        <n v="48985.01"/>
        <n v="5269.93"/>
        <n v="20499.02"/>
        <n v="14725.98"/>
        <n v="8807.25"/>
        <n v="45844.94"/>
        <n v="43709.97"/>
        <n v="23775.73"/>
        <n v="47239.53"/>
        <n v="17486.46"/>
        <n v="10021.15"/>
        <n v="48004.59"/>
        <n v="45415.48"/>
        <n v="38774.550000000003"/>
        <n v="39056.83"/>
        <n v="22059.56"/>
        <n v="31889.07"/>
        <n v="23257.26"/>
        <n v="35310.800000000003"/>
        <n v="18711.27"/>
        <n v="3498.49"/>
        <n v="34598.43"/>
        <n v="11140.95"/>
        <n v="18569.87"/>
        <n v="45310.48"/>
        <n v="21961.24"/>
        <n v="10796.16"/>
        <n v="5641.75"/>
        <n v="19279.05"/>
        <n v="17454.490000000002"/>
        <n v="46296.68"/>
        <n v="4378.91"/>
        <n v="39551.760000000002"/>
        <n v="45840.04"/>
        <n v="29493.67"/>
        <n v="18318.439999999999"/>
        <n v="48947.62"/>
        <n v="47511.68"/>
        <n v="46404.01"/>
        <n v="12329.98"/>
        <n v="21811.06"/>
        <n v="17656.28"/>
        <n v="4924.07"/>
        <n v="7433.23"/>
        <n v="12650.76"/>
        <n v="7702.37"/>
        <n v="5820.67"/>
        <n v="5138.71"/>
        <n v="30819.13"/>
        <n v="11832.8"/>
        <n v="45115.040000000001"/>
        <n v="13816.72"/>
        <n v="6936.03"/>
        <n v="12541.43"/>
        <n v="12741.34"/>
        <n v="13407.58"/>
        <n v="6129.16"/>
        <n v="12759.78"/>
        <n v="45249.99"/>
        <n v="21649.32"/>
        <n v="19275.490000000002"/>
        <n v="12666.1"/>
        <n v="17747.38"/>
        <n v="21700.98"/>
        <n v="39278.800000000003"/>
        <n v="12610.36"/>
        <n v="34013.089999999997"/>
        <n v="36750.79"/>
        <n v="17950.13"/>
        <n v="23561.05"/>
        <n v="31456.240000000002"/>
        <n v="18421.419999999998"/>
        <n v="10424"/>
        <n v="33608.050000000003"/>
        <n v="36167.160000000003"/>
        <n v="33843.839999999997"/>
        <n v="23050.59"/>
        <n v="11697.6"/>
        <n v="17733.669999999998"/>
        <n v="47946.7"/>
        <n v="48052.02"/>
        <n v="12577.35"/>
        <n v="4338.5200000000004"/>
        <n v="9103.48"/>
        <n v="24671.4"/>
        <n v="13280.41"/>
        <n v="24918.81"/>
        <n v="19277.14"/>
        <n v="31231.64"/>
        <n v="28611.99"/>
        <n v="16775.34"/>
        <n v="21169.919999999998"/>
        <n v="7526.06"/>
        <n v="36308.67"/>
        <n v="41469.06"/>
        <n v="11623.48"/>
        <n v="44143.22"/>
        <n v="15591.29"/>
        <n v="45579.35"/>
        <n v="40663.68"/>
        <n v="21383.79"/>
        <n v="26266.33"/>
        <n v="19044.63"/>
        <n v="11316.87"/>
        <n v="27808.11"/>
        <n v="47601.120000000003"/>
        <n v="42830.41"/>
        <n v="11362.84"/>
        <n v="46180.22"/>
        <n v="44535.17"/>
        <n v="18133.919999999998"/>
        <n v="43472.38"/>
        <n v="4192.42"/>
        <n v="16483.21"/>
        <n v="5212.18"/>
        <n v="42068.63"/>
        <n v="43678.8"/>
        <n v="29912"/>
        <n v="47252.19"/>
        <n v="33106.29"/>
        <n v="40054.11"/>
        <n v="26979.74"/>
        <n v="18653.349999999999"/>
        <n v="26456.38"/>
        <n v="30996.83"/>
        <n v="23909.24"/>
        <n v="47380.42"/>
        <n v="37002.160000000003"/>
        <n v="37709.29"/>
        <n v="30780.63"/>
        <n v="5322.68"/>
        <n v="8011.67"/>
        <n v="38414.879999999997"/>
        <n v="10148.780000000001"/>
        <n v="7667.63"/>
        <n v="7432.21"/>
        <n v="40117.230000000003"/>
        <n v="37179.79"/>
        <n v="35530.06"/>
        <n v="28769.8"/>
        <n v="46190.31"/>
        <n v="6120.36"/>
        <n v="42550.02"/>
        <n v="14816.03"/>
        <n v="20671.509999999998"/>
        <n v="32061.84"/>
        <n v="9399.84"/>
        <n v="44637.05"/>
        <n v="25920.28"/>
        <n v="37182.29"/>
        <n v="42664.01"/>
        <n v="3464.82"/>
        <n v="45218.76"/>
        <n v="13602.88"/>
        <n v="19083.080000000002"/>
        <n v="14856.05"/>
        <n v="15211.18"/>
        <n v="27430.01"/>
        <n v="4184.1099999999997"/>
        <n v="20982.42"/>
        <n v="29577.439999999999"/>
        <n v="17476.68"/>
        <n v="10800.45"/>
        <n v="23276.82"/>
        <n v="7482.9"/>
        <n v="24284.75"/>
        <n v="32685.54"/>
        <n v="46681.41"/>
        <n v="33826.18"/>
        <n v="5461.11"/>
        <n v="5545.67"/>
        <n v="41535.269999999997"/>
        <n v="29843.07"/>
        <n v="9370.2900000000009"/>
        <n v="47770.68"/>
        <n v="43073.599999999999"/>
        <n v="36176.18"/>
        <n v="13393.66"/>
        <n v="33192.39"/>
        <n v="4640.29"/>
        <n v="22132.79"/>
        <n v="29576.61"/>
        <n v="32508.95"/>
        <n v="28161.31"/>
        <n v="20419.650000000001"/>
        <n v="26424.12"/>
        <n v="10581.69"/>
        <n v="32243.13"/>
        <n v="47261.31"/>
        <n v="39850.75"/>
        <n v="32421.11"/>
        <n v="10208.379999999999"/>
        <n v="10888.18"/>
        <n v="16868.240000000002"/>
        <n v="27848.77"/>
        <n v="41682.06"/>
        <n v="15380.79"/>
        <n v="19751.18"/>
        <n v="6452.83"/>
        <n v="30160.080000000002"/>
        <n v="17439.82"/>
        <n v="8102.56"/>
        <n v="40733.74"/>
        <n v="9362.84"/>
        <n v="40325.67"/>
        <n v="19900.07"/>
        <n v="7151.44"/>
        <n v="26462.93"/>
        <n v="48086.6"/>
        <n v="5429.49"/>
        <n v="19699.009999999998"/>
        <n v="3581.81"/>
        <n v="21147.360000000001"/>
        <n v="5945.02"/>
        <n v="37510.639999999999"/>
        <n v="18890.21"/>
        <n v="27742.63"/>
        <n v="16524.240000000002"/>
        <n v="26141.41"/>
        <n v="39106.980000000003"/>
        <n v="6818.24"/>
        <n v="5958.5"/>
        <n v="9301.75"/>
        <n v="23894.63"/>
        <n v="16908.97"/>
        <n v="43688.33"/>
        <n v="45619.57"/>
        <n v="31213.24"/>
        <n v="3719.58"/>
        <n v="28803.279999999999"/>
        <n v="43895.92"/>
        <n v="41340.080000000002"/>
        <n v="12651.39"/>
        <n v="22856.87"/>
        <n v="11712.56"/>
        <n v="31973.97"/>
        <n v="44717.85"/>
        <n v="3426.97"/>
        <n v="48308.55"/>
        <n v="43682.3"/>
        <n v="33373.46"/>
        <n v="37750.06"/>
        <n v="14489.88"/>
        <n v="42412.06"/>
        <n v="7489.95"/>
        <n v="42895.5"/>
        <n v="15673.82"/>
        <n v="37678.61"/>
        <n v="43795.65"/>
        <n v="26110.83"/>
        <n v="29854.91"/>
        <n v="32089.11"/>
        <n v="5347.89"/>
        <n v="18634.650000000001"/>
        <n v="43982.13"/>
        <n v="30048.14"/>
        <n v="38175.69"/>
        <n v="31419.01"/>
        <n v="13308.74"/>
        <n v="44182.69"/>
        <n v="42693.38"/>
        <n v="33210.14"/>
        <n v="37626.78"/>
        <n v="20287.12"/>
        <n v="31770.080000000002"/>
        <n v="17811.66"/>
        <n v="12378.59"/>
        <n v="48442.33"/>
        <n v="49232.52"/>
        <n v="3124.91"/>
        <n v="20197.16"/>
        <n v="3571.03"/>
        <n v="30949.49"/>
        <n v="5506.2"/>
        <n v="5822.94"/>
        <n v="47044.23"/>
        <n v="28515.57"/>
        <n v="39427.120000000003"/>
        <n v="25736.73"/>
        <n v="4645.76"/>
        <n v="31085.48"/>
        <n v="41301.120000000003"/>
        <n v="12617.13"/>
        <n v="10607.41"/>
        <n v="20345.2"/>
        <n v="10965.06"/>
        <n v="37758.69"/>
        <n v="27797.26"/>
        <n v="29382.2"/>
        <n v="15674.33"/>
        <n v="16353.73"/>
        <n v="36073.83"/>
        <n v="33888.019999999997"/>
        <n v="29514.53"/>
        <n v="4344.3"/>
        <n v="9604.6"/>
        <n v="41740.39"/>
        <n v="23723.200000000001"/>
        <n v="38881.06"/>
        <n v="47141.279999999999"/>
        <n v="19789.169999999998"/>
        <n v="23194.09"/>
        <n v="39537.94"/>
        <n v="37091.769999999997"/>
        <n v="34228.29"/>
        <n v="16735.14"/>
        <n v="26657.89"/>
        <n v="33758.42"/>
        <n v="49994.21"/>
        <n v="45881.09"/>
        <n v="49043.31"/>
        <n v="49534.89"/>
        <n v="38411.99"/>
        <n v="16148.38"/>
        <n v="28815.53"/>
        <n v="11380.07"/>
        <n v="16826.919999999998"/>
        <n v="36739.72"/>
        <n v="24439.040000000001"/>
        <n v="33456.120000000003"/>
        <n v="16452.919999999998"/>
        <n v="37716.32"/>
        <n v="22392.560000000001"/>
        <n v="30204.97"/>
        <n v="4284.1400000000003"/>
        <n v="10816.3"/>
        <n v="48911.45"/>
        <n v="35790.22"/>
        <n v="6037.9"/>
        <n v="7425.97"/>
        <n v="20080.8"/>
        <n v="28773.33"/>
        <n v="49305.5"/>
        <n v="44419.95"/>
        <n v="21833.72"/>
        <n v="40943.47"/>
        <n v="14558.66"/>
        <n v="15829.45"/>
        <n v="17195.64"/>
        <n v="32536.799999999999"/>
        <n v="4076.19"/>
        <n v="14789.99"/>
        <n v="14761.17"/>
        <n v="26992.77"/>
        <n v="27722.49"/>
        <n v="15655.22"/>
        <n v="37044.620000000003"/>
        <n v="43735.07"/>
        <n v="14704.7"/>
        <n v="37760.06"/>
        <n v="24069.7"/>
        <n v="11571.7"/>
        <n v="15533.47"/>
        <n v="22841.87"/>
        <n v="30549.23"/>
        <n v="13659.55"/>
        <n v="44407.77"/>
        <n v="8893.85"/>
        <n v="32450.67"/>
        <n v="44026.71"/>
        <n v="27210.74"/>
        <n v="22639.35"/>
        <n v="49598.8"/>
        <n v="19337.28"/>
        <n v="26564.959999999999"/>
        <n v="10187.89"/>
        <n v="36855.46"/>
        <n v="34500.85"/>
        <n v="10216.700000000001"/>
        <n v="7715.16"/>
        <n v="11435.04"/>
        <n v="26481.37"/>
        <n v="38202.19"/>
        <n v="47243.27"/>
        <n v="29663.93"/>
        <n v="4789.8"/>
        <n v="11169.09"/>
        <n v="23320.959999999999"/>
        <n v="24779.9"/>
        <n v="13180.39"/>
        <n v="15074.08"/>
        <n v="24627.95"/>
        <n v="31719.4"/>
        <n v="29310.11"/>
        <n v="26607.88"/>
        <n v="6237.71"/>
        <n v="41007.79"/>
        <n v="7987.05"/>
        <n v="45964.07"/>
        <n v="15489.87"/>
        <n v="12993.76"/>
        <n v="43154.05"/>
        <n v="29245.5"/>
        <n v="44951.83"/>
        <n v="28457.98"/>
        <n v="49688.79"/>
        <n v="42372.49"/>
        <n v="19144.580000000002"/>
        <n v="49713.09"/>
        <n v="29957.61"/>
        <n v="35990.839999999997"/>
        <n v="35070.879999999997"/>
        <n v="23418.37"/>
        <n v="19747.47"/>
        <n v="32408.45"/>
        <n v="23131.8"/>
        <n v="49250.8"/>
        <n v="24724.04"/>
        <n v="8096.03"/>
        <n v="20366.689999999999"/>
        <n v="27684.33"/>
        <n v="29892.65"/>
        <n v="49845.83"/>
        <n v="33218.1"/>
        <n v="46000.639999999999"/>
        <n v="33742.85"/>
        <n v="47539.48"/>
        <n v="18080.400000000001"/>
        <n v="5067.32"/>
        <n v="35615.379999999997"/>
        <n v="13852.37"/>
        <n v="25584.3"/>
        <n v="29475.31"/>
        <n v="5763.54"/>
        <n v="42071.65"/>
        <n v="36487.89"/>
        <n v="28681.81"/>
        <n v="13259.73"/>
        <n v="20200.419999999998"/>
        <n v="5112.17"/>
        <n v="30841.46"/>
        <n v="36638.239999999998"/>
        <n v="47498.55"/>
        <n v="25081.06"/>
        <n v="46763.040000000001"/>
        <n v="37861.64"/>
        <n v="16357.83"/>
        <n v="33209.11"/>
        <n v="39035.81"/>
        <n v="11504.1"/>
        <n v="5877.27"/>
        <n v="39656.93"/>
        <n v="8432.7800000000007"/>
        <n v="39338.300000000003"/>
        <n v="45708.65"/>
        <n v="29999.13"/>
        <n v="45915.38"/>
        <n v="21410.29"/>
        <n v="22924.84"/>
        <n v="34199.410000000003"/>
        <n v="38339.11"/>
        <n v="46662.080000000002"/>
        <n v="25122.79"/>
        <n v="20372.689999999999"/>
        <n v="7289.97"/>
        <n v="28129.85"/>
        <n v="43150.720000000001"/>
        <n v="14932.01"/>
        <n v="22671.06"/>
        <n v="33546.97"/>
        <n v="29440.560000000001"/>
        <n v="33639.65"/>
        <n v="24504.75"/>
        <n v="15105.09"/>
        <n v="44846.44"/>
        <n v="31320.47"/>
        <n v="39400.6"/>
        <n v="19997.11"/>
        <n v="3333.28"/>
        <n v="19650.97"/>
        <n v="36901.24"/>
        <n v="26789.68"/>
        <n v="45007.91"/>
        <n v="10126.200000000001"/>
        <n v="32114.62"/>
        <n v="39670.29"/>
        <n v="22025.32"/>
        <n v="38890.92"/>
        <n v="44719.27"/>
        <n v="19371.59"/>
        <n v="43941.16"/>
        <n v="29844.28"/>
        <n v="18235.939999999999"/>
        <n v="39695.160000000003"/>
        <n v="24916.65"/>
        <n v="35092.03"/>
        <n v="3184.59"/>
        <n v="8364.3799999999992"/>
        <n v="19866.04"/>
        <n v="27089.27"/>
        <n v="40846.69"/>
        <n v="13292.12"/>
        <n v="46800.160000000003"/>
        <n v="24476.91"/>
        <n v="24772.76"/>
        <n v="36866.120000000003"/>
        <n v="3880.92"/>
        <n v="24392.34"/>
        <n v="17730.849999999999"/>
        <n v="42290.98"/>
        <n v="25339.35"/>
        <n v="23687.52"/>
        <n v="16917.14"/>
        <n v="26108.83"/>
        <n v="29937.13"/>
        <n v="49099.29"/>
        <n v="36602.410000000003"/>
        <n v="32745.42"/>
        <n v="42887.27"/>
        <n v="43129.8"/>
        <n v="5539.65"/>
        <n v="8892.2999999999993"/>
        <n v="38139.279999999999"/>
        <n v="19501.740000000002"/>
        <n v="39611.9"/>
        <n v="31827.83"/>
        <n v="14940.61"/>
        <n v="48885.27"/>
        <n v="38014.660000000003"/>
        <n v="23298.69"/>
        <n v="37908.22"/>
        <n v="7235.93"/>
        <n v="29019.57"/>
        <n v="9271.61"/>
        <n v="22968.91"/>
        <n v="30128.49"/>
        <n v="14153.05"/>
        <n v="33990.480000000003"/>
        <n v="41885.199999999997"/>
        <n v="13630.25"/>
        <n v="20259.849999999999"/>
        <n v="46490.04"/>
        <n v="5290.8"/>
        <n v="3370.1"/>
        <n v="28198.36"/>
        <n v="8126.72"/>
        <n v="48833.94"/>
        <n v="16978.900000000001"/>
        <n v="21798.33"/>
        <n v="17338.43"/>
        <n v="45786.44"/>
        <n v="12211.31"/>
        <n v="11944.96"/>
        <n v="35602.839999999997"/>
        <n v="37241.25"/>
        <n v="7348.48"/>
        <n v="16680.47"/>
        <n v="8387.4500000000007"/>
        <n v="19854.77"/>
        <n v="19815.41"/>
        <n v="34454.69"/>
        <n v="40646.53"/>
        <n v="32770.39"/>
        <n v="44782"/>
        <n v="49920.53"/>
        <n v="31181.89"/>
        <n v="34171.519999999997"/>
        <n v="43380.75"/>
        <n v="32115.759999999998"/>
        <n v="41466.54"/>
        <n v="11033.66"/>
        <n v="23472.31"/>
        <n v="47138.17"/>
        <n v="4557.42"/>
        <n v="24270.26"/>
        <n v="21615.34"/>
        <n v="13827.31"/>
        <n v="33588.54"/>
        <n v="4274.24"/>
        <n v="5898.33"/>
        <n v="21866.75"/>
        <n v="38678.14"/>
        <n v="42973.91"/>
        <n v="25479.439999999999"/>
        <n v="21317.03"/>
        <n v="27193.4"/>
        <n v="15447.66"/>
        <n v="22962.36"/>
        <n v="34786.769999999997"/>
        <n v="21967.79"/>
        <n v="34052.47"/>
        <n v="9462.14"/>
        <n v="22411.67"/>
        <n v="31956.5"/>
        <n v="12516.74"/>
        <n v="44546.78"/>
        <n v="31695.31"/>
        <n v="35063.42"/>
        <n v="31845.47"/>
        <n v="44907.57"/>
        <n v="29672.35"/>
        <n v="40284.76"/>
        <n v="34283.29"/>
        <n v="16170.6"/>
        <n v="41392.480000000003"/>
        <n v="12919.35"/>
        <n v="15243.69"/>
        <n v="38439.82"/>
        <n v="4654.49"/>
        <n v="26110.6"/>
        <n v="25909.48"/>
        <n v="37993.29"/>
        <n v="31117.37"/>
        <n v="41079.51"/>
        <n v="24577.35"/>
        <n v="41426.11"/>
        <n v="31239.13"/>
        <n v="5413.02"/>
        <n v="12687.62"/>
        <n v="5317.48"/>
        <n v="27377.96"/>
        <n v="34636.300000000003"/>
        <n v="29808.95"/>
        <n v="6014.78"/>
        <n v="33093.5"/>
        <n v="28598.01"/>
        <n v="16081.52"/>
        <n v="25605.47"/>
        <n v="5444.23"/>
        <n v="9920.17"/>
        <n v="17072.150000000001"/>
        <n v="47880"/>
        <n v="11410.23"/>
        <n v="7587.06"/>
        <n v="42117.13"/>
        <n v="27115.61"/>
        <n v="8669.9699999999993"/>
        <n v="22499.599999999999"/>
        <n v="41749.980000000003"/>
        <n v="32751.13"/>
        <n v="47305.4"/>
        <n v="20854.310000000001"/>
        <n v="26490.62"/>
        <n v="49389.45"/>
        <n v="38206.42"/>
        <n v="29399.82"/>
        <n v="18143.919999999998"/>
        <n v="15225.75"/>
        <n v="25242.68"/>
        <n v="44658.81"/>
        <n v="8744.5499999999993"/>
        <n v="20885.7"/>
        <n v="20513.72"/>
        <n v="49324.36"/>
        <n v="22030.52"/>
        <n v="16788.93"/>
        <n v="45079.57"/>
        <n v="32990.769999999997"/>
        <n v="25645.79"/>
        <n v="48390.48"/>
        <n v="6408.46"/>
        <n v="3277.65"/>
        <n v="23322.59"/>
        <n v="32975.410000000003"/>
        <n v="22044.48"/>
        <n v="48477.81"/>
        <n v="39923.120000000003"/>
        <n v="7927.07"/>
        <n v="22283.4"/>
        <n v="21175.26"/>
        <n v="30093.21"/>
        <n v="29093.919999999998"/>
        <n v="21646.42"/>
        <n v="16615.3"/>
        <n v="3279.66"/>
        <n v="4855.1099999999997"/>
        <n v="21339.040000000001"/>
        <n v="48970.31"/>
        <n v="39351.29"/>
        <n v="47464.18"/>
        <n v="34515.22"/>
        <n v="39763.94"/>
        <n v="45891.15"/>
        <n v="19019.939999999999"/>
        <n v="26045.33"/>
        <n v="47267.57"/>
        <n v="22296.35"/>
        <n v="40231.72"/>
        <n v="31338.79"/>
        <n v="49399.07"/>
        <n v="15381.19"/>
        <n v="4146.53"/>
        <n v="23024.5"/>
        <n v="27058.94"/>
        <n v="45962.62"/>
        <n v="45634.78"/>
        <n v="21791.54"/>
        <n v="33477.17"/>
        <n v="34468.42"/>
        <n v="36942.800000000003"/>
        <n v="40899.879999999997"/>
        <n v="20812.95"/>
        <n v="19863.18"/>
        <n v="22553.38"/>
        <n v="8263.61"/>
        <n v="33682.519999999997"/>
        <n v="48133.48"/>
        <n v="4525.28"/>
        <n v="29118.99"/>
        <n v="40671.4"/>
        <n v="3461.05"/>
        <n v="13465.95"/>
        <n v="31492.17"/>
        <n v="5743.42"/>
        <n v="47815.519999999997"/>
        <n v="7348.34"/>
        <n v="34762.550000000003"/>
        <n v="36541.81"/>
        <n v="25614.9"/>
        <n v="21265.74"/>
        <n v="34589.08"/>
        <n v="28863.79"/>
        <n v="32308.76"/>
        <n v="31575.81"/>
        <n v="29855.14"/>
        <n v="26279.19"/>
        <n v="36040.160000000003"/>
        <n v="14960.8"/>
        <n v="33396.49"/>
        <n v="25590.42"/>
        <n v="9206.8700000000008"/>
        <n v="41711.01"/>
        <n v="34013.25"/>
        <n v="24370.83"/>
        <n v="33253.660000000003"/>
        <n v="42191.46"/>
        <n v="23781.77"/>
        <n v="22419.59"/>
        <n v="31642.73"/>
        <n v="39982.36"/>
        <n v="14699.72"/>
        <n v="39423.440000000002"/>
        <n v="5065.8100000000004"/>
        <n v="7960.79"/>
        <n v="5873.67"/>
        <n v="7356.62"/>
        <n v="24815.03"/>
        <n v="18164.419999999998"/>
        <n v="29345.84"/>
        <n v="22675.26"/>
        <n v="19124.349999999999"/>
        <n v="45710.03"/>
        <n v="45515.360000000001"/>
        <n v="30763.03"/>
        <n v="25222.17"/>
        <n v="33293.42"/>
        <n v="17194.82"/>
        <n v="41246"/>
        <n v="26446.16"/>
        <n v="10485.49"/>
        <n v="25474.33"/>
        <n v="40480.559999999998"/>
        <n v="6407.01"/>
        <n v="37061.51"/>
        <n v="18686.54"/>
        <n v="48299.87"/>
        <n v="19507.7"/>
        <n v="27204"/>
        <n v="3718.52"/>
        <n v="31646.11"/>
        <n v="13641.05"/>
        <n v="36715.279999999999"/>
        <n v="35710.11"/>
        <n v="47290.95"/>
        <n v="42335.23"/>
        <n v="19052.5"/>
        <n v="29559.67"/>
        <n v="30871.99"/>
        <n v="4961.18"/>
        <n v="36438.79"/>
        <n v="21943.17"/>
        <n v="48730.3"/>
        <n v="19826.86"/>
        <n v="47951.7"/>
        <n v="36805.57"/>
        <n v="24945.03"/>
        <n v="46850.37"/>
        <n v="5794.9"/>
        <n v="35462.92"/>
        <n v="31987.919999999998"/>
        <n v="43410.14"/>
        <n v="12426.65"/>
        <n v="37599.46"/>
        <n v="16813.25"/>
        <n v="11164.54"/>
        <n v="46798.59"/>
        <n v="43702.82"/>
        <n v="7432.05"/>
        <n v="27364.2"/>
        <n v="11169.7"/>
        <n v="43088.93"/>
        <n v="18165.580000000002"/>
        <n v="10930.55"/>
        <n v="38991.89"/>
        <n v="14315.63"/>
        <n v="10324.24"/>
        <n v="6465.43"/>
        <n v="27999.55"/>
        <n v="34639.519999999997"/>
        <n v="20770.05"/>
        <n v="41862.449999999997"/>
        <n v="49576.92"/>
        <n v="18153.28"/>
        <n v="12489.7"/>
        <n v="26617.23"/>
        <n v="44776.09"/>
        <n v="5245.77"/>
        <n v="18471.12"/>
        <n v="9732.6"/>
        <n v="46055.25"/>
        <n v="46394.55"/>
        <n v="41487.370000000003"/>
        <n v="12802.57"/>
        <n v="48897.88"/>
        <n v="3866.84"/>
        <n v="10446.39"/>
        <n v="14358.11"/>
        <n v="37618.699999999997"/>
        <n v="31201.09"/>
        <n v="39381.21"/>
        <n v="35831.839999999997"/>
        <n v="36723.72"/>
        <n v="9150.8799999999992"/>
        <n v="12597.37"/>
        <n v="26449.57"/>
        <n v="40207.69"/>
        <n v="27237.71"/>
        <n v="7016.58"/>
        <n v="42303.55"/>
        <n v="24427.79"/>
        <n v="29208"/>
        <n v="10685.45"/>
        <n v="44870.2"/>
        <n v="47623.8"/>
        <n v="44006.37"/>
        <n v="32947.15"/>
        <n v="3127.81"/>
        <n v="27371.4"/>
        <n v="35224.769999999997"/>
        <n v="49730.59"/>
        <n v="10485.87"/>
        <n v="21511.37"/>
        <n v="41743.26"/>
        <n v="16020.08"/>
        <n v="49414.19"/>
        <n v="15420.28"/>
        <n v="10373.49"/>
        <n v="16892.400000000001"/>
        <n v="48243.29"/>
        <n v="8448.09"/>
        <n v="25508.84"/>
        <n v="20933.8"/>
        <n v="7988.09"/>
        <n v="27510.75"/>
        <n v="9257.49"/>
        <n v="31566"/>
        <n v="9130.84"/>
        <n v="32130.65"/>
        <n v="6597.11"/>
        <n v="36767.21"/>
        <n v="4816.38"/>
        <n v="16656.27"/>
        <n v="18192.87"/>
        <n v="37344.769999999997"/>
        <n v="47696.92"/>
        <n v="24760.7"/>
        <n v="44931.03"/>
        <n v="31766.48"/>
        <n v="21497.71"/>
        <n v="13312.57"/>
        <n v="3013.88"/>
        <n v="43661.66"/>
        <n v="36536.89"/>
        <n v="47259"/>
        <n v="20534.64"/>
        <n v="20239.11"/>
        <n v="17506.95"/>
        <n v="13856.64"/>
        <n v="43267.51"/>
        <n v="16778.21"/>
        <n v="23217.52"/>
        <n v="36394.71"/>
        <n v="43417.98"/>
        <n v="31168.75"/>
        <n v="10932.16"/>
        <n v="16720.5"/>
        <n v="35834.47"/>
        <n v="30829.61"/>
        <n v="24717.96"/>
        <n v="23289.56"/>
        <n v="3626.2"/>
        <n v="47282.66"/>
        <n v="29720.83"/>
        <n v="18450.84"/>
        <n v="43226.7"/>
        <n v="4001.39"/>
        <n v="28256.55"/>
        <n v="18055.89"/>
        <n v="41291.760000000002"/>
        <n v="48019.74"/>
        <n v="27108.94"/>
        <n v="41354.06"/>
        <n v="13794.69"/>
        <n v="30423.66"/>
        <n v="30227.17"/>
        <n v="29369.27"/>
        <n v="21950.09"/>
        <n v="40697.43"/>
        <n v="30930.33"/>
        <n v="22547.89"/>
        <n v="19350.79"/>
        <n v="36286.6"/>
        <n v="34628.339999999997"/>
        <n v="12901.4"/>
        <n v="12735.61"/>
        <n v="9385.16"/>
        <n v="30733"/>
        <n v="25767.06"/>
        <n v="49820.08"/>
        <n v="30504.76"/>
        <n v="40271.64"/>
        <n v="27781.07"/>
        <n v="16851.189999999999"/>
        <n v="40325.89"/>
        <n v="5546.36"/>
        <n v="12590.84"/>
        <n v="30454.43"/>
        <n v="26833.89"/>
        <n v="27599.24"/>
        <n v="24511.68"/>
        <n v="12461.6"/>
        <n v="47786.080000000002"/>
        <n v="47436.13"/>
        <n v="48164.63"/>
        <n v="20997.94"/>
        <n v="46494.47"/>
        <n v="26781.97"/>
        <n v="44366.62"/>
        <n v="38270.33"/>
        <n v="46324.18"/>
        <n v="34573.97"/>
        <n v="20509.82"/>
        <n v="30687.24"/>
        <n v="26614.42"/>
        <n v="14153.26"/>
        <n v="48572.27"/>
        <n v="46199.24"/>
        <n v="26151.94"/>
        <n v="22442.68"/>
        <n v="11131.63"/>
        <n v="7103.28"/>
        <n v="34849.19"/>
        <n v="6110.62"/>
        <n v="32474.83"/>
        <n v="49885"/>
        <n v="41012.89"/>
        <n v="28073.5"/>
        <n v="5645.14"/>
        <n v="47507.28"/>
        <n v="9953.17"/>
        <n v="37821.29"/>
        <n v="36095.35"/>
        <n v="33478.99"/>
        <n v="37294.54"/>
        <n v="13097.98"/>
        <n v="23423.29"/>
        <n v="48737.06"/>
        <n v="49449.14"/>
        <n v="12256.94"/>
        <n v="17110.45"/>
        <n v="15597.34"/>
        <n v="37196.959999999999"/>
        <n v="32683.07"/>
        <n v="26979.47"/>
        <n v="36910.39"/>
        <n v="17082.560000000001"/>
        <n v="46257.8"/>
        <n v="6322.34"/>
        <n v="30907.64"/>
        <n v="31676.07"/>
        <n v="41019.96"/>
        <n v="9075.0300000000007"/>
        <n v="45359.46"/>
        <n v="31979.9"/>
        <n v="13722.05"/>
        <n v="41541.69"/>
        <n v="41015.269999999997"/>
        <n v="43578.09"/>
        <n v="39459.980000000003"/>
        <n v="10551.13"/>
        <n v="47458.92"/>
        <n v="45261.4"/>
        <n v="38271.199999999997"/>
        <n v="40572.07"/>
        <n v="7265.62"/>
        <n v="12406.15"/>
        <n v="31726.27"/>
        <n v="4192.3999999999996"/>
        <n v="43015.25"/>
        <n v="40809.14"/>
        <n v="49246.74"/>
        <n v="38754.92"/>
        <n v="30337.46"/>
        <n v="43713.19"/>
        <n v="49481.18"/>
        <n v="13332.61"/>
        <n v="6975.67"/>
        <n v="36301.69"/>
        <n v="20335.77"/>
        <n v="7005.62"/>
        <n v="9052.26"/>
        <n v="38915.800000000003"/>
        <n v="12023.94"/>
        <n v="35963.660000000003"/>
        <n v="45157.56"/>
        <n v="31204.89"/>
        <n v="3934.8"/>
        <n v="45645.95"/>
        <n v="35264.76"/>
        <n v="25479.8"/>
        <n v="28440.45"/>
        <n v="16160.1"/>
        <n v="24853.96"/>
        <n v="13662.93"/>
        <n v="13995.67"/>
        <n v="39480.54"/>
        <n v="29629.98"/>
        <n v="21127.34"/>
        <n v="24631.68"/>
        <n v="37692.660000000003"/>
        <n v="43991.41"/>
        <n v="33648.199999999997"/>
        <n v="20239.12"/>
        <n v="15545.92"/>
        <n v="31124.58"/>
        <n v="46742.55"/>
        <n v="16549.22"/>
        <n v="48620.38"/>
        <n v="30027.52"/>
        <n v="30782.799999999999"/>
        <n v="34707.07"/>
        <n v="7410.79"/>
        <n v="35382.370000000003"/>
        <n v="29859.64"/>
        <n v="46734.98"/>
        <n v="32722.36"/>
        <n v="42157.47"/>
        <n v="17031.810000000001"/>
        <n v="29738.94"/>
        <n v="27487.200000000001"/>
        <n v="23740.42"/>
        <n v="20170.03"/>
        <n v="25411.83"/>
        <n v="25192.09"/>
        <n v="22562.240000000002"/>
        <n v="22259.22"/>
        <n v="17101.96"/>
        <n v="37347.760000000002"/>
        <n v="25861.85"/>
        <n v="29230.99"/>
        <n v="47540.24"/>
        <n v="20143.32"/>
        <n v="25454.03"/>
        <n v="15868.27"/>
        <n v="42341.85"/>
        <n v="36843.58"/>
        <n v="44339.62"/>
        <n v="24779.919999999998"/>
        <n v="49104.58"/>
        <n v="3806.73"/>
        <n v="17297.04"/>
        <n v="14194.64"/>
        <n v="16994.240000000002"/>
        <n v="36961.58"/>
        <n v="47653.48"/>
        <n v="49118.85"/>
        <n v="25501.02"/>
        <n v="10405.57"/>
        <n v="44861.33"/>
        <n v="45114.49"/>
        <n v="44560.77"/>
        <n v="15379.8"/>
        <n v="25726.81"/>
        <n v="39485.980000000003"/>
        <n v="30087.94"/>
        <n v="44066.96"/>
        <n v="12333.18"/>
        <n v="45276.91"/>
        <n v="5940.43"/>
        <n v="44877.49"/>
        <n v="43814.96"/>
        <n v="19021.43"/>
        <n v="46051.360000000001"/>
        <n v="23620.09"/>
        <n v="32153.67"/>
        <n v="43737.9"/>
        <n v="17554.03"/>
        <n v="46093.33"/>
        <n v="17072.79"/>
        <n v="21970.82"/>
        <n v="8729.1299999999992"/>
        <n v="24157.5"/>
        <n v="18717.71"/>
        <n v="37976.68"/>
        <n v="23607.39"/>
        <n v="39825.94"/>
        <n v="31043.279999999999"/>
        <n v="4101.37"/>
        <n v="33013.120000000003"/>
        <n v="24873.42"/>
        <n v="21802.81"/>
        <n v="44951.87"/>
        <n v="27121.26"/>
        <n v="23863.87"/>
        <n v="22875.91"/>
        <n v="46141.99"/>
        <n v="14469.81"/>
        <n v="34612.94"/>
        <n v="47104.73"/>
        <n v="41790.83"/>
        <n v="33701.08"/>
        <n v="46672.56"/>
        <n v="42317.86"/>
        <n v="3306.54"/>
        <n v="5149.96"/>
        <n v="24095.32"/>
        <n v="4331.34"/>
        <n v="10949.79"/>
        <n v="18077.53"/>
        <n v="4030.13"/>
        <n v="27966.44"/>
        <n v="41532.83"/>
        <n v="35927.93"/>
        <n v="43870.29"/>
        <n v="16060.36"/>
        <n v="13656.96"/>
        <n v="42774.879999999997"/>
        <n v="44976.07"/>
        <n v="38598.78"/>
        <n v="35876.519999999997"/>
        <n v="39017.980000000003"/>
        <n v="19490.849999999999"/>
        <n v="7379.31"/>
        <n v="15702.34"/>
        <n v="28265.279999999999"/>
        <n v="26452.75"/>
        <n v="18168.32"/>
        <n v="43871.71"/>
        <n v="8013.56"/>
        <n v="29433.24"/>
        <n v="33041.269999999997"/>
        <n v="48237.43"/>
        <n v="43027.16"/>
        <n v="49610.01"/>
        <n v="44080.36"/>
        <n v="6841.93"/>
        <n v="25984.68"/>
        <n v="42820.97"/>
        <n v="44171.18"/>
        <n v="14610.02"/>
        <n v="34731.519999999997"/>
        <n v="25080.58"/>
        <n v="44321.36"/>
        <n v="48625.11"/>
        <n v="23776.67"/>
        <n v="14489.42"/>
        <n v="42644.52"/>
        <n v="4618.24"/>
        <n v="29751.87"/>
        <n v="19539.48"/>
        <n v="45513.19"/>
        <n v="8171.89"/>
        <n v="24178.959999999999"/>
        <n v="42445.23"/>
        <n v="29279.96"/>
        <n v="31902.58"/>
        <n v="30047.41"/>
        <n v="34745.25"/>
        <n v="19487.900000000001"/>
        <n v="35903.68"/>
        <n v="47975.199999999997"/>
        <n v="4230.92"/>
        <n v="28738.29"/>
        <n v="33606.25"/>
        <n v="11496.04"/>
        <n v="44345.48"/>
        <n v="48902.58"/>
        <n v="38349.730000000003"/>
        <n v="34335.83"/>
        <n v="23863.68"/>
        <n v="33958.339999999997"/>
        <n v="16876.900000000001"/>
        <n v="32516.15"/>
        <n v="10869.94"/>
        <n v="38579.18"/>
        <n v="47427.51"/>
        <n v="8208.5400000000009"/>
        <n v="28154.959999999999"/>
        <n v="27919.24"/>
        <n v="5697.79"/>
        <n v="36960.81"/>
        <n v="49114.76"/>
        <n v="34032.86"/>
        <n v="26782.25"/>
        <n v="23193.25"/>
        <n v="30163.93"/>
        <n v="11935.88"/>
        <n v="24955.26"/>
        <n v="14959.78"/>
        <n v="44151.05"/>
        <n v="46638.75"/>
        <n v="27295.77"/>
        <n v="46622.2"/>
        <n v="48865.3"/>
        <n v="36146.620000000003"/>
        <n v="17951.23"/>
        <n v="12284.19"/>
        <n v="40167.29"/>
        <n v="6488.42"/>
        <n v="29579.88"/>
        <n v="44909.68"/>
        <n v="11108.68"/>
        <n v="24635.35"/>
        <n v="6239.98"/>
        <n v="10327.99"/>
        <n v="42061.88"/>
        <n v="3623.88"/>
        <n v="30697.34"/>
        <n v="19190.099999999999"/>
        <n v="35517.769999999997"/>
        <n v="8522.56"/>
        <n v="47870.45"/>
        <n v="35568.58"/>
        <n v="12441.76"/>
        <n v="8911.4500000000007"/>
        <n v="35343.22"/>
        <n v="42202.17"/>
        <n v="37462.660000000003"/>
        <n v="6603.67"/>
        <n v="37617.96"/>
        <n v="16400.689999999999"/>
        <n v="12625.32"/>
        <n v="25559.3"/>
        <n v="46613.06"/>
        <n v="16692.52"/>
        <n v="37131.26"/>
        <n v="4372.54"/>
        <n v="45777.32"/>
        <n v="41304.04"/>
        <n v="10968.92"/>
        <n v="44118.87"/>
        <n v="34623.56"/>
        <n v="42476.47"/>
        <n v="38267.879999999997"/>
        <n v="16994.47"/>
        <n v="5614.58"/>
        <n v="5148.71"/>
        <n v="20480.7"/>
        <n v="10427.83"/>
        <n v="11686.17"/>
        <n v="37846.300000000003"/>
        <n v="6288.73"/>
        <n v="42368.86"/>
        <n v="18447.23"/>
        <n v="25823.66"/>
        <n v="20679.57"/>
        <n v="16264.16"/>
        <n v="44625.4"/>
        <n v="21041.71"/>
        <n v="39905.56"/>
        <n v="46542.52"/>
        <n v="8132.08"/>
        <n v="16643.810000000001"/>
        <n v="22080.57"/>
        <n v="48261.88"/>
        <n v="26389.74"/>
        <n v="21771.14"/>
        <n v="20771.919999999998"/>
        <n v="28331.06"/>
        <n v="31452.75"/>
        <n v="35839.360000000001"/>
        <n v="4829.88"/>
        <n v="41624"/>
        <n v="11639.64"/>
        <n v="49451.51"/>
        <n v="15937.55"/>
        <n v="29618.17"/>
        <n v="3537.63"/>
        <n v="32846.129999999997"/>
        <n v="46322.9"/>
        <n v="17321.29"/>
        <n v="16769.150000000001"/>
        <n v="7219.18"/>
        <n v="20151.14"/>
        <n v="47941.63"/>
        <n v="44295.96"/>
        <n v="25155.01"/>
        <n v="41930.83"/>
        <n v="28075.88"/>
        <n v="21188.04"/>
        <n v="41084.230000000003"/>
        <n v="47637.95"/>
        <n v="37205.25"/>
        <n v="40627.07"/>
        <n v="49637.63"/>
        <n v="19488.25"/>
        <n v="11629.1"/>
        <n v="49650.47"/>
        <n v="44112.84"/>
        <n v="4225.8900000000003"/>
        <n v="14824.99"/>
        <n v="29382.77"/>
        <n v="38429.160000000003"/>
        <n v="29290.14"/>
        <n v="35406.480000000003"/>
        <n v="27114.61"/>
        <n v="29210.73"/>
        <n v="31715.52"/>
        <n v="29741.53"/>
        <n v="18407.45"/>
        <n v="32685.02"/>
        <n v="29751.58"/>
        <n v="6806.45"/>
        <n v="25949.17"/>
        <n v="29773.05"/>
        <n v="15490.69"/>
        <n v="5419.81"/>
        <n v="3400.23"/>
        <n v="25010.83"/>
        <n v="3697.86"/>
        <n v="15190.9"/>
        <n v="30812.29"/>
        <n v="5674.12"/>
        <n v="7584.5"/>
        <n v="31521.919999999998"/>
        <n v="45279.76"/>
        <n v="30908.54"/>
        <n v="11425.66"/>
        <n v="3766.67"/>
        <n v="5404.37"/>
        <n v="6776.11"/>
        <n v="7193.35"/>
        <n v="7576.99"/>
        <n v="14963.99"/>
        <n v="27381.07"/>
        <n v="6382.85"/>
        <n v="21281.71"/>
        <n v="9107.6299999999992"/>
        <n v="13561.27"/>
        <n v="15230.71"/>
        <n v="9569.23"/>
        <n v="9502.0499999999993"/>
        <n v="24804.39"/>
        <n v="3712.15"/>
        <n v="36558.85"/>
        <n v="29392.01"/>
        <n v="44159.61"/>
        <n v="9646.93"/>
        <n v="49964.15"/>
        <n v="6666.55"/>
        <n v="5679.44"/>
        <n v="26228.62"/>
        <n v="23424.29"/>
        <n v="28742.06"/>
        <n v="47546.52"/>
        <n v="38402.480000000003"/>
        <n v="30132.37"/>
        <n v="41596.04"/>
        <n v="11107.06"/>
        <n v="6610.5"/>
        <n v="36027.9"/>
        <n v="43095.06"/>
        <n v="43045.96"/>
        <n v="15367.17"/>
        <n v="11976.97"/>
        <n v="17201.96"/>
        <n v="19695.09"/>
        <n v="43101.26"/>
        <n v="10345.25"/>
        <n v="17907.11"/>
        <n v="38433.32"/>
        <n v="24209.4"/>
        <n v="48163.29"/>
        <n v="34888.639999999999"/>
        <n v="49002.94"/>
        <n v="49133.72"/>
        <n v="10383.85"/>
        <n v="32802.370000000003"/>
        <n v="24144.080000000002"/>
        <n v="11937.11"/>
        <n v="29647.99"/>
        <n v="28389.82"/>
        <n v="23970.31"/>
        <n v="32161.37"/>
        <n v="22975.279999999999"/>
        <n v="23976.59"/>
        <n v="4552.66"/>
        <n v="44824.24"/>
        <n v="32817.870000000003"/>
        <n v="21274.720000000001"/>
        <n v="9879.86"/>
        <n v="27086.45"/>
        <n v="22974.01"/>
        <n v="34272.21"/>
        <n v="45122.93"/>
        <n v="18186.66"/>
        <n v="24017.98"/>
        <n v="48064.62"/>
        <n v="45518.45"/>
        <n v="5139.1499999999996"/>
        <n v="14484.89"/>
        <n v="22344.95"/>
        <n v="10762.94"/>
        <n v="49003.05"/>
        <n v="28974.5"/>
        <n v="21041.54"/>
        <n v="25548.3"/>
        <n v="26766.81"/>
        <n v="25477.52"/>
        <n v="30104.52"/>
        <n v="22285.4"/>
        <n v="6440.96"/>
        <n v="24111.56"/>
        <n v="40122.370000000003"/>
        <n v="47964.72"/>
        <n v="47252.800000000003"/>
        <n v="34810.25"/>
        <n v="33566.85"/>
        <n v="45703.31"/>
        <n v="19051.84"/>
        <n v="3777.38"/>
        <n v="22324.09"/>
        <n v="15397.45"/>
        <n v="32206.17"/>
        <n v="12077.95"/>
        <n v="19953.169999999998"/>
        <n v="23148.86"/>
        <n v="37311.620000000003"/>
        <n v="14633.44"/>
        <n v="24800.080000000002"/>
        <n v="34408.800000000003"/>
        <n v="22368.49"/>
        <n v="6184.11"/>
        <n v="5058.8900000000003"/>
        <n v="34702.15"/>
        <n v="10434.09"/>
        <n v="17254.03"/>
        <n v="20577.39"/>
        <n v="14602.52"/>
        <n v="38513.699999999997"/>
        <n v="15723.24"/>
        <n v="22390.54"/>
        <n v="20394.25"/>
        <n v="19943.16"/>
        <n v="14156.71"/>
        <n v="13682.67"/>
        <n v="9121.24"/>
        <n v="13755.02"/>
        <n v="42240.62"/>
        <n v="18208.63"/>
        <n v="44546.77"/>
        <n v="35315.599999999999"/>
        <n v="48589.79"/>
        <n v="40890.839999999997"/>
        <n v="10805.58"/>
        <n v="19440.580000000002"/>
        <n v="32432.91"/>
        <n v="39240.07"/>
        <n v="43688.91"/>
        <n v="15816.22"/>
        <n v="48582.42"/>
        <n v="28022.35"/>
        <n v="44521.34"/>
        <n v="22312.639999999999"/>
        <n v="24592.23"/>
        <n v="30903.599999999999"/>
        <n v="6268.78"/>
        <n v="15702.33"/>
        <n v="39452.47"/>
        <n v="32775.49"/>
        <n v="12374.1"/>
        <n v="40890.239999999998"/>
        <n v="12740.35"/>
        <n v="11035.82"/>
        <n v="37676.28"/>
        <n v="3079.49"/>
        <n v="45017.09"/>
        <n v="33337.519999999997"/>
        <n v="13782.59"/>
        <n v="15519.76"/>
        <n v="35222.07"/>
        <n v="44683.35"/>
      </sharedItems>
    </cacheField>
    <cacheField name="policy_start_date" numFmtId="14">
      <sharedItems containsSemiMixedTypes="0" containsNonDate="0" containsDate="1" containsString="0" minDate="2020-07-26T00:00:00" maxDate="2024-07-25T00:00:00"/>
    </cacheField>
    <cacheField name="policy_end_date" numFmtId="14">
      <sharedItems containsSemiMixedTypes="0" containsNonDate="0" containsDate="1" containsString="0" minDate="2020-11-23T00:00:00" maxDate="2025-07-25T00:00:00"/>
    </cacheField>
    <cacheField name="agent_id" numFmtId="0">
      <sharedItems count="300">
        <s v="AGT5238"/>
        <s v="AGT5008"/>
        <s v="AGT5118"/>
        <s v="AGT5090"/>
        <s v="AGT5050"/>
        <s v="AGT5264"/>
        <s v="AGT5028"/>
        <s v="AGT5067"/>
        <s v="AGT5085"/>
        <s v="AGT5170"/>
        <s v="AGT5234"/>
        <s v="AGT5189"/>
        <s v="AGT5001"/>
        <s v="AGT5213"/>
        <s v="AGT5275"/>
        <s v="AGT5098"/>
        <s v="AGT5176"/>
        <s v="AGT5209"/>
        <s v="AGT5027"/>
        <s v="AGT5204"/>
        <s v="AGT5126"/>
        <s v="AGT5061"/>
        <s v="AGT5207"/>
        <s v="AGT5004"/>
        <s v="AGT5136"/>
        <s v="AGT5042"/>
        <s v="AGT5063"/>
        <s v="AGT5132"/>
        <s v="AGT5066"/>
        <s v="AGT5274"/>
        <s v="AGT5193"/>
        <s v="AGT5038"/>
        <s v="AGT5197"/>
        <s v="AGT5137"/>
        <s v="AGT5125"/>
        <s v="AGT5150"/>
        <s v="AGT5016"/>
        <s v="AGT5122"/>
        <s v="AGT5200"/>
        <s v="AGT5104"/>
        <s v="AGT5177"/>
        <s v="AGT5143"/>
        <s v="AGT5108"/>
        <s v="AGT5048"/>
        <s v="AGT5124"/>
        <s v="AGT5064"/>
        <s v="AGT5287"/>
        <s v="AGT5107"/>
        <s v="AGT5271"/>
        <s v="AGT5141"/>
        <s v="AGT5117"/>
        <s v="AGT5165"/>
        <s v="AGT5142"/>
        <s v="AGT5293"/>
        <s v="AGT5040"/>
        <s v="AGT5194"/>
        <s v="AGT5205"/>
        <s v="AGT5179"/>
        <s v="AGT5266"/>
        <s v="AGT5289"/>
        <s v="AGT5250"/>
        <s v="AGT5252"/>
        <s v="AGT5240"/>
        <s v="AGT5247"/>
        <s v="AGT5097"/>
        <s v="AGT5243"/>
        <s v="AGT5211"/>
        <s v="AGT5286"/>
        <s v="AGT5080"/>
        <s v="AGT5203"/>
        <s v="AGT5298"/>
        <s v="AGT5261"/>
        <s v="AGT5255"/>
        <s v="AGT5019"/>
        <s v="AGT5222"/>
        <s v="AGT5020"/>
        <s v="AGT5012"/>
        <s v="AGT5183"/>
        <s v="AGT5148"/>
        <s v="AGT5135"/>
        <s v="AGT5156"/>
        <s v="AGT5242"/>
        <s v="AGT5149"/>
        <s v="AGT5269"/>
        <s v="AGT5099"/>
        <s v="AGT5210"/>
        <s v="AGT5005"/>
        <s v="AGT5158"/>
        <s v="AGT5096"/>
        <s v="AGT5051"/>
        <s v="AGT5076"/>
        <s v="AGT5131"/>
        <s v="AGT5241"/>
        <s v="AGT5037"/>
        <s v="AGT5119"/>
        <s v="AGT5002"/>
        <s v="AGT5191"/>
        <s v="AGT5260"/>
        <s v="AGT5024"/>
        <s v="AGT5105"/>
        <s v="AGT5295"/>
        <s v="AGT5192"/>
        <s v="AGT5017"/>
        <s v="AGT5049"/>
        <s v="AGT5254"/>
        <s v="AGT5111"/>
        <s v="AGT5082"/>
        <s v="AGT5232"/>
        <s v="AGT5228"/>
        <s v="AGT5236"/>
        <s v="AGT5184"/>
        <s v="AGT5225"/>
        <s v="AGT5208"/>
        <s v="AGT5133"/>
        <s v="AGT5116"/>
        <s v="AGT5083"/>
        <s v="AGT5055"/>
        <s v="AGT5041"/>
        <s v="AGT5279"/>
        <s v="AGT5219"/>
        <s v="AGT5007"/>
        <s v="AGT5075"/>
        <s v="AGT5110"/>
        <s v="AGT5121"/>
        <s v="AGT5229"/>
        <s v="AGT5057"/>
        <s v="AGT5011"/>
        <s v="AGT5144"/>
        <s v="AGT5089"/>
        <s v="AGT5262"/>
        <s v="AGT5072"/>
        <s v="AGT5249"/>
        <s v="AGT5195"/>
        <s v="AGT5022"/>
        <s v="AGT5212"/>
        <s v="AGT5278"/>
        <s v="AGT5060"/>
        <s v="AGT5281"/>
        <s v="AGT5109"/>
        <s v="AGT5268"/>
        <s v="AGT5157"/>
        <s v="AGT5180"/>
        <s v="AGT5026"/>
        <s v="AGT5073"/>
        <s v="AGT5256"/>
        <s v="AGT5244"/>
        <s v="AGT5025"/>
        <s v="AGT5120"/>
        <s v="AGT5140"/>
        <s v="AGT5154"/>
        <s v="AGT5161"/>
        <s v="AGT5280"/>
        <s v="AGT5273"/>
        <s v="AGT5233"/>
        <s v="AGT5294"/>
        <s v="AGT5284"/>
        <s v="AGT5031"/>
        <s v="AGT5282"/>
        <s v="AGT5086"/>
        <s v="AGT5043"/>
        <s v="AGT5196"/>
        <s v="AGT5172"/>
        <s v="AGT5299"/>
        <s v="AGT5058"/>
        <s v="AGT5239"/>
        <s v="AGT5174"/>
        <s v="AGT5270"/>
        <s v="AGT5237"/>
        <s v="AGT5188"/>
        <s v="AGT5163"/>
        <s v="AGT5199"/>
        <s v="AGT5129"/>
        <s v="AGT5253"/>
        <s v="AGT5094"/>
        <s v="AGT5065"/>
        <s v="AGT5155"/>
        <s v="AGT5035"/>
        <s v="AGT5070"/>
        <s v="AGT5230"/>
        <s v="AGT5277"/>
        <s v="AGT5226"/>
        <s v="AGT5223"/>
        <s v="AGT5288"/>
        <s v="AGT5245"/>
        <s v="AGT5045"/>
        <s v="AGT5173"/>
        <s v="AGT5227"/>
        <s v="AGT5030"/>
        <s v="AGT5166"/>
        <s v="AGT5127"/>
        <s v="AGT5053"/>
        <s v="AGT5160"/>
        <s v="AGT5023"/>
        <s v="AGT5220"/>
        <s v="AGT5034"/>
        <s v="AGT5267"/>
        <s v="AGT5296"/>
        <s v="AGT5112"/>
        <s v="AGT5006"/>
        <s v="AGT5182"/>
        <s v="AGT5095"/>
        <s v="AGT5164"/>
        <s v="AGT5151"/>
        <s v="AGT5215"/>
        <s v="AGT5181"/>
        <s v="AGT5062"/>
        <s v="AGT5021"/>
        <s v="AGT5190"/>
        <s v="AGT5088"/>
        <s v="AGT5078"/>
        <s v="AGT5159"/>
        <s v="AGT5167"/>
        <s v="AGT5115"/>
        <s v="AGT5292"/>
        <s v="AGT5224"/>
        <s v="AGT5138"/>
        <s v="AGT5147"/>
        <s v="AGT5015"/>
        <s v="AGT5101"/>
        <s v="AGT5297"/>
        <s v="AGT5114"/>
        <s v="AGT5178"/>
        <s v="AGT5059"/>
        <s v="AGT5113"/>
        <s v="AGT5259"/>
        <s v="AGT5047"/>
        <s v="AGT5206"/>
        <s v="AGT5092"/>
        <s v="AGT5071"/>
        <s v="AGT5168"/>
        <s v="AGT5003"/>
        <s v="AGT5285"/>
        <s v="AGT5171"/>
        <s v="AGT5033"/>
        <s v="AGT5235"/>
        <s v="AGT5130"/>
        <s v="AGT5216"/>
        <s v="AGT5079"/>
        <s v="AGT5013"/>
        <s v="AGT5103"/>
        <s v="AGT5145"/>
        <s v="AGT5134"/>
        <s v="AGT5106"/>
        <s v="AGT5054"/>
        <s v="AGT5187"/>
        <s v="AGT5032"/>
        <s v="AGT5146"/>
        <s v="AGT5056"/>
        <s v="AGT5091"/>
        <s v="AGT5014"/>
        <s v="AGT5185"/>
        <s v="AGT5000"/>
        <s v="AGT5052"/>
        <s v="AGT5272"/>
        <s v="AGT5009"/>
        <s v="AGT5077"/>
        <s v="AGT5102"/>
        <s v="AGT5217"/>
        <s v="AGT5081"/>
        <s v="AGT5276"/>
        <s v="AGT5029"/>
        <s v="AGT5175"/>
        <s v="AGT5010"/>
        <s v="AGT5074"/>
        <s v="AGT5018"/>
        <s v="AGT5169"/>
        <s v="AGT5202"/>
        <s v="AGT5214"/>
        <s v="AGT5186"/>
        <s v="AGT5068"/>
        <s v="AGT5100"/>
        <s v="AGT5153"/>
        <s v="AGT5251"/>
        <s v="AGT5263"/>
        <s v="AGT5046"/>
        <s v="AGT5198"/>
        <s v="AGT5257"/>
        <s v="AGT5128"/>
        <s v="AGT5084"/>
        <s v="AGT5039"/>
        <s v="AGT5291"/>
        <s v="AGT5152"/>
        <s v="AGT5093"/>
        <s v="AGT5162"/>
        <s v="AGT5221"/>
        <s v="AGT5087"/>
        <s v="AGT5265"/>
        <s v="AGT5283"/>
        <s v="AGT5218"/>
        <s v="AGT5069"/>
        <s v="AGT5044"/>
        <s v="AGT5258"/>
        <s v="AGT5139"/>
        <s v="AGT5231"/>
        <s v="AGT5290"/>
        <s v="AGT5201"/>
        <s v="AGT5123"/>
        <s v="AGT5036"/>
        <s v="AGT5246"/>
        <s v="AGT5248"/>
      </sharedItems>
    </cacheField>
    <cacheField name="status" numFmtId="0">
      <sharedItems count="3">
        <s v="Active"/>
        <s v="Cancelled"/>
        <s v="Lapsed"/>
      </sharedItems>
    </cacheField>
    <cacheField name="Policy Duration(days)" numFmtId="0">
      <sharedItems containsSemiMixedTypes="0" containsString="0" containsNumber="1" containsInteger="1" minValue="0" maxValue="1761"/>
    </cacheField>
    <cacheField name="Policy duration(years)" numFmtId="166">
      <sharedItems containsSemiMixedTypes="0" containsString="0" containsNumber="1" minValue="0" maxValue="4.8246575342465752"/>
    </cacheField>
    <cacheField name="Coverage Category" numFmtId="0">
      <sharedItems count="3">
        <s v="Low"/>
        <s v="Medium"/>
        <s v="High"/>
      </sharedItems>
    </cacheField>
    <cacheField name="Premium Category" numFmtId="0">
      <sharedItems count="3">
        <s v="Medium"/>
        <s v="High"/>
        <s v="Low"/>
      </sharedItems>
    </cacheField>
    <cacheField name="Policy Year" numFmtId="0">
      <sharedItems containsSemiMixedTypes="0" containsString="0" containsNumber="1" containsInteger="1" minValue="2020" maxValue="2024" count="5">
        <n v="2021"/>
        <n v="2022"/>
        <n v="2024"/>
        <n v="2023"/>
        <n v="2020"/>
      </sharedItems>
    </cacheField>
    <cacheField name="Policy Month" numFmtId="0">
      <sharedItems/>
    </cacheField>
    <cacheField name="Policy Quarter" numFmtId="0">
      <sharedItems/>
    </cacheField>
    <cacheField name="Policy Age" numFmtId="0">
      <sharedItems containsSemiMixedTypes="0" containsString="0" containsNumber="1" containsInteger="1" minValue="732" maxValue="2191"/>
    </cacheField>
    <cacheField name="Expiry Year" numFmtId="0">
      <sharedItems containsSemiMixedTypes="0" containsString="0" containsNumber="1" containsInteger="1" minValue="2020" maxValue="2025"/>
    </cacheField>
    <cacheField name="Expiry Month" numFmtId="0">
      <sharedItems/>
    </cacheField>
    <cacheField name="Policy Status Group" numFmtId="0">
      <sharedItems/>
    </cacheField>
    <cacheField name="Coverage-to-Premium Ratio" numFmtId="165">
      <sharedItems containsSemiMixedTypes="0" containsString="0" containsNumber="1" minValue="2.1209277381898515" maxValue="331.76267800974159"/>
    </cacheField>
  </cacheFields>
  <extLst>
    <ext xmlns:x14="http://schemas.microsoft.com/office/spreadsheetml/2009/9/main" uri="{725AE2AE-9491-48be-B2B4-4EB974FC3084}">
      <x14:pivotCacheDefinition pivotCacheId="1171129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8">
  <r>
    <x v="0"/>
    <s v="CUST10833"/>
    <x v="0"/>
    <x v="0"/>
    <x v="0"/>
    <d v="2021-07-25T00:00:00"/>
    <d v="2022-10-25T00:00:00"/>
    <x v="0"/>
    <x v="0"/>
    <n v="457"/>
    <n v="1.252054794520548"/>
    <x v="0"/>
    <x v="0"/>
    <x v="0"/>
    <s v="Jul"/>
    <s v="Q3"/>
    <n v="1827"/>
    <n v="2022"/>
    <s v="Oct"/>
    <s v="Active"/>
    <n v="6.2466016325696092"/>
  </r>
  <r>
    <x v="1"/>
    <s v="CUST11786"/>
    <x v="1"/>
    <x v="1"/>
    <x v="1"/>
    <d v="2022-09-19T00:00:00"/>
    <d v="2024-04-29T00:00:00"/>
    <x v="1"/>
    <x v="1"/>
    <n v="588"/>
    <n v="1.6109589041095891"/>
    <x v="1"/>
    <x v="0"/>
    <x v="1"/>
    <s v="Sep"/>
    <s v="Q3"/>
    <n v="1406"/>
    <n v="2024"/>
    <s v="Apr"/>
    <s v="Inactive"/>
    <n v="27.878517239831378"/>
  </r>
  <r>
    <x v="2"/>
    <s v="CUST10501"/>
    <x v="0"/>
    <x v="2"/>
    <x v="2"/>
    <d v="2022-12-08T00:00:00"/>
    <d v="2025-04-23T00:00:00"/>
    <x v="2"/>
    <x v="1"/>
    <n v="867"/>
    <n v="2.3753424657534246"/>
    <x v="2"/>
    <x v="1"/>
    <x v="1"/>
    <s v="Dec"/>
    <s v="Q4"/>
    <n v="1326"/>
    <n v="2025"/>
    <s v="Apr"/>
    <s v="Inactive"/>
    <n v="26.030601870510974"/>
  </r>
  <r>
    <x v="3"/>
    <s v="CUST10349"/>
    <x v="0"/>
    <x v="3"/>
    <x v="3"/>
    <d v="2024-04-09T00:00:00"/>
    <d v="2024-07-20T00:00:00"/>
    <x v="3"/>
    <x v="0"/>
    <n v="102"/>
    <n v="0.27945205479452057"/>
    <x v="0"/>
    <x v="0"/>
    <x v="2"/>
    <s v="Apr"/>
    <s v="Q2"/>
    <n v="838"/>
    <n v="2024"/>
    <s v="Jul"/>
    <s v="Active"/>
    <n v="9.0715022532022491"/>
  </r>
  <r>
    <x v="4"/>
    <s v="CUST12296"/>
    <x v="2"/>
    <x v="4"/>
    <x v="4"/>
    <d v="2022-10-08T00:00:00"/>
    <d v="2024-12-12T00:00:00"/>
    <x v="4"/>
    <x v="2"/>
    <n v="796"/>
    <n v="2.1808219178082191"/>
    <x v="2"/>
    <x v="2"/>
    <x v="1"/>
    <s v="Oct"/>
    <s v="Q4"/>
    <n v="1387"/>
    <n v="2024"/>
    <s v="Dec"/>
    <s v="Inactive"/>
    <n v="84.903391781775483"/>
  </r>
  <r>
    <x v="5"/>
    <s v="CUST10250"/>
    <x v="1"/>
    <x v="5"/>
    <x v="5"/>
    <d v="2021-06-27T00:00:00"/>
    <d v="2021-08-08T00:00:00"/>
    <x v="5"/>
    <x v="1"/>
    <n v="42"/>
    <n v="0.11506849315068493"/>
    <x v="2"/>
    <x v="2"/>
    <x v="0"/>
    <s v="Jun"/>
    <s v="Q2"/>
    <n v="1855"/>
    <n v="2021"/>
    <s v="Aug"/>
    <s v="Inactive"/>
    <n v="215.76401246874551"/>
  </r>
  <r>
    <x v="6"/>
    <s v="CUST10608"/>
    <x v="3"/>
    <x v="6"/>
    <x v="6"/>
    <d v="2022-09-23T00:00:00"/>
    <d v="2024-02-09T00:00:00"/>
    <x v="6"/>
    <x v="2"/>
    <n v="504"/>
    <n v="1.3808219178082193"/>
    <x v="1"/>
    <x v="1"/>
    <x v="1"/>
    <s v="Sep"/>
    <s v="Q3"/>
    <n v="1402"/>
    <n v="2024"/>
    <s v="Feb"/>
    <s v="Inactive"/>
    <n v="11.909364886758098"/>
  </r>
  <r>
    <x v="7"/>
    <s v="CUST10296"/>
    <x v="4"/>
    <x v="7"/>
    <x v="7"/>
    <d v="2022-12-23T00:00:00"/>
    <d v="2024-08-20T00:00:00"/>
    <x v="7"/>
    <x v="0"/>
    <n v="606"/>
    <n v="1.6602739726027398"/>
    <x v="2"/>
    <x v="1"/>
    <x v="1"/>
    <s v="Dec"/>
    <s v="Q4"/>
    <n v="1311"/>
    <n v="2024"/>
    <s v="Aug"/>
    <s v="Active"/>
    <n v="20.153274219400743"/>
  </r>
  <r>
    <x v="8"/>
    <s v="CUST11384"/>
    <x v="0"/>
    <x v="8"/>
    <x v="8"/>
    <d v="2023-12-08T00:00:00"/>
    <d v="2025-03-08T00:00:00"/>
    <x v="8"/>
    <x v="2"/>
    <n v="456"/>
    <n v="1.2493150684931507"/>
    <x v="0"/>
    <x v="2"/>
    <x v="3"/>
    <s v="Dec"/>
    <s v="Q4"/>
    <n v="961"/>
    <n v="2025"/>
    <s v="Mar"/>
    <s v="Inactive"/>
    <n v="37.172896810367661"/>
  </r>
  <r>
    <x v="9"/>
    <s v="CUST10394"/>
    <x v="1"/>
    <x v="9"/>
    <x v="9"/>
    <d v="2022-11-14T00:00:00"/>
    <d v="2023-05-11T00:00:00"/>
    <x v="9"/>
    <x v="0"/>
    <n v="178"/>
    <n v="0.48767123287671232"/>
    <x v="0"/>
    <x v="2"/>
    <x v="1"/>
    <s v="Nov"/>
    <s v="Q4"/>
    <n v="1350"/>
    <n v="2023"/>
    <s v="May"/>
    <s v="Active"/>
    <n v="13.247333919174165"/>
  </r>
  <r>
    <x v="10"/>
    <s v="CUST11518"/>
    <x v="3"/>
    <x v="10"/>
    <x v="10"/>
    <d v="2024-05-16T00:00:00"/>
    <d v="2025-04-20T00:00:00"/>
    <x v="10"/>
    <x v="0"/>
    <n v="339"/>
    <n v="0.92876712328767119"/>
    <x v="2"/>
    <x v="1"/>
    <x v="2"/>
    <s v="May"/>
    <s v="Q2"/>
    <n v="801"/>
    <n v="2025"/>
    <s v="Apr"/>
    <s v="Active"/>
    <n v="18.343122323741621"/>
  </r>
  <r>
    <x v="11"/>
    <s v="CUST11126"/>
    <x v="4"/>
    <x v="11"/>
    <x v="11"/>
    <d v="2023-05-23T00:00:00"/>
    <d v="2025-06-14T00:00:00"/>
    <x v="11"/>
    <x v="0"/>
    <n v="753"/>
    <n v="2.0630136986301371"/>
    <x v="1"/>
    <x v="1"/>
    <x v="3"/>
    <s v="May"/>
    <s v="Q2"/>
    <n v="1160"/>
    <n v="2025"/>
    <s v="Jun"/>
    <s v="Active"/>
    <n v="13.815816553597028"/>
  </r>
  <r>
    <x v="12"/>
    <s v="CUST10475"/>
    <x v="0"/>
    <x v="12"/>
    <x v="12"/>
    <d v="2022-06-30T00:00:00"/>
    <d v="2022-09-02T00:00:00"/>
    <x v="12"/>
    <x v="1"/>
    <n v="64"/>
    <n v="0.17534246575342466"/>
    <x v="2"/>
    <x v="2"/>
    <x v="1"/>
    <s v="Jun"/>
    <s v="Q2"/>
    <n v="1487"/>
    <n v="2022"/>
    <s v="Sep"/>
    <s v="Inactive"/>
    <n v="140.35955692559099"/>
  </r>
  <r>
    <x v="13"/>
    <s v="CUST11064"/>
    <x v="3"/>
    <x v="13"/>
    <x v="13"/>
    <d v="2021-11-18T00:00:00"/>
    <d v="2022-09-14T00:00:00"/>
    <x v="13"/>
    <x v="1"/>
    <n v="300"/>
    <n v="0.82191780821917804"/>
    <x v="1"/>
    <x v="1"/>
    <x v="0"/>
    <s v="Nov"/>
    <s v="Q4"/>
    <n v="1711"/>
    <n v="2022"/>
    <s v="Sep"/>
    <s v="Inactive"/>
    <n v="12.93567640442299"/>
  </r>
  <r>
    <x v="14"/>
    <s v="CUST10592"/>
    <x v="4"/>
    <x v="14"/>
    <x v="14"/>
    <d v="2020-10-27T00:00:00"/>
    <d v="2025-02-16T00:00:00"/>
    <x v="14"/>
    <x v="1"/>
    <n v="1573"/>
    <n v="4.3095890410958901"/>
    <x v="0"/>
    <x v="1"/>
    <x v="4"/>
    <s v="Oct"/>
    <s v="Q4"/>
    <n v="2098"/>
    <n v="2025"/>
    <s v="Feb"/>
    <s v="Inactive"/>
    <n v="7.284509956024622"/>
  </r>
  <r>
    <x v="15"/>
    <s v="CUST11364"/>
    <x v="0"/>
    <x v="15"/>
    <x v="15"/>
    <d v="2020-10-05T00:00:00"/>
    <d v="2024-04-30T00:00:00"/>
    <x v="15"/>
    <x v="1"/>
    <n v="1303"/>
    <n v="3.56986301369863"/>
    <x v="1"/>
    <x v="1"/>
    <x v="4"/>
    <s v="Oct"/>
    <s v="Q4"/>
    <n v="2120"/>
    <n v="2024"/>
    <s v="Apr"/>
    <s v="Inactive"/>
    <n v="7.8216144186668766"/>
  </r>
  <r>
    <x v="16"/>
    <s v="CUST10066"/>
    <x v="4"/>
    <x v="16"/>
    <x v="16"/>
    <d v="2023-04-22T00:00:00"/>
    <d v="2024-08-12T00:00:00"/>
    <x v="16"/>
    <x v="1"/>
    <n v="478"/>
    <n v="1.3095890410958904"/>
    <x v="1"/>
    <x v="1"/>
    <x v="3"/>
    <s v="Apr"/>
    <s v="Q2"/>
    <n v="1191"/>
    <n v="2024"/>
    <s v="Aug"/>
    <s v="Inactive"/>
    <n v="11.606398448212794"/>
  </r>
  <r>
    <x v="17"/>
    <s v="CUST10942"/>
    <x v="4"/>
    <x v="17"/>
    <x v="17"/>
    <d v="2024-07-08T00:00:00"/>
    <d v="2024-12-08T00:00:00"/>
    <x v="17"/>
    <x v="0"/>
    <n v="153"/>
    <n v="0.41917808219178082"/>
    <x v="1"/>
    <x v="0"/>
    <x v="2"/>
    <s v="Jul"/>
    <s v="Q3"/>
    <n v="748"/>
    <n v="2024"/>
    <s v="Dec"/>
    <s v="Active"/>
    <n v="18.976909902713469"/>
  </r>
  <r>
    <x v="18"/>
    <s v="CUST12109"/>
    <x v="2"/>
    <x v="18"/>
    <x v="18"/>
    <d v="2020-10-11T00:00:00"/>
    <d v="2024-09-27T00:00:00"/>
    <x v="18"/>
    <x v="1"/>
    <n v="1447"/>
    <n v="3.9643835616438357"/>
    <x v="2"/>
    <x v="2"/>
    <x v="4"/>
    <s v="Oct"/>
    <s v="Q4"/>
    <n v="2114"/>
    <n v="2024"/>
    <s v="Sep"/>
    <s v="Inactive"/>
    <n v="51.020664537584494"/>
  </r>
  <r>
    <x v="19"/>
    <s v="CUST11999"/>
    <x v="0"/>
    <x v="19"/>
    <x v="19"/>
    <d v="2021-11-25T00:00:00"/>
    <d v="2023-07-18T00:00:00"/>
    <x v="19"/>
    <x v="2"/>
    <n v="600"/>
    <n v="1.6438356164383561"/>
    <x v="2"/>
    <x v="1"/>
    <x v="0"/>
    <s v="Nov"/>
    <s v="Q4"/>
    <n v="1704"/>
    <n v="2023"/>
    <s v="Jul"/>
    <s v="Inactive"/>
    <n v="23.803131151036538"/>
  </r>
  <r>
    <x v="20"/>
    <s v="CUST12156"/>
    <x v="1"/>
    <x v="20"/>
    <x v="20"/>
    <d v="2023-01-06T00:00:00"/>
    <d v="2025-01-11T00:00:00"/>
    <x v="20"/>
    <x v="0"/>
    <n v="736"/>
    <n v="2.0164383561643837"/>
    <x v="1"/>
    <x v="1"/>
    <x v="3"/>
    <s v="Jan"/>
    <s v="Q1"/>
    <n v="1297"/>
    <n v="2025"/>
    <s v="Jan"/>
    <s v="Active"/>
    <n v="14.643216293811292"/>
  </r>
  <r>
    <x v="21"/>
    <s v="CUST11359"/>
    <x v="4"/>
    <x v="21"/>
    <x v="21"/>
    <d v="2023-06-22T00:00:00"/>
    <d v="2024-11-04T00:00:00"/>
    <x v="21"/>
    <x v="2"/>
    <n v="501"/>
    <n v="1.3726027397260274"/>
    <x v="0"/>
    <x v="0"/>
    <x v="3"/>
    <s v="Jun"/>
    <s v="Q2"/>
    <n v="1130"/>
    <n v="2024"/>
    <s v="Nov"/>
    <s v="Inactive"/>
    <n v="4.9217719948386165"/>
  </r>
  <r>
    <x v="22"/>
    <s v="CUST10448"/>
    <x v="0"/>
    <x v="22"/>
    <x v="22"/>
    <d v="2023-11-23T00:00:00"/>
    <d v="2024-09-09T00:00:00"/>
    <x v="22"/>
    <x v="1"/>
    <n v="291"/>
    <n v="0.79726027397260268"/>
    <x v="2"/>
    <x v="1"/>
    <x v="3"/>
    <s v="Nov"/>
    <s v="Q4"/>
    <n v="976"/>
    <n v="2024"/>
    <s v="Sep"/>
    <s v="Inactive"/>
    <n v="22.029705408040599"/>
  </r>
  <r>
    <x v="23"/>
    <s v="CUST11417"/>
    <x v="3"/>
    <x v="23"/>
    <x v="23"/>
    <d v="2023-01-23T00:00:00"/>
    <d v="2023-03-16T00:00:00"/>
    <x v="23"/>
    <x v="1"/>
    <n v="52"/>
    <n v="0.14246575342465753"/>
    <x v="2"/>
    <x v="0"/>
    <x v="3"/>
    <s v="Jan"/>
    <s v="Q1"/>
    <n v="1280"/>
    <n v="2023"/>
    <s v="Mar"/>
    <s v="Inactive"/>
    <n v="39.016806049552635"/>
  </r>
  <r>
    <x v="24"/>
    <s v="CUST10592"/>
    <x v="1"/>
    <x v="24"/>
    <x v="24"/>
    <d v="2021-09-05T00:00:00"/>
    <d v="2024-12-30T00:00:00"/>
    <x v="24"/>
    <x v="1"/>
    <n v="1212"/>
    <n v="3.3205479452054796"/>
    <x v="2"/>
    <x v="0"/>
    <x v="0"/>
    <s v="Sep"/>
    <s v="Q3"/>
    <n v="1785"/>
    <n v="2024"/>
    <s v="Dec"/>
    <s v="Inactive"/>
    <n v="30.079528440659551"/>
  </r>
  <r>
    <x v="25"/>
    <s v="CUST12390"/>
    <x v="1"/>
    <x v="25"/>
    <x v="25"/>
    <d v="2023-09-22T00:00:00"/>
    <d v="2025-07-17T00:00:00"/>
    <x v="25"/>
    <x v="2"/>
    <n v="664"/>
    <n v="1.8191780821917809"/>
    <x v="0"/>
    <x v="1"/>
    <x v="3"/>
    <s v="Sep"/>
    <s v="Q3"/>
    <n v="1038"/>
    <n v="2025"/>
    <s v="Jul"/>
    <s v="Inactive"/>
    <n v="3.8484682782879509"/>
  </r>
  <r>
    <x v="26"/>
    <s v="CUST10489"/>
    <x v="2"/>
    <x v="26"/>
    <x v="26"/>
    <d v="2021-12-27T00:00:00"/>
    <d v="2024-08-17T00:00:00"/>
    <x v="26"/>
    <x v="2"/>
    <n v="964"/>
    <n v="2.6410958904109587"/>
    <x v="1"/>
    <x v="1"/>
    <x v="0"/>
    <s v="Dec"/>
    <s v="Q4"/>
    <n v="1672"/>
    <n v="2024"/>
    <s v="Aug"/>
    <s v="Inactive"/>
    <n v="17.031978012946038"/>
  </r>
  <r>
    <x v="27"/>
    <s v="CUST10014"/>
    <x v="2"/>
    <x v="27"/>
    <x v="27"/>
    <d v="2024-06-08T00:00:00"/>
    <d v="2024-12-03T00:00:00"/>
    <x v="27"/>
    <x v="0"/>
    <n v="178"/>
    <n v="0.48767123287671232"/>
    <x v="1"/>
    <x v="0"/>
    <x v="2"/>
    <s v="Jun"/>
    <s v="Q2"/>
    <n v="778"/>
    <n v="2024"/>
    <s v="Dec"/>
    <s v="Active"/>
    <n v="19.984126827794956"/>
  </r>
  <r>
    <x v="28"/>
    <s v="CUST11804"/>
    <x v="2"/>
    <x v="28"/>
    <x v="28"/>
    <d v="2022-07-14T00:00:00"/>
    <d v="2024-06-13T00:00:00"/>
    <x v="28"/>
    <x v="2"/>
    <n v="700"/>
    <n v="1.9178082191780821"/>
    <x v="2"/>
    <x v="1"/>
    <x v="1"/>
    <s v="Jul"/>
    <s v="Q3"/>
    <n v="1473"/>
    <n v="2024"/>
    <s v="Jun"/>
    <s v="Inactive"/>
    <n v="20.13399992265062"/>
  </r>
  <r>
    <x v="29"/>
    <s v="CUST11271"/>
    <x v="4"/>
    <x v="29"/>
    <x v="29"/>
    <d v="2023-04-21T00:00:00"/>
    <d v="2025-06-20T00:00:00"/>
    <x v="29"/>
    <x v="1"/>
    <n v="791"/>
    <n v="2.1671232876712327"/>
    <x v="1"/>
    <x v="2"/>
    <x v="3"/>
    <s v="Apr"/>
    <s v="Q2"/>
    <n v="1192"/>
    <n v="2025"/>
    <s v="Jun"/>
    <s v="Inactive"/>
    <n v="69.752684637067617"/>
  </r>
  <r>
    <x v="30"/>
    <s v="CUST11243"/>
    <x v="0"/>
    <x v="30"/>
    <x v="30"/>
    <d v="2023-05-23T00:00:00"/>
    <d v="2024-04-10T00:00:00"/>
    <x v="30"/>
    <x v="2"/>
    <n v="323"/>
    <n v="0.8849315068493151"/>
    <x v="1"/>
    <x v="1"/>
    <x v="3"/>
    <s v="May"/>
    <s v="Q2"/>
    <n v="1160"/>
    <n v="2024"/>
    <s v="Apr"/>
    <s v="Inactive"/>
    <n v="14.973037324489495"/>
  </r>
  <r>
    <x v="31"/>
    <s v="CUST11129"/>
    <x v="1"/>
    <x v="31"/>
    <x v="31"/>
    <d v="2021-07-15T00:00:00"/>
    <d v="2025-07-15T00:00:00"/>
    <x v="31"/>
    <x v="0"/>
    <n v="1461"/>
    <n v="4.0027397260273974"/>
    <x v="2"/>
    <x v="1"/>
    <x v="0"/>
    <s v="Jul"/>
    <s v="Q3"/>
    <n v="1837"/>
    <n v="2025"/>
    <s v="Jul"/>
    <s v="Active"/>
    <n v="22.204262718310723"/>
  </r>
  <r>
    <x v="32"/>
    <s v="CUST10970"/>
    <x v="3"/>
    <x v="32"/>
    <x v="32"/>
    <d v="2022-12-13T00:00:00"/>
    <d v="2025-07-07T00:00:00"/>
    <x v="9"/>
    <x v="0"/>
    <n v="937"/>
    <n v="2.5671232876712327"/>
    <x v="2"/>
    <x v="1"/>
    <x v="1"/>
    <s v="Dec"/>
    <s v="Q4"/>
    <n v="1321"/>
    <n v="2025"/>
    <s v="Jul"/>
    <s v="Active"/>
    <n v="18.3262421800877"/>
  </r>
  <r>
    <x v="33"/>
    <s v="CUST11327"/>
    <x v="4"/>
    <x v="33"/>
    <x v="33"/>
    <d v="2023-11-02T00:00:00"/>
    <d v="2025-02-14T00:00:00"/>
    <x v="32"/>
    <x v="1"/>
    <n v="470"/>
    <n v="1.2876712328767124"/>
    <x v="1"/>
    <x v="0"/>
    <x v="3"/>
    <s v="Nov"/>
    <s v="Q4"/>
    <n v="997"/>
    <n v="2025"/>
    <s v="Feb"/>
    <s v="Inactive"/>
    <n v="24.763597551200153"/>
  </r>
  <r>
    <x v="34"/>
    <s v="CUST12232"/>
    <x v="2"/>
    <x v="34"/>
    <x v="34"/>
    <d v="2023-07-30T00:00:00"/>
    <d v="2023-10-13T00:00:00"/>
    <x v="33"/>
    <x v="1"/>
    <n v="75"/>
    <n v="0.20547945205479451"/>
    <x v="2"/>
    <x v="0"/>
    <x v="3"/>
    <s v="Jul"/>
    <s v="Q3"/>
    <n v="1092"/>
    <n v="2023"/>
    <s v="Oct"/>
    <s v="Inactive"/>
    <n v="54.746143302334566"/>
  </r>
  <r>
    <x v="35"/>
    <s v="CUST11918"/>
    <x v="3"/>
    <x v="35"/>
    <x v="35"/>
    <d v="2022-12-13T00:00:00"/>
    <d v="2024-07-17T00:00:00"/>
    <x v="34"/>
    <x v="2"/>
    <n v="582"/>
    <n v="1.5945205479452054"/>
    <x v="2"/>
    <x v="0"/>
    <x v="1"/>
    <s v="Dec"/>
    <s v="Q4"/>
    <n v="1321"/>
    <n v="2024"/>
    <s v="Jul"/>
    <s v="Inactive"/>
    <n v="43.201710105128207"/>
  </r>
  <r>
    <x v="36"/>
    <s v="CUST11108"/>
    <x v="3"/>
    <x v="36"/>
    <x v="36"/>
    <d v="2021-06-08T00:00:00"/>
    <d v="2025-03-18T00:00:00"/>
    <x v="35"/>
    <x v="0"/>
    <n v="1379"/>
    <n v="3.7780821917808218"/>
    <x v="0"/>
    <x v="0"/>
    <x v="0"/>
    <s v="Jun"/>
    <s v="Q2"/>
    <n v="1874"/>
    <n v="2025"/>
    <s v="Mar"/>
    <s v="Active"/>
    <n v="5.5500121158231268"/>
  </r>
  <r>
    <x v="37"/>
    <s v="CUST11513"/>
    <x v="3"/>
    <x v="37"/>
    <x v="37"/>
    <d v="2022-08-04T00:00:00"/>
    <d v="2022-11-08T00:00:00"/>
    <x v="36"/>
    <x v="1"/>
    <n v="96"/>
    <n v="0.26301369863013696"/>
    <x v="2"/>
    <x v="1"/>
    <x v="1"/>
    <s v="Aug"/>
    <s v="Q3"/>
    <n v="1452"/>
    <n v="2022"/>
    <s v="Nov"/>
    <s v="Inactive"/>
    <n v="16.31378901083092"/>
  </r>
  <r>
    <x v="38"/>
    <s v="CUST11051"/>
    <x v="1"/>
    <x v="38"/>
    <x v="38"/>
    <d v="2023-12-03T00:00:00"/>
    <d v="2024-04-07T00:00:00"/>
    <x v="37"/>
    <x v="1"/>
    <n v="126"/>
    <n v="0.34520547945205482"/>
    <x v="2"/>
    <x v="0"/>
    <x v="3"/>
    <s v="Dec"/>
    <s v="Q4"/>
    <n v="966"/>
    <n v="2024"/>
    <s v="Apr"/>
    <s v="Inactive"/>
    <n v="25.937503888204255"/>
  </r>
  <r>
    <x v="39"/>
    <s v="CUST10326"/>
    <x v="2"/>
    <x v="39"/>
    <x v="39"/>
    <d v="2023-12-23T00:00:00"/>
    <d v="2025-02-07T00:00:00"/>
    <x v="38"/>
    <x v="1"/>
    <n v="412"/>
    <n v="1.1287671232876713"/>
    <x v="1"/>
    <x v="2"/>
    <x v="3"/>
    <s v="Dec"/>
    <s v="Q4"/>
    <n v="946"/>
    <n v="2025"/>
    <s v="Feb"/>
    <s v="Inactive"/>
    <n v="114.07006725355113"/>
  </r>
  <r>
    <x v="40"/>
    <s v="CUST10712"/>
    <x v="1"/>
    <x v="40"/>
    <x v="40"/>
    <d v="2023-02-27T00:00:00"/>
    <d v="2025-04-17T00:00:00"/>
    <x v="3"/>
    <x v="0"/>
    <n v="780"/>
    <n v="2.1369863013698631"/>
    <x v="1"/>
    <x v="1"/>
    <x v="3"/>
    <s v="Feb"/>
    <s v="Q1"/>
    <n v="1245"/>
    <n v="2025"/>
    <s v="Apr"/>
    <s v="Active"/>
    <n v="13.508775467303803"/>
  </r>
  <r>
    <x v="41"/>
    <s v="CUST10542"/>
    <x v="3"/>
    <x v="41"/>
    <x v="41"/>
    <d v="2020-10-11T00:00:00"/>
    <d v="2023-04-26T00:00:00"/>
    <x v="39"/>
    <x v="1"/>
    <n v="927"/>
    <n v="2.5397260273972604"/>
    <x v="0"/>
    <x v="0"/>
    <x v="4"/>
    <s v="Oct"/>
    <s v="Q4"/>
    <n v="2114"/>
    <n v="2023"/>
    <s v="Apr"/>
    <s v="Inactive"/>
    <n v="9.2883048053262822"/>
  </r>
  <r>
    <x v="42"/>
    <s v="CUST11838"/>
    <x v="2"/>
    <x v="42"/>
    <x v="42"/>
    <d v="2024-05-09T00:00:00"/>
    <d v="2025-03-14T00:00:00"/>
    <x v="40"/>
    <x v="2"/>
    <n v="309"/>
    <n v="0.84657534246575339"/>
    <x v="2"/>
    <x v="0"/>
    <x v="2"/>
    <s v="May"/>
    <s v="Q2"/>
    <n v="808"/>
    <n v="2025"/>
    <s v="Mar"/>
    <s v="Inactive"/>
    <n v="37.850043840776067"/>
  </r>
  <r>
    <x v="43"/>
    <s v="CUST11567"/>
    <x v="1"/>
    <x v="43"/>
    <x v="43"/>
    <d v="2021-01-07T00:00:00"/>
    <d v="2021-12-17T00:00:00"/>
    <x v="41"/>
    <x v="2"/>
    <n v="344"/>
    <n v="0.94246575342465755"/>
    <x v="1"/>
    <x v="1"/>
    <x v="0"/>
    <s v="Jan"/>
    <s v="Q1"/>
    <n v="2026"/>
    <n v="2021"/>
    <s v="Dec"/>
    <s v="Inactive"/>
    <n v="14.591763724230594"/>
  </r>
  <r>
    <x v="44"/>
    <s v="CUST10566"/>
    <x v="2"/>
    <x v="44"/>
    <x v="44"/>
    <d v="2023-11-09T00:00:00"/>
    <d v="2024-09-16T00:00:00"/>
    <x v="4"/>
    <x v="0"/>
    <n v="312"/>
    <n v="0.85479452054794525"/>
    <x v="0"/>
    <x v="0"/>
    <x v="3"/>
    <s v="Nov"/>
    <s v="Q4"/>
    <n v="990"/>
    <n v="2024"/>
    <s v="Sep"/>
    <s v="Active"/>
    <n v="11.646656933050279"/>
  </r>
  <r>
    <x v="45"/>
    <s v="CUST11977"/>
    <x v="2"/>
    <x v="45"/>
    <x v="45"/>
    <d v="2022-04-08T00:00:00"/>
    <d v="2023-11-23T00:00:00"/>
    <x v="42"/>
    <x v="2"/>
    <n v="594"/>
    <n v="1.6273972602739726"/>
    <x v="2"/>
    <x v="0"/>
    <x v="1"/>
    <s v="Apr"/>
    <s v="Q2"/>
    <n v="1570"/>
    <n v="2023"/>
    <s v="Nov"/>
    <s v="Inactive"/>
    <n v="53.950870046417037"/>
  </r>
  <r>
    <x v="46"/>
    <s v="CUST11444"/>
    <x v="2"/>
    <x v="46"/>
    <x v="46"/>
    <d v="2023-10-10T00:00:00"/>
    <d v="2025-01-04T00:00:00"/>
    <x v="43"/>
    <x v="1"/>
    <n v="452"/>
    <n v="1.2383561643835617"/>
    <x v="0"/>
    <x v="2"/>
    <x v="3"/>
    <s v="Oct"/>
    <s v="Q4"/>
    <n v="1020"/>
    <n v="2025"/>
    <s v="Jan"/>
    <s v="Inactive"/>
    <n v="43.69857661658147"/>
  </r>
  <r>
    <x v="47"/>
    <s v="CUST10416"/>
    <x v="1"/>
    <x v="47"/>
    <x v="47"/>
    <d v="2022-04-01T00:00:00"/>
    <d v="2022-08-25T00:00:00"/>
    <x v="28"/>
    <x v="1"/>
    <n v="146"/>
    <n v="0.4"/>
    <x v="2"/>
    <x v="1"/>
    <x v="1"/>
    <s v="Apr"/>
    <s v="Q2"/>
    <n v="1577"/>
    <n v="2022"/>
    <s v="Aug"/>
    <s v="Inactive"/>
    <n v="20.173513482428614"/>
  </r>
  <r>
    <x v="48"/>
    <s v="CUST12295"/>
    <x v="1"/>
    <x v="48"/>
    <x v="48"/>
    <d v="2023-11-30T00:00:00"/>
    <d v="2024-01-15T00:00:00"/>
    <x v="44"/>
    <x v="1"/>
    <n v="46"/>
    <n v="0.12602739726027398"/>
    <x v="2"/>
    <x v="1"/>
    <x v="3"/>
    <s v="Nov"/>
    <s v="Q4"/>
    <n v="969"/>
    <n v="2024"/>
    <s v="Jan"/>
    <s v="Inactive"/>
    <n v="21.355895690207767"/>
  </r>
  <r>
    <x v="49"/>
    <s v="CUST10889"/>
    <x v="1"/>
    <x v="49"/>
    <x v="49"/>
    <d v="2023-01-07T00:00:00"/>
    <d v="2024-05-11T00:00:00"/>
    <x v="45"/>
    <x v="2"/>
    <n v="490"/>
    <n v="1.3424657534246576"/>
    <x v="2"/>
    <x v="2"/>
    <x v="3"/>
    <s v="Jan"/>
    <s v="Q1"/>
    <n v="1296"/>
    <n v="2024"/>
    <s v="May"/>
    <s v="Inactive"/>
    <n v="66.866741124288751"/>
  </r>
  <r>
    <x v="50"/>
    <s v="CUST12089"/>
    <x v="2"/>
    <x v="50"/>
    <x v="50"/>
    <d v="2023-12-15T00:00:00"/>
    <d v="2024-06-14T00:00:00"/>
    <x v="46"/>
    <x v="0"/>
    <n v="182"/>
    <n v="0.49863013698630138"/>
    <x v="1"/>
    <x v="0"/>
    <x v="3"/>
    <s v="Dec"/>
    <s v="Q4"/>
    <n v="954"/>
    <n v="2024"/>
    <s v="Jun"/>
    <s v="Active"/>
    <n v="28.092675115457926"/>
  </r>
  <r>
    <x v="51"/>
    <s v="CUST10956"/>
    <x v="4"/>
    <x v="51"/>
    <x v="51"/>
    <d v="2022-12-21T00:00:00"/>
    <d v="2023-02-12T00:00:00"/>
    <x v="47"/>
    <x v="1"/>
    <n v="53"/>
    <n v="0.14520547945205478"/>
    <x v="1"/>
    <x v="1"/>
    <x v="1"/>
    <s v="Dec"/>
    <s v="Q4"/>
    <n v="1313"/>
    <n v="2023"/>
    <s v="Feb"/>
    <s v="Inactive"/>
    <n v="17.754373224890266"/>
  </r>
  <r>
    <x v="52"/>
    <s v="CUST11671"/>
    <x v="1"/>
    <x v="52"/>
    <x v="52"/>
    <d v="2022-06-20T00:00:00"/>
    <d v="2022-12-21T00:00:00"/>
    <x v="48"/>
    <x v="2"/>
    <n v="184"/>
    <n v="0.50410958904109593"/>
    <x v="2"/>
    <x v="0"/>
    <x v="1"/>
    <s v="Jun"/>
    <s v="Q2"/>
    <n v="1497"/>
    <n v="2022"/>
    <s v="Dec"/>
    <s v="Inactive"/>
    <n v="37.333095980936854"/>
  </r>
  <r>
    <x v="53"/>
    <s v="CUST12293"/>
    <x v="1"/>
    <x v="53"/>
    <x v="53"/>
    <d v="2024-03-06T00:00:00"/>
    <d v="2025-04-25T00:00:00"/>
    <x v="49"/>
    <x v="2"/>
    <n v="415"/>
    <n v="1.1369863013698631"/>
    <x v="2"/>
    <x v="1"/>
    <x v="2"/>
    <s v="Mar"/>
    <s v="Q1"/>
    <n v="872"/>
    <n v="2025"/>
    <s v="Apr"/>
    <s v="Inactive"/>
    <n v="14.926563335949014"/>
  </r>
  <r>
    <x v="54"/>
    <s v="CUST10985"/>
    <x v="1"/>
    <x v="54"/>
    <x v="54"/>
    <d v="2021-07-02T00:00:00"/>
    <d v="2023-12-06T00:00:00"/>
    <x v="50"/>
    <x v="0"/>
    <n v="887"/>
    <n v="2.43013698630137"/>
    <x v="2"/>
    <x v="0"/>
    <x v="0"/>
    <s v="Jul"/>
    <s v="Q3"/>
    <n v="1850"/>
    <n v="2023"/>
    <s v="Dec"/>
    <s v="Active"/>
    <n v="24.369194110732312"/>
  </r>
  <r>
    <x v="55"/>
    <s v="CUST10687"/>
    <x v="0"/>
    <x v="55"/>
    <x v="55"/>
    <d v="2022-11-28T00:00:00"/>
    <d v="2024-12-03T00:00:00"/>
    <x v="51"/>
    <x v="0"/>
    <n v="736"/>
    <n v="2.0164383561643837"/>
    <x v="0"/>
    <x v="2"/>
    <x v="1"/>
    <s v="Nov"/>
    <s v="Q4"/>
    <n v="1336"/>
    <n v="2024"/>
    <s v="Dec"/>
    <s v="Active"/>
    <n v="16.727159796322468"/>
  </r>
  <r>
    <x v="56"/>
    <s v="CUST10752"/>
    <x v="3"/>
    <x v="56"/>
    <x v="56"/>
    <d v="2021-09-04T00:00:00"/>
    <d v="2024-07-10T00:00:00"/>
    <x v="52"/>
    <x v="0"/>
    <n v="1040"/>
    <n v="2.8493150684931505"/>
    <x v="1"/>
    <x v="0"/>
    <x v="0"/>
    <s v="Sep"/>
    <s v="Q3"/>
    <n v="1786"/>
    <n v="2024"/>
    <s v="Jul"/>
    <s v="Active"/>
    <n v="35.045234466470184"/>
  </r>
  <r>
    <x v="57"/>
    <s v="CUST10227"/>
    <x v="3"/>
    <x v="57"/>
    <x v="57"/>
    <d v="2022-12-24T00:00:00"/>
    <d v="2023-05-18T00:00:00"/>
    <x v="53"/>
    <x v="2"/>
    <n v="145"/>
    <n v="0.39726027397260272"/>
    <x v="1"/>
    <x v="1"/>
    <x v="1"/>
    <s v="Dec"/>
    <s v="Q4"/>
    <n v="1310"/>
    <n v="2023"/>
    <s v="May"/>
    <s v="Inactive"/>
    <n v="13.291723285432502"/>
  </r>
  <r>
    <x v="58"/>
    <s v="CUST12234"/>
    <x v="3"/>
    <x v="58"/>
    <x v="58"/>
    <d v="2024-03-16T00:00:00"/>
    <d v="2025-04-06T00:00:00"/>
    <x v="13"/>
    <x v="0"/>
    <n v="386"/>
    <n v="1.0575342465753426"/>
    <x v="1"/>
    <x v="1"/>
    <x v="2"/>
    <s v="Mar"/>
    <s v="Q1"/>
    <n v="862"/>
    <n v="2025"/>
    <s v="Apr"/>
    <s v="Active"/>
    <n v="16.628905588589053"/>
  </r>
  <r>
    <x v="59"/>
    <s v="CUST10503"/>
    <x v="4"/>
    <x v="59"/>
    <x v="59"/>
    <d v="2024-02-18T00:00:00"/>
    <d v="2024-04-13T00:00:00"/>
    <x v="54"/>
    <x v="0"/>
    <n v="55"/>
    <n v="0.15068493150684931"/>
    <x v="2"/>
    <x v="2"/>
    <x v="2"/>
    <s v="Feb"/>
    <s v="Q1"/>
    <n v="889"/>
    <n v="2024"/>
    <s v="Apr"/>
    <s v="Active"/>
    <n v="106.68791647904754"/>
  </r>
  <r>
    <x v="60"/>
    <s v="CUST11701"/>
    <x v="2"/>
    <x v="60"/>
    <x v="60"/>
    <d v="2023-10-19T00:00:00"/>
    <d v="2023-12-03T00:00:00"/>
    <x v="55"/>
    <x v="2"/>
    <n v="45"/>
    <n v="0.12328767123287671"/>
    <x v="1"/>
    <x v="2"/>
    <x v="3"/>
    <s v="Oct"/>
    <s v="Q4"/>
    <n v="1011"/>
    <n v="2023"/>
    <s v="Dec"/>
    <s v="Inactive"/>
    <n v="30.997241935369292"/>
  </r>
  <r>
    <x v="61"/>
    <s v="CUST12150"/>
    <x v="1"/>
    <x v="61"/>
    <x v="61"/>
    <d v="2021-11-08T00:00:00"/>
    <d v="2025-02-14T00:00:00"/>
    <x v="56"/>
    <x v="2"/>
    <n v="1194"/>
    <n v="3.2712328767123289"/>
    <x v="1"/>
    <x v="2"/>
    <x v="0"/>
    <s v="Nov"/>
    <s v="Q4"/>
    <n v="1721"/>
    <n v="2025"/>
    <s v="Feb"/>
    <s v="Inactive"/>
    <n v="156.31196675155891"/>
  </r>
  <r>
    <x v="62"/>
    <s v="CUST12375"/>
    <x v="4"/>
    <x v="62"/>
    <x v="62"/>
    <d v="2024-06-27T00:00:00"/>
    <d v="2025-07-05T00:00:00"/>
    <x v="57"/>
    <x v="0"/>
    <n v="373"/>
    <n v="1.021917808219178"/>
    <x v="0"/>
    <x v="1"/>
    <x v="2"/>
    <s v="Jun"/>
    <s v="Q2"/>
    <n v="759"/>
    <n v="2025"/>
    <s v="Jul"/>
    <s v="Active"/>
    <n v="5.9387037635301256"/>
  </r>
  <r>
    <x v="63"/>
    <s v="CUST11404"/>
    <x v="2"/>
    <x v="63"/>
    <x v="63"/>
    <d v="2024-04-21T00:00:00"/>
    <d v="2025-05-03T00:00:00"/>
    <x v="58"/>
    <x v="2"/>
    <n v="377"/>
    <n v="1.0328767123287672"/>
    <x v="2"/>
    <x v="1"/>
    <x v="2"/>
    <s v="Apr"/>
    <s v="Q2"/>
    <n v="826"/>
    <n v="2025"/>
    <s v="May"/>
    <s v="Inactive"/>
    <n v="23.492827071855409"/>
  </r>
  <r>
    <x v="64"/>
    <s v="CUST10346"/>
    <x v="4"/>
    <x v="64"/>
    <x v="64"/>
    <d v="2024-07-12T00:00:00"/>
    <d v="2025-04-05T00:00:00"/>
    <x v="59"/>
    <x v="2"/>
    <n v="267"/>
    <n v="0.73150684931506849"/>
    <x v="1"/>
    <x v="1"/>
    <x v="2"/>
    <s v="Jul"/>
    <s v="Q3"/>
    <n v="744"/>
    <n v="2025"/>
    <s v="Apr"/>
    <s v="Inactive"/>
    <n v="15.490071280186044"/>
  </r>
  <r>
    <x v="65"/>
    <s v="CUST11971"/>
    <x v="4"/>
    <x v="65"/>
    <x v="65"/>
    <d v="2022-03-09T00:00:00"/>
    <d v="2022-04-24T00:00:00"/>
    <x v="60"/>
    <x v="0"/>
    <n v="46"/>
    <n v="0.12602739726027398"/>
    <x v="2"/>
    <x v="2"/>
    <x v="1"/>
    <s v="Mar"/>
    <s v="Q1"/>
    <n v="1600"/>
    <n v="2022"/>
    <s v="Apr"/>
    <s v="Active"/>
    <n v="83.515407656807227"/>
  </r>
  <r>
    <x v="66"/>
    <s v="CUST11712"/>
    <x v="4"/>
    <x v="66"/>
    <x v="66"/>
    <d v="2023-05-08T00:00:00"/>
    <d v="2024-03-23T00:00:00"/>
    <x v="22"/>
    <x v="1"/>
    <n v="320"/>
    <n v="0.87671232876712324"/>
    <x v="1"/>
    <x v="1"/>
    <x v="3"/>
    <s v="May"/>
    <s v="Q2"/>
    <n v="1175"/>
    <n v="2024"/>
    <s v="Mar"/>
    <s v="Inactive"/>
    <n v="14.97971981012042"/>
  </r>
  <r>
    <x v="67"/>
    <s v="CUST10239"/>
    <x v="1"/>
    <x v="67"/>
    <x v="67"/>
    <d v="2022-11-06T00:00:00"/>
    <d v="2023-07-23T00:00:00"/>
    <x v="61"/>
    <x v="0"/>
    <n v="259"/>
    <n v="0.70958904109589038"/>
    <x v="0"/>
    <x v="2"/>
    <x v="1"/>
    <s v="Nov"/>
    <s v="Q4"/>
    <n v="1358"/>
    <n v="2023"/>
    <s v="Jul"/>
    <s v="Active"/>
    <n v="11.479447495682344"/>
  </r>
  <r>
    <x v="68"/>
    <s v="CUST11299"/>
    <x v="3"/>
    <x v="68"/>
    <x v="68"/>
    <d v="2023-06-16T00:00:00"/>
    <d v="2024-08-16T00:00:00"/>
    <x v="62"/>
    <x v="2"/>
    <n v="427"/>
    <n v="1.1698630136986301"/>
    <x v="2"/>
    <x v="0"/>
    <x v="3"/>
    <s v="Jun"/>
    <s v="Q2"/>
    <n v="1136"/>
    <n v="2024"/>
    <s v="Aug"/>
    <s v="Inactive"/>
    <n v="43.865167823237137"/>
  </r>
  <r>
    <x v="69"/>
    <s v="CUST10212"/>
    <x v="4"/>
    <x v="69"/>
    <x v="69"/>
    <d v="2022-02-14T00:00:00"/>
    <d v="2024-10-17T00:00:00"/>
    <x v="63"/>
    <x v="1"/>
    <n v="976"/>
    <n v="2.6739726027397261"/>
    <x v="1"/>
    <x v="0"/>
    <x v="1"/>
    <s v="Feb"/>
    <s v="Q1"/>
    <n v="1623"/>
    <n v="2024"/>
    <s v="Oct"/>
    <s v="Inactive"/>
    <n v="20.201362038517647"/>
  </r>
  <r>
    <x v="70"/>
    <s v="CUST10216"/>
    <x v="0"/>
    <x v="70"/>
    <x v="70"/>
    <d v="2022-12-23T00:00:00"/>
    <d v="2022-12-31T00:00:00"/>
    <x v="64"/>
    <x v="2"/>
    <n v="8"/>
    <n v="2.1917808219178082E-2"/>
    <x v="0"/>
    <x v="2"/>
    <x v="1"/>
    <s v="Dec"/>
    <s v="Q4"/>
    <n v="1311"/>
    <n v="2022"/>
    <s v="Dec"/>
    <s v="Inactive"/>
    <n v="26.509346719982172"/>
  </r>
  <r>
    <x v="71"/>
    <s v="CUST12038"/>
    <x v="1"/>
    <x v="71"/>
    <x v="71"/>
    <d v="2023-08-26T00:00:00"/>
    <d v="2024-07-20T00:00:00"/>
    <x v="65"/>
    <x v="2"/>
    <n v="329"/>
    <n v="0.90136986301369859"/>
    <x v="2"/>
    <x v="0"/>
    <x v="3"/>
    <s v="Aug"/>
    <s v="Q3"/>
    <n v="1065"/>
    <n v="2024"/>
    <s v="Jul"/>
    <s v="Inactive"/>
    <n v="57.864716277123499"/>
  </r>
  <r>
    <x v="72"/>
    <s v="CUST10864"/>
    <x v="3"/>
    <x v="72"/>
    <x v="72"/>
    <d v="2022-03-01T00:00:00"/>
    <d v="2024-05-31T00:00:00"/>
    <x v="66"/>
    <x v="0"/>
    <n v="822"/>
    <n v="2.2520547945205478"/>
    <x v="0"/>
    <x v="0"/>
    <x v="1"/>
    <s v="Mar"/>
    <s v="Q1"/>
    <n v="1608"/>
    <n v="2024"/>
    <s v="May"/>
    <s v="Active"/>
    <n v="6.8151496644355545"/>
  </r>
  <r>
    <x v="73"/>
    <s v="CUST11340"/>
    <x v="4"/>
    <x v="73"/>
    <x v="73"/>
    <d v="2020-09-30T00:00:00"/>
    <d v="2023-07-30T00:00:00"/>
    <x v="67"/>
    <x v="2"/>
    <n v="1033"/>
    <n v="2.8301369863013699"/>
    <x v="2"/>
    <x v="1"/>
    <x v="4"/>
    <s v="Sep"/>
    <s v="Q3"/>
    <n v="2125"/>
    <n v="2023"/>
    <s v="Jul"/>
    <s v="Inactive"/>
    <n v="19.022040874241426"/>
  </r>
  <r>
    <x v="74"/>
    <s v="CUST11472"/>
    <x v="2"/>
    <x v="74"/>
    <x v="74"/>
    <d v="2023-05-07T00:00:00"/>
    <d v="2024-01-10T00:00:00"/>
    <x v="31"/>
    <x v="1"/>
    <n v="248"/>
    <n v="0.67945205479452053"/>
    <x v="1"/>
    <x v="2"/>
    <x v="3"/>
    <s v="May"/>
    <s v="Q2"/>
    <n v="1176"/>
    <n v="2024"/>
    <s v="Jan"/>
    <s v="Inactive"/>
    <n v="77.099936091907907"/>
  </r>
  <r>
    <x v="75"/>
    <s v="CUST11322"/>
    <x v="1"/>
    <x v="75"/>
    <x v="75"/>
    <d v="2024-02-03T00:00:00"/>
    <d v="2024-12-11T00:00:00"/>
    <x v="31"/>
    <x v="0"/>
    <n v="312"/>
    <n v="0.85479452054794525"/>
    <x v="1"/>
    <x v="0"/>
    <x v="2"/>
    <s v="Feb"/>
    <s v="Q1"/>
    <n v="904"/>
    <n v="2024"/>
    <s v="Dec"/>
    <s v="Active"/>
    <n v="22.757102801448973"/>
  </r>
  <r>
    <x v="76"/>
    <s v="CUST11338"/>
    <x v="1"/>
    <x v="76"/>
    <x v="76"/>
    <d v="2024-03-22T00:00:00"/>
    <d v="2024-04-06T00:00:00"/>
    <x v="68"/>
    <x v="0"/>
    <n v="15"/>
    <n v="4.1095890410958902E-2"/>
    <x v="1"/>
    <x v="0"/>
    <x v="2"/>
    <s v="Mar"/>
    <s v="Q1"/>
    <n v="856"/>
    <n v="2024"/>
    <s v="Apr"/>
    <s v="Active"/>
    <n v="10.579314025987433"/>
  </r>
  <r>
    <x v="77"/>
    <s v="CUST11767"/>
    <x v="1"/>
    <x v="77"/>
    <x v="77"/>
    <d v="2024-07-03T00:00:00"/>
    <d v="2025-02-25T00:00:00"/>
    <x v="21"/>
    <x v="0"/>
    <n v="237"/>
    <n v="0.64931506849315068"/>
    <x v="1"/>
    <x v="2"/>
    <x v="2"/>
    <s v="Jul"/>
    <s v="Q3"/>
    <n v="753"/>
    <n v="2025"/>
    <s v="Feb"/>
    <s v="Active"/>
    <n v="61.640154694355516"/>
  </r>
  <r>
    <x v="78"/>
    <s v="CUST10505"/>
    <x v="0"/>
    <x v="78"/>
    <x v="78"/>
    <d v="2024-01-11T00:00:00"/>
    <d v="2025-02-08T00:00:00"/>
    <x v="47"/>
    <x v="2"/>
    <n v="394"/>
    <n v="1.0794520547945206"/>
    <x v="2"/>
    <x v="2"/>
    <x v="2"/>
    <s v="Jan"/>
    <s v="Q1"/>
    <n v="927"/>
    <n v="2025"/>
    <s v="Feb"/>
    <s v="Inactive"/>
    <n v="89.052662808564946"/>
  </r>
  <r>
    <x v="79"/>
    <s v="CUST10302"/>
    <x v="0"/>
    <x v="79"/>
    <x v="79"/>
    <d v="2022-05-29T00:00:00"/>
    <d v="2024-06-01T00:00:00"/>
    <x v="69"/>
    <x v="2"/>
    <n v="734"/>
    <n v="2.010958904109589"/>
    <x v="2"/>
    <x v="2"/>
    <x v="1"/>
    <s v="May"/>
    <s v="Q2"/>
    <n v="1519"/>
    <n v="2024"/>
    <s v="Jun"/>
    <s v="Inactive"/>
    <n v="112.03754903442474"/>
  </r>
  <r>
    <x v="80"/>
    <s v="CUST12062"/>
    <x v="0"/>
    <x v="80"/>
    <x v="80"/>
    <d v="2024-02-18T00:00:00"/>
    <d v="2024-08-08T00:00:00"/>
    <x v="70"/>
    <x v="0"/>
    <n v="172"/>
    <n v="0.47123287671232877"/>
    <x v="2"/>
    <x v="2"/>
    <x v="2"/>
    <s v="Feb"/>
    <s v="Q1"/>
    <n v="889"/>
    <n v="2024"/>
    <s v="Aug"/>
    <s v="Active"/>
    <n v="64.102288701553832"/>
  </r>
  <r>
    <x v="81"/>
    <s v="CUST12443"/>
    <x v="1"/>
    <x v="81"/>
    <x v="81"/>
    <d v="2024-05-06T00:00:00"/>
    <d v="2025-06-22T00:00:00"/>
    <x v="34"/>
    <x v="1"/>
    <n v="412"/>
    <n v="1.1287671232876713"/>
    <x v="2"/>
    <x v="2"/>
    <x v="2"/>
    <s v="May"/>
    <s v="Q2"/>
    <n v="811"/>
    <n v="2025"/>
    <s v="Jun"/>
    <s v="Inactive"/>
    <n v="88.301682158966813"/>
  </r>
  <r>
    <x v="82"/>
    <s v="CUST10345"/>
    <x v="4"/>
    <x v="82"/>
    <x v="82"/>
    <d v="2022-03-28T00:00:00"/>
    <d v="2023-12-05T00:00:00"/>
    <x v="39"/>
    <x v="0"/>
    <n v="617"/>
    <n v="1.6904109589041096"/>
    <x v="1"/>
    <x v="0"/>
    <x v="1"/>
    <s v="Mar"/>
    <s v="Q1"/>
    <n v="1581"/>
    <n v="2023"/>
    <s v="Dec"/>
    <s v="Active"/>
    <n v="38.158773666472349"/>
  </r>
  <r>
    <x v="83"/>
    <s v="CUST12222"/>
    <x v="2"/>
    <x v="83"/>
    <x v="83"/>
    <d v="2024-05-31T00:00:00"/>
    <d v="2024-12-15T00:00:00"/>
    <x v="67"/>
    <x v="1"/>
    <n v="198"/>
    <n v="0.54246575342465753"/>
    <x v="0"/>
    <x v="2"/>
    <x v="2"/>
    <s v="May"/>
    <s v="Q2"/>
    <n v="786"/>
    <n v="2024"/>
    <s v="Dec"/>
    <s v="Inactive"/>
    <n v="17.376968104113537"/>
  </r>
  <r>
    <x v="84"/>
    <s v="CUST11412"/>
    <x v="3"/>
    <x v="84"/>
    <x v="84"/>
    <d v="2024-04-20T00:00:00"/>
    <d v="2024-11-15T00:00:00"/>
    <x v="71"/>
    <x v="0"/>
    <n v="209"/>
    <n v="0.57260273972602738"/>
    <x v="1"/>
    <x v="2"/>
    <x v="2"/>
    <s v="Apr"/>
    <s v="Q2"/>
    <n v="827"/>
    <n v="2024"/>
    <s v="Nov"/>
    <s v="Active"/>
    <n v="143.0338557663074"/>
  </r>
  <r>
    <x v="85"/>
    <s v="CUST11866"/>
    <x v="2"/>
    <x v="85"/>
    <x v="85"/>
    <d v="2022-06-24T00:00:00"/>
    <d v="2023-03-06T00:00:00"/>
    <x v="72"/>
    <x v="2"/>
    <n v="255"/>
    <n v="0.69863013698630139"/>
    <x v="2"/>
    <x v="2"/>
    <x v="1"/>
    <s v="Jun"/>
    <s v="Q2"/>
    <n v="1493"/>
    <n v="2023"/>
    <s v="Mar"/>
    <s v="Inactive"/>
    <n v="77.702694173757081"/>
  </r>
  <r>
    <x v="86"/>
    <s v="CUST12355"/>
    <x v="3"/>
    <x v="86"/>
    <x v="86"/>
    <d v="2021-09-27T00:00:00"/>
    <d v="2021-10-12T00:00:00"/>
    <x v="73"/>
    <x v="1"/>
    <n v="15"/>
    <n v="4.1095890410958902E-2"/>
    <x v="0"/>
    <x v="1"/>
    <x v="0"/>
    <s v="Sep"/>
    <s v="Q3"/>
    <n v="1763"/>
    <n v="2021"/>
    <s v="Oct"/>
    <s v="Inactive"/>
    <n v="2.3534539788478201"/>
  </r>
  <r>
    <x v="87"/>
    <s v="CUST12084"/>
    <x v="0"/>
    <x v="87"/>
    <x v="87"/>
    <d v="2024-03-29T00:00:00"/>
    <d v="2024-08-23T00:00:00"/>
    <x v="74"/>
    <x v="0"/>
    <n v="147"/>
    <n v="0.40273972602739727"/>
    <x v="0"/>
    <x v="1"/>
    <x v="2"/>
    <s v="Mar"/>
    <s v="Q1"/>
    <n v="849"/>
    <n v="2024"/>
    <s v="Aug"/>
    <s v="Active"/>
    <n v="4.154501449700911"/>
  </r>
  <r>
    <x v="88"/>
    <s v="CUST11673"/>
    <x v="0"/>
    <x v="88"/>
    <x v="88"/>
    <d v="2023-03-02T00:00:00"/>
    <d v="2024-09-18T00:00:00"/>
    <x v="75"/>
    <x v="0"/>
    <n v="566"/>
    <n v="1.5506849315068494"/>
    <x v="0"/>
    <x v="2"/>
    <x v="3"/>
    <s v="Mar"/>
    <s v="Q1"/>
    <n v="1242"/>
    <n v="2024"/>
    <s v="Sep"/>
    <s v="Active"/>
    <n v="33.910244118915344"/>
  </r>
  <r>
    <x v="89"/>
    <s v="CUST10749"/>
    <x v="0"/>
    <x v="89"/>
    <x v="89"/>
    <d v="2023-07-03T00:00:00"/>
    <d v="2025-06-14T00:00:00"/>
    <x v="76"/>
    <x v="1"/>
    <n v="712"/>
    <n v="1.9506849315068493"/>
    <x v="0"/>
    <x v="0"/>
    <x v="3"/>
    <s v="Jul"/>
    <s v="Q3"/>
    <n v="1119"/>
    <n v="2025"/>
    <s v="Jun"/>
    <s v="Inactive"/>
    <n v="4.5496742703912663"/>
  </r>
  <r>
    <x v="90"/>
    <s v="CUST12105"/>
    <x v="2"/>
    <x v="90"/>
    <x v="90"/>
    <d v="2024-01-31T00:00:00"/>
    <d v="2025-04-30T00:00:00"/>
    <x v="77"/>
    <x v="1"/>
    <n v="455"/>
    <n v="1.2465753424657535"/>
    <x v="1"/>
    <x v="1"/>
    <x v="2"/>
    <s v="Jan"/>
    <s v="Q1"/>
    <n v="907"/>
    <n v="2025"/>
    <s v="Apr"/>
    <s v="Inactive"/>
    <n v="8.8657517939757255"/>
  </r>
  <r>
    <x v="91"/>
    <s v="CUST11191"/>
    <x v="2"/>
    <x v="91"/>
    <x v="91"/>
    <d v="2021-06-25T00:00:00"/>
    <d v="2024-10-14T00:00:00"/>
    <x v="78"/>
    <x v="1"/>
    <n v="1207"/>
    <n v="3.3068493150684932"/>
    <x v="2"/>
    <x v="1"/>
    <x v="0"/>
    <s v="Jun"/>
    <s v="Q2"/>
    <n v="1857"/>
    <n v="2024"/>
    <s v="Oct"/>
    <s v="Inactive"/>
    <n v="21.499033858590199"/>
  </r>
  <r>
    <x v="92"/>
    <s v="CUST11932"/>
    <x v="0"/>
    <x v="92"/>
    <x v="92"/>
    <d v="2020-12-09T00:00:00"/>
    <d v="2023-06-16T00:00:00"/>
    <x v="79"/>
    <x v="2"/>
    <n v="919"/>
    <n v="2.5178082191780824"/>
    <x v="1"/>
    <x v="0"/>
    <x v="4"/>
    <s v="Dec"/>
    <s v="Q4"/>
    <n v="2055"/>
    <n v="2023"/>
    <s v="Jun"/>
    <s v="Inactive"/>
    <n v="17.358791827156278"/>
  </r>
  <r>
    <x v="93"/>
    <s v="CUST10077"/>
    <x v="0"/>
    <x v="93"/>
    <x v="93"/>
    <d v="2023-02-27T00:00:00"/>
    <d v="2023-11-26T00:00:00"/>
    <x v="80"/>
    <x v="0"/>
    <n v="272"/>
    <n v="0.74520547945205484"/>
    <x v="2"/>
    <x v="1"/>
    <x v="3"/>
    <s v="Feb"/>
    <s v="Q1"/>
    <n v="1245"/>
    <n v="2023"/>
    <s v="Nov"/>
    <s v="Active"/>
    <n v="16.82529286736597"/>
  </r>
  <r>
    <x v="94"/>
    <s v="CUST11035"/>
    <x v="2"/>
    <x v="94"/>
    <x v="94"/>
    <d v="2021-08-21T00:00:00"/>
    <d v="2022-10-20T00:00:00"/>
    <x v="61"/>
    <x v="2"/>
    <n v="425"/>
    <n v="1.1643835616438356"/>
    <x v="1"/>
    <x v="0"/>
    <x v="0"/>
    <s v="Aug"/>
    <s v="Q3"/>
    <n v="1800"/>
    <n v="2022"/>
    <s v="Oct"/>
    <s v="Inactive"/>
    <n v="18.824270076663122"/>
  </r>
  <r>
    <x v="95"/>
    <s v="CUST10940"/>
    <x v="1"/>
    <x v="95"/>
    <x v="95"/>
    <d v="2024-06-14T00:00:00"/>
    <d v="2025-06-04T00:00:00"/>
    <x v="81"/>
    <x v="0"/>
    <n v="355"/>
    <n v="0.9726027397260274"/>
    <x v="0"/>
    <x v="1"/>
    <x v="2"/>
    <s v="Jun"/>
    <s v="Q2"/>
    <n v="772"/>
    <n v="2025"/>
    <s v="Jun"/>
    <s v="Active"/>
    <n v="3.4994727814658755"/>
  </r>
  <r>
    <x v="96"/>
    <s v="CUST11684"/>
    <x v="2"/>
    <x v="96"/>
    <x v="96"/>
    <d v="2021-08-24T00:00:00"/>
    <d v="2024-04-08T00:00:00"/>
    <x v="82"/>
    <x v="1"/>
    <n v="958"/>
    <n v="2.6246575342465754"/>
    <x v="0"/>
    <x v="1"/>
    <x v="0"/>
    <s v="Aug"/>
    <s v="Q3"/>
    <n v="1797"/>
    <n v="2024"/>
    <s v="Apr"/>
    <s v="Inactive"/>
    <n v="4.526687403690274"/>
  </r>
  <r>
    <x v="97"/>
    <s v="CUST10808"/>
    <x v="2"/>
    <x v="97"/>
    <x v="97"/>
    <d v="2023-03-28T00:00:00"/>
    <d v="2023-08-08T00:00:00"/>
    <x v="83"/>
    <x v="2"/>
    <n v="133"/>
    <n v="0.36438356164383562"/>
    <x v="2"/>
    <x v="0"/>
    <x v="3"/>
    <s v="Mar"/>
    <s v="Q1"/>
    <n v="1216"/>
    <n v="2023"/>
    <s v="Aug"/>
    <s v="Inactive"/>
    <n v="32.790176009250693"/>
  </r>
  <r>
    <x v="98"/>
    <s v="CUST10177"/>
    <x v="4"/>
    <x v="98"/>
    <x v="98"/>
    <d v="2023-07-31T00:00:00"/>
    <d v="2023-08-05T00:00:00"/>
    <x v="84"/>
    <x v="1"/>
    <n v="5"/>
    <n v="1.3698630136986301E-2"/>
    <x v="0"/>
    <x v="1"/>
    <x v="3"/>
    <s v="Jul"/>
    <s v="Q3"/>
    <n v="1091"/>
    <n v="2023"/>
    <s v="Aug"/>
    <s v="Inactive"/>
    <n v="7.2826589324581201"/>
  </r>
  <r>
    <x v="99"/>
    <s v="CUST10654"/>
    <x v="2"/>
    <x v="99"/>
    <x v="99"/>
    <d v="2022-12-19T00:00:00"/>
    <d v="2024-02-09T00:00:00"/>
    <x v="85"/>
    <x v="0"/>
    <n v="417"/>
    <n v="1.1424657534246576"/>
    <x v="2"/>
    <x v="1"/>
    <x v="1"/>
    <s v="Dec"/>
    <s v="Q4"/>
    <n v="1315"/>
    <n v="2024"/>
    <s v="Feb"/>
    <s v="Active"/>
    <n v="20.998113580875131"/>
  </r>
  <r>
    <x v="100"/>
    <s v="CUST12478"/>
    <x v="1"/>
    <x v="100"/>
    <x v="100"/>
    <d v="2024-06-25T00:00:00"/>
    <d v="2024-12-06T00:00:00"/>
    <x v="86"/>
    <x v="1"/>
    <n v="164"/>
    <n v="0.44931506849315067"/>
    <x v="1"/>
    <x v="0"/>
    <x v="2"/>
    <s v="Jun"/>
    <s v="Q2"/>
    <n v="761"/>
    <n v="2024"/>
    <s v="Dec"/>
    <s v="Inactive"/>
    <n v="10.223756616444208"/>
  </r>
  <r>
    <x v="101"/>
    <s v="CUST12434"/>
    <x v="3"/>
    <x v="101"/>
    <x v="101"/>
    <d v="2021-08-29T00:00:00"/>
    <d v="2024-01-20T00:00:00"/>
    <x v="87"/>
    <x v="0"/>
    <n v="874"/>
    <n v="2.3945205479452056"/>
    <x v="0"/>
    <x v="0"/>
    <x v="0"/>
    <s v="Aug"/>
    <s v="Q3"/>
    <n v="1792"/>
    <n v="2024"/>
    <s v="Jan"/>
    <s v="Active"/>
    <n v="3.5925407667790861"/>
  </r>
  <r>
    <x v="102"/>
    <s v="CUST11632"/>
    <x v="1"/>
    <x v="102"/>
    <x v="102"/>
    <d v="2022-07-18T00:00:00"/>
    <d v="2023-02-15T00:00:00"/>
    <x v="8"/>
    <x v="1"/>
    <n v="212"/>
    <n v="0.58082191780821912"/>
    <x v="0"/>
    <x v="0"/>
    <x v="1"/>
    <s v="Jul"/>
    <s v="Q3"/>
    <n v="1469"/>
    <n v="2023"/>
    <s v="Feb"/>
    <s v="Inactive"/>
    <n v="4.2658408303458026"/>
  </r>
  <r>
    <x v="103"/>
    <s v="CUST11213"/>
    <x v="2"/>
    <x v="103"/>
    <x v="103"/>
    <d v="2022-09-20T00:00:00"/>
    <d v="2024-09-23T00:00:00"/>
    <x v="88"/>
    <x v="2"/>
    <n v="734"/>
    <n v="2.010958904109589"/>
    <x v="1"/>
    <x v="1"/>
    <x v="1"/>
    <s v="Sep"/>
    <s v="Q3"/>
    <n v="1405"/>
    <n v="2024"/>
    <s v="Sep"/>
    <s v="Inactive"/>
    <n v="8.3855611488272093"/>
  </r>
  <r>
    <x v="104"/>
    <s v="CUST12445"/>
    <x v="3"/>
    <x v="104"/>
    <x v="104"/>
    <d v="2024-02-25T00:00:00"/>
    <d v="2024-10-23T00:00:00"/>
    <x v="89"/>
    <x v="1"/>
    <n v="241"/>
    <n v="0.66027397260273968"/>
    <x v="1"/>
    <x v="0"/>
    <x v="2"/>
    <s v="Feb"/>
    <s v="Q1"/>
    <n v="882"/>
    <n v="2024"/>
    <s v="Oct"/>
    <s v="Inactive"/>
    <n v="20.401605548744751"/>
  </r>
  <r>
    <x v="105"/>
    <s v="CUST10917"/>
    <x v="0"/>
    <x v="105"/>
    <x v="105"/>
    <d v="2024-07-10T00:00:00"/>
    <d v="2025-03-27T00:00:00"/>
    <x v="90"/>
    <x v="0"/>
    <n v="260"/>
    <n v="0.71232876712328763"/>
    <x v="0"/>
    <x v="1"/>
    <x v="2"/>
    <s v="Jul"/>
    <s v="Q3"/>
    <n v="746"/>
    <n v="2025"/>
    <s v="Mar"/>
    <s v="Active"/>
    <n v="6.3486437834990559"/>
  </r>
  <r>
    <x v="106"/>
    <s v="CUST12167"/>
    <x v="4"/>
    <x v="106"/>
    <x v="106"/>
    <d v="2023-01-22T00:00:00"/>
    <d v="2024-05-01T00:00:00"/>
    <x v="91"/>
    <x v="2"/>
    <n v="465"/>
    <n v="1.273972602739726"/>
    <x v="0"/>
    <x v="0"/>
    <x v="3"/>
    <s v="Jan"/>
    <s v="Q1"/>
    <n v="1281"/>
    <n v="2024"/>
    <s v="May"/>
    <s v="Inactive"/>
    <n v="13.135718587547681"/>
  </r>
  <r>
    <x v="107"/>
    <s v="CUST10646"/>
    <x v="1"/>
    <x v="107"/>
    <x v="107"/>
    <d v="2023-11-11T00:00:00"/>
    <d v="2024-07-08T00:00:00"/>
    <x v="85"/>
    <x v="1"/>
    <n v="240"/>
    <n v="0.65753424657534243"/>
    <x v="2"/>
    <x v="1"/>
    <x v="3"/>
    <s v="Nov"/>
    <s v="Q4"/>
    <n v="988"/>
    <n v="2024"/>
    <s v="Jul"/>
    <s v="Inactive"/>
    <n v="23.041264500494172"/>
  </r>
  <r>
    <x v="108"/>
    <s v="CUST11278"/>
    <x v="2"/>
    <x v="108"/>
    <x v="108"/>
    <d v="2020-11-13T00:00:00"/>
    <d v="2025-02-07T00:00:00"/>
    <x v="92"/>
    <x v="2"/>
    <n v="1547"/>
    <n v="4.2383561643835614"/>
    <x v="2"/>
    <x v="2"/>
    <x v="4"/>
    <s v="Nov"/>
    <s v="Q4"/>
    <n v="2081"/>
    <n v="2025"/>
    <s v="Feb"/>
    <s v="Inactive"/>
    <n v="65.573514924267101"/>
  </r>
  <r>
    <x v="109"/>
    <s v="CUST11629"/>
    <x v="4"/>
    <x v="109"/>
    <x v="109"/>
    <d v="2023-09-07T00:00:00"/>
    <d v="2023-09-25T00:00:00"/>
    <x v="93"/>
    <x v="0"/>
    <n v="18"/>
    <n v="4.9315068493150684E-2"/>
    <x v="1"/>
    <x v="2"/>
    <x v="3"/>
    <s v="Sep"/>
    <s v="Q3"/>
    <n v="1053"/>
    <n v="2023"/>
    <s v="Sep"/>
    <s v="Active"/>
    <n v="43.273444752685954"/>
  </r>
  <r>
    <x v="110"/>
    <s v="CUST10181"/>
    <x v="2"/>
    <x v="110"/>
    <x v="110"/>
    <d v="2023-01-11T00:00:00"/>
    <d v="2023-06-28T00:00:00"/>
    <x v="94"/>
    <x v="1"/>
    <n v="168"/>
    <n v="0.46027397260273972"/>
    <x v="0"/>
    <x v="1"/>
    <x v="3"/>
    <s v="Jan"/>
    <s v="Q1"/>
    <n v="1292"/>
    <n v="2023"/>
    <s v="Jun"/>
    <s v="Inactive"/>
    <n v="3.7070425452199816"/>
  </r>
  <r>
    <x v="111"/>
    <s v="CUST10194"/>
    <x v="4"/>
    <x v="111"/>
    <x v="111"/>
    <d v="2022-11-16T00:00:00"/>
    <d v="2025-07-16T00:00:00"/>
    <x v="95"/>
    <x v="2"/>
    <n v="973"/>
    <n v="2.6657534246575341"/>
    <x v="1"/>
    <x v="0"/>
    <x v="1"/>
    <s v="Nov"/>
    <s v="Q4"/>
    <n v="1348"/>
    <n v="2025"/>
    <s v="Jul"/>
    <s v="Inactive"/>
    <n v="25.897677558175065"/>
  </r>
  <r>
    <x v="112"/>
    <s v="CUST10061"/>
    <x v="1"/>
    <x v="112"/>
    <x v="112"/>
    <d v="2022-02-02T00:00:00"/>
    <d v="2024-02-12T00:00:00"/>
    <x v="96"/>
    <x v="0"/>
    <n v="740"/>
    <n v="2.0273972602739727"/>
    <x v="1"/>
    <x v="0"/>
    <x v="1"/>
    <s v="Feb"/>
    <s v="Q1"/>
    <n v="1635"/>
    <n v="2024"/>
    <s v="Feb"/>
    <s v="Active"/>
    <n v="12.907062445799497"/>
  </r>
  <r>
    <x v="113"/>
    <s v="CUST11494"/>
    <x v="4"/>
    <x v="113"/>
    <x v="113"/>
    <d v="2024-04-23T00:00:00"/>
    <d v="2024-11-03T00:00:00"/>
    <x v="97"/>
    <x v="1"/>
    <n v="194"/>
    <n v="0.53150684931506853"/>
    <x v="2"/>
    <x v="2"/>
    <x v="2"/>
    <s v="Apr"/>
    <s v="Q2"/>
    <n v="824"/>
    <n v="2024"/>
    <s v="Nov"/>
    <s v="Inactive"/>
    <n v="129.19762365424489"/>
  </r>
  <r>
    <x v="114"/>
    <s v="CUST10599"/>
    <x v="1"/>
    <x v="114"/>
    <x v="114"/>
    <d v="2021-12-13T00:00:00"/>
    <d v="2022-10-15T00:00:00"/>
    <x v="32"/>
    <x v="2"/>
    <n v="306"/>
    <n v="0.83835616438356164"/>
    <x v="1"/>
    <x v="0"/>
    <x v="0"/>
    <s v="Dec"/>
    <s v="Q4"/>
    <n v="1686"/>
    <n v="2022"/>
    <s v="Oct"/>
    <s v="Inactive"/>
    <n v="24.697503126748511"/>
  </r>
  <r>
    <x v="115"/>
    <s v="CUST11475"/>
    <x v="0"/>
    <x v="115"/>
    <x v="115"/>
    <d v="2022-02-05T00:00:00"/>
    <d v="2024-01-26T00:00:00"/>
    <x v="85"/>
    <x v="0"/>
    <n v="720"/>
    <n v="1.9726027397260273"/>
    <x v="1"/>
    <x v="0"/>
    <x v="1"/>
    <s v="Feb"/>
    <s v="Q1"/>
    <n v="1632"/>
    <n v="2024"/>
    <s v="Jan"/>
    <s v="Active"/>
    <n v="26.176057825207703"/>
  </r>
  <r>
    <x v="116"/>
    <s v="CUST10089"/>
    <x v="1"/>
    <x v="116"/>
    <x v="116"/>
    <d v="2023-11-08T00:00:00"/>
    <d v="2025-03-11T00:00:00"/>
    <x v="98"/>
    <x v="0"/>
    <n v="489"/>
    <n v="1.3397260273972602"/>
    <x v="1"/>
    <x v="0"/>
    <x v="3"/>
    <s v="Nov"/>
    <s v="Q4"/>
    <n v="991"/>
    <n v="2025"/>
    <s v="Mar"/>
    <s v="Active"/>
    <n v="11.985634326642073"/>
  </r>
  <r>
    <x v="117"/>
    <s v="CUST10042"/>
    <x v="3"/>
    <x v="117"/>
    <x v="117"/>
    <d v="2023-11-28T00:00:00"/>
    <d v="2025-03-22T00:00:00"/>
    <x v="92"/>
    <x v="2"/>
    <n v="480"/>
    <n v="1.3150684931506849"/>
    <x v="1"/>
    <x v="2"/>
    <x v="3"/>
    <s v="Nov"/>
    <s v="Q4"/>
    <n v="971"/>
    <n v="2025"/>
    <s v="Mar"/>
    <s v="Inactive"/>
    <n v="74.902600862444984"/>
  </r>
  <r>
    <x v="118"/>
    <s v="CUST10766"/>
    <x v="4"/>
    <x v="118"/>
    <x v="118"/>
    <d v="2023-09-12T00:00:00"/>
    <d v="2024-04-07T00:00:00"/>
    <x v="99"/>
    <x v="2"/>
    <n v="208"/>
    <n v="0.56986301369863013"/>
    <x v="1"/>
    <x v="2"/>
    <x v="3"/>
    <s v="Sep"/>
    <s v="Q3"/>
    <n v="1048"/>
    <n v="2024"/>
    <s v="Apr"/>
    <s v="Inactive"/>
    <n v="92.764981099610793"/>
  </r>
  <r>
    <x v="119"/>
    <s v="CUST11267"/>
    <x v="1"/>
    <x v="119"/>
    <x v="119"/>
    <d v="2021-09-07T00:00:00"/>
    <d v="2024-02-18T00:00:00"/>
    <x v="13"/>
    <x v="0"/>
    <n v="894"/>
    <n v="2.4493150684931506"/>
    <x v="2"/>
    <x v="1"/>
    <x v="0"/>
    <s v="Sep"/>
    <s v="Q3"/>
    <n v="1783"/>
    <n v="2024"/>
    <s v="Feb"/>
    <s v="Active"/>
    <n v="19.218280324557501"/>
  </r>
  <r>
    <x v="120"/>
    <s v="CUST12360"/>
    <x v="4"/>
    <x v="120"/>
    <x v="120"/>
    <d v="2021-02-27T00:00:00"/>
    <d v="2021-03-02T00:00:00"/>
    <x v="100"/>
    <x v="0"/>
    <n v="3"/>
    <n v="8.21917808219178E-3"/>
    <x v="1"/>
    <x v="2"/>
    <x v="0"/>
    <s v="Feb"/>
    <s v="Q1"/>
    <n v="1975"/>
    <n v="2021"/>
    <s v="Mar"/>
    <s v="Active"/>
    <n v="65.985894968624649"/>
  </r>
  <r>
    <x v="121"/>
    <s v="CUST10444"/>
    <x v="0"/>
    <x v="121"/>
    <x v="121"/>
    <d v="2022-04-06T00:00:00"/>
    <d v="2022-11-06T00:00:00"/>
    <x v="76"/>
    <x v="0"/>
    <n v="214"/>
    <n v="0.58630136986301373"/>
    <x v="1"/>
    <x v="1"/>
    <x v="1"/>
    <s v="Apr"/>
    <s v="Q2"/>
    <n v="1572"/>
    <n v="2022"/>
    <s v="Nov"/>
    <s v="Active"/>
    <n v="12.855769532430347"/>
  </r>
  <r>
    <x v="122"/>
    <s v="CUST11284"/>
    <x v="4"/>
    <x v="122"/>
    <x v="122"/>
    <d v="2023-07-17T00:00:00"/>
    <d v="2024-02-01T00:00:00"/>
    <x v="53"/>
    <x v="0"/>
    <n v="199"/>
    <n v="0.54520547945205478"/>
    <x v="1"/>
    <x v="0"/>
    <x v="3"/>
    <s v="Jul"/>
    <s v="Q3"/>
    <n v="1105"/>
    <n v="2024"/>
    <s v="Feb"/>
    <s v="Active"/>
    <n v="25.569363673745116"/>
  </r>
  <r>
    <x v="123"/>
    <s v="CUST11515"/>
    <x v="1"/>
    <x v="123"/>
    <x v="123"/>
    <d v="2023-04-06T00:00:00"/>
    <d v="2024-07-02T00:00:00"/>
    <x v="101"/>
    <x v="2"/>
    <n v="453"/>
    <n v="1.2410958904109588"/>
    <x v="1"/>
    <x v="2"/>
    <x v="3"/>
    <s v="Apr"/>
    <s v="Q2"/>
    <n v="1207"/>
    <n v="2024"/>
    <s v="Jul"/>
    <s v="Inactive"/>
    <n v="88.016855931929229"/>
  </r>
  <r>
    <x v="124"/>
    <s v="CUST10844"/>
    <x v="0"/>
    <x v="124"/>
    <x v="124"/>
    <d v="2021-06-26T00:00:00"/>
    <d v="2022-06-16T00:00:00"/>
    <x v="102"/>
    <x v="1"/>
    <n v="355"/>
    <n v="0.9726027397260274"/>
    <x v="1"/>
    <x v="1"/>
    <x v="0"/>
    <s v="Jun"/>
    <s v="Q2"/>
    <n v="1856"/>
    <n v="2022"/>
    <s v="Jun"/>
    <s v="Inactive"/>
    <n v="16.385063761134752"/>
  </r>
  <r>
    <x v="125"/>
    <s v="CUST10369"/>
    <x v="3"/>
    <x v="125"/>
    <x v="125"/>
    <d v="2024-04-26T00:00:00"/>
    <d v="2025-03-28T00:00:00"/>
    <x v="103"/>
    <x v="1"/>
    <n v="336"/>
    <n v="0.92054794520547945"/>
    <x v="2"/>
    <x v="0"/>
    <x v="2"/>
    <s v="Apr"/>
    <s v="Q2"/>
    <n v="821"/>
    <n v="2025"/>
    <s v="Mar"/>
    <s v="Inactive"/>
    <n v="35.718482915973141"/>
  </r>
  <r>
    <x v="126"/>
    <s v="CUST11033"/>
    <x v="3"/>
    <x v="126"/>
    <x v="126"/>
    <d v="2021-07-31T00:00:00"/>
    <d v="2021-09-23T00:00:00"/>
    <x v="104"/>
    <x v="2"/>
    <n v="54"/>
    <n v="0.14794520547945206"/>
    <x v="0"/>
    <x v="0"/>
    <x v="0"/>
    <s v="Jul"/>
    <s v="Q3"/>
    <n v="1821"/>
    <n v="2021"/>
    <s v="Sep"/>
    <s v="Inactive"/>
    <n v="3.1357096866254985"/>
  </r>
  <r>
    <x v="127"/>
    <s v="CUST12248"/>
    <x v="1"/>
    <x v="127"/>
    <x v="127"/>
    <d v="2023-10-24T00:00:00"/>
    <d v="2024-02-13T00:00:00"/>
    <x v="105"/>
    <x v="0"/>
    <n v="112"/>
    <n v="0.30684931506849317"/>
    <x v="0"/>
    <x v="1"/>
    <x v="3"/>
    <s v="Oct"/>
    <s v="Q4"/>
    <n v="1006"/>
    <n v="2024"/>
    <s v="Feb"/>
    <s v="Active"/>
    <n v="5.3335670089993421"/>
  </r>
  <r>
    <x v="128"/>
    <s v="CUST11554"/>
    <x v="3"/>
    <x v="128"/>
    <x v="128"/>
    <d v="2021-07-23T00:00:00"/>
    <d v="2023-10-23T00:00:00"/>
    <x v="106"/>
    <x v="0"/>
    <n v="822"/>
    <n v="2.2520547945205478"/>
    <x v="1"/>
    <x v="0"/>
    <x v="0"/>
    <s v="Jul"/>
    <s v="Q3"/>
    <n v="1829"/>
    <n v="2023"/>
    <s v="Oct"/>
    <s v="Active"/>
    <n v="19.615256313404196"/>
  </r>
  <r>
    <x v="129"/>
    <s v="CUST11657"/>
    <x v="4"/>
    <x v="129"/>
    <x v="129"/>
    <d v="2020-08-24T00:00:00"/>
    <d v="2021-12-20T00:00:00"/>
    <x v="107"/>
    <x v="2"/>
    <n v="483"/>
    <n v="1.3232876712328767"/>
    <x v="0"/>
    <x v="1"/>
    <x v="4"/>
    <s v="Aug"/>
    <s v="Q3"/>
    <n v="2162"/>
    <n v="2021"/>
    <s v="Dec"/>
    <s v="Inactive"/>
    <n v="4.5243300990382487"/>
  </r>
  <r>
    <x v="130"/>
    <s v="CUST12070"/>
    <x v="0"/>
    <x v="130"/>
    <x v="130"/>
    <d v="2021-12-03T00:00:00"/>
    <d v="2024-12-15T00:00:00"/>
    <x v="108"/>
    <x v="2"/>
    <n v="1108"/>
    <n v="3.0356164383561643"/>
    <x v="1"/>
    <x v="0"/>
    <x v="0"/>
    <s v="Dec"/>
    <s v="Q4"/>
    <n v="1696"/>
    <n v="2024"/>
    <s v="Dec"/>
    <s v="Inactive"/>
    <n v="24.909447276841167"/>
  </r>
  <r>
    <x v="131"/>
    <s v="CUST12048"/>
    <x v="1"/>
    <x v="131"/>
    <x v="131"/>
    <d v="2024-06-17T00:00:00"/>
    <d v="2025-05-27T00:00:00"/>
    <x v="109"/>
    <x v="2"/>
    <n v="344"/>
    <n v="0.94246575342465755"/>
    <x v="1"/>
    <x v="0"/>
    <x v="2"/>
    <s v="Jun"/>
    <s v="Q2"/>
    <n v="769"/>
    <n v="2025"/>
    <s v="May"/>
    <s v="Inactive"/>
    <n v="20.460920391653271"/>
  </r>
  <r>
    <x v="132"/>
    <s v="CUST12341"/>
    <x v="1"/>
    <x v="132"/>
    <x v="132"/>
    <d v="2023-02-05T00:00:00"/>
    <d v="2025-05-29T00:00:00"/>
    <x v="101"/>
    <x v="1"/>
    <n v="844"/>
    <n v="2.3123287671232875"/>
    <x v="1"/>
    <x v="1"/>
    <x v="3"/>
    <s v="Feb"/>
    <s v="Q1"/>
    <n v="1267"/>
    <n v="2025"/>
    <s v="May"/>
    <s v="Inactive"/>
    <n v="8.5322990912589844"/>
  </r>
  <r>
    <x v="133"/>
    <s v="CUST12396"/>
    <x v="1"/>
    <x v="133"/>
    <x v="133"/>
    <d v="2023-10-16T00:00:00"/>
    <d v="2025-07-18T00:00:00"/>
    <x v="110"/>
    <x v="2"/>
    <n v="641"/>
    <n v="1.7561643835616438"/>
    <x v="2"/>
    <x v="2"/>
    <x v="3"/>
    <s v="Oct"/>
    <s v="Q4"/>
    <n v="1014"/>
    <n v="2025"/>
    <s v="Jul"/>
    <s v="Inactive"/>
    <n v="61.398228438074547"/>
  </r>
  <r>
    <x v="134"/>
    <s v="CUST11273"/>
    <x v="1"/>
    <x v="134"/>
    <x v="134"/>
    <d v="2024-03-31T00:00:00"/>
    <d v="2025-05-11T00:00:00"/>
    <x v="111"/>
    <x v="1"/>
    <n v="406"/>
    <n v="1.1123287671232878"/>
    <x v="1"/>
    <x v="2"/>
    <x v="2"/>
    <s v="Mar"/>
    <s v="Q1"/>
    <n v="847"/>
    <n v="2025"/>
    <s v="May"/>
    <s v="Inactive"/>
    <n v="32.659219710680873"/>
  </r>
  <r>
    <x v="135"/>
    <s v="CUST10372"/>
    <x v="3"/>
    <x v="135"/>
    <x v="135"/>
    <d v="2024-01-10T00:00:00"/>
    <d v="2024-05-29T00:00:00"/>
    <x v="112"/>
    <x v="0"/>
    <n v="140"/>
    <n v="0.38356164383561642"/>
    <x v="2"/>
    <x v="2"/>
    <x v="2"/>
    <s v="Jan"/>
    <s v="Q1"/>
    <n v="928"/>
    <n v="2024"/>
    <s v="May"/>
    <s v="Active"/>
    <n v="52.225889276813824"/>
  </r>
  <r>
    <x v="136"/>
    <s v="CUST11595"/>
    <x v="0"/>
    <x v="136"/>
    <x v="136"/>
    <d v="2022-04-09T00:00:00"/>
    <d v="2025-04-01T00:00:00"/>
    <x v="3"/>
    <x v="2"/>
    <n v="1088"/>
    <n v="2.9808219178082194"/>
    <x v="2"/>
    <x v="0"/>
    <x v="1"/>
    <s v="Apr"/>
    <s v="Q2"/>
    <n v="1569"/>
    <n v="2025"/>
    <s v="Apr"/>
    <s v="Inactive"/>
    <n v="27.066595664172336"/>
  </r>
  <r>
    <x v="137"/>
    <s v="CUST11612"/>
    <x v="3"/>
    <x v="137"/>
    <x v="137"/>
    <d v="2024-01-22T00:00:00"/>
    <d v="2024-09-10T00:00:00"/>
    <x v="113"/>
    <x v="1"/>
    <n v="232"/>
    <n v="0.63561643835616444"/>
    <x v="0"/>
    <x v="2"/>
    <x v="2"/>
    <s v="Jan"/>
    <s v="Q1"/>
    <n v="916"/>
    <n v="2024"/>
    <s v="Sep"/>
    <s v="Inactive"/>
    <n v="15.30984212983333"/>
  </r>
  <r>
    <x v="138"/>
    <s v="CUST11085"/>
    <x v="0"/>
    <x v="138"/>
    <x v="138"/>
    <d v="2021-11-14T00:00:00"/>
    <d v="2023-01-23T00:00:00"/>
    <x v="110"/>
    <x v="1"/>
    <n v="435"/>
    <n v="1.1917808219178083"/>
    <x v="0"/>
    <x v="0"/>
    <x v="0"/>
    <s v="Nov"/>
    <s v="Q4"/>
    <n v="1715"/>
    <n v="2023"/>
    <s v="Jan"/>
    <s v="Inactive"/>
    <n v="10.73017908120403"/>
  </r>
  <r>
    <x v="139"/>
    <s v="CUST11154"/>
    <x v="3"/>
    <x v="139"/>
    <x v="139"/>
    <d v="2020-12-12T00:00:00"/>
    <d v="2024-12-05T00:00:00"/>
    <x v="114"/>
    <x v="0"/>
    <n v="1454"/>
    <n v="3.9835616438356163"/>
    <x v="1"/>
    <x v="2"/>
    <x v="4"/>
    <s v="Dec"/>
    <s v="Q4"/>
    <n v="2052"/>
    <n v="2024"/>
    <s v="Dec"/>
    <s v="Active"/>
    <n v="47.797495235285204"/>
  </r>
  <r>
    <x v="140"/>
    <s v="CUST10153"/>
    <x v="3"/>
    <x v="140"/>
    <x v="140"/>
    <d v="2022-03-08T00:00:00"/>
    <d v="2022-05-02T00:00:00"/>
    <x v="115"/>
    <x v="2"/>
    <n v="55"/>
    <n v="0.15068493150684931"/>
    <x v="1"/>
    <x v="2"/>
    <x v="1"/>
    <s v="Mar"/>
    <s v="Q1"/>
    <n v="1601"/>
    <n v="2022"/>
    <s v="May"/>
    <s v="Inactive"/>
    <n v="49.736259081734531"/>
  </r>
  <r>
    <x v="141"/>
    <s v="CUST10117"/>
    <x v="0"/>
    <x v="141"/>
    <x v="141"/>
    <d v="2022-08-28T00:00:00"/>
    <d v="2022-09-01T00:00:00"/>
    <x v="116"/>
    <x v="2"/>
    <n v="4"/>
    <n v="1.0958904109589041E-2"/>
    <x v="1"/>
    <x v="2"/>
    <x v="1"/>
    <s v="Aug"/>
    <s v="Q3"/>
    <n v="1428"/>
    <n v="2022"/>
    <s v="Sep"/>
    <s v="Inactive"/>
    <n v="89.477826077411137"/>
  </r>
  <r>
    <x v="142"/>
    <s v="CUST11912"/>
    <x v="4"/>
    <x v="142"/>
    <x v="142"/>
    <d v="2023-08-12T00:00:00"/>
    <d v="2025-03-03T00:00:00"/>
    <x v="117"/>
    <x v="2"/>
    <n v="569"/>
    <n v="1.558904109589041"/>
    <x v="1"/>
    <x v="0"/>
    <x v="3"/>
    <s v="Aug"/>
    <s v="Q3"/>
    <n v="1079"/>
    <n v="2025"/>
    <s v="Mar"/>
    <s v="Inactive"/>
    <n v="27.450823365923043"/>
  </r>
  <r>
    <x v="143"/>
    <s v="CUST11530"/>
    <x v="2"/>
    <x v="143"/>
    <x v="143"/>
    <d v="2021-12-04T00:00:00"/>
    <d v="2022-06-03T00:00:00"/>
    <x v="60"/>
    <x v="2"/>
    <n v="181"/>
    <n v="0.49589041095890413"/>
    <x v="1"/>
    <x v="0"/>
    <x v="0"/>
    <s v="Dec"/>
    <s v="Q4"/>
    <n v="1695"/>
    <n v="2022"/>
    <s v="Jun"/>
    <s v="Inactive"/>
    <n v="16.753010775681368"/>
  </r>
  <r>
    <x v="144"/>
    <s v="CUST10690"/>
    <x v="2"/>
    <x v="144"/>
    <x v="144"/>
    <d v="2022-08-07T00:00:00"/>
    <d v="2023-12-13T00:00:00"/>
    <x v="68"/>
    <x v="0"/>
    <n v="493"/>
    <n v="1.3506849315068492"/>
    <x v="2"/>
    <x v="0"/>
    <x v="1"/>
    <s v="Aug"/>
    <s v="Q3"/>
    <n v="1449"/>
    <n v="2023"/>
    <s v="Dec"/>
    <s v="Active"/>
    <n v="37.055954841765292"/>
  </r>
  <r>
    <x v="145"/>
    <s v="CUST11188"/>
    <x v="2"/>
    <x v="145"/>
    <x v="145"/>
    <d v="2024-04-20T00:00:00"/>
    <d v="2025-07-19T00:00:00"/>
    <x v="108"/>
    <x v="2"/>
    <n v="455"/>
    <n v="1.2465753424657535"/>
    <x v="2"/>
    <x v="0"/>
    <x v="2"/>
    <s v="Apr"/>
    <s v="Q2"/>
    <n v="827"/>
    <n v="2025"/>
    <s v="Jul"/>
    <s v="Inactive"/>
    <n v="26.794478717491906"/>
  </r>
  <r>
    <x v="146"/>
    <s v="CUST10917"/>
    <x v="2"/>
    <x v="146"/>
    <x v="146"/>
    <d v="2023-07-10T00:00:00"/>
    <d v="2024-10-08T00:00:00"/>
    <x v="102"/>
    <x v="0"/>
    <n v="456"/>
    <n v="1.2493150684931507"/>
    <x v="2"/>
    <x v="0"/>
    <x v="3"/>
    <s v="Jul"/>
    <s v="Q3"/>
    <n v="1112"/>
    <n v="2024"/>
    <s v="Oct"/>
    <s v="Active"/>
    <n v="24.195048603770527"/>
  </r>
  <r>
    <x v="147"/>
    <s v="CUST11357"/>
    <x v="4"/>
    <x v="147"/>
    <x v="147"/>
    <d v="2024-05-31T00:00:00"/>
    <d v="2024-11-27T00:00:00"/>
    <x v="118"/>
    <x v="2"/>
    <n v="180"/>
    <n v="0.49315068493150682"/>
    <x v="0"/>
    <x v="0"/>
    <x v="2"/>
    <s v="May"/>
    <s v="Q2"/>
    <n v="786"/>
    <n v="2024"/>
    <s v="Nov"/>
    <s v="Inactive"/>
    <n v="13.139575263984426"/>
  </r>
  <r>
    <x v="148"/>
    <s v="CUST11960"/>
    <x v="4"/>
    <x v="148"/>
    <x v="148"/>
    <d v="2023-05-14T00:00:00"/>
    <d v="2024-05-15T00:00:00"/>
    <x v="119"/>
    <x v="1"/>
    <n v="367"/>
    <n v="1.0054794520547945"/>
    <x v="1"/>
    <x v="2"/>
    <x v="3"/>
    <s v="May"/>
    <s v="Q2"/>
    <n v="1169"/>
    <n v="2024"/>
    <s v="May"/>
    <s v="Inactive"/>
    <n v="168.16977406959171"/>
  </r>
  <r>
    <x v="149"/>
    <s v="CUST11981"/>
    <x v="0"/>
    <x v="149"/>
    <x v="149"/>
    <d v="2023-12-23T00:00:00"/>
    <d v="2024-12-30T00:00:00"/>
    <x v="120"/>
    <x v="2"/>
    <n v="373"/>
    <n v="1.021917808219178"/>
    <x v="2"/>
    <x v="2"/>
    <x v="3"/>
    <s v="Dec"/>
    <s v="Q4"/>
    <n v="946"/>
    <n v="2024"/>
    <s v="Dec"/>
    <s v="Inactive"/>
    <n v="170.1316901627909"/>
  </r>
  <r>
    <x v="150"/>
    <s v="CUST10242"/>
    <x v="3"/>
    <x v="150"/>
    <x v="150"/>
    <d v="2024-01-20T00:00:00"/>
    <d v="2025-05-13T00:00:00"/>
    <x v="121"/>
    <x v="1"/>
    <n v="479"/>
    <n v="1.3123287671232877"/>
    <x v="2"/>
    <x v="1"/>
    <x v="2"/>
    <s v="Jan"/>
    <s v="Q1"/>
    <n v="918"/>
    <n v="2025"/>
    <s v="May"/>
    <s v="Inactive"/>
    <n v="19.111033511218714"/>
  </r>
  <r>
    <x v="151"/>
    <s v="CUST10401"/>
    <x v="4"/>
    <x v="151"/>
    <x v="151"/>
    <d v="2022-04-18T00:00:00"/>
    <d v="2022-06-18T00:00:00"/>
    <x v="122"/>
    <x v="2"/>
    <n v="61"/>
    <n v="0.16712328767123288"/>
    <x v="2"/>
    <x v="2"/>
    <x v="1"/>
    <s v="Apr"/>
    <s v="Q2"/>
    <n v="1560"/>
    <n v="2022"/>
    <s v="Jun"/>
    <s v="Inactive"/>
    <n v="48.633965582820259"/>
  </r>
  <r>
    <x v="152"/>
    <s v="CUST11419"/>
    <x v="1"/>
    <x v="152"/>
    <x v="152"/>
    <d v="2023-12-13T00:00:00"/>
    <d v="2024-12-14T00:00:00"/>
    <x v="77"/>
    <x v="2"/>
    <n v="367"/>
    <n v="1.0054794520547945"/>
    <x v="1"/>
    <x v="0"/>
    <x v="3"/>
    <s v="Dec"/>
    <s v="Q4"/>
    <n v="956"/>
    <n v="2024"/>
    <s v="Dec"/>
    <s v="Inactive"/>
    <n v="16.049940845591227"/>
  </r>
  <r>
    <x v="153"/>
    <s v="CUST12340"/>
    <x v="4"/>
    <x v="153"/>
    <x v="153"/>
    <d v="2024-03-12T00:00:00"/>
    <d v="2024-04-21T00:00:00"/>
    <x v="82"/>
    <x v="0"/>
    <n v="40"/>
    <n v="0.1095890410958904"/>
    <x v="2"/>
    <x v="2"/>
    <x v="2"/>
    <s v="Mar"/>
    <s v="Q1"/>
    <n v="866"/>
    <n v="2024"/>
    <s v="Apr"/>
    <s v="Active"/>
    <n v="70.146486339710606"/>
  </r>
  <r>
    <x v="154"/>
    <s v="CUST11576"/>
    <x v="3"/>
    <x v="154"/>
    <x v="154"/>
    <d v="2024-06-01T00:00:00"/>
    <d v="2024-08-30T00:00:00"/>
    <x v="123"/>
    <x v="2"/>
    <n v="90"/>
    <n v="0.24657534246575341"/>
    <x v="1"/>
    <x v="1"/>
    <x v="2"/>
    <s v="Jun"/>
    <s v="Q2"/>
    <n v="785"/>
    <n v="2024"/>
    <s v="Aug"/>
    <s v="Inactive"/>
    <n v="12.198619690813199"/>
  </r>
  <r>
    <x v="155"/>
    <s v="CUST11081"/>
    <x v="2"/>
    <x v="155"/>
    <x v="155"/>
    <d v="2022-08-28T00:00:00"/>
    <d v="2024-12-21T00:00:00"/>
    <x v="124"/>
    <x v="0"/>
    <n v="846"/>
    <n v="2.3178082191780822"/>
    <x v="2"/>
    <x v="1"/>
    <x v="1"/>
    <s v="Aug"/>
    <s v="Q3"/>
    <n v="1428"/>
    <n v="2024"/>
    <s v="Dec"/>
    <s v="Active"/>
    <n v="23.904864879962528"/>
  </r>
  <r>
    <x v="156"/>
    <s v="CUST11557"/>
    <x v="1"/>
    <x v="156"/>
    <x v="156"/>
    <d v="2024-05-14T00:00:00"/>
    <d v="2025-06-26T00:00:00"/>
    <x v="100"/>
    <x v="1"/>
    <n v="408"/>
    <n v="1.1178082191780823"/>
    <x v="2"/>
    <x v="2"/>
    <x v="2"/>
    <s v="May"/>
    <s v="Q2"/>
    <n v="803"/>
    <n v="2025"/>
    <s v="Jun"/>
    <s v="Inactive"/>
    <n v="55.21426479335112"/>
  </r>
  <r>
    <x v="157"/>
    <s v="CUST11441"/>
    <x v="3"/>
    <x v="157"/>
    <x v="157"/>
    <d v="2022-05-10T00:00:00"/>
    <d v="2023-06-08T00:00:00"/>
    <x v="125"/>
    <x v="1"/>
    <n v="394"/>
    <n v="1.0794520547945206"/>
    <x v="1"/>
    <x v="0"/>
    <x v="1"/>
    <s v="May"/>
    <s v="Q2"/>
    <n v="1538"/>
    <n v="2023"/>
    <s v="Jun"/>
    <s v="Inactive"/>
    <n v="25.375823953799657"/>
  </r>
  <r>
    <x v="158"/>
    <s v="CUST12247"/>
    <x v="0"/>
    <x v="158"/>
    <x v="158"/>
    <d v="2022-06-26T00:00:00"/>
    <d v="2023-08-03T00:00:00"/>
    <x v="25"/>
    <x v="1"/>
    <n v="403"/>
    <n v="1.1041095890410959"/>
    <x v="1"/>
    <x v="0"/>
    <x v="1"/>
    <s v="Jun"/>
    <s v="Q2"/>
    <n v="1491"/>
    <n v="2023"/>
    <s v="Aug"/>
    <s v="Inactive"/>
    <n v="16.358732075522191"/>
  </r>
  <r>
    <x v="159"/>
    <s v="CUST10643"/>
    <x v="3"/>
    <x v="159"/>
    <x v="159"/>
    <d v="2022-04-17T00:00:00"/>
    <d v="2023-05-11T00:00:00"/>
    <x v="126"/>
    <x v="2"/>
    <n v="389"/>
    <n v="1.0657534246575342"/>
    <x v="2"/>
    <x v="0"/>
    <x v="1"/>
    <s v="Apr"/>
    <s v="Q2"/>
    <n v="1561"/>
    <n v="2023"/>
    <s v="May"/>
    <s v="Inactive"/>
    <n v="35.984082194976722"/>
  </r>
  <r>
    <x v="160"/>
    <s v="CUST10805"/>
    <x v="2"/>
    <x v="160"/>
    <x v="160"/>
    <d v="2023-03-05T00:00:00"/>
    <d v="2023-05-10T00:00:00"/>
    <x v="20"/>
    <x v="0"/>
    <n v="66"/>
    <n v="0.18082191780821918"/>
    <x v="2"/>
    <x v="2"/>
    <x v="3"/>
    <s v="Mar"/>
    <s v="Q1"/>
    <n v="1239"/>
    <n v="2023"/>
    <s v="May"/>
    <s v="Active"/>
    <n v="89.210337447453782"/>
  </r>
  <r>
    <x v="161"/>
    <s v="CUST12471"/>
    <x v="4"/>
    <x v="161"/>
    <x v="161"/>
    <d v="2023-06-23T00:00:00"/>
    <d v="2024-05-10T00:00:00"/>
    <x v="127"/>
    <x v="2"/>
    <n v="322"/>
    <n v="0.88219178082191785"/>
    <x v="0"/>
    <x v="0"/>
    <x v="3"/>
    <s v="Jun"/>
    <s v="Q2"/>
    <n v="1129"/>
    <n v="2024"/>
    <s v="May"/>
    <s v="Inactive"/>
    <n v="8.3237315704932868"/>
  </r>
  <r>
    <x v="162"/>
    <s v="CUST10243"/>
    <x v="4"/>
    <x v="162"/>
    <x v="162"/>
    <d v="2020-08-23T00:00:00"/>
    <d v="2021-02-11T00:00:00"/>
    <x v="31"/>
    <x v="0"/>
    <n v="172"/>
    <n v="0.47123287671232877"/>
    <x v="0"/>
    <x v="2"/>
    <x v="4"/>
    <s v="Aug"/>
    <s v="Q3"/>
    <n v="2163"/>
    <n v="2021"/>
    <s v="Feb"/>
    <s v="Active"/>
    <n v="32.624301803610543"/>
  </r>
  <r>
    <x v="163"/>
    <s v="CUST10274"/>
    <x v="0"/>
    <x v="163"/>
    <x v="163"/>
    <d v="2022-07-12T00:00:00"/>
    <d v="2023-06-01T00:00:00"/>
    <x v="128"/>
    <x v="1"/>
    <n v="324"/>
    <n v="0.88767123287671235"/>
    <x v="1"/>
    <x v="0"/>
    <x v="1"/>
    <s v="Jul"/>
    <s v="Q3"/>
    <n v="1475"/>
    <n v="2023"/>
    <s v="Jun"/>
    <s v="Inactive"/>
    <n v="31.257504083521898"/>
  </r>
  <r>
    <x v="164"/>
    <s v="CUST10809"/>
    <x v="0"/>
    <x v="164"/>
    <x v="164"/>
    <d v="2022-10-25T00:00:00"/>
    <d v="2024-10-20T00:00:00"/>
    <x v="129"/>
    <x v="2"/>
    <n v="726"/>
    <n v="1.989041095890411"/>
    <x v="1"/>
    <x v="0"/>
    <x v="1"/>
    <s v="Oct"/>
    <s v="Q4"/>
    <n v="1370"/>
    <n v="2024"/>
    <s v="Oct"/>
    <s v="Inactive"/>
    <n v="24.5739876052521"/>
  </r>
  <r>
    <x v="165"/>
    <s v="CUST10692"/>
    <x v="4"/>
    <x v="165"/>
    <x v="165"/>
    <d v="2021-04-15T00:00:00"/>
    <d v="2022-07-03T00:00:00"/>
    <x v="130"/>
    <x v="2"/>
    <n v="444"/>
    <n v="1.2164383561643837"/>
    <x v="1"/>
    <x v="0"/>
    <x v="0"/>
    <s v="Apr"/>
    <s v="Q2"/>
    <n v="1928"/>
    <n v="2022"/>
    <s v="Jul"/>
    <s v="Inactive"/>
    <n v="14.827178318383531"/>
  </r>
  <r>
    <x v="166"/>
    <s v="CUST11508"/>
    <x v="3"/>
    <x v="166"/>
    <x v="166"/>
    <d v="2023-01-03T00:00:00"/>
    <d v="2024-08-23T00:00:00"/>
    <x v="114"/>
    <x v="1"/>
    <n v="598"/>
    <n v="1.6383561643835616"/>
    <x v="1"/>
    <x v="1"/>
    <x v="3"/>
    <s v="Jan"/>
    <s v="Q1"/>
    <n v="1300"/>
    <n v="2024"/>
    <s v="Aug"/>
    <s v="Inactive"/>
    <n v="15.715881434869727"/>
  </r>
  <r>
    <x v="167"/>
    <s v="CUST10444"/>
    <x v="2"/>
    <x v="167"/>
    <x v="167"/>
    <d v="2022-04-21T00:00:00"/>
    <d v="2023-12-28T00:00:00"/>
    <x v="131"/>
    <x v="2"/>
    <n v="616"/>
    <n v="1.6876712328767123"/>
    <x v="0"/>
    <x v="0"/>
    <x v="1"/>
    <s v="Apr"/>
    <s v="Q2"/>
    <n v="1557"/>
    <n v="2023"/>
    <s v="Dec"/>
    <s v="Inactive"/>
    <n v="3.5881212735933721"/>
  </r>
  <r>
    <x v="168"/>
    <s v="CUST11652"/>
    <x v="2"/>
    <x v="168"/>
    <x v="168"/>
    <d v="2024-04-08T00:00:00"/>
    <d v="2024-09-08T00:00:00"/>
    <x v="9"/>
    <x v="0"/>
    <n v="153"/>
    <n v="0.41917808219178082"/>
    <x v="1"/>
    <x v="2"/>
    <x v="2"/>
    <s v="Apr"/>
    <s v="Q2"/>
    <n v="839"/>
    <n v="2024"/>
    <s v="Sep"/>
    <s v="Active"/>
    <n v="42.743114692809371"/>
  </r>
  <r>
    <x v="169"/>
    <s v="CUST11807"/>
    <x v="0"/>
    <x v="169"/>
    <x v="169"/>
    <d v="2024-03-14T00:00:00"/>
    <d v="2025-01-30T00:00:00"/>
    <x v="44"/>
    <x v="0"/>
    <n v="322"/>
    <n v="0.88219178082191785"/>
    <x v="2"/>
    <x v="1"/>
    <x v="2"/>
    <s v="Mar"/>
    <s v="Q1"/>
    <n v="864"/>
    <n v="2025"/>
    <s v="Jan"/>
    <s v="Active"/>
    <n v="18.442268639468214"/>
  </r>
  <r>
    <x v="170"/>
    <s v="CUST11181"/>
    <x v="3"/>
    <x v="170"/>
    <x v="170"/>
    <d v="2023-09-09T00:00:00"/>
    <d v="2024-06-15T00:00:00"/>
    <x v="121"/>
    <x v="2"/>
    <n v="280"/>
    <n v="0.76712328767123283"/>
    <x v="2"/>
    <x v="0"/>
    <x v="3"/>
    <s v="Sep"/>
    <s v="Q3"/>
    <n v="1051"/>
    <n v="2024"/>
    <s v="Jun"/>
    <s v="Inactive"/>
    <n v="40.647101060216954"/>
  </r>
  <r>
    <x v="171"/>
    <s v="CUST12201"/>
    <x v="4"/>
    <x v="171"/>
    <x v="171"/>
    <d v="2023-05-24T00:00:00"/>
    <d v="2025-02-10T00:00:00"/>
    <x v="132"/>
    <x v="1"/>
    <n v="628"/>
    <n v="1.7205479452054795"/>
    <x v="1"/>
    <x v="2"/>
    <x v="3"/>
    <s v="May"/>
    <s v="Q2"/>
    <n v="1159"/>
    <n v="2025"/>
    <s v="Feb"/>
    <s v="Inactive"/>
    <n v="35.816740853606341"/>
  </r>
  <r>
    <x v="172"/>
    <s v="CUST10123"/>
    <x v="2"/>
    <x v="172"/>
    <x v="172"/>
    <d v="2023-07-24T00:00:00"/>
    <d v="2024-02-02T00:00:00"/>
    <x v="46"/>
    <x v="0"/>
    <n v="193"/>
    <n v="0.52876712328767128"/>
    <x v="2"/>
    <x v="0"/>
    <x v="3"/>
    <s v="Jul"/>
    <s v="Q3"/>
    <n v="1098"/>
    <n v="2024"/>
    <s v="Feb"/>
    <s v="Active"/>
    <n v="45.697401702572712"/>
  </r>
  <r>
    <x v="173"/>
    <s v="CUST12039"/>
    <x v="4"/>
    <x v="173"/>
    <x v="173"/>
    <d v="2022-09-17T00:00:00"/>
    <d v="2023-03-11T00:00:00"/>
    <x v="114"/>
    <x v="0"/>
    <n v="175"/>
    <n v="0.47945205479452052"/>
    <x v="2"/>
    <x v="2"/>
    <x v="1"/>
    <s v="Sep"/>
    <s v="Q3"/>
    <n v="1408"/>
    <n v="2023"/>
    <s v="Mar"/>
    <s v="Active"/>
    <n v="101.37224476219575"/>
  </r>
  <r>
    <x v="174"/>
    <s v="CUST11846"/>
    <x v="2"/>
    <x v="174"/>
    <x v="174"/>
    <d v="2021-11-20T00:00:00"/>
    <d v="2023-07-12T00:00:00"/>
    <x v="40"/>
    <x v="1"/>
    <n v="599"/>
    <n v="1.6410958904109589"/>
    <x v="1"/>
    <x v="2"/>
    <x v="0"/>
    <s v="Nov"/>
    <s v="Q4"/>
    <n v="1709"/>
    <n v="2023"/>
    <s v="Jul"/>
    <s v="Inactive"/>
    <n v="36.938951312414595"/>
  </r>
  <r>
    <x v="175"/>
    <s v="CUST11884"/>
    <x v="3"/>
    <x v="175"/>
    <x v="175"/>
    <d v="2024-01-05T00:00:00"/>
    <d v="2025-05-07T00:00:00"/>
    <x v="133"/>
    <x v="1"/>
    <n v="488"/>
    <n v="1.3369863013698631"/>
    <x v="1"/>
    <x v="0"/>
    <x v="2"/>
    <s v="Jan"/>
    <s v="Q1"/>
    <n v="933"/>
    <n v="2025"/>
    <s v="May"/>
    <s v="Inactive"/>
    <n v="19.21051727475658"/>
  </r>
  <r>
    <x v="176"/>
    <s v="CUST10425"/>
    <x v="0"/>
    <x v="176"/>
    <x v="176"/>
    <d v="2024-07-23T00:00:00"/>
    <d v="2024-12-27T00:00:00"/>
    <x v="134"/>
    <x v="1"/>
    <n v="157"/>
    <n v="0.43013698630136987"/>
    <x v="1"/>
    <x v="1"/>
    <x v="2"/>
    <s v="Jul"/>
    <s v="Q3"/>
    <n v="733"/>
    <n v="2024"/>
    <s v="Dec"/>
    <s v="Inactive"/>
    <n v="9.5565636388824178"/>
  </r>
  <r>
    <x v="177"/>
    <s v="CUST12047"/>
    <x v="3"/>
    <x v="177"/>
    <x v="177"/>
    <d v="2021-04-02T00:00:00"/>
    <d v="2022-11-16T00:00:00"/>
    <x v="54"/>
    <x v="2"/>
    <n v="593"/>
    <n v="1.6246575342465754"/>
    <x v="1"/>
    <x v="0"/>
    <x v="0"/>
    <s v="Apr"/>
    <s v="Q2"/>
    <n v="1941"/>
    <n v="2022"/>
    <s v="Nov"/>
    <s v="Inactive"/>
    <n v="15.599310140228468"/>
  </r>
  <r>
    <x v="178"/>
    <s v="CUST10898"/>
    <x v="0"/>
    <x v="178"/>
    <x v="178"/>
    <d v="2023-11-20T00:00:00"/>
    <d v="2024-09-30T00:00:00"/>
    <x v="73"/>
    <x v="0"/>
    <n v="315"/>
    <n v="0.86301369863013699"/>
    <x v="0"/>
    <x v="1"/>
    <x v="3"/>
    <s v="Nov"/>
    <s v="Q4"/>
    <n v="979"/>
    <n v="2024"/>
    <s v="Sep"/>
    <s v="Active"/>
    <n v="4.1046259855139171"/>
  </r>
  <r>
    <x v="179"/>
    <s v="CUST11490"/>
    <x v="4"/>
    <x v="179"/>
    <x v="179"/>
    <d v="2023-09-21T00:00:00"/>
    <d v="2024-11-18T00:00:00"/>
    <x v="53"/>
    <x v="1"/>
    <n v="424"/>
    <n v="1.1616438356164382"/>
    <x v="2"/>
    <x v="0"/>
    <x v="3"/>
    <s v="Sep"/>
    <s v="Q3"/>
    <n v="1039"/>
    <n v="2024"/>
    <s v="Nov"/>
    <s v="Inactive"/>
    <n v="39.268381519670768"/>
  </r>
  <r>
    <x v="180"/>
    <s v="CUST11217"/>
    <x v="2"/>
    <x v="180"/>
    <x v="180"/>
    <d v="2023-08-10T00:00:00"/>
    <d v="2024-02-04T00:00:00"/>
    <x v="13"/>
    <x v="2"/>
    <n v="178"/>
    <n v="0.48767123287671232"/>
    <x v="1"/>
    <x v="1"/>
    <x v="3"/>
    <s v="Aug"/>
    <s v="Q3"/>
    <n v="1081"/>
    <n v="2024"/>
    <s v="Feb"/>
    <s v="Inactive"/>
    <n v="13.360475016136929"/>
  </r>
  <r>
    <x v="181"/>
    <s v="CUST11982"/>
    <x v="3"/>
    <x v="181"/>
    <x v="181"/>
    <d v="2023-02-25T00:00:00"/>
    <d v="2024-07-14T00:00:00"/>
    <x v="47"/>
    <x v="1"/>
    <n v="505"/>
    <n v="1.3835616438356164"/>
    <x v="1"/>
    <x v="0"/>
    <x v="3"/>
    <s v="Feb"/>
    <s v="Q1"/>
    <n v="1247"/>
    <n v="2024"/>
    <s v="Jul"/>
    <s v="Inactive"/>
    <n v="33.46340693914722"/>
  </r>
  <r>
    <x v="182"/>
    <s v="CUST10444"/>
    <x v="3"/>
    <x v="182"/>
    <x v="182"/>
    <d v="2023-08-07T00:00:00"/>
    <d v="2024-05-25T00:00:00"/>
    <x v="13"/>
    <x v="0"/>
    <n v="292"/>
    <n v="0.8"/>
    <x v="2"/>
    <x v="0"/>
    <x v="3"/>
    <s v="Aug"/>
    <s v="Q3"/>
    <n v="1084"/>
    <n v="2024"/>
    <s v="May"/>
    <s v="Active"/>
    <n v="26.831337105048526"/>
  </r>
  <r>
    <x v="183"/>
    <s v="CUST11922"/>
    <x v="3"/>
    <x v="183"/>
    <x v="183"/>
    <d v="2022-10-20T00:00:00"/>
    <d v="2022-12-11T00:00:00"/>
    <x v="135"/>
    <x v="0"/>
    <n v="52"/>
    <n v="0.14246575342465753"/>
    <x v="2"/>
    <x v="2"/>
    <x v="1"/>
    <s v="Oct"/>
    <s v="Q4"/>
    <n v="1375"/>
    <n v="2022"/>
    <s v="Dec"/>
    <s v="Active"/>
    <n v="104.41305086881374"/>
  </r>
  <r>
    <x v="184"/>
    <s v="CUST11746"/>
    <x v="1"/>
    <x v="184"/>
    <x v="184"/>
    <d v="2023-12-04T00:00:00"/>
    <d v="2023-12-17T00:00:00"/>
    <x v="136"/>
    <x v="2"/>
    <n v="13"/>
    <n v="3.5616438356164383E-2"/>
    <x v="2"/>
    <x v="0"/>
    <x v="3"/>
    <s v="Dec"/>
    <s v="Q4"/>
    <n v="965"/>
    <n v="2023"/>
    <s v="Dec"/>
    <s v="Inactive"/>
    <n v="52.728410540635089"/>
  </r>
  <r>
    <x v="185"/>
    <s v="CUST10076"/>
    <x v="0"/>
    <x v="185"/>
    <x v="185"/>
    <d v="2022-04-27T00:00:00"/>
    <d v="2024-03-12T00:00:00"/>
    <x v="137"/>
    <x v="2"/>
    <n v="685"/>
    <n v="1.8767123287671232"/>
    <x v="1"/>
    <x v="1"/>
    <x v="1"/>
    <s v="Apr"/>
    <s v="Q2"/>
    <n v="1551"/>
    <n v="2024"/>
    <s v="Mar"/>
    <s v="Inactive"/>
    <n v="10.848935632994996"/>
  </r>
  <r>
    <x v="186"/>
    <s v="CUST12195"/>
    <x v="4"/>
    <x v="186"/>
    <x v="186"/>
    <d v="2022-12-20T00:00:00"/>
    <d v="2023-03-09T00:00:00"/>
    <x v="138"/>
    <x v="1"/>
    <n v="79"/>
    <n v="0.21643835616438356"/>
    <x v="0"/>
    <x v="2"/>
    <x v="1"/>
    <s v="Dec"/>
    <s v="Q4"/>
    <n v="1314"/>
    <n v="2023"/>
    <s v="Mar"/>
    <s v="Inactive"/>
    <n v="19.446988646108466"/>
  </r>
  <r>
    <x v="187"/>
    <s v="CUST10896"/>
    <x v="0"/>
    <x v="187"/>
    <x v="187"/>
    <d v="2023-10-16T00:00:00"/>
    <d v="2024-12-09T00:00:00"/>
    <x v="94"/>
    <x v="2"/>
    <n v="420"/>
    <n v="1.1506849315068493"/>
    <x v="1"/>
    <x v="0"/>
    <x v="3"/>
    <s v="Oct"/>
    <s v="Q4"/>
    <n v="1014"/>
    <n v="2024"/>
    <s v="Dec"/>
    <s v="Inactive"/>
    <n v="27.286475301190301"/>
  </r>
  <r>
    <x v="188"/>
    <s v="CUST12063"/>
    <x v="0"/>
    <x v="188"/>
    <x v="188"/>
    <d v="2020-07-27T00:00:00"/>
    <d v="2022-01-14T00:00:00"/>
    <x v="126"/>
    <x v="2"/>
    <n v="536"/>
    <n v="1.4684931506849315"/>
    <x v="2"/>
    <x v="2"/>
    <x v="4"/>
    <s v="Jul"/>
    <s v="Q3"/>
    <n v="2190"/>
    <n v="2022"/>
    <s v="Jan"/>
    <s v="Inactive"/>
    <n v="136.40542612405429"/>
  </r>
  <r>
    <x v="189"/>
    <s v="CUST10583"/>
    <x v="0"/>
    <x v="189"/>
    <x v="189"/>
    <d v="2024-03-31T00:00:00"/>
    <d v="2025-05-19T00:00:00"/>
    <x v="132"/>
    <x v="1"/>
    <n v="414"/>
    <n v="1.1342465753424658"/>
    <x v="1"/>
    <x v="2"/>
    <x v="2"/>
    <s v="Mar"/>
    <s v="Q1"/>
    <n v="847"/>
    <n v="2025"/>
    <s v="May"/>
    <s v="Inactive"/>
    <n v="74.006286823357314"/>
  </r>
  <r>
    <x v="190"/>
    <s v="CUST10256"/>
    <x v="1"/>
    <x v="190"/>
    <x v="190"/>
    <d v="2023-05-25T00:00:00"/>
    <d v="2024-05-23T00:00:00"/>
    <x v="139"/>
    <x v="1"/>
    <n v="364"/>
    <n v="0.99726027397260275"/>
    <x v="0"/>
    <x v="2"/>
    <x v="3"/>
    <s v="May"/>
    <s v="Q2"/>
    <n v="1158"/>
    <n v="2024"/>
    <s v="May"/>
    <s v="Inactive"/>
    <n v="48.589280786672667"/>
  </r>
  <r>
    <x v="191"/>
    <s v="CUST11705"/>
    <x v="4"/>
    <x v="191"/>
    <x v="191"/>
    <d v="2022-08-29T00:00:00"/>
    <d v="2024-11-12T00:00:00"/>
    <x v="140"/>
    <x v="1"/>
    <n v="806"/>
    <n v="2.2082191780821918"/>
    <x v="2"/>
    <x v="2"/>
    <x v="1"/>
    <s v="Aug"/>
    <s v="Q3"/>
    <n v="1427"/>
    <n v="2024"/>
    <s v="Nov"/>
    <s v="Inactive"/>
    <n v="228.20384864553594"/>
  </r>
  <r>
    <x v="192"/>
    <s v="CUST10250"/>
    <x v="2"/>
    <x v="192"/>
    <x v="192"/>
    <d v="2024-05-06T00:00:00"/>
    <d v="2025-04-04T00:00:00"/>
    <x v="55"/>
    <x v="0"/>
    <n v="333"/>
    <n v="0.9123287671232877"/>
    <x v="1"/>
    <x v="0"/>
    <x v="2"/>
    <s v="May"/>
    <s v="Q2"/>
    <n v="811"/>
    <n v="2025"/>
    <s v="Apr"/>
    <s v="Active"/>
    <n v="31.329104089315607"/>
  </r>
  <r>
    <x v="193"/>
    <s v="CUST10743"/>
    <x v="2"/>
    <x v="193"/>
    <x v="193"/>
    <d v="2021-09-08T00:00:00"/>
    <d v="2024-02-16T00:00:00"/>
    <x v="26"/>
    <x v="2"/>
    <n v="891"/>
    <n v="2.441095890410959"/>
    <x v="1"/>
    <x v="0"/>
    <x v="0"/>
    <s v="Sep"/>
    <s v="Q3"/>
    <n v="1782"/>
    <n v="2024"/>
    <s v="Feb"/>
    <s v="Inactive"/>
    <n v="20.13893396762963"/>
  </r>
  <r>
    <x v="194"/>
    <s v="CUST11273"/>
    <x v="4"/>
    <x v="194"/>
    <x v="194"/>
    <d v="2022-12-15T00:00:00"/>
    <d v="2024-11-26T00:00:00"/>
    <x v="104"/>
    <x v="0"/>
    <n v="712"/>
    <n v="1.9506849315068493"/>
    <x v="0"/>
    <x v="0"/>
    <x v="1"/>
    <s v="Dec"/>
    <s v="Q4"/>
    <n v="1319"/>
    <n v="2024"/>
    <s v="Nov"/>
    <s v="Active"/>
    <n v="8.2671398728184329"/>
  </r>
  <r>
    <x v="195"/>
    <s v="CUST12163"/>
    <x v="0"/>
    <x v="195"/>
    <x v="195"/>
    <d v="2023-06-10T00:00:00"/>
    <d v="2023-12-07T00:00:00"/>
    <x v="15"/>
    <x v="0"/>
    <n v="180"/>
    <n v="0.49315068493150682"/>
    <x v="0"/>
    <x v="1"/>
    <x v="3"/>
    <s v="Jun"/>
    <s v="Q2"/>
    <n v="1142"/>
    <n v="2023"/>
    <s v="Dec"/>
    <s v="Active"/>
    <n v="6.5343538414767677"/>
  </r>
  <r>
    <x v="196"/>
    <s v="CUST12276"/>
    <x v="4"/>
    <x v="196"/>
    <x v="196"/>
    <d v="2022-09-17T00:00:00"/>
    <d v="2024-08-20T00:00:00"/>
    <x v="141"/>
    <x v="1"/>
    <n v="703"/>
    <n v="1.9260273972602739"/>
    <x v="1"/>
    <x v="0"/>
    <x v="1"/>
    <s v="Sep"/>
    <s v="Q3"/>
    <n v="1408"/>
    <n v="2024"/>
    <s v="Aug"/>
    <s v="Inactive"/>
    <n v="18.95814499557984"/>
  </r>
  <r>
    <x v="197"/>
    <s v="CUST11546"/>
    <x v="0"/>
    <x v="197"/>
    <x v="197"/>
    <d v="2022-04-28T00:00:00"/>
    <d v="2023-09-09T00:00:00"/>
    <x v="32"/>
    <x v="2"/>
    <n v="499"/>
    <n v="1.3671232876712329"/>
    <x v="1"/>
    <x v="0"/>
    <x v="1"/>
    <s v="Apr"/>
    <s v="Q2"/>
    <n v="1550"/>
    <n v="2023"/>
    <s v="Sep"/>
    <s v="Inactive"/>
    <n v="33.609032290871099"/>
  </r>
  <r>
    <x v="198"/>
    <s v="CUST12394"/>
    <x v="0"/>
    <x v="198"/>
    <x v="198"/>
    <d v="2024-03-04T00:00:00"/>
    <d v="2024-10-18T00:00:00"/>
    <x v="142"/>
    <x v="1"/>
    <n v="228"/>
    <n v="0.62465753424657533"/>
    <x v="2"/>
    <x v="2"/>
    <x v="2"/>
    <s v="Mar"/>
    <s v="Q1"/>
    <n v="874"/>
    <n v="2024"/>
    <s v="Oct"/>
    <s v="Inactive"/>
    <n v="123.11077672195971"/>
  </r>
  <r>
    <x v="199"/>
    <s v="CUST10616"/>
    <x v="3"/>
    <x v="199"/>
    <x v="199"/>
    <d v="2021-06-11T00:00:00"/>
    <d v="2021-12-14T00:00:00"/>
    <x v="143"/>
    <x v="0"/>
    <n v="186"/>
    <n v="0.50958904109589043"/>
    <x v="1"/>
    <x v="1"/>
    <x v="0"/>
    <s v="Jun"/>
    <s v="Q2"/>
    <n v="1871"/>
    <n v="2021"/>
    <s v="Dec"/>
    <s v="Active"/>
    <n v="13.906384485093913"/>
  </r>
  <r>
    <x v="200"/>
    <s v="CUST10822"/>
    <x v="4"/>
    <x v="200"/>
    <x v="200"/>
    <d v="2022-05-08T00:00:00"/>
    <d v="2023-04-01T00:00:00"/>
    <x v="85"/>
    <x v="1"/>
    <n v="328"/>
    <n v="0.89863013698630134"/>
    <x v="1"/>
    <x v="1"/>
    <x v="1"/>
    <s v="May"/>
    <s v="Q2"/>
    <n v="1540"/>
    <n v="2023"/>
    <s v="Apr"/>
    <s v="Inactive"/>
    <n v="16.704317747633912"/>
  </r>
  <r>
    <x v="201"/>
    <s v="CUST11077"/>
    <x v="0"/>
    <x v="201"/>
    <x v="201"/>
    <d v="2021-12-29T00:00:00"/>
    <d v="2023-08-23T00:00:00"/>
    <x v="144"/>
    <x v="2"/>
    <n v="602"/>
    <n v="1.6493150684931508"/>
    <x v="1"/>
    <x v="0"/>
    <x v="0"/>
    <s v="Dec"/>
    <s v="Q4"/>
    <n v="1670"/>
    <n v="2023"/>
    <s v="Aug"/>
    <s v="Inactive"/>
    <n v="15.557747430437153"/>
  </r>
  <r>
    <x v="202"/>
    <s v="CUST10934"/>
    <x v="4"/>
    <x v="202"/>
    <x v="202"/>
    <d v="2022-04-11T00:00:00"/>
    <d v="2024-06-30T00:00:00"/>
    <x v="133"/>
    <x v="1"/>
    <n v="811"/>
    <n v="2.2219178082191782"/>
    <x v="1"/>
    <x v="1"/>
    <x v="1"/>
    <s v="Apr"/>
    <s v="Q2"/>
    <n v="1567"/>
    <n v="2024"/>
    <s v="Jun"/>
    <s v="Inactive"/>
    <n v="11.716101594840611"/>
  </r>
  <r>
    <x v="203"/>
    <s v="CUST10136"/>
    <x v="4"/>
    <x v="203"/>
    <x v="203"/>
    <d v="2024-02-15T00:00:00"/>
    <d v="2024-09-06T00:00:00"/>
    <x v="145"/>
    <x v="1"/>
    <n v="204"/>
    <n v="0.55890410958904113"/>
    <x v="2"/>
    <x v="0"/>
    <x v="2"/>
    <s v="Feb"/>
    <s v="Q1"/>
    <n v="892"/>
    <n v="2024"/>
    <s v="Sep"/>
    <s v="Inactive"/>
    <n v="31.023322516159844"/>
  </r>
  <r>
    <x v="204"/>
    <s v="CUST10761"/>
    <x v="0"/>
    <x v="204"/>
    <x v="204"/>
    <d v="2024-05-03T00:00:00"/>
    <d v="2024-11-18T00:00:00"/>
    <x v="124"/>
    <x v="1"/>
    <n v="199"/>
    <n v="0.54520547945205478"/>
    <x v="0"/>
    <x v="1"/>
    <x v="2"/>
    <s v="May"/>
    <s v="Q2"/>
    <n v="814"/>
    <n v="2024"/>
    <s v="Nov"/>
    <s v="Inactive"/>
    <n v="3.1245813041824007"/>
  </r>
  <r>
    <x v="205"/>
    <s v="CUST10781"/>
    <x v="3"/>
    <x v="205"/>
    <x v="205"/>
    <d v="2023-01-08T00:00:00"/>
    <d v="2025-05-02T00:00:00"/>
    <x v="146"/>
    <x v="0"/>
    <n v="845"/>
    <n v="2.3150684931506849"/>
    <x v="1"/>
    <x v="2"/>
    <x v="3"/>
    <s v="Jan"/>
    <s v="Q1"/>
    <n v="1295"/>
    <n v="2025"/>
    <s v="May"/>
    <s v="Active"/>
    <n v="67.543257181049015"/>
  </r>
  <r>
    <x v="206"/>
    <s v="CUST10312"/>
    <x v="2"/>
    <x v="206"/>
    <x v="206"/>
    <d v="2024-03-22T00:00:00"/>
    <d v="2025-01-13T00:00:00"/>
    <x v="70"/>
    <x v="0"/>
    <n v="297"/>
    <n v="0.81369863013698629"/>
    <x v="2"/>
    <x v="0"/>
    <x v="2"/>
    <s v="Mar"/>
    <s v="Q1"/>
    <n v="856"/>
    <n v="2025"/>
    <s v="Jan"/>
    <s v="Active"/>
    <n v="37.531470835652712"/>
  </r>
  <r>
    <x v="207"/>
    <s v="CUST12087"/>
    <x v="3"/>
    <x v="207"/>
    <x v="207"/>
    <d v="2023-10-26T00:00:00"/>
    <d v="2024-04-12T00:00:00"/>
    <x v="147"/>
    <x v="2"/>
    <n v="169"/>
    <n v="0.46301369863013697"/>
    <x v="1"/>
    <x v="1"/>
    <x v="3"/>
    <s v="Oct"/>
    <s v="Q4"/>
    <n v="1004"/>
    <n v="2024"/>
    <s v="Apr"/>
    <s v="Inactive"/>
    <n v="8.9081788788861953"/>
  </r>
  <r>
    <x v="208"/>
    <s v="CUST11832"/>
    <x v="1"/>
    <x v="208"/>
    <x v="208"/>
    <d v="2022-07-19T00:00:00"/>
    <d v="2024-11-18T00:00:00"/>
    <x v="83"/>
    <x v="0"/>
    <n v="853"/>
    <n v="2.3369863013698629"/>
    <x v="2"/>
    <x v="2"/>
    <x v="1"/>
    <s v="Jul"/>
    <s v="Q3"/>
    <n v="1468"/>
    <n v="2024"/>
    <s v="Nov"/>
    <s v="Active"/>
    <n v="73.207711167508748"/>
  </r>
  <r>
    <x v="209"/>
    <s v="CUST11806"/>
    <x v="2"/>
    <x v="209"/>
    <x v="209"/>
    <d v="2021-11-25T00:00:00"/>
    <d v="2024-01-20T00:00:00"/>
    <x v="1"/>
    <x v="2"/>
    <n v="786"/>
    <n v="2.1534246575342464"/>
    <x v="2"/>
    <x v="0"/>
    <x v="0"/>
    <s v="Nov"/>
    <s v="Q4"/>
    <n v="1704"/>
    <n v="2024"/>
    <s v="Jan"/>
    <s v="Inactive"/>
    <n v="43.328982038870734"/>
  </r>
  <r>
    <x v="210"/>
    <s v="CUST11863"/>
    <x v="3"/>
    <x v="210"/>
    <x v="210"/>
    <d v="2023-12-16T00:00:00"/>
    <d v="2024-09-03T00:00:00"/>
    <x v="148"/>
    <x v="0"/>
    <n v="262"/>
    <n v="0.71780821917808224"/>
    <x v="1"/>
    <x v="0"/>
    <x v="3"/>
    <s v="Dec"/>
    <s v="Q4"/>
    <n v="953"/>
    <n v="2024"/>
    <s v="Sep"/>
    <s v="Active"/>
    <n v="19.455366838354198"/>
  </r>
  <r>
    <x v="211"/>
    <s v="CUST12305"/>
    <x v="4"/>
    <x v="211"/>
    <x v="211"/>
    <d v="2022-05-27T00:00:00"/>
    <d v="2023-03-16T00:00:00"/>
    <x v="17"/>
    <x v="2"/>
    <n v="293"/>
    <n v="0.80273972602739729"/>
    <x v="0"/>
    <x v="0"/>
    <x v="1"/>
    <s v="May"/>
    <s v="Q2"/>
    <n v="1521"/>
    <n v="2023"/>
    <s v="Mar"/>
    <s v="Inactive"/>
    <n v="10.263994023352565"/>
  </r>
  <r>
    <x v="212"/>
    <s v="CUST11013"/>
    <x v="1"/>
    <x v="212"/>
    <x v="212"/>
    <d v="2023-11-13T00:00:00"/>
    <d v="2023-11-30T00:00:00"/>
    <x v="149"/>
    <x v="0"/>
    <n v="17"/>
    <n v="4.6575342465753428E-2"/>
    <x v="0"/>
    <x v="2"/>
    <x v="3"/>
    <s v="Nov"/>
    <s v="Q4"/>
    <n v="986"/>
    <n v="2023"/>
    <s v="Nov"/>
    <s v="Active"/>
    <n v="11.786990292293234"/>
  </r>
  <r>
    <x v="213"/>
    <s v="CUST12196"/>
    <x v="3"/>
    <x v="213"/>
    <x v="213"/>
    <d v="2023-07-30T00:00:00"/>
    <d v="2024-01-20T00:00:00"/>
    <x v="25"/>
    <x v="0"/>
    <n v="174"/>
    <n v="0.47671232876712327"/>
    <x v="2"/>
    <x v="0"/>
    <x v="3"/>
    <s v="Jul"/>
    <s v="Q3"/>
    <n v="1092"/>
    <n v="2024"/>
    <s v="Jan"/>
    <s v="Active"/>
    <n v="41.222141975617248"/>
  </r>
  <r>
    <x v="214"/>
    <s v="CUST11574"/>
    <x v="0"/>
    <x v="214"/>
    <x v="214"/>
    <d v="2024-01-20T00:00:00"/>
    <d v="2024-02-01T00:00:00"/>
    <x v="150"/>
    <x v="2"/>
    <n v="12"/>
    <n v="3.287671232876712E-2"/>
    <x v="2"/>
    <x v="2"/>
    <x v="2"/>
    <s v="Jan"/>
    <s v="Q1"/>
    <n v="918"/>
    <n v="2024"/>
    <s v="Feb"/>
    <s v="Inactive"/>
    <n v="89.112173686279547"/>
  </r>
  <r>
    <x v="215"/>
    <s v="CUST11544"/>
    <x v="4"/>
    <x v="215"/>
    <x v="215"/>
    <d v="2024-01-12T00:00:00"/>
    <d v="2024-09-04T00:00:00"/>
    <x v="151"/>
    <x v="2"/>
    <n v="236"/>
    <n v="0.64657534246575343"/>
    <x v="0"/>
    <x v="1"/>
    <x v="2"/>
    <s v="Jan"/>
    <s v="Q1"/>
    <n v="926"/>
    <n v="2024"/>
    <s v="Sep"/>
    <s v="Inactive"/>
    <n v="3.8167845516779169"/>
  </r>
  <r>
    <x v="216"/>
    <s v="CUST12151"/>
    <x v="2"/>
    <x v="216"/>
    <x v="216"/>
    <d v="2021-12-25T00:00:00"/>
    <d v="2023-02-01T00:00:00"/>
    <x v="152"/>
    <x v="0"/>
    <n v="403"/>
    <n v="1.1041095890410959"/>
    <x v="1"/>
    <x v="1"/>
    <x v="0"/>
    <s v="Dec"/>
    <s v="Q4"/>
    <n v="1674"/>
    <n v="2023"/>
    <s v="Feb"/>
    <s v="Active"/>
    <n v="14.367365914760432"/>
  </r>
  <r>
    <x v="217"/>
    <s v="CUST12335"/>
    <x v="0"/>
    <x v="217"/>
    <x v="217"/>
    <d v="2022-05-06T00:00:00"/>
    <d v="2022-12-27T00:00:00"/>
    <x v="55"/>
    <x v="2"/>
    <n v="235"/>
    <n v="0.64383561643835618"/>
    <x v="2"/>
    <x v="0"/>
    <x v="1"/>
    <s v="May"/>
    <s v="Q2"/>
    <n v="1542"/>
    <n v="2022"/>
    <s v="Dec"/>
    <s v="Inactive"/>
    <n v="50.21862544074812"/>
  </r>
  <r>
    <x v="218"/>
    <s v="CUST12082"/>
    <x v="0"/>
    <x v="218"/>
    <x v="218"/>
    <d v="2022-06-13T00:00:00"/>
    <d v="2023-02-04T00:00:00"/>
    <x v="153"/>
    <x v="2"/>
    <n v="236"/>
    <n v="0.64657534246575343"/>
    <x v="1"/>
    <x v="2"/>
    <x v="1"/>
    <s v="Jun"/>
    <s v="Q2"/>
    <n v="1504"/>
    <n v="2023"/>
    <s v="Feb"/>
    <s v="Inactive"/>
    <n v="35.339671490359443"/>
  </r>
  <r>
    <x v="219"/>
    <s v="CUST10441"/>
    <x v="0"/>
    <x v="219"/>
    <x v="219"/>
    <d v="2023-09-03T00:00:00"/>
    <d v="2023-10-14T00:00:00"/>
    <x v="154"/>
    <x v="0"/>
    <n v="41"/>
    <n v="0.11232876712328767"/>
    <x v="0"/>
    <x v="2"/>
    <x v="3"/>
    <s v="Sep"/>
    <s v="Q3"/>
    <n v="1057"/>
    <n v="2023"/>
    <s v="Oct"/>
    <s v="Active"/>
    <n v="10.182291703521507"/>
  </r>
  <r>
    <x v="220"/>
    <s v="CUST10238"/>
    <x v="0"/>
    <x v="220"/>
    <x v="220"/>
    <d v="2022-12-01T00:00:00"/>
    <d v="2025-01-02T00:00:00"/>
    <x v="38"/>
    <x v="2"/>
    <n v="763"/>
    <n v="2.0904109589041098"/>
    <x v="2"/>
    <x v="0"/>
    <x v="1"/>
    <s v="Dec"/>
    <s v="Q4"/>
    <n v="1333"/>
    <n v="2025"/>
    <s v="Jan"/>
    <s v="Inactive"/>
    <n v="59.997039978097554"/>
  </r>
  <r>
    <x v="221"/>
    <s v="CUST12335"/>
    <x v="1"/>
    <x v="221"/>
    <x v="221"/>
    <d v="2023-12-20T00:00:00"/>
    <d v="2025-02-23T00:00:00"/>
    <x v="17"/>
    <x v="0"/>
    <n v="431"/>
    <n v="1.1808219178082191"/>
    <x v="2"/>
    <x v="2"/>
    <x v="3"/>
    <s v="Dec"/>
    <s v="Q4"/>
    <n v="949"/>
    <n v="2025"/>
    <s v="Feb"/>
    <s v="Active"/>
    <n v="104.45848826267199"/>
  </r>
  <r>
    <x v="222"/>
    <s v="CUST12027"/>
    <x v="0"/>
    <x v="222"/>
    <x v="222"/>
    <d v="2023-10-01T00:00:00"/>
    <d v="2024-06-04T00:00:00"/>
    <x v="155"/>
    <x v="2"/>
    <n v="247"/>
    <n v="0.67671232876712328"/>
    <x v="2"/>
    <x v="1"/>
    <x v="3"/>
    <s v="Oct"/>
    <s v="Q4"/>
    <n v="1029"/>
    <n v="2024"/>
    <s v="Jun"/>
    <s v="Inactive"/>
    <n v="16.55307332272173"/>
  </r>
  <r>
    <x v="223"/>
    <s v="CUST11045"/>
    <x v="4"/>
    <x v="223"/>
    <x v="223"/>
    <d v="2021-07-13T00:00:00"/>
    <d v="2022-09-14T00:00:00"/>
    <x v="156"/>
    <x v="0"/>
    <n v="428"/>
    <n v="1.1726027397260275"/>
    <x v="2"/>
    <x v="1"/>
    <x v="0"/>
    <s v="Jul"/>
    <s v="Q3"/>
    <n v="1839"/>
    <n v="2022"/>
    <s v="Sep"/>
    <s v="Active"/>
    <n v="22.70349549712887"/>
  </r>
  <r>
    <x v="224"/>
    <s v="CUST10876"/>
    <x v="3"/>
    <x v="224"/>
    <x v="224"/>
    <d v="2021-08-13T00:00:00"/>
    <d v="2022-07-31T00:00:00"/>
    <x v="157"/>
    <x v="1"/>
    <n v="352"/>
    <n v="0.96438356164383565"/>
    <x v="0"/>
    <x v="0"/>
    <x v="0"/>
    <s v="Aug"/>
    <s v="Q3"/>
    <n v="1808"/>
    <n v="2022"/>
    <s v="Jul"/>
    <s v="Inactive"/>
    <n v="5.5761016726237447"/>
  </r>
  <r>
    <x v="225"/>
    <s v="CUST12411"/>
    <x v="0"/>
    <x v="225"/>
    <x v="225"/>
    <d v="2024-06-30T00:00:00"/>
    <d v="2025-05-08T00:00:00"/>
    <x v="158"/>
    <x v="2"/>
    <n v="312"/>
    <n v="0.85479452054794525"/>
    <x v="2"/>
    <x v="0"/>
    <x v="2"/>
    <s v="Jun"/>
    <s v="Q2"/>
    <n v="756"/>
    <n v="2025"/>
    <s v="May"/>
    <s v="Inactive"/>
    <n v="48.159008450773122"/>
  </r>
  <r>
    <x v="226"/>
    <s v="CUST10388"/>
    <x v="4"/>
    <x v="226"/>
    <x v="226"/>
    <d v="2021-07-19T00:00:00"/>
    <d v="2025-05-19T00:00:00"/>
    <x v="159"/>
    <x v="0"/>
    <n v="1400"/>
    <n v="3.8356164383561642"/>
    <x v="2"/>
    <x v="0"/>
    <x v="0"/>
    <s v="Jul"/>
    <s v="Q3"/>
    <n v="1833"/>
    <n v="2025"/>
    <s v="May"/>
    <s v="Active"/>
    <n v="28.717591296090085"/>
  </r>
  <r>
    <x v="227"/>
    <s v="CUST12363"/>
    <x v="2"/>
    <x v="227"/>
    <x v="227"/>
    <d v="2024-03-21T00:00:00"/>
    <d v="2025-05-20T00:00:00"/>
    <x v="160"/>
    <x v="1"/>
    <n v="425"/>
    <n v="1.1643835616438356"/>
    <x v="1"/>
    <x v="0"/>
    <x v="2"/>
    <s v="Mar"/>
    <s v="Q1"/>
    <n v="857"/>
    <n v="2025"/>
    <s v="May"/>
    <s v="Inactive"/>
    <n v="28.027879380348686"/>
  </r>
  <r>
    <x v="228"/>
    <s v="CUST10015"/>
    <x v="1"/>
    <x v="228"/>
    <x v="228"/>
    <d v="2024-07-01T00:00:00"/>
    <d v="2025-03-04T00:00:00"/>
    <x v="80"/>
    <x v="1"/>
    <n v="246"/>
    <n v="0.67397260273972603"/>
    <x v="2"/>
    <x v="2"/>
    <x v="2"/>
    <s v="Jul"/>
    <s v="Q3"/>
    <n v="755"/>
    <n v="2025"/>
    <s v="Mar"/>
    <s v="Inactive"/>
    <n v="70.607732817823475"/>
  </r>
  <r>
    <x v="229"/>
    <s v="CUST10026"/>
    <x v="1"/>
    <x v="229"/>
    <x v="229"/>
    <d v="2024-03-23T00:00:00"/>
    <d v="2025-02-14T00:00:00"/>
    <x v="18"/>
    <x v="2"/>
    <n v="328"/>
    <n v="0.89863013698630134"/>
    <x v="2"/>
    <x v="0"/>
    <x v="2"/>
    <s v="Mar"/>
    <s v="Q1"/>
    <n v="855"/>
    <n v="2025"/>
    <s v="Feb"/>
    <s v="Inactive"/>
    <n v="22.371861535177892"/>
  </r>
  <r>
    <x v="230"/>
    <s v="CUST11439"/>
    <x v="3"/>
    <x v="230"/>
    <x v="230"/>
    <d v="2021-08-09T00:00:00"/>
    <d v="2021-09-19T00:00:00"/>
    <x v="4"/>
    <x v="0"/>
    <n v="41"/>
    <n v="0.11232876712328767"/>
    <x v="2"/>
    <x v="2"/>
    <x v="0"/>
    <s v="Aug"/>
    <s v="Q3"/>
    <n v="1812"/>
    <n v="2021"/>
    <s v="Sep"/>
    <s v="Active"/>
    <n v="81.55432193984484"/>
  </r>
  <r>
    <x v="231"/>
    <s v="CUST10870"/>
    <x v="1"/>
    <x v="231"/>
    <x v="231"/>
    <d v="2024-07-24T00:00:00"/>
    <d v="2025-04-20T00:00:00"/>
    <x v="161"/>
    <x v="1"/>
    <n v="270"/>
    <n v="0.73972602739726023"/>
    <x v="2"/>
    <x v="1"/>
    <x v="2"/>
    <s v="Jul"/>
    <s v="Q3"/>
    <n v="732"/>
    <n v="2025"/>
    <s v="Apr"/>
    <s v="Inactive"/>
    <n v="22.232925142589551"/>
  </r>
  <r>
    <x v="232"/>
    <s v="CUST11909"/>
    <x v="0"/>
    <x v="232"/>
    <x v="232"/>
    <d v="2023-10-28T00:00:00"/>
    <d v="2024-11-03T00:00:00"/>
    <x v="40"/>
    <x v="1"/>
    <n v="372"/>
    <n v="1.0191780821917809"/>
    <x v="0"/>
    <x v="1"/>
    <x v="3"/>
    <s v="Oct"/>
    <s v="Q4"/>
    <n v="1002"/>
    <n v="2024"/>
    <s v="Nov"/>
    <s v="Inactive"/>
    <n v="3.3684596351307592"/>
  </r>
  <r>
    <x v="233"/>
    <s v="CUST10990"/>
    <x v="3"/>
    <x v="233"/>
    <x v="233"/>
    <d v="2023-07-30T00:00:00"/>
    <d v="2024-04-17T00:00:00"/>
    <x v="162"/>
    <x v="1"/>
    <n v="262"/>
    <n v="0.71780821917808224"/>
    <x v="1"/>
    <x v="0"/>
    <x v="3"/>
    <s v="Jul"/>
    <s v="Q3"/>
    <n v="1092"/>
    <n v="2024"/>
    <s v="Apr"/>
    <s v="Inactive"/>
    <n v="17.28824197947052"/>
  </r>
  <r>
    <x v="234"/>
    <s v="CUST10570"/>
    <x v="1"/>
    <x v="234"/>
    <x v="234"/>
    <d v="2022-04-01T00:00:00"/>
    <d v="2022-07-05T00:00:00"/>
    <x v="163"/>
    <x v="1"/>
    <n v="95"/>
    <n v="0.26027397260273971"/>
    <x v="0"/>
    <x v="2"/>
    <x v="1"/>
    <s v="Apr"/>
    <s v="Q2"/>
    <n v="1577"/>
    <n v="2022"/>
    <s v="Jul"/>
    <s v="Inactive"/>
    <n v="29.646668401300094"/>
  </r>
  <r>
    <x v="235"/>
    <s v="CUST10447"/>
    <x v="0"/>
    <x v="235"/>
    <x v="235"/>
    <d v="2023-04-28T00:00:00"/>
    <d v="2024-08-30T00:00:00"/>
    <x v="143"/>
    <x v="1"/>
    <n v="490"/>
    <n v="1.3424657534246576"/>
    <x v="1"/>
    <x v="0"/>
    <x v="3"/>
    <s v="Apr"/>
    <s v="Q2"/>
    <n v="1185"/>
    <n v="2024"/>
    <s v="Aug"/>
    <s v="Inactive"/>
    <n v="41.035409904092162"/>
  </r>
  <r>
    <x v="236"/>
    <s v="CUST11781"/>
    <x v="1"/>
    <x v="236"/>
    <x v="236"/>
    <d v="2022-11-01T00:00:00"/>
    <d v="2024-11-04T00:00:00"/>
    <x v="164"/>
    <x v="0"/>
    <n v="734"/>
    <n v="2.010958904109589"/>
    <x v="0"/>
    <x v="1"/>
    <x v="1"/>
    <s v="Nov"/>
    <s v="Q4"/>
    <n v="1363"/>
    <n v="2024"/>
    <s v="Nov"/>
    <s v="Active"/>
    <n v="4.0809108854685539"/>
  </r>
  <r>
    <x v="237"/>
    <s v="CUST12061"/>
    <x v="2"/>
    <x v="237"/>
    <x v="237"/>
    <d v="2023-11-24T00:00:00"/>
    <d v="2025-07-22T00:00:00"/>
    <x v="134"/>
    <x v="0"/>
    <n v="606"/>
    <n v="1.6602739726027398"/>
    <x v="1"/>
    <x v="2"/>
    <x v="3"/>
    <s v="Nov"/>
    <s v="Q4"/>
    <n v="975"/>
    <n v="2025"/>
    <s v="Jul"/>
    <s v="Active"/>
    <n v="77.487859671467078"/>
  </r>
  <r>
    <x v="238"/>
    <s v="CUST11105"/>
    <x v="0"/>
    <x v="238"/>
    <x v="238"/>
    <d v="2024-02-10T00:00:00"/>
    <d v="2024-11-03T00:00:00"/>
    <x v="165"/>
    <x v="2"/>
    <n v="267"/>
    <n v="0.73150684931506849"/>
    <x v="2"/>
    <x v="0"/>
    <x v="2"/>
    <s v="Feb"/>
    <s v="Q1"/>
    <n v="897"/>
    <n v="2024"/>
    <s v="Nov"/>
    <s v="Inactive"/>
    <n v="39.89568128370292"/>
  </r>
  <r>
    <x v="239"/>
    <s v="CUST11213"/>
    <x v="0"/>
    <x v="239"/>
    <x v="239"/>
    <d v="2023-07-24T00:00:00"/>
    <d v="2024-06-16T00:00:00"/>
    <x v="166"/>
    <x v="0"/>
    <n v="328"/>
    <n v="0.89863013698630134"/>
    <x v="1"/>
    <x v="2"/>
    <x v="3"/>
    <s v="Jul"/>
    <s v="Q3"/>
    <n v="1098"/>
    <n v="2024"/>
    <s v="Jun"/>
    <s v="Active"/>
    <n v="41.013901254571678"/>
  </r>
  <r>
    <x v="240"/>
    <s v="CUST12154"/>
    <x v="1"/>
    <x v="240"/>
    <x v="240"/>
    <d v="2024-04-12T00:00:00"/>
    <d v="2024-10-17T00:00:00"/>
    <x v="167"/>
    <x v="0"/>
    <n v="188"/>
    <n v="0.51506849315068493"/>
    <x v="2"/>
    <x v="2"/>
    <x v="2"/>
    <s v="Apr"/>
    <s v="Q2"/>
    <n v="835"/>
    <n v="2024"/>
    <s v="Oct"/>
    <s v="Active"/>
    <n v="65.020628808196193"/>
  </r>
  <r>
    <x v="241"/>
    <s v="CUST11530"/>
    <x v="1"/>
    <x v="241"/>
    <x v="241"/>
    <d v="2022-06-12T00:00:00"/>
    <d v="2023-10-09T00:00:00"/>
    <x v="152"/>
    <x v="0"/>
    <n v="484"/>
    <n v="1.3260273972602741"/>
    <x v="0"/>
    <x v="2"/>
    <x v="1"/>
    <s v="Jun"/>
    <s v="Q2"/>
    <n v="1505"/>
    <n v="2023"/>
    <s v="Oct"/>
    <s v="Active"/>
    <n v="16.415904632945672"/>
  </r>
  <r>
    <x v="242"/>
    <s v="CUST11819"/>
    <x v="3"/>
    <x v="242"/>
    <x v="242"/>
    <d v="2022-05-30T00:00:00"/>
    <d v="2024-04-01T00:00:00"/>
    <x v="0"/>
    <x v="2"/>
    <n v="672"/>
    <n v="1.8410958904109589"/>
    <x v="2"/>
    <x v="2"/>
    <x v="1"/>
    <s v="May"/>
    <s v="Q2"/>
    <n v="1518"/>
    <n v="2024"/>
    <s v="Apr"/>
    <s v="Inactive"/>
    <n v="70.135053250091815"/>
  </r>
  <r>
    <x v="243"/>
    <s v="CUST10160"/>
    <x v="2"/>
    <x v="243"/>
    <x v="243"/>
    <d v="2023-09-10T00:00:00"/>
    <d v="2024-05-29T00:00:00"/>
    <x v="56"/>
    <x v="0"/>
    <n v="262"/>
    <n v="0.71780821917808224"/>
    <x v="0"/>
    <x v="2"/>
    <x v="3"/>
    <s v="Sep"/>
    <s v="Q3"/>
    <n v="1050"/>
    <n v="2024"/>
    <s v="May"/>
    <s v="Active"/>
    <n v="20.620777565328233"/>
  </r>
  <r>
    <x v="244"/>
    <s v="CUST10997"/>
    <x v="1"/>
    <x v="244"/>
    <x v="244"/>
    <d v="2024-02-08T00:00:00"/>
    <d v="2025-02-20T00:00:00"/>
    <x v="168"/>
    <x v="1"/>
    <n v="378"/>
    <n v="1.0356164383561643"/>
    <x v="2"/>
    <x v="2"/>
    <x v="2"/>
    <s v="Feb"/>
    <s v="Q1"/>
    <n v="899"/>
    <n v="2025"/>
    <s v="Feb"/>
    <s v="Inactive"/>
    <n v="64.041640297535508"/>
  </r>
  <r>
    <x v="245"/>
    <s v="CUST10244"/>
    <x v="3"/>
    <x v="245"/>
    <x v="245"/>
    <d v="2020-08-17T00:00:00"/>
    <d v="2022-06-20T00:00:00"/>
    <x v="169"/>
    <x v="2"/>
    <n v="672"/>
    <n v="1.8410958904109589"/>
    <x v="1"/>
    <x v="1"/>
    <x v="4"/>
    <s v="Aug"/>
    <s v="Q3"/>
    <n v="2169"/>
    <n v="2022"/>
    <s v="Jun"/>
    <s v="Inactive"/>
    <n v="9.0110729188847998"/>
  </r>
  <r>
    <x v="246"/>
    <s v="CUST11423"/>
    <x v="4"/>
    <x v="246"/>
    <x v="246"/>
    <d v="2024-06-22T00:00:00"/>
    <d v="2025-02-10T00:00:00"/>
    <x v="73"/>
    <x v="0"/>
    <n v="233"/>
    <n v="0.63835616438356169"/>
    <x v="1"/>
    <x v="0"/>
    <x v="2"/>
    <s v="Jun"/>
    <s v="Q2"/>
    <n v="764"/>
    <n v="2025"/>
    <s v="Feb"/>
    <s v="Active"/>
    <n v="16.987980028843701"/>
  </r>
  <r>
    <x v="247"/>
    <s v="CUST10299"/>
    <x v="3"/>
    <x v="247"/>
    <x v="247"/>
    <d v="2023-05-15T00:00:00"/>
    <d v="2024-11-20T00:00:00"/>
    <x v="96"/>
    <x v="0"/>
    <n v="555"/>
    <n v="1.5205479452054795"/>
    <x v="2"/>
    <x v="0"/>
    <x v="3"/>
    <s v="May"/>
    <s v="Q2"/>
    <n v="1168"/>
    <n v="2024"/>
    <s v="Nov"/>
    <s v="Active"/>
    <n v="38.465621452800804"/>
  </r>
  <r>
    <x v="248"/>
    <s v="CUST10655"/>
    <x v="0"/>
    <x v="248"/>
    <x v="248"/>
    <d v="2023-05-20T00:00:00"/>
    <d v="2024-06-19T00:00:00"/>
    <x v="141"/>
    <x v="1"/>
    <n v="396"/>
    <n v="1.0849315068493151"/>
    <x v="0"/>
    <x v="0"/>
    <x v="3"/>
    <s v="May"/>
    <s v="Q2"/>
    <n v="1163"/>
    <n v="2024"/>
    <s v="Jun"/>
    <s v="Inactive"/>
    <n v="19.401523719566001"/>
  </r>
  <r>
    <x v="249"/>
    <s v="CUST10151"/>
    <x v="1"/>
    <x v="249"/>
    <x v="249"/>
    <d v="2024-03-12T00:00:00"/>
    <d v="2025-05-14T00:00:00"/>
    <x v="49"/>
    <x v="1"/>
    <n v="428"/>
    <n v="1.1726027397260275"/>
    <x v="2"/>
    <x v="1"/>
    <x v="2"/>
    <s v="Mar"/>
    <s v="Q1"/>
    <n v="866"/>
    <n v="2025"/>
    <s v="May"/>
    <s v="Inactive"/>
    <n v="17.514242637421514"/>
  </r>
  <r>
    <x v="250"/>
    <s v="CUST11956"/>
    <x v="3"/>
    <x v="250"/>
    <x v="250"/>
    <d v="2021-10-29T00:00:00"/>
    <d v="2024-12-16T00:00:00"/>
    <x v="170"/>
    <x v="1"/>
    <n v="1144"/>
    <n v="3.1342465753424658"/>
    <x v="2"/>
    <x v="0"/>
    <x v="0"/>
    <s v="Oct"/>
    <s v="Q4"/>
    <n v="1731"/>
    <n v="2024"/>
    <s v="Dec"/>
    <s v="Inactive"/>
    <n v="31.359199544215066"/>
  </r>
  <r>
    <x v="251"/>
    <s v="CUST12416"/>
    <x v="0"/>
    <x v="251"/>
    <x v="251"/>
    <d v="2023-04-15T00:00:00"/>
    <d v="2024-09-15T00:00:00"/>
    <x v="171"/>
    <x v="0"/>
    <n v="519"/>
    <n v="1.4219178082191781"/>
    <x v="1"/>
    <x v="0"/>
    <x v="3"/>
    <s v="Apr"/>
    <s v="Q2"/>
    <n v="1198"/>
    <n v="2024"/>
    <s v="Sep"/>
    <s v="Active"/>
    <n v="15.143725134906921"/>
  </r>
  <r>
    <x v="252"/>
    <s v="CUST11799"/>
    <x v="2"/>
    <x v="252"/>
    <x v="252"/>
    <d v="2022-04-03T00:00:00"/>
    <d v="2025-04-13T00:00:00"/>
    <x v="41"/>
    <x v="0"/>
    <n v="1106"/>
    <n v="3.0301369863013701"/>
    <x v="2"/>
    <x v="1"/>
    <x v="1"/>
    <s v="Apr"/>
    <s v="Q2"/>
    <n v="1575"/>
    <n v="2025"/>
    <s v="Apr"/>
    <s v="Active"/>
    <n v="23.874353688281449"/>
  </r>
  <r>
    <x v="253"/>
    <s v="CUST10064"/>
    <x v="2"/>
    <x v="253"/>
    <x v="253"/>
    <d v="2020-10-31T00:00:00"/>
    <d v="2021-02-02T00:00:00"/>
    <x v="172"/>
    <x v="2"/>
    <n v="94"/>
    <n v="0.25753424657534246"/>
    <x v="0"/>
    <x v="0"/>
    <x v="4"/>
    <s v="Oct"/>
    <s v="Q4"/>
    <n v="2094"/>
    <n v="2021"/>
    <s v="Feb"/>
    <s v="Inactive"/>
    <n v="5.8600724906131942"/>
  </r>
  <r>
    <x v="254"/>
    <s v="CUST11726"/>
    <x v="1"/>
    <x v="254"/>
    <x v="254"/>
    <d v="2022-09-10T00:00:00"/>
    <d v="2023-10-09T00:00:00"/>
    <x v="173"/>
    <x v="1"/>
    <n v="394"/>
    <n v="1.0794520547945206"/>
    <x v="2"/>
    <x v="0"/>
    <x v="1"/>
    <s v="Sep"/>
    <s v="Q3"/>
    <n v="1415"/>
    <n v="2023"/>
    <s v="Oct"/>
    <s v="Inactive"/>
    <n v="35.9753203895201"/>
  </r>
  <r>
    <x v="255"/>
    <s v="CUST10718"/>
    <x v="1"/>
    <x v="255"/>
    <x v="255"/>
    <d v="2024-01-13T00:00:00"/>
    <d v="2024-05-11T00:00:00"/>
    <x v="95"/>
    <x v="0"/>
    <n v="119"/>
    <n v="0.32602739726027397"/>
    <x v="2"/>
    <x v="2"/>
    <x v="2"/>
    <s v="Jan"/>
    <s v="Q1"/>
    <n v="925"/>
    <n v="2024"/>
    <s v="May"/>
    <s v="Active"/>
    <n v="226.53721293970375"/>
  </r>
  <r>
    <x v="256"/>
    <s v="CUST12346"/>
    <x v="4"/>
    <x v="256"/>
    <x v="256"/>
    <d v="2022-12-05T00:00:00"/>
    <d v="2023-03-02T00:00:00"/>
    <x v="71"/>
    <x v="2"/>
    <n v="87"/>
    <n v="0.23835616438356164"/>
    <x v="1"/>
    <x v="1"/>
    <x v="1"/>
    <s v="Dec"/>
    <s v="Q4"/>
    <n v="1329"/>
    <n v="2023"/>
    <s v="Mar"/>
    <s v="Inactive"/>
    <n v="13.956696645751991"/>
  </r>
  <r>
    <x v="257"/>
    <s v="CUST12209"/>
    <x v="4"/>
    <x v="257"/>
    <x v="257"/>
    <d v="2021-12-03T00:00:00"/>
    <d v="2022-11-15T00:00:00"/>
    <x v="174"/>
    <x v="1"/>
    <n v="347"/>
    <n v="0.9506849315068493"/>
    <x v="2"/>
    <x v="1"/>
    <x v="0"/>
    <s v="Dec"/>
    <s v="Q4"/>
    <n v="1696"/>
    <n v="2022"/>
    <s v="Nov"/>
    <s v="Inactive"/>
    <n v="17.383279577824716"/>
  </r>
  <r>
    <x v="258"/>
    <s v="CUST11363"/>
    <x v="0"/>
    <x v="258"/>
    <x v="258"/>
    <d v="2021-10-05T00:00:00"/>
    <d v="2022-11-29T00:00:00"/>
    <x v="8"/>
    <x v="2"/>
    <n v="420"/>
    <n v="1.1506849315068493"/>
    <x v="1"/>
    <x v="1"/>
    <x v="0"/>
    <s v="Oct"/>
    <s v="Q4"/>
    <n v="1755"/>
    <n v="2022"/>
    <s v="Nov"/>
    <s v="Inactive"/>
    <n v="6.8927442077427443"/>
  </r>
  <r>
    <x v="259"/>
    <s v="CUST11638"/>
    <x v="3"/>
    <x v="259"/>
    <x v="259"/>
    <d v="2022-12-26T00:00:00"/>
    <d v="2023-09-17T00:00:00"/>
    <x v="119"/>
    <x v="0"/>
    <n v="265"/>
    <n v="0.72602739726027399"/>
    <x v="1"/>
    <x v="1"/>
    <x v="1"/>
    <s v="Dec"/>
    <s v="Q4"/>
    <n v="1308"/>
    <n v="2023"/>
    <s v="Sep"/>
    <s v="Active"/>
    <n v="10.996293937842463"/>
  </r>
  <r>
    <x v="260"/>
    <s v="CUST11919"/>
    <x v="2"/>
    <x v="260"/>
    <x v="260"/>
    <d v="2024-01-22T00:00:00"/>
    <d v="2024-04-22T00:00:00"/>
    <x v="98"/>
    <x v="1"/>
    <n v="91"/>
    <n v="0.24931506849315069"/>
    <x v="1"/>
    <x v="0"/>
    <x v="2"/>
    <s v="Jan"/>
    <s v="Q1"/>
    <n v="916"/>
    <n v="2024"/>
    <s v="Apr"/>
    <s v="Inactive"/>
    <n v="11.934161402259988"/>
  </r>
  <r>
    <x v="261"/>
    <s v="CUST11395"/>
    <x v="1"/>
    <x v="261"/>
    <x v="261"/>
    <d v="2023-06-14T00:00:00"/>
    <d v="2025-02-08T00:00:00"/>
    <x v="67"/>
    <x v="1"/>
    <n v="605"/>
    <n v="1.6575342465753424"/>
    <x v="1"/>
    <x v="0"/>
    <x v="3"/>
    <s v="Jun"/>
    <s v="Q2"/>
    <n v="1138"/>
    <n v="2025"/>
    <s v="Feb"/>
    <s v="Inactive"/>
    <n v="13.161178863140123"/>
  </r>
  <r>
    <x v="262"/>
    <s v="CUST10147"/>
    <x v="4"/>
    <x v="262"/>
    <x v="262"/>
    <d v="2022-06-27T00:00:00"/>
    <d v="2023-03-07T00:00:00"/>
    <x v="126"/>
    <x v="0"/>
    <n v="253"/>
    <n v="0.69315068493150689"/>
    <x v="2"/>
    <x v="1"/>
    <x v="1"/>
    <s v="Jun"/>
    <s v="Q2"/>
    <n v="1490"/>
    <n v="2023"/>
    <s v="Mar"/>
    <s v="Active"/>
    <n v="16.62755713777204"/>
  </r>
  <r>
    <x v="263"/>
    <s v="CUST10804"/>
    <x v="0"/>
    <x v="263"/>
    <x v="263"/>
    <d v="2021-12-29T00:00:00"/>
    <d v="2022-04-15T00:00:00"/>
    <x v="128"/>
    <x v="2"/>
    <n v="107"/>
    <n v="0.29315068493150687"/>
    <x v="2"/>
    <x v="1"/>
    <x v="0"/>
    <s v="Dec"/>
    <s v="Q4"/>
    <n v="1670"/>
    <n v="2022"/>
    <s v="Apr"/>
    <s v="Inactive"/>
    <n v="18.733704799055765"/>
  </r>
  <r>
    <x v="264"/>
    <s v="CUST12189"/>
    <x v="1"/>
    <x v="264"/>
    <x v="264"/>
    <d v="2024-03-23T00:00:00"/>
    <d v="2025-02-20T00:00:00"/>
    <x v="175"/>
    <x v="0"/>
    <n v="334"/>
    <n v="0.91506849315068495"/>
    <x v="2"/>
    <x v="0"/>
    <x v="2"/>
    <s v="Mar"/>
    <s v="Q1"/>
    <n v="855"/>
    <n v="2025"/>
    <s v="Feb"/>
    <s v="Active"/>
    <n v="22.84646167274893"/>
  </r>
  <r>
    <x v="265"/>
    <s v="CUST11550"/>
    <x v="0"/>
    <x v="265"/>
    <x v="265"/>
    <d v="2023-08-01T00:00:00"/>
    <d v="2024-05-21T00:00:00"/>
    <x v="71"/>
    <x v="2"/>
    <n v="294"/>
    <n v="0.80547945205479454"/>
    <x v="2"/>
    <x v="2"/>
    <x v="3"/>
    <s v="Aug"/>
    <s v="Q3"/>
    <n v="1090"/>
    <n v="2024"/>
    <s v="May"/>
    <s v="Inactive"/>
    <n v="61.87216009890669"/>
  </r>
  <r>
    <x v="266"/>
    <s v="CUST11322"/>
    <x v="4"/>
    <x v="266"/>
    <x v="266"/>
    <d v="2022-07-20T00:00:00"/>
    <d v="2023-06-18T00:00:00"/>
    <x v="176"/>
    <x v="0"/>
    <n v="333"/>
    <n v="0.9123287671232877"/>
    <x v="2"/>
    <x v="1"/>
    <x v="1"/>
    <s v="Jul"/>
    <s v="Q3"/>
    <n v="1467"/>
    <n v="2023"/>
    <s v="Jun"/>
    <s v="Active"/>
    <n v="16.021914674023844"/>
  </r>
  <r>
    <x v="267"/>
    <s v="CUST10218"/>
    <x v="1"/>
    <x v="267"/>
    <x v="267"/>
    <d v="2021-05-18T00:00:00"/>
    <d v="2025-06-09T00:00:00"/>
    <x v="177"/>
    <x v="2"/>
    <n v="1483"/>
    <n v="4.0630136986301366"/>
    <x v="2"/>
    <x v="2"/>
    <x v="0"/>
    <s v="May"/>
    <s v="Q2"/>
    <n v="1895"/>
    <n v="2025"/>
    <s v="Jun"/>
    <s v="Inactive"/>
    <n v="139.19692770430825"/>
  </r>
  <r>
    <x v="268"/>
    <s v="CUST11675"/>
    <x v="4"/>
    <x v="268"/>
    <x v="268"/>
    <d v="2024-03-28T00:00:00"/>
    <d v="2024-05-04T00:00:00"/>
    <x v="178"/>
    <x v="0"/>
    <n v="37"/>
    <n v="0.10136986301369863"/>
    <x v="1"/>
    <x v="0"/>
    <x v="2"/>
    <s v="Mar"/>
    <s v="Q1"/>
    <n v="850"/>
    <n v="2024"/>
    <s v="May"/>
    <s v="Active"/>
    <n v="18.595263282619221"/>
  </r>
  <r>
    <x v="269"/>
    <s v="CUST11937"/>
    <x v="4"/>
    <x v="269"/>
    <x v="269"/>
    <d v="2023-04-06T00:00:00"/>
    <d v="2023-04-13T00:00:00"/>
    <x v="179"/>
    <x v="2"/>
    <n v="7"/>
    <n v="1.9178082191780823E-2"/>
    <x v="1"/>
    <x v="2"/>
    <x v="3"/>
    <s v="Apr"/>
    <s v="Q2"/>
    <n v="1207"/>
    <n v="2023"/>
    <s v="Apr"/>
    <s v="Inactive"/>
    <n v="87.158232917822687"/>
  </r>
  <r>
    <x v="270"/>
    <s v="CUST10205"/>
    <x v="4"/>
    <x v="270"/>
    <x v="270"/>
    <d v="2022-03-28T00:00:00"/>
    <d v="2023-04-19T00:00:00"/>
    <x v="67"/>
    <x v="0"/>
    <n v="387"/>
    <n v="1.0602739726027397"/>
    <x v="2"/>
    <x v="2"/>
    <x v="1"/>
    <s v="Mar"/>
    <s v="Q1"/>
    <n v="1581"/>
    <n v="2023"/>
    <s v="Apr"/>
    <s v="Active"/>
    <n v="259.50089141992294"/>
  </r>
  <r>
    <x v="271"/>
    <s v="CUST11326"/>
    <x v="3"/>
    <x v="271"/>
    <x v="271"/>
    <d v="2023-10-28T00:00:00"/>
    <d v="2024-06-06T00:00:00"/>
    <x v="96"/>
    <x v="2"/>
    <n v="222"/>
    <n v="0.60821917808219184"/>
    <x v="1"/>
    <x v="2"/>
    <x v="3"/>
    <s v="Oct"/>
    <s v="Q4"/>
    <n v="1002"/>
    <n v="2024"/>
    <s v="Jun"/>
    <s v="Inactive"/>
    <n v="74.555755674512341"/>
  </r>
  <r>
    <x v="272"/>
    <s v="CUST11399"/>
    <x v="0"/>
    <x v="272"/>
    <x v="272"/>
    <d v="2024-05-14T00:00:00"/>
    <d v="2025-06-27T00:00:00"/>
    <x v="180"/>
    <x v="2"/>
    <n v="409"/>
    <n v="1.1205479452054794"/>
    <x v="2"/>
    <x v="2"/>
    <x v="2"/>
    <s v="May"/>
    <s v="Q2"/>
    <n v="803"/>
    <n v="2025"/>
    <s v="Jun"/>
    <s v="Inactive"/>
    <n v="55.697134026665154"/>
  </r>
  <r>
    <x v="273"/>
    <s v="CUST10216"/>
    <x v="4"/>
    <x v="273"/>
    <x v="273"/>
    <d v="2023-09-01T00:00:00"/>
    <d v="2024-05-11T00:00:00"/>
    <x v="17"/>
    <x v="2"/>
    <n v="253"/>
    <n v="0.69315068493150689"/>
    <x v="0"/>
    <x v="0"/>
    <x v="3"/>
    <s v="Sep"/>
    <s v="Q3"/>
    <n v="1059"/>
    <n v="2024"/>
    <s v="May"/>
    <s v="Inactive"/>
    <n v="9.8224330685389951"/>
  </r>
  <r>
    <x v="274"/>
    <s v="CUST11227"/>
    <x v="4"/>
    <x v="274"/>
    <x v="274"/>
    <d v="2022-10-07T00:00:00"/>
    <d v="2023-09-07T00:00:00"/>
    <x v="181"/>
    <x v="0"/>
    <n v="335"/>
    <n v="0.9178082191780822"/>
    <x v="0"/>
    <x v="2"/>
    <x v="1"/>
    <s v="Oct"/>
    <s v="Q4"/>
    <n v="1388"/>
    <n v="2023"/>
    <s v="Sep"/>
    <s v="Active"/>
    <n v="29.70252275861073"/>
  </r>
  <r>
    <x v="275"/>
    <s v="CUST10691"/>
    <x v="3"/>
    <x v="275"/>
    <x v="275"/>
    <d v="2024-01-27T00:00:00"/>
    <d v="2025-04-11T00:00:00"/>
    <x v="182"/>
    <x v="0"/>
    <n v="440"/>
    <n v="1.2054794520547945"/>
    <x v="0"/>
    <x v="2"/>
    <x v="2"/>
    <s v="Jan"/>
    <s v="Q1"/>
    <n v="911"/>
    <n v="2025"/>
    <s v="Apr"/>
    <s v="Active"/>
    <n v="23.760105852759331"/>
  </r>
  <r>
    <x v="276"/>
    <s v="CUST10206"/>
    <x v="0"/>
    <x v="276"/>
    <x v="276"/>
    <d v="2020-10-17T00:00:00"/>
    <d v="2023-07-20T00:00:00"/>
    <x v="124"/>
    <x v="1"/>
    <n v="1006"/>
    <n v="2.7561643835616438"/>
    <x v="0"/>
    <x v="2"/>
    <x v="4"/>
    <s v="Oct"/>
    <s v="Q4"/>
    <n v="2108"/>
    <n v="2023"/>
    <s v="Jul"/>
    <s v="Inactive"/>
    <n v="17.113684862735742"/>
  </r>
  <r>
    <x v="277"/>
    <s v="CUST10326"/>
    <x v="0"/>
    <x v="277"/>
    <x v="277"/>
    <d v="2023-09-27T00:00:00"/>
    <d v="2023-11-16T00:00:00"/>
    <x v="183"/>
    <x v="0"/>
    <n v="50"/>
    <n v="0.13698630136986301"/>
    <x v="2"/>
    <x v="0"/>
    <x v="3"/>
    <s v="Sep"/>
    <s v="Q3"/>
    <n v="1033"/>
    <n v="2023"/>
    <s v="Nov"/>
    <s v="Active"/>
    <n v="46.612121072545456"/>
  </r>
  <r>
    <x v="278"/>
    <s v="CUST11357"/>
    <x v="4"/>
    <x v="278"/>
    <x v="278"/>
    <d v="2024-06-24T00:00:00"/>
    <d v="2024-11-02T00:00:00"/>
    <x v="162"/>
    <x v="0"/>
    <n v="131"/>
    <n v="0.35890410958904112"/>
    <x v="1"/>
    <x v="0"/>
    <x v="2"/>
    <s v="Jun"/>
    <s v="Q2"/>
    <n v="762"/>
    <n v="2024"/>
    <s v="Nov"/>
    <s v="Active"/>
    <n v="17.041855608722049"/>
  </r>
  <r>
    <x v="279"/>
    <s v="CUST11590"/>
    <x v="4"/>
    <x v="279"/>
    <x v="279"/>
    <d v="2023-10-17T00:00:00"/>
    <d v="2025-04-12T00:00:00"/>
    <x v="184"/>
    <x v="1"/>
    <n v="543"/>
    <n v="1.4876712328767123"/>
    <x v="0"/>
    <x v="0"/>
    <x v="3"/>
    <s v="Oct"/>
    <s v="Q4"/>
    <n v="1013"/>
    <n v="2025"/>
    <s v="Apr"/>
    <s v="Inactive"/>
    <n v="7.7244231959218546"/>
  </r>
  <r>
    <x v="280"/>
    <s v="CUST11895"/>
    <x v="2"/>
    <x v="280"/>
    <x v="280"/>
    <d v="2024-06-15T00:00:00"/>
    <d v="2024-07-29T00:00:00"/>
    <x v="21"/>
    <x v="0"/>
    <n v="44"/>
    <n v="0.12054794520547946"/>
    <x v="1"/>
    <x v="1"/>
    <x v="2"/>
    <s v="Jun"/>
    <s v="Q2"/>
    <n v="771"/>
    <n v="2024"/>
    <s v="Jul"/>
    <s v="Active"/>
    <n v="6.4610197762312165"/>
  </r>
  <r>
    <x v="281"/>
    <s v="CUST12282"/>
    <x v="3"/>
    <x v="281"/>
    <x v="281"/>
    <d v="2022-05-29T00:00:00"/>
    <d v="2024-10-19T00:00:00"/>
    <x v="180"/>
    <x v="0"/>
    <n v="874"/>
    <n v="2.3945205479452056"/>
    <x v="2"/>
    <x v="2"/>
    <x v="1"/>
    <s v="May"/>
    <s v="Q2"/>
    <n v="1519"/>
    <n v="2024"/>
    <s v="Oct"/>
    <s v="Active"/>
    <n v="89.908855987968636"/>
  </r>
  <r>
    <x v="282"/>
    <s v="CUST11489"/>
    <x v="4"/>
    <x v="282"/>
    <x v="282"/>
    <d v="2024-05-01T00:00:00"/>
    <d v="2024-06-13T00:00:00"/>
    <x v="185"/>
    <x v="0"/>
    <n v="43"/>
    <n v="0.11780821917808219"/>
    <x v="1"/>
    <x v="0"/>
    <x v="2"/>
    <s v="May"/>
    <s v="Q2"/>
    <n v="816"/>
    <n v="2024"/>
    <s v="Jun"/>
    <s v="Active"/>
    <n v="30.108344416692002"/>
  </r>
  <r>
    <x v="283"/>
    <s v="CUST12197"/>
    <x v="1"/>
    <x v="283"/>
    <x v="283"/>
    <d v="2021-06-11T00:00:00"/>
    <d v="2023-08-21T00:00:00"/>
    <x v="99"/>
    <x v="2"/>
    <n v="801"/>
    <n v="2.1945205479452055"/>
    <x v="1"/>
    <x v="2"/>
    <x v="0"/>
    <s v="Jun"/>
    <s v="Q2"/>
    <n v="1871"/>
    <n v="2023"/>
    <s v="Aug"/>
    <s v="Inactive"/>
    <n v="84.533544477542861"/>
  </r>
  <r>
    <x v="284"/>
    <s v="CUST12003"/>
    <x v="1"/>
    <x v="284"/>
    <x v="284"/>
    <d v="2024-05-19T00:00:00"/>
    <d v="2024-06-27T00:00:00"/>
    <x v="169"/>
    <x v="0"/>
    <n v="39"/>
    <n v="0.10684931506849316"/>
    <x v="2"/>
    <x v="1"/>
    <x v="2"/>
    <s v="May"/>
    <s v="Q2"/>
    <n v="798"/>
    <n v="2024"/>
    <s v="Jun"/>
    <s v="Active"/>
    <n v="14.96623358073599"/>
  </r>
  <r>
    <x v="285"/>
    <s v="CUST11093"/>
    <x v="4"/>
    <x v="285"/>
    <x v="285"/>
    <d v="2024-02-17T00:00:00"/>
    <d v="2025-03-24T00:00:00"/>
    <x v="186"/>
    <x v="1"/>
    <n v="401"/>
    <n v="1.0986301369863014"/>
    <x v="0"/>
    <x v="1"/>
    <x v="2"/>
    <s v="Feb"/>
    <s v="Q1"/>
    <n v="890"/>
    <n v="2025"/>
    <s v="Mar"/>
    <s v="Inactive"/>
    <n v="5.3313181343627845"/>
  </r>
  <r>
    <x v="286"/>
    <s v="CUST12154"/>
    <x v="1"/>
    <x v="286"/>
    <x v="286"/>
    <d v="2023-06-29T00:00:00"/>
    <d v="2025-07-20T00:00:00"/>
    <x v="59"/>
    <x v="0"/>
    <n v="752"/>
    <n v="2.0602739726027397"/>
    <x v="1"/>
    <x v="1"/>
    <x v="3"/>
    <s v="Jun"/>
    <s v="Q2"/>
    <n v="1123"/>
    <n v="2025"/>
    <s v="Jul"/>
    <s v="Active"/>
    <n v="16.504425470355255"/>
  </r>
  <r>
    <x v="287"/>
    <s v="CUST10729"/>
    <x v="2"/>
    <x v="287"/>
    <x v="287"/>
    <d v="2024-05-28T00:00:00"/>
    <d v="2024-06-24T00:00:00"/>
    <x v="187"/>
    <x v="1"/>
    <n v="27"/>
    <n v="7.3972602739726029E-2"/>
    <x v="1"/>
    <x v="0"/>
    <x v="2"/>
    <s v="May"/>
    <s v="Q2"/>
    <n v="789"/>
    <n v="2024"/>
    <s v="Jun"/>
    <s v="Inactive"/>
    <n v="20.262004527634762"/>
  </r>
  <r>
    <x v="288"/>
    <s v="CUST11925"/>
    <x v="4"/>
    <x v="288"/>
    <x v="288"/>
    <d v="2024-06-28T00:00:00"/>
    <d v="2024-09-04T00:00:00"/>
    <x v="148"/>
    <x v="1"/>
    <n v="68"/>
    <n v="0.18630136986301371"/>
    <x v="2"/>
    <x v="0"/>
    <x v="2"/>
    <s v="Jun"/>
    <s v="Q2"/>
    <n v="758"/>
    <n v="2024"/>
    <s v="Sep"/>
    <s v="Inactive"/>
    <n v="22.868255695964752"/>
  </r>
  <r>
    <x v="289"/>
    <s v="CUST12488"/>
    <x v="2"/>
    <x v="289"/>
    <x v="289"/>
    <d v="2024-03-22T00:00:00"/>
    <d v="2024-05-11T00:00:00"/>
    <x v="16"/>
    <x v="2"/>
    <n v="50"/>
    <n v="0.13698630136986301"/>
    <x v="2"/>
    <x v="1"/>
    <x v="2"/>
    <s v="Mar"/>
    <s v="Q1"/>
    <n v="856"/>
    <n v="2024"/>
    <s v="May"/>
    <s v="Inactive"/>
    <n v="19.271009545770319"/>
  </r>
  <r>
    <x v="290"/>
    <s v="CUST11499"/>
    <x v="1"/>
    <x v="290"/>
    <x v="290"/>
    <d v="2022-12-30T00:00:00"/>
    <d v="2023-12-12T00:00:00"/>
    <x v="163"/>
    <x v="2"/>
    <n v="347"/>
    <n v="0.9506849315068493"/>
    <x v="1"/>
    <x v="1"/>
    <x v="1"/>
    <s v="Dec"/>
    <s v="Q4"/>
    <n v="1304"/>
    <n v="2023"/>
    <s v="Dec"/>
    <s v="Inactive"/>
    <n v="16.979170303237655"/>
  </r>
  <r>
    <x v="291"/>
    <s v="CUST11590"/>
    <x v="1"/>
    <x v="291"/>
    <x v="291"/>
    <d v="2022-06-01T00:00:00"/>
    <d v="2025-01-24T00:00:00"/>
    <x v="188"/>
    <x v="1"/>
    <n v="968"/>
    <n v="2.6520547945205482"/>
    <x v="1"/>
    <x v="0"/>
    <x v="1"/>
    <s v="Jun"/>
    <s v="Q2"/>
    <n v="1516"/>
    <n v="2025"/>
    <s v="Jan"/>
    <s v="Inactive"/>
    <n v="41.095908885990042"/>
  </r>
  <r>
    <x v="292"/>
    <s v="CUST11104"/>
    <x v="1"/>
    <x v="292"/>
    <x v="292"/>
    <d v="2024-06-22T00:00:00"/>
    <d v="2025-05-25T00:00:00"/>
    <x v="35"/>
    <x v="1"/>
    <n v="337"/>
    <n v="0.92328767123287669"/>
    <x v="2"/>
    <x v="0"/>
    <x v="2"/>
    <s v="Jun"/>
    <s v="Q2"/>
    <n v="764"/>
    <n v="2025"/>
    <s v="May"/>
    <s v="Inactive"/>
    <n v="29.329947047280939"/>
  </r>
  <r>
    <x v="293"/>
    <s v="CUST11749"/>
    <x v="0"/>
    <x v="293"/>
    <x v="293"/>
    <d v="2023-12-04T00:00:00"/>
    <d v="2025-02-17T00:00:00"/>
    <x v="166"/>
    <x v="0"/>
    <n v="441"/>
    <n v="1.2082191780821918"/>
    <x v="1"/>
    <x v="1"/>
    <x v="3"/>
    <s v="Dec"/>
    <s v="Q4"/>
    <n v="965"/>
    <n v="2025"/>
    <s v="Feb"/>
    <s v="Active"/>
    <n v="14.339476790878731"/>
  </r>
  <r>
    <x v="294"/>
    <s v="CUST12416"/>
    <x v="0"/>
    <x v="294"/>
    <x v="294"/>
    <d v="2020-12-20T00:00:00"/>
    <d v="2021-04-05T00:00:00"/>
    <x v="98"/>
    <x v="2"/>
    <n v="106"/>
    <n v="0.29041095890410956"/>
    <x v="0"/>
    <x v="0"/>
    <x v="4"/>
    <s v="Dec"/>
    <s v="Q4"/>
    <n v="2044"/>
    <n v="2021"/>
    <s v="Apr"/>
    <s v="Inactive"/>
    <n v="5.4303448351697963"/>
  </r>
  <r>
    <x v="295"/>
    <s v="CUST11913"/>
    <x v="0"/>
    <x v="295"/>
    <x v="295"/>
    <d v="2021-10-27T00:00:00"/>
    <d v="2023-08-03T00:00:00"/>
    <x v="69"/>
    <x v="1"/>
    <n v="645"/>
    <n v="1.7671232876712328"/>
    <x v="1"/>
    <x v="2"/>
    <x v="0"/>
    <s v="Oct"/>
    <s v="Q4"/>
    <n v="1733"/>
    <n v="2023"/>
    <s v="Aug"/>
    <s v="Inactive"/>
    <n v="79.690821490645121"/>
  </r>
  <r>
    <x v="296"/>
    <s v="CUST12142"/>
    <x v="3"/>
    <x v="296"/>
    <x v="296"/>
    <d v="2021-11-22T00:00:00"/>
    <d v="2024-03-31T00:00:00"/>
    <x v="189"/>
    <x v="1"/>
    <n v="860"/>
    <n v="2.3561643835616439"/>
    <x v="0"/>
    <x v="2"/>
    <x v="0"/>
    <s v="Nov"/>
    <s v="Q4"/>
    <n v="1707"/>
    <n v="2024"/>
    <s v="Mar"/>
    <s v="Inactive"/>
    <n v="16.850386060383475"/>
  </r>
  <r>
    <x v="297"/>
    <s v="CUST11378"/>
    <x v="3"/>
    <x v="297"/>
    <x v="297"/>
    <d v="2024-05-16T00:00:00"/>
    <d v="2024-10-02T00:00:00"/>
    <x v="190"/>
    <x v="1"/>
    <n v="139"/>
    <n v="0.38082191780821917"/>
    <x v="0"/>
    <x v="0"/>
    <x v="2"/>
    <s v="May"/>
    <s v="Q2"/>
    <n v="801"/>
    <n v="2024"/>
    <s v="Oct"/>
    <s v="Inactive"/>
    <n v="13.984738560639594"/>
  </r>
  <r>
    <x v="298"/>
    <s v="CUST11035"/>
    <x v="3"/>
    <x v="298"/>
    <x v="298"/>
    <d v="2021-10-16T00:00:00"/>
    <d v="2021-10-30T00:00:00"/>
    <x v="177"/>
    <x v="2"/>
    <n v="14"/>
    <n v="3.8356164383561646E-2"/>
    <x v="1"/>
    <x v="1"/>
    <x v="0"/>
    <s v="Oct"/>
    <s v="Q4"/>
    <n v="1744"/>
    <n v="2021"/>
    <s v="Oct"/>
    <s v="Inactive"/>
    <n v="12.013028734391154"/>
  </r>
  <r>
    <x v="299"/>
    <s v="CUST11323"/>
    <x v="0"/>
    <x v="299"/>
    <x v="299"/>
    <d v="2022-04-30T00:00:00"/>
    <d v="2022-08-12T00:00:00"/>
    <x v="130"/>
    <x v="2"/>
    <n v="104"/>
    <n v="0.28493150684931506"/>
    <x v="2"/>
    <x v="2"/>
    <x v="1"/>
    <s v="Apr"/>
    <s v="Q2"/>
    <n v="1548"/>
    <n v="2022"/>
    <s v="Aug"/>
    <s v="Inactive"/>
    <n v="63.528331107110354"/>
  </r>
  <r>
    <x v="300"/>
    <s v="CUST12474"/>
    <x v="0"/>
    <x v="300"/>
    <x v="300"/>
    <d v="2023-05-31T00:00:00"/>
    <d v="2025-05-03T00:00:00"/>
    <x v="49"/>
    <x v="2"/>
    <n v="703"/>
    <n v="1.9260273972602739"/>
    <x v="1"/>
    <x v="0"/>
    <x v="3"/>
    <s v="May"/>
    <s v="Q2"/>
    <n v="1152"/>
    <n v="2025"/>
    <s v="May"/>
    <s v="Inactive"/>
    <n v="16.427775571391635"/>
  </r>
  <r>
    <x v="301"/>
    <s v="CUST11700"/>
    <x v="2"/>
    <x v="301"/>
    <x v="301"/>
    <d v="2023-01-11T00:00:00"/>
    <d v="2025-04-13T00:00:00"/>
    <x v="191"/>
    <x v="1"/>
    <n v="823"/>
    <n v="2.2547945205479452"/>
    <x v="2"/>
    <x v="1"/>
    <x v="3"/>
    <s v="Jan"/>
    <s v="Q1"/>
    <n v="1292"/>
    <n v="2025"/>
    <s v="Apr"/>
    <s v="Inactive"/>
    <n v="24.843335904634898"/>
  </r>
  <r>
    <x v="302"/>
    <s v="CUST10016"/>
    <x v="3"/>
    <x v="302"/>
    <x v="302"/>
    <d v="2022-03-12T00:00:00"/>
    <d v="2024-04-06T00:00:00"/>
    <x v="192"/>
    <x v="2"/>
    <n v="756"/>
    <n v="2.0712328767123287"/>
    <x v="0"/>
    <x v="0"/>
    <x v="1"/>
    <s v="Mar"/>
    <s v="Q1"/>
    <n v="1597"/>
    <n v="2024"/>
    <s v="Apr"/>
    <s v="Inactive"/>
    <n v="6.2305642215194741"/>
  </r>
  <r>
    <x v="303"/>
    <s v="CUST11985"/>
    <x v="4"/>
    <x v="303"/>
    <x v="303"/>
    <d v="2021-11-04T00:00:00"/>
    <d v="2023-05-11T00:00:00"/>
    <x v="193"/>
    <x v="1"/>
    <n v="553"/>
    <n v="1.515068493150685"/>
    <x v="2"/>
    <x v="0"/>
    <x v="0"/>
    <s v="Nov"/>
    <s v="Q4"/>
    <n v="1725"/>
    <n v="2023"/>
    <s v="May"/>
    <s v="Inactive"/>
    <n v="35.841061870392984"/>
  </r>
  <r>
    <x v="304"/>
    <s v="CUST10214"/>
    <x v="1"/>
    <x v="304"/>
    <x v="304"/>
    <d v="2023-12-03T00:00:00"/>
    <d v="2024-08-18T00:00:00"/>
    <x v="194"/>
    <x v="2"/>
    <n v="259"/>
    <n v="0.70958904109589038"/>
    <x v="2"/>
    <x v="1"/>
    <x v="3"/>
    <s v="Dec"/>
    <s v="Q4"/>
    <n v="966"/>
    <n v="2024"/>
    <s v="Aug"/>
    <s v="Inactive"/>
    <n v="18.394440200050077"/>
  </r>
  <r>
    <x v="305"/>
    <s v="CUST12003"/>
    <x v="1"/>
    <x v="305"/>
    <x v="305"/>
    <d v="2023-07-24T00:00:00"/>
    <d v="2024-03-03T00:00:00"/>
    <x v="142"/>
    <x v="2"/>
    <n v="223"/>
    <n v="0.61095890410958908"/>
    <x v="2"/>
    <x v="1"/>
    <x v="3"/>
    <s v="Jul"/>
    <s v="Q3"/>
    <n v="1098"/>
    <n v="2024"/>
    <s v="Mar"/>
    <s v="Inactive"/>
    <n v="20.20436110735637"/>
  </r>
  <r>
    <x v="306"/>
    <s v="CUST12381"/>
    <x v="4"/>
    <x v="306"/>
    <x v="306"/>
    <d v="2024-07-07T00:00:00"/>
    <d v="2024-10-31T00:00:00"/>
    <x v="195"/>
    <x v="2"/>
    <n v="116"/>
    <n v="0.31780821917808222"/>
    <x v="0"/>
    <x v="0"/>
    <x v="2"/>
    <s v="Jul"/>
    <s v="Q3"/>
    <n v="749"/>
    <n v="2024"/>
    <s v="Oct"/>
    <s v="Inactive"/>
    <n v="9.0943770969300051"/>
  </r>
  <r>
    <x v="307"/>
    <s v="CUST10037"/>
    <x v="3"/>
    <x v="307"/>
    <x v="307"/>
    <d v="2023-09-12T00:00:00"/>
    <d v="2025-01-30T00:00:00"/>
    <x v="63"/>
    <x v="0"/>
    <n v="506"/>
    <n v="1.3863013698630138"/>
    <x v="1"/>
    <x v="0"/>
    <x v="3"/>
    <s v="Sep"/>
    <s v="Q3"/>
    <n v="1048"/>
    <n v="2025"/>
    <s v="Jan"/>
    <s v="Active"/>
    <n v="33.683104295275498"/>
  </r>
  <r>
    <x v="308"/>
    <s v="CUST12135"/>
    <x v="0"/>
    <x v="308"/>
    <x v="308"/>
    <d v="2021-04-19T00:00:00"/>
    <d v="2023-10-27T00:00:00"/>
    <x v="171"/>
    <x v="0"/>
    <n v="921"/>
    <n v="2.5232876712328767"/>
    <x v="0"/>
    <x v="2"/>
    <x v="0"/>
    <s v="Apr"/>
    <s v="Q2"/>
    <n v="1924"/>
    <n v="2023"/>
    <s v="Oct"/>
    <s v="Active"/>
    <n v="30.186281272061869"/>
  </r>
  <r>
    <x v="309"/>
    <s v="CUST11246"/>
    <x v="4"/>
    <x v="309"/>
    <x v="309"/>
    <d v="2023-12-30T00:00:00"/>
    <d v="2024-12-07T00:00:00"/>
    <x v="14"/>
    <x v="2"/>
    <n v="343"/>
    <n v="0.9397260273972603"/>
    <x v="1"/>
    <x v="1"/>
    <x v="3"/>
    <s v="Dec"/>
    <s v="Q4"/>
    <n v="939"/>
    <n v="2024"/>
    <s v="Dec"/>
    <s v="Inactive"/>
    <n v="13.415528547967469"/>
  </r>
  <r>
    <x v="310"/>
    <s v="CUST10326"/>
    <x v="3"/>
    <x v="310"/>
    <x v="310"/>
    <d v="2021-12-05T00:00:00"/>
    <d v="2022-02-16T00:00:00"/>
    <x v="24"/>
    <x v="0"/>
    <n v="73"/>
    <n v="0.2"/>
    <x v="2"/>
    <x v="0"/>
    <x v="0"/>
    <s v="Dec"/>
    <s v="Q4"/>
    <n v="1694"/>
    <n v="2022"/>
    <s v="Feb"/>
    <s v="Active"/>
    <n v="38.383337295668305"/>
  </r>
  <r>
    <x v="311"/>
    <s v="CUST10965"/>
    <x v="3"/>
    <x v="311"/>
    <x v="311"/>
    <d v="2023-01-14T00:00:00"/>
    <d v="2024-11-21T00:00:00"/>
    <x v="196"/>
    <x v="0"/>
    <n v="677"/>
    <n v="1.8547945205479452"/>
    <x v="2"/>
    <x v="1"/>
    <x v="3"/>
    <s v="Jan"/>
    <s v="Q1"/>
    <n v="1289"/>
    <n v="2024"/>
    <s v="Nov"/>
    <s v="Active"/>
    <n v="19.774764030250253"/>
  </r>
  <r>
    <x v="312"/>
    <s v="CUST11095"/>
    <x v="3"/>
    <x v="312"/>
    <x v="312"/>
    <d v="2020-12-22T00:00:00"/>
    <d v="2022-11-25T00:00:00"/>
    <x v="170"/>
    <x v="0"/>
    <n v="703"/>
    <n v="1.9260273972602739"/>
    <x v="1"/>
    <x v="0"/>
    <x v="4"/>
    <s v="Dec"/>
    <s v="Q4"/>
    <n v="2042"/>
    <n v="2022"/>
    <s v="Nov"/>
    <s v="Active"/>
    <n v="21.157298556066038"/>
  </r>
  <r>
    <x v="313"/>
    <s v="CUST10592"/>
    <x v="1"/>
    <x v="313"/>
    <x v="313"/>
    <d v="2020-12-24T00:00:00"/>
    <d v="2024-03-01T00:00:00"/>
    <x v="121"/>
    <x v="2"/>
    <n v="1163"/>
    <n v="3.1863013698630138"/>
    <x v="1"/>
    <x v="1"/>
    <x v="4"/>
    <s v="Dec"/>
    <s v="Q4"/>
    <n v="2040"/>
    <n v="2024"/>
    <s v="Mar"/>
    <s v="Inactive"/>
    <n v="9.9788218321296522"/>
  </r>
  <r>
    <x v="314"/>
    <s v="CUST10169"/>
    <x v="1"/>
    <x v="314"/>
    <x v="314"/>
    <d v="2022-02-03T00:00:00"/>
    <d v="2024-04-26T00:00:00"/>
    <x v="56"/>
    <x v="0"/>
    <n v="813"/>
    <n v="2.2273972602739724"/>
    <x v="2"/>
    <x v="0"/>
    <x v="1"/>
    <s v="Feb"/>
    <s v="Q1"/>
    <n v="1634"/>
    <n v="2024"/>
    <s v="Apr"/>
    <s v="Active"/>
    <n v="46.299419655245373"/>
  </r>
  <r>
    <x v="315"/>
    <s v="CUST11623"/>
    <x v="1"/>
    <x v="315"/>
    <x v="315"/>
    <d v="2023-04-29T00:00:00"/>
    <d v="2023-07-14T00:00:00"/>
    <x v="67"/>
    <x v="0"/>
    <n v="76"/>
    <n v="0.20821917808219179"/>
    <x v="1"/>
    <x v="1"/>
    <x v="3"/>
    <s v="Apr"/>
    <s v="Q2"/>
    <n v="1184"/>
    <n v="2023"/>
    <s v="Jul"/>
    <s v="Active"/>
    <n v="14.059957774100734"/>
  </r>
  <r>
    <x v="316"/>
    <s v="CUST11370"/>
    <x v="4"/>
    <x v="316"/>
    <x v="316"/>
    <d v="2023-12-04T00:00:00"/>
    <d v="2025-01-28T00:00:00"/>
    <x v="109"/>
    <x v="2"/>
    <n v="421"/>
    <n v="1.1534246575342466"/>
    <x v="1"/>
    <x v="0"/>
    <x v="3"/>
    <s v="Dec"/>
    <s v="Q4"/>
    <n v="965"/>
    <n v="2025"/>
    <s v="Jan"/>
    <s v="Inactive"/>
    <n v="22.036945836557493"/>
  </r>
  <r>
    <x v="317"/>
    <s v="CUST12000"/>
    <x v="1"/>
    <x v="317"/>
    <x v="317"/>
    <d v="2022-09-02T00:00:00"/>
    <d v="2023-01-20T00:00:00"/>
    <x v="197"/>
    <x v="0"/>
    <n v="140"/>
    <n v="0.38356164383561642"/>
    <x v="1"/>
    <x v="0"/>
    <x v="1"/>
    <s v="Sep"/>
    <s v="Q3"/>
    <n v="1423"/>
    <n v="2023"/>
    <s v="Jan"/>
    <s v="Active"/>
    <n v="20.40981312590792"/>
  </r>
  <r>
    <x v="318"/>
    <s v="CUST12431"/>
    <x v="2"/>
    <x v="318"/>
    <x v="318"/>
    <d v="2023-07-11T00:00:00"/>
    <d v="2024-05-07T00:00:00"/>
    <x v="57"/>
    <x v="1"/>
    <n v="301"/>
    <n v="0.8246575342465754"/>
    <x v="1"/>
    <x v="0"/>
    <x v="3"/>
    <s v="Jul"/>
    <s v="Q3"/>
    <n v="1111"/>
    <n v="2024"/>
    <s v="May"/>
    <s v="Inactive"/>
    <n v="24.76291819132253"/>
  </r>
  <r>
    <x v="319"/>
    <s v="CUST12249"/>
    <x v="1"/>
    <x v="319"/>
    <x v="319"/>
    <d v="2024-04-06T00:00:00"/>
    <d v="2024-06-17T00:00:00"/>
    <x v="93"/>
    <x v="1"/>
    <n v="72"/>
    <n v="0.19726027397260273"/>
    <x v="0"/>
    <x v="0"/>
    <x v="2"/>
    <s v="Apr"/>
    <s v="Q2"/>
    <n v="841"/>
    <n v="2024"/>
    <s v="Jun"/>
    <s v="Inactive"/>
    <n v="14.057314879661829"/>
  </r>
  <r>
    <x v="320"/>
    <s v="CUST11852"/>
    <x v="2"/>
    <x v="320"/>
    <x v="320"/>
    <d v="2021-12-26T00:00:00"/>
    <d v="2024-04-08T00:00:00"/>
    <x v="126"/>
    <x v="2"/>
    <n v="834"/>
    <n v="2.2849315068493152"/>
    <x v="0"/>
    <x v="0"/>
    <x v="0"/>
    <s v="Dec"/>
    <s v="Q4"/>
    <n v="1673"/>
    <n v="2024"/>
    <s v="Apr"/>
    <s v="Inactive"/>
    <n v="6.3011366280495711"/>
  </r>
  <r>
    <x v="321"/>
    <s v="CUST10968"/>
    <x v="4"/>
    <x v="321"/>
    <x v="321"/>
    <d v="2023-11-27T00:00:00"/>
    <d v="2024-11-06T00:00:00"/>
    <x v="198"/>
    <x v="2"/>
    <n v="345"/>
    <n v="0.9452054794520548"/>
    <x v="1"/>
    <x v="2"/>
    <x v="3"/>
    <s v="Nov"/>
    <s v="Q4"/>
    <n v="972"/>
    <n v="2024"/>
    <s v="Nov"/>
    <s v="Inactive"/>
    <n v="41.032296170360368"/>
  </r>
  <r>
    <x v="322"/>
    <s v="CUST11417"/>
    <x v="3"/>
    <x v="322"/>
    <x v="322"/>
    <d v="2022-02-02T00:00:00"/>
    <d v="2022-08-06T00:00:00"/>
    <x v="53"/>
    <x v="0"/>
    <n v="185"/>
    <n v="0.50684931506849318"/>
    <x v="1"/>
    <x v="2"/>
    <x v="1"/>
    <s v="Feb"/>
    <s v="Q1"/>
    <n v="1635"/>
    <n v="2022"/>
    <s v="Aug"/>
    <s v="Active"/>
    <n v="41.4798961122858"/>
  </r>
  <r>
    <x v="323"/>
    <s v="CUST10318"/>
    <x v="1"/>
    <x v="323"/>
    <x v="323"/>
    <d v="2022-09-05T00:00:00"/>
    <d v="2024-07-02T00:00:00"/>
    <x v="59"/>
    <x v="2"/>
    <n v="666"/>
    <n v="1.8246575342465754"/>
    <x v="2"/>
    <x v="1"/>
    <x v="1"/>
    <s v="Sep"/>
    <s v="Q3"/>
    <n v="1420"/>
    <n v="2024"/>
    <s v="Jul"/>
    <s v="Inactive"/>
    <n v="14.764191178673224"/>
  </r>
  <r>
    <x v="324"/>
    <s v="CUST11853"/>
    <x v="4"/>
    <x v="324"/>
    <x v="324"/>
    <d v="2022-07-20T00:00:00"/>
    <d v="2024-12-17T00:00:00"/>
    <x v="56"/>
    <x v="2"/>
    <n v="881"/>
    <n v="2.4136986301369863"/>
    <x v="1"/>
    <x v="1"/>
    <x v="1"/>
    <s v="Jul"/>
    <s v="Q3"/>
    <n v="1467"/>
    <n v="2024"/>
    <s v="Dec"/>
    <s v="Inactive"/>
    <n v="17.194949931627313"/>
  </r>
  <r>
    <x v="325"/>
    <s v="CUST11197"/>
    <x v="2"/>
    <x v="325"/>
    <x v="325"/>
    <d v="2023-05-25T00:00:00"/>
    <d v="2025-01-05T00:00:00"/>
    <x v="37"/>
    <x v="0"/>
    <n v="591"/>
    <n v="1.6191780821917807"/>
    <x v="0"/>
    <x v="0"/>
    <x v="3"/>
    <s v="May"/>
    <s v="Q2"/>
    <n v="1158"/>
    <n v="2025"/>
    <s v="Jan"/>
    <s v="Active"/>
    <n v="3.8217843187047293"/>
  </r>
  <r>
    <x v="326"/>
    <s v="CUST10567"/>
    <x v="4"/>
    <x v="326"/>
    <x v="326"/>
    <d v="2023-02-05T00:00:00"/>
    <d v="2025-05-30T00:00:00"/>
    <x v="199"/>
    <x v="0"/>
    <n v="845"/>
    <n v="2.3150684931506849"/>
    <x v="2"/>
    <x v="1"/>
    <x v="3"/>
    <s v="Feb"/>
    <s v="Q1"/>
    <n v="1267"/>
    <n v="2025"/>
    <s v="May"/>
    <s v="Active"/>
    <n v="18.8755962500578"/>
  </r>
  <r>
    <x v="327"/>
    <s v="CUST10076"/>
    <x v="2"/>
    <x v="327"/>
    <x v="327"/>
    <d v="2023-02-05T00:00:00"/>
    <d v="2024-04-24T00:00:00"/>
    <x v="200"/>
    <x v="0"/>
    <n v="444"/>
    <n v="1.2164383561643837"/>
    <x v="1"/>
    <x v="0"/>
    <x v="3"/>
    <s v="Feb"/>
    <s v="Q1"/>
    <n v="1267"/>
    <n v="2024"/>
    <s v="Apr"/>
    <s v="Active"/>
    <n v="20.923709846392466"/>
  </r>
  <r>
    <x v="328"/>
    <s v="CUST10913"/>
    <x v="3"/>
    <x v="328"/>
    <x v="328"/>
    <d v="2023-08-09T00:00:00"/>
    <d v="2024-09-07T00:00:00"/>
    <x v="174"/>
    <x v="2"/>
    <n v="395"/>
    <n v="1.0821917808219179"/>
    <x v="2"/>
    <x v="2"/>
    <x v="3"/>
    <s v="Aug"/>
    <s v="Q3"/>
    <n v="1082"/>
    <n v="2024"/>
    <s v="Sep"/>
    <s v="Inactive"/>
    <n v="65.196898283076862"/>
  </r>
  <r>
    <x v="329"/>
    <s v="CUST11470"/>
    <x v="1"/>
    <x v="329"/>
    <x v="329"/>
    <d v="2022-05-22T00:00:00"/>
    <d v="2024-08-15T00:00:00"/>
    <x v="139"/>
    <x v="1"/>
    <n v="816"/>
    <n v="2.2356164383561645"/>
    <x v="0"/>
    <x v="0"/>
    <x v="1"/>
    <s v="May"/>
    <s v="Q2"/>
    <n v="1526"/>
    <n v="2024"/>
    <s v="Aug"/>
    <s v="Inactive"/>
    <n v="8.253841910769788"/>
  </r>
  <r>
    <x v="330"/>
    <s v="CUST10293"/>
    <x v="4"/>
    <x v="330"/>
    <x v="330"/>
    <d v="2024-05-27T00:00:00"/>
    <d v="2025-03-03T00:00:00"/>
    <x v="201"/>
    <x v="2"/>
    <n v="280"/>
    <n v="0.76712328767123283"/>
    <x v="1"/>
    <x v="0"/>
    <x v="2"/>
    <s v="May"/>
    <s v="Q2"/>
    <n v="790"/>
    <n v="2025"/>
    <s v="Mar"/>
    <s v="Inactive"/>
    <n v="13.071572020015413"/>
  </r>
  <r>
    <x v="331"/>
    <s v="CUST11328"/>
    <x v="2"/>
    <x v="331"/>
    <x v="331"/>
    <d v="2024-03-19T00:00:00"/>
    <d v="2024-07-29T00:00:00"/>
    <x v="166"/>
    <x v="1"/>
    <n v="132"/>
    <n v="0.36164383561643837"/>
    <x v="1"/>
    <x v="0"/>
    <x v="2"/>
    <s v="Mar"/>
    <s v="Q1"/>
    <n v="859"/>
    <n v="2024"/>
    <s v="Jul"/>
    <s v="Inactive"/>
    <n v="32.732492090089416"/>
  </r>
  <r>
    <x v="332"/>
    <s v="CUST11928"/>
    <x v="4"/>
    <x v="332"/>
    <x v="332"/>
    <d v="2021-12-03T00:00:00"/>
    <d v="2023-09-20T00:00:00"/>
    <x v="67"/>
    <x v="1"/>
    <n v="656"/>
    <n v="1.7972602739726027"/>
    <x v="1"/>
    <x v="2"/>
    <x v="0"/>
    <s v="Dec"/>
    <s v="Q4"/>
    <n v="1696"/>
    <n v="2023"/>
    <s v="Sep"/>
    <s v="Inactive"/>
    <n v="53.239094701460289"/>
  </r>
  <r>
    <x v="333"/>
    <s v="CUST10205"/>
    <x v="0"/>
    <x v="333"/>
    <x v="333"/>
    <d v="2022-10-16T00:00:00"/>
    <d v="2025-05-25T00:00:00"/>
    <x v="156"/>
    <x v="1"/>
    <n v="952"/>
    <n v="2.6082191780821917"/>
    <x v="1"/>
    <x v="1"/>
    <x v="1"/>
    <s v="Oct"/>
    <s v="Q4"/>
    <n v="1379"/>
    <n v="2025"/>
    <s v="May"/>
    <s v="Inactive"/>
    <n v="16.174657954323184"/>
  </r>
  <r>
    <x v="334"/>
    <s v="CUST11599"/>
    <x v="4"/>
    <x v="334"/>
    <x v="334"/>
    <d v="2021-09-29T00:00:00"/>
    <d v="2022-06-16T00:00:00"/>
    <x v="202"/>
    <x v="1"/>
    <n v="260"/>
    <n v="0.71232876712328763"/>
    <x v="2"/>
    <x v="2"/>
    <x v="0"/>
    <s v="Sep"/>
    <s v="Q3"/>
    <n v="1761"/>
    <n v="2022"/>
    <s v="Jun"/>
    <s v="Inactive"/>
    <n v="251.50744942478778"/>
  </r>
  <r>
    <x v="335"/>
    <s v="CUST11686"/>
    <x v="3"/>
    <x v="335"/>
    <x v="335"/>
    <d v="2023-06-07T00:00:00"/>
    <d v="2023-07-11T00:00:00"/>
    <x v="137"/>
    <x v="1"/>
    <n v="34"/>
    <n v="9.3150684931506855E-2"/>
    <x v="1"/>
    <x v="0"/>
    <x v="3"/>
    <s v="Jun"/>
    <s v="Q2"/>
    <n v="1145"/>
    <n v="2023"/>
    <s v="Jul"/>
    <s v="Inactive"/>
    <n v="22.809773042891717"/>
  </r>
  <r>
    <x v="336"/>
    <s v="CUST10601"/>
    <x v="3"/>
    <x v="336"/>
    <x v="336"/>
    <d v="2023-04-09T00:00:00"/>
    <d v="2024-06-11T00:00:00"/>
    <x v="169"/>
    <x v="1"/>
    <n v="429"/>
    <n v="1.1753424657534246"/>
    <x v="2"/>
    <x v="1"/>
    <x v="3"/>
    <s v="Apr"/>
    <s v="Q2"/>
    <n v="1204"/>
    <n v="2024"/>
    <s v="Jun"/>
    <s v="Inactive"/>
    <n v="21.072203879912653"/>
  </r>
  <r>
    <x v="337"/>
    <s v="CUST11691"/>
    <x v="3"/>
    <x v="337"/>
    <x v="337"/>
    <d v="2024-04-07T00:00:00"/>
    <d v="2025-02-06T00:00:00"/>
    <x v="133"/>
    <x v="0"/>
    <n v="305"/>
    <n v="0.83561643835616439"/>
    <x v="1"/>
    <x v="0"/>
    <x v="2"/>
    <s v="Apr"/>
    <s v="Q2"/>
    <n v="840"/>
    <n v="2025"/>
    <s v="Feb"/>
    <s v="Active"/>
    <n v="35.735825999032365"/>
  </r>
  <r>
    <x v="338"/>
    <s v="CUST10002"/>
    <x v="0"/>
    <x v="338"/>
    <x v="338"/>
    <d v="2023-05-23T00:00:00"/>
    <d v="2023-09-17T00:00:00"/>
    <x v="80"/>
    <x v="0"/>
    <n v="117"/>
    <n v="0.32054794520547947"/>
    <x v="1"/>
    <x v="2"/>
    <x v="3"/>
    <s v="May"/>
    <s v="Q2"/>
    <n v="1160"/>
    <n v="2023"/>
    <s v="Sep"/>
    <s v="Active"/>
    <n v="37.9387274515096"/>
  </r>
  <r>
    <x v="339"/>
    <s v="CUST11290"/>
    <x v="3"/>
    <x v="339"/>
    <x v="339"/>
    <d v="2023-02-02T00:00:00"/>
    <d v="2024-05-13T00:00:00"/>
    <x v="42"/>
    <x v="1"/>
    <n v="466"/>
    <n v="1.2767123287671234"/>
    <x v="0"/>
    <x v="0"/>
    <x v="3"/>
    <s v="Feb"/>
    <s v="Q1"/>
    <n v="1270"/>
    <n v="2024"/>
    <s v="May"/>
    <s v="Inactive"/>
    <n v="10.023264306551944"/>
  </r>
  <r>
    <x v="340"/>
    <s v="CUST11934"/>
    <x v="4"/>
    <x v="340"/>
    <x v="340"/>
    <d v="2020-08-17T00:00:00"/>
    <d v="2022-07-03T00:00:00"/>
    <x v="62"/>
    <x v="2"/>
    <n v="685"/>
    <n v="1.8767123287671232"/>
    <x v="2"/>
    <x v="0"/>
    <x v="4"/>
    <s v="Aug"/>
    <s v="Q3"/>
    <n v="2169"/>
    <n v="2022"/>
    <s v="Jul"/>
    <s v="Inactive"/>
    <n v="32.519747524002625"/>
  </r>
  <r>
    <x v="341"/>
    <s v="CUST10768"/>
    <x v="0"/>
    <x v="341"/>
    <x v="341"/>
    <d v="2021-09-18T00:00:00"/>
    <d v="2021-10-28T00:00:00"/>
    <x v="203"/>
    <x v="1"/>
    <n v="40"/>
    <n v="0.1095890410958904"/>
    <x v="2"/>
    <x v="0"/>
    <x v="0"/>
    <s v="Sep"/>
    <s v="Q3"/>
    <n v="1772"/>
    <n v="2021"/>
    <s v="Oct"/>
    <s v="Inactive"/>
    <n v="40.237503496323157"/>
  </r>
  <r>
    <x v="342"/>
    <s v="CUST11296"/>
    <x v="3"/>
    <x v="342"/>
    <x v="342"/>
    <d v="2023-09-24T00:00:00"/>
    <d v="2025-04-04T00:00:00"/>
    <x v="2"/>
    <x v="1"/>
    <n v="558"/>
    <n v="1.5287671232876712"/>
    <x v="2"/>
    <x v="2"/>
    <x v="3"/>
    <s v="Sep"/>
    <s v="Q3"/>
    <n v="1036"/>
    <n v="2025"/>
    <s v="Apr"/>
    <s v="Inactive"/>
    <n v="182.0731390702741"/>
  </r>
  <r>
    <x v="343"/>
    <s v="CUST10038"/>
    <x v="0"/>
    <x v="343"/>
    <x v="343"/>
    <d v="2021-12-30T00:00:00"/>
    <d v="2023-01-25T00:00:00"/>
    <x v="204"/>
    <x v="1"/>
    <n v="391"/>
    <n v="1.0712328767123287"/>
    <x v="1"/>
    <x v="0"/>
    <x v="0"/>
    <s v="Dec"/>
    <s v="Q4"/>
    <n v="1669"/>
    <n v="2023"/>
    <s v="Jan"/>
    <s v="Inactive"/>
    <n v="21.479661375680685"/>
  </r>
  <r>
    <x v="344"/>
    <s v="CUST11086"/>
    <x v="3"/>
    <x v="344"/>
    <x v="344"/>
    <d v="2022-06-22T00:00:00"/>
    <d v="2023-11-13T00:00:00"/>
    <x v="184"/>
    <x v="2"/>
    <n v="509"/>
    <n v="1.3945205479452054"/>
    <x v="2"/>
    <x v="0"/>
    <x v="1"/>
    <s v="Jun"/>
    <s v="Q2"/>
    <n v="1495"/>
    <n v="2023"/>
    <s v="Nov"/>
    <s v="Inactive"/>
    <n v="23.827516933450191"/>
  </r>
  <r>
    <x v="345"/>
    <s v="CUST12450"/>
    <x v="0"/>
    <x v="345"/>
    <x v="345"/>
    <d v="2023-10-13T00:00:00"/>
    <d v="2025-01-06T00:00:00"/>
    <x v="74"/>
    <x v="0"/>
    <n v="451"/>
    <n v="1.2356164383561643"/>
    <x v="0"/>
    <x v="1"/>
    <x v="3"/>
    <s v="Oct"/>
    <s v="Q4"/>
    <n v="1017"/>
    <n v="2025"/>
    <s v="Jan"/>
    <s v="Active"/>
    <n v="6.7742095651366281"/>
  </r>
  <r>
    <x v="346"/>
    <s v="CUST10693"/>
    <x v="4"/>
    <x v="346"/>
    <x v="346"/>
    <d v="2022-12-28T00:00:00"/>
    <d v="2023-11-13T00:00:00"/>
    <x v="205"/>
    <x v="0"/>
    <n v="320"/>
    <n v="0.87671232876712324"/>
    <x v="0"/>
    <x v="2"/>
    <x v="1"/>
    <s v="Dec"/>
    <s v="Q4"/>
    <n v="1306"/>
    <n v="2023"/>
    <s v="Nov"/>
    <s v="Active"/>
    <n v="8.5506857985449383"/>
  </r>
  <r>
    <x v="347"/>
    <s v="CUST12076"/>
    <x v="0"/>
    <x v="347"/>
    <x v="347"/>
    <d v="2023-06-09T00:00:00"/>
    <d v="2023-06-27T00:00:00"/>
    <x v="195"/>
    <x v="1"/>
    <n v="18"/>
    <n v="4.9315068493150684E-2"/>
    <x v="2"/>
    <x v="0"/>
    <x v="3"/>
    <s v="Jun"/>
    <s v="Q2"/>
    <n v="1143"/>
    <n v="2023"/>
    <s v="Jun"/>
    <s v="Inactive"/>
    <n v="24.578223432820405"/>
  </r>
  <r>
    <x v="348"/>
    <s v="CUST10485"/>
    <x v="4"/>
    <x v="348"/>
    <x v="348"/>
    <d v="2024-01-17T00:00:00"/>
    <d v="2025-01-03T00:00:00"/>
    <x v="153"/>
    <x v="1"/>
    <n v="352"/>
    <n v="0.96438356164383565"/>
    <x v="1"/>
    <x v="1"/>
    <x v="2"/>
    <s v="Jan"/>
    <s v="Q1"/>
    <n v="921"/>
    <n v="2025"/>
    <s v="Jan"/>
    <s v="Inactive"/>
    <n v="8.8073338912168015"/>
  </r>
  <r>
    <x v="349"/>
    <s v="CUST10018"/>
    <x v="2"/>
    <x v="349"/>
    <x v="349"/>
    <d v="2024-06-14T00:00:00"/>
    <d v="2025-02-06T00:00:00"/>
    <x v="177"/>
    <x v="2"/>
    <n v="237"/>
    <n v="0.64931506849315068"/>
    <x v="0"/>
    <x v="0"/>
    <x v="2"/>
    <s v="Jun"/>
    <s v="Q2"/>
    <n v="772"/>
    <n v="2025"/>
    <s v="Feb"/>
    <s v="Inactive"/>
    <n v="9.3432522121348853"/>
  </r>
  <r>
    <x v="350"/>
    <s v="CUST10336"/>
    <x v="1"/>
    <x v="350"/>
    <x v="350"/>
    <d v="2021-11-19T00:00:00"/>
    <d v="2023-04-30T00:00:00"/>
    <x v="206"/>
    <x v="0"/>
    <n v="527"/>
    <n v="1.4438356164383561"/>
    <x v="1"/>
    <x v="1"/>
    <x v="0"/>
    <s v="Nov"/>
    <s v="Q4"/>
    <n v="1710"/>
    <n v="2023"/>
    <s v="Apr"/>
    <s v="Active"/>
    <n v="15.355677605366715"/>
  </r>
  <r>
    <x v="351"/>
    <s v="CUST12248"/>
    <x v="4"/>
    <x v="351"/>
    <x v="351"/>
    <d v="2023-01-27T00:00:00"/>
    <d v="2023-12-15T00:00:00"/>
    <x v="107"/>
    <x v="1"/>
    <n v="322"/>
    <n v="0.88219178082191785"/>
    <x v="1"/>
    <x v="1"/>
    <x v="3"/>
    <s v="Jan"/>
    <s v="Q1"/>
    <n v="1276"/>
    <n v="2023"/>
    <s v="Dec"/>
    <s v="Inactive"/>
    <n v="13.965083240455998"/>
  </r>
  <r>
    <x v="352"/>
    <s v="CUST11424"/>
    <x v="0"/>
    <x v="352"/>
    <x v="352"/>
    <d v="2023-10-14T00:00:00"/>
    <d v="2024-03-05T00:00:00"/>
    <x v="202"/>
    <x v="1"/>
    <n v="143"/>
    <n v="0.39178082191780822"/>
    <x v="1"/>
    <x v="0"/>
    <x v="3"/>
    <s v="Oct"/>
    <s v="Q4"/>
    <n v="1016"/>
    <n v="2024"/>
    <s v="Mar"/>
    <s v="Inactive"/>
    <n v="13.917985083295214"/>
  </r>
  <r>
    <x v="353"/>
    <s v="CUST10388"/>
    <x v="4"/>
    <x v="353"/>
    <x v="353"/>
    <d v="2024-04-08T00:00:00"/>
    <d v="2024-11-03T00:00:00"/>
    <x v="11"/>
    <x v="1"/>
    <n v="209"/>
    <n v="0.57260273972602738"/>
    <x v="0"/>
    <x v="1"/>
    <x v="2"/>
    <s v="Apr"/>
    <s v="Q2"/>
    <n v="839"/>
    <n v="2024"/>
    <s v="Nov"/>
    <s v="Inactive"/>
    <n v="7.7621319598352372"/>
  </r>
  <r>
    <x v="354"/>
    <s v="CUST11579"/>
    <x v="4"/>
    <x v="354"/>
    <x v="354"/>
    <d v="2024-01-31T00:00:00"/>
    <d v="2024-08-06T00:00:00"/>
    <x v="207"/>
    <x v="0"/>
    <n v="188"/>
    <n v="0.51506849315068493"/>
    <x v="1"/>
    <x v="1"/>
    <x v="2"/>
    <s v="Jan"/>
    <s v="Q1"/>
    <n v="907"/>
    <n v="2024"/>
    <s v="Aug"/>
    <s v="Active"/>
    <n v="7.8972165522739015"/>
  </r>
  <r>
    <x v="355"/>
    <s v="CUST12443"/>
    <x v="1"/>
    <x v="355"/>
    <x v="355"/>
    <d v="2023-05-09T00:00:00"/>
    <d v="2025-05-15T00:00:00"/>
    <x v="180"/>
    <x v="0"/>
    <n v="737"/>
    <n v="2.0191780821917806"/>
    <x v="1"/>
    <x v="0"/>
    <x v="3"/>
    <s v="May"/>
    <s v="Q2"/>
    <n v="1174"/>
    <n v="2025"/>
    <s v="May"/>
    <s v="Active"/>
    <n v="13.833494542899714"/>
  </r>
  <r>
    <x v="356"/>
    <s v="CUST12192"/>
    <x v="2"/>
    <x v="356"/>
    <x v="356"/>
    <d v="2023-01-07T00:00:00"/>
    <d v="2025-02-17T00:00:00"/>
    <x v="152"/>
    <x v="1"/>
    <n v="772"/>
    <n v="2.1150684931506851"/>
    <x v="2"/>
    <x v="0"/>
    <x v="3"/>
    <s v="Jan"/>
    <s v="Q1"/>
    <n v="1296"/>
    <n v="2025"/>
    <s v="Feb"/>
    <s v="Inactive"/>
    <n v="24.859420836497595"/>
  </r>
  <r>
    <x v="357"/>
    <s v="CUST11345"/>
    <x v="2"/>
    <x v="357"/>
    <x v="357"/>
    <d v="2024-05-26T00:00:00"/>
    <d v="2024-11-19T00:00:00"/>
    <x v="207"/>
    <x v="2"/>
    <n v="177"/>
    <n v="0.48493150684931507"/>
    <x v="2"/>
    <x v="0"/>
    <x v="2"/>
    <s v="May"/>
    <s v="Q2"/>
    <n v="791"/>
    <n v="2024"/>
    <s v="Nov"/>
    <s v="Inactive"/>
    <n v="37.110137120719934"/>
  </r>
  <r>
    <x v="358"/>
    <s v="CUST10174"/>
    <x v="0"/>
    <x v="358"/>
    <x v="358"/>
    <d v="2023-12-09T00:00:00"/>
    <d v="2023-12-22T00:00:00"/>
    <x v="165"/>
    <x v="2"/>
    <n v="13"/>
    <n v="3.5616438356164383E-2"/>
    <x v="1"/>
    <x v="0"/>
    <x v="3"/>
    <s v="Dec"/>
    <s v="Q4"/>
    <n v="960"/>
    <n v="2023"/>
    <s v="Dec"/>
    <s v="Inactive"/>
    <n v="14.359407648819602"/>
  </r>
  <r>
    <x v="359"/>
    <s v="CUST11507"/>
    <x v="3"/>
    <x v="359"/>
    <x v="359"/>
    <d v="2023-06-22T00:00:00"/>
    <d v="2023-11-17T00:00:00"/>
    <x v="184"/>
    <x v="0"/>
    <n v="148"/>
    <n v="0.40547945205479452"/>
    <x v="2"/>
    <x v="2"/>
    <x v="3"/>
    <s v="Jun"/>
    <s v="Q2"/>
    <n v="1130"/>
    <n v="2023"/>
    <s v="Nov"/>
    <s v="Active"/>
    <n v="95.327639850149211"/>
  </r>
  <r>
    <x v="360"/>
    <s v="CUST11020"/>
    <x v="1"/>
    <x v="360"/>
    <x v="360"/>
    <d v="2022-02-03T00:00:00"/>
    <d v="2025-04-18T00:00:00"/>
    <x v="14"/>
    <x v="0"/>
    <n v="1170"/>
    <n v="3.2054794520547945"/>
    <x v="0"/>
    <x v="1"/>
    <x v="1"/>
    <s v="Feb"/>
    <s v="Q1"/>
    <n v="1634"/>
    <n v="2025"/>
    <s v="Apr"/>
    <s v="Active"/>
    <n v="6.5805675442891021"/>
  </r>
  <r>
    <x v="361"/>
    <s v="CUST10230"/>
    <x v="0"/>
    <x v="361"/>
    <x v="361"/>
    <d v="2022-06-29T00:00:00"/>
    <d v="2024-04-20T00:00:00"/>
    <x v="91"/>
    <x v="1"/>
    <n v="661"/>
    <n v="1.810958904109589"/>
    <x v="2"/>
    <x v="0"/>
    <x v="1"/>
    <s v="Jun"/>
    <s v="Q2"/>
    <n v="1488"/>
    <n v="2024"/>
    <s v="Apr"/>
    <s v="Inactive"/>
    <n v="26.288234489770453"/>
  </r>
  <r>
    <x v="362"/>
    <s v="CUST12284"/>
    <x v="1"/>
    <x v="362"/>
    <x v="362"/>
    <d v="2023-03-24T00:00:00"/>
    <d v="2024-04-09T00:00:00"/>
    <x v="38"/>
    <x v="0"/>
    <n v="382"/>
    <n v="1.0465753424657533"/>
    <x v="0"/>
    <x v="1"/>
    <x v="3"/>
    <s v="Mar"/>
    <s v="Q1"/>
    <n v="1220"/>
    <n v="2024"/>
    <s v="Apr"/>
    <s v="Active"/>
    <n v="5.6222603916896192"/>
  </r>
  <r>
    <x v="363"/>
    <s v="CUST10275"/>
    <x v="0"/>
    <x v="363"/>
    <x v="363"/>
    <d v="2024-02-03T00:00:00"/>
    <d v="2025-03-15T00:00:00"/>
    <x v="136"/>
    <x v="2"/>
    <n v="406"/>
    <n v="1.1123287671232878"/>
    <x v="2"/>
    <x v="0"/>
    <x v="2"/>
    <s v="Feb"/>
    <s v="Q1"/>
    <n v="904"/>
    <n v="2025"/>
    <s v="Mar"/>
    <s v="Inactive"/>
    <n v="25.237985746100655"/>
  </r>
  <r>
    <x v="364"/>
    <s v="CUST10427"/>
    <x v="4"/>
    <x v="364"/>
    <x v="364"/>
    <d v="2023-01-10T00:00:00"/>
    <d v="2023-07-27T00:00:00"/>
    <x v="208"/>
    <x v="0"/>
    <n v="198"/>
    <n v="0.54246575342465753"/>
    <x v="2"/>
    <x v="1"/>
    <x v="3"/>
    <s v="Jan"/>
    <s v="Q1"/>
    <n v="1293"/>
    <n v="2023"/>
    <s v="Jul"/>
    <s v="Active"/>
    <n v="20.523859869024971"/>
  </r>
  <r>
    <x v="365"/>
    <s v="CUST11904"/>
    <x v="4"/>
    <x v="365"/>
    <x v="365"/>
    <d v="2023-08-09T00:00:00"/>
    <d v="2025-01-13T00:00:00"/>
    <x v="59"/>
    <x v="0"/>
    <n v="523"/>
    <n v="1.4328767123287671"/>
    <x v="1"/>
    <x v="0"/>
    <x v="3"/>
    <s v="Aug"/>
    <s v="Q3"/>
    <n v="1082"/>
    <n v="2025"/>
    <s v="Jan"/>
    <s v="Active"/>
    <n v="23.730985719211148"/>
  </r>
  <r>
    <x v="366"/>
    <s v="CUST12186"/>
    <x v="0"/>
    <x v="366"/>
    <x v="366"/>
    <d v="2023-12-28T00:00:00"/>
    <d v="2024-10-23T00:00:00"/>
    <x v="80"/>
    <x v="0"/>
    <n v="300"/>
    <n v="0.82191780821917804"/>
    <x v="1"/>
    <x v="0"/>
    <x v="3"/>
    <s v="Dec"/>
    <s v="Q4"/>
    <n v="941"/>
    <n v="2024"/>
    <s v="Oct"/>
    <s v="Active"/>
    <n v="16.44089929176134"/>
  </r>
  <r>
    <x v="367"/>
    <s v="CUST11276"/>
    <x v="2"/>
    <x v="367"/>
    <x v="367"/>
    <d v="2023-10-03T00:00:00"/>
    <d v="2025-02-20T00:00:00"/>
    <x v="117"/>
    <x v="2"/>
    <n v="506"/>
    <n v="1.3863013698630138"/>
    <x v="2"/>
    <x v="1"/>
    <x v="3"/>
    <s v="Oct"/>
    <s v="Q4"/>
    <n v="1027"/>
    <n v="2025"/>
    <s v="Feb"/>
    <s v="Inactive"/>
    <n v="19.85498749840075"/>
  </r>
  <r>
    <x v="368"/>
    <s v="CUST12100"/>
    <x v="4"/>
    <x v="368"/>
    <x v="368"/>
    <d v="2023-06-26T00:00:00"/>
    <d v="2024-08-25T00:00:00"/>
    <x v="128"/>
    <x v="2"/>
    <n v="426"/>
    <n v="1.167123287671233"/>
    <x v="1"/>
    <x v="1"/>
    <x v="3"/>
    <s v="Jun"/>
    <s v="Q2"/>
    <n v="1126"/>
    <n v="2024"/>
    <s v="Aug"/>
    <s v="Inactive"/>
    <n v="8.7881389385275384"/>
  </r>
  <r>
    <x v="369"/>
    <s v="CUST12335"/>
    <x v="4"/>
    <x v="369"/>
    <x v="369"/>
    <d v="2024-05-14T00:00:00"/>
    <d v="2025-01-18T00:00:00"/>
    <x v="43"/>
    <x v="1"/>
    <n v="249"/>
    <n v="0.68219178082191778"/>
    <x v="2"/>
    <x v="1"/>
    <x v="2"/>
    <s v="May"/>
    <s v="Q2"/>
    <n v="803"/>
    <n v="2025"/>
    <s v="Jan"/>
    <s v="Inactive"/>
    <n v="20.592906357577732"/>
  </r>
  <r>
    <x v="370"/>
    <s v="CUST11988"/>
    <x v="4"/>
    <x v="370"/>
    <x v="370"/>
    <d v="2021-10-18T00:00:00"/>
    <d v="2024-01-07T00:00:00"/>
    <x v="42"/>
    <x v="1"/>
    <n v="811"/>
    <n v="2.2219178082191782"/>
    <x v="1"/>
    <x v="0"/>
    <x v="0"/>
    <s v="Oct"/>
    <s v="Q4"/>
    <n v="1742"/>
    <n v="2024"/>
    <s v="Jan"/>
    <s v="Inactive"/>
    <n v="23.319821886559005"/>
  </r>
  <r>
    <x v="371"/>
    <s v="CUST10595"/>
    <x v="4"/>
    <x v="371"/>
    <x v="371"/>
    <d v="2023-07-30T00:00:00"/>
    <d v="2024-02-03T00:00:00"/>
    <x v="209"/>
    <x v="2"/>
    <n v="188"/>
    <n v="0.51506849315068493"/>
    <x v="0"/>
    <x v="1"/>
    <x v="3"/>
    <s v="Jul"/>
    <s v="Q3"/>
    <n v="1092"/>
    <n v="2024"/>
    <s v="Feb"/>
    <s v="Inactive"/>
    <n v="4.8208636627776382"/>
  </r>
  <r>
    <x v="372"/>
    <s v="CUST10618"/>
    <x v="3"/>
    <x v="372"/>
    <x v="372"/>
    <d v="2023-10-19T00:00:00"/>
    <d v="2025-02-02T00:00:00"/>
    <x v="90"/>
    <x v="1"/>
    <n v="472"/>
    <n v="1.2931506849315069"/>
    <x v="0"/>
    <x v="1"/>
    <x v="3"/>
    <s v="Oct"/>
    <s v="Q4"/>
    <n v="1011"/>
    <n v="2025"/>
    <s v="Feb"/>
    <s v="Inactive"/>
    <n v="2.3565543658885253"/>
  </r>
  <r>
    <x v="373"/>
    <s v="CUST11202"/>
    <x v="0"/>
    <x v="373"/>
    <x v="373"/>
    <d v="2024-05-23T00:00:00"/>
    <d v="2024-08-31T00:00:00"/>
    <x v="169"/>
    <x v="2"/>
    <n v="100"/>
    <n v="0.27397260273972601"/>
    <x v="1"/>
    <x v="2"/>
    <x v="2"/>
    <s v="May"/>
    <s v="Q2"/>
    <n v="794"/>
    <n v="2024"/>
    <s v="Aug"/>
    <s v="Inactive"/>
    <n v="118.86298682321795"/>
  </r>
  <r>
    <x v="374"/>
    <s v="CUST10643"/>
    <x v="2"/>
    <x v="374"/>
    <x v="374"/>
    <d v="2022-04-29T00:00:00"/>
    <d v="2024-02-21T00:00:00"/>
    <x v="0"/>
    <x v="1"/>
    <n v="663"/>
    <n v="1.8164383561643835"/>
    <x v="2"/>
    <x v="0"/>
    <x v="1"/>
    <s v="Apr"/>
    <s v="Q2"/>
    <n v="1549"/>
    <n v="2024"/>
    <s v="Feb"/>
    <s v="Inactive"/>
    <n v="45.135315269044057"/>
  </r>
  <r>
    <x v="375"/>
    <s v="CUST11603"/>
    <x v="2"/>
    <x v="375"/>
    <x v="375"/>
    <d v="2022-12-01T00:00:00"/>
    <d v="2025-04-03T00:00:00"/>
    <x v="158"/>
    <x v="1"/>
    <n v="854"/>
    <n v="2.3397260273972602"/>
    <x v="0"/>
    <x v="2"/>
    <x v="1"/>
    <s v="Dec"/>
    <s v="Q4"/>
    <n v="1333"/>
    <n v="2025"/>
    <s v="Apr"/>
    <s v="Inactive"/>
    <n v="37.486815425901995"/>
  </r>
  <r>
    <x v="376"/>
    <s v="CUST11200"/>
    <x v="2"/>
    <x v="376"/>
    <x v="376"/>
    <d v="2024-05-23T00:00:00"/>
    <d v="2024-11-14T00:00:00"/>
    <x v="156"/>
    <x v="2"/>
    <n v="175"/>
    <n v="0.47945205479452052"/>
    <x v="0"/>
    <x v="1"/>
    <x v="2"/>
    <s v="May"/>
    <s v="Q2"/>
    <n v="794"/>
    <n v="2024"/>
    <s v="Nov"/>
    <s v="Inactive"/>
    <n v="7.0490944791549399"/>
  </r>
  <r>
    <x v="377"/>
    <s v="CUST10406"/>
    <x v="0"/>
    <x v="377"/>
    <x v="377"/>
    <d v="2022-07-15T00:00:00"/>
    <d v="2024-12-25T00:00:00"/>
    <x v="38"/>
    <x v="0"/>
    <n v="894"/>
    <n v="2.4493150684931506"/>
    <x v="0"/>
    <x v="0"/>
    <x v="1"/>
    <s v="Jul"/>
    <s v="Q3"/>
    <n v="1472"/>
    <n v="2024"/>
    <s v="Dec"/>
    <s v="Active"/>
    <n v="5.3058367452497306"/>
  </r>
  <r>
    <x v="378"/>
    <s v="CUST10506"/>
    <x v="3"/>
    <x v="378"/>
    <x v="378"/>
    <d v="2021-08-02T00:00:00"/>
    <d v="2023-08-14T00:00:00"/>
    <x v="210"/>
    <x v="0"/>
    <n v="742"/>
    <n v="2.032876712328767"/>
    <x v="1"/>
    <x v="1"/>
    <x v="0"/>
    <s v="Aug"/>
    <s v="Q3"/>
    <n v="1819"/>
    <n v="2023"/>
    <s v="Aug"/>
    <s v="Active"/>
    <n v="10.436549485843422"/>
  </r>
  <r>
    <x v="379"/>
    <s v="CUST10513"/>
    <x v="1"/>
    <x v="379"/>
    <x v="379"/>
    <d v="2022-08-19T00:00:00"/>
    <d v="2025-01-08T00:00:00"/>
    <x v="41"/>
    <x v="0"/>
    <n v="873"/>
    <n v="2.3917808219178083"/>
    <x v="0"/>
    <x v="0"/>
    <x v="1"/>
    <s v="Aug"/>
    <s v="Q3"/>
    <n v="1437"/>
    <n v="2025"/>
    <s v="Jan"/>
    <s v="Active"/>
    <n v="7.9760805153256582"/>
  </r>
  <r>
    <x v="380"/>
    <s v="CUST10517"/>
    <x v="4"/>
    <x v="380"/>
    <x v="380"/>
    <d v="2022-09-05T00:00:00"/>
    <d v="2024-11-25T00:00:00"/>
    <x v="90"/>
    <x v="2"/>
    <n v="812"/>
    <n v="2.2246575342465755"/>
    <x v="0"/>
    <x v="1"/>
    <x v="1"/>
    <s v="Sep"/>
    <s v="Q3"/>
    <n v="1420"/>
    <n v="2024"/>
    <s v="Nov"/>
    <s v="Inactive"/>
    <n v="4.9600274090874148"/>
  </r>
  <r>
    <x v="381"/>
    <s v="CUST10274"/>
    <x v="4"/>
    <x v="381"/>
    <x v="381"/>
    <d v="2023-04-27T00:00:00"/>
    <d v="2023-08-27T00:00:00"/>
    <x v="129"/>
    <x v="0"/>
    <n v="122"/>
    <n v="0.33424657534246577"/>
    <x v="1"/>
    <x v="0"/>
    <x v="3"/>
    <s v="Apr"/>
    <s v="Q2"/>
    <n v="1186"/>
    <n v="2023"/>
    <s v="Aug"/>
    <s v="Active"/>
    <n v="39.161556378781434"/>
  </r>
  <r>
    <x v="382"/>
    <s v="CUST11822"/>
    <x v="1"/>
    <x v="382"/>
    <x v="382"/>
    <d v="2024-02-16T00:00:00"/>
    <d v="2024-08-27T00:00:00"/>
    <x v="71"/>
    <x v="0"/>
    <n v="193"/>
    <n v="0.52876712328767128"/>
    <x v="0"/>
    <x v="0"/>
    <x v="2"/>
    <s v="Feb"/>
    <s v="Q1"/>
    <n v="891"/>
    <n v="2024"/>
    <s v="Aug"/>
    <s v="Active"/>
    <n v="8.3645784728587191"/>
  </r>
  <r>
    <x v="383"/>
    <s v="CUST11619"/>
    <x v="4"/>
    <x v="383"/>
    <x v="383"/>
    <d v="2023-03-21T00:00:00"/>
    <d v="2024-10-09T00:00:00"/>
    <x v="142"/>
    <x v="0"/>
    <n v="568"/>
    <n v="1.5561643835616439"/>
    <x v="1"/>
    <x v="2"/>
    <x v="3"/>
    <s v="Mar"/>
    <s v="Q1"/>
    <n v="1223"/>
    <n v="2024"/>
    <s v="Oct"/>
    <s v="Active"/>
    <n v="30.51227042857613"/>
  </r>
  <r>
    <x v="384"/>
    <s v="CUST11527"/>
    <x v="2"/>
    <x v="384"/>
    <x v="384"/>
    <d v="2023-03-21T00:00:00"/>
    <d v="2025-04-07T00:00:00"/>
    <x v="65"/>
    <x v="1"/>
    <n v="748"/>
    <n v="2.0493150684931507"/>
    <x v="1"/>
    <x v="0"/>
    <x v="3"/>
    <s v="Mar"/>
    <s v="Q1"/>
    <n v="1223"/>
    <n v="2025"/>
    <s v="Apr"/>
    <s v="Inactive"/>
    <n v="32.632273971624677"/>
  </r>
  <r>
    <x v="385"/>
    <s v="CUST11509"/>
    <x v="3"/>
    <x v="385"/>
    <x v="385"/>
    <d v="2023-06-07T00:00:00"/>
    <d v="2025-05-09T00:00:00"/>
    <x v="70"/>
    <x v="2"/>
    <n v="702"/>
    <n v="1.9232876712328768"/>
    <x v="0"/>
    <x v="2"/>
    <x v="3"/>
    <s v="Jun"/>
    <s v="Q2"/>
    <n v="1145"/>
    <n v="2025"/>
    <s v="May"/>
    <s v="Inactive"/>
    <n v="46.859344252807034"/>
  </r>
  <r>
    <x v="386"/>
    <s v="CUST12220"/>
    <x v="0"/>
    <x v="386"/>
    <x v="386"/>
    <d v="2023-08-09T00:00:00"/>
    <d v="2023-10-27T00:00:00"/>
    <x v="211"/>
    <x v="1"/>
    <n v="79"/>
    <n v="0.21643835616438356"/>
    <x v="0"/>
    <x v="0"/>
    <x v="3"/>
    <s v="Aug"/>
    <s v="Q3"/>
    <n v="1082"/>
    <n v="2023"/>
    <s v="Oct"/>
    <s v="Inactive"/>
    <n v="5.953636096261703"/>
  </r>
  <r>
    <x v="387"/>
    <s v="CUST11058"/>
    <x v="3"/>
    <x v="387"/>
    <x v="387"/>
    <d v="2021-05-27T00:00:00"/>
    <d v="2023-03-22T00:00:00"/>
    <x v="66"/>
    <x v="2"/>
    <n v="664"/>
    <n v="1.8191780821917809"/>
    <x v="2"/>
    <x v="0"/>
    <x v="0"/>
    <s v="May"/>
    <s v="Q2"/>
    <n v="1886"/>
    <n v="2023"/>
    <s v="Mar"/>
    <s v="Inactive"/>
    <n v="23.874394362977249"/>
  </r>
  <r>
    <x v="388"/>
    <s v="CUST10996"/>
    <x v="1"/>
    <x v="388"/>
    <x v="388"/>
    <d v="2022-08-09T00:00:00"/>
    <d v="2023-08-14T00:00:00"/>
    <x v="86"/>
    <x v="0"/>
    <n v="370"/>
    <n v="1.0136986301369864"/>
    <x v="2"/>
    <x v="0"/>
    <x v="1"/>
    <s v="Aug"/>
    <s v="Q3"/>
    <n v="1447"/>
    <n v="2023"/>
    <s v="Aug"/>
    <s v="Active"/>
    <n v="30.575653522140751"/>
  </r>
  <r>
    <x v="389"/>
    <s v="CUST12091"/>
    <x v="0"/>
    <x v="389"/>
    <x v="389"/>
    <d v="2022-09-14T00:00:00"/>
    <d v="2023-07-22T00:00:00"/>
    <x v="212"/>
    <x v="1"/>
    <n v="311"/>
    <n v="0.852054794520548"/>
    <x v="1"/>
    <x v="2"/>
    <x v="1"/>
    <s v="Sep"/>
    <s v="Q3"/>
    <n v="1411"/>
    <n v="2023"/>
    <s v="Jul"/>
    <s v="Inactive"/>
    <n v="70.446215866718234"/>
  </r>
  <r>
    <x v="390"/>
    <s v="CUST10626"/>
    <x v="1"/>
    <x v="390"/>
    <x v="390"/>
    <d v="2024-05-01T00:00:00"/>
    <d v="2024-11-07T00:00:00"/>
    <x v="184"/>
    <x v="1"/>
    <n v="190"/>
    <n v="0.52054794520547942"/>
    <x v="2"/>
    <x v="2"/>
    <x v="2"/>
    <s v="May"/>
    <s v="Q2"/>
    <n v="816"/>
    <n v="2024"/>
    <s v="Nov"/>
    <s v="Inactive"/>
    <n v="83.190668762858436"/>
  </r>
  <r>
    <x v="391"/>
    <s v="CUST11302"/>
    <x v="2"/>
    <x v="391"/>
    <x v="391"/>
    <d v="2024-03-10T00:00:00"/>
    <d v="2025-01-25T00:00:00"/>
    <x v="186"/>
    <x v="1"/>
    <n v="321"/>
    <n v="0.8794520547945206"/>
    <x v="2"/>
    <x v="1"/>
    <x v="2"/>
    <s v="Mar"/>
    <s v="Q1"/>
    <n v="868"/>
    <n v="2025"/>
    <s v="Jan"/>
    <s v="Inactive"/>
    <n v="20.243494657475583"/>
  </r>
  <r>
    <x v="392"/>
    <s v="CUST11033"/>
    <x v="4"/>
    <x v="392"/>
    <x v="392"/>
    <d v="2022-02-28T00:00:00"/>
    <d v="2023-04-06T00:00:00"/>
    <x v="201"/>
    <x v="0"/>
    <n v="402"/>
    <n v="1.1013698630136985"/>
    <x v="2"/>
    <x v="2"/>
    <x v="1"/>
    <s v="Feb"/>
    <s v="Q1"/>
    <n v="1609"/>
    <n v="2023"/>
    <s v="Apr"/>
    <s v="Active"/>
    <n v="55.532861762328217"/>
  </r>
  <r>
    <x v="393"/>
    <s v="CUST10089"/>
    <x v="3"/>
    <x v="393"/>
    <x v="393"/>
    <d v="2022-10-08T00:00:00"/>
    <d v="2024-02-10T00:00:00"/>
    <x v="197"/>
    <x v="0"/>
    <n v="490"/>
    <n v="1.3424657534246576"/>
    <x v="2"/>
    <x v="0"/>
    <x v="1"/>
    <s v="Oct"/>
    <s v="Q4"/>
    <n v="1387"/>
    <n v="2024"/>
    <s v="Feb"/>
    <s v="Active"/>
    <n v="32.861673885897403"/>
  </r>
  <r>
    <x v="394"/>
    <s v="CUST11423"/>
    <x v="0"/>
    <x v="394"/>
    <x v="394"/>
    <d v="2021-08-21T00:00:00"/>
    <d v="2022-09-27T00:00:00"/>
    <x v="213"/>
    <x v="2"/>
    <n v="402"/>
    <n v="1.1013698630136985"/>
    <x v="0"/>
    <x v="0"/>
    <x v="0"/>
    <s v="Aug"/>
    <s v="Q3"/>
    <n v="1800"/>
    <n v="2022"/>
    <s v="Sep"/>
    <s v="Inactive"/>
    <n v="8.3209523294804999"/>
  </r>
  <r>
    <x v="395"/>
    <s v="CUST10248"/>
    <x v="3"/>
    <x v="395"/>
    <x v="395"/>
    <d v="2021-11-26T00:00:00"/>
    <d v="2022-03-12T00:00:00"/>
    <x v="214"/>
    <x v="2"/>
    <n v="106"/>
    <n v="0.29041095890410956"/>
    <x v="1"/>
    <x v="0"/>
    <x v="0"/>
    <s v="Nov"/>
    <s v="Q4"/>
    <n v="1703"/>
    <n v="2022"/>
    <s v="Mar"/>
    <s v="Inactive"/>
    <n v="20.532443170303463"/>
  </r>
  <r>
    <x v="396"/>
    <s v="CUST12193"/>
    <x v="4"/>
    <x v="396"/>
    <x v="396"/>
    <d v="2021-12-29T00:00:00"/>
    <d v="2022-09-16T00:00:00"/>
    <x v="171"/>
    <x v="0"/>
    <n v="261"/>
    <n v="0.71506849315068488"/>
    <x v="1"/>
    <x v="1"/>
    <x v="0"/>
    <s v="Dec"/>
    <s v="Q4"/>
    <n v="1670"/>
    <n v="2022"/>
    <s v="Sep"/>
    <s v="Active"/>
    <n v="10.68845303482138"/>
  </r>
  <r>
    <x v="397"/>
    <s v="CUST11063"/>
    <x v="1"/>
    <x v="397"/>
    <x v="397"/>
    <d v="2024-04-24T00:00:00"/>
    <d v="2024-09-18T00:00:00"/>
    <x v="53"/>
    <x v="2"/>
    <n v="147"/>
    <n v="0.40273972602739727"/>
    <x v="1"/>
    <x v="0"/>
    <x v="2"/>
    <s v="Apr"/>
    <s v="Q2"/>
    <n v="823"/>
    <n v="2024"/>
    <s v="Sep"/>
    <s v="Inactive"/>
    <n v="38.696081216651727"/>
  </r>
  <r>
    <x v="398"/>
    <s v="CUST10978"/>
    <x v="1"/>
    <x v="398"/>
    <x v="398"/>
    <d v="2024-04-04T00:00:00"/>
    <d v="2025-03-04T00:00:00"/>
    <x v="187"/>
    <x v="2"/>
    <n v="334"/>
    <n v="0.91506849315068495"/>
    <x v="1"/>
    <x v="0"/>
    <x v="2"/>
    <s v="Apr"/>
    <s v="Q2"/>
    <n v="843"/>
    <n v="2025"/>
    <s v="Mar"/>
    <s v="Inactive"/>
    <n v="11.558577140892725"/>
  </r>
  <r>
    <x v="399"/>
    <s v="CUST11477"/>
    <x v="2"/>
    <x v="399"/>
    <x v="399"/>
    <d v="2024-06-06T00:00:00"/>
    <d v="2024-07-02T00:00:00"/>
    <x v="73"/>
    <x v="0"/>
    <n v="26"/>
    <n v="7.1232876712328766E-2"/>
    <x v="2"/>
    <x v="2"/>
    <x v="2"/>
    <s v="Jun"/>
    <s v="Q2"/>
    <n v="780"/>
    <n v="2024"/>
    <s v="Jul"/>
    <s v="Active"/>
    <n v="101.67709422711998"/>
  </r>
  <r>
    <x v="400"/>
    <s v="CUST10973"/>
    <x v="0"/>
    <x v="400"/>
    <x v="400"/>
    <d v="2022-02-08T00:00:00"/>
    <d v="2025-03-05T00:00:00"/>
    <x v="215"/>
    <x v="1"/>
    <n v="1121"/>
    <n v="3.0712328767123287"/>
    <x v="2"/>
    <x v="0"/>
    <x v="1"/>
    <s v="Feb"/>
    <s v="Q1"/>
    <n v="1629"/>
    <n v="2025"/>
    <s v="Mar"/>
    <s v="Inactive"/>
    <n v="41.983666091950916"/>
  </r>
  <r>
    <x v="401"/>
    <s v="CUST11899"/>
    <x v="1"/>
    <x v="401"/>
    <x v="401"/>
    <d v="2024-04-11T00:00:00"/>
    <d v="2024-10-29T00:00:00"/>
    <x v="172"/>
    <x v="0"/>
    <n v="201"/>
    <n v="0.55068493150684927"/>
    <x v="2"/>
    <x v="0"/>
    <x v="2"/>
    <s v="Apr"/>
    <s v="Q2"/>
    <n v="836"/>
    <n v="2024"/>
    <s v="Oct"/>
    <s v="Active"/>
    <n v="31.114448523528015"/>
  </r>
  <r>
    <x v="402"/>
    <s v="CUST10510"/>
    <x v="1"/>
    <x v="402"/>
    <x v="402"/>
    <d v="2023-07-23T00:00:00"/>
    <d v="2023-10-17T00:00:00"/>
    <x v="143"/>
    <x v="1"/>
    <n v="86"/>
    <n v="0.23561643835616439"/>
    <x v="2"/>
    <x v="0"/>
    <x v="3"/>
    <s v="Jul"/>
    <s v="Q3"/>
    <n v="1099"/>
    <n v="2023"/>
    <s v="Oct"/>
    <s v="Inactive"/>
    <n v="49.676436989471163"/>
  </r>
  <r>
    <x v="403"/>
    <s v="CUST12100"/>
    <x v="2"/>
    <x v="403"/>
    <x v="403"/>
    <d v="2023-01-12T00:00:00"/>
    <d v="2024-04-12T00:00:00"/>
    <x v="216"/>
    <x v="0"/>
    <n v="456"/>
    <n v="1.2493150684931507"/>
    <x v="0"/>
    <x v="1"/>
    <x v="3"/>
    <s v="Jan"/>
    <s v="Q1"/>
    <n v="1291"/>
    <n v="2024"/>
    <s v="Apr"/>
    <s v="Active"/>
    <n v="3.9826299092497504"/>
  </r>
  <r>
    <x v="404"/>
    <s v="CUST12093"/>
    <x v="0"/>
    <x v="404"/>
    <x v="404"/>
    <d v="2021-08-04T00:00:00"/>
    <d v="2022-06-25T00:00:00"/>
    <x v="128"/>
    <x v="1"/>
    <n v="325"/>
    <n v="0.8904109589041096"/>
    <x v="0"/>
    <x v="2"/>
    <x v="0"/>
    <s v="Aug"/>
    <s v="Q3"/>
    <n v="1817"/>
    <n v="2022"/>
    <s v="Jun"/>
    <s v="Inactive"/>
    <n v="29.087858654638357"/>
  </r>
  <r>
    <x v="405"/>
    <s v="CUST12218"/>
    <x v="0"/>
    <x v="405"/>
    <x v="405"/>
    <d v="2023-01-06T00:00:00"/>
    <d v="2023-12-03T00:00:00"/>
    <x v="160"/>
    <x v="1"/>
    <n v="331"/>
    <n v="0.9068493150684932"/>
    <x v="0"/>
    <x v="1"/>
    <x v="3"/>
    <s v="Jan"/>
    <s v="Q1"/>
    <n v="1297"/>
    <n v="2023"/>
    <s v="Dec"/>
    <s v="Inactive"/>
    <n v="3.7285756496718028"/>
  </r>
  <r>
    <x v="406"/>
    <s v="CUST10231"/>
    <x v="0"/>
    <x v="406"/>
    <x v="406"/>
    <d v="2023-09-05T00:00:00"/>
    <d v="2024-07-01T00:00:00"/>
    <x v="78"/>
    <x v="0"/>
    <n v="300"/>
    <n v="0.82191780821917804"/>
    <x v="2"/>
    <x v="2"/>
    <x v="3"/>
    <s v="Sep"/>
    <s v="Q3"/>
    <n v="1055"/>
    <n v="2024"/>
    <s v="Jul"/>
    <s v="Active"/>
    <n v="86.185307278593143"/>
  </r>
  <r>
    <x v="407"/>
    <s v="CUST12381"/>
    <x v="1"/>
    <x v="407"/>
    <x v="407"/>
    <d v="2024-02-10T00:00:00"/>
    <d v="2024-12-31T00:00:00"/>
    <x v="139"/>
    <x v="1"/>
    <n v="325"/>
    <n v="0.8904109589041096"/>
    <x v="0"/>
    <x v="0"/>
    <x v="2"/>
    <s v="Feb"/>
    <s v="Q1"/>
    <n v="897"/>
    <n v="2024"/>
    <s v="Dec"/>
    <s v="Inactive"/>
    <n v="11.872996612689887"/>
  </r>
  <r>
    <x v="408"/>
    <s v="CUST10892"/>
    <x v="2"/>
    <x v="408"/>
    <x v="408"/>
    <d v="2021-07-07T00:00:00"/>
    <d v="2024-06-10T00:00:00"/>
    <x v="217"/>
    <x v="2"/>
    <n v="1069"/>
    <n v="2.9287671232876713"/>
    <x v="2"/>
    <x v="0"/>
    <x v="0"/>
    <s v="Jul"/>
    <s v="Q3"/>
    <n v="1845"/>
    <n v="2024"/>
    <s v="Jun"/>
    <s v="Inactive"/>
    <n v="45.824792769585869"/>
  </r>
  <r>
    <x v="409"/>
    <s v="CUST10742"/>
    <x v="2"/>
    <x v="409"/>
    <x v="409"/>
    <d v="2024-03-20T00:00:00"/>
    <d v="2024-04-13T00:00:00"/>
    <x v="150"/>
    <x v="2"/>
    <n v="24"/>
    <n v="6.575342465753424E-2"/>
    <x v="2"/>
    <x v="0"/>
    <x v="2"/>
    <s v="Mar"/>
    <s v="Q1"/>
    <n v="858"/>
    <n v="2024"/>
    <s v="Apr"/>
    <s v="Inactive"/>
    <n v="28.216697008740145"/>
  </r>
  <r>
    <x v="410"/>
    <s v="CUST10907"/>
    <x v="0"/>
    <x v="410"/>
    <x v="410"/>
    <d v="2024-05-20T00:00:00"/>
    <d v="2024-10-18T00:00:00"/>
    <x v="170"/>
    <x v="0"/>
    <n v="151"/>
    <n v="0.41369863013698632"/>
    <x v="2"/>
    <x v="1"/>
    <x v="2"/>
    <s v="May"/>
    <s v="Q2"/>
    <n v="797"/>
    <n v="2024"/>
    <s v="Oct"/>
    <s v="Active"/>
    <n v="24.429669238768493"/>
  </r>
  <r>
    <x v="411"/>
    <s v="CUST12145"/>
    <x v="1"/>
    <x v="411"/>
    <x v="411"/>
    <d v="2022-07-31T00:00:00"/>
    <d v="2023-02-16T00:00:00"/>
    <x v="140"/>
    <x v="1"/>
    <n v="200"/>
    <n v="0.54794520547945202"/>
    <x v="1"/>
    <x v="2"/>
    <x v="1"/>
    <s v="Jul"/>
    <s v="Q3"/>
    <n v="1456"/>
    <n v="2023"/>
    <s v="Feb"/>
    <s v="Inactive"/>
    <n v="55.185032538770393"/>
  </r>
  <r>
    <x v="412"/>
    <s v="CUST11039"/>
    <x v="4"/>
    <x v="412"/>
    <x v="412"/>
    <d v="2023-11-27T00:00:00"/>
    <d v="2024-07-24T00:00:00"/>
    <x v="218"/>
    <x v="1"/>
    <n v="240"/>
    <n v="0.65753424657534243"/>
    <x v="1"/>
    <x v="0"/>
    <x v="3"/>
    <s v="Nov"/>
    <s v="Q4"/>
    <n v="972"/>
    <n v="2024"/>
    <s v="Jul"/>
    <s v="Inactive"/>
    <n v="27.581905868152845"/>
  </r>
  <r>
    <x v="413"/>
    <s v="CUST11402"/>
    <x v="3"/>
    <x v="413"/>
    <x v="413"/>
    <d v="2021-05-01T00:00:00"/>
    <d v="2021-06-28T00:00:00"/>
    <x v="169"/>
    <x v="2"/>
    <n v="58"/>
    <n v="0.15890410958904111"/>
    <x v="2"/>
    <x v="0"/>
    <x v="0"/>
    <s v="May"/>
    <s v="Q2"/>
    <n v="1912"/>
    <n v="2021"/>
    <s v="Jun"/>
    <s v="Inactive"/>
    <n v="35.222293386015785"/>
  </r>
  <r>
    <x v="414"/>
    <s v="CUST11223"/>
    <x v="0"/>
    <x v="414"/>
    <x v="414"/>
    <d v="2023-08-07T00:00:00"/>
    <d v="2024-03-29T00:00:00"/>
    <x v="212"/>
    <x v="2"/>
    <n v="235"/>
    <n v="0.64383561643835618"/>
    <x v="2"/>
    <x v="2"/>
    <x v="3"/>
    <s v="Aug"/>
    <s v="Q3"/>
    <n v="1084"/>
    <n v="2024"/>
    <s v="Mar"/>
    <s v="Inactive"/>
    <n v="246.88829994026227"/>
  </r>
  <r>
    <x v="415"/>
    <s v="CUST10366"/>
    <x v="1"/>
    <x v="415"/>
    <x v="415"/>
    <d v="2022-06-19T00:00:00"/>
    <d v="2024-06-12T00:00:00"/>
    <x v="167"/>
    <x v="2"/>
    <n v="724"/>
    <n v="1.9835616438356165"/>
    <x v="2"/>
    <x v="1"/>
    <x v="1"/>
    <s v="Jun"/>
    <s v="Q2"/>
    <n v="1498"/>
    <n v="2024"/>
    <s v="Jun"/>
    <s v="Inactive"/>
    <n v="20.784812658373685"/>
  </r>
  <r>
    <x v="416"/>
    <s v="CUST12112"/>
    <x v="3"/>
    <x v="416"/>
    <x v="416"/>
    <d v="2021-04-03T00:00:00"/>
    <d v="2022-06-19T00:00:00"/>
    <x v="24"/>
    <x v="2"/>
    <n v="442"/>
    <n v="1.210958904109589"/>
    <x v="2"/>
    <x v="0"/>
    <x v="0"/>
    <s v="Apr"/>
    <s v="Q2"/>
    <n v="1940"/>
    <n v="2022"/>
    <s v="Jun"/>
    <s v="Inactive"/>
    <n v="31.036269365169122"/>
  </r>
  <r>
    <x v="417"/>
    <s v="CUST10208"/>
    <x v="4"/>
    <x v="417"/>
    <x v="417"/>
    <d v="2022-09-24T00:00:00"/>
    <d v="2024-11-03T00:00:00"/>
    <x v="219"/>
    <x v="2"/>
    <n v="771"/>
    <n v="2.1123287671232878"/>
    <x v="2"/>
    <x v="1"/>
    <x v="1"/>
    <s v="Sep"/>
    <s v="Q3"/>
    <n v="1401"/>
    <n v="2024"/>
    <s v="Nov"/>
    <s v="Inactive"/>
    <n v="17.972137959582795"/>
  </r>
  <r>
    <x v="418"/>
    <s v="CUST10541"/>
    <x v="4"/>
    <x v="418"/>
    <x v="418"/>
    <d v="2022-08-23T00:00:00"/>
    <d v="2023-05-21T00:00:00"/>
    <x v="3"/>
    <x v="1"/>
    <n v="271"/>
    <n v="0.74246575342465748"/>
    <x v="1"/>
    <x v="1"/>
    <x v="1"/>
    <s v="Aug"/>
    <s v="Q3"/>
    <n v="1433"/>
    <n v="2023"/>
    <s v="May"/>
    <s v="Inactive"/>
    <n v="10.783225358438989"/>
  </r>
  <r>
    <x v="419"/>
    <s v="CUST12270"/>
    <x v="4"/>
    <x v="419"/>
    <x v="419"/>
    <d v="2020-11-22T00:00:00"/>
    <d v="2023-11-08T00:00:00"/>
    <x v="220"/>
    <x v="2"/>
    <n v="1081"/>
    <n v="2.9616438356164383"/>
    <x v="2"/>
    <x v="0"/>
    <x v="4"/>
    <s v="Nov"/>
    <s v="Q4"/>
    <n v="2072"/>
    <n v="2023"/>
    <s v="Nov"/>
    <s v="Inactive"/>
    <n v="37.064277351583563"/>
  </r>
  <r>
    <x v="420"/>
    <s v="CUST10396"/>
    <x v="3"/>
    <x v="420"/>
    <x v="420"/>
    <d v="2022-08-03T00:00:00"/>
    <d v="2022-09-08T00:00:00"/>
    <x v="195"/>
    <x v="0"/>
    <n v="36"/>
    <n v="9.8630136986301367E-2"/>
    <x v="1"/>
    <x v="0"/>
    <x v="1"/>
    <s v="Aug"/>
    <s v="Q3"/>
    <n v="1453"/>
    <n v="2022"/>
    <s v="Sep"/>
    <s v="Active"/>
    <n v="17.081360595717879"/>
  </r>
  <r>
    <x v="421"/>
    <s v="CUST12061"/>
    <x v="4"/>
    <x v="421"/>
    <x v="421"/>
    <d v="2024-03-15T00:00:00"/>
    <d v="2024-12-15T00:00:00"/>
    <x v="174"/>
    <x v="2"/>
    <n v="275"/>
    <n v="0.75342465753424659"/>
    <x v="0"/>
    <x v="0"/>
    <x v="2"/>
    <s v="Mar"/>
    <s v="Q1"/>
    <n v="863"/>
    <n v="2024"/>
    <s v="Dec"/>
    <s v="Inactive"/>
    <n v="15.683923259469051"/>
  </r>
  <r>
    <x v="422"/>
    <s v="CUST11684"/>
    <x v="2"/>
    <x v="422"/>
    <x v="422"/>
    <d v="2024-01-17T00:00:00"/>
    <d v="2024-09-16T00:00:00"/>
    <x v="12"/>
    <x v="2"/>
    <n v="243"/>
    <n v="0.66575342465753429"/>
    <x v="1"/>
    <x v="1"/>
    <x v="2"/>
    <s v="Jan"/>
    <s v="Q1"/>
    <n v="921"/>
    <n v="2024"/>
    <s v="Sep"/>
    <s v="Inactive"/>
    <n v="13.52158554848091"/>
  </r>
  <r>
    <x v="423"/>
    <s v="CUST12453"/>
    <x v="2"/>
    <x v="423"/>
    <x v="423"/>
    <d v="2022-09-02T00:00:00"/>
    <d v="2023-10-30T00:00:00"/>
    <x v="221"/>
    <x v="0"/>
    <n v="423"/>
    <n v="1.1589041095890411"/>
    <x v="1"/>
    <x v="1"/>
    <x v="1"/>
    <s v="Sep"/>
    <s v="Q3"/>
    <n v="1423"/>
    <n v="2023"/>
    <s v="Oct"/>
    <s v="Active"/>
    <n v="7.6487883661010621"/>
  </r>
  <r>
    <x v="424"/>
    <s v="CUST10012"/>
    <x v="3"/>
    <x v="424"/>
    <x v="424"/>
    <d v="2023-07-21T00:00:00"/>
    <d v="2023-10-05T00:00:00"/>
    <x v="93"/>
    <x v="2"/>
    <n v="76"/>
    <n v="0.20821917808219179"/>
    <x v="0"/>
    <x v="0"/>
    <x v="3"/>
    <s v="Jul"/>
    <s v="Q3"/>
    <n v="1101"/>
    <n v="2023"/>
    <s v="Oct"/>
    <s v="Inactive"/>
    <n v="5.8589853658243207"/>
  </r>
  <r>
    <x v="425"/>
    <s v="CUST10800"/>
    <x v="4"/>
    <x v="425"/>
    <x v="425"/>
    <d v="2022-03-25T00:00:00"/>
    <d v="2022-04-13T00:00:00"/>
    <x v="182"/>
    <x v="2"/>
    <n v="19"/>
    <n v="5.2054794520547946E-2"/>
    <x v="1"/>
    <x v="1"/>
    <x v="1"/>
    <s v="Mar"/>
    <s v="Q1"/>
    <n v="1584"/>
    <n v="2022"/>
    <s v="Apr"/>
    <s v="Inactive"/>
    <n v="13.096642607925761"/>
  </r>
  <r>
    <x v="426"/>
    <s v="CUST11644"/>
    <x v="4"/>
    <x v="426"/>
    <x v="426"/>
    <d v="2022-02-19T00:00:00"/>
    <d v="2024-03-30T00:00:00"/>
    <x v="47"/>
    <x v="1"/>
    <n v="770"/>
    <n v="2.1095890410958904"/>
    <x v="0"/>
    <x v="1"/>
    <x v="1"/>
    <s v="Feb"/>
    <s v="Q1"/>
    <n v="1618"/>
    <n v="2024"/>
    <s v="Mar"/>
    <s v="Inactive"/>
    <n v="5.7942832749042008"/>
  </r>
  <r>
    <x v="427"/>
    <s v="CUST12035"/>
    <x v="4"/>
    <x v="427"/>
    <x v="427"/>
    <d v="2024-04-15T00:00:00"/>
    <d v="2025-05-05T00:00:00"/>
    <x v="19"/>
    <x v="1"/>
    <n v="385"/>
    <n v="1.0547945205479452"/>
    <x v="0"/>
    <x v="1"/>
    <x v="2"/>
    <s v="Apr"/>
    <s v="Q2"/>
    <n v="832"/>
    <n v="2025"/>
    <s v="May"/>
    <s v="Inactive"/>
    <n v="6.9405993896241327"/>
  </r>
  <r>
    <x v="428"/>
    <s v="CUST10250"/>
    <x v="0"/>
    <x v="428"/>
    <x v="428"/>
    <d v="2022-03-05T00:00:00"/>
    <d v="2024-07-19T00:00:00"/>
    <x v="35"/>
    <x v="0"/>
    <n v="867"/>
    <n v="2.3753424657534246"/>
    <x v="0"/>
    <x v="0"/>
    <x v="1"/>
    <s v="Mar"/>
    <s v="Q1"/>
    <n v="1604"/>
    <n v="2024"/>
    <s v="Jul"/>
    <s v="Active"/>
    <n v="6.8502547707178501"/>
  </r>
  <r>
    <x v="429"/>
    <s v="CUST10314"/>
    <x v="0"/>
    <x v="429"/>
    <x v="429"/>
    <d v="2022-07-19T00:00:00"/>
    <d v="2022-09-10T00:00:00"/>
    <x v="144"/>
    <x v="1"/>
    <n v="53"/>
    <n v="0.14520547945205478"/>
    <x v="1"/>
    <x v="0"/>
    <x v="1"/>
    <s v="Jul"/>
    <s v="Q3"/>
    <n v="1468"/>
    <n v="2022"/>
    <s v="Sep"/>
    <s v="Inactive"/>
    <n v="29.7027027185359"/>
  </r>
  <r>
    <x v="430"/>
    <s v="CUST11081"/>
    <x v="2"/>
    <x v="430"/>
    <x v="430"/>
    <d v="2021-11-23T00:00:00"/>
    <d v="2022-08-26T00:00:00"/>
    <x v="108"/>
    <x v="2"/>
    <n v="276"/>
    <n v="0.75616438356164384"/>
    <x v="1"/>
    <x v="1"/>
    <x v="0"/>
    <s v="Nov"/>
    <s v="Q4"/>
    <n v="1706"/>
    <n v="2022"/>
    <s v="Aug"/>
    <s v="Inactive"/>
    <n v="8.7282484991832359"/>
  </r>
  <r>
    <x v="431"/>
    <s v="CUST10341"/>
    <x v="2"/>
    <x v="431"/>
    <x v="431"/>
    <d v="2024-04-06T00:00:00"/>
    <d v="2025-05-16T00:00:00"/>
    <x v="124"/>
    <x v="2"/>
    <n v="405"/>
    <n v="1.1095890410958904"/>
    <x v="2"/>
    <x v="1"/>
    <x v="2"/>
    <s v="Apr"/>
    <s v="Q2"/>
    <n v="841"/>
    <n v="2025"/>
    <s v="May"/>
    <s v="Inactive"/>
    <n v="20.517288169999784"/>
  </r>
  <r>
    <x v="432"/>
    <s v="CUST11343"/>
    <x v="0"/>
    <x v="432"/>
    <x v="432"/>
    <d v="2023-05-29T00:00:00"/>
    <d v="2025-03-06T00:00:00"/>
    <x v="69"/>
    <x v="1"/>
    <n v="647"/>
    <n v="1.7726027397260273"/>
    <x v="1"/>
    <x v="0"/>
    <x v="3"/>
    <s v="May"/>
    <s v="Q2"/>
    <n v="1154"/>
    <n v="2025"/>
    <s v="Mar"/>
    <s v="Inactive"/>
    <n v="12.723222520191937"/>
  </r>
  <r>
    <x v="433"/>
    <s v="CUST10339"/>
    <x v="4"/>
    <x v="433"/>
    <x v="433"/>
    <d v="2023-01-26T00:00:00"/>
    <d v="2024-10-09T00:00:00"/>
    <x v="164"/>
    <x v="1"/>
    <n v="622"/>
    <n v="1.704109589041096"/>
    <x v="0"/>
    <x v="0"/>
    <x v="3"/>
    <s v="Jan"/>
    <s v="Q1"/>
    <n v="1277"/>
    <n v="2024"/>
    <s v="Oct"/>
    <s v="Inactive"/>
    <n v="6.2856708011393092"/>
  </r>
  <r>
    <x v="434"/>
    <s v="CUST12395"/>
    <x v="2"/>
    <x v="434"/>
    <x v="434"/>
    <d v="2023-10-11T00:00:00"/>
    <d v="2024-06-05T00:00:00"/>
    <x v="126"/>
    <x v="0"/>
    <n v="238"/>
    <n v="0.65205479452054793"/>
    <x v="1"/>
    <x v="2"/>
    <x v="3"/>
    <s v="Oct"/>
    <s v="Q4"/>
    <n v="1019"/>
    <n v="2024"/>
    <s v="Jun"/>
    <s v="Active"/>
    <n v="40.422383333153647"/>
  </r>
  <r>
    <x v="435"/>
    <s v="CUST11510"/>
    <x v="1"/>
    <x v="435"/>
    <x v="435"/>
    <d v="2024-01-30T00:00:00"/>
    <d v="2025-06-28T00:00:00"/>
    <x v="70"/>
    <x v="0"/>
    <n v="515"/>
    <n v="1.4109589041095891"/>
    <x v="1"/>
    <x v="0"/>
    <x v="2"/>
    <s v="Jan"/>
    <s v="Q1"/>
    <n v="908"/>
    <n v="2025"/>
    <s v="Jun"/>
    <s v="Active"/>
    <n v="14.936043319039026"/>
  </r>
  <r>
    <x v="436"/>
    <s v="CUST10242"/>
    <x v="2"/>
    <x v="436"/>
    <x v="436"/>
    <d v="2024-06-10T00:00:00"/>
    <d v="2025-04-03T00:00:00"/>
    <x v="170"/>
    <x v="0"/>
    <n v="297"/>
    <n v="0.81369863013698629"/>
    <x v="0"/>
    <x v="2"/>
    <x v="2"/>
    <s v="Jun"/>
    <s v="Q2"/>
    <n v="776"/>
    <n v="2025"/>
    <s v="Apr"/>
    <s v="Active"/>
    <n v="34.133727663283729"/>
  </r>
  <r>
    <x v="437"/>
    <s v="CUST11879"/>
    <x v="4"/>
    <x v="437"/>
    <x v="437"/>
    <d v="2023-12-18T00:00:00"/>
    <d v="2025-01-01T00:00:00"/>
    <x v="9"/>
    <x v="1"/>
    <n v="380"/>
    <n v="1.0410958904109588"/>
    <x v="1"/>
    <x v="1"/>
    <x v="3"/>
    <s v="Dec"/>
    <s v="Q4"/>
    <n v="951"/>
    <n v="2025"/>
    <s v="Jan"/>
    <s v="Inactive"/>
    <n v="14.62627851230293"/>
  </r>
  <r>
    <x v="438"/>
    <s v="CUST11465"/>
    <x v="0"/>
    <x v="438"/>
    <x v="438"/>
    <d v="2023-03-10T00:00:00"/>
    <d v="2024-07-06T00:00:00"/>
    <x v="97"/>
    <x v="1"/>
    <n v="484"/>
    <n v="1.3260273972602741"/>
    <x v="2"/>
    <x v="0"/>
    <x v="3"/>
    <s v="Mar"/>
    <s v="Q1"/>
    <n v="1234"/>
    <n v="2024"/>
    <s v="Jul"/>
    <s v="Inactive"/>
    <n v="46.481354374197622"/>
  </r>
  <r>
    <x v="439"/>
    <s v="CUST11483"/>
    <x v="2"/>
    <x v="439"/>
    <x v="439"/>
    <d v="2024-01-03T00:00:00"/>
    <d v="2025-01-20T00:00:00"/>
    <x v="171"/>
    <x v="2"/>
    <n v="383"/>
    <n v="1.0493150684931507"/>
    <x v="1"/>
    <x v="1"/>
    <x v="2"/>
    <s v="Jan"/>
    <s v="Q1"/>
    <n v="935"/>
    <n v="2025"/>
    <s v="Jan"/>
    <s v="Inactive"/>
    <n v="11.025924492599572"/>
  </r>
  <r>
    <x v="440"/>
    <s v="CUST11393"/>
    <x v="1"/>
    <x v="440"/>
    <x v="440"/>
    <d v="2022-10-05T00:00:00"/>
    <d v="2023-01-04T00:00:00"/>
    <x v="24"/>
    <x v="1"/>
    <n v="91"/>
    <n v="0.24931506849315069"/>
    <x v="1"/>
    <x v="1"/>
    <x v="1"/>
    <s v="Oct"/>
    <s v="Q4"/>
    <n v="1390"/>
    <n v="2023"/>
    <s v="Jan"/>
    <s v="Inactive"/>
    <n v="11.708386967098054"/>
  </r>
  <r>
    <x v="441"/>
    <s v="CUST10548"/>
    <x v="3"/>
    <x v="441"/>
    <x v="441"/>
    <d v="2021-08-08T00:00:00"/>
    <d v="2025-05-03T00:00:00"/>
    <x v="175"/>
    <x v="0"/>
    <n v="1364"/>
    <n v="3.7369863013698632"/>
    <x v="0"/>
    <x v="0"/>
    <x v="0"/>
    <s v="Aug"/>
    <s v="Q3"/>
    <n v="1813"/>
    <n v="2025"/>
    <s v="May"/>
    <s v="Active"/>
    <n v="5.1241232489693118"/>
  </r>
  <r>
    <x v="442"/>
    <s v="CUST11903"/>
    <x v="1"/>
    <x v="442"/>
    <x v="442"/>
    <d v="2022-01-17T00:00:00"/>
    <d v="2023-09-23T00:00:00"/>
    <x v="39"/>
    <x v="2"/>
    <n v="614"/>
    <n v="1.6821917808219178"/>
    <x v="2"/>
    <x v="1"/>
    <x v="1"/>
    <s v="Jan"/>
    <s v="Q1"/>
    <n v="1651"/>
    <n v="2023"/>
    <s v="Sep"/>
    <s v="Inactive"/>
    <n v="22.542557230343437"/>
  </r>
  <r>
    <x v="443"/>
    <s v="CUST11726"/>
    <x v="3"/>
    <x v="443"/>
    <x v="443"/>
    <d v="2023-01-01T00:00:00"/>
    <d v="2025-02-18T00:00:00"/>
    <x v="222"/>
    <x v="0"/>
    <n v="779"/>
    <n v="2.1342465753424658"/>
    <x v="0"/>
    <x v="0"/>
    <x v="3"/>
    <s v="Jan"/>
    <s v="Q1"/>
    <n v="1302"/>
    <n v="2025"/>
    <s v="Feb"/>
    <s v="Active"/>
    <n v="10.849640581566405"/>
  </r>
  <r>
    <x v="444"/>
    <s v="CUST10137"/>
    <x v="3"/>
    <x v="444"/>
    <x v="444"/>
    <d v="2023-11-21T00:00:00"/>
    <d v="2025-04-12T00:00:00"/>
    <x v="50"/>
    <x v="0"/>
    <n v="508"/>
    <n v="1.3917808219178083"/>
    <x v="2"/>
    <x v="1"/>
    <x v="3"/>
    <s v="Nov"/>
    <s v="Q4"/>
    <n v="978"/>
    <n v="2025"/>
    <s v="Apr"/>
    <s v="Active"/>
    <n v="18.756036199203571"/>
  </r>
  <r>
    <x v="445"/>
    <s v="CUST11277"/>
    <x v="2"/>
    <x v="445"/>
    <x v="445"/>
    <d v="2022-05-22T00:00:00"/>
    <d v="2023-07-30T00:00:00"/>
    <x v="117"/>
    <x v="0"/>
    <n v="434"/>
    <n v="1.189041095890411"/>
    <x v="0"/>
    <x v="2"/>
    <x v="1"/>
    <s v="May"/>
    <s v="Q2"/>
    <n v="1526"/>
    <n v="2023"/>
    <s v="Jul"/>
    <s v="Active"/>
    <n v="43.919386094225167"/>
  </r>
  <r>
    <x v="446"/>
    <s v="CUST12319"/>
    <x v="0"/>
    <x v="446"/>
    <x v="446"/>
    <d v="2023-04-26T00:00:00"/>
    <d v="2023-12-27T00:00:00"/>
    <x v="196"/>
    <x v="2"/>
    <n v="245"/>
    <n v="0.67123287671232879"/>
    <x v="0"/>
    <x v="1"/>
    <x v="3"/>
    <s v="Apr"/>
    <s v="Q2"/>
    <n v="1187"/>
    <n v="2023"/>
    <s v="Dec"/>
    <s v="Inactive"/>
    <n v="5.1452009023638965"/>
  </r>
  <r>
    <x v="447"/>
    <s v="CUST11785"/>
    <x v="2"/>
    <x v="447"/>
    <x v="447"/>
    <d v="2023-09-27T00:00:00"/>
    <d v="2024-11-03T00:00:00"/>
    <x v="128"/>
    <x v="2"/>
    <n v="403"/>
    <n v="1.1041095890410959"/>
    <x v="2"/>
    <x v="0"/>
    <x v="3"/>
    <s v="Sep"/>
    <s v="Q3"/>
    <n v="1033"/>
    <n v="2024"/>
    <s v="Nov"/>
    <s v="Inactive"/>
    <n v="43.428322110973625"/>
  </r>
  <r>
    <x v="448"/>
    <s v="CUST10317"/>
    <x v="3"/>
    <x v="448"/>
    <x v="448"/>
    <d v="2023-01-16T00:00:00"/>
    <d v="2023-06-28T00:00:00"/>
    <x v="213"/>
    <x v="0"/>
    <n v="163"/>
    <n v="0.44657534246575342"/>
    <x v="1"/>
    <x v="1"/>
    <x v="3"/>
    <s v="Jan"/>
    <s v="Q1"/>
    <n v="1287"/>
    <n v="2023"/>
    <s v="Jun"/>
    <s v="Active"/>
    <n v="8.1374382059675288"/>
  </r>
  <r>
    <x v="449"/>
    <s v="CUST11098"/>
    <x v="3"/>
    <x v="449"/>
    <x v="449"/>
    <d v="2023-08-08T00:00:00"/>
    <d v="2025-02-03T00:00:00"/>
    <x v="135"/>
    <x v="1"/>
    <n v="545"/>
    <n v="1.4931506849315068"/>
    <x v="1"/>
    <x v="0"/>
    <x v="3"/>
    <s v="Aug"/>
    <s v="Q3"/>
    <n v="1083"/>
    <n v="2025"/>
    <s v="Feb"/>
    <s v="Inactive"/>
    <n v="23.210238136025833"/>
  </r>
  <r>
    <x v="450"/>
    <s v="CUST10667"/>
    <x v="4"/>
    <x v="450"/>
    <x v="450"/>
    <d v="2023-03-20T00:00:00"/>
    <d v="2024-05-01T00:00:00"/>
    <x v="205"/>
    <x v="1"/>
    <n v="408"/>
    <n v="1.1178082191780823"/>
    <x v="1"/>
    <x v="0"/>
    <x v="3"/>
    <s v="Mar"/>
    <s v="Q1"/>
    <n v="1224"/>
    <n v="2024"/>
    <s v="May"/>
    <s v="Inactive"/>
    <n v="15.021697498872934"/>
  </r>
  <r>
    <x v="451"/>
    <s v="CUST10634"/>
    <x v="1"/>
    <x v="451"/>
    <x v="451"/>
    <d v="2022-04-28T00:00:00"/>
    <d v="2023-09-24T00:00:00"/>
    <x v="138"/>
    <x v="1"/>
    <n v="514"/>
    <n v="1.4082191780821918"/>
    <x v="2"/>
    <x v="1"/>
    <x v="1"/>
    <s v="Apr"/>
    <s v="Q2"/>
    <n v="1550"/>
    <n v="2023"/>
    <s v="Sep"/>
    <s v="Inactive"/>
    <n v="17.583718030877328"/>
  </r>
  <r>
    <x v="452"/>
    <s v="CUST12054"/>
    <x v="2"/>
    <x v="452"/>
    <x v="452"/>
    <d v="2024-02-26T00:00:00"/>
    <d v="2024-10-31T00:00:00"/>
    <x v="17"/>
    <x v="2"/>
    <n v="248"/>
    <n v="0.67945205479452053"/>
    <x v="2"/>
    <x v="0"/>
    <x v="2"/>
    <s v="Feb"/>
    <s v="Q1"/>
    <n v="881"/>
    <n v="2024"/>
    <s v="Oct"/>
    <s v="Inactive"/>
    <n v="28.696644287185951"/>
  </r>
  <r>
    <x v="453"/>
    <s v="CUST11953"/>
    <x v="4"/>
    <x v="453"/>
    <x v="453"/>
    <d v="2022-01-04T00:00:00"/>
    <d v="2023-02-01T00:00:00"/>
    <x v="223"/>
    <x v="1"/>
    <n v="393"/>
    <n v="1.0767123287671232"/>
    <x v="2"/>
    <x v="0"/>
    <x v="1"/>
    <s v="Jan"/>
    <s v="Q1"/>
    <n v="1664"/>
    <n v="2023"/>
    <s v="Feb"/>
    <s v="Inactive"/>
    <n v="43.214368389357404"/>
  </r>
  <r>
    <x v="454"/>
    <s v="CUST11612"/>
    <x v="1"/>
    <x v="454"/>
    <x v="454"/>
    <d v="2023-01-06T00:00:00"/>
    <d v="2024-09-01T00:00:00"/>
    <x v="224"/>
    <x v="1"/>
    <n v="604"/>
    <n v="1.6547945205479453"/>
    <x v="0"/>
    <x v="2"/>
    <x v="3"/>
    <s v="Jan"/>
    <s v="Q1"/>
    <n v="1297"/>
    <n v="2024"/>
    <s v="Sep"/>
    <s v="Inactive"/>
    <n v="40.010665983360425"/>
  </r>
  <r>
    <x v="455"/>
    <s v="CUST11846"/>
    <x v="2"/>
    <x v="455"/>
    <x v="455"/>
    <d v="2023-05-25T00:00:00"/>
    <d v="2024-10-12T00:00:00"/>
    <x v="100"/>
    <x v="0"/>
    <n v="506"/>
    <n v="1.3863013698630138"/>
    <x v="2"/>
    <x v="0"/>
    <x v="3"/>
    <s v="May"/>
    <s v="Q2"/>
    <n v="1158"/>
    <n v="2024"/>
    <s v="Oct"/>
    <s v="Active"/>
    <n v="22.194936067730083"/>
  </r>
  <r>
    <x v="456"/>
    <s v="CUST11051"/>
    <x v="4"/>
    <x v="456"/>
    <x v="456"/>
    <d v="2022-04-17T00:00:00"/>
    <d v="2023-11-01T00:00:00"/>
    <x v="90"/>
    <x v="0"/>
    <n v="563"/>
    <n v="1.5424657534246575"/>
    <x v="1"/>
    <x v="2"/>
    <x v="1"/>
    <s v="Apr"/>
    <s v="Q2"/>
    <n v="1561"/>
    <n v="2023"/>
    <s v="Nov"/>
    <s v="Active"/>
    <n v="77.558015002412517"/>
  </r>
  <r>
    <x v="457"/>
    <s v="CUST10687"/>
    <x v="0"/>
    <x v="457"/>
    <x v="457"/>
    <d v="2022-03-16T00:00:00"/>
    <d v="2024-02-06T00:00:00"/>
    <x v="162"/>
    <x v="2"/>
    <n v="692"/>
    <n v="1.8958904109589041"/>
    <x v="0"/>
    <x v="2"/>
    <x v="1"/>
    <s v="Mar"/>
    <s v="Q1"/>
    <n v="1593"/>
    <n v="2024"/>
    <s v="Feb"/>
    <s v="Inactive"/>
    <n v="61.619315179614645"/>
  </r>
  <r>
    <x v="458"/>
    <s v="CUST11883"/>
    <x v="1"/>
    <x v="458"/>
    <x v="458"/>
    <d v="2024-05-14T00:00:00"/>
    <d v="2025-03-27T00:00:00"/>
    <x v="129"/>
    <x v="0"/>
    <n v="317"/>
    <n v="0.86849315068493149"/>
    <x v="2"/>
    <x v="2"/>
    <x v="2"/>
    <s v="May"/>
    <s v="Q2"/>
    <n v="803"/>
    <n v="2025"/>
    <s v="Mar"/>
    <s v="Active"/>
    <n v="132.41675826566828"/>
  </r>
  <r>
    <x v="459"/>
    <s v="CUST10602"/>
    <x v="0"/>
    <x v="459"/>
    <x v="459"/>
    <d v="2023-11-19T00:00:00"/>
    <d v="2024-04-30T00:00:00"/>
    <x v="181"/>
    <x v="1"/>
    <n v="163"/>
    <n v="0.44657534246575342"/>
    <x v="1"/>
    <x v="1"/>
    <x v="3"/>
    <s v="Nov"/>
    <s v="Q4"/>
    <n v="980"/>
    <n v="2024"/>
    <s v="Apr"/>
    <s v="Inactive"/>
    <n v="13.209090349020521"/>
  </r>
  <r>
    <x v="460"/>
    <s v="CUST11678"/>
    <x v="2"/>
    <x v="460"/>
    <x v="460"/>
    <d v="2023-01-05T00:00:00"/>
    <d v="2025-04-21T00:00:00"/>
    <x v="136"/>
    <x v="0"/>
    <n v="837"/>
    <n v="2.2931506849315069"/>
    <x v="0"/>
    <x v="1"/>
    <x v="3"/>
    <s v="Jan"/>
    <s v="Q1"/>
    <n v="1298"/>
    <n v="2025"/>
    <s v="Apr"/>
    <s v="Active"/>
    <n v="5.25963054044957"/>
  </r>
  <r>
    <x v="461"/>
    <s v="CUST11401"/>
    <x v="0"/>
    <x v="461"/>
    <x v="461"/>
    <d v="2022-12-09T00:00:00"/>
    <d v="2024-02-29T00:00:00"/>
    <x v="48"/>
    <x v="0"/>
    <n v="447"/>
    <n v="1.2246575342465753"/>
    <x v="1"/>
    <x v="2"/>
    <x v="1"/>
    <s v="Dec"/>
    <s v="Q4"/>
    <n v="1325"/>
    <n v="2024"/>
    <s v="Feb"/>
    <s v="Active"/>
    <n v="52.609448298054922"/>
  </r>
  <r>
    <x v="462"/>
    <s v="CUST11704"/>
    <x v="0"/>
    <x v="462"/>
    <x v="462"/>
    <d v="2024-07-16T00:00:00"/>
    <d v="2025-03-21T00:00:00"/>
    <x v="132"/>
    <x v="0"/>
    <n v="248"/>
    <n v="0.67945205479452053"/>
    <x v="2"/>
    <x v="0"/>
    <x v="2"/>
    <s v="Jul"/>
    <s v="Q3"/>
    <n v="740"/>
    <n v="2025"/>
    <s v="Mar"/>
    <s v="Active"/>
    <n v="23.350001311766857"/>
  </r>
  <r>
    <x v="463"/>
    <s v="CUST11983"/>
    <x v="0"/>
    <x v="463"/>
    <x v="463"/>
    <d v="2023-12-31T00:00:00"/>
    <d v="2025-03-14T00:00:00"/>
    <x v="47"/>
    <x v="2"/>
    <n v="439"/>
    <n v="1.2027397260273973"/>
    <x v="2"/>
    <x v="1"/>
    <x v="3"/>
    <s v="Dec"/>
    <s v="Q4"/>
    <n v="938"/>
    <n v="2025"/>
    <s v="Mar"/>
    <s v="Inactive"/>
    <n v="21.161400625006415"/>
  </r>
  <r>
    <x v="464"/>
    <s v="CUST10723"/>
    <x v="0"/>
    <x v="464"/>
    <x v="464"/>
    <d v="2023-01-08T00:00:00"/>
    <d v="2023-09-09T00:00:00"/>
    <x v="225"/>
    <x v="1"/>
    <n v="244"/>
    <n v="0.66849315068493154"/>
    <x v="2"/>
    <x v="1"/>
    <x v="3"/>
    <s v="Jan"/>
    <s v="Q1"/>
    <n v="1295"/>
    <n v="2023"/>
    <s v="Sep"/>
    <s v="Inactive"/>
    <n v="19.23283936964113"/>
  </r>
  <r>
    <x v="465"/>
    <s v="CUST12186"/>
    <x v="0"/>
    <x v="465"/>
    <x v="465"/>
    <d v="2023-03-20T00:00:00"/>
    <d v="2025-02-20T00:00:00"/>
    <x v="149"/>
    <x v="1"/>
    <n v="703"/>
    <n v="1.9260273972602739"/>
    <x v="1"/>
    <x v="0"/>
    <x v="3"/>
    <s v="Mar"/>
    <s v="Q1"/>
    <n v="1224"/>
    <n v="2025"/>
    <s v="Feb"/>
    <s v="Inactive"/>
    <n v="36.214191294495322"/>
  </r>
  <r>
    <x v="466"/>
    <s v="CUST11012"/>
    <x v="3"/>
    <x v="466"/>
    <x v="466"/>
    <d v="2022-07-01T00:00:00"/>
    <d v="2023-01-10T00:00:00"/>
    <x v="27"/>
    <x v="1"/>
    <n v="193"/>
    <n v="0.52876712328767128"/>
    <x v="2"/>
    <x v="0"/>
    <x v="1"/>
    <s v="Jul"/>
    <s v="Q3"/>
    <n v="1486"/>
    <n v="2023"/>
    <s v="Jan"/>
    <s v="Inactive"/>
    <n v="55.159295143946409"/>
  </r>
  <r>
    <x v="467"/>
    <s v="CUST10510"/>
    <x v="0"/>
    <x v="467"/>
    <x v="467"/>
    <d v="2024-05-02T00:00:00"/>
    <d v="2024-11-28T00:00:00"/>
    <x v="188"/>
    <x v="0"/>
    <n v="210"/>
    <n v="0.57534246575342463"/>
    <x v="0"/>
    <x v="1"/>
    <x v="2"/>
    <s v="May"/>
    <s v="Q2"/>
    <n v="815"/>
    <n v="2024"/>
    <s v="Nov"/>
    <s v="Active"/>
    <n v="6.9808909480183923"/>
  </r>
  <r>
    <x v="468"/>
    <s v="CUST10955"/>
    <x v="2"/>
    <x v="468"/>
    <x v="468"/>
    <d v="2022-07-26T00:00:00"/>
    <d v="2023-10-08T00:00:00"/>
    <x v="163"/>
    <x v="1"/>
    <n v="439"/>
    <n v="1.2027397260273973"/>
    <x v="2"/>
    <x v="0"/>
    <x v="1"/>
    <s v="Jul"/>
    <s v="Q3"/>
    <n v="1461"/>
    <n v="2023"/>
    <s v="Oct"/>
    <s v="Inactive"/>
    <n v="29.678972345068992"/>
  </r>
  <r>
    <x v="469"/>
    <s v="CUST10783"/>
    <x v="1"/>
    <x v="469"/>
    <x v="469"/>
    <d v="2023-02-26T00:00:00"/>
    <d v="2024-12-01T00:00:00"/>
    <x v="226"/>
    <x v="0"/>
    <n v="644"/>
    <n v="1.7643835616438357"/>
    <x v="1"/>
    <x v="1"/>
    <x v="3"/>
    <s v="Feb"/>
    <s v="Q1"/>
    <n v="1246"/>
    <n v="2024"/>
    <s v="Dec"/>
    <s v="Active"/>
    <n v="13.418801231401224"/>
  </r>
  <r>
    <x v="470"/>
    <s v="CUST12277"/>
    <x v="1"/>
    <x v="470"/>
    <x v="470"/>
    <d v="2022-07-07T00:00:00"/>
    <d v="2022-10-21T00:00:00"/>
    <x v="227"/>
    <x v="0"/>
    <n v="106"/>
    <n v="0.29041095890410956"/>
    <x v="1"/>
    <x v="1"/>
    <x v="1"/>
    <s v="Jul"/>
    <s v="Q3"/>
    <n v="1480"/>
    <n v="2022"/>
    <s v="Oct"/>
    <s v="Active"/>
    <n v="12.752557862407052"/>
  </r>
  <r>
    <x v="471"/>
    <s v="CUST10732"/>
    <x v="2"/>
    <x v="471"/>
    <x v="471"/>
    <d v="2022-09-13T00:00:00"/>
    <d v="2025-03-17T00:00:00"/>
    <x v="138"/>
    <x v="1"/>
    <n v="916"/>
    <n v="2.5095890410958903"/>
    <x v="1"/>
    <x v="2"/>
    <x v="1"/>
    <s v="Sep"/>
    <s v="Q3"/>
    <n v="1412"/>
    <n v="2025"/>
    <s v="Mar"/>
    <s v="Inactive"/>
    <n v="82.488877406576137"/>
  </r>
  <r>
    <x v="472"/>
    <s v="CUST10540"/>
    <x v="1"/>
    <x v="472"/>
    <x v="472"/>
    <d v="2023-03-23T00:00:00"/>
    <d v="2023-07-30T00:00:00"/>
    <x v="228"/>
    <x v="2"/>
    <n v="129"/>
    <n v="0.35342465753424657"/>
    <x v="0"/>
    <x v="1"/>
    <x v="3"/>
    <s v="Mar"/>
    <s v="Q1"/>
    <n v="1221"/>
    <n v="2023"/>
    <s v="Jul"/>
    <s v="Inactive"/>
    <n v="6.2321707606888364"/>
  </r>
  <r>
    <x v="473"/>
    <s v="CUST10246"/>
    <x v="2"/>
    <x v="473"/>
    <x v="473"/>
    <d v="2024-01-03T00:00:00"/>
    <d v="2024-11-03T00:00:00"/>
    <x v="187"/>
    <x v="1"/>
    <n v="305"/>
    <n v="0.83561643835616439"/>
    <x v="1"/>
    <x v="0"/>
    <x v="2"/>
    <s v="Jan"/>
    <s v="Q1"/>
    <n v="935"/>
    <n v="2024"/>
    <s v="Nov"/>
    <s v="Inactive"/>
    <n v="19.780635126181039"/>
  </r>
  <r>
    <x v="474"/>
    <s v="CUST10088"/>
    <x v="3"/>
    <x v="474"/>
    <x v="474"/>
    <d v="2024-06-06T00:00:00"/>
    <d v="2024-10-29T00:00:00"/>
    <x v="29"/>
    <x v="1"/>
    <n v="145"/>
    <n v="0.39726027397260272"/>
    <x v="2"/>
    <x v="2"/>
    <x v="2"/>
    <s v="Jun"/>
    <s v="Q2"/>
    <n v="780"/>
    <n v="2024"/>
    <s v="Oct"/>
    <s v="Inactive"/>
    <n v="88.024569693528434"/>
  </r>
  <r>
    <x v="475"/>
    <s v="CUST12497"/>
    <x v="2"/>
    <x v="475"/>
    <x v="475"/>
    <d v="2023-07-25T00:00:00"/>
    <d v="2025-02-19T00:00:00"/>
    <x v="211"/>
    <x v="0"/>
    <n v="575"/>
    <n v="1.5753424657534247"/>
    <x v="2"/>
    <x v="1"/>
    <x v="3"/>
    <s v="Jul"/>
    <s v="Q3"/>
    <n v="1097"/>
    <n v="2025"/>
    <s v="Feb"/>
    <s v="Active"/>
    <n v="18.513608367715097"/>
  </r>
  <r>
    <x v="476"/>
    <s v="CUST10075"/>
    <x v="4"/>
    <x v="476"/>
    <x v="476"/>
    <d v="2023-11-29T00:00:00"/>
    <d v="2024-09-18T00:00:00"/>
    <x v="208"/>
    <x v="0"/>
    <n v="294"/>
    <n v="0.80547945205479454"/>
    <x v="1"/>
    <x v="1"/>
    <x v="3"/>
    <s v="Nov"/>
    <s v="Q4"/>
    <n v="970"/>
    <n v="2024"/>
    <s v="Sep"/>
    <s v="Active"/>
    <n v="16.785782722495579"/>
  </r>
  <r>
    <x v="477"/>
    <s v="CUST11885"/>
    <x v="1"/>
    <x v="477"/>
    <x v="477"/>
    <d v="2022-12-15T00:00:00"/>
    <d v="2025-02-16T00:00:00"/>
    <x v="101"/>
    <x v="1"/>
    <n v="794"/>
    <n v="2.1753424657534248"/>
    <x v="1"/>
    <x v="0"/>
    <x v="1"/>
    <s v="Dec"/>
    <s v="Q4"/>
    <n v="1319"/>
    <n v="2025"/>
    <s v="Feb"/>
    <s v="Inactive"/>
    <n v="17.711035257261219"/>
  </r>
  <r>
    <x v="478"/>
    <s v="CUST11540"/>
    <x v="0"/>
    <x v="478"/>
    <x v="478"/>
    <d v="2022-01-05T00:00:00"/>
    <d v="2023-10-18T00:00:00"/>
    <x v="19"/>
    <x v="2"/>
    <n v="651"/>
    <n v="1.7835616438356163"/>
    <x v="0"/>
    <x v="0"/>
    <x v="1"/>
    <s v="Jan"/>
    <s v="Q1"/>
    <n v="1663"/>
    <n v="2023"/>
    <s v="Oct"/>
    <s v="Inactive"/>
    <n v="9.9940702956732483"/>
  </r>
  <r>
    <x v="479"/>
    <s v="CUST10973"/>
    <x v="0"/>
    <x v="479"/>
    <x v="479"/>
    <d v="2023-03-06T00:00:00"/>
    <d v="2024-02-20T00:00:00"/>
    <x v="165"/>
    <x v="1"/>
    <n v="351"/>
    <n v="0.9616438356164384"/>
    <x v="0"/>
    <x v="0"/>
    <x v="3"/>
    <s v="Mar"/>
    <s v="Q1"/>
    <n v="1238"/>
    <n v="2024"/>
    <s v="Feb"/>
    <s v="Inactive"/>
    <n v="8.668477846282105"/>
  </r>
  <r>
    <x v="480"/>
    <s v="CUST11582"/>
    <x v="1"/>
    <x v="480"/>
    <x v="480"/>
    <d v="2022-09-08T00:00:00"/>
    <d v="2025-04-21T00:00:00"/>
    <x v="229"/>
    <x v="1"/>
    <n v="956"/>
    <n v="2.6191780821917807"/>
    <x v="1"/>
    <x v="0"/>
    <x v="1"/>
    <s v="Sep"/>
    <s v="Q3"/>
    <n v="1417"/>
    <n v="2025"/>
    <s v="Apr"/>
    <s v="Inactive"/>
    <n v="19.972712206150767"/>
  </r>
  <r>
    <x v="481"/>
    <s v="CUST10369"/>
    <x v="0"/>
    <x v="481"/>
    <x v="481"/>
    <d v="2023-01-28T00:00:00"/>
    <d v="2023-05-14T00:00:00"/>
    <x v="208"/>
    <x v="0"/>
    <n v="106"/>
    <n v="0.29041095890410956"/>
    <x v="0"/>
    <x v="0"/>
    <x v="3"/>
    <s v="Jan"/>
    <s v="Q1"/>
    <n v="1275"/>
    <n v="2023"/>
    <s v="May"/>
    <s v="Active"/>
    <n v="13.893179227124898"/>
  </r>
  <r>
    <x v="482"/>
    <s v="CUST11166"/>
    <x v="0"/>
    <x v="482"/>
    <x v="482"/>
    <d v="2021-05-03T00:00:00"/>
    <d v="2022-01-17T00:00:00"/>
    <x v="108"/>
    <x v="2"/>
    <n v="259"/>
    <n v="0.70958904109589038"/>
    <x v="1"/>
    <x v="2"/>
    <x v="0"/>
    <s v="May"/>
    <s v="Q2"/>
    <n v="1910"/>
    <n v="2022"/>
    <s v="Jan"/>
    <s v="Inactive"/>
    <n v="70.785477490416056"/>
  </r>
  <r>
    <x v="483"/>
    <s v="CUST12368"/>
    <x v="1"/>
    <x v="483"/>
    <x v="483"/>
    <d v="2021-06-01T00:00:00"/>
    <d v="2024-06-20T00:00:00"/>
    <x v="230"/>
    <x v="0"/>
    <n v="1115"/>
    <n v="3.0547945205479454"/>
    <x v="2"/>
    <x v="1"/>
    <x v="0"/>
    <s v="Jun"/>
    <s v="Q2"/>
    <n v="1881"/>
    <n v="2024"/>
    <s v="Jun"/>
    <s v="Active"/>
    <n v="18.295729844232966"/>
  </r>
  <r>
    <x v="484"/>
    <s v="CUST10511"/>
    <x v="0"/>
    <x v="484"/>
    <x v="484"/>
    <d v="2023-09-17T00:00:00"/>
    <d v="2024-11-22T00:00:00"/>
    <x v="175"/>
    <x v="0"/>
    <n v="432"/>
    <n v="1.1835616438356165"/>
    <x v="0"/>
    <x v="0"/>
    <x v="3"/>
    <s v="Sep"/>
    <s v="Q3"/>
    <n v="1043"/>
    <n v="2024"/>
    <s v="Nov"/>
    <s v="Active"/>
    <n v="5.7415119030283606"/>
  </r>
  <r>
    <x v="485"/>
    <s v="CUST11639"/>
    <x v="1"/>
    <x v="485"/>
    <x v="485"/>
    <d v="2022-06-04T00:00:00"/>
    <d v="2023-03-19T00:00:00"/>
    <x v="38"/>
    <x v="2"/>
    <n v="288"/>
    <n v="0.78904109589041094"/>
    <x v="2"/>
    <x v="2"/>
    <x v="1"/>
    <s v="Jun"/>
    <s v="Q2"/>
    <n v="1513"/>
    <n v="2023"/>
    <s v="Mar"/>
    <s v="Inactive"/>
    <n v="108.0366361997396"/>
  </r>
  <r>
    <x v="486"/>
    <s v="CUST12377"/>
    <x v="4"/>
    <x v="486"/>
    <x v="486"/>
    <d v="2023-10-16T00:00:00"/>
    <d v="2025-07-24T00:00:00"/>
    <x v="138"/>
    <x v="0"/>
    <n v="647"/>
    <n v="1.7726027397260273"/>
    <x v="1"/>
    <x v="1"/>
    <x v="3"/>
    <s v="Oct"/>
    <s v="Q4"/>
    <n v="1014"/>
    <n v="2025"/>
    <s v="Jul"/>
    <s v="Active"/>
    <n v="11.754939724509345"/>
  </r>
  <r>
    <x v="487"/>
    <s v="CUST11603"/>
    <x v="2"/>
    <x v="487"/>
    <x v="487"/>
    <d v="2023-03-30T00:00:00"/>
    <d v="2024-05-18T00:00:00"/>
    <x v="54"/>
    <x v="1"/>
    <n v="415"/>
    <n v="1.1369863013698631"/>
    <x v="2"/>
    <x v="1"/>
    <x v="3"/>
    <s v="Mar"/>
    <s v="Q1"/>
    <n v="1214"/>
    <n v="2024"/>
    <s v="May"/>
    <s v="Inactive"/>
    <n v="19.411114151287965"/>
  </r>
  <r>
    <x v="488"/>
    <s v="CUST11465"/>
    <x v="1"/>
    <x v="488"/>
    <x v="488"/>
    <d v="2023-10-20T00:00:00"/>
    <d v="2025-04-01T00:00:00"/>
    <x v="186"/>
    <x v="2"/>
    <n v="529"/>
    <n v="1.4493150684931506"/>
    <x v="1"/>
    <x v="1"/>
    <x v="3"/>
    <s v="Oct"/>
    <s v="Q4"/>
    <n v="1010"/>
    <n v="2025"/>
    <s v="Apr"/>
    <s v="Inactive"/>
    <n v="16.352888573801692"/>
  </r>
  <r>
    <x v="489"/>
    <s v="CUST10395"/>
    <x v="0"/>
    <x v="489"/>
    <x v="489"/>
    <d v="2021-07-18T00:00:00"/>
    <d v="2022-09-18T00:00:00"/>
    <x v="24"/>
    <x v="2"/>
    <n v="427"/>
    <n v="1.1698630136986301"/>
    <x v="1"/>
    <x v="1"/>
    <x v="0"/>
    <s v="Jul"/>
    <s v="Q3"/>
    <n v="1834"/>
    <n v="2022"/>
    <s v="Sep"/>
    <s v="Inactive"/>
    <n v="14.084923742004548"/>
  </r>
  <r>
    <x v="490"/>
    <s v="CUST11217"/>
    <x v="1"/>
    <x v="490"/>
    <x v="490"/>
    <d v="2022-08-21T00:00:00"/>
    <d v="2023-04-09T00:00:00"/>
    <x v="176"/>
    <x v="2"/>
    <n v="231"/>
    <n v="0.63287671232876708"/>
    <x v="1"/>
    <x v="1"/>
    <x v="1"/>
    <s v="Aug"/>
    <s v="Q3"/>
    <n v="1435"/>
    <n v="2023"/>
    <s v="Apr"/>
    <s v="Inactive"/>
    <n v="12.389107247051697"/>
  </r>
  <r>
    <x v="491"/>
    <s v="CUST11897"/>
    <x v="4"/>
    <x v="491"/>
    <x v="491"/>
    <d v="2024-04-26T00:00:00"/>
    <d v="2024-10-13T00:00:00"/>
    <x v="17"/>
    <x v="0"/>
    <n v="170"/>
    <n v="0.46575342465753422"/>
    <x v="0"/>
    <x v="0"/>
    <x v="2"/>
    <s v="Apr"/>
    <s v="Q2"/>
    <n v="821"/>
    <n v="2024"/>
    <s v="Oct"/>
    <s v="Active"/>
    <n v="3.5416252263947485"/>
  </r>
  <r>
    <x v="492"/>
    <s v="CUST11810"/>
    <x v="3"/>
    <x v="492"/>
    <x v="492"/>
    <d v="2023-08-18T00:00:00"/>
    <d v="2023-09-13T00:00:00"/>
    <x v="231"/>
    <x v="0"/>
    <n v="26"/>
    <n v="7.1232876712328766E-2"/>
    <x v="2"/>
    <x v="0"/>
    <x v="3"/>
    <s v="Aug"/>
    <s v="Q3"/>
    <n v="1073"/>
    <n v="2023"/>
    <s v="Sep"/>
    <s v="Active"/>
    <n v="27.614782610637636"/>
  </r>
  <r>
    <x v="493"/>
    <s v="CUST10707"/>
    <x v="2"/>
    <x v="493"/>
    <x v="493"/>
    <d v="2022-05-30T00:00:00"/>
    <d v="2023-01-05T00:00:00"/>
    <x v="219"/>
    <x v="2"/>
    <n v="220"/>
    <n v="0.60273972602739723"/>
    <x v="1"/>
    <x v="0"/>
    <x v="1"/>
    <s v="May"/>
    <s v="Q2"/>
    <n v="1518"/>
    <n v="2023"/>
    <s v="Jan"/>
    <s v="Inactive"/>
    <n v="15.254823538018728"/>
  </r>
  <r>
    <x v="494"/>
    <s v="CUST10255"/>
    <x v="4"/>
    <x v="494"/>
    <x v="494"/>
    <d v="2023-11-11T00:00:00"/>
    <d v="2024-01-12T00:00:00"/>
    <x v="60"/>
    <x v="0"/>
    <n v="62"/>
    <n v="0.16986301369863013"/>
    <x v="1"/>
    <x v="1"/>
    <x v="3"/>
    <s v="Nov"/>
    <s v="Q4"/>
    <n v="988"/>
    <n v="2024"/>
    <s v="Jan"/>
    <s v="Active"/>
    <n v="8.4691833950214441"/>
  </r>
  <r>
    <x v="495"/>
    <s v="CUST12439"/>
    <x v="0"/>
    <x v="495"/>
    <x v="495"/>
    <d v="2020-11-15T00:00:00"/>
    <d v="2022-07-04T00:00:00"/>
    <x v="140"/>
    <x v="1"/>
    <n v="596"/>
    <n v="1.6328767123287671"/>
    <x v="2"/>
    <x v="1"/>
    <x v="4"/>
    <s v="Nov"/>
    <s v="Q4"/>
    <n v="2079"/>
    <n v="2022"/>
    <s v="Jul"/>
    <s v="Inactive"/>
    <n v="17.849586183096001"/>
  </r>
  <r>
    <x v="496"/>
    <s v="CUST10545"/>
    <x v="1"/>
    <x v="496"/>
    <x v="496"/>
    <d v="2023-04-11T00:00:00"/>
    <d v="2024-10-13T00:00:00"/>
    <x v="232"/>
    <x v="2"/>
    <n v="551"/>
    <n v="1.5095890410958903"/>
    <x v="1"/>
    <x v="0"/>
    <x v="3"/>
    <s v="Apr"/>
    <s v="Q2"/>
    <n v="1202"/>
    <n v="2024"/>
    <s v="Oct"/>
    <s v="Inactive"/>
    <n v="11.121705937917291"/>
  </r>
  <r>
    <x v="497"/>
    <s v="CUST10904"/>
    <x v="1"/>
    <x v="497"/>
    <x v="497"/>
    <d v="2023-07-25T00:00:00"/>
    <d v="2025-06-12T00:00:00"/>
    <x v="115"/>
    <x v="0"/>
    <n v="688"/>
    <n v="1.8849315068493151"/>
    <x v="2"/>
    <x v="0"/>
    <x v="3"/>
    <s v="Jul"/>
    <s v="Q3"/>
    <n v="1097"/>
    <n v="2025"/>
    <s v="Jun"/>
    <s v="Active"/>
    <n v="41.671858928077228"/>
  </r>
  <r>
    <x v="498"/>
    <s v="CUST12026"/>
    <x v="2"/>
    <x v="498"/>
    <x v="498"/>
    <d v="2022-05-28T00:00:00"/>
    <d v="2024-11-26T00:00:00"/>
    <x v="233"/>
    <x v="0"/>
    <n v="913"/>
    <n v="2.5013698630136987"/>
    <x v="2"/>
    <x v="2"/>
    <x v="1"/>
    <s v="May"/>
    <s v="Q2"/>
    <n v="1520"/>
    <n v="2024"/>
    <s v="Nov"/>
    <s v="Active"/>
    <n v="112.0733827792855"/>
  </r>
  <r>
    <x v="499"/>
    <s v="CUST11212"/>
    <x v="3"/>
    <x v="499"/>
    <x v="499"/>
    <d v="2021-08-23T00:00:00"/>
    <d v="2021-10-09T00:00:00"/>
    <x v="115"/>
    <x v="2"/>
    <n v="47"/>
    <n v="0.12876712328767123"/>
    <x v="2"/>
    <x v="0"/>
    <x v="0"/>
    <s v="Aug"/>
    <s v="Q3"/>
    <n v="1798"/>
    <n v="2021"/>
    <s v="Oct"/>
    <s v="Inactive"/>
    <n v="54.774067839951073"/>
  </r>
  <r>
    <x v="500"/>
    <s v="CUST10241"/>
    <x v="2"/>
    <x v="500"/>
    <x v="500"/>
    <d v="2022-09-26T00:00:00"/>
    <d v="2024-09-19T00:00:00"/>
    <x v="147"/>
    <x v="2"/>
    <n v="724"/>
    <n v="1.9835616438356165"/>
    <x v="1"/>
    <x v="1"/>
    <x v="1"/>
    <s v="Sep"/>
    <s v="Q3"/>
    <n v="1399"/>
    <n v="2024"/>
    <s v="Sep"/>
    <s v="Inactive"/>
    <n v="15.41023716216276"/>
  </r>
  <r>
    <x v="501"/>
    <s v="CUST11072"/>
    <x v="4"/>
    <x v="501"/>
    <x v="501"/>
    <d v="2021-04-11T00:00:00"/>
    <d v="2023-07-18T00:00:00"/>
    <x v="234"/>
    <x v="1"/>
    <n v="828"/>
    <n v="2.2684931506849315"/>
    <x v="2"/>
    <x v="1"/>
    <x v="0"/>
    <s v="Apr"/>
    <s v="Q2"/>
    <n v="1932"/>
    <n v="2023"/>
    <s v="Jul"/>
    <s v="Inactive"/>
    <n v="22.601742524782331"/>
  </r>
  <r>
    <x v="502"/>
    <s v="CUST10689"/>
    <x v="1"/>
    <x v="502"/>
    <x v="502"/>
    <d v="2021-10-26T00:00:00"/>
    <d v="2022-03-08T00:00:00"/>
    <x v="15"/>
    <x v="2"/>
    <n v="133"/>
    <n v="0.36438356164383562"/>
    <x v="2"/>
    <x v="2"/>
    <x v="0"/>
    <s v="Oct"/>
    <s v="Q4"/>
    <n v="1734"/>
    <n v="2022"/>
    <s v="Mar"/>
    <s v="Inactive"/>
    <n v="161.58412352818226"/>
  </r>
  <r>
    <x v="503"/>
    <s v="CUST11028"/>
    <x v="4"/>
    <x v="503"/>
    <x v="503"/>
    <d v="2024-03-06T00:00:00"/>
    <d v="2024-05-24T00:00:00"/>
    <x v="50"/>
    <x v="0"/>
    <n v="79"/>
    <n v="0.21643835616438356"/>
    <x v="2"/>
    <x v="2"/>
    <x v="2"/>
    <s v="Mar"/>
    <s v="Q1"/>
    <n v="872"/>
    <n v="2024"/>
    <s v="May"/>
    <s v="Active"/>
    <n v="92.855646536977702"/>
  </r>
  <r>
    <x v="504"/>
    <s v="CUST11197"/>
    <x v="1"/>
    <x v="504"/>
    <x v="504"/>
    <d v="2023-07-24T00:00:00"/>
    <d v="2024-04-16T00:00:00"/>
    <x v="99"/>
    <x v="0"/>
    <n v="267"/>
    <n v="0.73150684931506849"/>
    <x v="0"/>
    <x v="0"/>
    <x v="3"/>
    <s v="Jul"/>
    <s v="Q3"/>
    <n v="1098"/>
    <n v="2024"/>
    <s v="Apr"/>
    <s v="Active"/>
    <n v="17.051218658355328"/>
  </r>
  <r>
    <x v="505"/>
    <s v="CUST11145"/>
    <x v="1"/>
    <x v="505"/>
    <x v="505"/>
    <d v="2023-10-22T00:00:00"/>
    <d v="2024-03-21T00:00:00"/>
    <x v="84"/>
    <x v="1"/>
    <n v="151"/>
    <n v="0.41369863013698632"/>
    <x v="1"/>
    <x v="0"/>
    <x v="3"/>
    <s v="Oct"/>
    <s v="Q4"/>
    <n v="1008"/>
    <n v="2024"/>
    <s v="Mar"/>
    <s v="Inactive"/>
    <n v="17.610267415210018"/>
  </r>
  <r>
    <x v="506"/>
    <s v="CUST11879"/>
    <x v="1"/>
    <x v="506"/>
    <x v="506"/>
    <d v="2022-11-27T00:00:00"/>
    <d v="2024-02-02T00:00:00"/>
    <x v="235"/>
    <x v="1"/>
    <n v="432"/>
    <n v="1.1835616438356165"/>
    <x v="0"/>
    <x v="2"/>
    <x v="1"/>
    <s v="Nov"/>
    <s v="Q4"/>
    <n v="1337"/>
    <n v="2024"/>
    <s v="Feb"/>
    <s v="Inactive"/>
    <n v="22.882613681790474"/>
  </r>
  <r>
    <x v="507"/>
    <s v="CUST11584"/>
    <x v="1"/>
    <x v="507"/>
    <x v="507"/>
    <d v="2024-07-24T00:00:00"/>
    <d v="2024-12-06T00:00:00"/>
    <x v="106"/>
    <x v="2"/>
    <n v="135"/>
    <n v="0.36986301369863012"/>
    <x v="1"/>
    <x v="2"/>
    <x v="2"/>
    <s v="Jul"/>
    <s v="Q3"/>
    <n v="732"/>
    <n v="2024"/>
    <s v="Dec"/>
    <s v="Inactive"/>
    <n v="54.784099125968993"/>
  </r>
  <r>
    <x v="508"/>
    <s v="CUST10330"/>
    <x v="0"/>
    <x v="508"/>
    <x v="508"/>
    <d v="2023-04-05T00:00:00"/>
    <d v="2024-01-30T00:00:00"/>
    <x v="200"/>
    <x v="1"/>
    <n v="300"/>
    <n v="0.82191780821917804"/>
    <x v="0"/>
    <x v="0"/>
    <x v="3"/>
    <s v="Apr"/>
    <s v="Q2"/>
    <n v="1208"/>
    <n v="2024"/>
    <s v="Jan"/>
    <s v="Inactive"/>
    <n v="11.713209366513036"/>
  </r>
  <r>
    <x v="509"/>
    <s v="CUST12147"/>
    <x v="3"/>
    <x v="509"/>
    <x v="509"/>
    <d v="2022-09-03T00:00:00"/>
    <d v="2023-11-07T00:00:00"/>
    <x v="82"/>
    <x v="2"/>
    <n v="430"/>
    <n v="1.178082191780822"/>
    <x v="0"/>
    <x v="0"/>
    <x v="1"/>
    <s v="Sep"/>
    <s v="Q3"/>
    <n v="1422"/>
    <n v="2023"/>
    <s v="Nov"/>
    <s v="Inactive"/>
    <n v="5.6926767135069891"/>
  </r>
  <r>
    <x v="510"/>
    <s v="CUST11652"/>
    <x v="0"/>
    <x v="510"/>
    <x v="510"/>
    <d v="2022-07-09T00:00:00"/>
    <d v="2023-11-26T00:00:00"/>
    <x v="28"/>
    <x v="1"/>
    <n v="505"/>
    <n v="1.3835616438356164"/>
    <x v="2"/>
    <x v="1"/>
    <x v="1"/>
    <s v="Jul"/>
    <s v="Q3"/>
    <n v="1478"/>
    <n v="2023"/>
    <s v="Nov"/>
    <s v="Inactive"/>
    <n v="17.731212449594555"/>
  </r>
  <r>
    <x v="511"/>
    <s v="CUST10767"/>
    <x v="2"/>
    <x v="511"/>
    <x v="511"/>
    <d v="2021-08-23T00:00:00"/>
    <d v="2021-12-23T00:00:00"/>
    <x v="236"/>
    <x v="1"/>
    <n v="122"/>
    <n v="0.33424657534246577"/>
    <x v="2"/>
    <x v="1"/>
    <x v="0"/>
    <s v="Aug"/>
    <s v="Q3"/>
    <n v="1798"/>
    <n v="2021"/>
    <s v="Dec"/>
    <s v="Inactive"/>
    <n v="19.924556813115764"/>
  </r>
  <r>
    <x v="512"/>
    <s v="CUST10635"/>
    <x v="1"/>
    <x v="512"/>
    <x v="512"/>
    <d v="2023-11-05T00:00:00"/>
    <d v="2025-02-20T00:00:00"/>
    <x v="237"/>
    <x v="0"/>
    <n v="473"/>
    <n v="1.295890410958904"/>
    <x v="2"/>
    <x v="2"/>
    <x v="3"/>
    <s v="Nov"/>
    <s v="Q4"/>
    <n v="994"/>
    <n v="2025"/>
    <s v="Feb"/>
    <s v="Active"/>
    <n v="99.928059603046108"/>
  </r>
  <r>
    <x v="513"/>
    <s v="CUST12157"/>
    <x v="0"/>
    <x v="513"/>
    <x v="513"/>
    <d v="2021-04-27T00:00:00"/>
    <d v="2023-11-19T00:00:00"/>
    <x v="148"/>
    <x v="1"/>
    <n v="936"/>
    <n v="2.5643835616438357"/>
    <x v="1"/>
    <x v="2"/>
    <x v="0"/>
    <s v="Apr"/>
    <s v="Q2"/>
    <n v="1916"/>
    <n v="2023"/>
    <s v="Nov"/>
    <s v="Inactive"/>
    <n v="55.662575690933487"/>
  </r>
  <r>
    <x v="514"/>
    <s v="CUST11920"/>
    <x v="2"/>
    <x v="514"/>
    <x v="514"/>
    <d v="2024-03-16T00:00:00"/>
    <d v="2024-08-17T00:00:00"/>
    <x v="15"/>
    <x v="1"/>
    <n v="154"/>
    <n v="0.42191780821917807"/>
    <x v="1"/>
    <x v="0"/>
    <x v="2"/>
    <s v="Mar"/>
    <s v="Q1"/>
    <n v="862"/>
    <n v="2024"/>
    <s v="Aug"/>
    <s v="Inactive"/>
    <n v="10.788107093583362"/>
  </r>
  <r>
    <x v="515"/>
    <s v="CUST10073"/>
    <x v="3"/>
    <x v="515"/>
    <x v="515"/>
    <d v="2023-01-08T00:00:00"/>
    <d v="2024-02-13T00:00:00"/>
    <x v="189"/>
    <x v="0"/>
    <n v="401"/>
    <n v="1.0986301369863014"/>
    <x v="1"/>
    <x v="1"/>
    <x v="3"/>
    <s v="Jan"/>
    <s v="Q1"/>
    <n v="1295"/>
    <n v="2024"/>
    <s v="Feb"/>
    <s v="Active"/>
    <n v="11.952821331368376"/>
  </r>
  <r>
    <x v="516"/>
    <s v="CUST10555"/>
    <x v="0"/>
    <x v="516"/>
    <x v="516"/>
    <d v="2023-06-22T00:00:00"/>
    <d v="2024-05-03T00:00:00"/>
    <x v="109"/>
    <x v="0"/>
    <n v="316"/>
    <n v="0.86575342465753424"/>
    <x v="1"/>
    <x v="1"/>
    <x v="3"/>
    <s v="Jun"/>
    <s v="Q2"/>
    <n v="1130"/>
    <n v="2024"/>
    <s v="May"/>
    <s v="Active"/>
    <n v="15.393475624818434"/>
  </r>
  <r>
    <x v="517"/>
    <s v="CUST11880"/>
    <x v="2"/>
    <x v="517"/>
    <x v="517"/>
    <d v="2023-08-21T00:00:00"/>
    <d v="2025-05-05T00:00:00"/>
    <x v="217"/>
    <x v="0"/>
    <n v="623"/>
    <n v="1.7068493150684931"/>
    <x v="1"/>
    <x v="1"/>
    <x v="3"/>
    <s v="Aug"/>
    <s v="Q3"/>
    <n v="1070"/>
    <n v="2025"/>
    <s v="May"/>
    <s v="Active"/>
    <n v="15.4336680940658"/>
  </r>
  <r>
    <x v="518"/>
    <s v="CUST10767"/>
    <x v="4"/>
    <x v="518"/>
    <x v="518"/>
    <d v="2024-05-13T00:00:00"/>
    <d v="2024-09-07T00:00:00"/>
    <x v="238"/>
    <x v="2"/>
    <n v="117"/>
    <n v="0.32054794520547947"/>
    <x v="0"/>
    <x v="1"/>
    <x v="2"/>
    <s v="May"/>
    <s v="Q2"/>
    <n v="804"/>
    <n v="2024"/>
    <s v="Sep"/>
    <s v="Inactive"/>
    <n v="3.8130046414224297"/>
  </r>
  <r>
    <x v="519"/>
    <s v="CUST12208"/>
    <x v="1"/>
    <x v="519"/>
    <x v="519"/>
    <d v="2024-06-01T00:00:00"/>
    <d v="2024-08-22T00:00:00"/>
    <x v="215"/>
    <x v="2"/>
    <n v="82"/>
    <n v="0.22465753424657534"/>
    <x v="0"/>
    <x v="0"/>
    <x v="2"/>
    <s v="Jun"/>
    <s v="Q2"/>
    <n v="785"/>
    <n v="2024"/>
    <s v="Aug"/>
    <s v="Inactive"/>
    <n v="9.301205254684163"/>
  </r>
  <r>
    <x v="520"/>
    <s v="CUST11853"/>
    <x v="2"/>
    <x v="520"/>
    <x v="520"/>
    <d v="2023-08-20T00:00:00"/>
    <d v="2025-07-07T00:00:00"/>
    <x v="171"/>
    <x v="2"/>
    <n v="687"/>
    <n v="1.8821917808219177"/>
    <x v="1"/>
    <x v="1"/>
    <x v="3"/>
    <s v="Aug"/>
    <s v="Q3"/>
    <n v="1071"/>
    <n v="2025"/>
    <s v="Jul"/>
    <s v="Inactive"/>
    <n v="12.925494352539863"/>
  </r>
  <r>
    <x v="521"/>
    <s v="CUST12117"/>
    <x v="3"/>
    <x v="521"/>
    <x v="521"/>
    <d v="2024-03-21T00:00:00"/>
    <d v="2025-02-15T00:00:00"/>
    <x v="132"/>
    <x v="0"/>
    <n v="331"/>
    <n v="0.9068493150684932"/>
    <x v="2"/>
    <x v="0"/>
    <x v="2"/>
    <s v="Mar"/>
    <s v="Q1"/>
    <n v="857"/>
    <n v="2025"/>
    <s v="Feb"/>
    <s v="Active"/>
    <n v="33.275751348776915"/>
  </r>
  <r>
    <x v="522"/>
    <s v="CUST12016"/>
    <x v="2"/>
    <x v="522"/>
    <x v="522"/>
    <d v="2021-06-23T00:00:00"/>
    <d v="2022-12-19T00:00:00"/>
    <x v="176"/>
    <x v="0"/>
    <n v="544"/>
    <n v="1.4904109589041097"/>
    <x v="2"/>
    <x v="0"/>
    <x v="0"/>
    <s v="Jun"/>
    <s v="Q2"/>
    <n v="1859"/>
    <n v="2022"/>
    <s v="Dec"/>
    <s v="Active"/>
    <n v="25.78014621056813"/>
  </r>
  <r>
    <x v="523"/>
    <s v="CUST10691"/>
    <x v="2"/>
    <x v="523"/>
    <x v="523"/>
    <d v="2023-01-29T00:00:00"/>
    <d v="2025-03-05T00:00:00"/>
    <x v="48"/>
    <x v="1"/>
    <n v="766"/>
    <n v="2.0986301369863014"/>
    <x v="2"/>
    <x v="0"/>
    <x v="3"/>
    <s v="Jan"/>
    <s v="Q1"/>
    <n v="1274"/>
    <n v="2025"/>
    <s v="Mar"/>
    <s v="Inactive"/>
    <n v="55.314423657897891"/>
  </r>
  <r>
    <x v="524"/>
    <s v="CUST11434"/>
    <x v="0"/>
    <x v="524"/>
    <x v="524"/>
    <d v="2022-10-22T00:00:00"/>
    <d v="2023-03-25T00:00:00"/>
    <x v="160"/>
    <x v="0"/>
    <n v="154"/>
    <n v="0.42191780821917807"/>
    <x v="1"/>
    <x v="1"/>
    <x v="1"/>
    <s v="Oct"/>
    <s v="Q4"/>
    <n v="1373"/>
    <n v="2023"/>
    <s v="Mar"/>
    <s v="Active"/>
    <n v="8.5203919833343278"/>
  </r>
  <r>
    <x v="525"/>
    <s v="CUST10082"/>
    <x v="3"/>
    <x v="525"/>
    <x v="525"/>
    <d v="2023-11-11T00:00:00"/>
    <d v="2024-09-26T00:00:00"/>
    <x v="11"/>
    <x v="2"/>
    <n v="320"/>
    <n v="0.87671232876712324"/>
    <x v="0"/>
    <x v="0"/>
    <x v="3"/>
    <s v="Nov"/>
    <s v="Q4"/>
    <n v="988"/>
    <n v="2024"/>
    <s v="Sep"/>
    <s v="Inactive"/>
    <n v="10.461644366434534"/>
  </r>
  <r>
    <x v="526"/>
    <s v="CUST10847"/>
    <x v="4"/>
    <x v="526"/>
    <x v="526"/>
    <d v="2024-06-17T00:00:00"/>
    <d v="2024-11-02T00:00:00"/>
    <x v="222"/>
    <x v="1"/>
    <n v="138"/>
    <n v="0.37808219178082192"/>
    <x v="1"/>
    <x v="0"/>
    <x v="2"/>
    <s v="Jun"/>
    <s v="Q2"/>
    <n v="769"/>
    <n v="2024"/>
    <s v="Nov"/>
    <s v="Inactive"/>
    <n v="14.906891075884449"/>
  </r>
  <r>
    <x v="527"/>
    <s v="CUST11036"/>
    <x v="3"/>
    <x v="527"/>
    <x v="527"/>
    <d v="2024-05-10T00:00:00"/>
    <d v="2025-03-01T00:00:00"/>
    <x v="82"/>
    <x v="0"/>
    <n v="295"/>
    <n v="0.80821917808219179"/>
    <x v="1"/>
    <x v="1"/>
    <x v="2"/>
    <s v="May"/>
    <s v="Q2"/>
    <n v="807"/>
    <n v="2025"/>
    <s v="Mar"/>
    <s v="Active"/>
    <n v="9.2790919643951089"/>
  </r>
  <r>
    <x v="528"/>
    <s v="CUST11154"/>
    <x v="4"/>
    <x v="528"/>
    <x v="528"/>
    <d v="2021-07-06T00:00:00"/>
    <d v="2024-06-20T00:00:00"/>
    <x v="147"/>
    <x v="2"/>
    <n v="1080"/>
    <n v="2.9589041095890409"/>
    <x v="2"/>
    <x v="1"/>
    <x v="0"/>
    <s v="Jul"/>
    <s v="Q3"/>
    <n v="1846"/>
    <n v="2024"/>
    <s v="Jun"/>
    <s v="Inactive"/>
    <n v="19.471359038645804"/>
  </r>
  <r>
    <x v="529"/>
    <s v="CUST12201"/>
    <x v="3"/>
    <x v="529"/>
    <x v="529"/>
    <d v="2023-10-21T00:00:00"/>
    <d v="2025-06-21T00:00:00"/>
    <x v="200"/>
    <x v="1"/>
    <n v="609"/>
    <n v="1.6684931506849314"/>
    <x v="2"/>
    <x v="1"/>
    <x v="3"/>
    <s v="Oct"/>
    <s v="Q4"/>
    <n v="1009"/>
    <n v="2025"/>
    <s v="Jun"/>
    <s v="Inactive"/>
    <n v="19.637549903551928"/>
  </r>
  <r>
    <x v="530"/>
    <s v="CUST12415"/>
    <x v="0"/>
    <x v="530"/>
    <x v="530"/>
    <d v="2024-04-26T00:00:00"/>
    <d v="2024-06-12T00:00:00"/>
    <x v="239"/>
    <x v="0"/>
    <n v="47"/>
    <n v="0.12876712328767123"/>
    <x v="2"/>
    <x v="0"/>
    <x v="2"/>
    <s v="Apr"/>
    <s v="Q2"/>
    <n v="821"/>
    <n v="2024"/>
    <s v="Jun"/>
    <s v="Active"/>
    <n v="25.346824824784502"/>
  </r>
  <r>
    <x v="531"/>
    <s v="CUST12023"/>
    <x v="2"/>
    <x v="531"/>
    <x v="531"/>
    <d v="2023-10-21T00:00:00"/>
    <d v="2024-12-26T00:00:00"/>
    <x v="111"/>
    <x v="2"/>
    <n v="432"/>
    <n v="1.1835616438356165"/>
    <x v="0"/>
    <x v="1"/>
    <x v="3"/>
    <s v="Oct"/>
    <s v="Q4"/>
    <n v="1009"/>
    <n v="2024"/>
    <s v="Dec"/>
    <s v="Inactive"/>
    <n v="6.1399785944245515"/>
  </r>
  <r>
    <x v="532"/>
    <s v="CUST12476"/>
    <x v="1"/>
    <x v="532"/>
    <x v="532"/>
    <d v="2024-05-23T00:00:00"/>
    <d v="2025-04-29T00:00:00"/>
    <x v="98"/>
    <x v="0"/>
    <n v="341"/>
    <n v="0.9342465753424658"/>
    <x v="1"/>
    <x v="1"/>
    <x v="2"/>
    <s v="May"/>
    <s v="Q2"/>
    <n v="794"/>
    <n v="2025"/>
    <s v="Apr"/>
    <s v="Active"/>
    <n v="9.6681223287804414"/>
  </r>
  <r>
    <x v="533"/>
    <s v="CUST10184"/>
    <x v="3"/>
    <x v="533"/>
    <x v="533"/>
    <d v="2021-03-24T00:00:00"/>
    <d v="2022-05-16T00:00:00"/>
    <x v="203"/>
    <x v="2"/>
    <n v="418"/>
    <n v="1.1452054794520548"/>
    <x v="0"/>
    <x v="1"/>
    <x v="0"/>
    <s v="Mar"/>
    <s v="Q1"/>
    <n v="1950"/>
    <n v="2022"/>
    <s v="May"/>
    <s v="Inactive"/>
    <n v="3.420681480978133"/>
  </r>
  <r>
    <x v="534"/>
    <s v="CUST10304"/>
    <x v="0"/>
    <x v="534"/>
    <x v="534"/>
    <d v="2023-03-12T00:00:00"/>
    <d v="2023-12-16T00:00:00"/>
    <x v="53"/>
    <x v="0"/>
    <n v="279"/>
    <n v="0.76438356164383559"/>
    <x v="0"/>
    <x v="0"/>
    <x v="3"/>
    <s v="Mar"/>
    <s v="Q1"/>
    <n v="1232"/>
    <n v="2023"/>
    <s v="Dec"/>
    <s v="Active"/>
    <n v="6.065848079672147"/>
  </r>
  <r>
    <x v="535"/>
    <s v="CUST11687"/>
    <x v="4"/>
    <x v="535"/>
    <x v="535"/>
    <d v="2024-04-03T00:00:00"/>
    <d v="2025-01-08T00:00:00"/>
    <x v="226"/>
    <x v="0"/>
    <n v="280"/>
    <n v="0.76712328767123283"/>
    <x v="2"/>
    <x v="0"/>
    <x v="2"/>
    <s v="Apr"/>
    <s v="Q2"/>
    <n v="844"/>
    <n v="2025"/>
    <s v="Jan"/>
    <s v="Active"/>
    <n v="25.680090394745399"/>
  </r>
  <r>
    <x v="536"/>
    <s v="CUST11683"/>
    <x v="3"/>
    <x v="536"/>
    <x v="536"/>
    <d v="2023-09-21T00:00:00"/>
    <d v="2024-09-23T00:00:00"/>
    <x v="240"/>
    <x v="1"/>
    <n v="368"/>
    <n v="1.0082191780821919"/>
    <x v="1"/>
    <x v="2"/>
    <x v="3"/>
    <s v="Sep"/>
    <s v="Q3"/>
    <n v="1039"/>
    <n v="2024"/>
    <s v="Sep"/>
    <s v="Inactive"/>
    <n v="132.3406334223647"/>
  </r>
  <r>
    <x v="537"/>
    <s v="CUST10531"/>
    <x v="3"/>
    <x v="537"/>
    <x v="537"/>
    <d v="2023-10-15T00:00:00"/>
    <d v="2024-01-18T00:00:00"/>
    <x v="131"/>
    <x v="1"/>
    <n v="95"/>
    <n v="0.26027397260273971"/>
    <x v="1"/>
    <x v="0"/>
    <x v="3"/>
    <s v="Oct"/>
    <s v="Q4"/>
    <n v="1015"/>
    <n v="2024"/>
    <s v="Jan"/>
    <s v="Inactive"/>
    <n v="30.090239635344382"/>
  </r>
  <r>
    <x v="538"/>
    <s v="CUST10406"/>
    <x v="3"/>
    <x v="538"/>
    <x v="538"/>
    <d v="2021-10-15T00:00:00"/>
    <d v="2025-06-23T00:00:00"/>
    <x v="183"/>
    <x v="2"/>
    <n v="1347"/>
    <n v="3.6904109589041094"/>
    <x v="2"/>
    <x v="2"/>
    <x v="0"/>
    <s v="Oct"/>
    <s v="Q4"/>
    <n v="1745"/>
    <n v="2025"/>
    <s v="Jun"/>
    <s v="Inactive"/>
    <n v="197.27044957047332"/>
  </r>
  <r>
    <x v="539"/>
    <s v="CUST11571"/>
    <x v="4"/>
    <x v="539"/>
    <x v="539"/>
    <d v="2023-08-07T00:00:00"/>
    <d v="2024-06-26T00:00:00"/>
    <x v="23"/>
    <x v="2"/>
    <n v="324"/>
    <n v="0.88767123287671235"/>
    <x v="0"/>
    <x v="1"/>
    <x v="3"/>
    <s v="Aug"/>
    <s v="Q3"/>
    <n v="1084"/>
    <n v="2024"/>
    <s v="Jun"/>
    <s v="Inactive"/>
    <n v="6.4356427082564744"/>
  </r>
  <r>
    <x v="540"/>
    <s v="CUST11455"/>
    <x v="4"/>
    <x v="540"/>
    <x v="540"/>
    <d v="2021-08-14T00:00:00"/>
    <d v="2024-02-07T00:00:00"/>
    <x v="184"/>
    <x v="1"/>
    <n v="907"/>
    <n v="2.484931506849315"/>
    <x v="1"/>
    <x v="2"/>
    <x v="0"/>
    <s v="Aug"/>
    <s v="Q3"/>
    <n v="1807"/>
    <n v="2024"/>
    <s v="Feb"/>
    <s v="Inactive"/>
    <n v="46.811061211307347"/>
  </r>
  <r>
    <x v="541"/>
    <s v="CUST12442"/>
    <x v="4"/>
    <x v="541"/>
    <x v="541"/>
    <d v="2022-01-27T00:00:00"/>
    <d v="2023-05-17T00:00:00"/>
    <x v="42"/>
    <x v="2"/>
    <n v="475"/>
    <n v="1.3013698630136987"/>
    <x v="2"/>
    <x v="0"/>
    <x v="1"/>
    <s v="Jan"/>
    <s v="Q1"/>
    <n v="1641"/>
    <n v="2023"/>
    <s v="May"/>
    <s v="Inactive"/>
    <n v="62.113974984534956"/>
  </r>
  <r>
    <x v="542"/>
    <s v="CUST10969"/>
    <x v="0"/>
    <x v="542"/>
    <x v="542"/>
    <d v="2021-06-03T00:00:00"/>
    <d v="2022-12-22T00:00:00"/>
    <x v="208"/>
    <x v="0"/>
    <n v="567"/>
    <n v="1.5534246575342465"/>
    <x v="0"/>
    <x v="0"/>
    <x v="0"/>
    <s v="Jun"/>
    <s v="Q2"/>
    <n v="1879"/>
    <n v="2022"/>
    <s v="Dec"/>
    <s v="Active"/>
    <n v="7.4379850351260268"/>
  </r>
  <r>
    <x v="543"/>
    <s v="CUST10449"/>
    <x v="1"/>
    <x v="543"/>
    <x v="543"/>
    <d v="2023-11-03T00:00:00"/>
    <d v="2024-04-27T00:00:00"/>
    <x v="241"/>
    <x v="1"/>
    <n v="176"/>
    <n v="0.48219178082191783"/>
    <x v="0"/>
    <x v="0"/>
    <x v="3"/>
    <s v="Nov"/>
    <s v="Q4"/>
    <n v="996"/>
    <n v="2024"/>
    <s v="Apr"/>
    <s v="Inactive"/>
    <n v="7.2531450476687223"/>
  </r>
  <r>
    <x v="544"/>
    <s v="CUST10529"/>
    <x v="2"/>
    <x v="544"/>
    <x v="544"/>
    <d v="2024-04-05T00:00:00"/>
    <d v="2024-05-27T00:00:00"/>
    <x v="96"/>
    <x v="0"/>
    <n v="52"/>
    <n v="0.14246575342465753"/>
    <x v="1"/>
    <x v="1"/>
    <x v="2"/>
    <s v="Apr"/>
    <s v="Q2"/>
    <n v="842"/>
    <n v="2024"/>
    <s v="May"/>
    <s v="Active"/>
    <n v="11.095996595113235"/>
  </r>
  <r>
    <x v="545"/>
    <s v="CUST11136"/>
    <x v="2"/>
    <x v="545"/>
    <x v="545"/>
    <d v="2020-12-14T00:00:00"/>
    <d v="2024-07-07T00:00:00"/>
    <x v="242"/>
    <x v="1"/>
    <n v="1301"/>
    <n v="3.5643835616438357"/>
    <x v="0"/>
    <x v="0"/>
    <x v="4"/>
    <s v="Dec"/>
    <s v="Q4"/>
    <n v="2050"/>
    <n v="2024"/>
    <s v="Jul"/>
    <s v="Inactive"/>
    <n v="13.671444637257217"/>
  </r>
  <r>
    <x v="546"/>
    <s v="CUST11299"/>
    <x v="1"/>
    <x v="546"/>
    <x v="546"/>
    <d v="2022-09-10T00:00:00"/>
    <d v="2025-02-18T00:00:00"/>
    <x v="138"/>
    <x v="1"/>
    <n v="892"/>
    <n v="2.4438356164383563"/>
    <x v="0"/>
    <x v="0"/>
    <x v="1"/>
    <s v="Sep"/>
    <s v="Q3"/>
    <n v="1415"/>
    <n v="2025"/>
    <s v="Feb"/>
    <s v="Inactive"/>
    <n v="6.4022480962127757"/>
  </r>
  <r>
    <x v="547"/>
    <s v="CUST10732"/>
    <x v="0"/>
    <x v="547"/>
    <x v="547"/>
    <d v="2024-03-08T00:00:00"/>
    <d v="2024-08-28T00:00:00"/>
    <x v="175"/>
    <x v="1"/>
    <n v="173"/>
    <n v="0.47397260273972602"/>
    <x v="0"/>
    <x v="0"/>
    <x v="2"/>
    <s v="Mar"/>
    <s v="Q1"/>
    <n v="870"/>
    <n v="2024"/>
    <s v="Aug"/>
    <s v="Inactive"/>
    <n v="5.8498589465769708"/>
  </r>
  <r>
    <x v="548"/>
    <s v="CUST10630"/>
    <x v="4"/>
    <x v="548"/>
    <x v="548"/>
    <d v="2021-05-22T00:00:00"/>
    <d v="2024-11-01T00:00:00"/>
    <x v="243"/>
    <x v="2"/>
    <n v="1259"/>
    <n v="3.4493150684931506"/>
    <x v="2"/>
    <x v="2"/>
    <x v="0"/>
    <s v="May"/>
    <s v="Q2"/>
    <n v="1891"/>
    <n v="2024"/>
    <s v="Nov"/>
    <s v="Inactive"/>
    <n v="54.264372061887691"/>
  </r>
  <r>
    <x v="549"/>
    <s v="CUST11839"/>
    <x v="3"/>
    <x v="549"/>
    <x v="549"/>
    <d v="2024-05-14T00:00:00"/>
    <d v="2024-11-17T00:00:00"/>
    <x v="167"/>
    <x v="1"/>
    <n v="187"/>
    <n v="0.51232876712328768"/>
    <x v="0"/>
    <x v="2"/>
    <x v="2"/>
    <s v="May"/>
    <s v="Q2"/>
    <n v="803"/>
    <n v="2024"/>
    <s v="Nov"/>
    <s v="Inactive"/>
    <n v="28.681314290186904"/>
  </r>
  <r>
    <x v="550"/>
    <s v="CUST10265"/>
    <x v="0"/>
    <x v="550"/>
    <x v="550"/>
    <d v="2021-10-07T00:00:00"/>
    <d v="2022-02-22T00:00:00"/>
    <x v="244"/>
    <x v="1"/>
    <n v="138"/>
    <n v="0.37808219178082192"/>
    <x v="2"/>
    <x v="0"/>
    <x v="0"/>
    <s v="Oct"/>
    <s v="Q4"/>
    <n v="1753"/>
    <n v="2022"/>
    <s v="Feb"/>
    <s v="Inactive"/>
    <n v="32.649131419143821"/>
  </r>
  <r>
    <x v="551"/>
    <s v="CUST12147"/>
    <x v="1"/>
    <x v="551"/>
    <x v="551"/>
    <d v="2023-09-05T00:00:00"/>
    <d v="2024-03-15T00:00:00"/>
    <x v="225"/>
    <x v="2"/>
    <n v="192"/>
    <n v="0.52602739726027392"/>
    <x v="2"/>
    <x v="2"/>
    <x v="3"/>
    <s v="Sep"/>
    <s v="Q3"/>
    <n v="1055"/>
    <n v="2024"/>
    <s v="Mar"/>
    <s v="Inactive"/>
    <n v="161.46140053790216"/>
  </r>
  <r>
    <x v="552"/>
    <s v="CUST12489"/>
    <x v="0"/>
    <x v="552"/>
    <x v="552"/>
    <d v="2022-02-03T00:00:00"/>
    <d v="2022-07-23T00:00:00"/>
    <x v="245"/>
    <x v="1"/>
    <n v="170"/>
    <n v="0.46575342465753422"/>
    <x v="2"/>
    <x v="0"/>
    <x v="1"/>
    <s v="Feb"/>
    <s v="Q1"/>
    <n v="1634"/>
    <n v="2022"/>
    <s v="Jul"/>
    <s v="Inactive"/>
    <n v="48.611286073847687"/>
  </r>
  <r>
    <x v="553"/>
    <s v="CUST12188"/>
    <x v="4"/>
    <x v="553"/>
    <x v="553"/>
    <d v="2023-03-19T00:00:00"/>
    <d v="2023-10-14T00:00:00"/>
    <x v="24"/>
    <x v="1"/>
    <n v="209"/>
    <n v="0.57260273972602738"/>
    <x v="2"/>
    <x v="2"/>
    <x v="3"/>
    <s v="Mar"/>
    <s v="Q1"/>
    <n v="1225"/>
    <n v="2023"/>
    <s v="Oct"/>
    <s v="Inactive"/>
    <n v="51.23578478985641"/>
  </r>
  <r>
    <x v="554"/>
    <s v="CUST12121"/>
    <x v="1"/>
    <x v="554"/>
    <x v="554"/>
    <d v="2021-07-14T00:00:00"/>
    <d v="2022-08-11T00:00:00"/>
    <x v="95"/>
    <x v="1"/>
    <n v="393"/>
    <n v="1.0767123287671232"/>
    <x v="2"/>
    <x v="1"/>
    <x v="0"/>
    <s v="Jul"/>
    <s v="Q3"/>
    <n v="1838"/>
    <n v="2022"/>
    <s v="Aug"/>
    <s v="Inactive"/>
    <n v="26.321292546985408"/>
  </r>
  <r>
    <x v="555"/>
    <s v="CUST12355"/>
    <x v="0"/>
    <x v="555"/>
    <x v="555"/>
    <d v="2021-04-20T00:00:00"/>
    <d v="2022-01-08T00:00:00"/>
    <x v="229"/>
    <x v="1"/>
    <n v="263"/>
    <n v="0.72054794520547949"/>
    <x v="2"/>
    <x v="0"/>
    <x v="0"/>
    <s v="Apr"/>
    <s v="Q2"/>
    <n v="1923"/>
    <n v="2022"/>
    <s v="Jan"/>
    <s v="Inactive"/>
    <n v="30.972047179902493"/>
  </r>
  <r>
    <x v="556"/>
    <s v="CUST10002"/>
    <x v="2"/>
    <x v="556"/>
    <x v="556"/>
    <d v="2021-05-23T00:00:00"/>
    <d v="2023-01-06T00:00:00"/>
    <x v="118"/>
    <x v="2"/>
    <n v="593"/>
    <n v="1.6246575342465754"/>
    <x v="2"/>
    <x v="0"/>
    <x v="0"/>
    <s v="May"/>
    <s v="Q2"/>
    <n v="1890"/>
    <n v="2023"/>
    <s v="Jan"/>
    <s v="Inactive"/>
    <n v="28.509250580939025"/>
  </r>
  <r>
    <x v="557"/>
    <s v="CUST12331"/>
    <x v="1"/>
    <x v="557"/>
    <x v="557"/>
    <d v="2024-01-29T00:00:00"/>
    <d v="2024-08-30T00:00:00"/>
    <x v="246"/>
    <x v="2"/>
    <n v="214"/>
    <n v="0.58630136986301373"/>
    <x v="1"/>
    <x v="2"/>
    <x v="2"/>
    <s v="Jan"/>
    <s v="Q1"/>
    <n v="909"/>
    <n v="2024"/>
    <s v="Aug"/>
    <s v="Inactive"/>
    <n v="28.317090813241947"/>
  </r>
  <r>
    <x v="558"/>
    <s v="CUST10416"/>
    <x v="0"/>
    <x v="558"/>
    <x v="558"/>
    <d v="2020-09-30T00:00:00"/>
    <d v="2023-07-05T00:00:00"/>
    <x v="82"/>
    <x v="1"/>
    <n v="1008"/>
    <n v="2.7616438356164386"/>
    <x v="1"/>
    <x v="0"/>
    <x v="4"/>
    <s v="Sep"/>
    <s v="Q3"/>
    <n v="2125"/>
    <n v="2023"/>
    <s v="Jul"/>
    <s v="Inactive"/>
    <n v="20.760369411353789"/>
  </r>
  <r>
    <x v="559"/>
    <s v="CUST11402"/>
    <x v="0"/>
    <x v="559"/>
    <x v="559"/>
    <d v="2024-07-12T00:00:00"/>
    <d v="2025-03-19T00:00:00"/>
    <x v="196"/>
    <x v="2"/>
    <n v="250"/>
    <n v="0.68493150684931503"/>
    <x v="1"/>
    <x v="1"/>
    <x v="2"/>
    <s v="Jul"/>
    <s v="Q3"/>
    <n v="744"/>
    <n v="2025"/>
    <s v="Mar"/>
    <s v="Inactive"/>
    <n v="17.850176287550621"/>
  </r>
  <r>
    <x v="560"/>
    <s v="CUST10347"/>
    <x v="1"/>
    <x v="560"/>
    <x v="560"/>
    <d v="2022-06-30T00:00:00"/>
    <d v="2022-10-29T00:00:00"/>
    <x v="213"/>
    <x v="0"/>
    <n v="121"/>
    <n v="0.33150684931506852"/>
    <x v="1"/>
    <x v="0"/>
    <x v="1"/>
    <s v="Jun"/>
    <s v="Q2"/>
    <n v="1487"/>
    <n v="2022"/>
    <s v="Oct"/>
    <s v="Active"/>
    <n v="21.511899319007629"/>
  </r>
  <r>
    <x v="561"/>
    <s v="CUST11172"/>
    <x v="4"/>
    <x v="561"/>
    <x v="561"/>
    <d v="2022-09-26T00:00:00"/>
    <d v="2024-12-05T00:00:00"/>
    <x v="136"/>
    <x v="0"/>
    <n v="801"/>
    <n v="2.1945205479452055"/>
    <x v="1"/>
    <x v="1"/>
    <x v="1"/>
    <s v="Sep"/>
    <s v="Q3"/>
    <n v="1399"/>
    <n v="2024"/>
    <s v="Dec"/>
    <s v="Active"/>
    <n v="16.289261280863467"/>
  </r>
  <r>
    <x v="562"/>
    <s v="CUST10108"/>
    <x v="2"/>
    <x v="562"/>
    <x v="562"/>
    <d v="2022-01-27T00:00:00"/>
    <d v="2024-08-28T00:00:00"/>
    <x v="96"/>
    <x v="0"/>
    <n v="944"/>
    <n v="2.5863013698630137"/>
    <x v="1"/>
    <x v="0"/>
    <x v="1"/>
    <s v="Jan"/>
    <s v="Q1"/>
    <n v="1641"/>
    <n v="2024"/>
    <s v="Aug"/>
    <s v="Active"/>
    <n v="34.525493538362646"/>
  </r>
  <r>
    <x v="563"/>
    <s v="CUST11586"/>
    <x v="4"/>
    <x v="563"/>
    <x v="563"/>
    <d v="2022-01-21T00:00:00"/>
    <d v="2023-10-02T00:00:00"/>
    <x v="119"/>
    <x v="2"/>
    <n v="619"/>
    <n v="1.6958904109589041"/>
    <x v="0"/>
    <x v="0"/>
    <x v="1"/>
    <s v="Jan"/>
    <s v="Q1"/>
    <n v="1647"/>
    <n v="2023"/>
    <s v="Oct"/>
    <s v="Inactive"/>
    <n v="5.2012073887550816"/>
  </r>
  <r>
    <x v="564"/>
    <s v="CUST10702"/>
    <x v="4"/>
    <x v="564"/>
    <x v="564"/>
    <d v="2024-05-25T00:00:00"/>
    <d v="2024-12-24T00:00:00"/>
    <x v="15"/>
    <x v="1"/>
    <n v="213"/>
    <n v="0.58356164383561648"/>
    <x v="2"/>
    <x v="1"/>
    <x v="2"/>
    <s v="May"/>
    <s v="Q2"/>
    <n v="792"/>
    <n v="2024"/>
    <s v="Dec"/>
    <s v="Inactive"/>
    <n v="23.322262226556369"/>
  </r>
  <r>
    <x v="565"/>
    <s v="CUST12427"/>
    <x v="1"/>
    <x v="565"/>
    <x v="565"/>
    <d v="2023-12-12T00:00:00"/>
    <d v="2024-08-01T00:00:00"/>
    <x v="140"/>
    <x v="2"/>
    <n v="233"/>
    <n v="0.63835616438356169"/>
    <x v="0"/>
    <x v="1"/>
    <x v="3"/>
    <s v="Dec"/>
    <s v="Q4"/>
    <n v="957"/>
    <n v="2024"/>
    <s v="Aug"/>
    <s v="Inactive"/>
    <n v="5.3010536995092483"/>
  </r>
  <r>
    <x v="566"/>
    <s v="CUST12042"/>
    <x v="4"/>
    <x v="566"/>
    <x v="566"/>
    <d v="2022-07-26T00:00:00"/>
    <d v="2025-01-03T00:00:00"/>
    <x v="93"/>
    <x v="0"/>
    <n v="892"/>
    <n v="2.4438356164383563"/>
    <x v="2"/>
    <x v="0"/>
    <x v="1"/>
    <s v="Jul"/>
    <s v="Q3"/>
    <n v="1461"/>
    <n v="2025"/>
    <s v="Jan"/>
    <s v="Active"/>
    <n v="55.302502265885892"/>
  </r>
  <r>
    <x v="567"/>
    <s v="CUST11305"/>
    <x v="4"/>
    <x v="567"/>
    <x v="567"/>
    <d v="2021-06-14T00:00:00"/>
    <d v="2022-05-19T00:00:00"/>
    <x v="118"/>
    <x v="2"/>
    <n v="339"/>
    <n v="0.92876712328767119"/>
    <x v="2"/>
    <x v="0"/>
    <x v="0"/>
    <s v="Jun"/>
    <s v="Q2"/>
    <n v="1868"/>
    <n v="2022"/>
    <s v="May"/>
    <s v="Inactive"/>
    <n v="31.80733851548608"/>
  </r>
  <r>
    <x v="568"/>
    <s v="CUST12344"/>
    <x v="4"/>
    <x v="568"/>
    <x v="568"/>
    <d v="2023-11-15T00:00:00"/>
    <d v="2024-02-23T00:00:00"/>
    <x v="188"/>
    <x v="2"/>
    <n v="100"/>
    <n v="0.27397260273972601"/>
    <x v="2"/>
    <x v="1"/>
    <x v="3"/>
    <s v="Nov"/>
    <s v="Q4"/>
    <n v="984"/>
    <n v="2024"/>
    <s v="Feb"/>
    <s v="Inactive"/>
    <n v="23.124510595346013"/>
  </r>
  <r>
    <x v="569"/>
    <s v="CUST11337"/>
    <x v="1"/>
    <x v="569"/>
    <x v="569"/>
    <d v="2023-12-11T00:00:00"/>
    <d v="2025-01-02T00:00:00"/>
    <x v="233"/>
    <x v="1"/>
    <n v="388"/>
    <n v="1.0630136986301371"/>
    <x v="1"/>
    <x v="0"/>
    <x v="3"/>
    <s v="Dec"/>
    <s v="Q4"/>
    <n v="958"/>
    <n v="2025"/>
    <s v="Jan"/>
    <s v="Inactive"/>
    <n v="37.564277087637258"/>
  </r>
  <r>
    <x v="570"/>
    <s v="CUST10946"/>
    <x v="0"/>
    <x v="570"/>
    <x v="570"/>
    <d v="2023-09-30T00:00:00"/>
    <d v="2024-03-18T00:00:00"/>
    <x v="47"/>
    <x v="2"/>
    <n v="170"/>
    <n v="0.46575342465753422"/>
    <x v="1"/>
    <x v="2"/>
    <x v="3"/>
    <s v="Sep"/>
    <s v="Q3"/>
    <n v="1030"/>
    <n v="2024"/>
    <s v="Mar"/>
    <s v="Inactive"/>
    <n v="65.980081674294865"/>
  </r>
  <r>
    <x v="571"/>
    <s v="CUST10154"/>
    <x v="2"/>
    <x v="571"/>
    <x v="571"/>
    <d v="2022-12-02T00:00:00"/>
    <d v="2023-02-20T00:00:00"/>
    <x v="28"/>
    <x v="0"/>
    <n v="80"/>
    <n v="0.21917808219178081"/>
    <x v="1"/>
    <x v="2"/>
    <x v="1"/>
    <s v="Dec"/>
    <s v="Q4"/>
    <n v="1332"/>
    <n v="2023"/>
    <s v="Feb"/>
    <s v="Active"/>
    <n v="42.710058453839366"/>
  </r>
  <r>
    <x v="572"/>
    <s v="CUST11894"/>
    <x v="1"/>
    <x v="572"/>
    <x v="572"/>
    <d v="2023-04-21T00:00:00"/>
    <d v="2023-10-28T00:00:00"/>
    <x v="95"/>
    <x v="0"/>
    <n v="190"/>
    <n v="0.52054794520547942"/>
    <x v="1"/>
    <x v="0"/>
    <x v="3"/>
    <s v="Apr"/>
    <s v="Q2"/>
    <n v="1192"/>
    <n v="2023"/>
    <s v="Oct"/>
    <s v="Active"/>
    <n v="26.647049000981127"/>
  </r>
  <r>
    <x v="573"/>
    <s v="CUST12060"/>
    <x v="3"/>
    <x v="573"/>
    <x v="573"/>
    <d v="2023-04-17T00:00:00"/>
    <d v="2024-03-03T00:00:00"/>
    <x v="247"/>
    <x v="1"/>
    <n v="321"/>
    <n v="0.8794520547945206"/>
    <x v="1"/>
    <x v="2"/>
    <x v="3"/>
    <s v="Apr"/>
    <s v="Q2"/>
    <n v="1196"/>
    <n v="2024"/>
    <s v="Mar"/>
    <s v="Inactive"/>
    <n v="108.12316050585136"/>
  </r>
  <r>
    <x v="574"/>
    <s v="CUST10731"/>
    <x v="2"/>
    <x v="574"/>
    <x v="574"/>
    <d v="2024-03-18T00:00:00"/>
    <d v="2025-04-16T00:00:00"/>
    <x v="17"/>
    <x v="2"/>
    <n v="394"/>
    <n v="1.0794520547945206"/>
    <x v="1"/>
    <x v="0"/>
    <x v="2"/>
    <s v="Mar"/>
    <s v="Q1"/>
    <n v="860"/>
    <n v="2025"/>
    <s v="Apr"/>
    <s v="Inactive"/>
    <n v="28.243666743328053"/>
  </r>
  <r>
    <x v="575"/>
    <s v="CUST10397"/>
    <x v="4"/>
    <x v="575"/>
    <x v="575"/>
    <d v="2023-06-10T00:00:00"/>
    <d v="2025-01-13T00:00:00"/>
    <x v="248"/>
    <x v="2"/>
    <n v="583"/>
    <n v="1.5972602739726027"/>
    <x v="2"/>
    <x v="2"/>
    <x v="3"/>
    <s v="Jun"/>
    <s v="Q2"/>
    <n v="1142"/>
    <n v="2025"/>
    <s v="Jan"/>
    <s v="Inactive"/>
    <n v="106.26352661743388"/>
  </r>
  <r>
    <x v="576"/>
    <s v="CUST11635"/>
    <x v="1"/>
    <x v="576"/>
    <x v="576"/>
    <d v="2023-02-22T00:00:00"/>
    <d v="2023-09-13T00:00:00"/>
    <x v="177"/>
    <x v="1"/>
    <n v="203"/>
    <n v="0.55616438356164388"/>
    <x v="2"/>
    <x v="1"/>
    <x v="3"/>
    <s v="Feb"/>
    <s v="Q1"/>
    <n v="1250"/>
    <n v="2023"/>
    <s v="Sep"/>
    <s v="Inactive"/>
    <n v="19.608933354255889"/>
  </r>
  <r>
    <x v="577"/>
    <s v="CUST11064"/>
    <x v="1"/>
    <x v="577"/>
    <x v="577"/>
    <d v="2021-01-31T00:00:00"/>
    <d v="2024-09-25T00:00:00"/>
    <x v="12"/>
    <x v="1"/>
    <n v="1333"/>
    <n v="3.6520547945205482"/>
    <x v="1"/>
    <x v="0"/>
    <x v="0"/>
    <s v="Jan"/>
    <s v="Q1"/>
    <n v="2002"/>
    <n v="2024"/>
    <s v="Sep"/>
    <s v="Inactive"/>
    <n v="18.301062567140395"/>
  </r>
  <r>
    <x v="578"/>
    <s v="CUST11339"/>
    <x v="2"/>
    <x v="578"/>
    <x v="578"/>
    <d v="2024-07-22T00:00:00"/>
    <d v="2025-04-08T00:00:00"/>
    <x v="105"/>
    <x v="1"/>
    <n v="260"/>
    <n v="0.71232876712328763"/>
    <x v="1"/>
    <x v="1"/>
    <x v="2"/>
    <s v="Jul"/>
    <s v="Q3"/>
    <n v="734"/>
    <n v="2025"/>
    <s v="Apr"/>
    <s v="Inactive"/>
    <n v="8.2948296840361113"/>
  </r>
  <r>
    <x v="579"/>
    <s v="CUST11362"/>
    <x v="4"/>
    <x v="579"/>
    <x v="579"/>
    <d v="2022-12-13T00:00:00"/>
    <d v="2024-09-25T00:00:00"/>
    <x v="145"/>
    <x v="0"/>
    <n v="652"/>
    <n v="1.7863013698630137"/>
    <x v="1"/>
    <x v="0"/>
    <x v="1"/>
    <s v="Dec"/>
    <s v="Q4"/>
    <n v="1321"/>
    <n v="2024"/>
    <s v="Sep"/>
    <s v="Active"/>
    <n v="13.357746748256261"/>
  </r>
  <r>
    <x v="580"/>
    <s v="CUST10155"/>
    <x v="1"/>
    <x v="580"/>
    <x v="580"/>
    <d v="2021-01-21T00:00:00"/>
    <d v="2021-05-14T00:00:00"/>
    <x v="109"/>
    <x v="2"/>
    <n v="113"/>
    <n v="0.30958904109589042"/>
    <x v="1"/>
    <x v="1"/>
    <x v="0"/>
    <s v="Jan"/>
    <s v="Q1"/>
    <n v="2012"/>
    <n v="2021"/>
    <s v="May"/>
    <s v="Inactive"/>
    <n v="12.932664502016809"/>
  </r>
  <r>
    <x v="581"/>
    <s v="CUST12171"/>
    <x v="3"/>
    <x v="581"/>
    <x v="581"/>
    <d v="2024-01-07T00:00:00"/>
    <d v="2024-11-18T00:00:00"/>
    <x v="168"/>
    <x v="1"/>
    <n v="316"/>
    <n v="0.86575342465753424"/>
    <x v="1"/>
    <x v="0"/>
    <x v="2"/>
    <s v="Jan"/>
    <s v="Q1"/>
    <n v="931"/>
    <n v="2024"/>
    <s v="Nov"/>
    <s v="Inactive"/>
    <n v="26.98023985699681"/>
  </r>
  <r>
    <x v="582"/>
    <s v="CUST11726"/>
    <x v="4"/>
    <x v="582"/>
    <x v="582"/>
    <d v="2022-09-28T00:00:00"/>
    <d v="2024-05-18T00:00:00"/>
    <x v="249"/>
    <x v="0"/>
    <n v="598"/>
    <n v="1.6383561643835616"/>
    <x v="1"/>
    <x v="2"/>
    <x v="1"/>
    <s v="Sep"/>
    <s v="Q3"/>
    <n v="1397"/>
    <n v="2024"/>
    <s v="May"/>
    <s v="Active"/>
    <n v="48.762980520251347"/>
  </r>
  <r>
    <x v="583"/>
    <s v="CUST10859"/>
    <x v="1"/>
    <x v="583"/>
    <x v="583"/>
    <d v="2022-06-03T00:00:00"/>
    <d v="2022-06-15T00:00:00"/>
    <x v="122"/>
    <x v="1"/>
    <n v="12"/>
    <n v="3.287671232876712E-2"/>
    <x v="0"/>
    <x v="1"/>
    <x v="1"/>
    <s v="Jun"/>
    <s v="Q2"/>
    <n v="1514"/>
    <n v="2022"/>
    <s v="Jun"/>
    <s v="Inactive"/>
    <n v="4.8731491875945157"/>
  </r>
  <r>
    <x v="584"/>
    <s v="CUST10437"/>
    <x v="1"/>
    <x v="584"/>
    <x v="584"/>
    <d v="2021-11-22T00:00:00"/>
    <d v="2022-10-18T00:00:00"/>
    <x v="210"/>
    <x v="0"/>
    <n v="330"/>
    <n v="0.90410958904109584"/>
    <x v="2"/>
    <x v="2"/>
    <x v="0"/>
    <s v="Nov"/>
    <s v="Q4"/>
    <n v="1707"/>
    <n v="2022"/>
    <s v="Oct"/>
    <s v="Active"/>
    <n v="59.462438650553409"/>
  </r>
  <r>
    <x v="585"/>
    <s v="CUST11527"/>
    <x v="3"/>
    <x v="585"/>
    <x v="585"/>
    <d v="2022-12-16T00:00:00"/>
    <d v="2024-08-14T00:00:00"/>
    <x v="137"/>
    <x v="0"/>
    <n v="607"/>
    <n v="1.6630136986301369"/>
    <x v="0"/>
    <x v="1"/>
    <x v="1"/>
    <s v="Dec"/>
    <s v="Q4"/>
    <n v="1318"/>
    <n v="2024"/>
    <s v="Aug"/>
    <s v="Active"/>
    <n v="5.5142005046414972"/>
  </r>
  <r>
    <x v="586"/>
    <s v="CUST12436"/>
    <x v="3"/>
    <x v="586"/>
    <x v="586"/>
    <d v="2024-01-23T00:00:00"/>
    <d v="2025-06-29T00:00:00"/>
    <x v="138"/>
    <x v="0"/>
    <n v="523"/>
    <n v="1.4328767123287671"/>
    <x v="0"/>
    <x v="1"/>
    <x v="2"/>
    <s v="Jan"/>
    <s v="Q1"/>
    <n v="915"/>
    <n v="2025"/>
    <s v="Jun"/>
    <s v="Active"/>
    <n v="5.5989507759902288"/>
  </r>
  <r>
    <x v="587"/>
    <s v="CUST12454"/>
    <x v="3"/>
    <x v="587"/>
    <x v="587"/>
    <d v="2022-03-03T00:00:00"/>
    <d v="2022-03-07T00:00:00"/>
    <x v="233"/>
    <x v="2"/>
    <n v="4"/>
    <n v="1.0958904109589041E-2"/>
    <x v="0"/>
    <x v="0"/>
    <x v="1"/>
    <s v="Mar"/>
    <s v="Q1"/>
    <n v="1606"/>
    <n v="2022"/>
    <s v="Mar"/>
    <s v="Inactive"/>
    <n v="8.2943134014163888"/>
  </r>
  <r>
    <x v="588"/>
    <s v="CUST12079"/>
    <x v="2"/>
    <x v="588"/>
    <x v="588"/>
    <d v="2023-07-03T00:00:00"/>
    <d v="2025-01-23T00:00:00"/>
    <x v="188"/>
    <x v="2"/>
    <n v="570"/>
    <n v="1.5616438356164384"/>
    <x v="0"/>
    <x v="0"/>
    <x v="3"/>
    <s v="Jul"/>
    <s v="Q3"/>
    <n v="1119"/>
    <n v="2025"/>
    <s v="Jan"/>
    <s v="Inactive"/>
    <n v="4.5017828789795198"/>
  </r>
  <r>
    <x v="589"/>
    <s v="CUST11894"/>
    <x v="2"/>
    <x v="589"/>
    <x v="589"/>
    <d v="2022-10-07T00:00:00"/>
    <d v="2024-03-11T00:00:00"/>
    <x v="116"/>
    <x v="0"/>
    <n v="521"/>
    <n v="1.4273972602739726"/>
    <x v="1"/>
    <x v="0"/>
    <x v="1"/>
    <s v="Oct"/>
    <s v="Q4"/>
    <n v="1388"/>
    <n v="2024"/>
    <s v="Mar"/>
    <s v="Active"/>
    <n v="20.867069812159958"/>
  </r>
  <r>
    <x v="590"/>
    <s v="CUST12291"/>
    <x v="4"/>
    <x v="590"/>
    <x v="590"/>
    <d v="2022-01-11T00:00:00"/>
    <d v="2023-01-03T00:00:00"/>
    <x v="221"/>
    <x v="1"/>
    <n v="357"/>
    <n v="0.9780821917808219"/>
    <x v="2"/>
    <x v="1"/>
    <x v="1"/>
    <s v="Jan"/>
    <s v="Q1"/>
    <n v="1657"/>
    <n v="2023"/>
    <s v="Jan"/>
    <s v="Inactive"/>
    <n v="27.050547376002751"/>
  </r>
  <r>
    <x v="591"/>
    <s v="CUST11986"/>
    <x v="1"/>
    <x v="591"/>
    <x v="591"/>
    <d v="2020-08-09T00:00:00"/>
    <d v="2024-11-23T00:00:00"/>
    <x v="250"/>
    <x v="2"/>
    <n v="1567"/>
    <n v="4.2931506849315069"/>
    <x v="1"/>
    <x v="0"/>
    <x v="4"/>
    <s v="Aug"/>
    <s v="Q3"/>
    <n v="2177"/>
    <n v="2024"/>
    <s v="Nov"/>
    <s v="Inactive"/>
    <n v="23.218863623718427"/>
  </r>
  <r>
    <x v="592"/>
    <s v="CUST10517"/>
    <x v="3"/>
    <x v="592"/>
    <x v="592"/>
    <d v="2024-04-10T00:00:00"/>
    <d v="2024-07-28T00:00:00"/>
    <x v="198"/>
    <x v="2"/>
    <n v="109"/>
    <n v="0.29863013698630136"/>
    <x v="1"/>
    <x v="1"/>
    <x v="2"/>
    <s v="Apr"/>
    <s v="Q2"/>
    <n v="837"/>
    <n v="2024"/>
    <s v="Jul"/>
    <s v="Inactive"/>
    <n v="11.691223028941197"/>
  </r>
  <r>
    <x v="593"/>
    <s v="CUST10327"/>
    <x v="1"/>
    <x v="593"/>
    <x v="593"/>
    <d v="2023-08-27T00:00:00"/>
    <d v="2024-05-10T00:00:00"/>
    <x v="131"/>
    <x v="2"/>
    <n v="257"/>
    <n v="0.70410958904109588"/>
    <x v="0"/>
    <x v="1"/>
    <x v="3"/>
    <s v="Aug"/>
    <s v="Q3"/>
    <n v="1064"/>
    <n v="2024"/>
    <s v="May"/>
    <s v="Inactive"/>
    <n v="4.1648955128448293"/>
  </r>
  <r>
    <x v="594"/>
    <s v="CUST11325"/>
    <x v="4"/>
    <x v="594"/>
    <x v="594"/>
    <d v="2021-10-03T00:00:00"/>
    <d v="2024-05-09T00:00:00"/>
    <x v="206"/>
    <x v="0"/>
    <n v="949"/>
    <n v="2.6"/>
    <x v="1"/>
    <x v="0"/>
    <x v="0"/>
    <s v="Oct"/>
    <s v="Q4"/>
    <n v="1757"/>
    <n v="2024"/>
    <s v="May"/>
    <s v="Active"/>
    <n v="21.729988811381755"/>
  </r>
  <r>
    <x v="595"/>
    <s v="CUST12005"/>
    <x v="3"/>
    <x v="595"/>
    <x v="595"/>
    <d v="2023-01-19T00:00:00"/>
    <d v="2023-04-04T00:00:00"/>
    <x v="73"/>
    <x v="0"/>
    <n v="75"/>
    <n v="0.20547945205479451"/>
    <x v="1"/>
    <x v="0"/>
    <x v="3"/>
    <s v="Jan"/>
    <s v="Q1"/>
    <n v="1284"/>
    <n v="2023"/>
    <s v="Apr"/>
    <s v="Active"/>
    <n v="19.161773396499182"/>
  </r>
  <r>
    <x v="596"/>
    <s v="CUST10565"/>
    <x v="0"/>
    <x v="596"/>
    <x v="596"/>
    <d v="2022-03-13T00:00:00"/>
    <d v="2023-09-16T00:00:00"/>
    <x v="124"/>
    <x v="1"/>
    <n v="552"/>
    <n v="1.5123287671232877"/>
    <x v="1"/>
    <x v="2"/>
    <x v="1"/>
    <s v="Mar"/>
    <s v="Q1"/>
    <n v="1596"/>
    <n v="2023"/>
    <s v="Sep"/>
    <s v="Inactive"/>
    <n v="141.91883110263913"/>
  </r>
  <r>
    <x v="597"/>
    <s v="CUST10008"/>
    <x v="2"/>
    <x v="597"/>
    <x v="597"/>
    <d v="2024-02-08T00:00:00"/>
    <d v="2024-07-31T00:00:00"/>
    <x v="165"/>
    <x v="2"/>
    <n v="174"/>
    <n v="0.47671232876712327"/>
    <x v="2"/>
    <x v="2"/>
    <x v="2"/>
    <s v="Feb"/>
    <s v="Q1"/>
    <n v="899"/>
    <n v="2024"/>
    <s v="Jul"/>
    <s v="Inactive"/>
    <n v="81.971168131660889"/>
  </r>
  <r>
    <x v="598"/>
    <s v="CUST11594"/>
    <x v="0"/>
    <x v="598"/>
    <x v="598"/>
    <d v="2024-03-27T00:00:00"/>
    <d v="2024-09-26T00:00:00"/>
    <x v="249"/>
    <x v="1"/>
    <n v="183"/>
    <n v="0.50136986301369868"/>
    <x v="1"/>
    <x v="0"/>
    <x v="2"/>
    <s v="Mar"/>
    <s v="Q1"/>
    <n v="851"/>
    <n v="2024"/>
    <s v="Sep"/>
    <s v="Inactive"/>
    <n v="15.861564992048791"/>
  </r>
  <r>
    <x v="599"/>
    <s v="CUST11992"/>
    <x v="4"/>
    <x v="599"/>
    <x v="599"/>
    <d v="2021-06-08T00:00:00"/>
    <d v="2024-04-14T00:00:00"/>
    <x v="0"/>
    <x v="1"/>
    <n v="1041"/>
    <n v="2.8520547945205479"/>
    <x v="0"/>
    <x v="0"/>
    <x v="0"/>
    <s v="Jun"/>
    <s v="Q2"/>
    <n v="1874"/>
    <n v="2024"/>
    <s v="Apr"/>
    <s v="Inactive"/>
    <n v="8.66365189996033"/>
  </r>
  <r>
    <x v="600"/>
    <s v="CUST10449"/>
    <x v="1"/>
    <x v="600"/>
    <x v="600"/>
    <d v="2021-03-20T00:00:00"/>
    <d v="2021-07-27T00:00:00"/>
    <x v="130"/>
    <x v="1"/>
    <n v="129"/>
    <n v="0.35342465753424657"/>
    <x v="0"/>
    <x v="0"/>
    <x v="0"/>
    <s v="Mar"/>
    <s v="Q1"/>
    <n v="1954"/>
    <n v="2021"/>
    <s v="Jul"/>
    <s v="Inactive"/>
    <n v="8.0011156601567048"/>
  </r>
  <r>
    <x v="601"/>
    <s v="CUST11022"/>
    <x v="0"/>
    <x v="601"/>
    <x v="601"/>
    <d v="2020-10-01T00:00:00"/>
    <d v="2024-08-21T00:00:00"/>
    <x v="109"/>
    <x v="2"/>
    <n v="1420"/>
    <n v="3.8904109589041096"/>
    <x v="2"/>
    <x v="0"/>
    <x v="4"/>
    <s v="Oct"/>
    <s v="Q4"/>
    <n v="2124"/>
    <n v="2024"/>
    <s v="Aug"/>
    <s v="Inactive"/>
    <n v="26.102382891862504"/>
  </r>
  <r>
    <x v="602"/>
    <s v="CUST11964"/>
    <x v="0"/>
    <x v="602"/>
    <x v="602"/>
    <d v="2020-12-01T00:00:00"/>
    <d v="2025-02-24T00:00:00"/>
    <x v="181"/>
    <x v="2"/>
    <n v="1546"/>
    <n v="4.2356164383561641"/>
    <x v="2"/>
    <x v="1"/>
    <x v="4"/>
    <s v="Dec"/>
    <s v="Q4"/>
    <n v="2063"/>
    <n v="2025"/>
    <s v="Feb"/>
    <s v="Inactive"/>
    <n v="19.749118493517351"/>
  </r>
  <r>
    <x v="603"/>
    <s v="CUST11788"/>
    <x v="1"/>
    <x v="603"/>
    <x v="603"/>
    <d v="2023-02-07T00:00:00"/>
    <d v="2024-11-03T00:00:00"/>
    <x v="13"/>
    <x v="1"/>
    <n v="635"/>
    <n v="1.7397260273972603"/>
    <x v="0"/>
    <x v="2"/>
    <x v="3"/>
    <s v="Feb"/>
    <s v="Q1"/>
    <n v="1265"/>
    <n v="2024"/>
    <s v="Nov"/>
    <s v="Inactive"/>
    <n v="18.682694616529798"/>
  </r>
  <r>
    <x v="604"/>
    <s v="CUST10473"/>
    <x v="4"/>
    <x v="604"/>
    <x v="604"/>
    <d v="2022-10-30T00:00:00"/>
    <d v="2022-11-10T00:00:00"/>
    <x v="83"/>
    <x v="2"/>
    <n v="11"/>
    <n v="3.0136986301369864E-2"/>
    <x v="0"/>
    <x v="1"/>
    <x v="1"/>
    <s v="Oct"/>
    <s v="Q4"/>
    <n v="1365"/>
    <n v="2022"/>
    <s v="Nov"/>
    <s v="Inactive"/>
    <n v="6.3982606958034491"/>
  </r>
  <r>
    <x v="605"/>
    <s v="CUST10417"/>
    <x v="4"/>
    <x v="605"/>
    <x v="605"/>
    <d v="2024-01-05T00:00:00"/>
    <d v="2024-09-18T00:00:00"/>
    <x v="229"/>
    <x v="2"/>
    <n v="257"/>
    <n v="0.70410958904109588"/>
    <x v="2"/>
    <x v="2"/>
    <x v="2"/>
    <s v="Jan"/>
    <s v="Q1"/>
    <n v="933"/>
    <n v="2024"/>
    <s v="Sep"/>
    <s v="Inactive"/>
    <n v="85.949344850148293"/>
  </r>
  <r>
    <x v="606"/>
    <s v="CUST10852"/>
    <x v="4"/>
    <x v="606"/>
    <x v="606"/>
    <d v="2022-07-14T00:00:00"/>
    <d v="2024-01-11T00:00:00"/>
    <x v="142"/>
    <x v="2"/>
    <n v="546"/>
    <n v="1.4958904109589042"/>
    <x v="0"/>
    <x v="0"/>
    <x v="1"/>
    <s v="Jul"/>
    <s v="Q3"/>
    <n v="1473"/>
    <n v="2024"/>
    <s v="Jan"/>
    <s v="Inactive"/>
    <n v="5.0328021963781229"/>
  </r>
  <r>
    <x v="607"/>
    <s v="CUST12155"/>
    <x v="2"/>
    <x v="607"/>
    <x v="607"/>
    <d v="2023-12-29T00:00:00"/>
    <d v="2025-02-03T00:00:00"/>
    <x v="77"/>
    <x v="2"/>
    <n v="402"/>
    <n v="1.1013698630136985"/>
    <x v="2"/>
    <x v="1"/>
    <x v="3"/>
    <s v="Dec"/>
    <s v="Q4"/>
    <n v="940"/>
    <n v="2025"/>
    <s v="Feb"/>
    <s v="Inactive"/>
    <n v="15.609433062742561"/>
  </r>
  <r>
    <x v="608"/>
    <s v="CUST10472"/>
    <x v="3"/>
    <x v="608"/>
    <x v="608"/>
    <d v="2021-05-01T00:00:00"/>
    <d v="2022-10-17T00:00:00"/>
    <x v="22"/>
    <x v="1"/>
    <n v="534"/>
    <n v="1.463013698630137"/>
    <x v="1"/>
    <x v="0"/>
    <x v="0"/>
    <s v="May"/>
    <s v="Q2"/>
    <n v="1912"/>
    <n v="2022"/>
    <s v="Oct"/>
    <s v="Inactive"/>
    <n v="31.381067518100593"/>
  </r>
  <r>
    <x v="609"/>
    <s v="CUST10057"/>
    <x v="4"/>
    <x v="609"/>
    <x v="609"/>
    <d v="2022-07-25T00:00:00"/>
    <d v="2025-04-15T00:00:00"/>
    <x v="231"/>
    <x v="0"/>
    <n v="995"/>
    <n v="2.7260273972602738"/>
    <x v="0"/>
    <x v="0"/>
    <x v="1"/>
    <s v="Jul"/>
    <s v="Q3"/>
    <n v="1462"/>
    <n v="2025"/>
    <s v="Apr"/>
    <s v="Active"/>
    <n v="4.8557912065294797"/>
  </r>
  <r>
    <x v="610"/>
    <s v="CUST10319"/>
    <x v="0"/>
    <x v="610"/>
    <x v="610"/>
    <d v="2024-02-20T00:00:00"/>
    <d v="2024-07-27T00:00:00"/>
    <x v="225"/>
    <x v="1"/>
    <n v="158"/>
    <n v="0.43287671232876712"/>
    <x v="1"/>
    <x v="1"/>
    <x v="2"/>
    <s v="Feb"/>
    <s v="Q1"/>
    <n v="887"/>
    <n v="2024"/>
    <s v="Jul"/>
    <s v="Inactive"/>
    <n v="16.250035674450199"/>
  </r>
  <r>
    <x v="611"/>
    <s v="CUST10329"/>
    <x v="4"/>
    <x v="611"/>
    <x v="611"/>
    <d v="2021-01-30T00:00:00"/>
    <d v="2025-02-28T00:00:00"/>
    <x v="142"/>
    <x v="0"/>
    <n v="1490"/>
    <n v="4.0821917808219181"/>
    <x v="0"/>
    <x v="0"/>
    <x v="0"/>
    <s v="Jan"/>
    <s v="Q1"/>
    <n v="2003"/>
    <n v="2025"/>
    <s v="Feb"/>
    <s v="Active"/>
    <n v="6.0662421672250133"/>
  </r>
  <r>
    <x v="612"/>
    <s v="CUST11436"/>
    <x v="4"/>
    <x v="612"/>
    <x v="612"/>
    <d v="2023-05-11T00:00:00"/>
    <d v="2023-05-14T00:00:00"/>
    <x v="164"/>
    <x v="2"/>
    <n v="3"/>
    <n v="8.21917808219178E-3"/>
    <x v="0"/>
    <x v="0"/>
    <x v="3"/>
    <s v="May"/>
    <s v="Q2"/>
    <n v="1172"/>
    <n v="2023"/>
    <s v="May"/>
    <s v="Inactive"/>
    <n v="6.9902376497005987"/>
  </r>
  <r>
    <x v="613"/>
    <s v="CUST12412"/>
    <x v="4"/>
    <x v="613"/>
    <x v="613"/>
    <d v="2022-09-23T00:00:00"/>
    <d v="2023-05-21T00:00:00"/>
    <x v="251"/>
    <x v="2"/>
    <n v="240"/>
    <n v="0.65753424657534243"/>
    <x v="0"/>
    <x v="0"/>
    <x v="1"/>
    <s v="Sep"/>
    <s v="Q3"/>
    <n v="1402"/>
    <n v="2023"/>
    <s v="May"/>
    <s v="Inactive"/>
    <n v="16.45109331756121"/>
  </r>
  <r>
    <x v="614"/>
    <s v="CUST10393"/>
    <x v="0"/>
    <x v="614"/>
    <x v="614"/>
    <d v="2023-02-07T00:00:00"/>
    <d v="2024-06-20T00:00:00"/>
    <x v="123"/>
    <x v="1"/>
    <n v="499"/>
    <n v="1.3671232876712329"/>
    <x v="2"/>
    <x v="2"/>
    <x v="3"/>
    <s v="Feb"/>
    <s v="Q1"/>
    <n v="1265"/>
    <n v="2024"/>
    <s v="Jun"/>
    <s v="Inactive"/>
    <n v="121.09559982535467"/>
  </r>
  <r>
    <x v="615"/>
    <s v="CUST11565"/>
    <x v="2"/>
    <x v="615"/>
    <x v="615"/>
    <d v="2021-11-05T00:00:00"/>
    <d v="2022-09-25T00:00:00"/>
    <x v="252"/>
    <x v="2"/>
    <n v="324"/>
    <n v="0.88767123287671235"/>
    <x v="1"/>
    <x v="0"/>
    <x v="0"/>
    <s v="Nov"/>
    <s v="Q4"/>
    <n v="1724"/>
    <n v="2022"/>
    <s v="Sep"/>
    <s v="Inactive"/>
    <n v="21.669923806754674"/>
  </r>
  <r>
    <x v="616"/>
    <s v="CUST12308"/>
    <x v="2"/>
    <x v="616"/>
    <x v="616"/>
    <d v="2022-02-07T00:00:00"/>
    <d v="2022-12-31T00:00:00"/>
    <x v="253"/>
    <x v="1"/>
    <n v="327"/>
    <n v="0.89589041095890409"/>
    <x v="1"/>
    <x v="0"/>
    <x v="1"/>
    <s v="Feb"/>
    <s v="Q1"/>
    <n v="1630"/>
    <n v="2022"/>
    <s v="Dec"/>
    <s v="Inactive"/>
    <n v="25.899858502677482"/>
  </r>
  <r>
    <x v="617"/>
    <s v="CUST12189"/>
    <x v="3"/>
    <x v="617"/>
    <x v="617"/>
    <d v="2023-08-03T00:00:00"/>
    <d v="2024-06-25T00:00:00"/>
    <x v="2"/>
    <x v="1"/>
    <n v="327"/>
    <n v="0.89589041095890409"/>
    <x v="2"/>
    <x v="0"/>
    <x v="3"/>
    <s v="Aug"/>
    <s v="Q3"/>
    <n v="1088"/>
    <n v="2024"/>
    <s v="Jun"/>
    <s v="Inactive"/>
    <n v="43.176880212669616"/>
  </r>
  <r>
    <x v="618"/>
    <s v="CUST10757"/>
    <x v="1"/>
    <x v="618"/>
    <x v="618"/>
    <d v="2023-11-23T00:00:00"/>
    <d v="2024-08-28T00:00:00"/>
    <x v="198"/>
    <x v="2"/>
    <n v="279"/>
    <n v="0.76438356164383559"/>
    <x v="1"/>
    <x v="1"/>
    <x v="3"/>
    <s v="Nov"/>
    <s v="Q4"/>
    <n v="976"/>
    <n v="2024"/>
    <s v="Aug"/>
    <s v="Inactive"/>
    <n v="7.7199426331237895"/>
  </r>
  <r>
    <x v="619"/>
    <s v="CUST10733"/>
    <x v="3"/>
    <x v="619"/>
    <x v="619"/>
    <d v="2024-01-10T00:00:00"/>
    <d v="2024-09-11T00:00:00"/>
    <x v="254"/>
    <x v="2"/>
    <n v="245"/>
    <n v="0.67123287671232879"/>
    <x v="2"/>
    <x v="1"/>
    <x v="2"/>
    <s v="Jan"/>
    <s v="Q1"/>
    <n v="928"/>
    <n v="2024"/>
    <s v="Sep"/>
    <s v="Inactive"/>
    <n v="21.422138308280548"/>
  </r>
  <r>
    <x v="620"/>
    <s v="CUST11746"/>
    <x v="2"/>
    <x v="620"/>
    <x v="620"/>
    <d v="2020-10-21T00:00:00"/>
    <d v="2022-08-26T00:00:00"/>
    <x v="143"/>
    <x v="0"/>
    <n v="674"/>
    <n v="1.8465753424657534"/>
    <x v="1"/>
    <x v="0"/>
    <x v="4"/>
    <s v="Oct"/>
    <s v="Q4"/>
    <n v="2104"/>
    <n v="2022"/>
    <s v="Aug"/>
    <s v="Active"/>
    <n v="15.405960336478694"/>
  </r>
  <r>
    <x v="621"/>
    <s v="CUST12427"/>
    <x v="0"/>
    <x v="621"/>
    <x v="621"/>
    <d v="2024-05-19T00:00:00"/>
    <d v="2025-05-18T00:00:00"/>
    <x v="202"/>
    <x v="2"/>
    <n v="364"/>
    <n v="0.99726027397260275"/>
    <x v="1"/>
    <x v="2"/>
    <x v="2"/>
    <s v="May"/>
    <s v="Q2"/>
    <n v="798"/>
    <n v="2025"/>
    <s v="May"/>
    <s v="Inactive"/>
    <n v="140.64918572871059"/>
  </r>
  <r>
    <x v="622"/>
    <s v="CUST11653"/>
    <x v="1"/>
    <x v="622"/>
    <x v="622"/>
    <d v="2024-04-15T00:00:00"/>
    <d v="2025-04-23T00:00:00"/>
    <x v="255"/>
    <x v="2"/>
    <n v="373"/>
    <n v="1.021917808219178"/>
    <x v="1"/>
    <x v="1"/>
    <x v="2"/>
    <s v="Apr"/>
    <s v="Q2"/>
    <n v="832"/>
    <n v="2025"/>
    <s v="Apr"/>
    <s v="Inactive"/>
    <n v="9.2544027185077375"/>
  </r>
  <r>
    <x v="623"/>
    <s v="CUST12202"/>
    <x v="0"/>
    <x v="623"/>
    <x v="623"/>
    <d v="2023-12-07T00:00:00"/>
    <d v="2025-04-23T00:00:00"/>
    <x v="244"/>
    <x v="1"/>
    <n v="503"/>
    <n v="1.3780821917808219"/>
    <x v="1"/>
    <x v="0"/>
    <x v="3"/>
    <s v="Dec"/>
    <s v="Q4"/>
    <n v="962"/>
    <n v="2025"/>
    <s v="Apr"/>
    <s v="Inactive"/>
    <n v="40.228031861931626"/>
  </r>
  <r>
    <x v="624"/>
    <s v="CUST11263"/>
    <x v="3"/>
    <x v="624"/>
    <x v="624"/>
    <d v="2021-04-09T00:00:00"/>
    <d v="2023-10-06T00:00:00"/>
    <x v="256"/>
    <x v="1"/>
    <n v="910"/>
    <n v="2.493150684931507"/>
    <x v="2"/>
    <x v="1"/>
    <x v="0"/>
    <s v="Apr"/>
    <s v="Q2"/>
    <n v="1934"/>
    <n v="2023"/>
    <s v="Oct"/>
    <s v="Inactive"/>
    <n v="20.23411108366334"/>
  </r>
  <r>
    <x v="625"/>
    <s v="CUST11145"/>
    <x v="4"/>
    <x v="625"/>
    <x v="625"/>
    <d v="2022-03-30T00:00:00"/>
    <d v="2024-12-30T00:00:00"/>
    <x v="257"/>
    <x v="0"/>
    <n v="1006"/>
    <n v="2.7561643835616438"/>
    <x v="0"/>
    <x v="2"/>
    <x v="1"/>
    <s v="Mar"/>
    <s v="Q1"/>
    <n v="1579"/>
    <n v="2024"/>
    <s v="Dec"/>
    <s v="Active"/>
    <n v="27.882690259042668"/>
  </r>
  <r>
    <x v="626"/>
    <s v="CUST11487"/>
    <x v="1"/>
    <x v="626"/>
    <x v="626"/>
    <d v="2023-06-19T00:00:00"/>
    <d v="2024-02-29T00:00:00"/>
    <x v="209"/>
    <x v="1"/>
    <n v="255"/>
    <n v="0.69863013698630139"/>
    <x v="0"/>
    <x v="2"/>
    <x v="3"/>
    <s v="Jun"/>
    <s v="Q2"/>
    <n v="1133"/>
    <n v="2024"/>
    <s v="Feb"/>
    <s v="Inactive"/>
    <n v="27.090408635389643"/>
  </r>
  <r>
    <x v="627"/>
    <s v="CUST10160"/>
    <x v="1"/>
    <x v="627"/>
    <x v="627"/>
    <d v="2023-08-01T00:00:00"/>
    <d v="2024-07-28T00:00:00"/>
    <x v="3"/>
    <x v="0"/>
    <n v="362"/>
    <n v="0.99178082191780825"/>
    <x v="1"/>
    <x v="0"/>
    <x v="3"/>
    <s v="Aug"/>
    <s v="Q3"/>
    <n v="1090"/>
    <n v="2024"/>
    <s v="Jul"/>
    <s v="Active"/>
    <n v="12.442945685503025"/>
  </r>
  <r>
    <x v="628"/>
    <s v="CUST11685"/>
    <x v="2"/>
    <x v="628"/>
    <x v="628"/>
    <d v="2024-06-25T00:00:00"/>
    <d v="2025-07-23T00:00:00"/>
    <x v="176"/>
    <x v="2"/>
    <n v="393"/>
    <n v="1.0767123287671232"/>
    <x v="2"/>
    <x v="0"/>
    <x v="2"/>
    <s v="Jun"/>
    <s v="Q2"/>
    <n v="761"/>
    <n v="2025"/>
    <s v="Jul"/>
    <s v="Inactive"/>
    <n v="60.703726508556549"/>
  </r>
  <r>
    <x v="629"/>
    <s v="CUST10746"/>
    <x v="2"/>
    <x v="629"/>
    <x v="629"/>
    <d v="2021-12-04T00:00:00"/>
    <d v="2024-10-05T00:00:00"/>
    <x v="258"/>
    <x v="1"/>
    <n v="1036"/>
    <n v="2.8383561643835615"/>
    <x v="1"/>
    <x v="0"/>
    <x v="0"/>
    <s v="Dec"/>
    <s v="Q4"/>
    <n v="1695"/>
    <n v="2024"/>
    <s v="Oct"/>
    <s v="Inactive"/>
    <n v="18.064887321886101"/>
  </r>
  <r>
    <x v="630"/>
    <s v="CUST11537"/>
    <x v="0"/>
    <x v="630"/>
    <x v="630"/>
    <d v="2021-10-11T00:00:00"/>
    <d v="2025-01-31T00:00:00"/>
    <x v="245"/>
    <x v="0"/>
    <n v="1208"/>
    <n v="3.3095890410958906"/>
    <x v="0"/>
    <x v="1"/>
    <x v="0"/>
    <s v="Oct"/>
    <s v="Q4"/>
    <n v="1749"/>
    <n v="2025"/>
    <s v="Jan"/>
    <s v="Active"/>
    <n v="4.3995869568283368"/>
  </r>
  <r>
    <x v="631"/>
    <s v="CUST12321"/>
    <x v="1"/>
    <x v="631"/>
    <x v="631"/>
    <d v="2022-04-27T00:00:00"/>
    <d v="2024-12-03T00:00:00"/>
    <x v="244"/>
    <x v="2"/>
    <n v="951"/>
    <n v="2.6054794520547944"/>
    <x v="1"/>
    <x v="0"/>
    <x v="1"/>
    <s v="Apr"/>
    <s v="Q2"/>
    <n v="1551"/>
    <n v="2024"/>
    <s v="Dec"/>
    <s v="Inactive"/>
    <n v="24.78765145432077"/>
  </r>
  <r>
    <x v="632"/>
    <s v="CUST12226"/>
    <x v="1"/>
    <x v="632"/>
    <x v="632"/>
    <d v="2023-12-09T00:00:00"/>
    <d v="2024-10-26T00:00:00"/>
    <x v="161"/>
    <x v="0"/>
    <n v="322"/>
    <n v="0.88219178082191785"/>
    <x v="2"/>
    <x v="2"/>
    <x v="3"/>
    <s v="Dec"/>
    <s v="Q4"/>
    <n v="960"/>
    <n v="2024"/>
    <s v="Oct"/>
    <s v="Active"/>
    <n v="161.54548170221912"/>
  </r>
  <r>
    <x v="633"/>
    <s v="CUST10374"/>
    <x v="3"/>
    <x v="633"/>
    <x v="633"/>
    <d v="2024-07-11T00:00:00"/>
    <d v="2024-12-05T00:00:00"/>
    <x v="254"/>
    <x v="2"/>
    <n v="147"/>
    <n v="0.40273972602739727"/>
    <x v="2"/>
    <x v="1"/>
    <x v="2"/>
    <s v="Jul"/>
    <s v="Q3"/>
    <n v="745"/>
    <n v="2024"/>
    <s v="Dec"/>
    <s v="Inactive"/>
    <n v="16.291282355479559"/>
  </r>
  <r>
    <x v="634"/>
    <s v="CUST11203"/>
    <x v="1"/>
    <x v="634"/>
    <x v="634"/>
    <d v="2023-12-28T00:00:00"/>
    <d v="2025-04-27T00:00:00"/>
    <x v="1"/>
    <x v="0"/>
    <n v="486"/>
    <n v="1.3315068493150686"/>
    <x v="0"/>
    <x v="2"/>
    <x v="3"/>
    <s v="Dec"/>
    <s v="Q4"/>
    <n v="941"/>
    <n v="2025"/>
    <s v="Apr"/>
    <s v="Active"/>
    <n v="46.666148361567892"/>
  </r>
  <r>
    <x v="635"/>
    <s v="CUST11992"/>
    <x v="1"/>
    <x v="635"/>
    <x v="635"/>
    <d v="2022-12-10T00:00:00"/>
    <d v="2025-03-02T00:00:00"/>
    <x v="64"/>
    <x v="2"/>
    <n v="813"/>
    <n v="2.2273972602739724"/>
    <x v="0"/>
    <x v="2"/>
    <x v="1"/>
    <s v="Dec"/>
    <s v="Q4"/>
    <n v="1324"/>
    <n v="2025"/>
    <s v="Mar"/>
    <s v="Inactive"/>
    <n v="12.297213239886199"/>
  </r>
  <r>
    <x v="636"/>
    <s v="CUST11330"/>
    <x v="0"/>
    <x v="636"/>
    <x v="636"/>
    <d v="2024-02-16T00:00:00"/>
    <d v="2024-08-23T00:00:00"/>
    <x v="98"/>
    <x v="0"/>
    <n v="189"/>
    <n v="0.51780821917808217"/>
    <x v="2"/>
    <x v="0"/>
    <x v="2"/>
    <s v="Feb"/>
    <s v="Q1"/>
    <n v="891"/>
    <n v="2024"/>
    <s v="Aug"/>
    <s v="Active"/>
    <n v="59.26550287295936"/>
  </r>
  <r>
    <x v="637"/>
    <s v="CUST11021"/>
    <x v="1"/>
    <x v="637"/>
    <x v="637"/>
    <d v="2022-11-18T00:00:00"/>
    <d v="2025-04-08T00:00:00"/>
    <x v="248"/>
    <x v="2"/>
    <n v="872"/>
    <n v="2.3890410958904109"/>
    <x v="2"/>
    <x v="0"/>
    <x v="1"/>
    <s v="Nov"/>
    <s v="Q4"/>
    <n v="1346"/>
    <n v="2025"/>
    <s v="Apr"/>
    <s v="Inactive"/>
    <n v="31.635695450457533"/>
  </r>
  <r>
    <x v="638"/>
    <s v="CUST11754"/>
    <x v="2"/>
    <x v="638"/>
    <x v="638"/>
    <d v="2023-10-10T00:00:00"/>
    <d v="2024-07-06T00:00:00"/>
    <x v="130"/>
    <x v="2"/>
    <n v="270"/>
    <n v="0.73972602739726023"/>
    <x v="0"/>
    <x v="2"/>
    <x v="3"/>
    <s v="Oct"/>
    <s v="Q4"/>
    <n v="1020"/>
    <n v="2024"/>
    <s v="Jul"/>
    <s v="Inactive"/>
    <n v="21.716374627803834"/>
  </r>
  <r>
    <x v="639"/>
    <s v="CUST11289"/>
    <x v="1"/>
    <x v="639"/>
    <x v="639"/>
    <d v="2022-07-02T00:00:00"/>
    <d v="2025-07-18T00:00:00"/>
    <x v="205"/>
    <x v="2"/>
    <n v="1112"/>
    <n v="3.0465753424657533"/>
    <x v="2"/>
    <x v="0"/>
    <x v="1"/>
    <s v="Jul"/>
    <s v="Q3"/>
    <n v="1485"/>
    <n v="2025"/>
    <s v="Jul"/>
    <s v="Inactive"/>
    <n v="28.101002324027714"/>
  </r>
  <r>
    <x v="640"/>
    <s v="CUST12244"/>
    <x v="4"/>
    <x v="640"/>
    <x v="640"/>
    <d v="2022-05-12T00:00:00"/>
    <d v="2023-04-16T00:00:00"/>
    <x v="171"/>
    <x v="2"/>
    <n v="339"/>
    <n v="0.92876712328767119"/>
    <x v="1"/>
    <x v="1"/>
    <x v="1"/>
    <s v="May"/>
    <s v="Q2"/>
    <n v="1536"/>
    <n v="2023"/>
    <s v="Apr"/>
    <s v="Inactive"/>
    <n v="9.7275860898606403"/>
  </r>
  <r>
    <x v="641"/>
    <s v="CUST11267"/>
    <x v="0"/>
    <x v="641"/>
    <x v="641"/>
    <d v="2023-07-15T00:00:00"/>
    <d v="2024-05-20T00:00:00"/>
    <x v="18"/>
    <x v="2"/>
    <n v="310"/>
    <n v="0.84931506849315064"/>
    <x v="2"/>
    <x v="0"/>
    <x v="3"/>
    <s v="Jul"/>
    <s v="Q3"/>
    <n v="1107"/>
    <n v="2024"/>
    <s v="May"/>
    <s v="Inactive"/>
    <n v="32.249668107513052"/>
  </r>
  <r>
    <x v="642"/>
    <s v="CUST10243"/>
    <x v="2"/>
    <x v="642"/>
    <x v="642"/>
    <d v="2022-05-30T00:00:00"/>
    <d v="2024-01-10T00:00:00"/>
    <x v="85"/>
    <x v="1"/>
    <n v="590"/>
    <n v="1.6164383561643836"/>
    <x v="2"/>
    <x v="1"/>
    <x v="1"/>
    <s v="May"/>
    <s v="Q2"/>
    <n v="1518"/>
    <n v="2024"/>
    <s v="Jan"/>
    <s v="Inactive"/>
    <n v="23.155466116278912"/>
  </r>
  <r>
    <x v="643"/>
    <s v="CUST12247"/>
    <x v="0"/>
    <x v="643"/>
    <x v="643"/>
    <d v="2023-09-22T00:00:00"/>
    <d v="2024-01-02T00:00:00"/>
    <x v="29"/>
    <x v="0"/>
    <n v="102"/>
    <n v="0.27945205479452057"/>
    <x v="2"/>
    <x v="0"/>
    <x v="3"/>
    <s v="Sep"/>
    <s v="Q3"/>
    <n v="1038"/>
    <n v="2024"/>
    <s v="Jan"/>
    <s v="Active"/>
    <n v="33.327637986655645"/>
  </r>
  <r>
    <x v="644"/>
    <s v="CUST11868"/>
    <x v="3"/>
    <x v="644"/>
    <x v="644"/>
    <d v="2022-02-10T00:00:00"/>
    <d v="2024-02-07T00:00:00"/>
    <x v="95"/>
    <x v="2"/>
    <n v="727"/>
    <n v="1.9917808219178081"/>
    <x v="0"/>
    <x v="1"/>
    <x v="1"/>
    <s v="Feb"/>
    <s v="Q1"/>
    <n v="1627"/>
    <n v="2024"/>
    <s v="Feb"/>
    <s v="Inactive"/>
    <n v="5.0047761475776795"/>
  </r>
  <r>
    <x v="645"/>
    <s v="CUST11538"/>
    <x v="2"/>
    <x v="645"/>
    <x v="645"/>
    <d v="2021-09-30T00:00:00"/>
    <d v="2023-01-14T00:00:00"/>
    <x v="0"/>
    <x v="1"/>
    <n v="471"/>
    <n v="1.2904109589041095"/>
    <x v="2"/>
    <x v="0"/>
    <x v="0"/>
    <s v="Sep"/>
    <s v="Q3"/>
    <n v="1760"/>
    <n v="2023"/>
    <s v="Jan"/>
    <s v="Inactive"/>
    <n v="49.973021050800284"/>
  </r>
  <r>
    <x v="646"/>
    <s v="CUST11798"/>
    <x v="4"/>
    <x v="646"/>
    <x v="646"/>
    <d v="2024-05-03T00:00:00"/>
    <d v="2025-03-04T00:00:00"/>
    <x v="11"/>
    <x v="1"/>
    <n v="305"/>
    <n v="0.83561643835616439"/>
    <x v="1"/>
    <x v="2"/>
    <x v="2"/>
    <s v="May"/>
    <s v="Q2"/>
    <n v="814"/>
    <n v="2025"/>
    <s v="Mar"/>
    <s v="Inactive"/>
    <n v="49.628861822732894"/>
  </r>
  <r>
    <x v="647"/>
    <s v="CUST11909"/>
    <x v="2"/>
    <x v="647"/>
    <x v="647"/>
    <d v="2023-08-06T00:00:00"/>
    <d v="2024-09-26T00:00:00"/>
    <x v="167"/>
    <x v="0"/>
    <n v="417"/>
    <n v="1.1424657534246576"/>
    <x v="2"/>
    <x v="1"/>
    <x v="3"/>
    <s v="Aug"/>
    <s v="Q3"/>
    <n v="1085"/>
    <n v="2024"/>
    <s v="Sep"/>
    <s v="Active"/>
    <n v="25.213640062313313"/>
  </r>
  <r>
    <x v="648"/>
    <s v="CUST10315"/>
    <x v="0"/>
    <x v="648"/>
    <x v="648"/>
    <d v="2022-12-31T00:00:00"/>
    <d v="2023-08-29T00:00:00"/>
    <x v="152"/>
    <x v="0"/>
    <n v="241"/>
    <n v="0.66027397260273968"/>
    <x v="2"/>
    <x v="1"/>
    <x v="1"/>
    <s v="Dec"/>
    <s v="Q4"/>
    <n v="1303"/>
    <n v="2023"/>
    <s v="Aug"/>
    <s v="Active"/>
    <n v="16.690168688757364"/>
  </r>
  <r>
    <x v="649"/>
    <s v="CUST10967"/>
    <x v="0"/>
    <x v="649"/>
    <x v="649"/>
    <d v="2021-12-16T00:00:00"/>
    <d v="2023-06-18T00:00:00"/>
    <x v="197"/>
    <x v="2"/>
    <n v="549"/>
    <n v="1.5041095890410958"/>
    <x v="2"/>
    <x v="2"/>
    <x v="0"/>
    <s v="Dec"/>
    <s v="Q4"/>
    <n v="1683"/>
    <n v="2023"/>
    <s v="Jun"/>
    <s v="Inactive"/>
    <n v="264.92601632069091"/>
  </r>
  <r>
    <x v="650"/>
    <s v="CUST11132"/>
    <x v="4"/>
    <x v="650"/>
    <x v="650"/>
    <d v="2023-12-08T00:00:00"/>
    <d v="2024-07-20T00:00:00"/>
    <x v="220"/>
    <x v="1"/>
    <n v="225"/>
    <n v="0.61643835616438358"/>
    <x v="2"/>
    <x v="2"/>
    <x v="3"/>
    <s v="Dec"/>
    <s v="Q4"/>
    <n v="961"/>
    <n v="2024"/>
    <s v="Jul"/>
    <s v="Inactive"/>
    <n v="67.325267066895123"/>
  </r>
  <r>
    <x v="651"/>
    <s v="CUST12435"/>
    <x v="2"/>
    <x v="651"/>
    <x v="651"/>
    <d v="2022-12-04T00:00:00"/>
    <d v="2024-07-02T00:00:00"/>
    <x v="35"/>
    <x v="1"/>
    <n v="576"/>
    <n v="1.5780821917808219"/>
    <x v="2"/>
    <x v="1"/>
    <x v="1"/>
    <s v="Dec"/>
    <s v="Q4"/>
    <n v="1330"/>
    <n v="2024"/>
    <s v="Jul"/>
    <s v="Inactive"/>
    <n v="15.525045997574711"/>
  </r>
  <r>
    <x v="652"/>
    <s v="CUST11151"/>
    <x v="1"/>
    <x v="652"/>
    <x v="652"/>
    <d v="2024-04-02T00:00:00"/>
    <d v="2025-07-03T00:00:00"/>
    <x v="26"/>
    <x v="2"/>
    <n v="457"/>
    <n v="1.252054794520548"/>
    <x v="1"/>
    <x v="1"/>
    <x v="2"/>
    <s v="Apr"/>
    <s v="Q2"/>
    <n v="845"/>
    <n v="2025"/>
    <s v="Jul"/>
    <s v="Inactive"/>
    <n v="6.5914681395636689"/>
  </r>
  <r>
    <x v="653"/>
    <s v="CUST12212"/>
    <x v="2"/>
    <x v="653"/>
    <x v="653"/>
    <d v="2023-06-08T00:00:00"/>
    <d v="2024-04-20T00:00:00"/>
    <x v="219"/>
    <x v="2"/>
    <n v="317"/>
    <n v="0.86849315068493149"/>
    <x v="1"/>
    <x v="1"/>
    <x v="3"/>
    <s v="Jun"/>
    <s v="Q2"/>
    <n v="1144"/>
    <n v="2024"/>
    <s v="Apr"/>
    <s v="Inactive"/>
    <n v="17.023102596638047"/>
  </r>
  <r>
    <x v="654"/>
    <s v="CUST11154"/>
    <x v="0"/>
    <x v="654"/>
    <x v="654"/>
    <d v="2021-06-09T00:00:00"/>
    <d v="2021-12-25T00:00:00"/>
    <x v="195"/>
    <x v="2"/>
    <n v="199"/>
    <n v="0.54520547945205478"/>
    <x v="0"/>
    <x v="2"/>
    <x v="0"/>
    <s v="Jun"/>
    <s v="Q2"/>
    <n v="1873"/>
    <n v="2021"/>
    <s v="Dec"/>
    <s v="Inactive"/>
    <n v="17.386046204729347"/>
  </r>
  <r>
    <x v="655"/>
    <s v="CUST11330"/>
    <x v="2"/>
    <x v="655"/>
    <x v="655"/>
    <d v="2022-03-15T00:00:00"/>
    <d v="2024-01-17T00:00:00"/>
    <x v="47"/>
    <x v="2"/>
    <n v="673"/>
    <n v="1.8438356164383563"/>
    <x v="2"/>
    <x v="2"/>
    <x v="1"/>
    <s v="Mar"/>
    <s v="Q1"/>
    <n v="1594"/>
    <n v="2024"/>
    <s v="Jan"/>
    <s v="Inactive"/>
    <n v="106.37399067674234"/>
  </r>
  <r>
    <x v="656"/>
    <s v="CUST10456"/>
    <x v="1"/>
    <x v="656"/>
    <x v="656"/>
    <d v="2022-05-03T00:00:00"/>
    <d v="2023-10-05T00:00:00"/>
    <x v="258"/>
    <x v="2"/>
    <n v="520"/>
    <n v="1.4246575342465753"/>
    <x v="1"/>
    <x v="0"/>
    <x v="1"/>
    <s v="May"/>
    <s v="Q2"/>
    <n v="1545"/>
    <n v="2023"/>
    <s v="Oct"/>
    <s v="Inactive"/>
    <n v="22.176199741146654"/>
  </r>
  <r>
    <x v="657"/>
    <s v="CUST10441"/>
    <x v="0"/>
    <x v="657"/>
    <x v="657"/>
    <d v="2022-06-09T00:00:00"/>
    <d v="2024-10-21T00:00:00"/>
    <x v="69"/>
    <x v="2"/>
    <n v="865"/>
    <n v="2.3698630136986303"/>
    <x v="0"/>
    <x v="1"/>
    <x v="1"/>
    <s v="Jun"/>
    <s v="Q2"/>
    <n v="1508"/>
    <n v="2024"/>
    <s v="Oct"/>
    <s v="Inactive"/>
    <n v="5.7540084689206505"/>
  </r>
  <r>
    <x v="658"/>
    <s v="CUST12264"/>
    <x v="0"/>
    <x v="658"/>
    <x v="658"/>
    <d v="2023-11-12T00:00:00"/>
    <d v="2024-02-09T00:00:00"/>
    <x v="256"/>
    <x v="0"/>
    <n v="89"/>
    <n v="0.24383561643835616"/>
    <x v="1"/>
    <x v="1"/>
    <x v="3"/>
    <s v="Nov"/>
    <s v="Q4"/>
    <n v="987"/>
    <n v="2024"/>
    <s v="Feb"/>
    <s v="Active"/>
    <n v="12.630344320525296"/>
  </r>
  <r>
    <x v="659"/>
    <s v="CUST12113"/>
    <x v="4"/>
    <x v="659"/>
    <x v="659"/>
    <d v="2023-08-07T00:00:00"/>
    <d v="2024-06-21T00:00:00"/>
    <x v="0"/>
    <x v="1"/>
    <n v="319"/>
    <n v="0.87397260273972599"/>
    <x v="1"/>
    <x v="1"/>
    <x v="3"/>
    <s v="Aug"/>
    <s v="Q3"/>
    <n v="1084"/>
    <n v="2024"/>
    <s v="Jun"/>
    <s v="Inactive"/>
    <n v="16.065507785511763"/>
  </r>
  <r>
    <x v="660"/>
    <s v="CUST11491"/>
    <x v="2"/>
    <x v="660"/>
    <x v="660"/>
    <d v="2023-03-30T00:00:00"/>
    <d v="2023-06-10T00:00:00"/>
    <x v="91"/>
    <x v="1"/>
    <n v="72"/>
    <n v="0.19726027397260273"/>
    <x v="2"/>
    <x v="0"/>
    <x v="3"/>
    <s v="Mar"/>
    <s v="Q1"/>
    <n v="1214"/>
    <n v="2023"/>
    <s v="Jun"/>
    <s v="Inactive"/>
    <n v="58.617880558133322"/>
  </r>
  <r>
    <x v="661"/>
    <s v="CUST12346"/>
    <x v="2"/>
    <x v="661"/>
    <x v="661"/>
    <d v="2024-05-07T00:00:00"/>
    <d v="2025-04-09T00:00:00"/>
    <x v="192"/>
    <x v="1"/>
    <n v="337"/>
    <n v="0.92328767123287669"/>
    <x v="0"/>
    <x v="0"/>
    <x v="2"/>
    <s v="May"/>
    <s v="Q2"/>
    <n v="810"/>
    <n v="2025"/>
    <s v="Apr"/>
    <s v="Inactive"/>
    <n v="5.245636033574959"/>
  </r>
  <r>
    <x v="662"/>
    <s v="CUST10513"/>
    <x v="1"/>
    <x v="662"/>
    <x v="662"/>
    <d v="2024-07-07T00:00:00"/>
    <d v="2024-08-23T00:00:00"/>
    <x v="147"/>
    <x v="0"/>
    <n v="47"/>
    <n v="0.12876712328767123"/>
    <x v="0"/>
    <x v="2"/>
    <x v="2"/>
    <s v="Jul"/>
    <s v="Q3"/>
    <n v="749"/>
    <n v="2024"/>
    <s v="Aug"/>
    <s v="Active"/>
    <n v="28.608675586062329"/>
  </r>
  <r>
    <x v="663"/>
    <s v="CUST10235"/>
    <x v="0"/>
    <x v="663"/>
    <x v="663"/>
    <d v="2022-03-11T00:00:00"/>
    <d v="2025-06-15T00:00:00"/>
    <x v="50"/>
    <x v="2"/>
    <n v="1192"/>
    <n v="3.2657534246575342"/>
    <x v="2"/>
    <x v="2"/>
    <x v="1"/>
    <s v="Mar"/>
    <s v="Q1"/>
    <n v="1598"/>
    <n v="2025"/>
    <s v="Jun"/>
    <s v="Inactive"/>
    <n v="60.51707343004027"/>
  </r>
  <r>
    <x v="664"/>
    <s v="CUST10510"/>
    <x v="0"/>
    <x v="664"/>
    <x v="664"/>
    <d v="2023-03-06T00:00:00"/>
    <d v="2023-07-30T00:00:00"/>
    <x v="259"/>
    <x v="0"/>
    <n v="146"/>
    <n v="0.4"/>
    <x v="1"/>
    <x v="1"/>
    <x v="3"/>
    <s v="Mar"/>
    <s v="Q1"/>
    <n v="1238"/>
    <n v="2023"/>
    <s v="Jul"/>
    <s v="Active"/>
    <n v="11.806750431151539"/>
  </r>
  <r>
    <x v="665"/>
    <s v="CUST11255"/>
    <x v="4"/>
    <x v="665"/>
    <x v="665"/>
    <d v="2021-05-15T00:00:00"/>
    <d v="2022-05-05T00:00:00"/>
    <x v="196"/>
    <x v="1"/>
    <n v="355"/>
    <n v="0.9726027397260274"/>
    <x v="1"/>
    <x v="0"/>
    <x v="0"/>
    <s v="May"/>
    <s v="Q2"/>
    <n v="1898"/>
    <n v="2022"/>
    <s v="May"/>
    <s v="Inactive"/>
    <n v="14.204309203727943"/>
  </r>
  <r>
    <x v="666"/>
    <s v="CUST10683"/>
    <x v="3"/>
    <x v="666"/>
    <x v="666"/>
    <d v="2023-04-20T00:00:00"/>
    <d v="2025-01-21T00:00:00"/>
    <x v="82"/>
    <x v="0"/>
    <n v="642"/>
    <n v="1.7589041095890412"/>
    <x v="0"/>
    <x v="0"/>
    <x v="3"/>
    <s v="Apr"/>
    <s v="Q2"/>
    <n v="1193"/>
    <n v="2025"/>
    <s v="Jan"/>
    <s v="Active"/>
    <n v="7.0991138386804185"/>
  </r>
  <r>
    <x v="667"/>
    <s v="CUST11872"/>
    <x v="2"/>
    <x v="667"/>
    <x v="667"/>
    <d v="2020-10-08T00:00:00"/>
    <d v="2021-06-15T00:00:00"/>
    <x v="169"/>
    <x v="1"/>
    <n v="250"/>
    <n v="0.68493150684931503"/>
    <x v="2"/>
    <x v="1"/>
    <x v="4"/>
    <s v="Oct"/>
    <s v="Q4"/>
    <n v="2117"/>
    <n v="2021"/>
    <s v="Jun"/>
    <s v="Inactive"/>
    <n v="18.266880058286567"/>
  </r>
  <r>
    <x v="668"/>
    <s v="CUST10810"/>
    <x v="0"/>
    <x v="668"/>
    <x v="668"/>
    <d v="2023-01-12T00:00:00"/>
    <d v="2025-05-21T00:00:00"/>
    <x v="260"/>
    <x v="0"/>
    <n v="860"/>
    <n v="2.3561643835616439"/>
    <x v="1"/>
    <x v="2"/>
    <x v="3"/>
    <s v="Jan"/>
    <s v="Q1"/>
    <n v="1291"/>
    <n v="2025"/>
    <s v="May"/>
    <s v="Active"/>
    <n v="103.89296686367076"/>
  </r>
  <r>
    <x v="669"/>
    <s v="CUST11570"/>
    <x v="1"/>
    <x v="669"/>
    <x v="669"/>
    <d v="2023-09-18T00:00:00"/>
    <d v="2025-03-22T00:00:00"/>
    <x v="84"/>
    <x v="1"/>
    <n v="551"/>
    <n v="1.5095890410958903"/>
    <x v="2"/>
    <x v="2"/>
    <x v="3"/>
    <s v="Sep"/>
    <s v="Q3"/>
    <n v="1042"/>
    <n v="2025"/>
    <s v="Mar"/>
    <s v="Inactive"/>
    <n v="77.48455778185955"/>
  </r>
  <r>
    <x v="670"/>
    <s v="CUST10476"/>
    <x v="4"/>
    <x v="670"/>
    <x v="670"/>
    <d v="2024-02-14T00:00:00"/>
    <d v="2025-04-29T00:00:00"/>
    <x v="168"/>
    <x v="2"/>
    <n v="440"/>
    <n v="1.2054794520547945"/>
    <x v="0"/>
    <x v="2"/>
    <x v="2"/>
    <s v="Feb"/>
    <s v="Q1"/>
    <n v="893"/>
    <n v="2025"/>
    <s v="Apr"/>
    <s v="Inactive"/>
    <n v="14.755316149804955"/>
  </r>
  <r>
    <x v="671"/>
    <s v="CUST10575"/>
    <x v="1"/>
    <x v="671"/>
    <x v="671"/>
    <d v="2024-05-15T00:00:00"/>
    <d v="2024-10-27T00:00:00"/>
    <x v="42"/>
    <x v="2"/>
    <n v="165"/>
    <n v="0.45205479452054792"/>
    <x v="0"/>
    <x v="1"/>
    <x v="2"/>
    <s v="May"/>
    <s v="Q2"/>
    <n v="802"/>
    <n v="2024"/>
    <s v="Oct"/>
    <s v="Inactive"/>
    <n v="6.588297082287184"/>
  </r>
  <r>
    <x v="672"/>
    <s v="CUST10105"/>
    <x v="2"/>
    <x v="672"/>
    <x v="672"/>
    <d v="2024-07-02T00:00:00"/>
    <d v="2024-10-10T00:00:00"/>
    <x v="57"/>
    <x v="0"/>
    <n v="100"/>
    <n v="0.27397260273972601"/>
    <x v="0"/>
    <x v="2"/>
    <x v="2"/>
    <s v="Jul"/>
    <s v="Q3"/>
    <n v="754"/>
    <n v="2024"/>
    <s v="Oct"/>
    <s v="Active"/>
    <n v="26.142318524386859"/>
  </r>
  <r>
    <x v="673"/>
    <s v="CUST11583"/>
    <x v="2"/>
    <x v="673"/>
    <x v="673"/>
    <d v="2021-06-21T00:00:00"/>
    <d v="2025-03-24T00:00:00"/>
    <x v="190"/>
    <x v="1"/>
    <n v="1372"/>
    <n v="3.7589041095890412"/>
    <x v="1"/>
    <x v="0"/>
    <x v="0"/>
    <s v="Jun"/>
    <s v="Q2"/>
    <n v="1861"/>
    <n v="2025"/>
    <s v="Mar"/>
    <s v="Inactive"/>
    <n v="21.864565398718373"/>
  </r>
  <r>
    <x v="674"/>
    <s v="CUST12245"/>
    <x v="2"/>
    <x v="674"/>
    <x v="674"/>
    <d v="2022-02-27T00:00:00"/>
    <d v="2023-05-01T00:00:00"/>
    <x v="181"/>
    <x v="2"/>
    <n v="428"/>
    <n v="1.1726027397260275"/>
    <x v="1"/>
    <x v="1"/>
    <x v="1"/>
    <s v="Feb"/>
    <s v="Q1"/>
    <n v="1610"/>
    <n v="2023"/>
    <s v="May"/>
    <s v="Inactive"/>
    <n v="11.56012563378194"/>
  </r>
  <r>
    <x v="675"/>
    <s v="CUST12389"/>
    <x v="1"/>
    <x v="675"/>
    <x v="675"/>
    <d v="2022-09-18T00:00:00"/>
    <d v="2023-10-31T00:00:00"/>
    <x v="85"/>
    <x v="1"/>
    <n v="408"/>
    <n v="1.1178082191780823"/>
    <x v="1"/>
    <x v="0"/>
    <x v="1"/>
    <s v="Sep"/>
    <s v="Q3"/>
    <n v="1407"/>
    <n v="2023"/>
    <s v="Oct"/>
    <s v="Inactive"/>
    <n v="36.390037825625114"/>
  </r>
  <r>
    <x v="676"/>
    <s v="CUST12190"/>
    <x v="2"/>
    <x v="676"/>
    <x v="676"/>
    <d v="2023-09-05T00:00:00"/>
    <d v="2024-10-22T00:00:00"/>
    <x v="98"/>
    <x v="1"/>
    <n v="413"/>
    <n v="1.1315068493150684"/>
    <x v="0"/>
    <x v="1"/>
    <x v="3"/>
    <s v="Sep"/>
    <s v="Q3"/>
    <n v="1055"/>
    <n v="2024"/>
    <s v="Oct"/>
    <s v="Inactive"/>
    <n v="2.8898793401623872"/>
  </r>
  <r>
    <x v="677"/>
    <s v="CUST11287"/>
    <x v="2"/>
    <x v="677"/>
    <x v="677"/>
    <d v="2021-07-14T00:00:00"/>
    <d v="2024-06-01T00:00:00"/>
    <x v="162"/>
    <x v="1"/>
    <n v="1053"/>
    <n v="2.8849315068493149"/>
    <x v="1"/>
    <x v="0"/>
    <x v="0"/>
    <s v="Jul"/>
    <s v="Q3"/>
    <n v="1838"/>
    <n v="2024"/>
    <s v="Jun"/>
    <s v="Inactive"/>
    <n v="18.008131063321677"/>
  </r>
  <r>
    <x v="678"/>
    <s v="CUST10178"/>
    <x v="4"/>
    <x v="678"/>
    <x v="678"/>
    <d v="2024-01-04T00:00:00"/>
    <d v="2024-06-02T00:00:00"/>
    <x v="202"/>
    <x v="0"/>
    <n v="150"/>
    <n v="0.41095890410958902"/>
    <x v="0"/>
    <x v="1"/>
    <x v="2"/>
    <s v="Jan"/>
    <s v="Q1"/>
    <n v="934"/>
    <n v="2024"/>
    <s v="Jun"/>
    <s v="Active"/>
    <n v="4.8889988832196485"/>
  </r>
  <r>
    <x v="679"/>
    <s v="CUST12315"/>
    <x v="3"/>
    <x v="679"/>
    <x v="679"/>
    <d v="2022-09-08T00:00:00"/>
    <d v="2025-01-26T00:00:00"/>
    <x v="119"/>
    <x v="0"/>
    <n v="871"/>
    <n v="2.3863013698630136"/>
    <x v="2"/>
    <x v="0"/>
    <x v="1"/>
    <s v="Sep"/>
    <s v="Q3"/>
    <n v="1417"/>
    <n v="2025"/>
    <s v="Jan"/>
    <s v="Active"/>
    <n v="28.584912277653018"/>
  </r>
  <r>
    <x v="680"/>
    <s v="CUST11132"/>
    <x v="2"/>
    <x v="680"/>
    <x v="680"/>
    <d v="2021-11-28T00:00:00"/>
    <d v="2023-11-08T00:00:00"/>
    <x v="200"/>
    <x v="0"/>
    <n v="710"/>
    <n v="1.9452054794520548"/>
    <x v="0"/>
    <x v="0"/>
    <x v="0"/>
    <s v="Nov"/>
    <s v="Q4"/>
    <n v="1701"/>
    <n v="2023"/>
    <s v="Nov"/>
    <s v="Active"/>
    <n v="16.026294099159749"/>
  </r>
  <r>
    <x v="681"/>
    <s v="CUST11550"/>
    <x v="4"/>
    <x v="681"/>
    <x v="681"/>
    <d v="2023-09-07T00:00:00"/>
    <d v="2024-04-28T00:00:00"/>
    <x v="196"/>
    <x v="1"/>
    <n v="234"/>
    <n v="0.64109589041095894"/>
    <x v="0"/>
    <x v="0"/>
    <x v="3"/>
    <s v="Sep"/>
    <s v="Q3"/>
    <n v="1053"/>
    <n v="2024"/>
    <s v="Apr"/>
    <s v="Inactive"/>
    <n v="7.8102307104570814"/>
  </r>
  <r>
    <x v="682"/>
    <s v="CUST10195"/>
    <x v="3"/>
    <x v="682"/>
    <x v="682"/>
    <d v="2023-02-02T00:00:00"/>
    <d v="2024-12-25T00:00:00"/>
    <x v="198"/>
    <x v="2"/>
    <n v="692"/>
    <n v="1.8958904109589041"/>
    <x v="1"/>
    <x v="1"/>
    <x v="3"/>
    <s v="Feb"/>
    <s v="Q1"/>
    <n v="1270"/>
    <n v="2024"/>
    <s v="Dec"/>
    <s v="Inactive"/>
    <n v="17.267558607577648"/>
  </r>
  <r>
    <x v="683"/>
    <s v="CUST12118"/>
    <x v="3"/>
    <x v="683"/>
    <x v="683"/>
    <d v="2022-08-24T00:00:00"/>
    <d v="2022-09-03T00:00:00"/>
    <x v="117"/>
    <x v="0"/>
    <n v="10"/>
    <n v="2.7397260273972601E-2"/>
    <x v="0"/>
    <x v="2"/>
    <x v="1"/>
    <s v="Aug"/>
    <s v="Q3"/>
    <n v="1432"/>
    <n v="2022"/>
    <s v="Sep"/>
    <s v="Active"/>
    <n v="23.77659025161055"/>
  </r>
  <r>
    <x v="684"/>
    <s v="CUST10738"/>
    <x v="3"/>
    <x v="684"/>
    <x v="684"/>
    <d v="2021-03-25T00:00:00"/>
    <d v="2022-09-30T00:00:00"/>
    <x v="6"/>
    <x v="2"/>
    <n v="554"/>
    <n v="1.5178082191780822"/>
    <x v="1"/>
    <x v="2"/>
    <x v="0"/>
    <s v="Mar"/>
    <s v="Q1"/>
    <n v="1949"/>
    <n v="2022"/>
    <s v="Sep"/>
    <s v="Inactive"/>
    <n v="74.667235236862254"/>
  </r>
  <r>
    <x v="685"/>
    <s v="CUST12011"/>
    <x v="3"/>
    <x v="685"/>
    <x v="685"/>
    <d v="2021-10-22T00:00:00"/>
    <d v="2022-05-06T00:00:00"/>
    <x v="56"/>
    <x v="2"/>
    <n v="196"/>
    <n v="0.53698630136986303"/>
    <x v="1"/>
    <x v="1"/>
    <x v="0"/>
    <s v="Oct"/>
    <s v="Q4"/>
    <n v="1738"/>
    <n v="2022"/>
    <s v="May"/>
    <s v="Inactive"/>
    <n v="6.6924040327472802"/>
  </r>
  <r>
    <x v="686"/>
    <s v="CUST11764"/>
    <x v="0"/>
    <x v="686"/>
    <x v="686"/>
    <d v="2023-10-09T00:00:00"/>
    <d v="2024-05-08T00:00:00"/>
    <x v="95"/>
    <x v="2"/>
    <n v="212"/>
    <n v="0.58082191780821912"/>
    <x v="0"/>
    <x v="0"/>
    <x v="3"/>
    <s v="Oct"/>
    <s v="Q4"/>
    <n v="1021"/>
    <n v="2024"/>
    <s v="May"/>
    <s v="Inactive"/>
    <n v="13.090621667195112"/>
  </r>
  <r>
    <x v="687"/>
    <s v="CUST12226"/>
    <x v="2"/>
    <x v="687"/>
    <x v="687"/>
    <d v="2024-06-17T00:00:00"/>
    <d v="2024-11-29T00:00:00"/>
    <x v="35"/>
    <x v="2"/>
    <n v="165"/>
    <n v="0.45205479452054792"/>
    <x v="0"/>
    <x v="2"/>
    <x v="2"/>
    <s v="Jun"/>
    <s v="Q2"/>
    <n v="769"/>
    <n v="2024"/>
    <s v="Nov"/>
    <s v="Inactive"/>
    <n v="26.068742038955872"/>
  </r>
  <r>
    <x v="688"/>
    <s v="CUST11065"/>
    <x v="3"/>
    <x v="688"/>
    <x v="688"/>
    <d v="2024-07-15T00:00:00"/>
    <d v="2025-07-14T00:00:00"/>
    <x v="9"/>
    <x v="0"/>
    <n v="364"/>
    <n v="0.99726027397260275"/>
    <x v="1"/>
    <x v="0"/>
    <x v="2"/>
    <s v="Jul"/>
    <s v="Q3"/>
    <n v="741"/>
    <n v="2025"/>
    <s v="Jul"/>
    <s v="Active"/>
    <n v="39.369185247075826"/>
  </r>
  <r>
    <x v="689"/>
    <s v="CUST10141"/>
    <x v="4"/>
    <x v="689"/>
    <x v="689"/>
    <d v="2022-01-09T00:00:00"/>
    <d v="2024-11-10T00:00:00"/>
    <x v="195"/>
    <x v="0"/>
    <n v="1036"/>
    <n v="2.8383561643835615"/>
    <x v="1"/>
    <x v="1"/>
    <x v="1"/>
    <s v="Jan"/>
    <s v="Q1"/>
    <n v="1659"/>
    <n v="2024"/>
    <s v="Nov"/>
    <s v="Active"/>
    <n v="11.250810063081012"/>
  </r>
  <r>
    <x v="690"/>
    <s v="CUST10381"/>
    <x v="1"/>
    <x v="690"/>
    <x v="690"/>
    <d v="2022-06-25T00:00:00"/>
    <d v="2025-02-17T00:00:00"/>
    <x v="78"/>
    <x v="1"/>
    <n v="968"/>
    <n v="2.6520547945205482"/>
    <x v="0"/>
    <x v="0"/>
    <x v="1"/>
    <s v="Jun"/>
    <s v="Q2"/>
    <n v="1492"/>
    <n v="2025"/>
    <s v="Feb"/>
    <s v="Inactive"/>
    <n v="5.5301287259541674"/>
  </r>
  <r>
    <x v="691"/>
    <s v="CUST10465"/>
    <x v="2"/>
    <x v="691"/>
    <x v="691"/>
    <d v="2024-05-14T00:00:00"/>
    <d v="2025-01-10T00:00:00"/>
    <x v="214"/>
    <x v="2"/>
    <n v="241"/>
    <n v="0.66027397260273968"/>
    <x v="1"/>
    <x v="2"/>
    <x v="2"/>
    <s v="May"/>
    <s v="Q2"/>
    <n v="803"/>
    <n v="2025"/>
    <s v="Jan"/>
    <s v="Inactive"/>
    <n v="20.664927601539539"/>
  </r>
  <r>
    <x v="692"/>
    <s v="CUST11256"/>
    <x v="4"/>
    <x v="692"/>
    <x v="692"/>
    <d v="2023-02-11T00:00:00"/>
    <d v="2024-03-17T00:00:00"/>
    <x v="23"/>
    <x v="0"/>
    <n v="400"/>
    <n v="1.095890410958904"/>
    <x v="1"/>
    <x v="0"/>
    <x v="3"/>
    <s v="Feb"/>
    <s v="Q1"/>
    <n v="1261"/>
    <n v="2024"/>
    <s v="Mar"/>
    <s v="Active"/>
    <n v="16.474169721017297"/>
  </r>
  <r>
    <x v="693"/>
    <s v="CUST10839"/>
    <x v="1"/>
    <x v="693"/>
    <x v="693"/>
    <d v="2022-02-24T00:00:00"/>
    <d v="2024-06-20T00:00:00"/>
    <x v="176"/>
    <x v="0"/>
    <n v="847"/>
    <n v="2.3205479452054796"/>
    <x v="1"/>
    <x v="0"/>
    <x v="1"/>
    <s v="Feb"/>
    <s v="Q1"/>
    <n v="1613"/>
    <n v="2024"/>
    <s v="Jun"/>
    <s v="Active"/>
    <n v="11.836273333048791"/>
  </r>
  <r>
    <x v="694"/>
    <s v="CUST12048"/>
    <x v="3"/>
    <x v="694"/>
    <x v="694"/>
    <d v="2024-05-14T00:00:00"/>
    <d v="2024-07-26T00:00:00"/>
    <x v="211"/>
    <x v="2"/>
    <n v="73"/>
    <n v="0.2"/>
    <x v="2"/>
    <x v="2"/>
    <x v="2"/>
    <s v="May"/>
    <s v="Q2"/>
    <n v="803"/>
    <n v="2024"/>
    <s v="Jul"/>
    <s v="Inactive"/>
    <n v="60.996315158379367"/>
  </r>
  <r>
    <x v="695"/>
    <s v="CUST11249"/>
    <x v="1"/>
    <x v="695"/>
    <x v="695"/>
    <d v="2021-07-23T00:00:00"/>
    <d v="2021-11-10T00:00:00"/>
    <x v="217"/>
    <x v="2"/>
    <n v="110"/>
    <n v="0.30136986301369861"/>
    <x v="1"/>
    <x v="2"/>
    <x v="0"/>
    <s v="Jul"/>
    <s v="Q3"/>
    <n v="1829"/>
    <n v="2021"/>
    <s v="Nov"/>
    <s v="Inactive"/>
    <n v="93.692575807644488"/>
  </r>
  <r>
    <x v="696"/>
    <s v="CUST11923"/>
    <x v="0"/>
    <x v="696"/>
    <x v="696"/>
    <d v="2022-06-27T00:00:00"/>
    <d v="2025-04-06T00:00:00"/>
    <x v="261"/>
    <x v="0"/>
    <n v="1014"/>
    <n v="2.7780821917808218"/>
    <x v="0"/>
    <x v="1"/>
    <x v="1"/>
    <s v="Jun"/>
    <s v="Q2"/>
    <n v="1490"/>
    <n v="2025"/>
    <s v="Apr"/>
    <s v="Active"/>
    <n v="5.3829628291044749"/>
  </r>
  <r>
    <x v="697"/>
    <s v="CUST10459"/>
    <x v="2"/>
    <x v="697"/>
    <x v="697"/>
    <d v="2020-12-07T00:00:00"/>
    <d v="2025-06-03T00:00:00"/>
    <x v="175"/>
    <x v="2"/>
    <n v="1639"/>
    <n v="4.4904109589041097"/>
    <x v="0"/>
    <x v="0"/>
    <x v="4"/>
    <s v="Dec"/>
    <s v="Q4"/>
    <n v="2057"/>
    <n v="2025"/>
    <s v="Jun"/>
    <s v="Inactive"/>
    <n v="7.6044443715570376"/>
  </r>
  <r>
    <x v="698"/>
    <s v="CUST11661"/>
    <x v="3"/>
    <x v="698"/>
    <x v="698"/>
    <d v="2024-03-06T00:00:00"/>
    <d v="2024-12-15T00:00:00"/>
    <x v="204"/>
    <x v="1"/>
    <n v="284"/>
    <n v="0.77808219178082194"/>
    <x v="1"/>
    <x v="0"/>
    <x v="2"/>
    <s v="Mar"/>
    <s v="Q1"/>
    <n v="872"/>
    <n v="2024"/>
    <s v="Dec"/>
    <s v="Inactive"/>
    <n v="23.847411371739859"/>
  </r>
  <r>
    <x v="699"/>
    <s v="CUST11277"/>
    <x v="4"/>
    <x v="699"/>
    <x v="699"/>
    <d v="2024-06-03T00:00:00"/>
    <d v="2025-06-23T00:00:00"/>
    <x v="262"/>
    <x v="0"/>
    <n v="385"/>
    <n v="1.0547945205479452"/>
    <x v="1"/>
    <x v="2"/>
    <x v="2"/>
    <s v="Jun"/>
    <s v="Q2"/>
    <n v="783"/>
    <n v="2025"/>
    <s v="Jun"/>
    <s v="Active"/>
    <n v="78.849991983041932"/>
  </r>
  <r>
    <x v="700"/>
    <s v="CUST11352"/>
    <x v="1"/>
    <x v="700"/>
    <x v="700"/>
    <d v="2024-05-15T00:00:00"/>
    <d v="2025-04-18T00:00:00"/>
    <x v="229"/>
    <x v="2"/>
    <n v="338"/>
    <n v="0.92602739726027394"/>
    <x v="2"/>
    <x v="1"/>
    <x v="2"/>
    <s v="May"/>
    <s v="Q2"/>
    <n v="802"/>
    <n v="2025"/>
    <s v="Apr"/>
    <s v="Inactive"/>
    <n v="16.90131965342222"/>
  </r>
  <r>
    <x v="701"/>
    <s v="CUST11028"/>
    <x v="1"/>
    <x v="701"/>
    <x v="701"/>
    <d v="2022-06-14T00:00:00"/>
    <d v="2024-01-31T00:00:00"/>
    <x v="83"/>
    <x v="1"/>
    <n v="596"/>
    <n v="1.6328767123287671"/>
    <x v="2"/>
    <x v="2"/>
    <x v="1"/>
    <s v="Jun"/>
    <s v="Q2"/>
    <n v="1503"/>
    <n v="2024"/>
    <s v="Jan"/>
    <s v="Inactive"/>
    <n v="65.939512823185694"/>
  </r>
  <r>
    <x v="702"/>
    <s v="CUST11829"/>
    <x v="1"/>
    <x v="702"/>
    <x v="702"/>
    <d v="2022-08-22T00:00:00"/>
    <d v="2023-03-26T00:00:00"/>
    <x v="163"/>
    <x v="0"/>
    <n v="216"/>
    <n v="0.59178082191780823"/>
    <x v="1"/>
    <x v="0"/>
    <x v="1"/>
    <s v="Aug"/>
    <s v="Q3"/>
    <n v="1434"/>
    <n v="2023"/>
    <s v="Mar"/>
    <s v="Active"/>
    <n v="18.715458108424592"/>
  </r>
  <r>
    <x v="703"/>
    <s v="CUST12169"/>
    <x v="4"/>
    <x v="703"/>
    <x v="703"/>
    <d v="2023-10-03T00:00:00"/>
    <d v="2023-11-22T00:00:00"/>
    <x v="45"/>
    <x v="0"/>
    <n v="50"/>
    <n v="0.13698630136986301"/>
    <x v="2"/>
    <x v="1"/>
    <x v="3"/>
    <s v="Oct"/>
    <s v="Q4"/>
    <n v="1027"/>
    <n v="2023"/>
    <s v="Nov"/>
    <s v="Active"/>
    <n v="17.540817629067387"/>
  </r>
  <r>
    <x v="704"/>
    <s v="CUST10270"/>
    <x v="4"/>
    <x v="704"/>
    <x v="704"/>
    <d v="2023-10-08T00:00:00"/>
    <d v="2025-03-20T00:00:00"/>
    <x v="120"/>
    <x v="0"/>
    <n v="529"/>
    <n v="1.4493150684931506"/>
    <x v="2"/>
    <x v="0"/>
    <x v="3"/>
    <s v="Oct"/>
    <s v="Q4"/>
    <n v="1022"/>
    <n v="2025"/>
    <s v="Mar"/>
    <s v="Active"/>
    <n v="26.942574596006057"/>
  </r>
  <r>
    <x v="705"/>
    <s v="CUST11894"/>
    <x v="2"/>
    <x v="705"/>
    <x v="705"/>
    <d v="2022-10-31T00:00:00"/>
    <d v="2025-01-04T00:00:00"/>
    <x v="5"/>
    <x v="1"/>
    <n v="796"/>
    <n v="2.1808219178082191"/>
    <x v="1"/>
    <x v="2"/>
    <x v="1"/>
    <s v="Oct"/>
    <s v="Q4"/>
    <n v="1364"/>
    <n v="2025"/>
    <s v="Jan"/>
    <s v="Inactive"/>
    <n v="47.376139832841204"/>
  </r>
  <r>
    <x v="706"/>
    <s v="CUST10962"/>
    <x v="4"/>
    <x v="706"/>
    <x v="706"/>
    <d v="2022-06-17T00:00:00"/>
    <d v="2024-07-12T00:00:00"/>
    <x v="214"/>
    <x v="0"/>
    <n v="756"/>
    <n v="2.0712328767123287"/>
    <x v="2"/>
    <x v="1"/>
    <x v="1"/>
    <s v="Jun"/>
    <s v="Q2"/>
    <n v="1500"/>
    <n v="2024"/>
    <s v="Jul"/>
    <s v="Active"/>
    <n v="16.365843742000724"/>
  </r>
  <r>
    <x v="707"/>
    <s v="CUST12321"/>
    <x v="4"/>
    <x v="707"/>
    <x v="707"/>
    <d v="2022-02-18T00:00:00"/>
    <d v="2023-03-01T00:00:00"/>
    <x v="126"/>
    <x v="2"/>
    <n v="376"/>
    <n v="1.0301369863013699"/>
    <x v="1"/>
    <x v="0"/>
    <x v="1"/>
    <s v="Feb"/>
    <s v="Q1"/>
    <n v="1619"/>
    <n v="2023"/>
    <s v="Mar"/>
    <s v="Inactive"/>
    <n v="43.227243672734687"/>
  </r>
  <r>
    <x v="708"/>
    <s v="CUST10076"/>
    <x v="2"/>
    <x v="708"/>
    <x v="708"/>
    <d v="2022-04-10T00:00:00"/>
    <d v="2023-01-17T00:00:00"/>
    <x v="13"/>
    <x v="1"/>
    <n v="282"/>
    <n v="0.77260273972602744"/>
    <x v="1"/>
    <x v="1"/>
    <x v="1"/>
    <s v="Apr"/>
    <s v="Q2"/>
    <n v="1568"/>
    <n v="2023"/>
    <s v="Jan"/>
    <s v="Inactive"/>
    <n v="7.72448316202283"/>
  </r>
  <r>
    <x v="709"/>
    <s v="CUST11666"/>
    <x v="1"/>
    <x v="709"/>
    <x v="709"/>
    <d v="2022-08-04T00:00:00"/>
    <d v="2023-12-28T00:00:00"/>
    <x v="167"/>
    <x v="1"/>
    <n v="511"/>
    <n v="1.4"/>
    <x v="1"/>
    <x v="2"/>
    <x v="1"/>
    <s v="Aug"/>
    <s v="Q3"/>
    <n v="1452"/>
    <n v="2023"/>
    <s v="Dec"/>
    <s v="Inactive"/>
    <n v="71.273193695502528"/>
  </r>
  <r>
    <x v="710"/>
    <s v="CUST11230"/>
    <x v="3"/>
    <x v="710"/>
    <x v="710"/>
    <d v="2020-08-22T00:00:00"/>
    <d v="2021-01-10T00:00:00"/>
    <x v="117"/>
    <x v="0"/>
    <n v="141"/>
    <n v="0.38630136986301372"/>
    <x v="1"/>
    <x v="0"/>
    <x v="4"/>
    <s v="Aug"/>
    <s v="Q3"/>
    <n v="2164"/>
    <n v="2021"/>
    <s v="Jan"/>
    <s v="Active"/>
    <n v="18.965978447539946"/>
  </r>
  <r>
    <x v="711"/>
    <s v="CUST10537"/>
    <x v="2"/>
    <x v="711"/>
    <x v="711"/>
    <d v="2023-04-16T00:00:00"/>
    <d v="2024-12-13T00:00:00"/>
    <x v="8"/>
    <x v="1"/>
    <n v="607"/>
    <n v="1.6630136986301369"/>
    <x v="0"/>
    <x v="0"/>
    <x v="3"/>
    <s v="Apr"/>
    <s v="Q2"/>
    <n v="1197"/>
    <n v="2024"/>
    <s v="Dec"/>
    <s v="Inactive"/>
    <n v="18.599611747462678"/>
  </r>
  <r>
    <x v="712"/>
    <s v="CUST11819"/>
    <x v="3"/>
    <x v="712"/>
    <x v="712"/>
    <d v="2023-03-10T00:00:00"/>
    <d v="2023-03-13T00:00:00"/>
    <x v="188"/>
    <x v="2"/>
    <n v="3"/>
    <n v="8.21917808219178E-3"/>
    <x v="1"/>
    <x v="1"/>
    <x v="3"/>
    <s v="Mar"/>
    <s v="Q1"/>
    <n v="1234"/>
    <n v="2023"/>
    <s v="Mar"/>
    <s v="Inactive"/>
    <n v="7.6414305600779731"/>
  </r>
  <r>
    <x v="713"/>
    <s v="CUST12173"/>
    <x v="1"/>
    <x v="713"/>
    <x v="713"/>
    <d v="2023-06-16T00:00:00"/>
    <d v="2024-06-27T00:00:00"/>
    <x v="191"/>
    <x v="2"/>
    <n v="377"/>
    <n v="1.0328767123287672"/>
    <x v="0"/>
    <x v="2"/>
    <x v="3"/>
    <s v="Jun"/>
    <s v="Q2"/>
    <n v="1136"/>
    <n v="2024"/>
    <s v="Jun"/>
    <s v="Inactive"/>
    <n v="15.500356610350453"/>
  </r>
  <r>
    <x v="714"/>
    <s v="CUST11451"/>
    <x v="3"/>
    <x v="714"/>
    <x v="714"/>
    <d v="2022-07-23T00:00:00"/>
    <d v="2022-12-21T00:00:00"/>
    <x v="42"/>
    <x v="1"/>
    <n v="151"/>
    <n v="0.41369863013698632"/>
    <x v="0"/>
    <x v="1"/>
    <x v="1"/>
    <s v="Jul"/>
    <s v="Q3"/>
    <n v="1464"/>
    <n v="2022"/>
    <s v="Dec"/>
    <s v="Inactive"/>
    <n v="5.0173073738486904"/>
  </r>
  <r>
    <x v="715"/>
    <s v="CUST12432"/>
    <x v="1"/>
    <x v="715"/>
    <x v="715"/>
    <d v="2024-01-09T00:00:00"/>
    <d v="2024-02-16T00:00:00"/>
    <x v="136"/>
    <x v="2"/>
    <n v="38"/>
    <n v="0.10410958904109589"/>
    <x v="0"/>
    <x v="2"/>
    <x v="2"/>
    <s v="Jan"/>
    <s v="Q1"/>
    <n v="929"/>
    <n v="2024"/>
    <s v="Feb"/>
    <s v="Inactive"/>
    <n v="16.283050851670406"/>
  </r>
  <r>
    <x v="716"/>
    <s v="CUST11243"/>
    <x v="3"/>
    <x v="716"/>
    <x v="716"/>
    <d v="2024-01-14T00:00:00"/>
    <d v="2024-06-12T00:00:00"/>
    <x v="197"/>
    <x v="2"/>
    <n v="150"/>
    <n v="0.41095890410958902"/>
    <x v="2"/>
    <x v="1"/>
    <x v="2"/>
    <s v="Jan"/>
    <s v="Q1"/>
    <n v="924"/>
    <n v="2024"/>
    <s v="Jun"/>
    <s v="Inactive"/>
    <n v="15.560429759115024"/>
  </r>
  <r>
    <x v="717"/>
    <s v="CUST10350"/>
    <x v="2"/>
    <x v="717"/>
    <x v="717"/>
    <d v="2022-03-23T00:00:00"/>
    <d v="2025-02-22T00:00:00"/>
    <x v="255"/>
    <x v="0"/>
    <n v="1067"/>
    <n v="2.9232876712328766"/>
    <x v="2"/>
    <x v="2"/>
    <x v="1"/>
    <s v="Mar"/>
    <s v="Q1"/>
    <n v="1586"/>
    <n v="2025"/>
    <s v="Feb"/>
    <s v="Active"/>
    <n v="157.88097625334433"/>
  </r>
  <r>
    <x v="718"/>
    <s v="CUST11271"/>
    <x v="4"/>
    <x v="718"/>
    <x v="718"/>
    <d v="2021-11-03T00:00:00"/>
    <d v="2024-08-05T00:00:00"/>
    <x v="151"/>
    <x v="0"/>
    <n v="1006"/>
    <n v="2.7561643835616438"/>
    <x v="1"/>
    <x v="1"/>
    <x v="0"/>
    <s v="Nov"/>
    <s v="Q4"/>
    <n v="1726"/>
    <n v="2024"/>
    <s v="Aug"/>
    <s v="Active"/>
    <n v="12.593097331824259"/>
  </r>
  <r>
    <x v="719"/>
    <s v="CUST11768"/>
    <x v="0"/>
    <x v="719"/>
    <x v="719"/>
    <d v="2022-03-09T00:00:00"/>
    <d v="2024-06-26T00:00:00"/>
    <x v="155"/>
    <x v="1"/>
    <n v="840"/>
    <n v="2.3013698630136985"/>
    <x v="0"/>
    <x v="1"/>
    <x v="1"/>
    <s v="Mar"/>
    <s v="Q1"/>
    <n v="1600"/>
    <n v="2024"/>
    <s v="Jun"/>
    <s v="Inactive"/>
    <n v="5.8961086636340276"/>
  </r>
  <r>
    <x v="720"/>
    <s v="CUST12016"/>
    <x v="3"/>
    <x v="720"/>
    <x v="720"/>
    <d v="2022-05-09T00:00:00"/>
    <d v="2023-03-28T00:00:00"/>
    <x v="169"/>
    <x v="0"/>
    <n v="323"/>
    <n v="0.8849315068493151"/>
    <x v="1"/>
    <x v="2"/>
    <x v="1"/>
    <s v="May"/>
    <s v="Q2"/>
    <n v="1539"/>
    <n v="2023"/>
    <s v="Mar"/>
    <s v="Active"/>
    <n v="88.532807129256412"/>
  </r>
  <r>
    <x v="721"/>
    <s v="CUST12246"/>
    <x v="3"/>
    <x v="721"/>
    <x v="721"/>
    <d v="2023-11-12T00:00:00"/>
    <d v="2024-04-02T00:00:00"/>
    <x v="72"/>
    <x v="1"/>
    <n v="142"/>
    <n v="0.38904109589041097"/>
    <x v="0"/>
    <x v="1"/>
    <x v="3"/>
    <s v="Nov"/>
    <s v="Q4"/>
    <n v="987"/>
    <n v="2024"/>
    <s v="Apr"/>
    <s v="Inactive"/>
    <n v="4.5027366403300517"/>
  </r>
  <r>
    <x v="722"/>
    <s v="CUST11854"/>
    <x v="1"/>
    <x v="722"/>
    <x v="722"/>
    <d v="2023-06-13T00:00:00"/>
    <d v="2023-07-25T00:00:00"/>
    <x v="249"/>
    <x v="0"/>
    <n v="42"/>
    <n v="0.11506849315068493"/>
    <x v="1"/>
    <x v="2"/>
    <x v="3"/>
    <s v="Jun"/>
    <s v="Q2"/>
    <n v="1139"/>
    <n v="2023"/>
    <s v="Jul"/>
    <s v="Active"/>
    <n v="36.038193041587775"/>
  </r>
  <r>
    <x v="723"/>
    <s v="CUST11831"/>
    <x v="1"/>
    <x v="723"/>
    <x v="723"/>
    <d v="2022-09-13T00:00:00"/>
    <d v="2024-11-24T00:00:00"/>
    <x v="59"/>
    <x v="2"/>
    <n v="803"/>
    <n v="2.2000000000000002"/>
    <x v="1"/>
    <x v="0"/>
    <x v="1"/>
    <s v="Sep"/>
    <s v="Q3"/>
    <n v="1412"/>
    <n v="2024"/>
    <s v="Nov"/>
    <s v="Inactive"/>
    <n v="11.344861732097375"/>
  </r>
  <r>
    <x v="724"/>
    <s v="CUST10606"/>
    <x v="0"/>
    <x v="724"/>
    <x v="724"/>
    <d v="2021-09-25T00:00:00"/>
    <d v="2023-10-24T00:00:00"/>
    <x v="134"/>
    <x v="1"/>
    <n v="759"/>
    <n v="2.0794520547945203"/>
    <x v="0"/>
    <x v="0"/>
    <x v="0"/>
    <s v="Sep"/>
    <s v="Q3"/>
    <n v="1765"/>
    <n v="2023"/>
    <s v="Oct"/>
    <s v="Inactive"/>
    <n v="5.0076680795073125"/>
  </r>
  <r>
    <x v="725"/>
    <s v="CUST10097"/>
    <x v="3"/>
    <x v="725"/>
    <x v="725"/>
    <d v="2024-04-26T00:00:00"/>
    <d v="2024-07-21T00:00:00"/>
    <x v="205"/>
    <x v="1"/>
    <n v="86"/>
    <n v="0.23561643835616439"/>
    <x v="0"/>
    <x v="2"/>
    <x v="2"/>
    <s v="Apr"/>
    <s v="Q2"/>
    <n v="821"/>
    <n v="2024"/>
    <s v="Jul"/>
    <s v="Inactive"/>
    <n v="17.843507429382459"/>
  </r>
  <r>
    <x v="726"/>
    <s v="CUST10348"/>
    <x v="0"/>
    <x v="726"/>
    <x v="726"/>
    <d v="2020-08-13T00:00:00"/>
    <d v="2025-05-28T00:00:00"/>
    <x v="208"/>
    <x v="2"/>
    <n v="1749"/>
    <n v="4.7917808219178086"/>
    <x v="1"/>
    <x v="0"/>
    <x v="4"/>
    <s v="Aug"/>
    <s v="Q3"/>
    <n v="2173"/>
    <n v="2025"/>
    <s v="May"/>
    <s v="Inactive"/>
    <n v="19.871620354573619"/>
  </r>
  <r>
    <x v="727"/>
    <s v="CUST10456"/>
    <x v="0"/>
    <x v="727"/>
    <x v="727"/>
    <d v="2022-08-05T00:00:00"/>
    <d v="2024-01-22T00:00:00"/>
    <x v="132"/>
    <x v="2"/>
    <n v="535"/>
    <n v="1.4657534246575343"/>
    <x v="0"/>
    <x v="1"/>
    <x v="1"/>
    <s v="Aug"/>
    <s v="Q3"/>
    <n v="1451"/>
    <n v="2024"/>
    <s v="Jan"/>
    <s v="Inactive"/>
    <n v="5.5478875905640912"/>
  </r>
  <r>
    <x v="728"/>
    <s v="CUST10480"/>
    <x v="1"/>
    <x v="728"/>
    <x v="728"/>
    <d v="2024-03-03T00:00:00"/>
    <d v="2025-02-17T00:00:00"/>
    <x v="222"/>
    <x v="1"/>
    <n v="351"/>
    <n v="0.9616438356164384"/>
    <x v="1"/>
    <x v="1"/>
    <x v="2"/>
    <s v="Mar"/>
    <s v="Q1"/>
    <n v="875"/>
    <n v="2025"/>
    <s v="Feb"/>
    <s v="Inactive"/>
    <n v="12.204360871117819"/>
  </r>
  <r>
    <x v="729"/>
    <s v="CUST11454"/>
    <x v="3"/>
    <x v="729"/>
    <x v="729"/>
    <d v="2023-02-21T00:00:00"/>
    <d v="2024-03-04T00:00:00"/>
    <x v="52"/>
    <x v="2"/>
    <n v="377"/>
    <n v="1.0328767123287672"/>
    <x v="2"/>
    <x v="0"/>
    <x v="3"/>
    <s v="Feb"/>
    <s v="Q1"/>
    <n v="1251"/>
    <n v="2024"/>
    <s v="Mar"/>
    <s v="Inactive"/>
    <n v="54.879535705390971"/>
  </r>
  <r>
    <x v="730"/>
    <s v="CUST11797"/>
    <x v="2"/>
    <x v="730"/>
    <x v="730"/>
    <d v="2023-09-30T00:00:00"/>
    <d v="2025-04-26T00:00:00"/>
    <x v="246"/>
    <x v="1"/>
    <n v="574"/>
    <n v="1.5726027397260274"/>
    <x v="1"/>
    <x v="2"/>
    <x v="3"/>
    <s v="Sep"/>
    <s v="Q3"/>
    <n v="1030"/>
    <n v="2025"/>
    <s v="Apr"/>
    <s v="Inactive"/>
    <n v="44.735662499260428"/>
  </r>
  <r>
    <x v="731"/>
    <s v="CUST11513"/>
    <x v="4"/>
    <x v="731"/>
    <x v="731"/>
    <d v="2021-11-27T00:00:00"/>
    <d v="2025-06-26T00:00:00"/>
    <x v="71"/>
    <x v="2"/>
    <n v="1307"/>
    <n v="3.580821917808219"/>
    <x v="1"/>
    <x v="0"/>
    <x v="0"/>
    <s v="Nov"/>
    <s v="Q4"/>
    <n v="1702"/>
    <n v="2025"/>
    <s v="Jun"/>
    <s v="Inactive"/>
    <n v="19.017461226133609"/>
  </r>
  <r>
    <x v="732"/>
    <s v="CUST10950"/>
    <x v="4"/>
    <x v="732"/>
    <x v="732"/>
    <d v="2021-03-06T00:00:00"/>
    <d v="2021-10-07T00:00:00"/>
    <x v="112"/>
    <x v="2"/>
    <n v="215"/>
    <n v="0.58904109589041098"/>
    <x v="1"/>
    <x v="2"/>
    <x v="0"/>
    <s v="Mar"/>
    <s v="Q1"/>
    <n v="1968"/>
    <n v="2021"/>
    <s v="Oct"/>
    <s v="Inactive"/>
    <n v="107.34841106884933"/>
  </r>
  <r>
    <x v="733"/>
    <s v="CUST11694"/>
    <x v="1"/>
    <x v="733"/>
    <x v="733"/>
    <d v="2023-03-21T00:00:00"/>
    <d v="2024-01-08T00:00:00"/>
    <x v="95"/>
    <x v="1"/>
    <n v="293"/>
    <n v="0.80273972602739729"/>
    <x v="0"/>
    <x v="1"/>
    <x v="3"/>
    <s v="Mar"/>
    <s v="Q1"/>
    <n v="1223"/>
    <n v="2024"/>
    <s v="Jan"/>
    <s v="Inactive"/>
    <n v="3.748577544940618"/>
  </r>
  <r>
    <x v="734"/>
    <s v="CUST11573"/>
    <x v="4"/>
    <x v="734"/>
    <x v="734"/>
    <d v="2023-05-19T00:00:00"/>
    <d v="2024-09-26T00:00:00"/>
    <x v="88"/>
    <x v="2"/>
    <n v="496"/>
    <n v="1.3589041095890411"/>
    <x v="1"/>
    <x v="1"/>
    <x v="3"/>
    <s v="May"/>
    <s v="Q2"/>
    <n v="1164"/>
    <n v="2024"/>
    <s v="Sep"/>
    <s v="Inactive"/>
    <n v="9.7319122294420968"/>
  </r>
  <r>
    <x v="735"/>
    <s v="CUST12370"/>
    <x v="1"/>
    <x v="735"/>
    <x v="735"/>
    <d v="2022-05-28T00:00:00"/>
    <d v="2022-09-15T00:00:00"/>
    <x v="263"/>
    <x v="2"/>
    <n v="110"/>
    <n v="0.30136986301369861"/>
    <x v="1"/>
    <x v="1"/>
    <x v="1"/>
    <s v="May"/>
    <s v="Q2"/>
    <n v="1520"/>
    <n v="2022"/>
    <s v="Sep"/>
    <s v="Inactive"/>
    <n v="15.907884254293084"/>
  </r>
  <r>
    <x v="736"/>
    <s v="CUST12154"/>
    <x v="1"/>
    <x v="736"/>
    <x v="736"/>
    <d v="2020-09-27T00:00:00"/>
    <d v="2021-04-03T00:00:00"/>
    <x v="257"/>
    <x v="2"/>
    <n v="188"/>
    <n v="0.51506849315068493"/>
    <x v="1"/>
    <x v="1"/>
    <x v="4"/>
    <s v="Sep"/>
    <s v="Q3"/>
    <n v="2128"/>
    <n v="2021"/>
    <s v="Apr"/>
    <s v="Inactive"/>
    <n v="6.5192350088183426"/>
  </r>
  <r>
    <x v="737"/>
    <s v="CUST10652"/>
    <x v="0"/>
    <x v="737"/>
    <x v="737"/>
    <d v="2023-12-14T00:00:00"/>
    <d v="2024-09-24T00:00:00"/>
    <x v="30"/>
    <x v="1"/>
    <n v="285"/>
    <n v="0.78082191780821919"/>
    <x v="0"/>
    <x v="1"/>
    <x v="3"/>
    <s v="Dec"/>
    <s v="Q4"/>
    <n v="955"/>
    <n v="2024"/>
    <s v="Sep"/>
    <s v="Inactive"/>
    <n v="6.449359855054305"/>
  </r>
  <r>
    <x v="738"/>
    <s v="CUST12119"/>
    <x v="1"/>
    <x v="738"/>
    <x v="738"/>
    <d v="2021-12-18T00:00:00"/>
    <d v="2024-01-09T00:00:00"/>
    <x v="254"/>
    <x v="2"/>
    <n v="752"/>
    <n v="2.0602739726027397"/>
    <x v="1"/>
    <x v="0"/>
    <x v="0"/>
    <s v="Dec"/>
    <s v="Q4"/>
    <n v="1681"/>
    <n v="2024"/>
    <s v="Jan"/>
    <s v="Inactive"/>
    <n v="21.970858655804772"/>
  </r>
  <r>
    <x v="739"/>
    <s v="CUST12275"/>
    <x v="3"/>
    <x v="739"/>
    <x v="739"/>
    <d v="2021-03-08T00:00:00"/>
    <d v="2024-05-09T00:00:00"/>
    <x v="65"/>
    <x v="2"/>
    <n v="1158"/>
    <n v="3.1726027397260275"/>
    <x v="0"/>
    <x v="0"/>
    <x v="0"/>
    <s v="Mar"/>
    <s v="Q1"/>
    <n v="1966"/>
    <n v="2024"/>
    <s v="May"/>
    <s v="Inactive"/>
    <n v="5.6818940736988734"/>
  </r>
  <r>
    <x v="740"/>
    <s v="CUST11314"/>
    <x v="4"/>
    <x v="740"/>
    <x v="740"/>
    <d v="2021-12-22T00:00:00"/>
    <d v="2022-10-30T00:00:00"/>
    <x v="242"/>
    <x v="2"/>
    <n v="312"/>
    <n v="0.85479452054794525"/>
    <x v="2"/>
    <x v="0"/>
    <x v="0"/>
    <s v="Dec"/>
    <s v="Q4"/>
    <n v="1677"/>
    <n v="2022"/>
    <s v="Oct"/>
    <s v="Inactive"/>
    <n v="52.055490855156691"/>
  </r>
  <r>
    <x v="741"/>
    <s v="CUST12454"/>
    <x v="4"/>
    <x v="741"/>
    <x v="741"/>
    <d v="2023-05-21T00:00:00"/>
    <d v="2025-07-01T00:00:00"/>
    <x v="252"/>
    <x v="2"/>
    <n v="772"/>
    <n v="2.1150684931506851"/>
    <x v="1"/>
    <x v="2"/>
    <x v="3"/>
    <s v="May"/>
    <s v="Q2"/>
    <n v="1162"/>
    <n v="2025"/>
    <s v="Jul"/>
    <s v="Inactive"/>
    <n v="148.05895163476146"/>
  </r>
  <r>
    <x v="742"/>
    <s v="CUST11315"/>
    <x v="4"/>
    <x v="742"/>
    <x v="742"/>
    <d v="2022-05-13T00:00:00"/>
    <d v="2022-05-17T00:00:00"/>
    <x v="132"/>
    <x v="0"/>
    <n v="4"/>
    <n v="1.0958904109589041E-2"/>
    <x v="2"/>
    <x v="1"/>
    <x v="1"/>
    <s v="May"/>
    <s v="Q2"/>
    <n v="1535"/>
    <n v="2022"/>
    <s v="May"/>
    <s v="Active"/>
    <n v="23.411221195859724"/>
  </r>
  <r>
    <x v="743"/>
    <s v="CUST11544"/>
    <x v="3"/>
    <x v="743"/>
    <x v="743"/>
    <d v="2021-12-04T00:00:00"/>
    <d v="2022-07-06T00:00:00"/>
    <x v="264"/>
    <x v="0"/>
    <n v="214"/>
    <n v="0.58630136986301373"/>
    <x v="0"/>
    <x v="0"/>
    <x v="0"/>
    <s v="Dec"/>
    <s v="Q4"/>
    <n v="1695"/>
    <n v="2022"/>
    <s v="Jul"/>
    <s v="Active"/>
    <n v="6.9086892094255488"/>
  </r>
  <r>
    <x v="744"/>
    <s v="CUST10260"/>
    <x v="2"/>
    <x v="744"/>
    <x v="744"/>
    <d v="2024-03-14T00:00:00"/>
    <d v="2024-09-01T00:00:00"/>
    <x v="171"/>
    <x v="0"/>
    <n v="171"/>
    <n v="0.46849315068493153"/>
    <x v="1"/>
    <x v="1"/>
    <x v="2"/>
    <s v="Mar"/>
    <s v="Q1"/>
    <n v="864"/>
    <n v="2024"/>
    <s v="Sep"/>
    <s v="Active"/>
    <n v="11.662666612161889"/>
  </r>
  <r>
    <x v="745"/>
    <s v="CUST11711"/>
    <x v="3"/>
    <x v="745"/>
    <x v="745"/>
    <d v="2024-06-03T00:00:00"/>
    <d v="2025-02-22T00:00:00"/>
    <x v="21"/>
    <x v="1"/>
    <n v="264"/>
    <n v="0.72328767123287674"/>
    <x v="1"/>
    <x v="2"/>
    <x v="2"/>
    <s v="Jun"/>
    <s v="Q2"/>
    <n v="783"/>
    <n v="2025"/>
    <s v="Feb"/>
    <s v="Inactive"/>
    <n v="63.197555349829756"/>
  </r>
  <r>
    <x v="746"/>
    <s v="CUST10714"/>
    <x v="1"/>
    <x v="746"/>
    <x v="746"/>
    <d v="2021-01-23T00:00:00"/>
    <d v="2022-12-30T00:00:00"/>
    <x v="265"/>
    <x v="0"/>
    <n v="706"/>
    <n v="1.9342465753424658"/>
    <x v="1"/>
    <x v="1"/>
    <x v="0"/>
    <s v="Jan"/>
    <s v="Q1"/>
    <n v="2010"/>
    <n v="2022"/>
    <s v="Dec"/>
    <s v="Active"/>
    <n v="11.003345603619941"/>
  </r>
  <r>
    <x v="747"/>
    <s v="CUST12171"/>
    <x v="1"/>
    <x v="747"/>
    <x v="747"/>
    <d v="2021-05-29T00:00:00"/>
    <d v="2023-12-03T00:00:00"/>
    <x v="157"/>
    <x v="0"/>
    <n v="918"/>
    <n v="2.515068493150685"/>
    <x v="1"/>
    <x v="0"/>
    <x v="0"/>
    <s v="May"/>
    <s v="Q2"/>
    <n v="1884"/>
    <n v="2023"/>
    <s v="Dec"/>
    <s v="Active"/>
    <n v="29.716042325878647"/>
  </r>
  <r>
    <x v="748"/>
    <s v="CUST12210"/>
    <x v="1"/>
    <x v="748"/>
    <x v="748"/>
    <d v="2021-03-22T00:00:00"/>
    <d v="2021-04-21T00:00:00"/>
    <x v="236"/>
    <x v="1"/>
    <n v="30"/>
    <n v="8.2191780821917804E-2"/>
    <x v="1"/>
    <x v="0"/>
    <x v="0"/>
    <s v="Mar"/>
    <s v="Q1"/>
    <n v="1952"/>
    <n v="2021"/>
    <s v="Apr"/>
    <s v="Inactive"/>
    <n v="20.058330046801728"/>
  </r>
  <r>
    <x v="749"/>
    <s v="CUST10077"/>
    <x v="0"/>
    <x v="749"/>
    <x v="749"/>
    <d v="2023-09-18T00:00:00"/>
    <d v="2024-05-01T00:00:00"/>
    <x v="153"/>
    <x v="0"/>
    <n v="226"/>
    <n v="0.61917808219178083"/>
    <x v="1"/>
    <x v="0"/>
    <x v="3"/>
    <s v="Sep"/>
    <s v="Q3"/>
    <n v="1042"/>
    <n v="2024"/>
    <s v="May"/>
    <s v="Active"/>
    <n v="39.918271337127045"/>
  </r>
  <r>
    <x v="750"/>
    <s v="CUST10728"/>
    <x v="1"/>
    <x v="750"/>
    <x v="750"/>
    <d v="2024-04-22T00:00:00"/>
    <d v="2024-09-08T00:00:00"/>
    <x v="210"/>
    <x v="2"/>
    <n v="139"/>
    <n v="0.38082191780821917"/>
    <x v="1"/>
    <x v="1"/>
    <x v="2"/>
    <s v="Apr"/>
    <s v="Q2"/>
    <n v="825"/>
    <n v="2024"/>
    <s v="Sep"/>
    <s v="Inactive"/>
    <n v="16.526646788732148"/>
  </r>
  <r>
    <x v="751"/>
    <s v="CUST10370"/>
    <x v="1"/>
    <x v="751"/>
    <x v="751"/>
    <d v="2024-01-01T00:00:00"/>
    <d v="2025-07-23T00:00:00"/>
    <x v="248"/>
    <x v="2"/>
    <n v="569"/>
    <n v="1.558904109589041"/>
    <x v="0"/>
    <x v="0"/>
    <x v="2"/>
    <s v="Jan"/>
    <s v="Q1"/>
    <n v="937"/>
    <n v="2025"/>
    <s v="Jul"/>
    <s v="Inactive"/>
    <n v="5.0608133845033016"/>
  </r>
  <r>
    <x v="752"/>
    <s v="CUST10009"/>
    <x v="1"/>
    <x v="752"/>
    <x v="752"/>
    <d v="2024-06-01T00:00:00"/>
    <d v="2025-06-20T00:00:00"/>
    <x v="227"/>
    <x v="1"/>
    <n v="384"/>
    <n v="1.0520547945205478"/>
    <x v="2"/>
    <x v="2"/>
    <x v="2"/>
    <s v="Jun"/>
    <s v="Q2"/>
    <n v="785"/>
    <n v="2025"/>
    <s v="Jun"/>
    <s v="Inactive"/>
    <n v="75.377207825302861"/>
  </r>
  <r>
    <x v="753"/>
    <s v="CUST12316"/>
    <x v="0"/>
    <x v="753"/>
    <x v="753"/>
    <d v="2021-10-04T00:00:00"/>
    <d v="2024-11-04T00:00:00"/>
    <x v="4"/>
    <x v="1"/>
    <n v="1127"/>
    <n v="3.0876712328767124"/>
    <x v="0"/>
    <x v="2"/>
    <x v="0"/>
    <s v="Oct"/>
    <s v="Q4"/>
    <n v="1756"/>
    <n v="2024"/>
    <s v="Nov"/>
    <s v="Inactive"/>
    <n v="53.462927212560501"/>
  </r>
  <r>
    <x v="754"/>
    <s v="CUST11210"/>
    <x v="3"/>
    <x v="754"/>
    <x v="754"/>
    <d v="2023-11-14T00:00:00"/>
    <d v="2024-11-09T00:00:00"/>
    <x v="190"/>
    <x v="1"/>
    <n v="361"/>
    <n v="0.989041095890411"/>
    <x v="2"/>
    <x v="0"/>
    <x v="3"/>
    <s v="Nov"/>
    <s v="Q4"/>
    <n v="985"/>
    <n v="2024"/>
    <s v="Nov"/>
    <s v="Inactive"/>
    <n v="31.553971953343854"/>
  </r>
  <r>
    <x v="755"/>
    <s v="CUST10683"/>
    <x v="3"/>
    <x v="755"/>
    <x v="755"/>
    <d v="2022-12-20T00:00:00"/>
    <d v="2024-04-23T00:00:00"/>
    <x v="250"/>
    <x v="1"/>
    <n v="490"/>
    <n v="1.3424657534246576"/>
    <x v="1"/>
    <x v="1"/>
    <x v="1"/>
    <s v="Dec"/>
    <s v="Q4"/>
    <n v="1314"/>
    <n v="2024"/>
    <s v="Apr"/>
    <s v="Inactive"/>
    <n v="11.036799666462786"/>
  </r>
  <r>
    <x v="756"/>
    <s v="CUST11828"/>
    <x v="3"/>
    <x v="756"/>
    <x v="756"/>
    <d v="2022-09-29T00:00:00"/>
    <d v="2024-09-12T00:00:00"/>
    <x v="118"/>
    <x v="2"/>
    <n v="714"/>
    <n v="1.9561643835616438"/>
    <x v="2"/>
    <x v="0"/>
    <x v="1"/>
    <s v="Sep"/>
    <s v="Q3"/>
    <n v="1396"/>
    <n v="2024"/>
    <s v="Sep"/>
    <s v="Inactive"/>
    <n v="35.624004774257571"/>
  </r>
  <r>
    <x v="757"/>
    <s v="CUST11372"/>
    <x v="1"/>
    <x v="757"/>
    <x v="757"/>
    <d v="2024-05-16T00:00:00"/>
    <d v="2025-07-11T00:00:00"/>
    <x v="38"/>
    <x v="0"/>
    <n v="421"/>
    <n v="1.1534246575342466"/>
    <x v="0"/>
    <x v="1"/>
    <x v="2"/>
    <s v="May"/>
    <s v="Q2"/>
    <n v="801"/>
    <n v="2025"/>
    <s v="Jul"/>
    <s v="Active"/>
    <n v="2.2570558047379947"/>
  </r>
  <r>
    <x v="758"/>
    <s v="CUST12465"/>
    <x v="2"/>
    <x v="758"/>
    <x v="758"/>
    <d v="2024-03-22T00:00:00"/>
    <d v="2025-03-14T00:00:00"/>
    <x v="266"/>
    <x v="1"/>
    <n v="357"/>
    <n v="0.9780821917808219"/>
    <x v="2"/>
    <x v="1"/>
    <x v="2"/>
    <s v="Mar"/>
    <s v="Q1"/>
    <n v="856"/>
    <n v="2025"/>
    <s v="Mar"/>
    <s v="Inactive"/>
    <n v="22.570987091742985"/>
  </r>
  <r>
    <x v="759"/>
    <s v="CUST10932"/>
    <x v="3"/>
    <x v="759"/>
    <x v="759"/>
    <d v="2021-07-04T00:00:00"/>
    <d v="2025-04-04T00:00:00"/>
    <x v="24"/>
    <x v="2"/>
    <n v="1370"/>
    <n v="3.7534246575342465"/>
    <x v="1"/>
    <x v="1"/>
    <x v="0"/>
    <s v="Jul"/>
    <s v="Q3"/>
    <n v="1848"/>
    <n v="2025"/>
    <s v="Apr"/>
    <s v="Inactive"/>
    <n v="7.3032091360018452"/>
  </r>
  <r>
    <x v="760"/>
    <s v="CUST10961"/>
    <x v="3"/>
    <x v="760"/>
    <x v="760"/>
    <d v="2022-04-20T00:00:00"/>
    <d v="2024-11-16T00:00:00"/>
    <x v="157"/>
    <x v="2"/>
    <n v="941"/>
    <n v="2.5780821917808221"/>
    <x v="0"/>
    <x v="0"/>
    <x v="1"/>
    <s v="Apr"/>
    <s v="Q2"/>
    <n v="1558"/>
    <n v="2024"/>
    <s v="Nov"/>
    <s v="Inactive"/>
    <n v="7.7324816435534647"/>
  </r>
  <r>
    <x v="761"/>
    <s v="CUST11317"/>
    <x v="3"/>
    <x v="761"/>
    <x v="761"/>
    <d v="2022-06-26T00:00:00"/>
    <d v="2025-03-14T00:00:00"/>
    <x v="237"/>
    <x v="0"/>
    <n v="992"/>
    <n v="2.7178082191780821"/>
    <x v="1"/>
    <x v="0"/>
    <x v="1"/>
    <s v="Jun"/>
    <s v="Q2"/>
    <n v="1491"/>
    <n v="2025"/>
    <s v="Mar"/>
    <s v="Active"/>
    <n v="20.19399406581207"/>
  </r>
  <r>
    <x v="762"/>
    <s v="CUST11124"/>
    <x v="1"/>
    <x v="762"/>
    <x v="762"/>
    <d v="2021-08-05T00:00:00"/>
    <d v="2022-05-09T00:00:00"/>
    <x v="67"/>
    <x v="0"/>
    <n v="277"/>
    <n v="0.75890410958904109"/>
    <x v="0"/>
    <x v="1"/>
    <x v="0"/>
    <s v="Aug"/>
    <s v="Q3"/>
    <n v="1816"/>
    <n v="2022"/>
    <s v="May"/>
    <s v="Active"/>
    <n v="4.9031184670898185"/>
  </r>
  <r>
    <x v="763"/>
    <s v="CUST12461"/>
    <x v="1"/>
    <x v="763"/>
    <x v="763"/>
    <d v="2021-12-07T00:00:00"/>
    <d v="2023-01-14T00:00:00"/>
    <x v="7"/>
    <x v="2"/>
    <n v="403"/>
    <n v="1.1041095890410959"/>
    <x v="2"/>
    <x v="0"/>
    <x v="0"/>
    <s v="Dec"/>
    <s v="Q4"/>
    <n v="1692"/>
    <n v="2023"/>
    <s v="Jan"/>
    <s v="Inactive"/>
    <n v="40.343787948516926"/>
  </r>
  <r>
    <x v="764"/>
    <s v="CUST10856"/>
    <x v="4"/>
    <x v="764"/>
    <x v="764"/>
    <d v="2024-02-25T00:00:00"/>
    <d v="2024-11-19T00:00:00"/>
    <x v="267"/>
    <x v="0"/>
    <n v="268"/>
    <n v="0.73424657534246573"/>
    <x v="1"/>
    <x v="1"/>
    <x v="2"/>
    <s v="Feb"/>
    <s v="Q1"/>
    <n v="882"/>
    <n v="2024"/>
    <s v="Nov"/>
    <s v="Active"/>
    <n v="16.773940218662961"/>
  </r>
  <r>
    <x v="765"/>
    <s v="CUST11129"/>
    <x v="0"/>
    <x v="765"/>
    <x v="765"/>
    <d v="2022-01-25T00:00:00"/>
    <d v="2023-09-26T00:00:00"/>
    <x v="100"/>
    <x v="1"/>
    <n v="609"/>
    <n v="1.6684931506849314"/>
    <x v="2"/>
    <x v="0"/>
    <x v="1"/>
    <s v="Jan"/>
    <s v="Q1"/>
    <n v="1643"/>
    <n v="2023"/>
    <s v="Sep"/>
    <s v="Inactive"/>
    <n v="43.819728863449583"/>
  </r>
  <r>
    <x v="766"/>
    <s v="CUST12046"/>
    <x v="3"/>
    <x v="766"/>
    <x v="766"/>
    <d v="2023-05-29T00:00:00"/>
    <d v="2024-01-26T00:00:00"/>
    <x v="98"/>
    <x v="1"/>
    <n v="242"/>
    <n v="0.66301369863013704"/>
    <x v="0"/>
    <x v="1"/>
    <x v="3"/>
    <s v="May"/>
    <s v="Q2"/>
    <n v="1154"/>
    <n v="2024"/>
    <s v="Jan"/>
    <s v="Inactive"/>
    <n v="2.3351845147095003"/>
  </r>
  <r>
    <x v="767"/>
    <s v="CUST10190"/>
    <x v="1"/>
    <x v="767"/>
    <x v="767"/>
    <d v="2024-02-21T00:00:00"/>
    <d v="2025-05-17T00:00:00"/>
    <x v="82"/>
    <x v="2"/>
    <n v="451"/>
    <n v="1.2356164383561643"/>
    <x v="1"/>
    <x v="0"/>
    <x v="2"/>
    <s v="Feb"/>
    <s v="Q1"/>
    <n v="886"/>
    <n v="2025"/>
    <s v="May"/>
    <s v="Inactive"/>
    <n v="20.359630908146119"/>
  </r>
  <r>
    <x v="768"/>
    <s v="CUST10578"/>
    <x v="2"/>
    <x v="768"/>
    <x v="768"/>
    <d v="2023-02-26T00:00:00"/>
    <d v="2025-03-02T00:00:00"/>
    <x v="151"/>
    <x v="2"/>
    <n v="735"/>
    <n v="2.0136986301369864"/>
    <x v="2"/>
    <x v="0"/>
    <x v="3"/>
    <s v="Feb"/>
    <s v="Q1"/>
    <n v="1246"/>
    <n v="2025"/>
    <s v="Mar"/>
    <s v="Inactive"/>
    <n v="37.11186510616119"/>
  </r>
  <r>
    <x v="769"/>
    <s v="CUST10841"/>
    <x v="4"/>
    <x v="769"/>
    <x v="769"/>
    <d v="2023-08-13T00:00:00"/>
    <d v="2024-01-21T00:00:00"/>
    <x v="268"/>
    <x v="0"/>
    <n v="161"/>
    <n v="0.44109589041095892"/>
    <x v="2"/>
    <x v="0"/>
    <x v="3"/>
    <s v="Aug"/>
    <s v="Q3"/>
    <n v="1078"/>
    <n v="2024"/>
    <s v="Jan"/>
    <s v="Active"/>
    <n v="32.533164044914876"/>
  </r>
  <r>
    <x v="770"/>
    <s v="CUST11416"/>
    <x v="2"/>
    <x v="770"/>
    <x v="770"/>
    <d v="2024-04-10T00:00:00"/>
    <d v="2025-02-09T00:00:00"/>
    <x v="17"/>
    <x v="1"/>
    <n v="305"/>
    <n v="0.83561643835616439"/>
    <x v="1"/>
    <x v="1"/>
    <x v="2"/>
    <s v="Apr"/>
    <s v="Q2"/>
    <n v="837"/>
    <n v="2025"/>
    <s v="Feb"/>
    <s v="Inactive"/>
    <n v="15.568796504133054"/>
  </r>
  <r>
    <x v="771"/>
    <s v="CUST11795"/>
    <x v="2"/>
    <x v="771"/>
    <x v="771"/>
    <d v="2023-02-16T00:00:00"/>
    <d v="2023-06-07T00:00:00"/>
    <x v="235"/>
    <x v="1"/>
    <n v="111"/>
    <n v="0.30410958904109592"/>
    <x v="1"/>
    <x v="0"/>
    <x v="3"/>
    <s v="Feb"/>
    <s v="Q1"/>
    <n v="1256"/>
    <n v="2023"/>
    <s v="Jun"/>
    <s v="Inactive"/>
    <n v="26.933880181898466"/>
  </r>
  <r>
    <x v="772"/>
    <s v="CUST11324"/>
    <x v="3"/>
    <x v="772"/>
    <x v="772"/>
    <d v="2024-05-29T00:00:00"/>
    <d v="2025-02-18T00:00:00"/>
    <x v="155"/>
    <x v="0"/>
    <n v="265"/>
    <n v="0.72602739726027399"/>
    <x v="2"/>
    <x v="0"/>
    <x v="2"/>
    <s v="May"/>
    <s v="Q2"/>
    <n v="788"/>
    <n v="2025"/>
    <s v="Feb"/>
    <s v="Active"/>
    <n v="24.84330994747139"/>
  </r>
  <r>
    <x v="773"/>
    <s v="CUST11739"/>
    <x v="3"/>
    <x v="773"/>
    <x v="773"/>
    <d v="2023-06-13T00:00:00"/>
    <d v="2024-08-25T00:00:00"/>
    <x v="249"/>
    <x v="0"/>
    <n v="439"/>
    <n v="1.2027397260273973"/>
    <x v="2"/>
    <x v="2"/>
    <x v="3"/>
    <s v="Jun"/>
    <s v="Q2"/>
    <n v="1139"/>
    <n v="2024"/>
    <s v="Aug"/>
    <s v="Active"/>
    <n v="88.73399425197448"/>
  </r>
  <r>
    <x v="774"/>
    <s v="CUST11492"/>
    <x v="3"/>
    <x v="774"/>
    <x v="774"/>
    <d v="2023-05-12T00:00:00"/>
    <d v="2024-06-04T00:00:00"/>
    <x v="269"/>
    <x v="0"/>
    <n v="389"/>
    <n v="1.0657534246575342"/>
    <x v="1"/>
    <x v="0"/>
    <x v="3"/>
    <s v="May"/>
    <s v="Q2"/>
    <n v="1171"/>
    <n v="2024"/>
    <s v="Jun"/>
    <s v="Active"/>
    <n v="17.648950407506543"/>
  </r>
  <r>
    <x v="775"/>
    <s v="CUST11306"/>
    <x v="1"/>
    <x v="775"/>
    <x v="775"/>
    <d v="2024-01-30T00:00:00"/>
    <d v="2024-09-06T00:00:00"/>
    <x v="51"/>
    <x v="0"/>
    <n v="220"/>
    <n v="0.60273972602739723"/>
    <x v="0"/>
    <x v="1"/>
    <x v="2"/>
    <s v="Jan"/>
    <s v="Q1"/>
    <n v="908"/>
    <n v="2024"/>
    <s v="Sep"/>
    <s v="Active"/>
    <n v="5.9544401169074526"/>
  </r>
  <r>
    <x v="776"/>
    <s v="CUST11854"/>
    <x v="3"/>
    <x v="776"/>
    <x v="776"/>
    <d v="2023-05-05T00:00:00"/>
    <d v="2025-06-30T00:00:00"/>
    <x v="71"/>
    <x v="0"/>
    <n v="787"/>
    <n v="2.1561643835616437"/>
    <x v="0"/>
    <x v="0"/>
    <x v="3"/>
    <s v="May"/>
    <s v="Q2"/>
    <n v="1178"/>
    <n v="2025"/>
    <s v="Jun"/>
    <s v="Active"/>
    <n v="5.3123519838663489"/>
  </r>
  <r>
    <x v="777"/>
    <s v="CUST10000"/>
    <x v="4"/>
    <x v="777"/>
    <x v="777"/>
    <d v="2023-11-24T00:00:00"/>
    <d v="2024-02-08T00:00:00"/>
    <x v="32"/>
    <x v="1"/>
    <n v="76"/>
    <n v="0.20821917808219179"/>
    <x v="0"/>
    <x v="0"/>
    <x v="3"/>
    <s v="Nov"/>
    <s v="Q4"/>
    <n v="975"/>
    <n v="2024"/>
    <s v="Feb"/>
    <s v="Inactive"/>
    <n v="7.0856345761904658"/>
  </r>
  <r>
    <x v="778"/>
    <s v="CUST10001"/>
    <x v="3"/>
    <x v="778"/>
    <x v="778"/>
    <d v="2022-12-18T00:00:00"/>
    <d v="2023-02-06T00:00:00"/>
    <x v="270"/>
    <x v="1"/>
    <n v="50"/>
    <n v="0.13698630136986301"/>
    <x v="0"/>
    <x v="0"/>
    <x v="1"/>
    <s v="Dec"/>
    <s v="Q4"/>
    <n v="1316"/>
    <n v="2023"/>
    <s v="Feb"/>
    <s v="Inactive"/>
    <n v="5.2841910336818856"/>
  </r>
  <r>
    <x v="779"/>
    <s v="CUST12171"/>
    <x v="1"/>
    <x v="779"/>
    <x v="779"/>
    <d v="2023-08-10T00:00:00"/>
    <d v="2025-01-04T00:00:00"/>
    <x v="22"/>
    <x v="2"/>
    <n v="513"/>
    <n v="1.4054794520547946"/>
    <x v="1"/>
    <x v="0"/>
    <x v="3"/>
    <s v="Aug"/>
    <s v="Q3"/>
    <n v="1081"/>
    <n v="2025"/>
    <s v="Jan"/>
    <s v="Inactive"/>
    <n v="28.323191680958089"/>
  </r>
  <r>
    <x v="780"/>
    <s v="CUST10036"/>
    <x v="3"/>
    <x v="780"/>
    <x v="780"/>
    <d v="2024-06-17T00:00:00"/>
    <d v="2025-06-20T00:00:00"/>
    <x v="2"/>
    <x v="0"/>
    <n v="368"/>
    <n v="1.0082191780821919"/>
    <x v="1"/>
    <x v="1"/>
    <x v="2"/>
    <s v="Jun"/>
    <s v="Q2"/>
    <n v="769"/>
    <n v="2025"/>
    <s v="Jun"/>
    <s v="Active"/>
    <n v="9.3829802531230655"/>
  </r>
  <r>
    <x v="781"/>
    <s v="CUST10806"/>
    <x v="4"/>
    <x v="781"/>
    <x v="781"/>
    <d v="2023-04-12T00:00:00"/>
    <d v="2023-08-13T00:00:00"/>
    <x v="160"/>
    <x v="0"/>
    <n v="123"/>
    <n v="0.33698630136986302"/>
    <x v="1"/>
    <x v="1"/>
    <x v="3"/>
    <s v="Apr"/>
    <s v="Q2"/>
    <n v="1201"/>
    <n v="2023"/>
    <s v="Aug"/>
    <s v="Active"/>
    <n v="15.185500806547255"/>
  </r>
  <r>
    <x v="782"/>
    <s v="CUST10430"/>
    <x v="1"/>
    <x v="782"/>
    <x v="782"/>
    <d v="2023-11-04T00:00:00"/>
    <d v="2024-07-10T00:00:00"/>
    <x v="145"/>
    <x v="2"/>
    <n v="249"/>
    <n v="0.68219178082191778"/>
    <x v="1"/>
    <x v="0"/>
    <x v="3"/>
    <s v="Nov"/>
    <s v="Q4"/>
    <n v="995"/>
    <n v="2024"/>
    <s v="Jul"/>
    <s v="Inactive"/>
    <n v="15.337802773236973"/>
  </r>
  <r>
    <x v="783"/>
    <s v="CUST10459"/>
    <x v="1"/>
    <x v="783"/>
    <x v="783"/>
    <d v="2024-03-17T00:00:00"/>
    <d v="2024-07-23T00:00:00"/>
    <x v="186"/>
    <x v="0"/>
    <n v="128"/>
    <n v="0.35068493150684932"/>
    <x v="1"/>
    <x v="0"/>
    <x v="2"/>
    <s v="Mar"/>
    <s v="Q1"/>
    <n v="861"/>
    <n v="2024"/>
    <s v="Jul"/>
    <s v="Active"/>
    <n v="16.537075636894926"/>
  </r>
  <r>
    <x v="784"/>
    <s v="CUST11279"/>
    <x v="4"/>
    <x v="784"/>
    <x v="784"/>
    <d v="2024-05-27T00:00:00"/>
    <d v="2024-10-13T00:00:00"/>
    <x v="148"/>
    <x v="0"/>
    <n v="139"/>
    <n v="0.38082191780821917"/>
    <x v="2"/>
    <x v="0"/>
    <x v="2"/>
    <s v="May"/>
    <s v="Q2"/>
    <n v="790"/>
    <n v="2024"/>
    <s v="Oct"/>
    <s v="Active"/>
    <n v="33.122879577138313"/>
  </r>
  <r>
    <x v="785"/>
    <s v="CUST11552"/>
    <x v="1"/>
    <x v="785"/>
    <x v="785"/>
    <d v="2022-11-07T00:00:00"/>
    <d v="2024-12-27T00:00:00"/>
    <x v="271"/>
    <x v="1"/>
    <n v="781"/>
    <n v="2.1397260273972605"/>
    <x v="2"/>
    <x v="1"/>
    <x v="1"/>
    <s v="Nov"/>
    <s v="Q4"/>
    <n v="1357"/>
    <n v="2024"/>
    <s v="Dec"/>
    <s v="Inactive"/>
    <n v="24.243241462278956"/>
  </r>
  <r>
    <x v="786"/>
    <s v="CUST10968"/>
    <x v="2"/>
    <x v="786"/>
    <x v="786"/>
    <d v="2024-01-29T00:00:00"/>
    <d v="2025-01-07T00:00:00"/>
    <x v="78"/>
    <x v="2"/>
    <n v="344"/>
    <n v="0.94246575342465755"/>
    <x v="1"/>
    <x v="2"/>
    <x v="2"/>
    <s v="Jan"/>
    <s v="Q1"/>
    <n v="909"/>
    <n v="2025"/>
    <s v="Jan"/>
    <s v="Inactive"/>
    <n v="100.37120659241521"/>
  </r>
  <r>
    <x v="787"/>
    <s v="CUST11047"/>
    <x v="1"/>
    <x v="787"/>
    <x v="787"/>
    <d v="2022-08-26T00:00:00"/>
    <d v="2023-01-07T00:00:00"/>
    <x v="101"/>
    <x v="0"/>
    <n v="134"/>
    <n v="0.36712328767123287"/>
    <x v="1"/>
    <x v="2"/>
    <x v="1"/>
    <s v="Aug"/>
    <s v="Q3"/>
    <n v="1430"/>
    <n v="2023"/>
    <s v="Jan"/>
    <s v="Active"/>
    <n v="56.683050756805905"/>
  </r>
  <r>
    <x v="788"/>
    <s v="CUST11255"/>
    <x v="4"/>
    <x v="788"/>
    <x v="788"/>
    <d v="2024-06-24T00:00:00"/>
    <d v="2025-02-21T00:00:00"/>
    <x v="49"/>
    <x v="1"/>
    <n v="242"/>
    <n v="0.66301369863013704"/>
    <x v="1"/>
    <x v="0"/>
    <x v="2"/>
    <s v="Jun"/>
    <s v="Q2"/>
    <n v="762"/>
    <n v="2025"/>
    <s v="Feb"/>
    <s v="Inactive"/>
    <n v="14.802283104452949"/>
  </r>
  <r>
    <x v="789"/>
    <s v="CUST10553"/>
    <x v="4"/>
    <x v="789"/>
    <x v="789"/>
    <d v="2024-07-03T00:00:00"/>
    <d v="2024-10-16T00:00:00"/>
    <x v="195"/>
    <x v="2"/>
    <n v="105"/>
    <n v="0.28767123287671231"/>
    <x v="1"/>
    <x v="0"/>
    <x v="2"/>
    <s v="Jul"/>
    <s v="Q3"/>
    <n v="753"/>
    <n v="2024"/>
    <s v="Oct"/>
    <s v="Inactive"/>
    <n v="33.815516730395274"/>
  </r>
  <r>
    <x v="790"/>
    <s v="CUST10793"/>
    <x v="0"/>
    <x v="790"/>
    <x v="790"/>
    <d v="2023-10-08T00:00:00"/>
    <d v="2024-01-23T00:00:00"/>
    <x v="194"/>
    <x v="1"/>
    <n v="107"/>
    <n v="0.29315068493150687"/>
    <x v="2"/>
    <x v="2"/>
    <x v="3"/>
    <s v="Oct"/>
    <s v="Q4"/>
    <n v="1022"/>
    <n v="2024"/>
    <s v="Jan"/>
    <s v="Inactive"/>
    <n v="106.23108703900257"/>
  </r>
  <r>
    <x v="791"/>
    <s v="CUST11199"/>
    <x v="2"/>
    <x v="791"/>
    <x v="791"/>
    <d v="2022-11-12T00:00:00"/>
    <d v="2024-08-02T00:00:00"/>
    <x v="183"/>
    <x v="0"/>
    <n v="629"/>
    <n v="1.7232876712328766"/>
    <x v="2"/>
    <x v="0"/>
    <x v="1"/>
    <s v="Nov"/>
    <s v="Q4"/>
    <n v="1352"/>
    <n v="2024"/>
    <s v="Aug"/>
    <s v="Active"/>
    <n v="31.487931750485661"/>
  </r>
  <r>
    <x v="792"/>
    <s v="CUST10238"/>
    <x v="2"/>
    <x v="792"/>
    <x v="792"/>
    <d v="2023-11-25T00:00:00"/>
    <d v="2025-07-03T00:00:00"/>
    <x v="253"/>
    <x v="1"/>
    <n v="586"/>
    <n v="1.6054794520547946"/>
    <x v="1"/>
    <x v="2"/>
    <x v="3"/>
    <s v="Nov"/>
    <s v="Q4"/>
    <n v="974"/>
    <n v="2025"/>
    <s v="Jul"/>
    <s v="Inactive"/>
    <n v="41.327329212592936"/>
  </r>
  <r>
    <x v="793"/>
    <s v="CUST12163"/>
    <x v="2"/>
    <x v="793"/>
    <x v="793"/>
    <d v="2022-03-26T00:00:00"/>
    <d v="2023-08-14T00:00:00"/>
    <x v="222"/>
    <x v="0"/>
    <n v="506"/>
    <n v="1.3863013698630138"/>
    <x v="2"/>
    <x v="1"/>
    <x v="1"/>
    <s v="Mar"/>
    <s v="Q1"/>
    <n v="1583"/>
    <n v="2023"/>
    <s v="Aug"/>
    <s v="Active"/>
    <n v="20.271631083243058"/>
  </r>
  <r>
    <x v="794"/>
    <s v="CUST12431"/>
    <x v="3"/>
    <x v="794"/>
    <x v="794"/>
    <d v="2023-05-04T00:00:00"/>
    <d v="2025-02-03T00:00:00"/>
    <x v="60"/>
    <x v="2"/>
    <n v="641"/>
    <n v="1.7561643835616438"/>
    <x v="1"/>
    <x v="2"/>
    <x v="3"/>
    <s v="May"/>
    <s v="Q2"/>
    <n v="1179"/>
    <n v="2025"/>
    <s v="Feb"/>
    <s v="Inactive"/>
    <n v="153.25877325160141"/>
  </r>
  <r>
    <x v="795"/>
    <s v="CUST11323"/>
    <x v="0"/>
    <x v="795"/>
    <x v="795"/>
    <d v="2023-10-02T00:00:00"/>
    <d v="2023-11-25T00:00:00"/>
    <x v="210"/>
    <x v="2"/>
    <n v="54"/>
    <n v="0.14794520547945206"/>
    <x v="2"/>
    <x v="2"/>
    <x v="3"/>
    <s v="Oct"/>
    <s v="Q4"/>
    <n v="1028"/>
    <n v="2023"/>
    <s v="Nov"/>
    <s v="Inactive"/>
    <n v="56.491870740483265"/>
  </r>
  <r>
    <x v="796"/>
    <s v="CUST11418"/>
    <x v="1"/>
    <x v="796"/>
    <x v="796"/>
    <d v="2023-07-13T00:00:00"/>
    <d v="2024-06-22T00:00:00"/>
    <x v="13"/>
    <x v="2"/>
    <n v="345"/>
    <n v="0.9452054794520548"/>
    <x v="2"/>
    <x v="0"/>
    <x v="3"/>
    <s v="Jul"/>
    <s v="Q3"/>
    <n v="1109"/>
    <n v="2024"/>
    <s v="Jun"/>
    <s v="Inactive"/>
    <n v="41.366927588123943"/>
  </r>
  <r>
    <x v="797"/>
    <s v="CUST10696"/>
    <x v="1"/>
    <x v="797"/>
    <x v="797"/>
    <d v="2023-09-06T00:00:00"/>
    <d v="2024-06-09T00:00:00"/>
    <x v="29"/>
    <x v="2"/>
    <n v="277"/>
    <n v="0.75890410958904109"/>
    <x v="2"/>
    <x v="0"/>
    <x v="3"/>
    <s v="Sep"/>
    <s v="Q3"/>
    <n v="1054"/>
    <n v="2024"/>
    <s v="Jun"/>
    <s v="Inactive"/>
    <n v="32.925571740939539"/>
  </r>
  <r>
    <x v="798"/>
    <s v="CUST11849"/>
    <x v="3"/>
    <x v="798"/>
    <x v="798"/>
    <d v="2022-11-11T00:00:00"/>
    <d v="2024-10-05T00:00:00"/>
    <x v="22"/>
    <x v="1"/>
    <n v="694"/>
    <n v="1.9013698630136986"/>
    <x v="1"/>
    <x v="0"/>
    <x v="1"/>
    <s v="Nov"/>
    <s v="Q4"/>
    <n v="1353"/>
    <n v="2024"/>
    <s v="Oct"/>
    <s v="Inactive"/>
    <n v="16.240938133933472"/>
  </r>
  <r>
    <x v="799"/>
    <s v="CUST12383"/>
    <x v="4"/>
    <x v="799"/>
    <x v="799"/>
    <d v="2023-02-09T00:00:00"/>
    <d v="2024-03-03T00:00:00"/>
    <x v="235"/>
    <x v="1"/>
    <n v="388"/>
    <n v="1.0630136986301371"/>
    <x v="1"/>
    <x v="0"/>
    <x v="3"/>
    <s v="Feb"/>
    <s v="Q1"/>
    <n v="1263"/>
    <n v="2024"/>
    <s v="Mar"/>
    <s v="Inactive"/>
    <n v="13.583896853198777"/>
  </r>
  <r>
    <x v="800"/>
    <s v="CUST11452"/>
    <x v="0"/>
    <x v="800"/>
    <x v="800"/>
    <d v="2023-12-07T00:00:00"/>
    <d v="2024-08-05T00:00:00"/>
    <x v="272"/>
    <x v="1"/>
    <n v="242"/>
    <n v="0.66301369863013704"/>
    <x v="0"/>
    <x v="1"/>
    <x v="3"/>
    <s v="Dec"/>
    <s v="Q4"/>
    <n v="962"/>
    <n v="2024"/>
    <s v="Aug"/>
    <s v="Inactive"/>
    <n v="4.7052767653611856"/>
  </r>
  <r>
    <x v="801"/>
    <s v="CUST10428"/>
    <x v="3"/>
    <x v="801"/>
    <x v="801"/>
    <d v="2024-01-09T00:00:00"/>
    <d v="2025-01-06T00:00:00"/>
    <x v="159"/>
    <x v="0"/>
    <n v="363"/>
    <n v="0.9945205479452055"/>
    <x v="0"/>
    <x v="0"/>
    <x v="2"/>
    <s v="Jan"/>
    <s v="Q1"/>
    <n v="929"/>
    <n v="2025"/>
    <s v="Jan"/>
    <s v="Active"/>
    <n v="7.6424558987529991"/>
  </r>
  <r>
    <x v="802"/>
    <s v="CUST12429"/>
    <x v="2"/>
    <x v="802"/>
    <x v="802"/>
    <d v="2021-10-07T00:00:00"/>
    <d v="2023-06-25T00:00:00"/>
    <x v="176"/>
    <x v="2"/>
    <n v="626"/>
    <n v="1.715068493150685"/>
    <x v="1"/>
    <x v="0"/>
    <x v="0"/>
    <s v="Oct"/>
    <s v="Q4"/>
    <n v="1753"/>
    <n v="2023"/>
    <s v="Jun"/>
    <s v="Inactive"/>
    <n v="15.556455000208"/>
  </r>
  <r>
    <x v="803"/>
    <s v="CUST10737"/>
    <x v="4"/>
    <x v="803"/>
    <x v="803"/>
    <d v="2022-07-09T00:00:00"/>
    <d v="2025-01-31T00:00:00"/>
    <x v="232"/>
    <x v="0"/>
    <n v="937"/>
    <n v="2.5671232876712327"/>
    <x v="1"/>
    <x v="0"/>
    <x v="1"/>
    <s v="Jul"/>
    <s v="Q3"/>
    <n v="1478"/>
    <n v="2025"/>
    <s v="Jan"/>
    <s v="Active"/>
    <n v="21.936459557965268"/>
  </r>
  <r>
    <x v="804"/>
    <s v="CUST10784"/>
    <x v="0"/>
    <x v="804"/>
    <x v="804"/>
    <d v="2023-05-21T00:00:00"/>
    <d v="2024-01-29T00:00:00"/>
    <x v="119"/>
    <x v="2"/>
    <n v="253"/>
    <n v="0.69315068493150689"/>
    <x v="2"/>
    <x v="1"/>
    <x v="3"/>
    <s v="May"/>
    <s v="Q2"/>
    <n v="1162"/>
    <n v="2024"/>
    <s v="Jan"/>
    <s v="Inactive"/>
    <n v="19.768718266240512"/>
  </r>
  <r>
    <x v="805"/>
    <s v="CUST11810"/>
    <x v="3"/>
    <x v="805"/>
    <x v="805"/>
    <d v="2023-03-14T00:00:00"/>
    <d v="2023-04-28T00:00:00"/>
    <x v="155"/>
    <x v="0"/>
    <n v="45"/>
    <n v="0.12328767123287671"/>
    <x v="1"/>
    <x v="1"/>
    <x v="3"/>
    <s v="Mar"/>
    <s v="Q1"/>
    <n v="1230"/>
    <n v="2023"/>
    <s v="Apr"/>
    <s v="Active"/>
    <n v="14.610000904838984"/>
  </r>
  <r>
    <x v="806"/>
    <s v="CUST11388"/>
    <x v="3"/>
    <x v="806"/>
    <x v="806"/>
    <d v="2024-03-31T00:00:00"/>
    <d v="2024-06-23T00:00:00"/>
    <x v="175"/>
    <x v="1"/>
    <n v="84"/>
    <n v="0.23013698630136986"/>
    <x v="1"/>
    <x v="1"/>
    <x v="2"/>
    <s v="Mar"/>
    <s v="Q1"/>
    <n v="847"/>
    <n v="2024"/>
    <s v="Jun"/>
    <s v="Inactive"/>
    <n v="15.018222707205613"/>
  </r>
  <r>
    <x v="807"/>
    <s v="CUST11715"/>
    <x v="0"/>
    <x v="807"/>
    <x v="807"/>
    <d v="2021-07-23T00:00:00"/>
    <d v="2023-03-01T00:00:00"/>
    <x v="235"/>
    <x v="0"/>
    <n v="586"/>
    <n v="1.6054794520547946"/>
    <x v="2"/>
    <x v="1"/>
    <x v="0"/>
    <s v="Jul"/>
    <s v="Q3"/>
    <n v="1829"/>
    <n v="2023"/>
    <s v="Mar"/>
    <s v="Active"/>
    <n v="18.736877661316736"/>
  </r>
  <r>
    <x v="808"/>
    <s v="CUST10595"/>
    <x v="1"/>
    <x v="808"/>
    <x v="808"/>
    <d v="2022-07-14T00:00:00"/>
    <d v="2022-12-20T00:00:00"/>
    <x v="63"/>
    <x v="2"/>
    <n v="159"/>
    <n v="0.43561643835616437"/>
    <x v="2"/>
    <x v="0"/>
    <x v="1"/>
    <s v="Jul"/>
    <s v="Q3"/>
    <n v="1473"/>
    <n v="2022"/>
    <s v="Dec"/>
    <s v="Inactive"/>
    <n v="25.144007367177803"/>
  </r>
  <r>
    <x v="809"/>
    <s v="CUST11755"/>
    <x v="3"/>
    <x v="809"/>
    <x v="809"/>
    <d v="2022-04-18T00:00:00"/>
    <d v="2025-05-27T00:00:00"/>
    <x v="270"/>
    <x v="2"/>
    <n v="1135"/>
    <n v="3.1095890410958904"/>
    <x v="1"/>
    <x v="2"/>
    <x v="1"/>
    <s v="Apr"/>
    <s v="Q2"/>
    <n v="1560"/>
    <n v="2025"/>
    <s v="May"/>
    <s v="Inactive"/>
    <n v="100.93117081219066"/>
  </r>
  <r>
    <x v="810"/>
    <s v="CUST10978"/>
    <x v="0"/>
    <x v="810"/>
    <x v="810"/>
    <d v="2023-10-23T00:00:00"/>
    <d v="2024-04-11T00:00:00"/>
    <x v="54"/>
    <x v="1"/>
    <n v="171"/>
    <n v="0.46849315068493153"/>
    <x v="2"/>
    <x v="2"/>
    <x v="3"/>
    <s v="Oct"/>
    <s v="Q4"/>
    <n v="1007"/>
    <n v="2024"/>
    <s v="Apr"/>
    <s v="Inactive"/>
    <n v="194.05932420011857"/>
  </r>
  <r>
    <x v="811"/>
    <s v="CUST10541"/>
    <x v="4"/>
    <x v="811"/>
    <x v="811"/>
    <d v="2022-11-11T00:00:00"/>
    <d v="2024-06-13T00:00:00"/>
    <x v="105"/>
    <x v="0"/>
    <n v="580"/>
    <n v="1.5890410958904109"/>
    <x v="0"/>
    <x v="0"/>
    <x v="1"/>
    <s v="Nov"/>
    <s v="Q4"/>
    <n v="1353"/>
    <n v="2024"/>
    <s v="Jun"/>
    <s v="Active"/>
    <n v="5.1017783061641691"/>
  </r>
  <r>
    <x v="812"/>
    <s v="CUST11520"/>
    <x v="1"/>
    <x v="812"/>
    <x v="812"/>
    <d v="2023-07-10T00:00:00"/>
    <d v="2024-11-22T00:00:00"/>
    <x v="69"/>
    <x v="2"/>
    <n v="501"/>
    <n v="1.3726027397260274"/>
    <x v="1"/>
    <x v="2"/>
    <x v="3"/>
    <s v="Jul"/>
    <s v="Q3"/>
    <n v="1112"/>
    <n v="2024"/>
    <s v="Nov"/>
    <s v="Inactive"/>
    <n v="57.637836696811199"/>
  </r>
  <r>
    <x v="813"/>
    <s v="CUST11328"/>
    <x v="1"/>
    <x v="813"/>
    <x v="813"/>
    <d v="2024-01-09T00:00:00"/>
    <d v="2025-03-30T00:00:00"/>
    <x v="259"/>
    <x v="0"/>
    <n v="446"/>
    <n v="1.2219178082191782"/>
    <x v="2"/>
    <x v="0"/>
    <x v="2"/>
    <s v="Jan"/>
    <s v="Q1"/>
    <n v="929"/>
    <n v="2025"/>
    <s v="Mar"/>
    <s v="Active"/>
    <n v="22.18610833442202"/>
  </r>
  <r>
    <x v="814"/>
    <s v="CUST11292"/>
    <x v="0"/>
    <x v="814"/>
    <x v="814"/>
    <d v="2023-04-27T00:00:00"/>
    <d v="2023-09-17T00:00:00"/>
    <x v="25"/>
    <x v="0"/>
    <n v="143"/>
    <n v="0.39178082191780822"/>
    <x v="1"/>
    <x v="0"/>
    <x v="3"/>
    <s v="Apr"/>
    <s v="Q2"/>
    <n v="1186"/>
    <n v="2023"/>
    <s v="Sep"/>
    <s v="Active"/>
    <n v="27.599278761016464"/>
  </r>
  <r>
    <x v="815"/>
    <s v="CUST11790"/>
    <x v="0"/>
    <x v="815"/>
    <x v="815"/>
    <d v="2023-11-15T00:00:00"/>
    <d v="2025-04-09T00:00:00"/>
    <x v="77"/>
    <x v="2"/>
    <n v="511"/>
    <n v="1.4"/>
    <x v="1"/>
    <x v="2"/>
    <x v="3"/>
    <s v="Nov"/>
    <s v="Q4"/>
    <n v="984"/>
    <n v="2025"/>
    <s v="Apr"/>
    <s v="Inactive"/>
    <n v="78.981209244263411"/>
  </r>
  <r>
    <x v="816"/>
    <s v="CUST10469"/>
    <x v="2"/>
    <x v="816"/>
    <x v="816"/>
    <d v="2020-08-22T00:00:00"/>
    <d v="2023-01-05T00:00:00"/>
    <x v="135"/>
    <x v="1"/>
    <n v="866"/>
    <n v="2.3726027397260272"/>
    <x v="1"/>
    <x v="2"/>
    <x v="4"/>
    <s v="Aug"/>
    <s v="Q3"/>
    <n v="2164"/>
    <n v="2023"/>
    <s v="Jan"/>
    <s v="Inactive"/>
    <n v="50.397812311903145"/>
  </r>
  <r>
    <x v="817"/>
    <s v="CUST11576"/>
    <x v="1"/>
    <x v="817"/>
    <x v="817"/>
    <d v="2021-09-03T00:00:00"/>
    <d v="2022-08-22T00:00:00"/>
    <x v="114"/>
    <x v="0"/>
    <n v="353"/>
    <n v="0.9671232876712329"/>
    <x v="1"/>
    <x v="1"/>
    <x v="0"/>
    <s v="Sep"/>
    <s v="Q3"/>
    <n v="1787"/>
    <n v="2022"/>
    <s v="Aug"/>
    <s v="Active"/>
    <n v="13.021726315382205"/>
  </r>
  <r>
    <x v="818"/>
    <s v="CUST11014"/>
    <x v="4"/>
    <x v="818"/>
    <x v="818"/>
    <d v="2024-02-27T00:00:00"/>
    <d v="2025-02-10T00:00:00"/>
    <x v="34"/>
    <x v="1"/>
    <n v="349"/>
    <n v="0.95616438356164379"/>
    <x v="1"/>
    <x v="0"/>
    <x v="2"/>
    <s v="Feb"/>
    <s v="Q1"/>
    <n v="880"/>
    <n v="2025"/>
    <s v="Feb"/>
    <s v="Inactive"/>
    <n v="22.589396892725759"/>
  </r>
  <r>
    <x v="819"/>
    <s v="CUST10448"/>
    <x v="0"/>
    <x v="819"/>
    <x v="819"/>
    <d v="2020-10-06T00:00:00"/>
    <d v="2025-07-01T00:00:00"/>
    <x v="67"/>
    <x v="2"/>
    <n v="1729"/>
    <n v="4.7369863013698632"/>
    <x v="2"/>
    <x v="2"/>
    <x v="4"/>
    <s v="Oct"/>
    <s v="Q4"/>
    <n v="2119"/>
    <n v="2025"/>
    <s v="Jul"/>
    <s v="Inactive"/>
    <n v="67.680713334587068"/>
  </r>
  <r>
    <x v="820"/>
    <s v="CUST12116"/>
    <x v="4"/>
    <x v="820"/>
    <x v="820"/>
    <d v="2022-04-04T00:00:00"/>
    <d v="2022-08-04T00:00:00"/>
    <x v="56"/>
    <x v="1"/>
    <n v="122"/>
    <n v="0.33424657534246577"/>
    <x v="2"/>
    <x v="1"/>
    <x v="1"/>
    <s v="Apr"/>
    <s v="Q2"/>
    <n v="1574"/>
    <n v="2022"/>
    <s v="Aug"/>
    <s v="Inactive"/>
    <n v="18.527268642498967"/>
  </r>
  <r>
    <x v="821"/>
    <s v="CUST12426"/>
    <x v="0"/>
    <x v="821"/>
    <x v="821"/>
    <d v="2022-06-19T00:00:00"/>
    <d v="2023-04-02T00:00:00"/>
    <x v="56"/>
    <x v="1"/>
    <n v="287"/>
    <n v="0.78630136986301369"/>
    <x v="1"/>
    <x v="0"/>
    <x v="1"/>
    <s v="Jun"/>
    <s v="Q2"/>
    <n v="1498"/>
    <n v="2023"/>
    <s v="Apr"/>
    <s v="Inactive"/>
    <n v="16.298642166612151"/>
  </r>
  <r>
    <x v="822"/>
    <s v="CUST10822"/>
    <x v="0"/>
    <x v="822"/>
    <x v="822"/>
    <d v="2023-02-05T00:00:00"/>
    <d v="2024-06-04T00:00:00"/>
    <x v="118"/>
    <x v="0"/>
    <n v="485"/>
    <n v="1.3287671232876712"/>
    <x v="2"/>
    <x v="0"/>
    <x v="3"/>
    <s v="Feb"/>
    <s v="Q1"/>
    <n v="1267"/>
    <n v="2024"/>
    <s v="Jun"/>
    <s v="Active"/>
    <n v="34.915604065835275"/>
  </r>
  <r>
    <x v="823"/>
    <s v="CUST11986"/>
    <x v="0"/>
    <x v="823"/>
    <x v="823"/>
    <d v="2021-07-23T00:00:00"/>
    <d v="2022-02-01T00:00:00"/>
    <x v="273"/>
    <x v="1"/>
    <n v="193"/>
    <n v="0.52876712328767128"/>
    <x v="1"/>
    <x v="2"/>
    <x v="0"/>
    <s v="Jul"/>
    <s v="Q3"/>
    <n v="1829"/>
    <n v="2022"/>
    <s v="Feb"/>
    <s v="Inactive"/>
    <n v="87.651394723821667"/>
  </r>
  <r>
    <x v="824"/>
    <s v="CUST10756"/>
    <x v="4"/>
    <x v="824"/>
    <x v="824"/>
    <d v="2020-12-12T00:00:00"/>
    <d v="2021-01-28T00:00:00"/>
    <x v="21"/>
    <x v="2"/>
    <n v="47"/>
    <n v="0.12876712328767123"/>
    <x v="0"/>
    <x v="1"/>
    <x v="4"/>
    <s v="Dec"/>
    <s v="Q4"/>
    <n v="2052"/>
    <n v="2021"/>
    <s v="Jan"/>
    <s v="Inactive"/>
    <n v="4.1903870722912622"/>
  </r>
  <r>
    <x v="825"/>
    <s v="CUST10367"/>
    <x v="4"/>
    <x v="825"/>
    <x v="825"/>
    <d v="2023-05-26T00:00:00"/>
    <d v="2024-03-10T00:00:00"/>
    <x v="12"/>
    <x v="0"/>
    <n v="289"/>
    <n v="0.79178082191780819"/>
    <x v="1"/>
    <x v="1"/>
    <x v="3"/>
    <s v="May"/>
    <s v="Q2"/>
    <n v="1157"/>
    <n v="2024"/>
    <s v="Mar"/>
    <s v="Active"/>
    <n v="12.083670469765174"/>
  </r>
  <r>
    <x v="826"/>
    <s v="CUST11136"/>
    <x v="3"/>
    <x v="826"/>
    <x v="826"/>
    <d v="2021-12-27T00:00:00"/>
    <d v="2023-11-25T00:00:00"/>
    <x v="238"/>
    <x v="0"/>
    <n v="698"/>
    <n v="1.9123287671232876"/>
    <x v="1"/>
    <x v="0"/>
    <x v="0"/>
    <s v="Dec"/>
    <s v="Q4"/>
    <n v="1672"/>
    <n v="2023"/>
    <s v="Nov"/>
    <s v="Active"/>
    <n v="13.764433499039828"/>
  </r>
  <r>
    <x v="827"/>
    <s v="CUST11400"/>
    <x v="2"/>
    <x v="827"/>
    <x v="827"/>
    <d v="2022-07-23T00:00:00"/>
    <d v="2024-12-22T00:00:00"/>
    <x v="84"/>
    <x v="1"/>
    <n v="883"/>
    <n v="2.419178082191781"/>
    <x v="2"/>
    <x v="0"/>
    <x v="1"/>
    <s v="Jul"/>
    <s v="Q3"/>
    <n v="1464"/>
    <n v="2024"/>
    <s v="Dec"/>
    <s v="Inactive"/>
    <n v="37.641175982261977"/>
  </r>
  <r>
    <x v="828"/>
    <s v="CUST10796"/>
    <x v="2"/>
    <x v="828"/>
    <x v="828"/>
    <d v="2024-05-21T00:00:00"/>
    <d v="2024-09-12T00:00:00"/>
    <x v="233"/>
    <x v="0"/>
    <n v="114"/>
    <n v="0.31232876712328766"/>
    <x v="1"/>
    <x v="1"/>
    <x v="2"/>
    <s v="May"/>
    <s v="Q2"/>
    <n v="796"/>
    <n v="2024"/>
    <s v="Sep"/>
    <s v="Active"/>
    <n v="8.7625005279086139"/>
  </r>
  <r>
    <x v="829"/>
    <s v="CUST10132"/>
    <x v="3"/>
    <x v="829"/>
    <x v="829"/>
    <d v="2024-07-21T00:00:00"/>
    <d v="2024-08-09T00:00:00"/>
    <x v="132"/>
    <x v="2"/>
    <n v="19"/>
    <n v="5.2054794520547946E-2"/>
    <x v="1"/>
    <x v="0"/>
    <x v="2"/>
    <s v="Jul"/>
    <s v="Q3"/>
    <n v="735"/>
    <n v="2024"/>
    <s v="Aug"/>
    <s v="Inactive"/>
    <n v="24.383472003097953"/>
  </r>
  <r>
    <x v="830"/>
    <s v="CUST10398"/>
    <x v="2"/>
    <x v="830"/>
    <x v="830"/>
    <d v="2021-03-03T00:00:00"/>
    <d v="2025-02-07T00:00:00"/>
    <x v="233"/>
    <x v="2"/>
    <n v="1437"/>
    <n v="3.9369863013698629"/>
    <x v="1"/>
    <x v="0"/>
    <x v="0"/>
    <s v="Mar"/>
    <s v="Q1"/>
    <n v="1971"/>
    <n v="2025"/>
    <s v="Feb"/>
    <s v="Inactive"/>
    <n v="27.814584313825126"/>
  </r>
  <r>
    <x v="831"/>
    <s v="CUST10817"/>
    <x v="1"/>
    <x v="831"/>
    <x v="831"/>
    <d v="2023-11-01T00:00:00"/>
    <d v="2025-01-01T00:00:00"/>
    <x v="30"/>
    <x v="0"/>
    <n v="427"/>
    <n v="1.1698630136986301"/>
    <x v="0"/>
    <x v="0"/>
    <x v="3"/>
    <s v="Nov"/>
    <s v="Q4"/>
    <n v="998"/>
    <n v="2025"/>
    <s v="Jan"/>
    <s v="Active"/>
    <n v="3.0830826081086613"/>
  </r>
  <r>
    <x v="832"/>
    <s v="CUST11613"/>
    <x v="4"/>
    <x v="832"/>
    <x v="832"/>
    <d v="2024-05-07T00:00:00"/>
    <d v="2024-10-29T00:00:00"/>
    <x v="274"/>
    <x v="2"/>
    <n v="175"/>
    <n v="0.47945205479452052"/>
    <x v="1"/>
    <x v="0"/>
    <x v="2"/>
    <s v="May"/>
    <s v="Q2"/>
    <n v="810"/>
    <n v="2024"/>
    <s v="Oct"/>
    <s v="Inactive"/>
    <n v="17.982231801021221"/>
  </r>
  <r>
    <x v="833"/>
    <s v="CUST12305"/>
    <x v="0"/>
    <x v="833"/>
    <x v="833"/>
    <d v="2020-11-06T00:00:00"/>
    <d v="2023-08-25T00:00:00"/>
    <x v="185"/>
    <x v="2"/>
    <n v="1022"/>
    <n v="2.8"/>
    <x v="0"/>
    <x v="0"/>
    <x v="4"/>
    <s v="Nov"/>
    <s v="Q4"/>
    <n v="2088"/>
    <n v="2023"/>
    <s v="Aug"/>
    <s v="Inactive"/>
    <n v="9.842826134520859"/>
  </r>
  <r>
    <x v="834"/>
    <s v="CUST12320"/>
    <x v="3"/>
    <x v="834"/>
    <x v="834"/>
    <d v="2023-12-27T00:00:00"/>
    <d v="2024-03-11T00:00:00"/>
    <x v="61"/>
    <x v="2"/>
    <n v="75"/>
    <n v="0.20547945205479451"/>
    <x v="1"/>
    <x v="1"/>
    <x v="3"/>
    <s v="Dec"/>
    <s v="Q4"/>
    <n v="942"/>
    <n v="2024"/>
    <s v="Mar"/>
    <s v="Inactive"/>
    <n v="6.8282615181261894"/>
  </r>
  <r>
    <x v="835"/>
    <s v="CUST11494"/>
    <x v="2"/>
    <x v="835"/>
    <x v="835"/>
    <d v="2022-08-19T00:00:00"/>
    <d v="2024-05-08T00:00:00"/>
    <x v="246"/>
    <x v="0"/>
    <n v="628"/>
    <n v="1.7205479452054795"/>
    <x v="1"/>
    <x v="0"/>
    <x v="1"/>
    <s v="Aug"/>
    <s v="Q3"/>
    <n v="1437"/>
    <n v="2024"/>
    <s v="May"/>
    <s v="Active"/>
    <n v="15.274854146559299"/>
  </r>
  <r>
    <x v="836"/>
    <s v="CUST10726"/>
    <x v="0"/>
    <x v="836"/>
    <x v="836"/>
    <d v="2023-12-10T00:00:00"/>
    <d v="2025-04-11T00:00:00"/>
    <x v="84"/>
    <x v="1"/>
    <n v="488"/>
    <n v="1.3369863013698631"/>
    <x v="2"/>
    <x v="0"/>
    <x v="3"/>
    <s v="Dec"/>
    <s v="Q4"/>
    <n v="959"/>
    <n v="2025"/>
    <s v="Apr"/>
    <s v="Inactive"/>
    <n v="55.089311851752136"/>
  </r>
  <r>
    <x v="837"/>
    <s v="CUST12187"/>
    <x v="0"/>
    <x v="837"/>
    <x v="837"/>
    <d v="2023-06-30T00:00:00"/>
    <d v="2025-04-30T00:00:00"/>
    <x v="272"/>
    <x v="2"/>
    <n v="670"/>
    <n v="1.8356164383561644"/>
    <x v="0"/>
    <x v="0"/>
    <x v="3"/>
    <s v="Jun"/>
    <s v="Q2"/>
    <n v="1122"/>
    <n v="2025"/>
    <s v="Apr"/>
    <s v="Inactive"/>
    <n v="5.0730433875017917"/>
  </r>
  <r>
    <x v="838"/>
    <s v="CUST11397"/>
    <x v="4"/>
    <x v="838"/>
    <x v="838"/>
    <d v="2024-03-05T00:00:00"/>
    <d v="2024-08-29T00:00:00"/>
    <x v="198"/>
    <x v="2"/>
    <n v="177"/>
    <n v="0.48493150684931507"/>
    <x v="1"/>
    <x v="1"/>
    <x v="2"/>
    <s v="Mar"/>
    <s v="Q1"/>
    <n v="873"/>
    <n v="2024"/>
    <s v="Aug"/>
    <s v="Inactive"/>
    <n v="12.822396390142019"/>
  </r>
  <r>
    <x v="839"/>
    <s v="CUST11760"/>
    <x v="0"/>
    <x v="839"/>
    <x v="839"/>
    <d v="2021-10-20T00:00:00"/>
    <d v="2025-06-02T00:00:00"/>
    <x v="234"/>
    <x v="2"/>
    <n v="1321"/>
    <n v="3.6191780821917807"/>
    <x v="0"/>
    <x v="2"/>
    <x v="0"/>
    <s v="Oct"/>
    <s v="Q4"/>
    <n v="1740"/>
    <n v="2025"/>
    <s v="Jun"/>
    <s v="Inactive"/>
    <n v="19.024378591258312"/>
  </r>
  <r>
    <x v="840"/>
    <s v="CUST10335"/>
    <x v="0"/>
    <x v="840"/>
    <x v="840"/>
    <d v="2024-04-16T00:00:00"/>
    <d v="2025-07-13T00:00:00"/>
    <x v="134"/>
    <x v="1"/>
    <n v="453"/>
    <n v="1.2410958904109588"/>
    <x v="1"/>
    <x v="1"/>
    <x v="2"/>
    <s v="Apr"/>
    <s v="Q2"/>
    <n v="831"/>
    <n v="2025"/>
    <s v="Jul"/>
    <s v="Inactive"/>
    <n v="15.202722622817182"/>
  </r>
  <r>
    <x v="841"/>
    <s v="CUST11099"/>
    <x v="1"/>
    <x v="841"/>
    <x v="841"/>
    <d v="2023-01-11T00:00:00"/>
    <d v="2025-03-31T00:00:00"/>
    <x v="174"/>
    <x v="0"/>
    <n v="810"/>
    <n v="2.2191780821917808"/>
    <x v="1"/>
    <x v="0"/>
    <x v="3"/>
    <s v="Jan"/>
    <s v="Q1"/>
    <n v="1292"/>
    <n v="2025"/>
    <s v="Mar"/>
    <s v="Active"/>
    <n v="9.8944288034054058"/>
  </r>
  <r>
    <x v="842"/>
    <s v="CUST10411"/>
    <x v="4"/>
    <x v="842"/>
    <x v="842"/>
    <d v="2023-12-31T00:00:00"/>
    <d v="2024-06-27T00:00:00"/>
    <x v="101"/>
    <x v="0"/>
    <n v="179"/>
    <n v="0.49041095890410957"/>
    <x v="2"/>
    <x v="2"/>
    <x v="3"/>
    <s v="Dec"/>
    <s v="Q4"/>
    <n v="938"/>
    <n v="2024"/>
    <s v="Jun"/>
    <s v="Active"/>
    <n v="61.101138866948681"/>
  </r>
  <r>
    <x v="843"/>
    <s v="CUST12393"/>
    <x v="4"/>
    <x v="843"/>
    <x v="843"/>
    <d v="2024-04-16T00:00:00"/>
    <d v="2024-11-03T00:00:00"/>
    <x v="191"/>
    <x v="2"/>
    <n v="201"/>
    <n v="0.55068493150684927"/>
    <x v="2"/>
    <x v="0"/>
    <x v="2"/>
    <s v="Apr"/>
    <s v="Q2"/>
    <n v="831"/>
    <n v="2024"/>
    <s v="Nov"/>
    <s v="Inactive"/>
    <n v="37.424977837882338"/>
  </r>
  <r>
    <x v="844"/>
    <s v="CUST12105"/>
    <x v="2"/>
    <x v="844"/>
    <x v="844"/>
    <d v="2021-06-26T00:00:00"/>
    <d v="2025-05-25T00:00:00"/>
    <x v="12"/>
    <x v="2"/>
    <n v="1429"/>
    <n v="3.9150684931506849"/>
    <x v="0"/>
    <x v="0"/>
    <x v="0"/>
    <s v="Jun"/>
    <s v="Q2"/>
    <n v="1856"/>
    <n v="2025"/>
    <s v="May"/>
    <s v="Inactive"/>
    <n v="6.8409473041693811"/>
  </r>
  <r>
    <x v="845"/>
    <s v="CUST11810"/>
    <x v="0"/>
    <x v="845"/>
    <x v="845"/>
    <d v="2023-02-03T00:00:00"/>
    <d v="2023-06-01T00:00:00"/>
    <x v="215"/>
    <x v="2"/>
    <n v="118"/>
    <n v="0.32328767123287672"/>
    <x v="1"/>
    <x v="0"/>
    <x v="3"/>
    <s v="Feb"/>
    <s v="Q1"/>
    <n v="1269"/>
    <n v="2023"/>
    <s v="Jun"/>
    <s v="Inactive"/>
    <n v="29.198570711208607"/>
  </r>
  <r>
    <x v="846"/>
    <s v="CUST11677"/>
    <x v="4"/>
    <x v="846"/>
    <x v="846"/>
    <d v="2021-09-03T00:00:00"/>
    <d v="2022-08-18T00:00:00"/>
    <x v="92"/>
    <x v="0"/>
    <n v="349"/>
    <n v="0.95616438356164379"/>
    <x v="0"/>
    <x v="2"/>
    <x v="0"/>
    <s v="Sep"/>
    <s v="Q3"/>
    <n v="1787"/>
    <n v="2022"/>
    <s v="Aug"/>
    <s v="Active"/>
    <n v="20.438173380144978"/>
  </r>
  <r>
    <x v="847"/>
    <s v="CUST10242"/>
    <x v="0"/>
    <x v="847"/>
    <x v="847"/>
    <d v="2023-12-04T00:00:00"/>
    <d v="2024-08-18T00:00:00"/>
    <x v="108"/>
    <x v="2"/>
    <n v="258"/>
    <n v="0.70684931506849313"/>
    <x v="1"/>
    <x v="0"/>
    <x v="3"/>
    <s v="Dec"/>
    <s v="Q4"/>
    <n v="965"/>
    <n v="2024"/>
    <s v="Aug"/>
    <s v="Inactive"/>
    <n v="13.585941042108633"/>
  </r>
  <r>
    <x v="848"/>
    <s v="CUST11253"/>
    <x v="1"/>
    <x v="848"/>
    <x v="848"/>
    <d v="2023-07-18T00:00:00"/>
    <d v="2023-10-25T00:00:00"/>
    <x v="235"/>
    <x v="1"/>
    <n v="99"/>
    <n v="0.27123287671232876"/>
    <x v="1"/>
    <x v="0"/>
    <x v="3"/>
    <s v="Jul"/>
    <s v="Q3"/>
    <n v="1104"/>
    <n v="2023"/>
    <s v="Oct"/>
    <s v="Inactive"/>
    <n v="23.779950662167785"/>
  </r>
  <r>
    <x v="849"/>
    <s v="CUST11698"/>
    <x v="1"/>
    <x v="849"/>
    <x v="849"/>
    <d v="2023-12-21T00:00:00"/>
    <d v="2025-01-15T00:00:00"/>
    <x v="256"/>
    <x v="1"/>
    <n v="391"/>
    <n v="1.0712328767123287"/>
    <x v="1"/>
    <x v="1"/>
    <x v="3"/>
    <s v="Dec"/>
    <s v="Q4"/>
    <n v="948"/>
    <n v="2025"/>
    <s v="Jan"/>
    <s v="Inactive"/>
    <n v="13.490157815242267"/>
  </r>
  <r>
    <x v="850"/>
    <s v="CUST10098"/>
    <x v="3"/>
    <x v="850"/>
    <x v="850"/>
    <d v="2024-01-20T00:00:00"/>
    <d v="2025-01-17T00:00:00"/>
    <x v="269"/>
    <x v="0"/>
    <n v="363"/>
    <n v="0.9945205479452055"/>
    <x v="1"/>
    <x v="2"/>
    <x v="2"/>
    <s v="Jan"/>
    <s v="Q1"/>
    <n v="918"/>
    <n v="2025"/>
    <s v="Jan"/>
    <s v="Active"/>
    <n v="98.595679396042172"/>
  </r>
  <r>
    <x v="851"/>
    <s v="CUST12260"/>
    <x v="2"/>
    <x v="851"/>
    <x v="851"/>
    <d v="2024-02-17T00:00:00"/>
    <d v="2025-02-26T00:00:00"/>
    <x v="195"/>
    <x v="2"/>
    <n v="375"/>
    <n v="1.0273972602739727"/>
    <x v="0"/>
    <x v="2"/>
    <x v="2"/>
    <s v="Feb"/>
    <s v="Q1"/>
    <n v="890"/>
    <n v="2025"/>
    <s v="Feb"/>
    <s v="Inactive"/>
    <n v="13.170103378721139"/>
  </r>
  <r>
    <x v="852"/>
    <s v="CUST11599"/>
    <x v="1"/>
    <x v="852"/>
    <x v="852"/>
    <d v="2021-07-06T00:00:00"/>
    <d v="2022-01-16T00:00:00"/>
    <x v="234"/>
    <x v="2"/>
    <n v="194"/>
    <n v="0.53150684931506853"/>
    <x v="1"/>
    <x v="0"/>
    <x v="0"/>
    <s v="Jul"/>
    <s v="Q3"/>
    <n v="1846"/>
    <n v="2022"/>
    <s v="Jan"/>
    <s v="Inactive"/>
    <n v="16.991646992722814"/>
  </r>
  <r>
    <x v="853"/>
    <s v="CUST12368"/>
    <x v="4"/>
    <x v="853"/>
    <x v="853"/>
    <d v="2024-01-22T00:00:00"/>
    <d v="2024-01-22T00:00:00"/>
    <x v="227"/>
    <x v="0"/>
    <n v="0"/>
    <n v="0"/>
    <x v="1"/>
    <x v="0"/>
    <x v="2"/>
    <s v="Jan"/>
    <s v="Q1"/>
    <n v="916"/>
    <n v="2024"/>
    <s v="Jan"/>
    <s v="Active"/>
    <n v="40.140158265022599"/>
  </r>
  <r>
    <x v="854"/>
    <s v="CUST10297"/>
    <x v="2"/>
    <x v="854"/>
    <x v="854"/>
    <d v="2022-04-22T00:00:00"/>
    <d v="2022-07-18T00:00:00"/>
    <x v="193"/>
    <x v="0"/>
    <n v="87"/>
    <n v="0.23835616438356164"/>
    <x v="2"/>
    <x v="2"/>
    <x v="1"/>
    <s v="Apr"/>
    <s v="Q2"/>
    <n v="1556"/>
    <n v="2022"/>
    <s v="Jul"/>
    <s v="Active"/>
    <n v="75.665168751522856"/>
  </r>
  <r>
    <x v="855"/>
    <s v="CUST11732"/>
    <x v="2"/>
    <x v="855"/>
    <x v="855"/>
    <d v="2020-09-23T00:00:00"/>
    <d v="2021-06-21T00:00:00"/>
    <x v="68"/>
    <x v="1"/>
    <n v="271"/>
    <n v="0.74246575342465748"/>
    <x v="1"/>
    <x v="2"/>
    <x v="4"/>
    <s v="Sep"/>
    <s v="Q3"/>
    <n v="2132"/>
    <n v="2021"/>
    <s v="Jun"/>
    <s v="Inactive"/>
    <n v="33.291393646171343"/>
  </r>
  <r>
    <x v="856"/>
    <s v="CUST12295"/>
    <x v="3"/>
    <x v="856"/>
    <x v="856"/>
    <d v="2021-10-27T00:00:00"/>
    <d v="2023-12-05T00:00:00"/>
    <x v="152"/>
    <x v="2"/>
    <n v="769"/>
    <n v="2.106849315068493"/>
    <x v="2"/>
    <x v="2"/>
    <x v="0"/>
    <s v="Oct"/>
    <s v="Q4"/>
    <n v="1733"/>
    <n v="2023"/>
    <s v="Dec"/>
    <s v="Inactive"/>
    <n v="91.267995698469932"/>
  </r>
  <r>
    <x v="857"/>
    <s v="CUST12232"/>
    <x v="4"/>
    <x v="857"/>
    <x v="857"/>
    <d v="2023-03-27T00:00:00"/>
    <d v="2024-03-18T00:00:00"/>
    <x v="143"/>
    <x v="0"/>
    <n v="357"/>
    <n v="0.9780821917808219"/>
    <x v="2"/>
    <x v="1"/>
    <x v="3"/>
    <s v="Mar"/>
    <s v="Q1"/>
    <n v="1217"/>
    <n v="2024"/>
    <s v="Mar"/>
    <s v="Active"/>
    <n v="24.522040459524533"/>
  </r>
  <r>
    <x v="858"/>
    <s v="CUST11508"/>
    <x v="0"/>
    <x v="858"/>
    <x v="858"/>
    <d v="2022-05-06T00:00:00"/>
    <d v="2025-03-03T00:00:00"/>
    <x v="31"/>
    <x v="1"/>
    <n v="1032"/>
    <n v="2.8273972602739725"/>
    <x v="2"/>
    <x v="0"/>
    <x v="1"/>
    <s v="May"/>
    <s v="Q2"/>
    <n v="1542"/>
    <n v="2025"/>
    <s v="Mar"/>
    <s v="Inactive"/>
    <n v="34.76852728995118"/>
  </r>
  <r>
    <x v="859"/>
    <s v="CUST10656"/>
    <x v="1"/>
    <x v="859"/>
    <x v="859"/>
    <d v="2023-05-03T00:00:00"/>
    <d v="2024-04-11T00:00:00"/>
    <x v="70"/>
    <x v="1"/>
    <n v="344"/>
    <n v="0.94246575342465755"/>
    <x v="0"/>
    <x v="2"/>
    <x v="3"/>
    <s v="May"/>
    <s v="Q2"/>
    <n v="1180"/>
    <n v="2024"/>
    <s v="Apr"/>
    <s v="Inactive"/>
    <n v="16.190989207881888"/>
  </r>
  <r>
    <x v="860"/>
    <s v="CUST12300"/>
    <x v="4"/>
    <x v="860"/>
    <x v="860"/>
    <d v="2024-03-19T00:00:00"/>
    <d v="2024-11-23T00:00:00"/>
    <x v="106"/>
    <x v="1"/>
    <n v="249"/>
    <n v="0.68219178082191778"/>
    <x v="0"/>
    <x v="2"/>
    <x v="2"/>
    <s v="Mar"/>
    <s v="Q1"/>
    <n v="859"/>
    <n v="2024"/>
    <s v="Nov"/>
    <s v="Inactive"/>
    <n v="18.640531798965085"/>
  </r>
  <r>
    <x v="861"/>
    <s v="CUST11328"/>
    <x v="4"/>
    <x v="861"/>
    <x v="861"/>
    <d v="2023-07-18T00:00:00"/>
    <d v="2024-09-28T00:00:00"/>
    <x v="176"/>
    <x v="1"/>
    <n v="438"/>
    <n v="1.2"/>
    <x v="2"/>
    <x v="2"/>
    <x v="3"/>
    <s v="Jul"/>
    <s v="Q3"/>
    <n v="1104"/>
    <n v="2024"/>
    <s v="Sep"/>
    <s v="Inactive"/>
    <n v="212.50291590462058"/>
  </r>
  <r>
    <x v="862"/>
    <s v="CUST10173"/>
    <x v="3"/>
    <x v="862"/>
    <x v="862"/>
    <d v="2023-06-30T00:00:00"/>
    <d v="2024-09-26T00:00:00"/>
    <x v="91"/>
    <x v="0"/>
    <n v="454"/>
    <n v="1.2438356164383562"/>
    <x v="1"/>
    <x v="2"/>
    <x v="3"/>
    <s v="Jun"/>
    <s v="Q2"/>
    <n v="1122"/>
    <n v="2024"/>
    <s v="Sep"/>
    <s v="Active"/>
    <n v="86.771649827215313"/>
  </r>
  <r>
    <x v="863"/>
    <s v="CUST10872"/>
    <x v="2"/>
    <x v="863"/>
    <x v="863"/>
    <d v="2022-07-04T00:00:00"/>
    <d v="2024-01-29T00:00:00"/>
    <x v="271"/>
    <x v="2"/>
    <n v="574"/>
    <n v="1.5726027397260274"/>
    <x v="0"/>
    <x v="1"/>
    <x v="1"/>
    <s v="Jul"/>
    <s v="Q3"/>
    <n v="1483"/>
    <n v="2024"/>
    <s v="Jan"/>
    <s v="Inactive"/>
    <n v="3.5169668201861506"/>
  </r>
  <r>
    <x v="864"/>
    <s v="CUST12139"/>
    <x v="1"/>
    <x v="864"/>
    <x v="864"/>
    <d v="2022-12-09T00:00:00"/>
    <d v="2023-01-14T00:00:00"/>
    <x v="16"/>
    <x v="0"/>
    <n v="36"/>
    <n v="9.8630136986301367E-2"/>
    <x v="2"/>
    <x v="0"/>
    <x v="1"/>
    <s v="Dec"/>
    <s v="Q4"/>
    <n v="1325"/>
    <n v="2023"/>
    <s v="Jan"/>
    <s v="Active"/>
    <n v="42.961016397868342"/>
  </r>
  <r>
    <x v="865"/>
    <s v="CUST11193"/>
    <x v="2"/>
    <x v="865"/>
    <x v="865"/>
    <d v="2023-10-05T00:00:00"/>
    <d v="2025-05-18T00:00:00"/>
    <x v="209"/>
    <x v="0"/>
    <n v="591"/>
    <n v="1.6191780821917807"/>
    <x v="2"/>
    <x v="1"/>
    <x v="3"/>
    <s v="Oct"/>
    <s v="Q4"/>
    <n v="1025"/>
    <n v="2025"/>
    <s v="May"/>
    <s v="Active"/>
    <n v="19.213193730000537"/>
  </r>
  <r>
    <x v="866"/>
    <s v="CUST10244"/>
    <x v="1"/>
    <x v="866"/>
    <x v="866"/>
    <d v="2023-03-11T00:00:00"/>
    <d v="2024-02-08T00:00:00"/>
    <x v="155"/>
    <x v="1"/>
    <n v="334"/>
    <n v="0.91506849315068495"/>
    <x v="1"/>
    <x v="0"/>
    <x v="3"/>
    <s v="Mar"/>
    <s v="Q1"/>
    <n v="1233"/>
    <n v="2024"/>
    <s v="Feb"/>
    <s v="Inactive"/>
    <n v="21.910564685880523"/>
  </r>
  <r>
    <x v="867"/>
    <s v="CUST10538"/>
    <x v="3"/>
    <x v="867"/>
    <x v="867"/>
    <d v="2023-05-24T00:00:00"/>
    <d v="2024-12-26T00:00:00"/>
    <x v="195"/>
    <x v="1"/>
    <n v="582"/>
    <n v="1.5945205479452054"/>
    <x v="1"/>
    <x v="2"/>
    <x v="3"/>
    <s v="May"/>
    <s v="Q2"/>
    <n v="1159"/>
    <n v="2024"/>
    <s v="Dec"/>
    <s v="Inactive"/>
    <n v="78.239453757838646"/>
  </r>
  <r>
    <x v="868"/>
    <s v="CUST10410"/>
    <x v="0"/>
    <x v="868"/>
    <x v="868"/>
    <d v="2022-12-12T00:00:00"/>
    <d v="2025-07-19T00:00:00"/>
    <x v="0"/>
    <x v="0"/>
    <n v="950"/>
    <n v="2.6027397260273974"/>
    <x v="0"/>
    <x v="2"/>
    <x v="1"/>
    <s v="Dec"/>
    <s v="Q4"/>
    <n v="1322"/>
    <n v="2025"/>
    <s v="Jul"/>
    <s v="Active"/>
    <n v="89.055693480850636"/>
  </r>
  <r>
    <x v="869"/>
    <s v="CUST11888"/>
    <x v="1"/>
    <x v="869"/>
    <x v="869"/>
    <d v="2023-01-28T00:00:00"/>
    <d v="2024-09-20T00:00:00"/>
    <x v="275"/>
    <x v="0"/>
    <n v="601"/>
    <n v="1.6465753424657534"/>
    <x v="1"/>
    <x v="2"/>
    <x v="3"/>
    <s v="Jan"/>
    <s v="Q1"/>
    <n v="1275"/>
    <n v="2024"/>
    <s v="Sep"/>
    <s v="Active"/>
    <n v="108.88789942378209"/>
  </r>
  <r>
    <x v="870"/>
    <s v="CUST12241"/>
    <x v="2"/>
    <x v="870"/>
    <x v="870"/>
    <d v="2024-05-11T00:00:00"/>
    <d v="2025-03-22T00:00:00"/>
    <x v="265"/>
    <x v="2"/>
    <n v="315"/>
    <n v="0.86301369863013699"/>
    <x v="0"/>
    <x v="2"/>
    <x v="2"/>
    <s v="May"/>
    <s v="Q2"/>
    <n v="806"/>
    <n v="2025"/>
    <s v="Mar"/>
    <s v="Inactive"/>
    <n v="18.383983416656505"/>
  </r>
  <r>
    <x v="871"/>
    <s v="CUST12111"/>
    <x v="2"/>
    <x v="871"/>
    <x v="871"/>
    <d v="2023-02-12T00:00:00"/>
    <d v="2024-06-21T00:00:00"/>
    <x v="208"/>
    <x v="1"/>
    <n v="495"/>
    <n v="1.3561643835616439"/>
    <x v="0"/>
    <x v="2"/>
    <x v="3"/>
    <s v="Feb"/>
    <s v="Q1"/>
    <n v="1260"/>
    <n v="2024"/>
    <s v="Jun"/>
    <s v="Inactive"/>
    <n v="15.646452080933273"/>
  </r>
  <r>
    <x v="872"/>
    <s v="CUST10962"/>
    <x v="1"/>
    <x v="872"/>
    <x v="872"/>
    <d v="2023-04-04T00:00:00"/>
    <d v="2025-06-08T00:00:00"/>
    <x v="16"/>
    <x v="0"/>
    <n v="796"/>
    <n v="2.1808219178082191"/>
    <x v="1"/>
    <x v="0"/>
    <x v="3"/>
    <s v="Apr"/>
    <s v="Q2"/>
    <n v="1209"/>
    <n v="2025"/>
    <s v="Jun"/>
    <s v="Active"/>
    <n v="28.486273383257846"/>
  </r>
  <r>
    <x v="873"/>
    <s v="CUST12496"/>
    <x v="2"/>
    <x v="873"/>
    <x v="873"/>
    <d v="2021-09-22T00:00:00"/>
    <d v="2022-04-26T00:00:00"/>
    <x v="220"/>
    <x v="1"/>
    <n v="216"/>
    <n v="0.59178082191780823"/>
    <x v="0"/>
    <x v="1"/>
    <x v="0"/>
    <s v="Sep"/>
    <s v="Q3"/>
    <n v="1768"/>
    <n v="2022"/>
    <s v="Apr"/>
    <s v="Inactive"/>
    <n v="5.2553313586177985"/>
  </r>
  <r>
    <x v="874"/>
    <s v="CUST11661"/>
    <x v="3"/>
    <x v="874"/>
    <x v="874"/>
    <d v="2021-05-03T00:00:00"/>
    <d v="2022-03-24T00:00:00"/>
    <x v="41"/>
    <x v="1"/>
    <n v="325"/>
    <n v="0.8904109589041096"/>
    <x v="2"/>
    <x v="0"/>
    <x v="0"/>
    <s v="May"/>
    <s v="Q2"/>
    <n v="1910"/>
    <n v="2022"/>
    <s v="Mar"/>
    <s v="Inactive"/>
    <n v="32.011402759002863"/>
  </r>
  <r>
    <x v="875"/>
    <s v="CUST11490"/>
    <x v="1"/>
    <x v="875"/>
    <x v="875"/>
    <d v="2022-03-30T00:00:00"/>
    <d v="2022-04-20T00:00:00"/>
    <x v="203"/>
    <x v="2"/>
    <n v="21"/>
    <n v="5.7534246575342465E-2"/>
    <x v="2"/>
    <x v="1"/>
    <x v="1"/>
    <s v="Mar"/>
    <s v="Q1"/>
    <n v="1579"/>
    <n v="2022"/>
    <s v="Apr"/>
    <s v="Inactive"/>
    <n v="21.873395773743088"/>
  </r>
  <r>
    <x v="876"/>
    <s v="CUST10758"/>
    <x v="1"/>
    <x v="876"/>
    <x v="876"/>
    <d v="2022-08-17T00:00:00"/>
    <d v="2024-10-05T00:00:00"/>
    <x v="198"/>
    <x v="1"/>
    <n v="780"/>
    <n v="2.1369863013698631"/>
    <x v="1"/>
    <x v="2"/>
    <x v="1"/>
    <s v="Aug"/>
    <s v="Q3"/>
    <n v="1439"/>
    <n v="2024"/>
    <s v="Oct"/>
    <s v="Inactive"/>
    <n v="59.968684327302263"/>
  </r>
  <r>
    <x v="877"/>
    <s v="CUST12320"/>
    <x v="3"/>
    <x v="877"/>
    <x v="877"/>
    <d v="2023-05-31T00:00:00"/>
    <d v="2023-06-22T00:00:00"/>
    <x v="29"/>
    <x v="1"/>
    <n v="22"/>
    <n v="6.0273972602739728E-2"/>
    <x v="1"/>
    <x v="1"/>
    <x v="3"/>
    <s v="May"/>
    <s v="Q2"/>
    <n v="1152"/>
    <n v="2023"/>
    <s v="Jun"/>
    <s v="Inactive"/>
    <n v="8.0447461678610921"/>
  </r>
  <r>
    <x v="878"/>
    <s v="CUST11348"/>
    <x v="4"/>
    <x v="878"/>
    <x v="878"/>
    <d v="2022-09-12T00:00:00"/>
    <d v="2022-11-03T00:00:00"/>
    <x v="21"/>
    <x v="0"/>
    <n v="52"/>
    <n v="0.14246575342465753"/>
    <x v="1"/>
    <x v="0"/>
    <x v="1"/>
    <s v="Sep"/>
    <s v="Q3"/>
    <n v="1413"/>
    <n v="2022"/>
    <s v="Nov"/>
    <s v="Active"/>
    <n v="23.515552572135462"/>
  </r>
  <r>
    <x v="879"/>
    <s v="CUST10548"/>
    <x v="4"/>
    <x v="879"/>
    <x v="879"/>
    <d v="2022-03-01T00:00:00"/>
    <d v="2023-09-03T00:00:00"/>
    <x v="255"/>
    <x v="2"/>
    <n v="551"/>
    <n v="1.5095890410958903"/>
    <x v="2"/>
    <x v="1"/>
    <x v="1"/>
    <s v="Mar"/>
    <s v="Q1"/>
    <n v="1608"/>
    <n v="2023"/>
    <s v="Sep"/>
    <s v="Inactive"/>
    <n v="20.82017663225588"/>
  </r>
  <r>
    <x v="880"/>
    <s v="CUST11477"/>
    <x v="2"/>
    <x v="880"/>
    <x v="880"/>
    <d v="2024-02-06T00:00:00"/>
    <d v="2025-03-19T00:00:00"/>
    <x v="38"/>
    <x v="0"/>
    <n v="407"/>
    <n v="1.1150684931506849"/>
    <x v="1"/>
    <x v="2"/>
    <x v="2"/>
    <s v="Feb"/>
    <s v="Q1"/>
    <n v="901"/>
    <n v="2025"/>
    <s v="Mar"/>
    <s v="Active"/>
    <n v="104.1877653140191"/>
  </r>
  <r>
    <x v="881"/>
    <s v="CUST11421"/>
    <x v="1"/>
    <x v="881"/>
    <x v="881"/>
    <d v="2022-01-18T00:00:00"/>
    <d v="2024-04-21T00:00:00"/>
    <x v="164"/>
    <x v="2"/>
    <n v="824"/>
    <n v="2.2575342465753425"/>
    <x v="1"/>
    <x v="1"/>
    <x v="1"/>
    <s v="Jan"/>
    <s v="Q1"/>
    <n v="1650"/>
    <n v="2024"/>
    <s v="Apr"/>
    <s v="Inactive"/>
    <n v="16.16425501565632"/>
  </r>
  <r>
    <x v="882"/>
    <s v="CUST11372"/>
    <x v="1"/>
    <x v="882"/>
    <x v="882"/>
    <d v="2022-10-04T00:00:00"/>
    <d v="2023-11-30T00:00:00"/>
    <x v="94"/>
    <x v="1"/>
    <n v="422"/>
    <n v="1.1561643835616437"/>
    <x v="2"/>
    <x v="1"/>
    <x v="1"/>
    <s v="Oct"/>
    <s v="Q4"/>
    <n v="1391"/>
    <n v="2023"/>
    <s v="Nov"/>
    <s v="Inactive"/>
    <n v="25.967982054739043"/>
  </r>
  <r>
    <x v="883"/>
    <s v="CUST11065"/>
    <x v="3"/>
    <x v="883"/>
    <x v="883"/>
    <d v="2024-02-17T00:00:00"/>
    <d v="2024-07-02T00:00:00"/>
    <x v="120"/>
    <x v="1"/>
    <n v="136"/>
    <n v="0.37260273972602742"/>
    <x v="1"/>
    <x v="0"/>
    <x v="2"/>
    <s v="Feb"/>
    <s v="Q1"/>
    <n v="890"/>
    <n v="2024"/>
    <s v="Jul"/>
    <s v="Inactive"/>
    <n v="13.992344173078948"/>
  </r>
  <r>
    <x v="884"/>
    <s v="CUST10839"/>
    <x v="3"/>
    <x v="884"/>
    <x v="884"/>
    <d v="2024-05-03T00:00:00"/>
    <d v="2024-10-20T00:00:00"/>
    <x v="254"/>
    <x v="2"/>
    <n v="170"/>
    <n v="0.46575342465753422"/>
    <x v="2"/>
    <x v="1"/>
    <x v="2"/>
    <s v="May"/>
    <s v="Q2"/>
    <n v="814"/>
    <n v="2024"/>
    <s v="Oct"/>
    <s v="Inactive"/>
    <n v="18.832030314797823"/>
  </r>
  <r>
    <x v="885"/>
    <s v="CUST10810"/>
    <x v="1"/>
    <x v="885"/>
    <x v="885"/>
    <d v="2022-08-16T00:00:00"/>
    <d v="2023-11-08T00:00:00"/>
    <x v="67"/>
    <x v="0"/>
    <n v="449"/>
    <n v="1.2301369863013698"/>
    <x v="0"/>
    <x v="1"/>
    <x v="1"/>
    <s v="Aug"/>
    <s v="Q3"/>
    <n v="1440"/>
    <n v="2023"/>
    <s v="Nov"/>
    <s v="Active"/>
    <n v="5.3609383957924237"/>
  </r>
  <r>
    <x v="886"/>
    <s v="CUST11528"/>
    <x v="1"/>
    <x v="886"/>
    <x v="886"/>
    <d v="2021-12-24T00:00:00"/>
    <d v="2022-02-21T00:00:00"/>
    <x v="85"/>
    <x v="0"/>
    <n v="59"/>
    <n v="0.16164383561643836"/>
    <x v="0"/>
    <x v="0"/>
    <x v="0"/>
    <s v="Dec"/>
    <s v="Q4"/>
    <n v="1675"/>
    <n v="2022"/>
    <s v="Feb"/>
    <s v="Active"/>
    <n v="11.305539866521542"/>
  </r>
  <r>
    <x v="887"/>
    <s v="CUST12401"/>
    <x v="0"/>
    <x v="887"/>
    <x v="887"/>
    <d v="2023-03-29T00:00:00"/>
    <d v="2025-02-02T00:00:00"/>
    <x v="39"/>
    <x v="0"/>
    <n v="676"/>
    <n v="1.8520547945205479"/>
    <x v="2"/>
    <x v="1"/>
    <x v="3"/>
    <s v="Mar"/>
    <s v="Q1"/>
    <n v="1215"/>
    <n v="2025"/>
    <s v="Feb"/>
    <s v="Active"/>
    <n v="20.361317044921819"/>
  </r>
  <r>
    <x v="888"/>
    <s v="CUST11354"/>
    <x v="4"/>
    <x v="888"/>
    <x v="888"/>
    <d v="2023-11-06T00:00:00"/>
    <d v="2024-03-15T00:00:00"/>
    <x v="203"/>
    <x v="2"/>
    <n v="130"/>
    <n v="0.35616438356164382"/>
    <x v="2"/>
    <x v="0"/>
    <x v="3"/>
    <s v="Nov"/>
    <s v="Q4"/>
    <n v="993"/>
    <n v="2024"/>
    <s v="Mar"/>
    <s v="Inactive"/>
    <n v="51.386815093059951"/>
  </r>
  <r>
    <x v="889"/>
    <s v="CUST10555"/>
    <x v="1"/>
    <x v="889"/>
    <x v="889"/>
    <d v="2021-10-11T00:00:00"/>
    <d v="2025-04-14T00:00:00"/>
    <x v="101"/>
    <x v="0"/>
    <n v="1281"/>
    <n v="3.5095890410958903"/>
    <x v="2"/>
    <x v="0"/>
    <x v="0"/>
    <s v="Oct"/>
    <s v="Q4"/>
    <n v="1749"/>
    <n v="2025"/>
    <s v="Apr"/>
    <s v="Active"/>
    <n v="31.224515332132249"/>
  </r>
  <r>
    <x v="890"/>
    <s v="CUST10363"/>
    <x v="1"/>
    <x v="890"/>
    <x v="890"/>
    <d v="2020-12-02T00:00:00"/>
    <d v="2021-02-22T00:00:00"/>
    <x v="128"/>
    <x v="1"/>
    <n v="82"/>
    <n v="0.22465753424657534"/>
    <x v="1"/>
    <x v="0"/>
    <x v="4"/>
    <s v="Dec"/>
    <s v="Q4"/>
    <n v="2062"/>
    <n v="2021"/>
    <s v="Feb"/>
    <s v="Inactive"/>
    <n v="19.854691630338166"/>
  </r>
  <r>
    <x v="891"/>
    <s v="CUST12173"/>
    <x v="3"/>
    <x v="891"/>
    <x v="891"/>
    <d v="2023-01-25T00:00:00"/>
    <d v="2024-02-29T00:00:00"/>
    <x v="272"/>
    <x v="1"/>
    <n v="400"/>
    <n v="1.095890410958904"/>
    <x v="2"/>
    <x v="1"/>
    <x v="3"/>
    <s v="Jan"/>
    <s v="Q1"/>
    <n v="1278"/>
    <n v="2024"/>
    <s v="Feb"/>
    <s v="Inactive"/>
    <n v="23.027519545760946"/>
  </r>
  <r>
    <x v="892"/>
    <s v="CUST12278"/>
    <x v="4"/>
    <x v="892"/>
    <x v="892"/>
    <d v="2022-12-01T00:00:00"/>
    <d v="2023-04-21T00:00:00"/>
    <x v="102"/>
    <x v="1"/>
    <n v="141"/>
    <n v="0.38630136986301372"/>
    <x v="1"/>
    <x v="2"/>
    <x v="1"/>
    <s v="Dec"/>
    <s v="Q4"/>
    <n v="1333"/>
    <n v="2023"/>
    <s v="Apr"/>
    <s v="Inactive"/>
    <n v="82.546391043666816"/>
  </r>
  <r>
    <x v="893"/>
    <s v="CUST10248"/>
    <x v="3"/>
    <x v="893"/>
    <x v="893"/>
    <d v="2022-09-06T00:00:00"/>
    <d v="2025-06-15T00:00:00"/>
    <x v="125"/>
    <x v="2"/>
    <n v="1013"/>
    <n v="2.7753424657534245"/>
    <x v="2"/>
    <x v="0"/>
    <x v="1"/>
    <s v="Sep"/>
    <s v="Q3"/>
    <n v="1419"/>
    <n v="2025"/>
    <s v="Jun"/>
    <s v="Inactive"/>
    <n v="60.447140679534151"/>
  </r>
  <r>
    <x v="894"/>
    <s v="CUST10587"/>
    <x v="4"/>
    <x v="894"/>
    <x v="894"/>
    <d v="2022-04-12T00:00:00"/>
    <d v="2024-10-08T00:00:00"/>
    <x v="110"/>
    <x v="1"/>
    <n v="910"/>
    <n v="2.493150684931507"/>
    <x v="2"/>
    <x v="2"/>
    <x v="1"/>
    <s v="Apr"/>
    <s v="Q2"/>
    <n v="1566"/>
    <n v="2024"/>
    <s v="Oct"/>
    <s v="Inactive"/>
    <n v="186.71393793282755"/>
  </r>
  <r>
    <x v="895"/>
    <s v="CUST10937"/>
    <x v="3"/>
    <x v="895"/>
    <x v="895"/>
    <d v="2021-06-02T00:00:00"/>
    <d v="2024-08-12T00:00:00"/>
    <x v="205"/>
    <x v="0"/>
    <n v="1167"/>
    <n v="3.1972602739726028"/>
    <x v="1"/>
    <x v="2"/>
    <x v="0"/>
    <s v="Jun"/>
    <s v="Q2"/>
    <n v="1880"/>
    <n v="2024"/>
    <s v="Aug"/>
    <s v="Active"/>
    <n v="61.119039164113701"/>
  </r>
  <r>
    <x v="896"/>
    <s v="CUST12312"/>
    <x v="0"/>
    <x v="896"/>
    <x v="896"/>
    <d v="2023-05-18T00:00:00"/>
    <d v="2024-06-06T00:00:00"/>
    <x v="39"/>
    <x v="0"/>
    <n v="385"/>
    <n v="1.0547945205479452"/>
    <x v="2"/>
    <x v="0"/>
    <x v="3"/>
    <s v="May"/>
    <s v="Q2"/>
    <n v="1165"/>
    <n v="2024"/>
    <s v="Jun"/>
    <s v="Active"/>
    <n v="27.462276226506241"/>
  </r>
  <r>
    <x v="897"/>
    <s v="CUST12013"/>
    <x v="0"/>
    <x v="897"/>
    <x v="897"/>
    <d v="2021-07-13T00:00:00"/>
    <d v="2024-04-05T00:00:00"/>
    <x v="17"/>
    <x v="1"/>
    <n v="997"/>
    <n v="2.7315068493150685"/>
    <x v="0"/>
    <x v="1"/>
    <x v="0"/>
    <s v="Jul"/>
    <s v="Q3"/>
    <n v="1839"/>
    <n v="2024"/>
    <s v="Apr"/>
    <s v="Inactive"/>
    <n v="3.8062749142953405"/>
  </r>
  <r>
    <x v="898"/>
    <s v="CUST11198"/>
    <x v="3"/>
    <x v="898"/>
    <x v="898"/>
    <d v="2022-10-17T00:00:00"/>
    <d v="2023-02-03T00:00:00"/>
    <x v="122"/>
    <x v="0"/>
    <n v="109"/>
    <n v="0.29863013698630136"/>
    <x v="2"/>
    <x v="1"/>
    <x v="1"/>
    <s v="Oct"/>
    <s v="Q4"/>
    <n v="1378"/>
    <n v="2023"/>
    <s v="Feb"/>
    <s v="Active"/>
    <n v="19.95333130284622"/>
  </r>
  <r>
    <x v="899"/>
    <s v="CUST11005"/>
    <x v="1"/>
    <x v="899"/>
    <x v="899"/>
    <d v="2023-09-11T00:00:00"/>
    <d v="2025-04-07T00:00:00"/>
    <x v="275"/>
    <x v="2"/>
    <n v="574"/>
    <n v="1.5726027397260274"/>
    <x v="1"/>
    <x v="0"/>
    <x v="3"/>
    <s v="Sep"/>
    <s v="Q3"/>
    <n v="1049"/>
    <n v="2025"/>
    <s v="Apr"/>
    <s v="Inactive"/>
    <n v="19.164303293705956"/>
  </r>
  <r>
    <x v="900"/>
    <s v="CUST10831"/>
    <x v="0"/>
    <x v="900"/>
    <x v="900"/>
    <d v="2023-12-21T00:00:00"/>
    <d v="2024-03-13T00:00:00"/>
    <x v="58"/>
    <x v="0"/>
    <n v="83"/>
    <n v="0.22739726027397261"/>
    <x v="2"/>
    <x v="1"/>
    <x v="3"/>
    <s v="Dec"/>
    <s v="Q4"/>
    <n v="948"/>
    <n v="2024"/>
    <s v="Mar"/>
    <s v="Active"/>
    <n v="18.717851994999368"/>
  </r>
  <r>
    <x v="901"/>
    <s v="CUST12436"/>
    <x v="0"/>
    <x v="901"/>
    <x v="901"/>
    <d v="2023-03-23T00:00:00"/>
    <d v="2023-07-19T00:00:00"/>
    <x v="35"/>
    <x v="2"/>
    <n v="118"/>
    <n v="0.32328767123287672"/>
    <x v="1"/>
    <x v="1"/>
    <x v="3"/>
    <s v="Mar"/>
    <s v="Q1"/>
    <n v="1221"/>
    <n v="2023"/>
    <s v="Jul"/>
    <s v="Inactive"/>
    <n v="7.5866182371856272"/>
  </r>
  <r>
    <x v="902"/>
    <s v="CUST12425"/>
    <x v="2"/>
    <x v="902"/>
    <x v="902"/>
    <d v="2022-01-23T00:00:00"/>
    <d v="2024-12-05T00:00:00"/>
    <x v="202"/>
    <x v="0"/>
    <n v="1047"/>
    <n v="2.8684931506849316"/>
    <x v="2"/>
    <x v="1"/>
    <x v="1"/>
    <s v="Jan"/>
    <s v="Q1"/>
    <n v="1645"/>
    <n v="2024"/>
    <s v="Dec"/>
    <s v="Active"/>
    <n v="24.664051625097333"/>
  </r>
  <r>
    <x v="903"/>
    <s v="CUST11761"/>
    <x v="2"/>
    <x v="903"/>
    <x v="903"/>
    <d v="2021-11-29T00:00:00"/>
    <d v="2021-12-30T00:00:00"/>
    <x v="231"/>
    <x v="1"/>
    <n v="31"/>
    <n v="8.4931506849315067E-2"/>
    <x v="2"/>
    <x v="2"/>
    <x v="0"/>
    <s v="Nov"/>
    <s v="Q4"/>
    <n v="1700"/>
    <n v="2021"/>
    <s v="Dec"/>
    <s v="Inactive"/>
    <n v="95.191245426807498"/>
  </r>
  <r>
    <x v="904"/>
    <s v="CUST10928"/>
    <x v="2"/>
    <x v="904"/>
    <x v="904"/>
    <d v="2022-12-03T00:00:00"/>
    <d v="2023-01-02T00:00:00"/>
    <x v="132"/>
    <x v="1"/>
    <n v="30"/>
    <n v="8.2191780821917804E-2"/>
    <x v="2"/>
    <x v="2"/>
    <x v="1"/>
    <s v="Dec"/>
    <s v="Q4"/>
    <n v="1331"/>
    <n v="2023"/>
    <s v="Jan"/>
    <s v="Inactive"/>
    <n v="121.61920950365874"/>
  </r>
  <r>
    <x v="905"/>
    <s v="CUST11276"/>
    <x v="4"/>
    <x v="905"/>
    <x v="905"/>
    <d v="2024-07-15T00:00:00"/>
    <d v="2025-04-11T00:00:00"/>
    <x v="113"/>
    <x v="1"/>
    <n v="270"/>
    <n v="0.73972602739726023"/>
    <x v="1"/>
    <x v="1"/>
    <x v="2"/>
    <s v="Jul"/>
    <s v="Q3"/>
    <n v="741"/>
    <n v="2025"/>
    <s v="Apr"/>
    <s v="Inactive"/>
    <n v="8.6914016902725333"/>
  </r>
  <r>
    <x v="906"/>
    <s v="CUST10603"/>
    <x v="3"/>
    <x v="906"/>
    <x v="906"/>
    <d v="2023-03-24T00:00:00"/>
    <d v="2024-08-06T00:00:00"/>
    <x v="147"/>
    <x v="2"/>
    <n v="501"/>
    <n v="1.3726027397260274"/>
    <x v="1"/>
    <x v="0"/>
    <x v="3"/>
    <s v="Mar"/>
    <s v="Q1"/>
    <n v="1220"/>
    <n v="2024"/>
    <s v="Aug"/>
    <s v="Inactive"/>
    <n v="28.436005374599205"/>
  </r>
  <r>
    <x v="907"/>
    <s v="CUST10687"/>
    <x v="2"/>
    <x v="907"/>
    <x v="907"/>
    <d v="2022-10-07T00:00:00"/>
    <d v="2023-05-08T00:00:00"/>
    <x v="246"/>
    <x v="1"/>
    <n v="213"/>
    <n v="0.58356164383561648"/>
    <x v="0"/>
    <x v="0"/>
    <x v="1"/>
    <s v="Oct"/>
    <s v="Q4"/>
    <n v="1388"/>
    <n v="2023"/>
    <s v="May"/>
    <s v="Inactive"/>
    <n v="9.5349471325605624"/>
  </r>
  <r>
    <x v="908"/>
    <s v="CUST11716"/>
    <x v="1"/>
    <x v="908"/>
    <x v="908"/>
    <d v="2023-12-13T00:00:00"/>
    <d v="2024-08-06T00:00:00"/>
    <x v="210"/>
    <x v="1"/>
    <n v="237"/>
    <n v="0.64931506849315068"/>
    <x v="2"/>
    <x v="0"/>
    <x v="3"/>
    <s v="Dec"/>
    <s v="Q4"/>
    <n v="956"/>
    <n v="2024"/>
    <s v="Aug"/>
    <s v="Inactive"/>
    <n v="38.085030564545129"/>
  </r>
  <r>
    <x v="909"/>
    <s v="CUST10678"/>
    <x v="2"/>
    <x v="909"/>
    <x v="909"/>
    <d v="2022-05-25T00:00:00"/>
    <d v="2024-01-17T00:00:00"/>
    <x v="9"/>
    <x v="0"/>
    <n v="602"/>
    <n v="1.6493150684931508"/>
    <x v="0"/>
    <x v="2"/>
    <x v="1"/>
    <s v="May"/>
    <s v="Q2"/>
    <n v="1523"/>
    <n v="2024"/>
    <s v="Jan"/>
    <s v="Active"/>
    <n v="63.688214808954221"/>
  </r>
  <r>
    <x v="910"/>
    <s v="CUST10234"/>
    <x v="4"/>
    <x v="910"/>
    <x v="910"/>
    <d v="2022-06-23T00:00:00"/>
    <d v="2023-06-07T00:00:00"/>
    <x v="27"/>
    <x v="2"/>
    <n v="349"/>
    <n v="0.95616438356164379"/>
    <x v="1"/>
    <x v="0"/>
    <x v="1"/>
    <s v="Jun"/>
    <s v="Q2"/>
    <n v="1494"/>
    <n v="2023"/>
    <s v="Jun"/>
    <s v="Inactive"/>
    <n v="35.117387654402073"/>
  </r>
  <r>
    <x v="911"/>
    <s v="CUST11526"/>
    <x v="1"/>
    <x v="911"/>
    <x v="911"/>
    <d v="2023-08-27T00:00:00"/>
    <d v="2023-10-07T00:00:00"/>
    <x v="268"/>
    <x v="0"/>
    <n v="41"/>
    <n v="0.11232876712328767"/>
    <x v="0"/>
    <x v="2"/>
    <x v="3"/>
    <s v="Aug"/>
    <s v="Q3"/>
    <n v="1064"/>
    <n v="2023"/>
    <s v="Oct"/>
    <s v="Active"/>
    <n v="31.233056331789733"/>
  </r>
  <r>
    <x v="912"/>
    <s v="CUST10061"/>
    <x v="3"/>
    <x v="912"/>
    <x v="912"/>
    <d v="2020-09-06T00:00:00"/>
    <d v="2021-01-25T00:00:00"/>
    <x v="14"/>
    <x v="2"/>
    <n v="141"/>
    <n v="0.38630136986301372"/>
    <x v="0"/>
    <x v="2"/>
    <x v="4"/>
    <s v="Sep"/>
    <s v="Q3"/>
    <n v="2149"/>
    <n v="2021"/>
    <s v="Jan"/>
    <s v="Inactive"/>
    <n v="8.4624978384132756"/>
  </r>
  <r>
    <x v="913"/>
    <s v="CUST11175"/>
    <x v="4"/>
    <x v="913"/>
    <x v="913"/>
    <d v="2024-07-04T00:00:00"/>
    <d v="2025-01-10T00:00:00"/>
    <x v="276"/>
    <x v="0"/>
    <n v="190"/>
    <n v="0.52054794520547942"/>
    <x v="1"/>
    <x v="0"/>
    <x v="2"/>
    <s v="Jul"/>
    <s v="Q3"/>
    <n v="752"/>
    <n v="2025"/>
    <s v="Jan"/>
    <s v="Active"/>
    <n v="12.658909788196436"/>
  </r>
  <r>
    <x v="914"/>
    <s v="CUST10012"/>
    <x v="1"/>
    <x v="914"/>
    <x v="914"/>
    <d v="2024-06-16T00:00:00"/>
    <d v="2024-10-06T00:00:00"/>
    <x v="15"/>
    <x v="1"/>
    <n v="112"/>
    <n v="0.30684931506849317"/>
    <x v="2"/>
    <x v="2"/>
    <x v="2"/>
    <s v="Jun"/>
    <s v="Q2"/>
    <n v="770"/>
    <n v="2024"/>
    <s v="Oct"/>
    <s v="Inactive"/>
    <n v="150.11518696548276"/>
  </r>
  <r>
    <x v="915"/>
    <s v="CUST10121"/>
    <x v="3"/>
    <x v="915"/>
    <x v="915"/>
    <d v="2022-04-25T00:00:00"/>
    <d v="2024-02-28T00:00:00"/>
    <x v="140"/>
    <x v="2"/>
    <n v="674"/>
    <n v="1.8465753424657534"/>
    <x v="2"/>
    <x v="0"/>
    <x v="1"/>
    <s v="Apr"/>
    <s v="Q2"/>
    <n v="1553"/>
    <n v="2024"/>
    <s v="Feb"/>
    <s v="Inactive"/>
    <n v="42.340636923751894"/>
  </r>
  <r>
    <x v="916"/>
    <s v="CUST10797"/>
    <x v="4"/>
    <x v="916"/>
    <x v="916"/>
    <d v="2024-05-30T00:00:00"/>
    <d v="2024-11-20T00:00:00"/>
    <x v="217"/>
    <x v="2"/>
    <n v="174"/>
    <n v="0.47671232876712327"/>
    <x v="0"/>
    <x v="2"/>
    <x v="2"/>
    <s v="May"/>
    <s v="Q2"/>
    <n v="787"/>
    <n v="2024"/>
    <s v="Nov"/>
    <s v="Inactive"/>
    <n v="33.037432616845393"/>
  </r>
  <r>
    <x v="917"/>
    <s v="CUST12221"/>
    <x v="0"/>
    <x v="917"/>
    <x v="917"/>
    <d v="2024-07-10T00:00:00"/>
    <d v="2024-12-14T00:00:00"/>
    <x v="117"/>
    <x v="2"/>
    <n v="157"/>
    <n v="0.43013698630136987"/>
    <x v="2"/>
    <x v="0"/>
    <x v="2"/>
    <s v="Jul"/>
    <s v="Q3"/>
    <n v="746"/>
    <n v="2024"/>
    <s v="Dec"/>
    <s v="Inactive"/>
    <n v="24.868514200205546"/>
  </r>
  <r>
    <x v="918"/>
    <s v="CUST11304"/>
    <x v="3"/>
    <x v="918"/>
    <x v="918"/>
    <d v="2022-02-11T00:00:00"/>
    <d v="2023-11-18T00:00:00"/>
    <x v="169"/>
    <x v="2"/>
    <n v="645"/>
    <n v="1.7671232876712328"/>
    <x v="2"/>
    <x v="0"/>
    <x v="1"/>
    <s v="Feb"/>
    <s v="Q1"/>
    <n v="1626"/>
    <n v="2023"/>
    <s v="Nov"/>
    <s v="Inactive"/>
    <n v="29.802476485759911"/>
  </r>
  <r>
    <x v="919"/>
    <s v="CUST12193"/>
    <x v="2"/>
    <x v="919"/>
    <x v="919"/>
    <d v="2020-12-17T00:00:00"/>
    <d v="2023-10-01T00:00:00"/>
    <x v="191"/>
    <x v="2"/>
    <n v="1018"/>
    <n v="2.7890410958904108"/>
    <x v="1"/>
    <x v="1"/>
    <x v="4"/>
    <s v="Dec"/>
    <s v="Q4"/>
    <n v="2047"/>
    <n v="2023"/>
    <s v="Oct"/>
    <s v="Inactive"/>
    <n v="8.5715836078246976"/>
  </r>
  <r>
    <x v="920"/>
    <s v="CUST11050"/>
    <x v="3"/>
    <x v="920"/>
    <x v="920"/>
    <d v="2022-01-27T00:00:00"/>
    <d v="2022-07-31T00:00:00"/>
    <x v="118"/>
    <x v="0"/>
    <n v="185"/>
    <n v="0.50684931506849318"/>
    <x v="2"/>
    <x v="1"/>
    <x v="1"/>
    <s v="Jan"/>
    <s v="Q1"/>
    <n v="1641"/>
    <n v="2022"/>
    <s v="Jul"/>
    <s v="Active"/>
    <n v="21.670731474271083"/>
  </r>
  <r>
    <x v="921"/>
    <s v="CUST10100"/>
    <x v="3"/>
    <x v="921"/>
    <x v="921"/>
    <d v="2021-03-24T00:00:00"/>
    <d v="2022-04-23T00:00:00"/>
    <x v="96"/>
    <x v="0"/>
    <n v="395"/>
    <n v="1.0821917808219179"/>
    <x v="1"/>
    <x v="1"/>
    <x v="0"/>
    <s v="Mar"/>
    <s v="Q1"/>
    <n v="1950"/>
    <n v="2022"/>
    <s v="Apr"/>
    <s v="Active"/>
    <n v="7.6250028194322779"/>
  </r>
  <r>
    <x v="922"/>
    <s v="CUST10684"/>
    <x v="4"/>
    <x v="922"/>
    <x v="922"/>
    <d v="2023-07-16T00:00:00"/>
    <d v="2024-06-14T00:00:00"/>
    <x v="264"/>
    <x v="1"/>
    <n v="334"/>
    <n v="0.91506849315068495"/>
    <x v="1"/>
    <x v="0"/>
    <x v="3"/>
    <s v="Jul"/>
    <s v="Q3"/>
    <n v="1106"/>
    <n v="2024"/>
    <s v="Jun"/>
    <s v="Inactive"/>
    <n v="23.315644003921793"/>
  </r>
  <r>
    <x v="923"/>
    <s v="CUST11705"/>
    <x v="4"/>
    <x v="923"/>
    <x v="923"/>
    <d v="2023-12-15T00:00:00"/>
    <d v="2025-06-28T00:00:00"/>
    <x v="235"/>
    <x v="2"/>
    <n v="561"/>
    <n v="1.536986301369863"/>
    <x v="2"/>
    <x v="1"/>
    <x v="3"/>
    <s v="Dec"/>
    <s v="Q4"/>
    <n v="954"/>
    <n v="2025"/>
    <s v="Jun"/>
    <s v="Inactive"/>
    <n v="19.505645698337482"/>
  </r>
  <r>
    <x v="924"/>
    <s v="CUST10934"/>
    <x v="4"/>
    <x v="924"/>
    <x v="924"/>
    <d v="2021-04-20T00:00:00"/>
    <d v="2021-08-20T00:00:00"/>
    <x v="251"/>
    <x v="2"/>
    <n v="122"/>
    <n v="0.33424657534246577"/>
    <x v="1"/>
    <x v="1"/>
    <x v="0"/>
    <s v="Apr"/>
    <s v="Q2"/>
    <n v="1923"/>
    <n v="2021"/>
    <s v="Aug"/>
    <s v="Inactive"/>
    <n v="12.275595401811445"/>
  </r>
  <r>
    <x v="925"/>
    <s v="CUST12296"/>
    <x v="3"/>
    <x v="925"/>
    <x v="925"/>
    <d v="2020-09-26T00:00:00"/>
    <d v="2022-01-01T00:00:00"/>
    <x v="82"/>
    <x v="0"/>
    <n v="462"/>
    <n v="1.2657534246575342"/>
    <x v="2"/>
    <x v="2"/>
    <x v="4"/>
    <s v="Sep"/>
    <s v="Q3"/>
    <n v="2129"/>
    <n v="2022"/>
    <s v="Jan"/>
    <s v="Active"/>
    <n v="62.679102768842711"/>
  </r>
  <r>
    <x v="926"/>
    <s v="CUST12202"/>
    <x v="2"/>
    <x v="926"/>
    <x v="926"/>
    <d v="2024-04-03T00:00:00"/>
    <d v="2025-05-15T00:00:00"/>
    <x v="62"/>
    <x v="2"/>
    <n v="407"/>
    <n v="1.1150684931506849"/>
    <x v="1"/>
    <x v="0"/>
    <x v="2"/>
    <s v="Apr"/>
    <s v="Q2"/>
    <n v="844"/>
    <n v="2025"/>
    <s v="May"/>
    <s v="Inactive"/>
    <n v="22.087011053118907"/>
  </r>
  <r>
    <x v="927"/>
    <s v="CUST10955"/>
    <x v="2"/>
    <x v="927"/>
    <x v="927"/>
    <d v="2021-03-24T00:00:00"/>
    <d v="2024-12-19T00:00:00"/>
    <x v="178"/>
    <x v="1"/>
    <n v="1366"/>
    <n v="3.7424657534246575"/>
    <x v="2"/>
    <x v="0"/>
    <x v="0"/>
    <s v="Mar"/>
    <s v="Q1"/>
    <n v="1950"/>
    <n v="2024"/>
    <s v="Dec"/>
    <s v="Inactive"/>
    <n v="48.020928816183968"/>
  </r>
  <r>
    <x v="928"/>
    <s v="CUST10352"/>
    <x v="4"/>
    <x v="928"/>
    <x v="928"/>
    <d v="2024-02-04T00:00:00"/>
    <d v="2024-02-10T00:00:00"/>
    <x v="93"/>
    <x v="1"/>
    <n v="6"/>
    <n v="1.643835616438356E-2"/>
    <x v="2"/>
    <x v="1"/>
    <x v="2"/>
    <s v="Feb"/>
    <s v="Q1"/>
    <n v="903"/>
    <n v="2024"/>
    <s v="Feb"/>
    <s v="Inactive"/>
    <n v="18.334848756989448"/>
  </r>
  <r>
    <x v="929"/>
    <s v="CUST11378"/>
    <x v="3"/>
    <x v="929"/>
    <x v="929"/>
    <d v="2022-11-18T00:00:00"/>
    <d v="2024-03-10T00:00:00"/>
    <x v="69"/>
    <x v="2"/>
    <n v="478"/>
    <n v="1.3095890410958904"/>
    <x v="1"/>
    <x v="2"/>
    <x v="1"/>
    <s v="Nov"/>
    <s v="Q4"/>
    <n v="1346"/>
    <n v="2024"/>
    <s v="Mar"/>
    <s v="Inactive"/>
    <n v="47.957912952453093"/>
  </r>
  <r>
    <x v="930"/>
    <s v="CUST10727"/>
    <x v="4"/>
    <x v="930"/>
    <x v="930"/>
    <d v="2022-10-11T00:00:00"/>
    <d v="2024-12-04T00:00:00"/>
    <x v="239"/>
    <x v="0"/>
    <n v="785"/>
    <n v="2.1506849315068495"/>
    <x v="0"/>
    <x v="1"/>
    <x v="1"/>
    <s v="Oct"/>
    <s v="Q4"/>
    <n v="1384"/>
    <n v="2024"/>
    <s v="Dec"/>
    <s v="Active"/>
    <n v="6.2743033341123011"/>
  </r>
  <r>
    <x v="931"/>
    <s v="CUST10813"/>
    <x v="2"/>
    <x v="931"/>
    <x v="931"/>
    <d v="2022-07-04T00:00:00"/>
    <d v="2024-05-20T00:00:00"/>
    <x v="277"/>
    <x v="2"/>
    <n v="686"/>
    <n v="1.8794520547945206"/>
    <x v="0"/>
    <x v="1"/>
    <x v="1"/>
    <s v="Jul"/>
    <s v="Q3"/>
    <n v="1483"/>
    <n v="2024"/>
    <s v="May"/>
    <s v="Inactive"/>
    <n v="7.1536923230592109"/>
  </r>
  <r>
    <x v="932"/>
    <s v="CUST10937"/>
    <x v="1"/>
    <x v="932"/>
    <x v="932"/>
    <d v="2022-11-24T00:00:00"/>
    <d v="2023-12-01T00:00:00"/>
    <x v="205"/>
    <x v="0"/>
    <n v="372"/>
    <n v="1.0191780821917809"/>
    <x v="0"/>
    <x v="0"/>
    <x v="1"/>
    <s v="Nov"/>
    <s v="Q4"/>
    <n v="1340"/>
    <n v="2023"/>
    <s v="Dec"/>
    <s v="Active"/>
    <n v="5.8876478129213359"/>
  </r>
  <r>
    <x v="933"/>
    <s v="CUST11708"/>
    <x v="2"/>
    <x v="933"/>
    <x v="933"/>
    <d v="2021-05-03T00:00:00"/>
    <d v="2021-09-08T00:00:00"/>
    <x v="220"/>
    <x v="1"/>
    <n v="128"/>
    <n v="0.35068493150684932"/>
    <x v="1"/>
    <x v="1"/>
    <x v="0"/>
    <s v="May"/>
    <s v="Q2"/>
    <n v="1910"/>
    <n v="2021"/>
    <s v="Sep"/>
    <s v="Inactive"/>
    <n v="15.840188840311965"/>
  </r>
  <r>
    <x v="934"/>
    <s v="CUST11162"/>
    <x v="3"/>
    <x v="934"/>
    <x v="934"/>
    <d v="2021-11-08T00:00:00"/>
    <d v="2023-11-26T00:00:00"/>
    <x v="220"/>
    <x v="1"/>
    <n v="748"/>
    <n v="2.0493150684931507"/>
    <x v="1"/>
    <x v="0"/>
    <x v="0"/>
    <s v="Nov"/>
    <s v="Q4"/>
    <n v="1721"/>
    <n v="2023"/>
    <s v="Nov"/>
    <s v="Inactive"/>
    <n v="25.613105472397876"/>
  </r>
  <r>
    <x v="935"/>
    <s v="CUST11197"/>
    <x v="1"/>
    <x v="935"/>
    <x v="935"/>
    <d v="2023-10-24T00:00:00"/>
    <d v="2025-04-25T00:00:00"/>
    <x v="67"/>
    <x v="1"/>
    <n v="549"/>
    <n v="1.5041095890410958"/>
    <x v="1"/>
    <x v="1"/>
    <x v="3"/>
    <s v="Oct"/>
    <s v="Q4"/>
    <n v="1006"/>
    <n v="2025"/>
    <s v="Apr"/>
    <s v="Inactive"/>
    <n v="15.516709322868586"/>
  </r>
  <r>
    <x v="936"/>
    <s v="CUST11418"/>
    <x v="1"/>
    <x v="936"/>
    <x v="936"/>
    <d v="2021-08-08T00:00:00"/>
    <d v="2023-10-21T00:00:00"/>
    <x v="219"/>
    <x v="2"/>
    <n v="804"/>
    <n v="2.2027397260273971"/>
    <x v="1"/>
    <x v="0"/>
    <x v="0"/>
    <s v="Aug"/>
    <s v="Q3"/>
    <n v="1813"/>
    <n v="2023"/>
    <s v="Oct"/>
    <s v="Inactive"/>
    <n v="23.151643993927614"/>
  </r>
  <r>
    <x v="937"/>
    <s v="CUST10799"/>
    <x v="1"/>
    <x v="937"/>
    <x v="937"/>
    <d v="2021-07-26T00:00:00"/>
    <d v="2023-09-29T00:00:00"/>
    <x v="153"/>
    <x v="0"/>
    <n v="795"/>
    <n v="2.1780821917808217"/>
    <x v="1"/>
    <x v="2"/>
    <x v="0"/>
    <s v="Jul"/>
    <s v="Q3"/>
    <n v="1826"/>
    <n v="2023"/>
    <s v="Sep"/>
    <s v="Active"/>
    <n v="73.284990019140352"/>
  </r>
  <r>
    <x v="938"/>
    <s v="CUST11316"/>
    <x v="1"/>
    <x v="938"/>
    <x v="938"/>
    <d v="2020-09-23T00:00:00"/>
    <d v="2025-04-16T00:00:00"/>
    <x v="211"/>
    <x v="2"/>
    <n v="1666"/>
    <n v="4.5643835616438357"/>
    <x v="1"/>
    <x v="2"/>
    <x v="4"/>
    <s v="Sep"/>
    <s v="Q3"/>
    <n v="2132"/>
    <n v="2025"/>
    <s v="Apr"/>
    <s v="Inactive"/>
    <n v="93.408989127852351"/>
  </r>
  <r>
    <x v="939"/>
    <s v="CUST11386"/>
    <x v="3"/>
    <x v="939"/>
    <x v="939"/>
    <d v="2023-11-30T00:00:00"/>
    <d v="2025-05-09T00:00:00"/>
    <x v="44"/>
    <x v="2"/>
    <n v="526"/>
    <n v="1.441095890410959"/>
    <x v="1"/>
    <x v="0"/>
    <x v="3"/>
    <s v="Nov"/>
    <s v="Q4"/>
    <n v="969"/>
    <n v="2025"/>
    <s v="May"/>
    <s v="Inactive"/>
    <n v="20.829358734935713"/>
  </r>
  <r>
    <x v="940"/>
    <s v="CUST10453"/>
    <x v="2"/>
    <x v="940"/>
    <x v="940"/>
    <d v="2024-03-20T00:00:00"/>
    <d v="2024-04-04T00:00:00"/>
    <x v="13"/>
    <x v="1"/>
    <n v="15"/>
    <n v="4.1095890410958902E-2"/>
    <x v="0"/>
    <x v="1"/>
    <x v="2"/>
    <s v="Mar"/>
    <s v="Q1"/>
    <n v="858"/>
    <n v="2024"/>
    <s v="Apr"/>
    <s v="Inactive"/>
    <n v="6.9126925285201057"/>
  </r>
  <r>
    <x v="941"/>
    <s v="CUST11292"/>
    <x v="0"/>
    <x v="941"/>
    <x v="941"/>
    <d v="2024-03-30T00:00:00"/>
    <d v="2025-04-14T00:00:00"/>
    <x v="205"/>
    <x v="1"/>
    <n v="380"/>
    <n v="1.0410958904109588"/>
    <x v="2"/>
    <x v="0"/>
    <x v="2"/>
    <s v="Mar"/>
    <s v="Q1"/>
    <n v="848"/>
    <n v="2025"/>
    <s v="Apr"/>
    <s v="Inactive"/>
    <n v="27.965362510287232"/>
  </r>
  <r>
    <x v="942"/>
    <s v="CUST12408"/>
    <x v="3"/>
    <x v="942"/>
    <x v="942"/>
    <d v="2022-12-24T00:00:00"/>
    <d v="2023-08-15T00:00:00"/>
    <x v="188"/>
    <x v="0"/>
    <n v="234"/>
    <n v="0.64109589041095894"/>
    <x v="2"/>
    <x v="1"/>
    <x v="1"/>
    <s v="Dec"/>
    <s v="Q4"/>
    <n v="1310"/>
    <n v="2023"/>
    <s v="Aug"/>
    <s v="Active"/>
    <n v="17.919894892825226"/>
  </r>
  <r>
    <x v="943"/>
    <s v="CUST11369"/>
    <x v="3"/>
    <x v="943"/>
    <x v="943"/>
    <d v="2022-11-10T00:00:00"/>
    <d v="2022-11-16T00:00:00"/>
    <x v="267"/>
    <x v="2"/>
    <n v="6"/>
    <n v="1.643835616438356E-2"/>
    <x v="1"/>
    <x v="1"/>
    <x v="1"/>
    <s v="Nov"/>
    <s v="Q4"/>
    <n v="1354"/>
    <n v="2022"/>
    <s v="Nov"/>
    <s v="Inactive"/>
    <n v="8.7104524571649264"/>
  </r>
  <r>
    <x v="944"/>
    <s v="CUST10454"/>
    <x v="3"/>
    <x v="944"/>
    <x v="944"/>
    <d v="2020-11-26T00:00:00"/>
    <d v="2022-02-18T00:00:00"/>
    <x v="152"/>
    <x v="2"/>
    <n v="449"/>
    <n v="1.2301369863013698"/>
    <x v="0"/>
    <x v="0"/>
    <x v="4"/>
    <s v="Nov"/>
    <s v="Q4"/>
    <n v="2068"/>
    <n v="2022"/>
    <s v="Feb"/>
    <s v="Inactive"/>
    <n v="9.0252629665525479"/>
  </r>
  <r>
    <x v="945"/>
    <s v="CUST10461"/>
    <x v="0"/>
    <x v="945"/>
    <x v="945"/>
    <d v="2024-04-14T00:00:00"/>
    <d v="2025-04-17T00:00:00"/>
    <x v="167"/>
    <x v="1"/>
    <n v="368"/>
    <n v="1.0082191780821919"/>
    <x v="1"/>
    <x v="0"/>
    <x v="2"/>
    <s v="Apr"/>
    <s v="Q2"/>
    <n v="833"/>
    <n v="2025"/>
    <s v="Apr"/>
    <s v="Inactive"/>
    <n v="23.512089533983328"/>
  </r>
  <r>
    <x v="946"/>
    <s v="CUST12338"/>
    <x v="1"/>
    <x v="946"/>
    <x v="946"/>
    <d v="2024-01-21T00:00:00"/>
    <d v="2024-11-29T00:00:00"/>
    <x v="102"/>
    <x v="1"/>
    <n v="313"/>
    <n v="0.8575342465753425"/>
    <x v="2"/>
    <x v="1"/>
    <x v="2"/>
    <s v="Jan"/>
    <s v="Q1"/>
    <n v="917"/>
    <n v="2024"/>
    <s v="Nov"/>
    <s v="Inactive"/>
    <n v="17.844484750029856"/>
  </r>
  <r>
    <x v="947"/>
    <s v="CUST11241"/>
    <x v="3"/>
    <x v="947"/>
    <x v="947"/>
    <d v="2023-07-17T00:00:00"/>
    <d v="2025-03-22T00:00:00"/>
    <x v="66"/>
    <x v="1"/>
    <n v="614"/>
    <n v="1.6821917808219178"/>
    <x v="2"/>
    <x v="0"/>
    <x v="3"/>
    <s v="Jul"/>
    <s v="Q3"/>
    <n v="1105"/>
    <n v="2025"/>
    <s v="Mar"/>
    <s v="Inactive"/>
    <n v="36.645065742285105"/>
  </r>
  <r>
    <x v="948"/>
    <s v="CUST10227"/>
    <x v="0"/>
    <x v="948"/>
    <x v="948"/>
    <d v="2023-10-28T00:00:00"/>
    <d v="2025-03-23T00:00:00"/>
    <x v="116"/>
    <x v="2"/>
    <n v="512"/>
    <n v="1.4027397260273973"/>
    <x v="0"/>
    <x v="2"/>
    <x v="3"/>
    <s v="Oct"/>
    <s v="Q4"/>
    <n v="1002"/>
    <n v="2025"/>
    <s v="Mar"/>
    <s v="Inactive"/>
    <n v="62.075668666952424"/>
  </r>
  <r>
    <x v="949"/>
    <s v="CUST11577"/>
    <x v="0"/>
    <x v="949"/>
    <x v="949"/>
    <d v="2023-01-10T00:00:00"/>
    <d v="2024-11-20T00:00:00"/>
    <x v="71"/>
    <x v="1"/>
    <n v="680"/>
    <n v="1.8630136986301369"/>
    <x v="1"/>
    <x v="0"/>
    <x v="3"/>
    <s v="Jan"/>
    <s v="Q1"/>
    <n v="1293"/>
    <n v="2024"/>
    <s v="Nov"/>
    <s v="Inactive"/>
    <n v="14.180642995670324"/>
  </r>
  <r>
    <x v="950"/>
    <s v="CUST11783"/>
    <x v="3"/>
    <x v="950"/>
    <x v="950"/>
    <d v="2023-12-14T00:00:00"/>
    <d v="2024-07-24T00:00:00"/>
    <x v="65"/>
    <x v="1"/>
    <n v="223"/>
    <n v="0.61095890410958908"/>
    <x v="2"/>
    <x v="0"/>
    <x v="3"/>
    <s v="Dec"/>
    <s v="Q4"/>
    <n v="955"/>
    <n v="2024"/>
    <s v="Jul"/>
    <s v="Inactive"/>
    <n v="29.817009271882004"/>
  </r>
  <r>
    <x v="951"/>
    <s v="CUST12252"/>
    <x v="1"/>
    <x v="951"/>
    <x v="951"/>
    <d v="2023-03-13T00:00:00"/>
    <d v="2024-08-12T00:00:00"/>
    <x v="278"/>
    <x v="1"/>
    <n v="518"/>
    <n v="1.4191780821917808"/>
    <x v="1"/>
    <x v="0"/>
    <x v="3"/>
    <s v="Mar"/>
    <s v="Q1"/>
    <n v="1231"/>
    <n v="2024"/>
    <s v="Aug"/>
    <s v="Inactive"/>
    <n v="15.318296544848014"/>
  </r>
  <r>
    <x v="952"/>
    <s v="CUST12171"/>
    <x v="4"/>
    <x v="952"/>
    <x v="952"/>
    <d v="2024-02-12T00:00:00"/>
    <d v="2025-03-02T00:00:00"/>
    <x v="249"/>
    <x v="2"/>
    <n v="384"/>
    <n v="1.0520547945205478"/>
    <x v="0"/>
    <x v="1"/>
    <x v="2"/>
    <s v="Feb"/>
    <s v="Q1"/>
    <n v="895"/>
    <n v="2025"/>
    <s v="Mar"/>
    <s v="Inactive"/>
    <n v="4.9915795486111501"/>
  </r>
  <r>
    <x v="953"/>
    <s v="CUST11327"/>
    <x v="4"/>
    <x v="953"/>
    <x v="953"/>
    <d v="2022-03-14T00:00:00"/>
    <d v="2024-01-22T00:00:00"/>
    <x v="140"/>
    <x v="2"/>
    <n v="679"/>
    <n v="1.8602739726027397"/>
    <x v="1"/>
    <x v="0"/>
    <x v="1"/>
    <s v="Mar"/>
    <s v="Q1"/>
    <n v="1595"/>
    <n v="2024"/>
    <s v="Jan"/>
    <s v="Inactive"/>
    <n v="19.170545013349209"/>
  </r>
  <r>
    <x v="954"/>
    <s v="CUST11863"/>
    <x v="1"/>
    <x v="954"/>
    <x v="954"/>
    <d v="2023-09-03T00:00:00"/>
    <d v="2024-03-21T00:00:00"/>
    <x v="279"/>
    <x v="1"/>
    <n v="200"/>
    <n v="0.54794520547945202"/>
    <x v="0"/>
    <x v="0"/>
    <x v="3"/>
    <s v="Sep"/>
    <s v="Q3"/>
    <n v="1057"/>
    <n v="2024"/>
    <s v="Mar"/>
    <s v="Inactive"/>
    <n v="4.2823774120817735"/>
  </r>
  <r>
    <x v="955"/>
    <s v="CUST10789"/>
    <x v="3"/>
    <x v="955"/>
    <x v="955"/>
    <d v="2024-06-09T00:00:00"/>
    <d v="2024-09-07T00:00:00"/>
    <x v="248"/>
    <x v="1"/>
    <n v="90"/>
    <n v="0.24657534246575341"/>
    <x v="0"/>
    <x v="2"/>
    <x v="2"/>
    <s v="Jun"/>
    <s v="Q2"/>
    <n v="777"/>
    <n v="2024"/>
    <s v="Sep"/>
    <s v="Inactive"/>
    <n v="16.221242037983068"/>
  </r>
  <r>
    <x v="956"/>
    <s v="CUST11670"/>
    <x v="2"/>
    <x v="956"/>
    <x v="956"/>
    <d v="2023-12-26T00:00:00"/>
    <d v="2024-12-26T00:00:00"/>
    <x v="99"/>
    <x v="1"/>
    <n v="366"/>
    <n v="1.0027397260273974"/>
    <x v="2"/>
    <x v="2"/>
    <x v="3"/>
    <s v="Dec"/>
    <s v="Q4"/>
    <n v="943"/>
    <n v="2024"/>
    <s v="Dec"/>
    <s v="Inactive"/>
    <n v="204.10140024073681"/>
  </r>
  <r>
    <x v="957"/>
    <s v="CUST12396"/>
    <x v="2"/>
    <x v="957"/>
    <x v="957"/>
    <d v="2021-12-06T00:00:00"/>
    <d v="2022-03-30T00:00:00"/>
    <x v="182"/>
    <x v="2"/>
    <n v="114"/>
    <n v="0.31232876712328766"/>
    <x v="2"/>
    <x v="0"/>
    <x v="0"/>
    <s v="Dec"/>
    <s v="Q4"/>
    <n v="1693"/>
    <n v="2022"/>
    <s v="Mar"/>
    <s v="Inactive"/>
    <n v="45.970583066351566"/>
  </r>
  <r>
    <x v="958"/>
    <s v="CUST11640"/>
    <x v="1"/>
    <x v="958"/>
    <x v="958"/>
    <d v="2023-05-19T00:00:00"/>
    <d v="2023-09-21T00:00:00"/>
    <x v="219"/>
    <x v="0"/>
    <n v="125"/>
    <n v="0.34246575342465752"/>
    <x v="2"/>
    <x v="0"/>
    <x v="3"/>
    <s v="May"/>
    <s v="Q2"/>
    <n v="1164"/>
    <n v="2023"/>
    <s v="Sep"/>
    <s v="Active"/>
    <n v="29.277928912410982"/>
  </r>
  <r>
    <x v="959"/>
    <s v="CUST10850"/>
    <x v="3"/>
    <x v="959"/>
    <x v="959"/>
    <d v="2023-02-09T00:00:00"/>
    <d v="2024-03-14T00:00:00"/>
    <x v="125"/>
    <x v="0"/>
    <n v="399"/>
    <n v="1.0931506849315069"/>
    <x v="1"/>
    <x v="0"/>
    <x v="3"/>
    <s v="Feb"/>
    <s v="Q1"/>
    <n v="1263"/>
    <n v="2024"/>
    <s v="Mar"/>
    <s v="Active"/>
    <n v="23.308593119162342"/>
  </r>
  <r>
    <x v="960"/>
    <s v="CUST11513"/>
    <x v="2"/>
    <x v="960"/>
    <x v="960"/>
    <d v="2022-11-29T00:00:00"/>
    <d v="2022-12-01T00:00:00"/>
    <x v="85"/>
    <x v="2"/>
    <n v="2"/>
    <n v="5.4794520547945206E-3"/>
    <x v="1"/>
    <x v="0"/>
    <x v="1"/>
    <s v="Nov"/>
    <s v="Q4"/>
    <n v="1335"/>
    <n v="2022"/>
    <s v="Dec"/>
    <s v="Inactive"/>
    <n v="25.303723916222445"/>
  </r>
  <r>
    <x v="961"/>
    <s v="CUST10079"/>
    <x v="1"/>
    <x v="961"/>
    <x v="961"/>
    <d v="2021-10-23T00:00:00"/>
    <d v="2021-12-14T00:00:00"/>
    <x v="54"/>
    <x v="0"/>
    <n v="52"/>
    <n v="0.14246575342465753"/>
    <x v="2"/>
    <x v="0"/>
    <x v="0"/>
    <s v="Oct"/>
    <s v="Q4"/>
    <n v="1737"/>
    <n v="2021"/>
    <s v="Dec"/>
    <s v="Active"/>
    <n v="39.461780990007995"/>
  </r>
  <r>
    <x v="962"/>
    <s v="CUST11075"/>
    <x v="1"/>
    <x v="962"/>
    <x v="962"/>
    <d v="2023-07-18T00:00:00"/>
    <d v="2025-02-22T00:00:00"/>
    <x v="114"/>
    <x v="2"/>
    <n v="585"/>
    <n v="1.6027397260273972"/>
    <x v="2"/>
    <x v="0"/>
    <x v="3"/>
    <s v="Jul"/>
    <s v="Q3"/>
    <n v="1104"/>
    <n v="2025"/>
    <s v="Feb"/>
    <s v="Inactive"/>
    <n v="39.179253265219494"/>
  </r>
  <r>
    <x v="963"/>
    <s v="CUST10003"/>
    <x v="0"/>
    <x v="963"/>
    <x v="963"/>
    <d v="2023-10-16T00:00:00"/>
    <d v="2025-05-23T00:00:00"/>
    <x v="224"/>
    <x v="0"/>
    <n v="585"/>
    <n v="1.6027397260273972"/>
    <x v="1"/>
    <x v="1"/>
    <x v="3"/>
    <s v="Oct"/>
    <s v="Q4"/>
    <n v="1014"/>
    <n v="2025"/>
    <s v="May"/>
    <s v="Active"/>
    <n v="11.801448661398547"/>
  </r>
  <r>
    <x v="964"/>
    <s v="CUST11270"/>
    <x v="2"/>
    <x v="964"/>
    <x v="964"/>
    <d v="2022-05-18T00:00:00"/>
    <d v="2023-04-27T00:00:00"/>
    <x v="26"/>
    <x v="2"/>
    <n v="344"/>
    <n v="0.94246575342465755"/>
    <x v="1"/>
    <x v="0"/>
    <x v="1"/>
    <s v="May"/>
    <s v="Q2"/>
    <n v="1530"/>
    <n v="2023"/>
    <s v="Apr"/>
    <s v="Inactive"/>
    <n v="22.161130746365892"/>
  </r>
  <r>
    <x v="965"/>
    <s v="CUST11748"/>
    <x v="1"/>
    <x v="965"/>
    <x v="965"/>
    <d v="2023-11-01T00:00:00"/>
    <d v="2024-08-17T00:00:00"/>
    <x v="134"/>
    <x v="0"/>
    <n v="290"/>
    <n v="0.79452054794520544"/>
    <x v="0"/>
    <x v="0"/>
    <x v="3"/>
    <s v="Nov"/>
    <s v="Q4"/>
    <n v="998"/>
    <n v="2024"/>
    <s v="Aug"/>
    <s v="Active"/>
    <n v="11.269017755849793"/>
  </r>
  <r>
    <x v="966"/>
    <s v="CUST11637"/>
    <x v="2"/>
    <x v="966"/>
    <x v="966"/>
    <d v="2021-05-31T00:00:00"/>
    <d v="2021-07-03T00:00:00"/>
    <x v="195"/>
    <x v="2"/>
    <n v="33"/>
    <n v="9.0410958904109592E-2"/>
    <x v="2"/>
    <x v="0"/>
    <x v="0"/>
    <s v="May"/>
    <s v="Q2"/>
    <n v="1882"/>
    <n v="2021"/>
    <s v="Jul"/>
    <s v="Inactive"/>
    <n v="55.075663621782425"/>
  </r>
  <r>
    <x v="967"/>
    <s v="CUST11469"/>
    <x v="3"/>
    <x v="967"/>
    <x v="967"/>
    <d v="2020-12-24T00:00:00"/>
    <d v="2024-09-09T00:00:00"/>
    <x v="184"/>
    <x v="0"/>
    <n v="1355"/>
    <n v="3.7123287671232879"/>
    <x v="2"/>
    <x v="1"/>
    <x v="4"/>
    <s v="Dec"/>
    <s v="Q4"/>
    <n v="2040"/>
    <n v="2024"/>
    <s v="Sep"/>
    <s v="Active"/>
    <n v="20.070765261858092"/>
  </r>
  <r>
    <x v="968"/>
    <s v="CUST11161"/>
    <x v="4"/>
    <x v="968"/>
    <x v="968"/>
    <d v="2021-12-23T00:00:00"/>
    <d v="2025-03-30T00:00:00"/>
    <x v="40"/>
    <x v="1"/>
    <n v="1193"/>
    <n v="3.2684931506849315"/>
    <x v="0"/>
    <x v="0"/>
    <x v="0"/>
    <s v="Dec"/>
    <s v="Q4"/>
    <n v="1676"/>
    <n v="2025"/>
    <s v="Mar"/>
    <s v="Inactive"/>
    <n v="10.540078592437355"/>
  </r>
  <r>
    <x v="969"/>
    <s v="CUST12238"/>
    <x v="2"/>
    <x v="969"/>
    <x v="969"/>
    <d v="2021-08-26T00:00:00"/>
    <d v="2023-07-04T00:00:00"/>
    <x v="143"/>
    <x v="0"/>
    <n v="677"/>
    <n v="1.8547945205479452"/>
    <x v="0"/>
    <x v="1"/>
    <x v="0"/>
    <s v="Aug"/>
    <s v="Q3"/>
    <n v="1795"/>
    <n v="2023"/>
    <s v="Jul"/>
    <s v="Active"/>
    <n v="6.4466293811243593"/>
  </r>
  <r>
    <x v="970"/>
    <s v="CUST10285"/>
    <x v="1"/>
    <x v="970"/>
    <x v="970"/>
    <d v="2024-05-07T00:00:00"/>
    <d v="2024-07-13T00:00:00"/>
    <x v="214"/>
    <x v="1"/>
    <n v="67"/>
    <n v="0.18356164383561643"/>
    <x v="1"/>
    <x v="1"/>
    <x v="2"/>
    <s v="May"/>
    <s v="Q2"/>
    <n v="810"/>
    <n v="2024"/>
    <s v="Jul"/>
    <s v="Inactive"/>
    <n v="17.447806038860637"/>
  </r>
  <r>
    <x v="971"/>
    <s v="CUST10969"/>
    <x v="2"/>
    <x v="971"/>
    <x v="971"/>
    <d v="2022-12-18T00:00:00"/>
    <d v="2025-01-07T00:00:00"/>
    <x v="225"/>
    <x v="0"/>
    <n v="751"/>
    <n v="2.0575342465753423"/>
    <x v="1"/>
    <x v="2"/>
    <x v="1"/>
    <s v="Dec"/>
    <s v="Q4"/>
    <n v="1316"/>
    <n v="2025"/>
    <s v="Jan"/>
    <s v="Active"/>
    <n v="47.748458705413455"/>
  </r>
  <r>
    <x v="972"/>
    <s v="CUST11966"/>
    <x v="4"/>
    <x v="972"/>
    <x v="972"/>
    <d v="2021-06-15T00:00:00"/>
    <d v="2024-12-24T00:00:00"/>
    <x v="67"/>
    <x v="1"/>
    <n v="1288"/>
    <n v="3.5287671232876714"/>
    <x v="1"/>
    <x v="0"/>
    <x v="0"/>
    <s v="Jun"/>
    <s v="Q2"/>
    <n v="1867"/>
    <n v="2024"/>
    <s v="Dec"/>
    <s v="Inactive"/>
    <n v="21.269531439622995"/>
  </r>
  <r>
    <x v="973"/>
    <s v="CUST10272"/>
    <x v="4"/>
    <x v="973"/>
    <x v="973"/>
    <d v="2024-04-24T00:00:00"/>
    <d v="2024-08-23T00:00:00"/>
    <x v="201"/>
    <x v="0"/>
    <n v="121"/>
    <n v="0.33150684931506852"/>
    <x v="1"/>
    <x v="2"/>
    <x v="2"/>
    <s v="Apr"/>
    <s v="Q2"/>
    <n v="823"/>
    <n v="2024"/>
    <s v="Aug"/>
    <s v="Active"/>
    <n v="40.076326665320259"/>
  </r>
  <r>
    <x v="974"/>
    <s v="CUST11862"/>
    <x v="4"/>
    <x v="974"/>
    <x v="974"/>
    <d v="2023-01-14T00:00:00"/>
    <d v="2024-07-03T00:00:00"/>
    <x v="45"/>
    <x v="2"/>
    <n v="536"/>
    <n v="1.4684931506849315"/>
    <x v="1"/>
    <x v="2"/>
    <x v="3"/>
    <s v="Jan"/>
    <s v="Q1"/>
    <n v="1289"/>
    <n v="2024"/>
    <s v="Jul"/>
    <s v="Inactive"/>
    <n v="68.658150358466514"/>
  </r>
  <r>
    <x v="975"/>
    <s v="CUST12357"/>
    <x v="3"/>
    <x v="975"/>
    <x v="975"/>
    <d v="2024-03-31T00:00:00"/>
    <d v="2024-12-09T00:00:00"/>
    <x v="266"/>
    <x v="2"/>
    <n v="253"/>
    <n v="0.69315068493150689"/>
    <x v="1"/>
    <x v="0"/>
    <x v="2"/>
    <s v="Mar"/>
    <s v="Q1"/>
    <n v="847"/>
    <n v="2024"/>
    <s v="Dec"/>
    <s v="Inactive"/>
    <n v="21.096289960994699"/>
  </r>
  <r>
    <x v="976"/>
    <s v="CUST11846"/>
    <x v="2"/>
    <x v="976"/>
    <x v="976"/>
    <d v="2021-07-20T00:00:00"/>
    <d v="2021-12-23T00:00:00"/>
    <x v="280"/>
    <x v="0"/>
    <n v="156"/>
    <n v="0.42739726027397262"/>
    <x v="1"/>
    <x v="0"/>
    <x v="0"/>
    <s v="Jul"/>
    <s v="Q3"/>
    <n v="1832"/>
    <n v="2021"/>
    <s v="Dec"/>
    <s v="Active"/>
    <n v="27.730527146191509"/>
  </r>
  <r>
    <x v="977"/>
    <s v="CUST11443"/>
    <x v="4"/>
    <x v="977"/>
    <x v="977"/>
    <d v="2021-06-24T00:00:00"/>
    <d v="2024-07-14T00:00:00"/>
    <x v="161"/>
    <x v="2"/>
    <n v="1116"/>
    <n v="3.0575342465753423"/>
    <x v="1"/>
    <x v="1"/>
    <x v="0"/>
    <s v="Jun"/>
    <s v="Q2"/>
    <n v="1858"/>
    <n v="2024"/>
    <s v="Jul"/>
    <s v="Inactive"/>
    <n v="18.622296824265121"/>
  </r>
  <r>
    <x v="978"/>
    <s v="CUST12086"/>
    <x v="1"/>
    <x v="978"/>
    <x v="978"/>
    <d v="2024-07-23T00:00:00"/>
    <d v="2024-11-06T00:00:00"/>
    <x v="167"/>
    <x v="2"/>
    <n v="106"/>
    <n v="0.29041095890410956"/>
    <x v="1"/>
    <x v="2"/>
    <x v="2"/>
    <s v="Jul"/>
    <s v="Q3"/>
    <n v="733"/>
    <n v="2024"/>
    <s v="Nov"/>
    <s v="Inactive"/>
    <n v="149.16643558180269"/>
  </r>
  <r>
    <x v="979"/>
    <s v="CUST10149"/>
    <x v="3"/>
    <x v="979"/>
    <x v="979"/>
    <d v="2021-04-22T00:00:00"/>
    <d v="2023-12-28T00:00:00"/>
    <x v="8"/>
    <x v="2"/>
    <n v="980"/>
    <n v="2.6849315068493151"/>
    <x v="0"/>
    <x v="0"/>
    <x v="0"/>
    <s v="Apr"/>
    <s v="Q2"/>
    <n v="1921"/>
    <n v="2023"/>
    <s v="Dec"/>
    <s v="Inactive"/>
    <n v="10.049389539461274"/>
  </r>
  <r>
    <x v="980"/>
    <s v="CUST11949"/>
    <x v="4"/>
    <x v="980"/>
    <x v="980"/>
    <d v="2024-06-01T00:00:00"/>
    <d v="2024-06-30T00:00:00"/>
    <x v="120"/>
    <x v="2"/>
    <n v="29"/>
    <n v="7.9452054794520555E-2"/>
    <x v="0"/>
    <x v="0"/>
    <x v="2"/>
    <s v="Jun"/>
    <s v="Q2"/>
    <n v="785"/>
    <n v="2024"/>
    <s v="Jun"/>
    <s v="Inactive"/>
    <n v="9.3881348771744477"/>
  </r>
  <r>
    <x v="981"/>
    <s v="CUST10532"/>
    <x v="0"/>
    <x v="981"/>
    <x v="981"/>
    <d v="2023-11-24T00:00:00"/>
    <d v="2023-12-04T00:00:00"/>
    <x v="65"/>
    <x v="1"/>
    <n v="10"/>
    <n v="2.7397260273972601E-2"/>
    <x v="2"/>
    <x v="1"/>
    <x v="3"/>
    <s v="Nov"/>
    <s v="Q4"/>
    <n v="975"/>
    <n v="2023"/>
    <s v="Dec"/>
    <s v="Inactive"/>
    <n v="20.698452825567035"/>
  </r>
  <r>
    <x v="982"/>
    <s v="CUST10037"/>
    <x v="4"/>
    <x v="982"/>
    <x v="982"/>
    <d v="2022-05-14T00:00:00"/>
    <d v="2023-02-11T00:00:00"/>
    <x v="281"/>
    <x v="2"/>
    <n v="273"/>
    <n v="0.74794520547945209"/>
    <x v="2"/>
    <x v="1"/>
    <x v="1"/>
    <s v="May"/>
    <s v="Q2"/>
    <n v="1534"/>
    <n v="2023"/>
    <s v="Feb"/>
    <s v="Inactive"/>
    <n v="18.128630149075068"/>
  </r>
  <r>
    <x v="983"/>
    <s v="CUST12010"/>
    <x v="1"/>
    <x v="983"/>
    <x v="983"/>
    <d v="2020-10-28T00:00:00"/>
    <d v="2023-11-20T00:00:00"/>
    <x v="169"/>
    <x v="2"/>
    <n v="1118"/>
    <n v="3.0630136986301371"/>
    <x v="0"/>
    <x v="0"/>
    <x v="4"/>
    <s v="Oct"/>
    <s v="Q4"/>
    <n v="2097"/>
    <n v="2023"/>
    <s v="Nov"/>
    <s v="Inactive"/>
    <n v="5.8938101811313528"/>
  </r>
  <r>
    <x v="984"/>
    <s v="CUST11614"/>
    <x v="3"/>
    <x v="984"/>
    <x v="984"/>
    <d v="2024-05-09T00:00:00"/>
    <d v="2024-08-23T00:00:00"/>
    <x v="167"/>
    <x v="2"/>
    <n v="106"/>
    <n v="0.29041095890410956"/>
    <x v="2"/>
    <x v="2"/>
    <x v="2"/>
    <s v="May"/>
    <s v="Q2"/>
    <n v="808"/>
    <n v="2024"/>
    <s v="Aug"/>
    <s v="Inactive"/>
    <n v="141.04703604497996"/>
  </r>
  <r>
    <x v="985"/>
    <s v="CUST11310"/>
    <x v="0"/>
    <x v="985"/>
    <x v="985"/>
    <d v="2023-04-22T00:00:00"/>
    <d v="2023-05-21T00:00:00"/>
    <x v="224"/>
    <x v="1"/>
    <n v="29"/>
    <n v="7.9452054794520555E-2"/>
    <x v="1"/>
    <x v="1"/>
    <x v="3"/>
    <s v="Apr"/>
    <s v="Q2"/>
    <n v="1191"/>
    <n v="2023"/>
    <s v="May"/>
    <s v="Inactive"/>
    <n v="11.598365242146309"/>
  </r>
  <r>
    <x v="986"/>
    <s v="CUST11822"/>
    <x v="2"/>
    <x v="986"/>
    <x v="986"/>
    <d v="2022-03-11T00:00:00"/>
    <d v="2022-07-05T00:00:00"/>
    <x v="56"/>
    <x v="1"/>
    <n v="116"/>
    <n v="0.31780821917808222"/>
    <x v="0"/>
    <x v="1"/>
    <x v="1"/>
    <s v="Mar"/>
    <s v="Q1"/>
    <n v="1598"/>
    <n v="2022"/>
    <s v="Jul"/>
    <s v="Inactive"/>
    <n v="4.0378008889563173"/>
  </r>
  <r>
    <x v="987"/>
    <s v="CUST10217"/>
    <x v="3"/>
    <x v="987"/>
    <x v="987"/>
    <d v="2022-02-12T00:00:00"/>
    <d v="2023-02-10T00:00:00"/>
    <x v="265"/>
    <x v="0"/>
    <n v="363"/>
    <n v="0.9945205479452055"/>
    <x v="2"/>
    <x v="2"/>
    <x v="1"/>
    <s v="Feb"/>
    <s v="Q1"/>
    <n v="1625"/>
    <n v="2023"/>
    <s v="Feb"/>
    <s v="Active"/>
    <n v="62.683623652396967"/>
  </r>
  <r>
    <x v="988"/>
    <s v="CUST10233"/>
    <x v="0"/>
    <x v="988"/>
    <x v="988"/>
    <d v="2024-05-13T00:00:00"/>
    <d v="2024-11-04T00:00:00"/>
    <x v="12"/>
    <x v="1"/>
    <n v="175"/>
    <n v="0.47945205479452052"/>
    <x v="1"/>
    <x v="1"/>
    <x v="2"/>
    <s v="May"/>
    <s v="Q2"/>
    <n v="804"/>
    <n v="2024"/>
    <s v="Nov"/>
    <s v="Inactive"/>
    <n v="16.872736872104952"/>
  </r>
  <r>
    <x v="989"/>
    <s v="CUST10524"/>
    <x v="0"/>
    <x v="989"/>
    <x v="989"/>
    <d v="2022-12-17T00:00:00"/>
    <d v="2025-03-30T00:00:00"/>
    <x v="95"/>
    <x v="0"/>
    <n v="834"/>
    <n v="2.2849315068493152"/>
    <x v="0"/>
    <x v="0"/>
    <x v="1"/>
    <s v="Dec"/>
    <s v="Q4"/>
    <n v="1317"/>
    <n v="2025"/>
    <s v="Mar"/>
    <s v="Active"/>
    <n v="4.803303283053177"/>
  </r>
  <r>
    <x v="990"/>
    <s v="CUST10059"/>
    <x v="2"/>
    <x v="990"/>
    <x v="990"/>
    <d v="2022-11-25T00:00:00"/>
    <d v="2024-04-13T00:00:00"/>
    <x v="253"/>
    <x v="0"/>
    <n v="505"/>
    <n v="1.3835616438356164"/>
    <x v="0"/>
    <x v="0"/>
    <x v="1"/>
    <s v="Nov"/>
    <s v="Q4"/>
    <n v="1339"/>
    <n v="2024"/>
    <s v="Apr"/>
    <s v="Active"/>
    <n v="11.594590068828724"/>
  </r>
  <r>
    <x v="991"/>
    <s v="CUST10760"/>
    <x v="4"/>
    <x v="991"/>
    <x v="991"/>
    <d v="2021-08-25T00:00:00"/>
    <d v="2022-08-21T00:00:00"/>
    <x v="157"/>
    <x v="1"/>
    <n v="361"/>
    <n v="0.989041095890411"/>
    <x v="2"/>
    <x v="2"/>
    <x v="0"/>
    <s v="Aug"/>
    <s v="Q3"/>
    <n v="1796"/>
    <n v="2022"/>
    <s v="Aug"/>
    <s v="Inactive"/>
    <n v="112.13782246522155"/>
  </r>
  <r>
    <x v="992"/>
    <s v="CUST11887"/>
    <x v="4"/>
    <x v="992"/>
    <x v="992"/>
    <d v="2020-11-03T00:00:00"/>
    <d v="2020-11-23T00:00:00"/>
    <x v="28"/>
    <x v="0"/>
    <n v="20"/>
    <n v="5.4794520547945202E-2"/>
    <x v="1"/>
    <x v="0"/>
    <x v="4"/>
    <s v="Nov"/>
    <s v="Q4"/>
    <n v="2091"/>
    <n v="2020"/>
    <s v="Nov"/>
    <s v="Active"/>
    <n v="21.109789906709477"/>
  </r>
  <r>
    <x v="993"/>
    <s v="CUST11457"/>
    <x v="0"/>
    <x v="993"/>
    <x v="993"/>
    <d v="2023-03-01T00:00:00"/>
    <d v="2024-02-19T00:00:00"/>
    <x v="44"/>
    <x v="1"/>
    <n v="355"/>
    <n v="0.9726027397260274"/>
    <x v="0"/>
    <x v="0"/>
    <x v="3"/>
    <s v="Mar"/>
    <s v="Q1"/>
    <n v="1243"/>
    <n v="2024"/>
    <s v="Feb"/>
    <s v="Inactive"/>
    <n v="9.0164532882855504"/>
  </r>
  <r>
    <x v="994"/>
    <s v="CUST11230"/>
    <x v="4"/>
    <x v="994"/>
    <x v="994"/>
    <d v="2020-12-27T00:00:00"/>
    <d v="2025-07-06T00:00:00"/>
    <x v="143"/>
    <x v="0"/>
    <n v="1652"/>
    <n v="4.5260273972602736"/>
    <x v="2"/>
    <x v="2"/>
    <x v="4"/>
    <s v="Dec"/>
    <s v="Q4"/>
    <n v="2037"/>
    <n v="2025"/>
    <s v="Jul"/>
    <s v="Active"/>
    <n v="99.942914134372273"/>
  </r>
  <r>
    <x v="995"/>
    <s v="CUST11387"/>
    <x v="1"/>
    <x v="995"/>
    <x v="995"/>
    <d v="2024-04-01T00:00:00"/>
    <d v="2024-11-06T00:00:00"/>
    <x v="246"/>
    <x v="1"/>
    <n v="219"/>
    <n v="0.6"/>
    <x v="0"/>
    <x v="0"/>
    <x v="2"/>
    <s v="Apr"/>
    <s v="Q2"/>
    <n v="846"/>
    <n v="2024"/>
    <s v="Nov"/>
    <s v="Inactive"/>
    <n v="8.1836220384928637"/>
  </r>
  <r>
    <x v="996"/>
    <s v="CUST11491"/>
    <x v="1"/>
    <x v="996"/>
    <x v="996"/>
    <d v="2022-06-09T00:00:00"/>
    <d v="2024-10-17T00:00:00"/>
    <x v="131"/>
    <x v="1"/>
    <n v="861"/>
    <n v="2.3589041095890413"/>
    <x v="0"/>
    <x v="2"/>
    <x v="1"/>
    <s v="Jun"/>
    <s v="Q2"/>
    <n v="1508"/>
    <n v="2024"/>
    <s v="Oct"/>
    <s v="Inactive"/>
    <n v="15.854971843222174"/>
  </r>
  <r>
    <x v="997"/>
    <s v="CUST10456"/>
    <x v="2"/>
    <x v="997"/>
    <x v="997"/>
    <d v="2022-05-05T00:00:00"/>
    <d v="2025-05-27T00:00:00"/>
    <x v="240"/>
    <x v="1"/>
    <n v="1118"/>
    <n v="3.0630136986301371"/>
    <x v="1"/>
    <x v="0"/>
    <x v="1"/>
    <s v="May"/>
    <s v="Q2"/>
    <n v="1543"/>
    <n v="2025"/>
    <s v="May"/>
    <s v="Inactive"/>
    <n v="25.867912543845971"/>
  </r>
  <r>
    <x v="998"/>
    <s v="CUST10832"/>
    <x v="1"/>
    <x v="998"/>
    <x v="998"/>
    <d v="2023-08-16T00:00:00"/>
    <d v="2024-01-20T00:00:00"/>
    <x v="254"/>
    <x v="0"/>
    <n v="157"/>
    <n v="0.43013698630136987"/>
    <x v="1"/>
    <x v="1"/>
    <x v="3"/>
    <s v="Aug"/>
    <s v="Q3"/>
    <n v="1075"/>
    <n v="2024"/>
    <s v="Jan"/>
    <s v="Active"/>
    <n v="10.703206006841521"/>
  </r>
  <r>
    <x v="999"/>
    <s v="CUST11850"/>
    <x v="1"/>
    <x v="999"/>
    <x v="999"/>
    <d v="2022-06-26T00:00:00"/>
    <d v="2024-04-02T00:00:00"/>
    <x v="167"/>
    <x v="1"/>
    <n v="646"/>
    <n v="1.7698630136986302"/>
    <x v="0"/>
    <x v="0"/>
    <x v="1"/>
    <s v="Jun"/>
    <s v="Q2"/>
    <n v="1491"/>
    <n v="2024"/>
    <s v="Apr"/>
    <s v="Inactive"/>
    <n v="8.2789442573733467"/>
  </r>
  <r>
    <x v="1000"/>
    <s v="CUST10653"/>
    <x v="0"/>
    <x v="1000"/>
    <x v="1000"/>
    <d v="2023-08-07T00:00:00"/>
    <d v="2025-03-27T00:00:00"/>
    <x v="57"/>
    <x v="2"/>
    <n v="598"/>
    <n v="1.6383561643835616"/>
    <x v="1"/>
    <x v="0"/>
    <x v="3"/>
    <s v="Aug"/>
    <s v="Q3"/>
    <n v="1084"/>
    <n v="2025"/>
    <s v="Mar"/>
    <s v="Inactive"/>
    <n v="28.198989615746431"/>
  </r>
  <r>
    <x v="1001"/>
    <s v="CUST10731"/>
    <x v="3"/>
    <x v="1001"/>
    <x v="1001"/>
    <d v="2024-07-14T00:00:00"/>
    <d v="2024-10-26T00:00:00"/>
    <x v="282"/>
    <x v="2"/>
    <n v="104"/>
    <n v="0.28493150684931506"/>
    <x v="1"/>
    <x v="2"/>
    <x v="2"/>
    <s v="Jul"/>
    <s v="Q3"/>
    <n v="742"/>
    <n v="2024"/>
    <s v="Oct"/>
    <s v="Inactive"/>
    <n v="33.58047468559289"/>
  </r>
  <r>
    <x v="1002"/>
    <s v="CUST12378"/>
    <x v="3"/>
    <x v="1002"/>
    <x v="1002"/>
    <d v="2024-05-05T00:00:00"/>
    <d v="2025-05-02T00:00:00"/>
    <x v="109"/>
    <x v="1"/>
    <n v="362"/>
    <n v="0.99178082191780825"/>
    <x v="0"/>
    <x v="1"/>
    <x v="2"/>
    <s v="May"/>
    <s v="Q2"/>
    <n v="812"/>
    <n v="2025"/>
    <s v="May"/>
    <s v="Inactive"/>
    <n v="3.218737807590951"/>
  </r>
  <r>
    <x v="1003"/>
    <s v="CUST10315"/>
    <x v="4"/>
    <x v="1003"/>
    <x v="1003"/>
    <d v="2021-11-25T00:00:00"/>
    <d v="2024-01-26T00:00:00"/>
    <x v="120"/>
    <x v="1"/>
    <n v="792"/>
    <n v="2.1698630136986301"/>
    <x v="2"/>
    <x v="2"/>
    <x v="0"/>
    <s v="Nov"/>
    <s v="Q4"/>
    <n v="1704"/>
    <n v="2024"/>
    <s v="Jan"/>
    <s v="Inactive"/>
    <n v="153.88067344562856"/>
  </r>
  <r>
    <x v="1004"/>
    <s v="CUST11458"/>
    <x v="1"/>
    <x v="1004"/>
    <x v="1004"/>
    <d v="2022-05-10T00:00:00"/>
    <d v="2023-01-31T00:00:00"/>
    <x v="118"/>
    <x v="1"/>
    <n v="266"/>
    <n v="0.72876712328767124"/>
    <x v="1"/>
    <x v="2"/>
    <x v="1"/>
    <s v="May"/>
    <s v="Q2"/>
    <n v="1538"/>
    <n v="2023"/>
    <s v="Jan"/>
    <s v="Inactive"/>
    <n v="54.796904074683844"/>
  </r>
  <r>
    <x v="1005"/>
    <s v="CUST11122"/>
    <x v="4"/>
    <x v="1005"/>
    <x v="1005"/>
    <d v="2021-06-30T00:00:00"/>
    <d v="2024-03-10T00:00:00"/>
    <x v="175"/>
    <x v="0"/>
    <n v="984"/>
    <n v="2.6958904109589041"/>
    <x v="2"/>
    <x v="0"/>
    <x v="0"/>
    <s v="Jun"/>
    <s v="Q2"/>
    <n v="1852"/>
    <n v="2024"/>
    <s v="Mar"/>
    <s v="Active"/>
    <n v="29.251775446955115"/>
  </r>
  <r>
    <x v="1006"/>
    <s v="CUST10706"/>
    <x v="1"/>
    <x v="1006"/>
    <x v="1006"/>
    <d v="2021-10-10T00:00:00"/>
    <d v="2023-12-01T00:00:00"/>
    <x v="187"/>
    <x v="0"/>
    <n v="782"/>
    <n v="2.1424657534246574"/>
    <x v="0"/>
    <x v="1"/>
    <x v="0"/>
    <s v="Oct"/>
    <s v="Q4"/>
    <n v="1750"/>
    <n v="2023"/>
    <s v="Dec"/>
    <s v="Active"/>
    <n v="7.4922939214347632"/>
  </r>
  <r>
    <x v="1007"/>
    <s v="CUST11949"/>
    <x v="4"/>
    <x v="1007"/>
    <x v="1007"/>
    <d v="2021-12-07T00:00:00"/>
    <d v="2025-05-07T00:00:00"/>
    <x v="183"/>
    <x v="2"/>
    <n v="1247"/>
    <n v="3.4164383561643836"/>
    <x v="1"/>
    <x v="1"/>
    <x v="0"/>
    <s v="Dec"/>
    <s v="Q4"/>
    <n v="1692"/>
    <n v="2025"/>
    <s v="May"/>
    <s v="Inactive"/>
    <n v="7.5698239861039527"/>
  </r>
  <r>
    <x v="1008"/>
    <s v="CUST10762"/>
    <x v="1"/>
    <x v="1008"/>
    <x v="1008"/>
    <d v="2022-06-26T00:00:00"/>
    <d v="2024-07-30T00:00:00"/>
    <x v="236"/>
    <x v="1"/>
    <n v="765"/>
    <n v="2.095890410958904"/>
    <x v="2"/>
    <x v="1"/>
    <x v="1"/>
    <s v="Jun"/>
    <s v="Q2"/>
    <n v="1491"/>
    <n v="2024"/>
    <s v="Jul"/>
    <s v="Inactive"/>
    <n v="22.102292953082163"/>
  </r>
  <r>
    <x v="1009"/>
    <s v="CUST11768"/>
    <x v="3"/>
    <x v="1009"/>
    <x v="1009"/>
    <d v="2023-11-02T00:00:00"/>
    <d v="2025-02-03T00:00:00"/>
    <x v="55"/>
    <x v="1"/>
    <n v="459"/>
    <n v="1.2575342465753425"/>
    <x v="0"/>
    <x v="0"/>
    <x v="3"/>
    <s v="Nov"/>
    <s v="Q4"/>
    <n v="997"/>
    <n v="2025"/>
    <s v="Feb"/>
    <s v="Inactive"/>
    <n v="11.178374873294027"/>
  </r>
  <r>
    <x v="1010"/>
    <s v="CUST10559"/>
    <x v="3"/>
    <x v="1010"/>
    <x v="1010"/>
    <d v="2022-01-02T00:00:00"/>
    <d v="2025-03-26T00:00:00"/>
    <x v="283"/>
    <x v="0"/>
    <n v="1179"/>
    <n v="3.2301369863013698"/>
    <x v="2"/>
    <x v="0"/>
    <x v="1"/>
    <s v="Jan"/>
    <s v="Q1"/>
    <n v="1666"/>
    <n v="2025"/>
    <s v="Mar"/>
    <s v="Active"/>
    <n v="25.110966134712573"/>
  </r>
  <r>
    <x v="1011"/>
    <s v="CUST11985"/>
    <x v="1"/>
    <x v="1011"/>
    <x v="1011"/>
    <d v="2024-01-26T00:00:00"/>
    <d v="2025-03-15T00:00:00"/>
    <x v="250"/>
    <x v="2"/>
    <n v="414"/>
    <n v="1.1342465753424658"/>
    <x v="1"/>
    <x v="1"/>
    <x v="2"/>
    <s v="Jan"/>
    <s v="Q1"/>
    <n v="912"/>
    <n v="2025"/>
    <s v="Mar"/>
    <s v="Inactive"/>
    <n v="14.462711255442764"/>
  </r>
  <r>
    <x v="1012"/>
    <s v="CUST11914"/>
    <x v="2"/>
    <x v="1012"/>
    <x v="1012"/>
    <d v="2022-11-27T00:00:00"/>
    <d v="2023-05-21T00:00:00"/>
    <x v="180"/>
    <x v="1"/>
    <n v="175"/>
    <n v="0.47945205479452052"/>
    <x v="1"/>
    <x v="1"/>
    <x v="1"/>
    <s v="Nov"/>
    <s v="Q4"/>
    <n v="1337"/>
    <n v="2023"/>
    <s v="May"/>
    <s v="Inactive"/>
    <n v="16.690007993892955"/>
  </r>
  <r>
    <x v="1013"/>
    <s v="CUST11042"/>
    <x v="0"/>
    <x v="1013"/>
    <x v="1013"/>
    <d v="2023-01-26T00:00:00"/>
    <d v="2025-07-07T00:00:00"/>
    <x v="146"/>
    <x v="2"/>
    <n v="893"/>
    <n v="2.4465753424657533"/>
    <x v="2"/>
    <x v="0"/>
    <x v="3"/>
    <s v="Jan"/>
    <s v="Q1"/>
    <n v="1277"/>
    <n v="2025"/>
    <s v="Jul"/>
    <s v="Inactive"/>
    <n v="29.159712607703934"/>
  </r>
  <r>
    <x v="1014"/>
    <s v="CUST10577"/>
    <x v="0"/>
    <x v="1014"/>
    <x v="1014"/>
    <d v="2021-01-04T00:00:00"/>
    <d v="2024-05-18T00:00:00"/>
    <x v="283"/>
    <x v="0"/>
    <n v="1230"/>
    <n v="3.3698630136986303"/>
    <x v="0"/>
    <x v="0"/>
    <x v="0"/>
    <s v="Jan"/>
    <s v="Q1"/>
    <n v="2029"/>
    <n v="2024"/>
    <s v="May"/>
    <s v="Active"/>
    <n v="14.672417454144451"/>
  </r>
  <r>
    <x v="1015"/>
    <s v="CUST10812"/>
    <x v="3"/>
    <x v="1015"/>
    <x v="1015"/>
    <d v="2022-06-22T00:00:00"/>
    <d v="2025-01-16T00:00:00"/>
    <x v="92"/>
    <x v="0"/>
    <n v="939"/>
    <n v="2.5726027397260274"/>
    <x v="1"/>
    <x v="2"/>
    <x v="1"/>
    <s v="Jun"/>
    <s v="Q2"/>
    <n v="1495"/>
    <n v="2025"/>
    <s v="Jan"/>
    <s v="Active"/>
    <n v="80.055950043028318"/>
  </r>
  <r>
    <x v="1016"/>
    <s v="CUST10140"/>
    <x v="3"/>
    <x v="1016"/>
    <x v="1016"/>
    <d v="2021-07-03T00:00:00"/>
    <d v="2025-07-17T00:00:00"/>
    <x v="116"/>
    <x v="2"/>
    <n v="1475"/>
    <n v="4.0410958904109586"/>
    <x v="1"/>
    <x v="0"/>
    <x v="0"/>
    <s v="Jul"/>
    <s v="Q3"/>
    <n v="1849"/>
    <n v="2025"/>
    <s v="Jul"/>
    <s v="Inactive"/>
    <n v="18.949037769931113"/>
  </r>
  <r>
    <x v="1017"/>
    <s v="CUST10077"/>
    <x v="3"/>
    <x v="1017"/>
    <x v="1017"/>
    <d v="2024-03-19T00:00:00"/>
    <d v="2024-07-31T00:00:00"/>
    <x v="250"/>
    <x v="0"/>
    <n v="134"/>
    <n v="0.36712328767123287"/>
    <x v="1"/>
    <x v="1"/>
    <x v="2"/>
    <s v="Mar"/>
    <s v="Q1"/>
    <n v="859"/>
    <n v="2024"/>
    <s v="Jul"/>
    <s v="Active"/>
    <n v="10.445468381089466"/>
  </r>
  <r>
    <x v="1018"/>
    <s v="CUST11400"/>
    <x v="3"/>
    <x v="1018"/>
    <x v="1018"/>
    <d v="2022-07-18T00:00:00"/>
    <d v="2024-09-22T00:00:00"/>
    <x v="83"/>
    <x v="2"/>
    <n v="797"/>
    <n v="2.1835616438356165"/>
    <x v="0"/>
    <x v="1"/>
    <x v="1"/>
    <s v="Jul"/>
    <s v="Q3"/>
    <n v="1469"/>
    <n v="2024"/>
    <s v="Sep"/>
    <s v="Inactive"/>
    <n v="3.2913770194387788"/>
  </r>
  <r>
    <x v="1019"/>
    <s v="CUST10587"/>
    <x v="3"/>
    <x v="1019"/>
    <x v="1019"/>
    <d v="2024-04-12T00:00:00"/>
    <d v="2024-07-13T00:00:00"/>
    <x v="70"/>
    <x v="0"/>
    <n v="92"/>
    <n v="0.25205479452054796"/>
    <x v="1"/>
    <x v="0"/>
    <x v="2"/>
    <s v="Apr"/>
    <s v="Q2"/>
    <n v="835"/>
    <n v="2024"/>
    <s v="Jul"/>
    <s v="Active"/>
    <n v="15.699383294106754"/>
  </r>
  <r>
    <x v="1020"/>
    <s v="CUST11847"/>
    <x v="3"/>
    <x v="1020"/>
    <x v="1020"/>
    <d v="2023-07-20T00:00:00"/>
    <d v="2024-09-04T00:00:00"/>
    <x v="284"/>
    <x v="0"/>
    <n v="412"/>
    <n v="1.1287671232876713"/>
    <x v="0"/>
    <x v="0"/>
    <x v="3"/>
    <s v="Jul"/>
    <s v="Q3"/>
    <n v="1102"/>
    <n v="2024"/>
    <s v="Sep"/>
    <s v="Active"/>
    <n v="8.5805397486331003"/>
  </r>
  <r>
    <x v="1021"/>
    <s v="CUST10131"/>
    <x v="1"/>
    <x v="1021"/>
    <x v="1021"/>
    <d v="2023-12-30T00:00:00"/>
    <d v="2025-07-08T00:00:00"/>
    <x v="98"/>
    <x v="1"/>
    <n v="556"/>
    <n v="1.5232876712328767"/>
    <x v="1"/>
    <x v="2"/>
    <x v="3"/>
    <s v="Dec"/>
    <s v="Q4"/>
    <n v="939"/>
    <n v="2025"/>
    <s v="Jul"/>
    <s v="Inactive"/>
    <n v="121.70102193647372"/>
  </r>
  <r>
    <x v="1022"/>
    <s v="CUST10862"/>
    <x v="0"/>
    <x v="1022"/>
    <x v="1022"/>
    <d v="2021-07-15T00:00:00"/>
    <d v="2024-01-16T00:00:00"/>
    <x v="66"/>
    <x v="2"/>
    <n v="915"/>
    <n v="2.506849315068493"/>
    <x v="0"/>
    <x v="1"/>
    <x v="0"/>
    <s v="Jul"/>
    <s v="Q3"/>
    <n v="1837"/>
    <n v="2024"/>
    <s v="Jan"/>
    <s v="Inactive"/>
    <n v="2.8741846317220587"/>
  </r>
  <r>
    <x v="1023"/>
    <s v="CUST10756"/>
    <x v="2"/>
    <x v="1023"/>
    <x v="1023"/>
    <d v="2024-01-10T00:00:00"/>
    <d v="2025-01-14T00:00:00"/>
    <x v="285"/>
    <x v="1"/>
    <n v="370"/>
    <n v="1.0136986301369864"/>
    <x v="0"/>
    <x v="1"/>
    <x v="2"/>
    <s v="Jan"/>
    <s v="Q1"/>
    <n v="928"/>
    <n v="2025"/>
    <s v="Jan"/>
    <s v="Inactive"/>
    <n v="6.0546252673979115"/>
  </r>
  <r>
    <x v="1024"/>
    <s v="CUST10805"/>
    <x v="4"/>
    <x v="1024"/>
    <x v="1024"/>
    <d v="2024-07-11T00:00:00"/>
    <d v="2025-07-10T00:00:00"/>
    <x v="244"/>
    <x v="0"/>
    <n v="364"/>
    <n v="0.99726027397260275"/>
    <x v="0"/>
    <x v="2"/>
    <x v="2"/>
    <s v="Jul"/>
    <s v="Q3"/>
    <n v="745"/>
    <n v="2025"/>
    <s v="Jul"/>
    <s v="Active"/>
    <n v="16.045901521651942"/>
  </r>
  <r>
    <x v="1025"/>
    <s v="CUST10931"/>
    <x v="3"/>
    <x v="1025"/>
    <x v="1025"/>
    <d v="2024-03-26T00:00:00"/>
    <d v="2024-10-02T00:00:00"/>
    <x v="74"/>
    <x v="2"/>
    <n v="190"/>
    <n v="0.52054794520547942"/>
    <x v="2"/>
    <x v="2"/>
    <x v="2"/>
    <s v="Mar"/>
    <s v="Q1"/>
    <n v="852"/>
    <n v="2024"/>
    <s v="Oct"/>
    <s v="Inactive"/>
    <n v="186.13474110500431"/>
  </r>
  <r>
    <x v="1026"/>
    <s v="CUST10305"/>
    <x v="0"/>
    <x v="1026"/>
    <x v="1026"/>
    <d v="2024-04-24T00:00:00"/>
    <d v="2024-11-07T00:00:00"/>
    <x v="284"/>
    <x v="0"/>
    <n v="197"/>
    <n v="0.53972602739726028"/>
    <x v="0"/>
    <x v="0"/>
    <x v="2"/>
    <s v="Apr"/>
    <s v="Q2"/>
    <n v="823"/>
    <n v="2024"/>
    <s v="Nov"/>
    <s v="Active"/>
    <n v="7.1762147925898434"/>
  </r>
  <r>
    <x v="1027"/>
    <s v="CUST10745"/>
    <x v="0"/>
    <x v="1027"/>
    <x v="1027"/>
    <d v="2023-11-11T00:00:00"/>
    <d v="2024-08-25T00:00:00"/>
    <x v="256"/>
    <x v="1"/>
    <n v="288"/>
    <n v="0.78904109589041094"/>
    <x v="1"/>
    <x v="1"/>
    <x v="3"/>
    <s v="Nov"/>
    <s v="Q4"/>
    <n v="988"/>
    <n v="2024"/>
    <s v="Aug"/>
    <s v="Inactive"/>
    <n v="8.7995805357266121"/>
  </r>
  <r>
    <x v="1028"/>
    <s v="CUST10119"/>
    <x v="1"/>
    <x v="1028"/>
    <x v="1028"/>
    <d v="2021-01-24T00:00:00"/>
    <d v="2025-01-11T00:00:00"/>
    <x v="84"/>
    <x v="0"/>
    <n v="1448"/>
    <n v="3.967123287671233"/>
    <x v="2"/>
    <x v="1"/>
    <x v="0"/>
    <s v="Jan"/>
    <s v="Q1"/>
    <n v="2009"/>
    <n v="2025"/>
    <s v="Jan"/>
    <s v="Active"/>
    <n v="24.891344781716764"/>
  </r>
  <r>
    <x v="1029"/>
    <s v="CUST10930"/>
    <x v="2"/>
    <x v="1029"/>
    <x v="1029"/>
    <d v="2021-01-18T00:00:00"/>
    <d v="2021-08-30T00:00:00"/>
    <x v="230"/>
    <x v="1"/>
    <n v="224"/>
    <n v="0.61369863013698633"/>
    <x v="1"/>
    <x v="0"/>
    <x v="0"/>
    <s v="Jan"/>
    <s v="Q1"/>
    <n v="2015"/>
    <n v="2021"/>
    <s v="Aug"/>
    <s v="Inactive"/>
    <n v="17.024421456043616"/>
  </r>
  <r>
    <x v="1030"/>
    <s v="CUST10044"/>
    <x v="2"/>
    <x v="1030"/>
    <x v="1030"/>
    <d v="2020-08-29T00:00:00"/>
    <d v="2024-01-30T00:00:00"/>
    <x v="139"/>
    <x v="0"/>
    <n v="1249"/>
    <n v="3.4219178082191779"/>
    <x v="1"/>
    <x v="2"/>
    <x v="4"/>
    <s v="Aug"/>
    <s v="Q3"/>
    <n v="2157"/>
    <n v="2024"/>
    <s v="Jan"/>
    <s v="Active"/>
    <n v="27.756720609162315"/>
  </r>
  <r>
    <x v="1031"/>
    <s v="CUST11025"/>
    <x v="0"/>
    <x v="1031"/>
    <x v="1031"/>
    <d v="2022-11-30T00:00:00"/>
    <d v="2024-07-15T00:00:00"/>
    <x v="249"/>
    <x v="1"/>
    <n v="593"/>
    <n v="1.6246575342465754"/>
    <x v="0"/>
    <x v="1"/>
    <x v="1"/>
    <s v="Nov"/>
    <s v="Q4"/>
    <n v="1334"/>
    <n v="2024"/>
    <s v="Jul"/>
    <s v="Inactive"/>
    <n v="5.8622195686800653"/>
  </r>
  <r>
    <x v="1032"/>
    <s v="CUST10804"/>
    <x v="4"/>
    <x v="1032"/>
    <x v="1032"/>
    <d v="2024-04-20T00:00:00"/>
    <d v="2024-10-08T00:00:00"/>
    <x v="138"/>
    <x v="1"/>
    <n v="171"/>
    <n v="0.46849315068493153"/>
    <x v="1"/>
    <x v="1"/>
    <x v="2"/>
    <s v="Apr"/>
    <s v="Q2"/>
    <n v="827"/>
    <n v="2024"/>
    <s v="Oct"/>
    <s v="Inactive"/>
    <n v="12.708610790167665"/>
  </r>
  <r>
    <x v="1033"/>
    <s v="CUST12304"/>
    <x v="4"/>
    <x v="1033"/>
    <x v="1033"/>
    <d v="2021-08-13T00:00:00"/>
    <d v="2022-10-23T00:00:00"/>
    <x v="222"/>
    <x v="0"/>
    <n v="436"/>
    <n v="1.1945205479452055"/>
    <x v="2"/>
    <x v="0"/>
    <x v="0"/>
    <s v="Aug"/>
    <s v="Q3"/>
    <n v="1808"/>
    <n v="2022"/>
    <s v="Oct"/>
    <s v="Active"/>
    <n v="39.613633398002136"/>
  </r>
  <r>
    <x v="1034"/>
    <s v="CUST11465"/>
    <x v="4"/>
    <x v="1034"/>
    <x v="1034"/>
    <d v="2023-05-04T00:00:00"/>
    <d v="2024-05-02T00:00:00"/>
    <x v="25"/>
    <x v="1"/>
    <n v="364"/>
    <n v="0.99726027397260275"/>
    <x v="2"/>
    <x v="2"/>
    <x v="3"/>
    <s v="May"/>
    <s v="Q2"/>
    <n v="1179"/>
    <n v="2024"/>
    <s v="May"/>
    <s v="Inactive"/>
    <n v="72.016721803923986"/>
  </r>
  <r>
    <x v="1035"/>
    <s v="CUST11875"/>
    <x v="3"/>
    <x v="1035"/>
    <x v="1035"/>
    <d v="2020-12-20T00:00:00"/>
    <d v="2022-04-30T00:00:00"/>
    <x v="152"/>
    <x v="2"/>
    <n v="496"/>
    <n v="1.3589041095890411"/>
    <x v="2"/>
    <x v="1"/>
    <x v="4"/>
    <s v="Dec"/>
    <s v="Q4"/>
    <n v="2044"/>
    <n v="2022"/>
    <s v="Apr"/>
    <s v="Inactive"/>
    <n v="16.264210041913447"/>
  </r>
  <r>
    <x v="1036"/>
    <s v="CUST11212"/>
    <x v="0"/>
    <x v="1036"/>
    <x v="1036"/>
    <d v="2024-06-21T00:00:00"/>
    <d v="2025-03-06T00:00:00"/>
    <x v="217"/>
    <x v="2"/>
    <n v="258"/>
    <n v="0.70684931506849313"/>
    <x v="1"/>
    <x v="2"/>
    <x v="2"/>
    <s v="Jun"/>
    <s v="Q2"/>
    <n v="765"/>
    <n v="2025"/>
    <s v="Mar"/>
    <s v="Inactive"/>
    <n v="75.404666429976317"/>
  </r>
  <r>
    <x v="1037"/>
    <s v="CUST11417"/>
    <x v="4"/>
    <x v="1037"/>
    <x v="1037"/>
    <d v="2022-01-02T00:00:00"/>
    <d v="2022-01-08T00:00:00"/>
    <x v="107"/>
    <x v="2"/>
    <n v="6"/>
    <n v="1.643835616438356E-2"/>
    <x v="2"/>
    <x v="2"/>
    <x v="1"/>
    <s v="Jan"/>
    <s v="Q1"/>
    <n v="1666"/>
    <n v="2022"/>
    <s v="Jan"/>
    <s v="Inactive"/>
    <n v="106.24158239694592"/>
  </r>
  <r>
    <x v="1038"/>
    <s v="CUST11139"/>
    <x v="0"/>
    <x v="1038"/>
    <x v="1038"/>
    <d v="2024-01-22T00:00:00"/>
    <d v="2024-12-17T00:00:00"/>
    <x v="98"/>
    <x v="0"/>
    <n v="330"/>
    <n v="0.90410958904109584"/>
    <x v="0"/>
    <x v="0"/>
    <x v="2"/>
    <s v="Jan"/>
    <s v="Q1"/>
    <n v="916"/>
    <n v="2024"/>
    <s v="Dec"/>
    <s v="Active"/>
    <n v="9.3884257844012655"/>
  </r>
  <r>
    <x v="1039"/>
    <s v="CUST11014"/>
    <x v="3"/>
    <x v="1039"/>
    <x v="1039"/>
    <d v="2021-07-06T00:00:00"/>
    <d v="2024-03-11T00:00:00"/>
    <x v="171"/>
    <x v="2"/>
    <n v="979"/>
    <n v="2.6821917808219178"/>
    <x v="1"/>
    <x v="2"/>
    <x v="0"/>
    <s v="Jul"/>
    <s v="Q3"/>
    <n v="1846"/>
    <n v="2024"/>
    <s v="Mar"/>
    <s v="Inactive"/>
    <n v="44.263452419371248"/>
  </r>
  <r>
    <x v="1040"/>
    <s v="CUST11032"/>
    <x v="2"/>
    <x v="1040"/>
    <x v="1040"/>
    <d v="2022-06-19T00:00:00"/>
    <d v="2025-01-25T00:00:00"/>
    <x v="281"/>
    <x v="1"/>
    <n v="951"/>
    <n v="2.6054794520547944"/>
    <x v="2"/>
    <x v="0"/>
    <x v="1"/>
    <s v="Jun"/>
    <s v="Q2"/>
    <n v="1498"/>
    <n v="2025"/>
    <s v="Jan"/>
    <s v="Inactive"/>
    <n v="48.090204722467234"/>
  </r>
  <r>
    <x v="1041"/>
    <s v="CUST10550"/>
    <x v="3"/>
    <x v="1041"/>
    <x v="1041"/>
    <d v="2022-11-24T00:00:00"/>
    <d v="2023-04-20T00:00:00"/>
    <x v="59"/>
    <x v="1"/>
    <n v="147"/>
    <n v="0.40273972602739727"/>
    <x v="1"/>
    <x v="0"/>
    <x v="1"/>
    <s v="Nov"/>
    <s v="Q4"/>
    <n v="1340"/>
    <n v="2023"/>
    <s v="Apr"/>
    <s v="Inactive"/>
    <n v="25.58264633095796"/>
  </r>
  <r>
    <x v="1042"/>
    <s v="CUST11395"/>
    <x v="4"/>
    <x v="1042"/>
    <x v="1042"/>
    <d v="2021-11-07T00:00:00"/>
    <d v="2024-02-05T00:00:00"/>
    <x v="224"/>
    <x v="2"/>
    <n v="820"/>
    <n v="2.2465753424657535"/>
    <x v="1"/>
    <x v="0"/>
    <x v="0"/>
    <s v="Nov"/>
    <s v="Q4"/>
    <n v="1722"/>
    <n v="2024"/>
    <s v="Feb"/>
    <s v="Inactive"/>
    <n v="18.676455124733316"/>
  </r>
  <r>
    <x v="1043"/>
    <s v="CUST10871"/>
    <x v="1"/>
    <x v="1043"/>
    <x v="1043"/>
    <d v="2023-12-22T00:00:00"/>
    <d v="2024-01-22T00:00:00"/>
    <x v="207"/>
    <x v="0"/>
    <n v="31"/>
    <n v="8.4931506849315067E-2"/>
    <x v="2"/>
    <x v="1"/>
    <x v="3"/>
    <s v="Dec"/>
    <s v="Q4"/>
    <n v="947"/>
    <n v="2024"/>
    <s v="Jan"/>
    <s v="Active"/>
    <n v="20.14675132643675"/>
  </r>
  <r>
    <x v="1044"/>
    <s v="CUST11580"/>
    <x v="1"/>
    <x v="1044"/>
    <x v="1044"/>
    <d v="2020-08-28T00:00:00"/>
    <d v="2025-03-11T00:00:00"/>
    <x v="159"/>
    <x v="2"/>
    <n v="1656"/>
    <n v="4.536986301369863"/>
    <x v="2"/>
    <x v="0"/>
    <x v="4"/>
    <s v="Aug"/>
    <s v="Q3"/>
    <n v="2158"/>
    <n v="2025"/>
    <s v="Mar"/>
    <s v="Inactive"/>
    <n v="38.214600265459374"/>
  </r>
  <r>
    <x v="1045"/>
    <s v="CUST11127"/>
    <x v="4"/>
    <x v="1045"/>
    <x v="1045"/>
    <d v="2024-05-25T00:00:00"/>
    <d v="2025-05-09T00:00:00"/>
    <x v="21"/>
    <x v="2"/>
    <n v="349"/>
    <n v="0.95616438356164379"/>
    <x v="1"/>
    <x v="1"/>
    <x v="2"/>
    <s v="May"/>
    <s v="Q2"/>
    <n v="792"/>
    <n v="2025"/>
    <s v="May"/>
    <s v="Inactive"/>
    <n v="9.3982160632163119"/>
  </r>
  <r>
    <x v="1046"/>
    <s v="CUST10695"/>
    <x v="3"/>
    <x v="1046"/>
    <x v="1046"/>
    <d v="2023-03-26T00:00:00"/>
    <d v="2024-12-24T00:00:00"/>
    <x v="255"/>
    <x v="0"/>
    <n v="639"/>
    <n v="1.7506849315068493"/>
    <x v="1"/>
    <x v="0"/>
    <x v="3"/>
    <s v="Mar"/>
    <s v="Q1"/>
    <n v="1218"/>
    <n v="2024"/>
    <s v="Dec"/>
    <s v="Active"/>
    <n v="13.354742659268167"/>
  </r>
  <r>
    <x v="1047"/>
    <s v="CUST11325"/>
    <x v="4"/>
    <x v="1047"/>
    <x v="1047"/>
    <d v="2020-11-23T00:00:00"/>
    <d v="2022-06-03T00:00:00"/>
    <x v="63"/>
    <x v="0"/>
    <n v="557"/>
    <n v="1.526027397260274"/>
    <x v="2"/>
    <x v="0"/>
    <x v="4"/>
    <s v="Nov"/>
    <s v="Q4"/>
    <n v="2071"/>
    <n v="2022"/>
    <s v="Jun"/>
    <s v="Active"/>
    <n v="55.58186499183639"/>
  </r>
  <r>
    <x v="1048"/>
    <s v="CUST10727"/>
    <x v="2"/>
    <x v="1048"/>
    <x v="1048"/>
    <d v="2020-11-09T00:00:00"/>
    <d v="2021-03-10T00:00:00"/>
    <x v="210"/>
    <x v="2"/>
    <n v="121"/>
    <n v="0.33150684931506852"/>
    <x v="2"/>
    <x v="1"/>
    <x v="4"/>
    <s v="Nov"/>
    <s v="Q4"/>
    <n v="2085"/>
    <n v="2021"/>
    <s v="Mar"/>
    <s v="Inactive"/>
    <n v="18.895519449528042"/>
  </r>
  <r>
    <x v="1049"/>
    <s v="CUST10752"/>
    <x v="0"/>
    <x v="1049"/>
    <x v="1049"/>
    <d v="2022-11-27T00:00:00"/>
    <d v="2023-06-02T00:00:00"/>
    <x v="97"/>
    <x v="0"/>
    <n v="187"/>
    <n v="0.51232876712328768"/>
    <x v="2"/>
    <x v="0"/>
    <x v="1"/>
    <s v="Nov"/>
    <s v="Q4"/>
    <n v="1337"/>
    <n v="2023"/>
    <s v="Jun"/>
    <s v="Active"/>
    <n v="25.348564796857779"/>
  </r>
  <r>
    <x v="1050"/>
    <s v="CUST10625"/>
    <x v="0"/>
    <x v="1050"/>
    <x v="1050"/>
    <d v="2023-08-25T00:00:00"/>
    <d v="2024-11-04T00:00:00"/>
    <x v="163"/>
    <x v="1"/>
    <n v="437"/>
    <n v="1.1972602739726028"/>
    <x v="1"/>
    <x v="2"/>
    <x v="3"/>
    <s v="Aug"/>
    <s v="Q3"/>
    <n v="1066"/>
    <n v="2024"/>
    <s v="Nov"/>
    <s v="Inactive"/>
    <n v="59.635331053958346"/>
  </r>
  <r>
    <x v="1051"/>
    <s v="CUST11486"/>
    <x v="0"/>
    <x v="1051"/>
    <x v="1051"/>
    <d v="2020-11-30T00:00:00"/>
    <d v="2021-12-27T00:00:00"/>
    <x v="19"/>
    <x v="1"/>
    <n v="392"/>
    <n v="1.0739726027397261"/>
    <x v="0"/>
    <x v="2"/>
    <x v="4"/>
    <s v="Nov"/>
    <s v="Q4"/>
    <n v="2064"/>
    <n v="2021"/>
    <s v="Dec"/>
    <s v="Inactive"/>
    <n v="10.80357788000115"/>
  </r>
  <r>
    <x v="1052"/>
    <s v="CUST10001"/>
    <x v="2"/>
    <x v="1052"/>
    <x v="1052"/>
    <d v="2020-10-01T00:00:00"/>
    <d v="2024-04-24T00:00:00"/>
    <x v="251"/>
    <x v="1"/>
    <n v="1301"/>
    <n v="3.5643835616438357"/>
    <x v="2"/>
    <x v="0"/>
    <x v="4"/>
    <s v="Oct"/>
    <s v="Q4"/>
    <n v="2124"/>
    <n v="2024"/>
    <s v="Apr"/>
    <s v="Inactive"/>
    <n v="30.782779270710023"/>
  </r>
  <r>
    <x v="1053"/>
    <s v="CUST10437"/>
    <x v="4"/>
    <x v="1053"/>
    <x v="1053"/>
    <d v="2021-05-03T00:00:00"/>
    <d v="2024-12-11T00:00:00"/>
    <x v="144"/>
    <x v="0"/>
    <n v="1318"/>
    <n v="3.6109589041095891"/>
    <x v="1"/>
    <x v="2"/>
    <x v="0"/>
    <s v="May"/>
    <s v="Q2"/>
    <n v="1910"/>
    <n v="2024"/>
    <s v="Dec"/>
    <s v="Active"/>
    <n v="111.89150818466793"/>
  </r>
  <r>
    <x v="1054"/>
    <s v="CUST10701"/>
    <x v="2"/>
    <x v="1054"/>
    <x v="1054"/>
    <d v="2023-03-25T00:00:00"/>
    <d v="2024-02-08T00:00:00"/>
    <x v="124"/>
    <x v="0"/>
    <n v="320"/>
    <n v="0.87671232876712324"/>
    <x v="2"/>
    <x v="0"/>
    <x v="3"/>
    <s v="Mar"/>
    <s v="Q1"/>
    <n v="1219"/>
    <n v="2024"/>
    <s v="Feb"/>
    <s v="Active"/>
    <n v="60.46190494333139"/>
  </r>
  <r>
    <x v="1055"/>
    <s v="CUST11527"/>
    <x v="0"/>
    <x v="1055"/>
    <x v="1055"/>
    <d v="2022-11-09T00:00:00"/>
    <d v="2022-12-29T00:00:00"/>
    <x v="184"/>
    <x v="1"/>
    <n v="50"/>
    <n v="0.13698630136986301"/>
    <x v="2"/>
    <x v="1"/>
    <x v="1"/>
    <s v="Nov"/>
    <s v="Q4"/>
    <n v="1355"/>
    <n v="2022"/>
    <s v="Dec"/>
    <s v="Inactive"/>
    <n v="19.248143839700241"/>
  </r>
  <r>
    <x v="1056"/>
    <s v="CUST10210"/>
    <x v="2"/>
    <x v="1056"/>
    <x v="1056"/>
    <d v="2023-04-15T00:00:00"/>
    <d v="2025-06-14T00:00:00"/>
    <x v="174"/>
    <x v="0"/>
    <n v="791"/>
    <n v="2.1671232876712327"/>
    <x v="1"/>
    <x v="1"/>
    <x v="3"/>
    <s v="Apr"/>
    <s v="Q2"/>
    <n v="1198"/>
    <n v="2025"/>
    <s v="Jun"/>
    <s v="Active"/>
    <n v="9.3314917819889533"/>
  </r>
  <r>
    <x v="1057"/>
    <s v="CUST11119"/>
    <x v="3"/>
    <x v="1057"/>
    <x v="1057"/>
    <d v="2024-03-20T00:00:00"/>
    <d v="2025-04-28T00:00:00"/>
    <x v="250"/>
    <x v="0"/>
    <n v="404"/>
    <n v="1.106849315068493"/>
    <x v="0"/>
    <x v="1"/>
    <x v="2"/>
    <s v="Mar"/>
    <s v="Q1"/>
    <n v="858"/>
    <n v="2025"/>
    <s v="Apr"/>
    <s v="Active"/>
    <n v="2.8579046439822267"/>
  </r>
  <r>
    <x v="1058"/>
    <s v="CUST12390"/>
    <x v="2"/>
    <x v="1058"/>
    <x v="1058"/>
    <d v="2023-12-22T00:00:00"/>
    <d v="2024-09-25T00:00:00"/>
    <x v="110"/>
    <x v="1"/>
    <n v="278"/>
    <n v="0.76164383561643834"/>
    <x v="0"/>
    <x v="2"/>
    <x v="3"/>
    <s v="Dec"/>
    <s v="Q4"/>
    <n v="947"/>
    <n v="2024"/>
    <s v="Sep"/>
    <s v="Inactive"/>
    <n v="73.069391588363374"/>
  </r>
  <r>
    <x v="1059"/>
    <s v="CUST12294"/>
    <x v="1"/>
    <x v="1059"/>
    <x v="1059"/>
    <d v="2021-05-08T00:00:00"/>
    <d v="2025-04-12T00:00:00"/>
    <x v="222"/>
    <x v="0"/>
    <n v="1435"/>
    <n v="3.9315068493150687"/>
    <x v="1"/>
    <x v="0"/>
    <x v="0"/>
    <s v="May"/>
    <s v="Q2"/>
    <n v="1905"/>
    <n v="2025"/>
    <s v="Apr"/>
    <s v="Active"/>
    <n v="38.902230877922229"/>
  </r>
  <r>
    <x v="1060"/>
    <s v="CUST12472"/>
    <x v="3"/>
    <x v="1060"/>
    <x v="1060"/>
    <d v="2020-11-09T00:00:00"/>
    <d v="2022-02-05T00:00:00"/>
    <x v="178"/>
    <x v="1"/>
    <n v="453"/>
    <n v="1.2410958904109588"/>
    <x v="0"/>
    <x v="2"/>
    <x v="4"/>
    <s v="Nov"/>
    <s v="Q4"/>
    <n v="2085"/>
    <n v="2022"/>
    <s v="Feb"/>
    <s v="Inactive"/>
    <n v="11.591125843006923"/>
  </r>
  <r>
    <x v="1061"/>
    <s v="CUST12164"/>
    <x v="2"/>
    <x v="1061"/>
    <x v="1061"/>
    <d v="2023-04-09T00:00:00"/>
    <d v="2025-06-08T00:00:00"/>
    <x v="277"/>
    <x v="1"/>
    <n v="791"/>
    <n v="2.1671232876712327"/>
    <x v="0"/>
    <x v="0"/>
    <x v="3"/>
    <s v="Apr"/>
    <s v="Q2"/>
    <n v="1204"/>
    <n v="2025"/>
    <s v="Jun"/>
    <s v="Inactive"/>
    <n v="5.6896356641774153"/>
  </r>
  <r>
    <x v="1062"/>
    <s v="CUST10550"/>
    <x v="0"/>
    <x v="1062"/>
    <x v="1062"/>
    <d v="2022-06-06T00:00:00"/>
    <d v="2024-05-25T00:00:00"/>
    <x v="226"/>
    <x v="0"/>
    <n v="719"/>
    <n v="1.9698630136986301"/>
    <x v="1"/>
    <x v="1"/>
    <x v="1"/>
    <s v="Jun"/>
    <s v="Q2"/>
    <n v="1511"/>
    <n v="2024"/>
    <s v="May"/>
    <s v="Active"/>
    <n v="12.698209157580791"/>
  </r>
  <r>
    <x v="1063"/>
    <s v="CUST11322"/>
    <x v="4"/>
    <x v="1063"/>
    <x v="1063"/>
    <d v="2024-03-02T00:00:00"/>
    <d v="2024-09-03T00:00:00"/>
    <x v="286"/>
    <x v="1"/>
    <n v="185"/>
    <n v="0.50684931506849318"/>
    <x v="2"/>
    <x v="0"/>
    <x v="2"/>
    <s v="Mar"/>
    <s v="Q1"/>
    <n v="876"/>
    <n v="2024"/>
    <s v="Sep"/>
    <s v="Inactive"/>
    <n v="50.84555326110921"/>
  </r>
  <r>
    <x v="1064"/>
    <s v="CUST10895"/>
    <x v="4"/>
    <x v="1064"/>
    <x v="1064"/>
    <d v="2021-10-31T00:00:00"/>
    <d v="2023-05-25T00:00:00"/>
    <x v="205"/>
    <x v="0"/>
    <n v="571"/>
    <n v="1.5643835616438355"/>
    <x v="2"/>
    <x v="0"/>
    <x v="0"/>
    <s v="Oct"/>
    <s v="Q4"/>
    <n v="1729"/>
    <n v="2023"/>
    <s v="May"/>
    <s v="Active"/>
    <n v="34.286258871373022"/>
  </r>
  <r>
    <x v="1065"/>
    <s v="CUST11121"/>
    <x v="3"/>
    <x v="1065"/>
    <x v="1065"/>
    <d v="2022-12-27T00:00:00"/>
    <d v="2023-04-25T00:00:00"/>
    <x v="113"/>
    <x v="0"/>
    <n v="119"/>
    <n v="0.32602739726027397"/>
    <x v="2"/>
    <x v="1"/>
    <x v="1"/>
    <s v="Dec"/>
    <s v="Q4"/>
    <n v="1307"/>
    <n v="2023"/>
    <s v="Apr"/>
    <s v="Active"/>
    <n v="18.164819581943423"/>
  </r>
  <r>
    <x v="1066"/>
    <s v="CUST10303"/>
    <x v="2"/>
    <x v="1066"/>
    <x v="1066"/>
    <d v="2023-01-30T00:00:00"/>
    <d v="2025-07-03T00:00:00"/>
    <x v="260"/>
    <x v="1"/>
    <n v="885"/>
    <n v="2.4246575342465753"/>
    <x v="2"/>
    <x v="2"/>
    <x v="3"/>
    <s v="Jan"/>
    <s v="Q1"/>
    <n v="1273"/>
    <n v="2025"/>
    <s v="Jul"/>
    <s v="Inactive"/>
    <n v="106.93908764142523"/>
  </r>
  <r>
    <x v="1067"/>
    <s v="CUST10827"/>
    <x v="0"/>
    <x v="1067"/>
    <x v="1067"/>
    <d v="2021-04-27T00:00:00"/>
    <d v="2022-06-07T00:00:00"/>
    <x v="118"/>
    <x v="1"/>
    <n v="406"/>
    <n v="1.1123287671232878"/>
    <x v="0"/>
    <x v="0"/>
    <x v="0"/>
    <s v="Apr"/>
    <s v="Q2"/>
    <n v="1916"/>
    <n v="2022"/>
    <s v="Jun"/>
    <s v="Inactive"/>
    <n v="5.8449224029387379"/>
  </r>
  <r>
    <x v="1068"/>
    <s v="CUST10346"/>
    <x v="2"/>
    <x v="1068"/>
    <x v="1068"/>
    <d v="2021-01-11T00:00:00"/>
    <d v="2023-11-17T00:00:00"/>
    <x v="95"/>
    <x v="0"/>
    <n v="1040"/>
    <n v="2.8493150684931505"/>
    <x v="1"/>
    <x v="0"/>
    <x v="0"/>
    <s v="Jan"/>
    <s v="Q1"/>
    <n v="2022"/>
    <n v="2023"/>
    <s v="Nov"/>
    <s v="Active"/>
    <n v="38.845063080346087"/>
  </r>
  <r>
    <x v="1069"/>
    <s v="CUST11658"/>
    <x v="0"/>
    <x v="1069"/>
    <x v="1069"/>
    <d v="2022-12-29T00:00:00"/>
    <d v="2024-01-31T00:00:00"/>
    <x v="277"/>
    <x v="2"/>
    <n v="398"/>
    <n v="1.0904109589041096"/>
    <x v="2"/>
    <x v="1"/>
    <x v="1"/>
    <s v="Dec"/>
    <s v="Q4"/>
    <n v="1305"/>
    <n v="2024"/>
    <s v="Jan"/>
    <s v="Inactive"/>
    <n v="19.597859417412636"/>
  </r>
  <r>
    <x v="1070"/>
    <s v="CUST12342"/>
    <x v="4"/>
    <x v="1070"/>
    <x v="1070"/>
    <d v="2023-01-01T00:00:00"/>
    <d v="2023-03-03T00:00:00"/>
    <x v="224"/>
    <x v="0"/>
    <n v="61"/>
    <n v="0.16712328767123288"/>
    <x v="2"/>
    <x v="0"/>
    <x v="3"/>
    <s v="Jan"/>
    <s v="Q1"/>
    <n v="1302"/>
    <n v="2023"/>
    <s v="Mar"/>
    <s v="Active"/>
    <n v="21.044105630760747"/>
  </r>
  <r>
    <x v="1071"/>
    <s v="CUST10659"/>
    <x v="4"/>
    <x v="1071"/>
    <x v="1071"/>
    <d v="2023-12-15T00:00:00"/>
    <d v="2024-08-26T00:00:00"/>
    <x v="160"/>
    <x v="1"/>
    <n v="255"/>
    <n v="0.69863013698630139"/>
    <x v="1"/>
    <x v="1"/>
    <x v="3"/>
    <s v="Dec"/>
    <s v="Q4"/>
    <n v="954"/>
    <n v="2024"/>
    <s v="Aug"/>
    <s v="Inactive"/>
    <n v="7.3420614310425956"/>
  </r>
  <r>
    <x v="1072"/>
    <s v="CUST11832"/>
    <x v="3"/>
    <x v="1072"/>
    <x v="1072"/>
    <d v="2020-08-15T00:00:00"/>
    <d v="2021-10-29T00:00:00"/>
    <x v="282"/>
    <x v="1"/>
    <n v="440"/>
    <n v="1.2054794520547945"/>
    <x v="2"/>
    <x v="2"/>
    <x v="4"/>
    <s v="Aug"/>
    <s v="Q3"/>
    <n v="2171"/>
    <n v="2021"/>
    <s v="Oct"/>
    <s v="Inactive"/>
    <n v="51.39202989220108"/>
  </r>
  <r>
    <x v="1073"/>
    <s v="CUST12458"/>
    <x v="4"/>
    <x v="1073"/>
    <x v="1073"/>
    <d v="2021-06-19T00:00:00"/>
    <d v="2023-10-31T00:00:00"/>
    <x v="44"/>
    <x v="0"/>
    <n v="864"/>
    <n v="2.3671232876712329"/>
    <x v="1"/>
    <x v="0"/>
    <x v="0"/>
    <s v="Jun"/>
    <s v="Q2"/>
    <n v="1863"/>
    <n v="2023"/>
    <s v="Oct"/>
    <s v="Active"/>
    <n v="26.33242118057905"/>
  </r>
  <r>
    <x v="1074"/>
    <s v="CUST10573"/>
    <x v="0"/>
    <x v="1074"/>
    <x v="1074"/>
    <d v="2021-06-23T00:00:00"/>
    <d v="2022-03-18T00:00:00"/>
    <x v="253"/>
    <x v="1"/>
    <n v="268"/>
    <n v="0.73424657534246573"/>
    <x v="1"/>
    <x v="1"/>
    <x v="0"/>
    <s v="Jun"/>
    <s v="Q2"/>
    <n v="1859"/>
    <n v="2022"/>
    <s v="Mar"/>
    <s v="Inactive"/>
    <n v="7.8394527522052329"/>
  </r>
  <r>
    <x v="1075"/>
    <s v="CUST11951"/>
    <x v="0"/>
    <x v="1075"/>
    <x v="1075"/>
    <d v="2021-12-08T00:00:00"/>
    <d v="2024-10-18T00:00:00"/>
    <x v="101"/>
    <x v="2"/>
    <n v="1045"/>
    <n v="2.8630136986301369"/>
    <x v="2"/>
    <x v="1"/>
    <x v="0"/>
    <s v="Dec"/>
    <s v="Q4"/>
    <n v="1691"/>
    <n v="2024"/>
    <s v="Oct"/>
    <s v="Inactive"/>
    <n v="20.239366190292817"/>
  </r>
  <r>
    <x v="1076"/>
    <s v="CUST12013"/>
    <x v="4"/>
    <x v="1076"/>
    <x v="1076"/>
    <d v="2023-02-07T00:00:00"/>
    <d v="2024-02-04T00:00:00"/>
    <x v="213"/>
    <x v="0"/>
    <n v="362"/>
    <n v="0.99178082191780825"/>
    <x v="1"/>
    <x v="0"/>
    <x v="3"/>
    <s v="Feb"/>
    <s v="Q1"/>
    <n v="1265"/>
    <n v="2024"/>
    <s v="Feb"/>
    <s v="Active"/>
    <n v="18.415324367201681"/>
  </r>
  <r>
    <x v="1077"/>
    <s v="CUST10064"/>
    <x v="0"/>
    <x v="1077"/>
    <x v="1077"/>
    <d v="2022-01-31T00:00:00"/>
    <d v="2024-03-07T00:00:00"/>
    <x v="94"/>
    <x v="0"/>
    <n v="766"/>
    <n v="2.0986301369863014"/>
    <x v="1"/>
    <x v="2"/>
    <x v="1"/>
    <s v="Jan"/>
    <s v="Q1"/>
    <n v="1637"/>
    <n v="2024"/>
    <s v="Mar"/>
    <s v="Active"/>
    <n v="60.019344004143463"/>
  </r>
  <r>
    <x v="1078"/>
    <s v="CUST12110"/>
    <x v="3"/>
    <x v="1078"/>
    <x v="1078"/>
    <d v="2022-05-29T00:00:00"/>
    <d v="2023-03-25T00:00:00"/>
    <x v="287"/>
    <x v="2"/>
    <n v="300"/>
    <n v="0.82191780821917804"/>
    <x v="2"/>
    <x v="2"/>
    <x v="1"/>
    <s v="May"/>
    <s v="Q2"/>
    <n v="1519"/>
    <n v="2023"/>
    <s v="Mar"/>
    <s v="Inactive"/>
    <n v="83.220161377934488"/>
  </r>
  <r>
    <x v="1079"/>
    <s v="CUST10005"/>
    <x v="2"/>
    <x v="1079"/>
    <x v="1079"/>
    <d v="2023-12-12T00:00:00"/>
    <d v="2024-11-12T00:00:00"/>
    <x v="111"/>
    <x v="1"/>
    <n v="336"/>
    <n v="0.92054794520547945"/>
    <x v="2"/>
    <x v="0"/>
    <x v="3"/>
    <s v="Dec"/>
    <s v="Q4"/>
    <n v="957"/>
    <n v="2024"/>
    <s v="Nov"/>
    <s v="Inactive"/>
    <n v="41.910537053725157"/>
  </r>
  <r>
    <x v="1080"/>
    <s v="CUST11950"/>
    <x v="1"/>
    <x v="1080"/>
    <x v="1080"/>
    <d v="2023-12-12T00:00:00"/>
    <d v="2024-03-18T00:00:00"/>
    <x v="185"/>
    <x v="2"/>
    <n v="97"/>
    <n v="0.26575342465753427"/>
    <x v="1"/>
    <x v="0"/>
    <x v="3"/>
    <s v="Dec"/>
    <s v="Q4"/>
    <n v="957"/>
    <n v="2024"/>
    <s v="Mar"/>
    <s v="Inactive"/>
    <n v="15.891924298583202"/>
  </r>
  <r>
    <x v="1081"/>
    <s v="CUST11829"/>
    <x v="1"/>
    <x v="1081"/>
    <x v="1081"/>
    <d v="2021-04-23T00:00:00"/>
    <d v="2022-02-04T00:00:00"/>
    <x v="154"/>
    <x v="0"/>
    <n v="287"/>
    <n v="0.78630136986301369"/>
    <x v="0"/>
    <x v="0"/>
    <x v="0"/>
    <s v="Apr"/>
    <s v="Q2"/>
    <n v="1920"/>
    <n v="2022"/>
    <s v="Feb"/>
    <s v="Active"/>
    <n v="9.8220969030442618"/>
  </r>
  <r>
    <x v="1082"/>
    <s v="CUST11281"/>
    <x v="4"/>
    <x v="1082"/>
    <x v="1082"/>
    <d v="2021-08-06T00:00:00"/>
    <d v="2024-04-23T00:00:00"/>
    <x v="119"/>
    <x v="2"/>
    <n v="991"/>
    <n v="2.7150684931506848"/>
    <x v="1"/>
    <x v="0"/>
    <x v="0"/>
    <s v="Aug"/>
    <s v="Q3"/>
    <n v="1815"/>
    <n v="2024"/>
    <s v="Apr"/>
    <s v="Inactive"/>
    <n v="24.797866371589549"/>
  </r>
  <r>
    <x v="1083"/>
    <s v="CUST11936"/>
    <x v="3"/>
    <x v="1083"/>
    <x v="1083"/>
    <d v="2021-09-04T00:00:00"/>
    <d v="2025-06-01T00:00:00"/>
    <x v="46"/>
    <x v="0"/>
    <n v="1366"/>
    <n v="3.7424657534246575"/>
    <x v="1"/>
    <x v="0"/>
    <x v="0"/>
    <s v="Sep"/>
    <s v="Q3"/>
    <n v="1786"/>
    <n v="2025"/>
    <s v="Jun"/>
    <s v="Active"/>
    <n v="14.960722554315836"/>
  </r>
  <r>
    <x v="1084"/>
    <s v="CUST10932"/>
    <x v="4"/>
    <x v="1084"/>
    <x v="1084"/>
    <d v="2023-10-08T00:00:00"/>
    <d v="2025-02-09T00:00:00"/>
    <x v="125"/>
    <x v="1"/>
    <n v="490"/>
    <n v="1.3424657534246576"/>
    <x v="0"/>
    <x v="0"/>
    <x v="3"/>
    <s v="Oct"/>
    <s v="Q4"/>
    <n v="1022"/>
    <n v="2025"/>
    <s v="Feb"/>
    <s v="Inactive"/>
    <n v="6.6545628836134716"/>
  </r>
  <r>
    <x v="1085"/>
    <s v="CUST11706"/>
    <x v="1"/>
    <x v="1085"/>
    <x v="1085"/>
    <d v="2022-04-13T00:00:00"/>
    <d v="2024-08-04T00:00:00"/>
    <x v="86"/>
    <x v="1"/>
    <n v="844"/>
    <n v="2.3123287671232875"/>
    <x v="2"/>
    <x v="0"/>
    <x v="1"/>
    <s v="Apr"/>
    <s v="Q2"/>
    <n v="1565"/>
    <n v="2024"/>
    <s v="Aug"/>
    <s v="Inactive"/>
    <n v="24.250063896293756"/>
  </r>
  <r>
    <x v="1086"/>
    <s v="CUST10229"/>
    <x v="1"/>
    <x v="1086"/>
    <x v="1086"/>
    <d v="2022-09-25T00:00:00"/>
    <d v="2024-03-03T00:00:00"/>
    <x v="168"/>
    <x v="0"/>
    <n v="525"/>
    <n v="1.4383561643835616"/>
    <x v="1"/>
    <x v="0"/>
    <x v="1"/>
    <s v="Sep"/>
    <s v="Q3"/>
    <n v="1400"/>
    <n v="2024"/>
    <s v="Mar"/>
    <s v="Active"/>
    <n v="17.268574809364942"/>
  </r>
  <r>
    <x v="1087"/>
    <s v="CUST10746"/>
    <x v="1"/>
    <x v="1087"/>
    <x v="1087"/>
    <d v="2024-01-20T00:00:00"/>
    <d v="2025-05-22T00:00:00"/>
    <x v="90"/>
    <x v="0"/>
    <n v="488"/>
    <n v="1.3369863013698631"/>
    <x v="2"/>
    <x v="0"/>
    <x v="2"/>
    <s v="Jan"/>
    <s v="Q1"/>
    <n v="918"/>
    <n v="2025"/>
    <s v="May"/>
    <s v="Active"/>
    <n v="36.995676889380718"/>
  </r>
  <r>
    <x v="1088"/>
    <s v="CUST10120"/>
    <x v="1"/>
    <x v="1088"/>
    <x v="1088"/>
    <d v="2020-11-10T00:00:00"/>
    <d v="2024-07-18T00:00:00"/>
    <x v="197"/>
    <x v="1"/>
    <n v="1346"/>
    <n v="3.6876712328767125"/>
    <x v="1"/>
    <x v="1"/>
    <x v="4"/>
    <s v="Nov"/>
    <s v="Q4"/>
    <n v="2084"/>
    <n v="2024"/>
    <s v="Jul"/>
    <s v="Inactive"/>
    <n v="9.2566920413417133"/>
  </r>
  <r>
    <x v="1089"/>
    <s v="CUST11771"/>
    <x v="4"/>
    <x v="1089"/>
    <x v="1089"/>
    <d v="2022-08-23T00:00:00"/>
    <d v="2023-07-31T00:00:00"/>
    <x v="26"/>
    <x v="0"/>
    <n v="342"/>
    <n v="0.93698630136986305"/>
    <x v="0"/>
    <x v="0"/>
    <x v="1"/>
    <s v="Aug"/>
    <s v="Q3"/>
    <n v="1433"/>
    <n v="2023"/>
    <s v="Jul"/>
    <s v="Active"/>
    <n v="10.05950404361327"/>
  </r>
  <r>
    <x v="1090"/>
    <s v="CUST10529"/>
    <x v="0"/>
    <x v="1090"/>
    <x v="1090"/>
    <d v="2021-11-24T00:00:00"/>
    <d v="2024-06-22T00:00:00"/>
    <x v="256"/>
    <x v="0"/>
    <n v="941"/>
    <n v="2.5780821917808221"/>
    <x v="1"/>
    <x v="0"/>
    <x v="0"/>
    <s v="Nov"/>
    <s v="Q4"/>
    <n v="1705"/>
    <n v="2024"/>
    <s v="Jun"/>
    <s v="Active"/>
    <n v="32.35284467822374"/>
  </r>
  <r>
    <x v="1091"/>
    <s v="CUST10070"/>
    <x v="1"/>
    <x v="1091"/>
    <x v="1091"/>
    <d v="2023-05-05T00:00:00"/>
    <d v="2025-01-20T00:00:00"/>
    <x v="147"/>
    <x v="2"/>
    <n v="626"/>
    <n v="1.715068493150685"/>
    <x v="1"/>
    <x v="2"/>
    <x v="3"/>
    <s v="May"/>
    <s v="Q2"/>
    <n v="1178"/>
    <n v="2025"/>
    <s v="Jan"/>
    <s v="Inactive"/>
    <n v="86.175862706079997"/>
  </r>
  <r>
    <x v="1092"/>
    <s v="CUST11080"/>
    <x v="4"/>
    <x v="1092"/>
    <x v="1092"/>
    <d v="2024-03-15T00:00:00"/>
    <d v="2025-02-25T00:00:00"/>
    <x v="49"/>
    <x v="2"/>
    <n v="347"/>
    <n v="0.9506849315068493"/>
    <x v="2"/>
    <x v="1"/>
    <x v="2"/>
    <s v="Mar"/>
    <s v="Q1"/>
    <n v="863"/>
    <n v="2025"/>
    <s v="Feb"/>
    <s v="Inactive"/>
    <n v="23.092671845161387"/>
  </r>
  <r>
    <x v="1093"/>
    <s v="CUST10433"/>
    <x v="2"/>
    <x v="1093"/>
    <x v="1093"/>
    <d v="2023-06-02T00:00:00"/>
    <d v="2023-12-28T00:00:00"/>
    <x v="92"/>
    <x v="0"/>
    <n v="209"/>
    <n v="0.57260273972602738"/>
    <x v="1"/>
    <x v="0"/>
    <x v="3"/>
    <s v="Jun"/>
    <s v="Q2"/>
    <n v="1150"/>
    <n v="2023"/>
    <s v="Dec"/>
    <s v="Active"/>
    <n v="28.593260010789557"/>
  </r>
  <r>
    <x v="1094"/>
    <s v="CUST10769"/>
    <x v="3"/>
    <x v="1094"/>
    <x v="1094"/>
    <d v="2022-02-15T00:00:00"/>
    <d v="2022-12-07T00:00:00"/>
    <x v="288"/>
    <x v="1"/>
    <n v="295"/>
    <n v="0.80821917808219179"/>
    <x v="1"/>
    <x v="1"/>
    <x v="1"/>
    <s v="Feb"/>
    <s v="Q1"/>
    <n v="1622"/>
    <n v="2022"/>
    <s v="Dec"/>
    <s v="Inactive"/>
    <n v="8.9708939697228569"/>
  </r>
  <r>
    <x v="1095"/>
    <s v="CUST10401"/>
    <x v="0"/>
    <x v="1095"/>
    <x v="1095"/>
    <d v="2024-02-09T00:00:00"/>
    <d v="2025-07-08T00:00:00"/>
    <x v="203"/>
    <x v="1"/>
    <n v="515"/>
    <n v="1.4109589041095891"/>
    <x v="1"/>
    <x v="1"/>
    <x v="2"/>
    <s v="Feb"/>
    <s v="Q1"/>
    <n v="898"/>
    <n v="2025"/>
    <s v="Jul"/>
    <s v="Inactive"/>
    <n v="19.172590997007052"/>
  </r>
  <r>
    <x v="1096"/>
    <s v="CUST10949"/>
    <x v="1"/>
    <x v="1096"/>
    <x v="1096"/>
    <d v="2022-02-22T00:00:00"/>
    <d v="2022-03-22T00:00:00"/>
    <x v="278"/>
    <x v="1"/>
    <n v="28"/>
    <n v="7.6712328767123292E-2"/>
    <x v="1"/>
    <x v="1"/>
    <x v="1"/>
    <s v="Feb"/>
    <s v="Q1"/>
    <n v="1615"/>
    <n v="2022"/>
    <s v="Mar"/>
    <s v="Inactive"/>
    <n v="15.434003053421966"/>
  </r>
  <r>
    <x v="1097"/>
    <s v="CUST10425"/>
    <x v="0"/>
    <x v="1097"/>
    <x v="1097"/>
    <d v="2020-08-03T00:00:00"/>
    <d v="2023-09-08T00:00:00"/>
    <x v="155"/>
    <x v="0"/>
    <n v="1131"/>
    <n v="3.0986301369863014"/>
    <x v="1"/>
    <x v="2"/>
    <x v="4"/>
    <s v="Aug"/>
    <s v="Q3"/>
    <n v="2183"/>
    <n v="2023"/>
    <s v="Sep"/>
    <s v="Active"/>
    <n v="126.62795111360477"/>
  </r>
  <r>
    <x v="1098"/>
    <s v="CUST11131"/>
    <x v="2"/>
    <x v="1098"/>
    <x v="1098"/>
    <d v="2021-12-10T00:00:00"/>
    <d v="2024-03-08T00:00:00"/>
    <x v="15"/>
    <x v="0"/>
    <n v="819"/>
    <n v="2.2438356164383562"/>
    <x v="1"/>
    <x v="1"/>
    <x v="0"/>
    <s v="Dec"/>
    <s v="Q4"/>
    <n v="1689"/>
    <n v="2024"/>
    <s v="Mar"/>
    <s v="Active"/>
    <n v="12.116985264489761"/>
  </r>
  <r>
    <x v="1099"/>
    <s v="CUST12178"/>
    <x v="2"/>
    <x v="1099"/>
    <x v="1099"/>
    <d v="2022-11-01T00:00:00"/>
    <d v="2024-03-03T00:00:00"/>
    <x v="66"/>
    <x v="2"/>
    <n v="488"/>
    <n v="1.3369863013698631"/>
    <x v="0"/>
    <x v="0"/>
    <x v="1"/>
    <s v="Nov"/>
    <s v="Q4"/>
    <n v="1363"/>
    <n v="2024"/>
    <s v="Mar"/>
    <s v="Inactive"/>
    <n v="4.1551084520784416"/>
  </r>
  <r>
    <x v="1100"/>
    <s v="CUST11319"/>
    <x v="4"/>
    <x v="1100"/>
    <x v="1100"/>
    <d v="2023-08-23T00:00:00"/>
    <d v="2025-01-11T00:00:00"/>
    <x v="220"/>
    <x v="0"/>
    <n v="507"/>
    <n v="1.3890410958904109"/>
    <x v="1"/>
    <x v="1"/>
    <x v="3"/>
    <s v="Aug"/>
    <s v="Q3"/>
    <n v="1068"/>
    <n v="2025"/>
    <s v="Jan"/>
    <s v="Active"/>
    <n v="9.5687809996011666"/>
  </r>
  <r>
    <x v="1101"/>
    <s v="CUST12275"/>
    <x v="3"/>
    <x v="1101"/>
    <x v="1101"/>
    <d v="2024-06-11T00:00:00"/>
    <d v="2025-05-03T00:00:00"/>
    <x v="53"/>
    <x v="0"/>
    <n v="326"/>
    <n v="0.89315068493150684"/>
    <x v="1"/>
    <x v="1"/>
    <x v="2"/>
    <s v="Jun"/>
    <s v="Q2"/>
    <n v="775"/>
    <n v="2025"/>
    <s v="May"/>
    <s v="Active"/>
    <n v="16.512461970250627"/>
  </r>
  <r>
    <x v="1102"/>
    <s v="CUST10080"/>
    <x v="1"/>
    <x v="1102"/>
    <x v="1102"/>
    <d v="2024-06-21T00:00:00"/>
    <d v="2025-05-28T00:00:00"/>
    <x v="254"/>
    <x v="1"/>
    <n v="341"/>
    <n v="0.9342465753424658"/>
    <x v="0"/>
    <x v="0"/>
    <x v="2"/>
    <s v="Jun"/>
    <s v="Q2"/>
    <n v="765"/>
    <n v="2025"/>
    <s v="May"/>
    <s v="Inactive"/>
    <n v="17.386203742092182"/>
  </r>
  <r>
    <x v="1103"/>
    <s v="CUST11740"/>
    <x v="0"/>
    <x v="1103"/>
    <x v="1103"/>
    <d v="2021-10-29T00:00:00"/>
    <d v="2023-02-13T00:00:00"/>
    <x v="88"/>
    <x v="2"/>
    <n v="472"/>
    <n v="1.2931506849315069"/>
    <x v="1"/>
    <x v="0"/>
    <x v="0"/>
    <s v="Oct"/>
    <s v="Q4"/>
    <n v="1731"/>
    <n v="2023"/>
    <s v="Feb"/>
    <s v="Inactive"/>
    <n v="13.11385794525202"/>
  </r>
  <r>
    <x v="1104"/>
    <s v="CUST10690"/>
    <x v="0"/>
    <x v="1104"/>
    <x v="1104"/>
    <d v="2022-10-27T00:00:00"/>
    <d v="2024-08-02T00:00:00"/>
    <x v="112"/>
    <x v="0"/>
    <n v="645"/>
    <n v="1.7671232876712328"/>
    <x v="0"/>
    <x v="0"/>
    <x v="1"/>
    <s v="Oct"/>
    <s v="Q4"/>
    <n v="1368"/>
    <n v="2024"/>
    <s v="Aug"/>
    <s v="Active"/>
    <n v="9.6779309247197585"/>
  </r>
  <r>
    <x v="1105"/>
    <s v="CUST10036"/>
    <x v="0"/>
    <x v="1105"/>
    <x v="1105"/>
    <d v="2021-02-23T00:00:00"/>
    <d v="2024-04-29T00:00:00"/>
    <x v="153"/>
    <x v="1"/>
    <n v="1161"/>
    <n v="3.1808219178082191"/>
    <x v="0"/>
    <x v="0"/>
    <x v="0"/>
    <s v="Feb"/>
    <s v="Q1"/>
    <n v="1979"/>
    <n v="2024"/>
    <s v="Apr"/>
    <s v="Inactive"/>
    <n v="8.3311502753638838"/>
  </r>
  <r>
    <x v="1106"/>
    <s v="CUST12151"/>
    <x v="0"/>
    <x v="1106"/>
    <x v="1106"/>
    <d v="2024-07-06T00:00:00"/>
    <d v="2025-07-11T00:00:00"/>
    <x v="46"/>
    <x v="0"/>
    <n v="370"/>
    <n v="1.0136986301369864"/>
    <x v="0"/>
    <x v="1"/>
    <x v="2"/>
    <s v="Jul"/>
    <s v="Q3"/>
    <n v="750"/>
    <n v="2025"/>
    <s v="Jul"/>
    <s v="Active"/>
    <n v="5.1969165709421405"/>
  </r>
  <r>
    <x v="1107"/>
    <s v="CUST10770"/>
    <x v="3"/>
    <x v="1107"/>
    <x v="1107"/>
    <d v="2022-09-03T00:00:00"/>
    <d v="2023-02-06T00:00:00"/>
    <x v="236"/>
    <x v="2"/>
    <n v="156"/>
    <n v="0.42739726027397262"/>
    <x v="1"/>
    <x v="2"/>
    <x v="1"/>
    <s v="Sep"/>
    <s v="Q3"/>
    <n v="1422"/>
    <n v="2023"/>
    <s v="Feb"/>
    <s v="Inactive"/>
    <n v="60.392208375468002"/>
  </r>
  <r>
    <x v="1108"/>
    <s v="CUST12284"/>
    <x v="2"/>
    <x v="1108"/>
    <x v="1108"/>
    <d v="2022-06-01T00:00:00"/>
    <d v="2023-10-10T00:00:00"/>
    <x v="147"/>
    <x v="2"/>
    <n v="496"/>
    <n v="1.3589041095890411"/>
    <x v="1"/>
    <x v="2"/>
    <x v="1"/>
    <s v="Jun"/>
    <s v="Q2"/>
    <n v="1516"/>
    <n v="2023"/>
    <s v="Oct"/>
    <s v="Inactive"/>
    <n v="22.115828537196066"/>
  </r>
  <r>
    <x v="1109"/>
    <s v="CUST11881"/>
    <x v="4"/>
    <x v="1109"/>
    <x v="1109"/>
    <d v="2020-12-23T00:00:00"/>
    <d v="2022-08-26T00:00:00"/>
    <x v="133"/>
    <x v="2"/>
    <n v="611"/>
    <n v="1.6739726027397259"/>
    <x v="1"/>
    <x v="1"/>
    <x v="4"/>
    <s v="Dec"/>
    <s v="Q4"/>
    <n v="2041"/>
    <n v="2022"/>
    <s v="Aug"/>
    <s v="Inactive"/>
    <n v="9.8595556961785729"/>
  </r>
  <r>
    <x v="1110"/>
    <s v="CUST11826"/>
    <x v="4"/>
    <x v="1110"/>
    <x v="1110"/>
    <d v="2022-10-14T00:00:00"/>
    <d v="2024-10-24T00:00:00"/>
    <x v="289"/>
    <x v="0"/>
    <n v="741"/>
    <n v="2.0301369863013701"/>
    <x v="2"/>
    <x v="0"/>
    <x v="1"/>
    <s v="Oct"/>
    <s v="Q4"/>
    <n v="1381"/>
    <n v="2024"/>
    <s v="Oct"/>
    <s v="Active"/>
    <n v="29.952528566987688"/>
  </r>
  <r>
    <x v="1111"/>
    <s v="CUST11962"/>
    <x v="3"/>
    <x v="1111"/>
    <x v="1111"/>
    <d v="2021-03-16T00:00:00"/>
    <d v="2022-02-10T00:00:00"/>
    <x v="249"/>
    <x v="2"/>
    <n v="331"/>
    <n v="0.9068493150684932"/>
    <x v="1"/>
    <x v="1"/>
    <x v="0"/>
    <s v="Mar"/>
    <s v="Q1"/>
    <n v="1958"/>
    <n v="2022"/>
    <s v="Feb"/>
    <s v="Inactive"/>
    <n v="12.0401000163374"/>
  </r>
  <r>
    <x v="1112"/>
    <s v="CUST12312"/>
    <x v="2"/>
    <x v="1112"/>
    <x v="1112"/>
    <d v="2023-10-01T00:00:00"/>
    <d v="2024-09-25T00:00:00"/>
    <x v="77"/>
    <x v="2"/>
    <n v="360"/>
    <n v="0.98630136986301364"/>
    <x v="0"/>
    <x v="0"/>
    <x v="3"/>
    <s v="Oct"/>
    <s v="Q4"/>
    <n v="1029"/>
    <n v="2024"/>
    <s v="Sep"/>
    <s v="Inactive"/>
    <n v="8.5172040049144897"/>
  </r>
  <r>
    <x v="1113"/>
    <s v="CUST12136"/>
    <x v="0"/>
    <x v="1113"/>
    <x v="1113"/>
    <d v="2021-03-24T00:00:00"/>
    <d v="2022-04-28T00:00:00"/>
    <x v="193"/>
    <x v="1"/>
    <n v="400"/>
    <n v="1.095890410958904"/>
    <x v="1"/>
    <x v="2"/>
    <x v="0"/>
    <s v="Mar"/>
    <s v="Q1"/>
    <n v="1950"/>
    <n v="2022"/>
    <s v="Apr"/>
    <s v="Inactive"/>
    <n v="43.476004631813694"/>
  </r>
  <r>
    <x v="1114"/>
    <s v="CUST10297"/>
    <x v="1"/>
    <x v="1114"/>
    <x v="1114"/>
    <d v="2023-02-11T00:00:00"/>
    <d v="2023-06-15T00:00:00"/>
    <x v="0"/>
    <x v="2"/>
    <n v="124"/>
    <n v="0.33972602739726027"/>
    <x v="1"/>
    <x v="0"/>
    <x v="3"/>
    <s v="Feb"/>
    <s v="Q1"/>
    <n v="1261"/>
    <n v="2023"/>
    <s v="Jun"/>
    <s v="Inactive"/>
    <n v="15.357971445640764"/>
  </r>
  <r>
    <x v="1115"/>
    <s v="CUST11669"/>
    <x v="0"/>
    <x v="1115"/>
    <x v="1115"/>
    <d v="2022-06-06T00:00:00"/>
    <d v="2025-06-11T00:00:00"/>
    <x v="15"/>
    <x v="1"/>
    <n v="1101"/>
    <n v="3.0164383561643837"/>
    <x v="2"/>
    <x v="0"/>
    <x v="1"/>
    <s v="Jun"/>
    <s v="Q2"/>
    <n v="1511"/>
    <n v="2025"/>
    <s v="Jun"/>
    <s v="Inactive"/>
    <n v="61.466734033927494"/>
  </r>
  <r>
    <x v="1116"/>
    <s v="CUST12305"/>
    <x v="4"/>
    <x v="1116"/>
    <x v="1116"/>
    <d v="2023-12-02T00:00:00"/>
    <d v="2024-03-14T00:00:00"/>
    <x v="187"/>
    <x v="0"/>
    <n v="103"/>
    <n v="0.28219178082191781"/>
    <x v="2"/>
    <x v="0"/>
    <x v="3"/>
    <s v="Dec"/>
    <s v="Q4"/>
    <n v="967"/>
    <n v="2024"/>
    <s v="Mar"/>
    <s v="Active"/>
    <n v="38.752420713882451"/>
  </r>
  <r>
    <x v="1117"/>
    <s v="CUST12393"/>
    <x v="0"/>
    <x v="1117"/>
    <x v="1117"/>
    <d v="2023-04-18T00:00:00"/>
    <d v="2024-06-24T00:00:00"/>
    <x v="44"/>
    <x v="0"/>
    <n v="433"/>
    <n v="1.1863013698630136"/>
    <x v="0"/>
    <x v="0"/>
    <x v="3"/>
    <s v="Apr"/>
    <s v="Q2"/>
    <n v="1195"/>
    <n v="2024"/>
    <s v="Jun"/>
    <s v="Active"/>
    <n v="5.8219242929034278"/>
  </r>
  <r>
    <x v="1118"/>
    <s v="CUST10379"/>
    <x v="0"/>
    <x v="1118"/>
    <x v="1118"/>
    <d v="2021-05-17T00:00:00"/>
    <d v="2022-02-03T00:00:00"/>
    <x v="146"/>
    <x v="0"/>
    <n v="262"/>
    <n v="0.71780821917808224"/>
    <x v="2"/>
    <x v="0"/>
    <x v="0"/>
    <s v="May"/>
    <s v="Q2"/>
    <n v="1896"/>
    <n v="2022"/>
    <s v="Feb"/>
    <s v="Active"/>
    <n v="36.214465401928805"/>
  </r>
  <r>
    <x v="1119"/>
    <s v="CUST10962"/>
    <x v="1"/>
    <x v="1119"/>
    <x v="1119"/>
    <d v="2022-04-30T00:00:00"/>
    <d v="2024-08-24T00:00:00"/>
    <x v="282"/>
    <x v="2"/>
    <n v="847"/>
    <n v="2.3205479452054796"/>
    <x v="1"/>
    <x v="0"/>
    <x v="1"/>
    <s v="Apr"/>
    <s v="Q2"/>
    <n v="1548"/>
    <n v="2024"/>
    <s v="Aug"/>
    <s v="Inactive"/>
    <n v="28.057054430776795"/>
  </r>
  <r>
    <x v="1120"/>
    <s v="CUST11104"/>
    <x v="4"/>
    <x v="1120"/>
    <x v="1120"/>
    <d v="2024-06-28T00:00:00"/>
    <d v="2025-04-23T00:00:00"/>
    <x v="218"/>
    <x v="1"/>
    <n v="299"/>
    <n v="0.81917808219178079"/>
    <x v="0"/>
    <x v="0"/>
    <x v="2"/>
    <s v="Jun"/>
    <s v="Q2"/>
    <n v="758"/>
    <n v="2025"/>
    <s v="Apr"/>
    <s v="Inactive"/>
    <n v="10.761186220225419"/>
  </r>
  <r>
    <x v="1121"/>
    <s v="CUST11872"/>
    <x v="2"/>
    <x v="1121"/>
    <x v="1121"/>
    <d v="2021-09-22T00:00:00"/>
    <d v="2023-01-24T00:00:00"/>
    <x v="101"/>
    <x v="2"/>
    <n v="489"/>
    <n v="1.3397260273972602"/>
    <x v="0"/>
    <x v="0"/>
    <x v="0"/>
    <s v="Sep"/>
    <s v="Q3"/>
    <n v="1768"/>
    <n v="2023"/>
    <s v="Jan"/>
    <s v="Inactive"/>
    <n v="5.847712080062057"/>
  </r>
  <r>
    <x v="1122"/>
    <s v="CUST11144"/>
    <x v="2"/>
    <x v="1122"/>
    <x v="1122"/>
    <d v="2021-04-19T00:00:00"/>
    <d v="2023-04-24T00:00:00"/>
    <x v="92"/>
    <x v="0"/>
    <n v="735"/>
    <n v="2.0136986301369864"/>
    <x v="2"/>
    <x v="0"/>
    <x v="0"/>
    <s v="Apr"/>
    <s v="Q2"/>
    <n v="1924"/>
    <n v="2023"/>
    <s v="Apr"/>
    <s v="Active"/>
    <n v="36.252325072167501"/>
  </r>
  <r>
    <x v="1123"/>
    <s v="CUST10407"/>
    <x v="3"/>
    <x v="1123"/>
    <x v="1123"/>
    <d v="2023-12-11T00:00:00"/>
    <d v="2024-11-01T00:00:00"/>
    <x v="53"/>
    <x v="0"/>
    <n v="326"/>
    <n v="0.89315068493150684"/>
    <x v="0"/>
    <x v="1"/>
    <x v="3"/>
    <s v="Dec"/>
    <s v="Q4"/>
    <n v="958"/>
    <n v="2024"/>
    <s v="Nov"/>
    <s v="Active"/>
    <n v="6.0310506399438149"/>
  </r>
  <r>
    <x v="1124"/>
    <s v="CUST11961"/>
    <x v="0"/>
    <x v="1124"/>
    <x v="1124"/>
    <d v="2021-02-11T00:00:00"/>
    <d v="2023-03-17T00:00:00"/>
    <x v="147"/>
    <x v="0"/>
    <n v="764"/>
    <n v="2.0931506849315067"/>
    <x v="1"/>
    <x v="0"/>
    <x v="0"/>
    <s v="Feb"/>
    <s v="Q1"/>
    <n v="1991"/>
    <n v="2023"/>
    <s v="Mar"/>
    <s v="Active"/>
    <n v="15.364356958680782"/>
  </r>
  <r>
    <x v="1125"/>
    <s v="CUST10333"/>
    <x v="3"/>
    <x v="1125"/>
    <x v="1125"/>
    <d v="2023-11-19T00:00:00"/>
    <d v="2023-12-31T00:00:00"/>
    <x v="19"/>
    <x v="1"/>
    <n v="42"/>
    <n v="0.11506849315068493"/>
    <x v="0"/>
    <x v="0"/>
    <x v="3"/>
    <s v="Nov"/>
    <s v="Q4"/>
    <n v="980"/>
    <n v="2023"/>
    <s v="Dec"/>
    <s v="Inactive"/>
    <n v="4.9249255573590069"/>
  </r>
  <r>
    <x v="1126"/>
    <s v="CUST11494"/>
    <x v="3"/>
    <x v="1126"/>
    <x v="1126"/>
    <d v="2023-04-17T00:00:00"/>
    <d v="2023-08-28T00:00:00"/>
    <x v="16"/>
    <x v="0"/>
    <n v="133"/>
    <n v="0.36438356164383562"/>
    <x v="0"/>
    <x v="2"/>
    <x v="3"/>
    <s v="Apr"/>
    <s v="Q2"/>
    <n v="1196"/>
    <n v="2023"/>
    <s v="Aug"/>
    <s v="Active"/>
    <n v="40.225179984978993"/>
  </r>
  <r>
    <x v="1127"/>
    <s v="CUST10030"/>
    <x v="3"/>
    <x v="1127"/>
    <x v="1127"/>
    <d v="2023-01-06T00:00:00"/>
    <d v="2024-02-10T00:00:00"/>
    <x v="251"/>
    <x v="0"/>
    <n v="400"/>
    <n v="1.095890410958904"/>
    <x v="2"/>
    <x v="0"/>
    <x v="3"/>
    <s v="Jan"/>
    <s v="Q1"/>
    <n v="1297"/>
    <n v="2024"/>
    <s v="Feb"/>
    <s v="Active"/>
    <n v="36.838657041385162"/>
  </r>
  <r>
    <x v="1128"/>
    <s v="CUST11831"/>
    <x v="2"/>
    <x v="1128"/>
    <x v="1128"/>
    <d v="2024-02-12T00:00:00"/>
    <d v="2025-01-10T00:00:00"/>
    <x v="38"/>
    <x v="1"/>
    <n v="333"/>
    <n v="0.9123287671232877"/>
    <x v="1"/>
    <x v="2"/>
    <x v="2"/>
    <s v="Feb"/>
    <s v="Q1"/>
    <n v="895"/>
    <n v="2025"/>
    <s v="Jan"/>
    <s v="Inactive"/>
    <n v="121.15425727065276"/>
  </r>
  <r>
    <x v="1129"/>
    <s v="CUST11329"/>
    <x v="1"/>
    <x v="1129"/>
    <x v="1129"/>
    <d v="2021-11-13T00:00:00"/>
    <d v="2022-06-13T00:00:00"/>
    <x v="189"/>
    <x v="1"/>
    <n v="212"/>
    <n v="0.58082191780821912"/>
    <x v="0"/>
    <x v="0"/>
    <x v="0"/>
    <s v="Nov"/>
    <s v="Q4"/>
    <n v="1716"/>
    <n v="2022"/>
    <s v="Jun"/>
    <s v="Inactive"/>
    <n v="13.049868176896943"/>
  </r>
  <r>
    <x v="1130"/>
    <s v="CUST10601"/>
    <x v="3"/>
    <x v="1130"/>
    <x v="1130"/>
    <d v="2023-06-28T00:00:00"/>
    <d v="2024-03-02T00:00:00"/>
    <x v="39"/>
    <x v="2"/>
    <n v="248"/>
    <n v="0.67945205479452053"/>
    <x v="2"/>
    <x v="0"/>
    <x v="3"/>
    <s v="Jun"/>
    <s v="Q2"/>
    <n v="1124"/>
    <n v="2024"/>
    <s v="Mar"/>
    <s v="Inactive"/>
    <n v="42.334541250389407"/>
  </r>
  <r>
    <x v="1131"/>
    <s v="CUST10208"/>
    <x v="2"/>
    <x v="1131"/>
    <x v="1131"/>
    <d v="2021-11-22T00:00:00"/>
    <d v="2024-05-28T00:00:00"/>
    <x v="22"/>
    <x v="1"/>
    <n v="918"/>
    <n v="2.515068493150685"/>
    <x v="1"/>
    <x v="1"/>
    <x v="0"/>
    <s v="Nov"/>
    <s v="Q4"/>
    <n v="1707"/>
    <n v="2024"/>
    <s v="May"/>
    <s v="Inactive"/>
    <n v="11.524152154988847"/>
  </r>
  <r>
    <x v="1132"/>
    <s v="CUST10911"/>
    <x v="3"/>
    <x v="1132"/>
    <x v="1132"/>
    <d v="2024-02-07T00:00:00"/>
    <d v="2024-02-24T00:00:00"/>
    <x v="243"/>
    <x v="0"/>
    <n v="17"/>
    <n v="4.6575342465753428E-2"/>
    <x v="2"/>
    <x v="0"/>
    <x v="2"/>
    <s v="Feb"/>
    <s v="Q1"/>
    <n v="900"/>
    <n v="2024"/>
    <s v="Feb"/>
    <s v="Active"/>
    <n v="54.340559154376834"/>
  </r>
  <r>
    <x v="1133"/>
    <s v="CUST10239"/>
    <x v="1"/>
    <x v="1133"/>
    <x v="1133"/>
    <d v="2022-09-18T00:00:00"/>
    <d v="2023-06-11T00:00:00"/>
    <x v="234"/>
    <x v="2"/>
    <n v="266"/>
    <n v="0.72876712328767124"/>
    <x v="0"/>
    <x v="0"/>
    <x v="1"/>
    <s v="Sep"/>
    <s v="Q3"/>
    <n v="1407"/>
    <n v="2023"/>
    <s v="Jun"/>
    <s v="Inactive"/>
    <n v="12.266346044320658"/>
  </r>
  <r>
    <x v="1134"/>
    <s v="CUST11246"/>
    <x v="0"/>
    <x v="1134"/>
    <x v="1134"/>
    <d v="2021-01-29T00:00:00"/>
    <d v="2023-01-02T00:00:00"/>
    <x v="148"/>
    <x v="2"/>
    <n v="703"/>
    <n v="1.9260273972602739"/>
    <x v="1"/>
    <x v="0"/>
    <x v="0"/>
    <s v="Jan"/>
    <s v="Q1"/>
    <n v="2004"/>
    <n v="2023"/>
    <s v="Jan"/>
    <s v="Inactive"/>
    <n v="21.204715574784856"/>
  </r>
  <r>
    <x v="1135"/>
    <s v="CUST11017"/>
    <x v="0"/>
    <x v="1135"/>
    <x v="1135"/>
    <d v="2021-04-03T00:00:00"/>
    <d v="2024-03-24T00:00:00"/>
    <x v="218"/>
    <x v="1"/>
    <n v="1086"/>
    <n v="2.9753424657534246"/>
    <x v="0"/>
    <x v="0"/>
    <x v="0"/>
    <s v="Apr"/>
    <s v="Q2"/>
    <n v="1940"/>
    <n v="2024"/>
    <s v="Mar"/>
    <s v="Inactive"/>
    <n v="13.719534588969072"/>
  </r>
  <r>
    <x v="1136"/>
    <s v="CUST10518"/>
    <x v="3"/>
    <x v="1136"/>
    <x v="1136"/>
    <d v="2024-07-19T00:00:00"/>
    <d v="2024-09-07T00:00:00"/>
    <x v="288"/>
    <x v="2"/>
    <n v="50"/>
    <n v="0.13698630136986301"/>
    <x v="1"/>
    <x v="0"/>
    <x v="2"/>
    <s v="Jul"/>
    <s v="Q3"/>
    <n v="737"/>
    <n v="2024"/>
    <s v="Sep"/>
    <s v="Inactive"/>
    <n v="15.464694364408702"/>
  </r>
  <r>
    <x v="1137"/>
    <s v="CUST10890"/>
    <x v="0"/>
    <x v="1137"/>
    <x v="1137"/>
    <d v="2021-07-11T00:00:00"/>
    <d v="2021-09-05T00:00:00"/>
    <x v="110"/>
    <x v="2"/>
    <n v="56"/>
    <n v="0.15342465753424658"/>
    <x v="2"/>
    <x v="0"/>
    <x v="0"/>
    <s v="Jul"/>
    <s v="Q3"/>
    <n v="1841"/>
    <n v="2021"/>
    <s v="Sep"/>
    <s v="Inactive"/>
    <n v="28.038466417974544"/>
  </r>
  <r>
    <x v="1138"/>
    <s v="CUST11049"/>
    <x v="3"/>
    <x v="1138"/>
    <x v="1138"/>
    <d v="2023-07-19T00:00:00"/>
    <d v="2024-08-12T00:00:00"/>
    <x v="75"/>
    <x v="2"/>
    <n v="390"/>
    <n v="1.0684931506849316"/>
    <x v="0"/>
    <x v="0"/>
    <x v="3"/>
    <s v="Jul"/>
    <s v="Q3"/>
    <n v="1103"/>
    <n v="2024"/>
    <s v="Aug"/>
    <s v="Inactive"/>
    <n v="6.6725209870174682"/>
  </r>
  <r>
    <x v="1139"/>
    <s v="CUST12339"/>
    <x v="2"/>
    <x v="1139"/>
    <x v="1139"/>
    <d v="2023-03-30T00:00:00"/>
    <d v="2024-10-29T00:00:00"/>
    <x v="245"/>
    <x v="0"/>
    <n v="579"/>
    <n v="1.5863013698630137"/>
    <x v="1"/>
    <x v="0"/>
    <x v="3"/>
    <s v="Mar"/>
    <s v="Q1"/>
    <n v="1214"/>
    <n v="2024"/>
    <s v="Oct"/>
    <s v="Active"/>
    <n v="13.270692108738517"/>
  </r>
  <r>
    <x v="1140"/>
    <s v="CUST11905"/>
    <x v="0"/>
    <x v="1140"/>
    <x v="1140"/>
    <d v="2024-01-27T00:00:00"/>
    <d v="2025-01-10T00:00:00"/>
    <x v="42"/>
    <x v="2"/>
    <n v="349"/>
    <n v="0.95616438356164379"/>
    <x v="0"/>
    <x v="1"/>
    <x v="2"/>
    <s v="Jan"/>
    <s v="Q1"/>
    <n v="911"/>
    <n v="2025"/>
    <s v="Jan"/>
    <s v="Inactive"/>
    <n v="5.3781861656573611"/>
  </r>
  <r>
    <x v="1141"/>
    <s v="CUST11344"/>
    <x v="0"/>
    <x v="1141"/>
    <x v="1141"/>
    <d v="2023-10-16T00:00:00"/>
    <d v="2024-10-22T00:00:00"/>
    <x v="260"/>
    <x v="0"/>
    <n v="372"/>
    <n v="1.0191780821917809"/>
    <x v="2"/>
    <x v="0"/>
    <x v="3"/>
    <s v="Oct"/>
    <s v="Q4"/>
    <n v="1014"/>
    <n v="2024"/>
    <s v="Oct"/>
    <s v="Active"/>
    <n v="29.614594395245732"/>
  </r>
  <r>
    <x v="1142"/>
    <s v="CUST10482"/>
    <x v="3"/>
    <x v="1142"/>
    <x v="1142"/>
    <d v="2024-06-26T00:00:00"/>
    <d v="2025-04-25T00:00:00"/>
    <x v="198"/>
    <x v="2"/>
    <n v="303"/>
    <n v="0.83013698630136989"/>
    <x v="2"/>
    <x v="2"/>
    <x v="2"/>
    <s v="Jun"/>
    <s v="Q2"/>
    <n v="760"/>
    <n v="2025"/>
    <s v="Apr"/>
    <s v="Inactive"/>
    <n v="182.25896335032434"/>
  </r>
  <r>
    <x v="1143"/>
    <s v="CUST10044"/>
    <x v="2"/>
    <x v="1143"/>
    <x v="1143"/>
    <d v="2020-09-07T00:00:00"/>
    <d v="2023-08-23T00:00:00"/>
    <x v="28"/>
    <x v="2"/>
    <n v="1080"/>
    <n v="2.9589041095890409"/>
    <x v="0"/>
    <x v="0"/>
    <x v="4"/>
    <s v="Sep"/>
    <s v="Q3"/>
    <n v="2148"/>
    <n v="2023"/>
    <s v="Aug"/>
    <s v="Inactive"/>
    <n v="11.73597892377933"/>
  </r>
  <r>
    <x v="1144"/>
    <s v="CUST10135"/>
    <x v="2"/>
    <x v="1144"/>
    <x v="1144"/>
    <d v="2024-01-18T00:00:00"/>
    <d v="2025-02-14T00:00:00"/>
    <x v="145"/>
    <x v="1"/>
    <n v="393"/>
    <n v="1.0767123287671232"/>
    <x v="1"/>
    <x v="2"/>
    <x v="2"/>
    <s v="Jan"/>
    <s v="Q1"/>
    <n v="920"/>
    <n v="2025"/>
    <s v="Feb"/>
    <s v="Inactive"/>
    <n v="79.529918161723558"/>
  </r>
  <r>
    <x v="1145"/>
    <s v="CUST11283"/>
    <x v="2"/>
    <x v="1145"/>
    <x v="1145"/>
    <d v="2024-02-29T00:00:00"/>
    <d v="2024-10-04T00:00:00"/>
    <x v="21"/>
    <x v="0"/>
    <n v="218"/>
    <n v="0.59726027397260273"/>
    <x v="0"/>
    <x v="0"/>
    <x v="2"/>
    <s v="Feb"/>
    <s v="Q1"/>
    <n v="878"/>
    <n v="2024"/>
    <s v="Oct"/>
    <s v="Active"/>
    <n v="11.324991902582338"/>
  </r>
  <r>
    <x v="1146"/>
    <s v="CUST11728"/>
    <x v="2"/>
    <x v="1146"/>
    <x v="1146"/>
    <d v="2022-02-08T00:00:00"/>
    <d v="2024-01-14T00:00:00"/>
    <x v="68"/>
    <x v="0"/>
    <n v="705"/>
    <n v="1.9315068493150684"/>
    <x v="1"/>
    <x v="0"/>
    <x v="1"/>
    <s v="Feb"/>
    <s v="Q1"/>
    <n v="1629"/>
    <n v="2024"/>
    <s v="Jan"/>
    <s v="Active"/>
    <n v="10.745005603662468"/>
  </r>
  <r>
    <x v="1147"/>
    <s v="CUST12374"/>
    <x v="2"/>
    <x v="1147"/>
    <x v="1147"/>
    <d v="2023-06-21T00:00:00"/>
    <d v="2024-02-10T00:00:00"/>
    <x v="271"/>
    <x v="2"/>
    <n v="234"/>
    <n v="0.64109589041095894"/>
    <x v="1"/>
    <x v="2"/>
    <x v="3"/>
    <s v="Jun"/>
    <s v="Q2"/>
    <n v="1131"/>
    <n v="2024"/>
    <s v="Feb"/>
    <s v="Inactive"/>
    <n v="22.361878927062808"/>
  </r>
  <r>
    <x v="1148"/>
    <s v="CUST11523"/>
    <x v="2"/>
    <x v="1148"/>
    <x v="1148"/>
    <d v="2021-07-31T00:00:00"/>
    <d v="2022-09-09T00:00:00"/>
    <x v="283"/>
    <x v="2"/>
    <n v="405"/>
    <n v="1.1095890410958904"/>
    <x v="1"/>
    <x v="0"/>
    <x v="0"/>
    <s v="Jul"/>
    <s v="Q3"/>
    <n v="1821"/>
    <n v="2022"/>
    <s v="Sep"/>
    <s v="Inactive"/>
    <n v="14.044132659824321"/>
  </r>
  <r>
    <x v="1149"/>
    <s v="CUST11944"/>
    <x v="1"/>
    <x v="1149"/>
    <x v="1149"/>
    <d v="2021-09-21T00:00:00"/>
    <d v="2024-07-18T00:00:00"/>
    <x v="60"/>
    <x v="1"/>
    <n v="1031"/>
    <n v="2.8246575342465752"/>
    <x v="2"/>
    <x v="0"/>
    <x v="0"/>
    <s v="Sep"/>
    <s v="Q3"/>
    <n v="1769"/>
    <n v="2024"/>
    <s v="Jul"/>
    <s v="Inactive"/>
    <n v="50.843320963918913"/>
  </r>
  <r>
    <x v="1150"/>
    <s v="CUST10471"/>
    <x v="3"/>
    <x v="1150"/>
    <x v="1150"/>
    <d v="2023-06-24T00:00:00"/>
    <d v="2023-09-04T00:00:00"/>
    <x v="204"/>
    <x v="1"/>
    <n v="72"/>
    <n v="0.19726027397260273"/>
    <x v="2"/>
    <x v="0"/>
    <x v="3"/>
    <s v="Jun"/>
    <s v="Q2"/>
    <n v="1128"/>
    <n v="2023"/>
    <s v="Sep"/>
    <s v="Inactive"/>
    <n v="38.100109184161553"/>
  </r>
  <r>
    <x v="1151"/>
    <s v="CUST11783"/>
    <x v="2"/>
    <x v="1151"/>
    <x v="1151"/>
    <d v="2022-03-11T00:00:00"/>
    <d v="2022-09-02T00:00:00"/>
    <x v="46"/>
    <x v="1"/>
    <n v="175"/>
    <n v="0.47945205479452052"/>
    <x v="1"/>
    <x v="1"/>
    <x v="1"/>
    <s v="Mar"/>
    <s v="Q1"/>
    <n v="1598"/>
    <n v="2022"/>
    <s v="Sep"/>
    <s v="Inactive"/>
    <n v="9.2427822750390067"/>
  </r>
  <r>
    <x v="1152"/>
    <s v="CUST11676"/>
    <x v="0"/>
    <x v="1152"/>
    <x v="1152"/>
    <d v="2024-05-06T00:00:00"/>
    <d v="2025-05-11T00:00:00"/>
    <x v="221"/>
    <x v="2"/>
    <n v="370"/>
    <n v="1.0136986301369864"/>
    <x v="2"/>
    <x v="0"/>
    <x v="2"/>
    <s v="May"/>
    <s v="Q2"/>
    <n v="811"/>
    <n v="2025"/>
    <s v="May"/>
    <s v="Inactive"/>
    <n v="25.349138768294555"/>
  </r>
  <r>
    <x v="1153"/>
    <s v="CUST11005"/>
    <x v="2"/>
    <x v="1153"/>
    <x v="1153"/>
    <d v="2021-12-31T00:00:00"/>
    <d v="2023-02-18T00:00:00"/>
    <x v="69"/>
    <x v="1"/>
    <n v="414"/>
    <n v="1.1342465753424658"/>
    <x v="0"/>
    <x v="0"/>
    <x v="0"/>
    <s v="Dec"/>
    <s v="Q4"/>
    <n v="1668"/>
    <n v="2023"/>
    <s v="Feb"/>
    <s v="Inactive"/>
    <n v="6.9433498714000912"/>
  </r>
  <r>
    <x v="1154"/>
    <s v="CUST11861"/>
    <x v="2"/>
    <x v="1154"/>
    <x v="1154"/>
    <d v="2020-08-20T00:00:00"/>
    <d v="2023-08-23T00:00:00"/>
    <x v="277"/>
    <x v="1"/>
    <n v="1098"/>
    <n v="3.0082191780821916"/>
    <x v="2"/>
    <x v="0"/>
    <x v="4"/>
    <s v="Aug"/>
    <s v="Q3"/>
    <n v="2166"/>
    <n v="2023"/>
    <s v="Aug"/>
    <s v="Inactive"/>
    <n v="23.185395267157993"/>
  </r>
  <r>
    <x v="1155"/>
    <s v="CUST10681"/>
    <x v="4"/>
    <x v="1155"/>
    <x v="1155"/>
    <d v="2023-10-15T00:00:00"/>
    <d v="2024-11-17T00:00:00"/>
    <x v="216"/>
    <x v="1"/>
    <n v="399"/>
    <n v="1.0931506849315069"/>
    <x v="2"/>
    <x v="0"/>
    <x v="3"/>
    <s v="Oct"/>
    <s v="Q4"/>
    <n v="1015"/>
    <n v="2024"/>
    <s v="Nov"/>
    <s v="Inactive"/>
    <n v="54.888067070104981"/>
  </r>
  <r>
    <x v="1156"/>
    <s v="CUST11395"/>
    <x v="4"/>
    <x v="1156"/>
    <x v="1156"/>
    <d v="2024-06-23T00:00:00"/>
    <d v="2024-12-05T00:00:00"/>
    <x v="239"/>
    <x v="1"/>
    <n v="165"/>
    <n v="0.45205479452054792"/>
    <x v="1"/>
    <x v="1"/>
    <x v="2"/>
    <s v="Jun"/>
    <s v="Q2"/>
    <n v="763"/>
    <n v="2024"/>
    <s v="Dec"/>
    <s v="Inactive"/>
    <n v="7.564225482087231"/>
  </r>
  <r>
    <x v="1157"/>
    <s v="CUST11512"/>
    <x v="3"/>
    <x v="1157"/>
    <x v="1157"/>
    <d v="2023-06-27T00:00:00"/>
    <d v="2025-02-03T00:00:00"/>
    <x v="18"/>
    <x v="0"/>
    <n v="587"/>
    <n v="1.6082191780821917"/>
    <x v="1"/>
    <x v="0"/>
    <x v="3"/>
    <s v="Jun"/>
    <s v="Q2"/>
    <n v="1125"/>
    <n v="2025"/>
    <s v="Feb"/>
    <s v="Active"/>
    <n v="17.617246660257898"/>
  </r>
  <r>
    <x v="1158"/>
    <s v="CUST11610"/>
    <x v="1"/>
    <x v="1158"/>
    <x v="1158"/>
    <d v="2023-05-25T00:00:00"/>
    <d v="2024-03-15T00:00:00"/>
    <x v="135"/>
    <x v="0"/>
    <n v="295"/>
    <n v="0.80821917808219179"/>
    <x v="1"/>
    <x v="2"/>
    <x v="3"/>
    <s v="May"/>
    <s v="Q2"/>
    <n v="1158"/>
    <n v="2024"/>
    <s v="Mar"/>
    <s v="Active"/>
    <n v="38.600091465078272"/>
  </r>
  <r>
    <x v="1159"/>
    <s v="CUST12197"/>
    <x v="1"/>
    <x v="1159"/>
    <x v="1159"/>
    <d v="2023-05-10T00:00:00"/>
    <d v="2024-11-22T00:00:00"/>
    <x v="106"/>
    <x v="2"/>
    <n v="562"/>
    <n v="1.5397260273972602"/>
    <x v="1"/>
    <x v="0"/>
    <x v="3"/>
    <s v="May"/>
    <s v="Q2"/>
    <n v="1173"/>
    <n v="2024"/>
    <s v="Nov"/>
    <s v="Inactive"/>
    <n v="19.431784786018198"/>
  </r>
  <r>
    <x v="1160"/>
    <s v="CUST11403"/>
    <x v="1"/>
    <x v="1160"/>
    <x v="1160"/>
    <d v="2022-10-10T00:00:00"/>
    <d v="2022-11-27T00:00:00"/>
    <x v="120"/>
    <x v="2"/>
    <n v="48"/>
    <n v="0.13150684931506848"/>
    <x v="1"/>
    <x v="0"/>
    <x v="1"/>
    <s v="Oct"/>
    <s v="Q4"/>
    <n v="1385"/>
    <n v="2022"/>
    <s v="Nov"/>
    <s v="Inactive"/>
    <n v="15.794297766795424"/>
  </r>
  <r>
    <x v="1161"/>
    <s v="CUST12281"/>
    <x v="2"/>
    <x v="1161"/>
    <x v="1161"/>
    <d v="2024-07-01T00:00:00"/>
    <d v="2025-03-10T00:00:00"/>
    <x v="203"/>
    <x v="0"/>
    <n v="252"/>
    <n v="0.69041095890410964"/>
    <x v="0"/>
    <x v="0"/>
    <x v="2"/>
    <s v="Jul"/>
    <s v="Q3"/>
    <n v="755"/>
    <n v="2025"/>
    <s v="Mar"/>
    <s v="Active"/>
    <n v="7.7186547161711445"/>
  </r>
  <r>
    <x v="1162"/>
    <s v="CUST11706"/>
    <x v="0"/>
    <x v="1162"/>
    <x v="1162"/>
    <d v="2023-02-09T00:00:00"/>
    <d v="2023-09-08T00:00:00"/>
    <x v="204"/>
    <x v="2"/>
    <n v="211"/>
    <n v="0.57808219178082187"/>
    <x v="1"/>
    <x v="2"/>
    <x v="3"/>
    <s v="Feb"/>
    <s v="Q1"/>
    <n v="1263"/>
    <n v="2023"/>
    <s v="Sep"/>
    <s v="Inactive"/>
    <n v="134.05280810941753"/>
  </r>
  <r>
    <x v="1163"/>
    <s v="CUST10797"/>
    <x v="3"/>
    <x v="1163"/>
    <x v="1163"/>
    <d v="2024-03-31T00:00:00"/>
    <d v="2025-03-22T00:00:00"/>
    <x v="188"/>
    <x v="1"/>
    <n v="356"/>
    <n v="0.97534246575342465"/>
    <x v="1"/>
    <x v="0"/>
    <x v="2"/>
    <s v="Mar"/>
    <s v="Q1"/>
    <n v="847"/>
    <n v="2025"/>
    <s v="Mar"/>
    <s v="Inactive"/>
    <n v="26.849838936313336"/>
  </r>
  <r>
    <x v="1164"/>
    <s v="CUST12034"/>
    <x v="4"/>
    <x v="1164"/>
    <x v="1164"/>
    <d v="2024-05-19T00:00:00"/>
    <d v="2025-05-22T00:00:00"/>
    <x v="180"/>
    <x v="0"/>
    <n v="368"/>
    <n v="1.0082191780821919"/>
    <x v="1"/>
    <x v="2"/>
    <x v="2"/>
    <s v="May"/>
    <s v="Q2"/>
    <n v="798"/>
    <n v="2025"/>
    <s v="May"/>
    <s v="Active"/>
    <n v="58.547139460526701"/>
  </r>
  <r>
    <x v="1165"/>
    <s v="CUST11019"/>
    <x v="4"/>
    <x v="1165"/>
    <x v="1165"/>
    <d v="2024-01-17T00:00:00"/>
    <d v="2024-05-06T00:00:00"/>
    <x v="209"/>
    <x v="0"/>
    <n v="110"/>
    <n v="0.30136986301369861"/>
    <x v="1"/>
    <x v="0"/>
    <x v="2"/>
    <s v="Jan"/>
    <s v="Q1"/>
    <n v="921"/>
    <n v="2024"/>
    <s v="May"/>
    <s v="Active"/>
    <n v="16.726589989043354"/>
  </r>
  <r>
    <x v="1166"/>
    <s v="CUST11341"/>
    <x v="4"/>
    <x v="1166"/>
    <x v="1166"/>
    <d v="2023-09-02T00:00:00"/>
    <d v="2025-03-21T00:00:00"/>
    <x v="284"/>
    <x v="1"/>
    <n v="566"/>
    <n v="1.5506849315068494"/>
    <x v="0"/>
    <x v="2"/>
    <x v="3"/>
    <s v="Sep"/>
    <s v="Q3"/>
    <n v="1058"/>
    <n v="2025"/>
    <s v="Mar"/>
    <s v="Inactive"/>
    <n v="13.934850357179132"/>
  </r>
  <r>
    <x v="1167"/>
    <s v="CUST10079"/>
    <x v="2"/>
    <x v="1167"/>
    <x v="1167"/>
    <d v="2023-11-26T00:00:00"/>
    <d v="2024-09-02T00:00:00"/>
    <x v="82"/>
    <x v="1"/>
    <n v="281"/>
    <n v="0.76986301369863008"/>
    <x v="2"/>
    <x v="0"/>
    <x v="3"/>
    <s v="Nov"/>
    <s v="Q4"/>
    <n v="973"/>
    <n v="2024"/>
    <s v="Sep"/>
    <s v="Inactive"/>
    <n v="31.870063473048056"/>
  </r>
  <r>
    <x v="1168"/>
    <s v="CUST11046"/>
    <x v="2"/>
    <x v="1168"/>
    <x v="1168"/>
    <d v="2023-05-19T00:00:00"/>
    <d v="2024-08-02T00:00:00"/>
    <x v="140"/>
    <x v="0"/>
    <n v="441"/>
    <n v="1.2082191780821918"/>
    <x v="2"/>
    <x v="0"/>
    <x v="3"/>
    <s v="May"/>
    <s v="Q2"/>
    <n v="1164"/>
    <n v="2024"/>
    <s v="Aug"/>
    <s v="Active"/>
    <n v="40.375187241166621"/>
  </r>
  <r>
    <x v="1169"/>
    <s v="CUST11147"/>
    <x v="4"/>
    <x v="1169"/>
    <x v="1169"/>
    <d v="2020-11-22T00:00:00"/>
    <d v="2022-12-21T00:00:00"/>
    <x v="56"/>
    <x v="2"/>
    <n v="759"/>
    <n v="2.0794520547945203"/>
    <x v="2"/>
    <x v="0"/>
    <x v="4"/>
    <s v="Nov"/>
    <s v="Q4"/>
    <n v="2072"/>
    <n v="2022"/>
    <s v="Dec"/>
    <s v="Inactive"/>
    <n v="39.417557211272481"/>
  </r>
  <r>
    <x v="1170"/>
    <s v="CUST10785"/>
    <x v="0"/>
    <x v="1170"/>
    <x v="1170"/>
    <d v="2022-09-09T00:00:00"/>
    <d v="2022-09-28T00:00:00"/>
    <x v="251"/>
    <x v="2"/>
    <n v="19"/>
    <n v="5.2054794520547946E-2"/>
    <x v="0"/>
    <x v="1"/>
    <x v="1"/>
    <s v="Sep"/>
    <s v="Q3"/>
    <n v="1416"/>
    <n v="2022"/>
    <s v="Sep"/>
    <s v="Inactive"/>
    <n v="6.3562079338341686"/>
  </r>
  <r>
    <x v="1171"/>
    <s v="CUST11673"/>
    <x v="3"/>
    <x v="1171"/>
    <x v="1171"/>
    <d v="2021-07-07T00:00:00"/>
    <d v="2022-07-18T00:00:00"/>
    <x v="104"/>
    <x v="2"/>
    <n v="376"/>
    <n v="1.0301369863013699"/>
    <x v="0"/>
    <x v="2"/>
    <x v="0"/>
    <s v="Jul"/>
    <s v="Q3"/>
    <n v="1845"/>
    <n v="2022"/>
    <s v="Jul"/>
    <s v="Inactive"/>
    <n v="24.141769537093438"/>
  </r>
  <r>
    <x v="1172"/>
    <s v="CUST12234"/>
    <x v="3"/>
    <x v="1172"/>
    <x v="1172"/>
    <d v="2024-06-02T00:00:00"/>
    <d v="2025-05-04T00:00:00"/>
    <x v="202"/>
    <x v="0"/>
    <n v="336"/>
    <n v="0.92054794520547945"/>
    <x v="2"/>
    <x v="0"/>
    <x v="2"/>
    <s v="Jun"/>
    <s v="Q2"/>
    <n v="784"/>
    <n v="2025"/>
    <s v="May"/>
    <s v="Active"/>
    <n v="34.142706535143972"/>
  </r>
  <r>
    <x v="1173"/>
    <s v="CUST11010"/>
    <x v="0"/>
    <x v="1173"/>
    <x v="1173"/>
    <d v="2022-09-12T00:00:00"/>
    <d v="2024-12-25T00:00:00"/>
    <x v="198"/>
    <x v="2"/>
    <n v="835"/>
    <n v="2.2876712328767121"/>
    <x v="2"/>
    <x v="0"/>
    <x v="1"/>
    <s v="Sep"/>
    <s v="Q3"/>
    <n v="1413"/>
    <n v="2024"/>
    <s v="Dec"/>
    <s v="Inactive"/>
    <n v="28.513689923625471"/>
  </r>
  <r>
    <x v="1174"/>
    <s v="CUST10994"/>
    <x v="0"/>
    <x v="1174"/>
    <x v="1174"/>
    <d v="2022-04-16T00:00:00"/>
    <d v="2024-11-27T00:00:00"/>
    <x v="236"/>
    <x v="2"/>
    <n v="956"/>
    <n v="2.6191780821917807"/>
    <x v="2"/>
    <x v="1"/>
    <x v="1"/>
    <s v="Apr"/>
    <s v="Q2"/>
    <n v="1562"/>
    <n v="2024"/>
    <s v="Nov"/>
    <s v="Inactive"/>
    <n v="20.711159695605915"/>
  </r>
  <r>
    <x v="1175"/>
    <s v="CUST11032"/>
    <x v="2"/>
    <x v="1175"/>
    <x v="1175"/>
    <d v="2023-12-18T00:00:00"/>
    <d v="2024-06-16T00:00:00"/>
    <x v="243"/>
    <x v="2"/>
    <n v="181"/>
    <n v="0.49589041095890413"/>
    <x v="2"/>
    <x v="1"/>
    <x v="3"/>
    <s v="Dec"/>
    <s v="Q4"/>
    <n v="951"/>
    <n v="2024"/>
    <s v="Jun"/>
    <s v="Inactive"/>
    <n v="23.717943942716513"/>
  </r>
  <r>
    <x v="1176"/>
    <s v="CUST11313"/>
    <x v="4"/>
    <x v="1176"/>
    <x v="1176"/>
    <d v="2024-03-02T00:00:00"/>
    <d v="2024-06-01T00:00:00"/>
    <x v="60"/>
    <x v="0"/>
    <n v="91"/>
    <n v="0.24931506849315069"/>
    <x v="0"/>
    <x v="0"/>
    <x v="2"/>
    <s v="Mar"/>
    <s v="Q1"/>
    <n v="876"/>
    <n v="2024"/>
    <s v="Jun"/>
    <s v="Active"/>
    <n v="13.319982399172632"/>
  </r>
  <r>
    <x v="1177"/>
    <s v="CUST12228"/>
    <x v="1"/>
    <x v="1177"/>
    <x v="1177"/>
    <d v="2024-07-12T00:00:00"/>
    <d v="2024-10-03T00:00:00"/>
    <x v="80"/>
    <x v="1"/>
    <n v="83"/>
    <n v="0.22739726027397261"/>
    <x v="2"/>
    <x v="2"/>
    <x v="2"/>
    <s v="Jul"/>
    <s v="Q3"/>
    <n v="744"/>
    <n v="2024"/>
    <s v="Oct"/>
    <s v="Inactive"/>
    <n v="200.40724281325967"/>
  </r>
  <r>
    <x v="1178"/>
    <s v="CUST10773"/>
    <x v="4"/>
    <x v="1178"/>
    <x v="1178"/>
    <d v="2024-05-23T00:00:00"/>
    <d v="2024-10-10T00:00:00"/>
    <x v="27"/>
    <x v="0"/>
    <n v="140"/>
    <n v="0.38356164383561642"/>
    <x v="1"/>
    <x v="0"/>
    <x v="2"/>
    <s v="May"/>
    <s v="Q2"/>
    <n v="794"/>
    <n v="2024"/>
    <s v="Oct"/>
    <s v="Active"/>
    <n v="21.116361117294225"/>
  </r>
  <r>
    <x v="1179"/>
    <s v="CUST12490"/>
    <x v="3"/>
    <x v="1179"/>
    <x v="1179"/>
    <d v="2023-05-02T00:00:00"/>
    <d v="2023-12-28T00:00:00"/>
    <x v="89"/>
    <x v="2"/>
    <n v="240"/>
    <n v="0.65753424657534243"/>
    <x v="0"/>
    <x v="0"/>
    <x v="3"/>
    <s v="May"/>
    <s v="Q2"/>
    <n v="1181"/>
    <n v="2023"/>
    <s v="Dec"/>
    <s v="Inactive"/>
    <n v="10.984816819578256"/>
  </r>
  <r>
    <x v="1180"/>
    <s v="CUST12490"/>
    <x v="1"/>
    <x v="1180"/>
    <x v="1180"/>
    <d v="2023-06-27T00:00:00"/>
    <d v="2024-09-22T00:00:00"/>
    <x v="0"/>
    <x v="2"/>
    <n v="453"/>
    <n v="1.2410958904109588"/>
    <x v="2"/>
    <x v="0"/>
    <x v="3"/>
    <s v="Jun"/>
    <s v="Q2"/>
    <n v="1125"/>
    <n v="2024"/>
    <s v="Sep"/>
    <s v="Inactive"/>
    <n v="29.582330558182143"/>
  </r>
  <r>
    <x v="1181"/>
    <s v="CUST11753"/>
    <x v="1"/>
    <x v="1181"/>
    <x v="1181"/>
    <d v="2023-09-27T00:00:00"/>
    <d v="2024-10-07T00:00:00"/>
    <x v="65"/>
    <x v="0"/>
    <n v="376"/>
    <n v="1.0301369863013699"/>
    <x v="0"/>
    <x v="0"/>
    <x v="3"/>
    <s v="Sep"/>
    <s v="Q3"/>
    <n v="1033"/>
    <n v="2024"/>
    <s v="Oct"/>
    <s v="Active"/>
    <n v="4.6103961777509088"/>
  </r>
  <r>
    <x v="1182"/>
    <s v="CUST11450"/>
    <x v="4"/>
    <x v="1182"/>
    <x v="1182"/>
    <d v="2022-05-03T00:00:00"/>
    <d v="2023-10-10T00:00:00"/>
    <x v="28"/>
    <x v="2"/>
    <n v="525"/>
    <n v="1.4383561643835616"/>
    <x v="2"/>
    <x v="2"/>
    <x v="1"/>
    <s v="May"/>
    <s v="Q2"/>
    <n v="1545"/>
    <n v="2023"/>
    <s v="Oct"/>
    <s v="Inactive"/>
    <n v="70.743286945181396"/>
  </r>
  <r>
    <x v="1183"/>
    <s v="CUST11586"/>
    <x v="4"/>
    <x v="1183"/>
    <x v="1183"/>
    <d v="2022-12-17T00:00:00"/>
    <d v="2025-07-09T00:00:00"/>
    <x v="96"/>
    <x v="2"/>
    <n v="935"/>
    <n v="2.5616438356164384"/>
    <x v="2"/>
    <x v="2"/>
    <x v="1"/>
    <s v="Dec"/>
    <s v="Q4"/>
    <n v="1317"/>
    <n v="2025"/>
    <s v="Jul"/>
    <s v="Inactive"/>
    <n v="112.9671938700083"/>
  </r>
  <r>
    <x v="1184"/>
    <s v="CUST11312"/>
    <x v="2"/>
    <x v="1184"/>
    <x v="1184"/>
    <d v="2023-09-15T00:00:00"/>
    <d v="2025-07-18T00:00:00"/>
    <x v="198"/>
    <x v="2"/>
    <n v="672"/>
    <n v="1.8410958904109589"/>
    <x v="1"/>
    <x v="0"/>
    <x v="3"/>
    <s v="Sep"/>
    <s v="Q3"/>
    <n v="1045"/>
    <n v="2025"/>
    <s v="Jul"/>
    <s v="Inactive"/>
    <n v="29.06129816535941"/>
  </r>
  <r>
    <x v="1185"/>
    <s v="CUST10204"/>
    <x v="4"/>
    <x v="1185"/>
    <x v="1185"/>
    <d v="2023-10-03T00:00:00"/>
    <d v="2024-02-27T00:00:00"/>
    <x v="151"/>
    <x v="0"/>
    <n v="147"/>
    <n v="0.40273972602739727"/>
    <x v="2"/>
    <x v="1"/>
    <x v="3"/>
    <s v="Oct"/>
    <s v="Q4"/>
    <n v="1027"/>
    <n v="2024"/>
    <s v="Feb"/>
    <s v="Active"/>
    <n v="26.486101992529051"/>
  </r>
  <r>
    <x v="1186"/>
    <s v="CUST11953"/>
    <x v="2"/>
    <x v="1186"/>
    <x v="1186"/>
    <d v="2023-05-26T00:00:00"/>
    <d v="2025-01-15T00:00:00"/>
    <x v="163"/>
    <x v="0"/>
    <n v="600"/>
    <n v="1.6438356164383561"/>
    <x v="0"/>
    <x v="2"/>
    <x v="3"/>
    <s v="May"/>
    <s v="Q2"/>
    <n v="1157"/>
    <n v="2025"/>
    <s v="Jan"/>
    <s v="Active"/>
    <n v="13.622455353474535"/>
  </r>
  <r>
    <x v="1187"/>
    <s v="CUST10603"/>
    <x v="3"/>
    <x v="1187"/>
    <x v="1187"/>
    <d v="2022-06-08T00:00:00"/>
    <d v="2025-06-23T00:00:00"/>
    <x v="4"/>
    <x v="0"/>
    <n v="1111"/>
    <n v="3.043835616438356"/>
    <x v="2"/>
    <x v="2"/>
    <x v="1"/>
    <s v="Jun"/>
    <s v="Q2"/>
    <n v="1509"/>
    <n v="2025"/>
    <s v="Jun"/>
    <s v="Active"/>
    <n v="103.72620067424137"/>
  </r>
  <r>
    <x v="1188"/>
    <s v="CUST11440"/>
    <x v="4"/>
    <x v="1188"/>
    <x v="1188"/>
    <d v="2022-05-01T00:00:00"/>
    <d v="2023-02-20T00:00:00"/>
    <x v="228"/>
    <x v="0"/>
    <n v="295"/>
    <n v="0.80821917808219179"/>
    <x v="1"/>
    <x v="2"/>
    <x v="1"/>
    <s v="May"/>
    <s v="Q2"/>
    <n v="1547"/>
    <n v="2023"/>
    <s v="Feb"/>
    <s v="Active"/>
    <n v="53.982109922537802"/>
  </r>
  <r>
    <x v="1189"/>
    <s v="CUST11885"/>
    <x v="2"/>
    <x v="1189"/>
    <x v="1189"/>
    <d v="2020-11-30T00:00:00"/>
    <d v="2022-09-22T00:00:00"/>
    <x v="222"/>
    <x v="1"/>
    <n v="661"/>
    <n v="1.810958904109589"/>
    <x v="1"/>
    <x v="0"/>
    <x v="4"/>
    <s v="Nov"/>
    <s v="Q4"/>
    <n v="2064"/>
    <n v="2022"/>
    <s v="Sep"/>
    <s v="Inactive"/>
    <n v="20.952725373378666"/>
  </r>
  <r>
    <x v="1190"/>
    <s v="CUST12161"/>
    <x v="0"/>
    <x v="1190"/>
    <x v="1190"/>
    <d v="2023-12-17T00:00:00"/>
    <d v="2025-07-07T00:00:00"/>
    <x v="145"/>
    <x v="1"/>
    <n v="568"/>
    <n v="1.5561643835616439"/>
    <x v="0"/>
    <x v="1"/>
    <x v="3"/>
    <s v="Dec"/>
    <s v="Q4"/>
    <n v="952"/>
    <n v="2025"/>
    <s v="Jul"/>
    <s v="Inactive"/>
    <n v="2.8736890651569507"/>
  </r>
  <r>
    <x v="1191"/>
    <s v="CUST11942"/>
    <x v="3"/>
    <x v="1191"/>
    <x v="1191"/>
    <d v="2022-11-05T00:00:00"/>
    <d v="2025-04-29T00:00:00"/>
    <x v="184"/>
    <x v="2"/>
    <n v="906"/>
    <n v="2.4821917808219176"/>
    <x v="2"/>
    <x v="2"/>
    <x v="1"/>
    <s v="Nov"/>
    <s v="Q4"/>
    <n v="1359"/>
    <n v="2025"/>
    <s v="Apr"/>
    <s v="Inactive"/>
    <n v="97.503814397872631"/>
  </r>
  <r>
    <x v="1192"/>
    <s v="CUST10895"/>
    <x v="4"/>
    <x v="1192"/>
    <x v="1192"/>
    <d v="2024-01-29T00:00:00"/>
    <d v="2025-01-21T00:00:00"/>
    <x v="67"/>
    <x v="1"/>
    <n v="358"/>
    <n v="0.98082191780821915"/>
    <x v="1"/>
    <x v="1"/>
    <x v="2"/>
    <s v="Jan"/>
    <s v="Q1"/>
    <n v="909"/>
    <n v="2025"/>
    <s v="Jan"/>
    <s v="Inactive"/>
    <n v="13.87685348991198"/>
  </r>
  <r>
    <x v="1193"/>
    <s v="CUST11621"/>
    <x v="0"/>
    <x v="1193"/>
    <x v="1193"/>
    <d v="2024-06-02T00:00:00"/>
    <d v="2024-08-17T00:00:00"/>
    <x v="193"/>
    <x v="0"/>
    <n v="76"/>
    <n v="0.20821917808219179"/>
    <x v="0"/>
    <x v="1"/>
    <x v="2"/>
    <s v="Jun"/>
    <s v="Q2"/>
    <n v="784"/>
    <n v="2024"/>
    <s v="Aug"/>
    <s v="Active"/>
    <n v="6.3786580982392431"/>
  </r>
  <r>
    <x v="1194"/>
    <s v="CUST11469"/>
    <x v="4"/>
    <x v="1194"/>
    <x v="1194"/>
    <d v="2023-09-02T00:00:00"/>
    <d v="2024-01-19T00:00:00"/>
    <x v="26"/>
    <x v="0"/>
    <n v="139"/>
    <n v="0.38082191780821917"/>
    <x v="1"/>
    <x v="0"/>
    <x v="3"/>
    <s v="Sep"/>
    <s v="Q3"/>
    <n v="1058"/>
    <n v="2024"/>
    <s v="Jan"/>
    <s v="Active"/>
    <n v="17.941084195766333"/>
  </r>
  <r>
    <x v="1195"/>
    <s v="CUST11342"/>
    <x v="1"/>
    <x v="1195"/>
    <x v="1195"/>
    <d v="2023-05-27T00:00:00"/>
    <d v="2024-09-08T00:00:00"/>
    <x v="193"/>
    <x v="1"/>
    <n v="470"/>
    <n v="1.2876712328767124"/>
    <x v="1"/>
    <x v="0"/>
    <x v="3"/>
    <s v="May"/>
    <s v="Q2"/>
    <n v="1156"/>
    <n v="2024"/>
    <s v="Sep"/>
    <s v="Inactive"/>
    <n v="32.205980415520266"/>
  </r>
  <r>
    <x v="1196"/>
    <s v="CUST11385"/>
    <x v="1"/>
    <x v="1196"/>
    <x v="1196"/>
    <d v="2022-01-25T00:00:00"/>
    <d v="2022-02-03T00:00:00"/>
    <x v="178"/>
    <x v="0"/>
    <n v="9"/>
    <n v="2.4657534246575342E-2"/>
    <x v="2"/>
    <x v="2"/>
    <x v="1"/>
    <s v="Jan"/>
    <s v="Q1"/>
    <n v="1643"/>
    <n v="2022"/>
    <s v="Feb"/>
    <s v="Active"/>
    <n v="75.689894280390206"/>
  </r>
  <r>
    <x v="1197"/>
    <s v="CUST12325"/>
    <x v="1"/>
    <x v="1197"/>
    <x v="1197"/>
    <d v="2022-08-14T00:00:00"/>
    <d v="2023-06-03T00:00:00"/>
    <x v="112"/>
    <x v="2"/>
    <n v="293"/>
    <n v="0.80273972602739729"/>
    <x v="0"/>
    <x v="1"/>
    <x v="1"/>
    <s v="Aug"/>
    <s v="Q3"/>
    <n v="1442"/>
    <n v="2023"/>
    <s v="Jun"/>
    <s v="Inactive"/>
    <n v="4.6086348498477845"/>
  </r>
  <r>
    <x v="1198"/>
    <s v="CUST10747"/>
    <x v="1"/>
    <x v="1198"/>
    <x v="1198"/>
    <d v="2021-01-30T00:00:00"/>
    <d v="2023-05-11T00:00:00"/>
    <x v="146"/>
    <x v="0"/>
    <n v="831"/>
    <n v="2.2767123287671232"/>
    <x v="1"/>
    <x v="2"/>
    <x v="0"/>
    <s v="Jan"/>
    <s v="Q1"/>
    <n v="2003"/>
    <n v="2023"/>
    <s v="May"/>
    <s v="Active"/>
    <n v="105.03009065359203"/>
  </r>
  <r>
    <x v="1199"/>
    <s v="CUST12475"/>
    <x v="3"/>
    <x v="1199"/>
    <x v="1199"/>
    <d v="2022-11-16T00:00:00"/>
    <d v="2024-04-06T00:00:00"/>
    <x v="183"/>
    <x v="0"/>
    <n v="507"/>
    <n v="1.3890410958904109"/>
    <x v="2"/>
    <x v="0"/>
    <x v="1"/>
    <s v="Nov"/>
    <s v="Q4"/>
    <n v="1348"/>
    <n v="2024"/>
    <s v="Apr"/>
    <s v="Active"/>
    <n v="29.874027776645441"/>
  </r>
  <r>
    <x v="1200"/>
    <s v="CUST10680"/>
    <x v="1"/>
    <x v="1200"/>
    <x v="1200"/>
    <d v="2023-01-13T00:00:00"/>
    <d v="2023-08-11T00:00:00"/>
    <x v="25"/>
    <x v="1"/>
    <n v="210"/>
    <n v="0.57534246575342463"/>
    <x v="0"/>
    <x v="1"/>
    <x v="3"/>
    <s v="Jan"/>
    <s v="Q1"/>
    <n v="1290"/>
    <n v="2023"/>
    <s v="Aug"/>
    <s v="Inactive"/>
    <n v="7.3003184526050937"/>
  </r>
  <r>
    <x v="1201"/>
    <s v="CUST11858"/>
    <x v="0"/>
    <x v="1201"/>
    <x v="1201"/>
    <d v="2023-04-24T00:00:00"/>
    <d v="2025-05-21T00:00:00"/>
    <x v="15"/>
    <x v="1"/>
    <n v="758"/>
    <n v="2.0767123287671234"/>
    <x v="1"/>
    <x v="1"/>
    <x v="3"/>
    <s v="Apr"/>
    <s v="Q2"/>
    <n v="1189"/>
    <n v="2025"/>
    <s v="May"/>
    <s v="Inactive"/>
    <n v="11.356440913066074"/>
  </r>
  <r>
    <x v="1202"/>
    <s v="CUST10713"/>
    <x v="2"/>
    <x v="1202"/>
    <x v="1202"/>
    <d v="2023-07-11T00:00:00"/>
    <d v="2025-01-18T00:00:00"/>
    <x v="161"/>
    <x v="1"/>
    <n v="557"/>
    <n v="1.526027397260274"/>
    <x v="2"/>
    <x v="1"/>
    <x v="3"/>
    <s v="Jul"/>
    <s v="Q3"/>
    <n v="1111"/>
    <n v="2025"/>
    <s v="Jan"/>
    <s v="Inactive"/>
    <n v="23.866255595183716"/>
  </r>
  <r>
    <x v="1203"/>
    <s v="CUST10383"/>
    <x v="4"/>
    <x v="1203"/>
    <x v="1203"/>
    <d v="2023-06-27T00:00:00"/>
    <d v="2024-09-03T00:00:00"/>
    <x v="44"/>
    <x v="0"/>
    <n v="434"/>
    <n v="1.189041095890411"/>
    <x v="1"/>
    <x v="2"/>
    <x v="3"/>
    <s v="Jun"/>
    <s v="Q2"/>
    <n v="1125"/>
    <n v="2024"/>
    <s v="Sep"/>
    <s v="Active"/>
    <n v="143.40507756232012"/>
  </r>
  <r>
    <x v="1204"/>
    <s v="CUST11215"/>
    <x v="0"/>
    <x v="1204"/>
    <x v="1204"/>
    <d v="2023-08-02T00:00:00"/>
    <d v="2024-07-13T00:00:00"/>
    <x v="281"/>
    <x v="2"/>
    <n v="346"/>
    <n v="0.94794520547945205"/>
    <x v="1"/>
    <x v="1"/>
    <x v="3"/>
    <s v="Aug"/>
    <s v="Q3"/>
    <n v="1089"/>
    <n v="2024"/>
    <s v="Jul"/>
    <s v="Inactive"/>
    <n v="14.465570138079618"/>
  </r>
  <r>
    <x v="1205"/>
    <s v="CUST10033"/>
    <x v="0"/>
    <x v="1205"/>
    <x v="1205"/>
    <d v="2024-02-06T00:00:00"/>
    <d v="2025-05-04T00:00:00"/>
    <x v="98"/>
    <x v="1"/>
    <n v="453"/>
    <n v="1.2410958904109588"/>
    <x v="1"/>
    <x v="2"/>
    <x v="2"/>
    <s v="Feb"/>
    <s v="Q1"/>
    <n v="901"/>
    <n v="2025"/>
    <s v="May"/>
    <s v="Inactive"/>
    <n v="43.851632461829603"/>
  </r>
  <r>
    <x v="1206"/>
    <s v="CUST11750"/>
    <x v="1"/>
    <x v="1206"/>
    <x v="1206"/>
    <d v="2024-03-10T00:00:00"/>
    <d v="2024-08-22T00:00:00"/>
    <x v="162"/>
    <x v="0"/>
    <n v="165"/>
    <n v="0.45205479452054792"/>
    <x v="0"/>
    <x v="0"/>
    <x v="2"/>
    <s v="Mar"/>
    <s v="Q1"/>
    <n v="868"/>
    <n v="2024"/>
    <s v="Aug"/>
    <s v="Active"/>
    <n v="8.0130936194891014"/>
  </r>
  <r>
    <x v="1207"/>
    <s v="CUST12392"/>
    <x v="1"/>
    <x v="1207"/>
    <x v="1207"/>
    <d v="2022-02-20T00:00:00"/>
    <d v="2022-04-21T00:00:00"/>
    <x v="7"/>
    <x v="0"/>
    <n v="60"/>
    <n v="0.16438356164383561"/>
    <x v="2"/>
    <x v="2"/>
    <x v="1"/>
    <s v="Feb"/>
    <s v="Q1"/>
    <n v="1617"/>
    <n v="2022"/>
    <s v="Apr"/>
    <s v="Active"/>
    <n v="259.66720663650079"/>
  </r>
  <r>
    <x v="1208"/>
    <s v="CUST10945"/>
    <x v="3"/>
    <x v="1208"/>
    <x v="1208"/>
    <d v="2023-09-12T00:00:00"/>
    <d v="2025-04-13T00:00:00"/>
    <x v="158"/>
    <x v="1"/>
    <n v="579"/>
    <n v="1.5863013698630137"/>
    <x v="0"/>
    <x v="0"/>
    <x v="3"/>
    <s v="Sep"/>
    <s v="Q3"/>
    <n v="1048"/>
    <n v="2025"/>
    <s v="Apr"/>
    <s v="Inactive"/>
    <n v="8.8816006335716455"/>
  </r>
  <r>
    <x v="1209"/>
    <s v="CUST12062"/>
    <x v="0"/>
    <x v="1209"/>
    <x v="1209"/>
    <d v="2021-05-29T00:00:00"/>
    <d v="2024-03-21T00:00:00"/>
    <x v="236"/>
    <x v="1"/>
    <n v="1027"/>
    <n v="2.8136986301369862"/>
    <x v="1"/>
    <x v="1"/>
    <x v="0"/>
    <s v="May"/>
    <s v="Q2"/>
    <n v="1884"/>
    <n v="2024"/>
    <s v="Mar"/>
    <s v="Inactive"/>
    <n v="8.0965293254927726"/>
  </r>
  <r>
    <x v="1210"/>
    <s v="CUST12439"/>
    <x v="4"/>
    <x v="1210"/>
    <x v="1210"/>
    <d v="2023-07-23T00:00:00"/>
    <d v="2025-04-30T00:00:00"/>
    <x v="147"/>
    <x v="1"/>
    <n v="647"/>
    <n v="1.7726027397260273"/>
    <x v="2"/>
    <x v="0"/>
    <x v="3"/>
    <s v="Jul"/>
    <s v="Q3"/>
    <n v="1099"/>
    <n v="2025"/>
    <s v="Apr"/>
    <s v="Inactive"/>
    <n v="28.532369046342609"/>
  </r>
  <r>
    <x v="1211"/>
    <s v="CUST10076"/>
    <x v="1"/>
    <x v="1211"/>
    <x v="1211"/>
    <d v="2023-04-09T00:00:00"/>
    <d v="2025-04-18T00:00:00"/>
    <x v="186"/>
    <x v="0"/>
    <n v="740"/>
    <n v="2.0273972602739727"/>
    <x v="1"/>
    <x v="0"/>
    <x v="3"/>
    <s v="Apr"/>
    <s v="Q2"/>
    <n v="1204"/>
    <n v="2025"/>
    <s v="Apr"/>
    <s v="Active"/>
    <n v="19.846393894308139"/>
  </r>
  <r>
    <x v="1212"/>
    <s v="CUST10692"/>
    <x v="3"/>
    <x v="1212"/>
    <x v="1212"/>
    <d v="2024-01-03T00:00:00"/>
    <d v="2024-10-20T00:00:00"/>
    <x v="166"/>
    <x v="0"/>
    <n v="291"/>
    <n v="0.79726027397260268"/>
    <x v="1"/>
    <x v="2"/>
    <x v="2"/>
    <s v="Jan"/>
    <s v="Q1"/>
    <n v="935"/>
    <n v="2024"/>
    <s v="Oct"/>
    <s v="Active"/>
    <n v="45.20759482335059"/>
  </r>
  <r>
    <x v="1213"/>
    <s v="CUST10760"/>
    <x v="0"/>
    <x v="1213"/>
    <x v="1213"/>
    <d v="2023-08-28T00:00:00"/>
    <d v="2024-02-24T00:00:00"/>
    <x v="235"/>
    <x v="0"/>
    <n v="180"/>
    <n v="0.49315068493150682"/>
    <x v="2"/>
    <x v="2"/>
    <x v="3"/>
    <s v="Aug"/>
    <s v="Q3"/>
    <n v="1063"/>
    <n v="2024"/>
    <s v="Feb"/>
    <s v="Active"/>
    <n v="79.487333828219462"/>
  </r>
  <r>
    <x v="1214"/>
    <s v="CUST10646"/>
    <x v="2"/>
    <x v="1214"/>
    <x v="1214"/>
    <d v="2023-05-30T00:00:00"/>
    <d v="2025-05-05T00:00:00"/>
    <x v="118"/>
    <x v="0"/>
    <n v="706"/>
    <n v="1.9342465753424658"/>
    <x v="1"/>
    <x v="0"/>
    <x v="3"/>
    <s v="May"/>
    <s v="Q2"/>
    <n v="1153"/>
    <n v="2025"/>
    <s v="May"/>
    <s v="Active"/>
    <n v="32.528115141393322"/>
  </r>
  <r>
    <x v="1215"/>
    <s v="CUST10688"/>
    <x v="0"/>
    <x v="1215"/>
    <x v="1215"/>
    <d v="2023-01-10T00:00:00"/>
    <d v="2025-07-07T00:00:00"/>
    <x v="25"/>
    <x v="2"/>
    <n v="909"/>
    <n v="2.4904109589041097"/>
    <x v="2"/>
    <x v="0"/>
    <x v="3"/>
    <s v="Jan"/>
    <s v="Q1"/>
    <n v="1293"/>
    <n v="2025"/>
    <s v="Jul"/>
    <s v="Inactive"/>
    <n v="41.399395295145013"/>
  </r>
  <r>
    <x v="1216"/>
    <s v="CUST10085"/>
    <x v="0"/>
    <x v="1216"/>
    <x v="1216"/>
    <d v="2023-12-18T00:00:00"/>
    <d v="2025-06-22T00:00:00"/>
    <x v="245"/>
    <x v="1"/>
    <n v="552"/>
    <n v="1.5123287671232877"/>
    <x v="1"/>
    <x v="1"/>
    <x v="3"/>
    <s v="Dec"/>
    <s v="Q4"/>
    <n v="951"/>
    <n v="2025"/>
    <s v="Jun"/>
    <s v="Inactive"/>
    <n v="12.654249755961512"/>
  </r>
  <r>
    <x v="1217"/>
    <s v="CUST12205"/>
    <x v="2"/>
    <x v="1217"/>
    <x v="1217"/>
    <d v="2023-03-06T00:00:00"/>
    <d v="2023-11-20T00:00:00"/>
    <x v="239"/>
    <x v="0"/>
    <n v="259"/>
    <n v="0.70958904109589038"/>
    <x v="1"/>
    <x v="0"/>
    <x v="3"/>
    <s v="Mar"/>
    <s v="Q1"/>
    <n v="1238"/>
    <n v="2023"/>
    <s v="Nov"/>
    <s v="Active"/>
    <n v="21.091729085894062"/>
  </r>
  <r>
    <x v="1218"/>
    <s v="CUST11944"/>
    <x v="1"/>
    <x v="1218"/>
    <x v="1218"/>
    <d v="2021-09-02T00:00:00"/>
    <d v="2023-06-22T00:00:00"/>
    <x v="38"/>
    <x v="0"/>
    <n v="658"/>
    <n v="1.8027397260273972"/>
    <x v="2"/>
    <x v="1"/>
    <x v="0"/>
    <s v="Sep"/>
    <s v="Q3"/>
    <n v="1788"/>
    <n v="2023"/>
    <s v="Jun"/>
    <s v="Active"/>
    <n v="20.4817963884162"/>
  </r>
  <r>
    <x v="1219"/>
    <s v="CUST11186"/>
    <x v="1"/>
    <x v="1219"/>
    <x v="1219"/>
    <d v="2024-03-01T00:00:00"/>
    <d v="2025-02-01T00:00:00"/>
    <x v="35"/>
    <x v="2"/>
    <n v="337"/>
    <n v="0.92328767123287669"/>
    <x v="2"/>
    <x v="1"/>
    <x v="2"/>
    <s v="Mar"/>
    <s v="Q1"/>
    <n v="877"/>
    <n v="2025"/>
    <s v="Feb"/>
    <s v="Inactive"/>
    <n v="21.886775750726024"/>
  </r>
  <r>
    <x v="1220"/>
    <s v="CUST12446"/>
    <x v="1"/>
    <x v="1220"/>
    <x v="1220"/>
    <d v="2024-01-16T00:00:00"/>
    <d v="2024-07-06T00:00:00"/>
    <x v="7"/>
    <x v="1"/>
    <n v="172"/>
    <n v="0.47123287671232877"/>
    <x v="1"/>
    <x v="2"/>
    <x v="2"/>
    <s v="Jan"/>
    <s v="Q1"/>
    <n v="922"/>
    <n v="2024"/>
    <s v="Jul"/>
    <s v="Inactive"/>
    <n v="94.186507930247259"/>
  </r>
  <r>
    <x v="1221"/>
    <s v="CUST11529"/>
    <x v="1"/>
    <x v="1221"/>
    <x v="1221"/>
    <d v="2022-05-16T00:00:00"/>
    <d v="2024-03-24T00:00:00"/>
    <x v="246"/>
    <x v="2"/>
    <n v="678"/>
    <n v="1.8575342465753424"/>
    <x v="2"/>
    <x v="0"/>
    <x v="1"/>
    <s v="May"/>
    <s v="Q2"/>
    <n v="1532"/>
    <n v="2024"/>
    <s v="Mar"/>
    <s v="Inactive"/>
    <n v="44.277287806828745"/>
  </r>
  <r>
    <x v="1222"/>
    <s v="CUST12145"/>
    <x v="0"/>
    <x v="1222"/>
    <x v="1222"/>
    <d v="2023-11-17T00:00:00"/>
    <d v="2025-02-17T00:00:00"/>
    <x v="223"/>
    <x v="2"/>
    <n v="458"/>
    <n v="1.2547945205479452"/>
    <x v="1"/>
    <x v="2"/>
    <x v="3"/>
    <s v="Nov"/>
    <s v="Q4"/>
    <n v="982"/>
    <n v="2025"/>
    <s v="Feb"/>
    <s v="Inactive"/>
    <n v="41.565296008334869"/>
  </r>
  <r>
    <x v="1223"/>
    <s v="CUST11721"/>
    <x v="2"/>
    <x v="1223"/>
    <x v="1223"/>
    <d v="2021-02-07T00:00:00"/>
    <d v="2023-12-17T00:00:00"/>
    <x v="107"/>
    <x v="1"/>
    <n v="1043"/>
    <n v="2.8575342465753426"/>
    <x v="0"/>
    <x v="0"/>
    <x v="0"/>
    <s v="Feb"/>
    <s v="Q1"/>
    <n v="1995"/>
    <n v="2023"/>
    <s v="Dec"/>
    <s v="Inactive"/>
    <n v="13.563112160382461"/>
  </r>
  <r>
    <x v="1224"/>
    <s v="CUST10515"/>
    <x v="0"/>
    <x v="1224"/>
    <x v="1224"/>
    <d v="2024-04-08T00:00:00"/>
    <d v="2024-08-20T00:00:00"/>
    <x v="31"/>
    <x v="0"/>
    <n v="134"/>
    <n v="0.36712328767123287"/>
    <x v="1"/>
    <x v="2"/>
    <x v="2"/>
    <s v="Apr"/>
    <s v="Q2"/>
    <n v="839"/>
    <n v="2024"/>
    <s v="Aug"/>
    <s v="Active"/>
    <n v="60.436620979577626"/>
  </r>
  <r>
    <x v="1225"/>
    <s v="CUST10121"/>
    <x v="0"/>
    <x v="1225"/>
    <x v="1225"/>
    <d v="2023-11-20T00:00:00"/>
    <d v="2025-07-22T00:00:00"/>
    <x v="123"/>
    <x v="0"/>
    <n v="610"/>
    <n v="1.6712328767123288"/>
    <x v="2"/>
    <x v="1"/>
    <x v="3"/>
    <s v="Nov"/>
    <s v="Q4"/>
    <n v="979"/>
    <n v="2025"/>
    <s v="Jul"/>
    <s v="Active"/>
    <n v="19.669839258199175"/>
  </r>
  <r>
    <x v="1226"/>
    <s v="CUST10556"/>
    <x v="3"/>
    <x v="1226"/>
    <x v="1226"/>
    <d v="2020-12-31T00:00:00"/>
    <d v="2022-10-14T00:00:00"/>
    <x v="135"/>
    <x v="1"/>
    <n v="652"/>
    <n v="1.7863013698630137"/>
    <x v="1"/>
    <x v="1"/>
    <x v="4"/>
    <s v="Dec"/>
    <s v="Q4"/>
    <n v="2033"/>
    <n v="2022"/>
    <s v="Oct"/>
    <s v="Inactive"/>
    <n v="6.3905676523562329"/>
  </r>
  <r>
    <x v="1227"/>
    <s v="CUST12008"/>
    <x v="4"/>
    <x v="1227"/>
    <x v="1227"/>
    <d v="2024-04-23T00:00:00"/>
    <d v="2025-03-25T00:00:00"/>
    <x v="76"/>
    <x v="1"/>
    <n v="336"/>
    <n v="0.92054794520547945"/>
    <x v="0"/>
    <x v="2"/>
    <x v="2"/>
    <s v="Apr"/>
    <s v="Q2"/>
    <n v="824"/>
    <n v="2025"/>
    <s v="Mar"/>
    <s v="Inactive"/>
    <n v="46.306752790010997"/>
  </r>
  <r>
    <x v="1228"/>
    <s v="CUST10546"/>
    <x v="0"/>
    <x v="1228"/>
    <x v="1228"/>
    <d v="2021-07-24T00:00:00"/>
    <d v="2023-11-19T00:00:00"/>
    <x v="112"/>
    <x v="1"/>
    <n v="848"/>
    <n v="2.3232876712328765"/>
    <x v="1"/>
    <x v="1"/>
    <x v="0"/>
    <s v="Jul"/>
    <s v="Q3"/>
    <n v="1828"/>
    <n v="2023"/>
    <s v="Nov"/>
    <s v="Inactive"/>
    <n v="10.152308797397648"/>
  </r>
  <r>
    <x v="1229"/>
    <s v="CUST10524"/>
    <x v="2"/>
    <x v="1229"/>
    <x v="1229"/>
    <d v="2024-03-29T00:00:00"/>
    <d v="2024-07-08T00:00:00"/>
    <x v="234"/>
    <x v="2"/>
    <n v="101"/>
    <n v="0.27671232876712326"/>
    <x v="1"/>
    <x v="2"/>
    <x v="2"/>
    <s v="Mar"/>
    <s v="Q1"/>
    <n v="849"/>
    <n v="2024"/>
    <s v="Jul"/>
    <s v="Inactive"/>
    <n v="32.616762651462594"/>
  </r>
  <r>
    <x v="1230"/>
    <s v="CUST10734"/>
    <x v="4"/>
    <x v="1230"/>
    <x v="1230"/>
    <d v="2023-01-03T00:00:00"/>
    <d v="2023-11-06T00:00:00"/>
    <x v="290"/>
    <x v="0"/>
    <n v="307"/>
    <n v="0.84109589041095889"/>
    <x v="0"/>
    <x v="1"/>
    <x v="3"/>
    <s v="Jan"/>
    <s v="Q1"/>
    <n v="1300"/>
    <n v="2023"/>
    <s v="Nov"/>
    <s v="Active"/>
    <n v="3.9498726541268154"/>
  </r>
  <r>
    <x v="1231"/>
    <s v="CUST11649"/>
    <x v="4"/>
    <x v="1231"/>
    <x v="1231"/>
    <d v="2023-01-26T00:00:00"/>
    <d v="2024-11-04T00:00:00"/>
    <x v="133"/>
    <x v="1"/>
    <n v="648"/>
    <n v="1.7753424657534247"/>
    <x v="1"/>
    <x v="1"/>
    <x v="3"/>
    <s v="Jan"/>
    <s v="Q1"/>
    <n v="1277"/>
    <n v="2024"/>
    <s v="Nov"/>
    <s v="Inactive"/>
    <n v="14.198438321000708"/>
  </r>
  <r>
    <x v="1232"/>
    <s v="CUST10950"/>
    <x v="2"/>
    <x v="1232"/>
    <x v="1232"/>
    <d v="2022-11-01T00:00:00"/>
    <d v="2022-12-25T00:00:00"/>
    <x v="126"/>
    <x v="1"/>
    <n v="54"/>
    <n v="0.14794520547945206"/>
    <x v="1"/>
    <x v="0"/>
    <x v="1"/>
    <s v="Nov"/>
    <s v="Q4"/>
    <n v="1363"/>
    <n v="2022"/>
    <s v="Dec"/>
    <s v="Inactive"/>
    <n v="33.267123789897894"/>
  </r>
  <r>
    <x v="1233"/>
    <s v="CUST11616"/>
    <x v="0"/>
    <x v="1233"/>
    <x v="1233"/>
    <d v="2023-10-24T00:00:00"/>
    <d v="2025-01-17T00:00:00"/>
    <x v="226"/>
    <x v="0"/>
    <n v="451"/>
    <n v="1.2356164383561643"/>
    <x v="1"/>
    <x v="2"/>
    <x v="3"/>
    <s v="Oct"/>
    <s v="Q4"/>
    <n v="1006"/>
    <n v="2025"/>
    <s v="Jan"/>
    <s v="Active"/>
    <n v="34.61119586578949"/>
  </r>
  <r>
    <x v="1234"/>
    <s v="CUST11881"/>
    <x v="0"/>
    <x v="1234"/>
    <x v="1234"/>
    <d v="2022-11-08T00:00:00"/>
    <d v="2024-01-07T00:00:00"/>
    <x v="291"/>
    <x v="0"/>
    <n v="425"/>
    <n v="1.1643835616438356"/>
    <x v="1"/>
    <x v="1"/>
    <x v="1"/>
    <s v="Nov"/>
    <s v="Q4"/>
    <n v="1356"/>
    <n v="2024"/>
    <s v="Jan"/>
    <s v="Active"/>
    <n v="12.435273519405191"/>
  </r>
  <r>
    <x v="1235"/>
    <s v="CUST10939"/>
    <x v="0"/>
    <x v="1235"/>
    <x v="1235"/>
    <d v="2022-08-03T00:00:00"/>
    <d v="2023-07-10T00:00:00"/>
    <x v="267"/>
    <x v="2"/>
    <n v="341"/>
    <n v="0.9342465753424658"/>
    <x v="1"/>
    <x v="2"/>
    <x v="1"/>
    <s v="Aug"/>
    <s v="Q3"/>
    <n v="1453"/>
    <n v="2023"/>
    <s v="Jul"/>
    <s v="Inactive"/>
    <n v="78.662913668027542"/>
  </r>
  <r>
    <x v="1236"/>
    <s v="CUST11742"/>
    <x v="1"/>
    <x v="1236"/>
    <x v="1236"/>
    <d v="2022-08-05T00:00:00"/>
    <d v="2023-04-04T00:00:00"/>
    <x v="4"/>
    <x v="1"/>
    <n v="242"/>
    <n v="0.66301369863013704"/>
    <x v="1"/>
    <x v="2"/>
    <x v="1"/>
    <s v="Aug"/>
    <s v="Q3"/>
    <n v="1451"/>
    <n v="2023"/>
    <s v="Apr"/>
    <s v="Inactive"/>
    <n v="32.889935836222001"/>
  </r>
  <r>
    <x v="1237"/>
    <s v="CUST10527"/>
    <x v="4"/>
    <x v="1237"/>
    <x v="1237"/>
    <d v="2023-03-25T00:00:00"/>
    <d v="2025-02-02T00:00:00"/>
    <x v="242"/>
    <x v="0"/>
    <n v="680"/>
    <n v="1.8630136986301369"/>
    <x v="0"/>
    <x v="1"/>
    <x v="3"/>
    <s v="Mar"/>
    <s v="Q1"/>
    <n v="1219"/>
    <n v="2025"/>
    <s v="Feb"/>
    <s v="Active"/>
    <n v="7.0113666816452156"/>
  </r>
  <r>
    <x v="1238"/>
    <s v="CUST11630"/>
    <x v="4"/>
    <x v="1238"/>
    <x v="1238"/>
    <d v="2021-10-20T00:00:00"/>
    <d v="2024-11-25T00:00:00"/>
    <x v="204"/>
    <x v="0"/>
    <n v="1132"/>
    <n v="3.1013698630136988"/>
    <x v="0"/>
    <x v="1"/>
    <x v="0"/>
    <s v="Oct"/>
    <s v="Q4"/>
    <n v="1740"/>
    <n v="2024"/>
    <s v="Nov"/>
    <s v="Active"/>
    <n v="5.1638961280515829"/>
  </r>
  <r>
    <x v="1239"/>
    <s v="CUST12284"/>
    <x v="4"/>
    <x v="1239"/>
    <x v="1239"/>
    <d v="2024-07-11T00:00:00"/>
    <d v="2025-03-25T00:00:00"/>
    <x v="190"/>
    <x v="1"/>
    <n v="257"/>
    <n v="0.70410958904109588"/>
    <x v="1"/>
    <x v="2"/>
    <x v="2"/>
    <s v="Jul"/>
    <s v="Q3"/>
    <n v="745"/>
    <n v="2025"/>
    <s v="Mar"/>
    <s v="Inactive"/>
    <n v="40.613808603234617"/>
  </r>
  <r>
    <x v="1240"/>
    <s v="CUST12392"/>
    <x v="3"/>
    <x v="1240"/>
    <x v="1240"/>
    <d v="2022-07-09T00:00:00"/>
    <d v="2025-06-06T00:00:00"/>
    <x v="129"/>
    <x v="2"/>
    <n v="1063"/>
    <n v="2.9123287671232876"/>
    <x v="0"/>
    <x v="1"/>
    <x v="1"/>
    <s v="Jul"/>
    <s v="Q3"/>
    <n v="1478"/>
    <n v="2025"/>
    <s v="Jun"/>
    <s v="Inactive"/>
    <n v="2.9123263941305209"/>
  </r>
  <r>
    <x v="1241"/>
    <s v="CUST11927"/>
    <x v="4"/>
    <x v="1241"/>
    <x v="1241"/>
    <d v="2023-03-04T00:00:00"/>
    <d v="2023-05-28T00:00:00"/>
    <x v="292"/>
    <x v="0"/>
    <n v="85"/>
    <n v="0.23287671232876711"/>
    <x v="2"/>
    <x v="2"/>
    <x v="3"/>
    <s v="Mar"/>
    <s v="Q1"/>
    <n v="1240"/>
    <n v="2023"/>
    <s v="May"/>
    <s v="Active"/>
    <n v="66.402466635938538"/>
  </r>
  <r>
    <x v="1242"/>
    <s v="CUST11781"/>
    <x v="4"/>
    <x v="1242"/>
    <x v="1242"/>
    <d v="2023-04-24T00:00:00"/>
    <d v="2024-05-11T00:00:00"/>
    <x v="229"/>
    <x v="1"/>
    <n v="383"/>
    <n v="1.0493150684931507"/>
    <x v="1"/>
    <x v="1"/>
    <x v="3"/>
    <s v="Apr"/>
    <s v="Q2"/>
    <n v="1189"/>
    <n v="2024"/>
    <s v="May"/>
    <s v="Inactive"/>
    <n v="12.267959135190541"/>
  </r>
  <r>
    <x v="1243"/>
    <s v="CUST10753"/>
    <x v="4"/>
    <x v="1243"/>
    <x v="1243"/>
    <d v="2024-05-23T00:00:00"/>
    <d v="2024-07-02T00:00:00"/>
    <x v="246"/>
    <x v="2"/>
    <n v="40"/>
    <n v="0.1095890410958904"/>
    <x v="0"/>
    <x v="2"/>
    <x v="2"/>
    <s v="May"/>
    <s v="Q2"/>
    <n v="794"/>
    <n v="2024"/>
    <s v="Jul"/>
    <s v="Inactive"/>
    <n v="16.420762378293162"/>
  </r>
  <r>
    <x v="1244"/>
    <s v="CUST10557"/>
    <x v="3"/>
    <x v="1244"/>
    <x v="1244"/>
    <d v="2024-03-31T00:00:00"/>
    <d v="2025-01-31T00:00:00"/>
    <x v="127"/>
    <x v="1"/>
    <n v="306"/>
    <n v="0.83835616438356164"/>
    <x v="1"/>
    <x v="1"/>
    <x v="2"/>
    <s v="Mar"/>
    <s v="Q1"/>
    <n v="847"/>
    <n v="2025"/>
    <s v="Jan"/>
    <s v="Inactive"/>
    <n v="11.286888443999931"/>
  </r>
  <r>
    <x v="1245"/>
    <s v="CUST11699"/>
    <x v="4"/>
    <x v="1245"/>
    <x v="1245"/>
    <d v="2021-05-03T00:00:00"/>
    <d v="2024-02-12T00:00:00"/>
    <x v="223"/>
    <x v="1"/>
    <n v="1015"/>
    <n v="2.7808219178082192"/>
    <x v="2"/>
    <x v="0"/>
    <x v="0"/>
    <s v="May"/>
    <s v="Q2"/>
    <n v="1910"/>
    <n v="2024"/>
    <s v="Feb"/>
    <s v="Inactive"/>
    <n v="31.222743180726454"/>
  </r>
  <r>
    <x v="1246"/>
    <s v="CUST11459"/>
    <x v="3"/>
    <x v="1246"/>
    <x v="1246"/>
    <d v="2022-11-25T00:00:00"/>
    <d v="2023-04-18T00:00:00"/>
    <x v="55"/>
    <x v="1"/>
    <n v="144"/>
    <n v="0.39452054794520547"/>
    <x v="1"/>
    <x v="2"/>
    <x v="1"/>
    <s v="Nov"/>
    <s v="Q4"/>
    <n v="1339"/>
    <n v="2023"/>
    <s v="Apr"/>
    <s v="Inactive"/>
    <n v="69.152410030532053"/>
  </r>
  <r>
    <x v="1247"/>
    <s v="CUST11441"/>
    <x v="1"/>
    <x v="1247"/>
    <x v="1247"/>
    <d v="2024-03-07T00:00:00"/>
    <d v="2024-09-29T00:00:00"/>
    <x v="228"/>
    <x v="1"/>
    <n v="206"/>
    <n v="0.56438356164383563"/>
    <x v="1"/>
    <x v="2"/>
    <x v="2"/>
    <s v="Mar"/>
    <s v="Q1"/>
    <n v="871"/>
    <n v="2024"/>
    <s v="Sep"/>
    <s v="Inactive"/>
    <n v="104.91698954925171"/>
  </r>
  <r>
    <x v="1248"/>
    <s v="CUST10086"/>
    <x v="0"/>
    <x v="1248"/>
    <x v="1248"/>
    <d v="2022-11-30T00:00:00"/>
    <d v="2023-10-25T00:00:00"/>
    <x v="265"/>
    <x v="1"/>
    <n v="329"/>
    <n v="0.90136986301369859"/>
    <x v="1"/>
    <x v="0"/>
    <x v="1"/>
    <s v="Nov"/>
    <s v="Q4"/>
    <n v="1334"/>
    <n v="2023"/>
    <s v="Oct"/>
    <s v="Inactive"/>
    <n v="42.120400150068804"/>
  </r>
  <r>
    <x v="1249"/>
    <s v="CUST11188"/>
    <x v="0"/>
    <x v="1249"/>
    <x v="1249"/>
    <d v="2024-05-18T00:00:00"/>
    <d v="2024-10-09T00:00:00"/>
    <x v="271"/>
    <x v="2"/>
    <n v="144"/>
    <n v="0.39452054794520547"/>
    <x v="0"/>
    <x v="1"/>
    <x v="2"/>
    <s v="May"/>
    <s v="Q2"/>
    <n v="799"/>
    <n v="2024"/>
    <s v="Oct"/>
    <s v="Inactive"/>
    <n v="2.2465021481588101"/>
  </r>
  <r>
    <x v="1250"/>
    <s v="CUST11994"/>
    <x v="0"/>
    <x v="1250"/>
    <x v="1250"/>
    <d v="2023-08-17T00:00:00"/>
    <d v="2025-01-14T00:00:00"/>
    <x v="265"/>
    <x v="1"/>
    <n v="516"/>
    <n v="1.4136986301369863"/>
    <x v="0"/>
    <x v="0"/>
    <x v="3"/>
    <s v="Aug"/>
    <s v="Q3"/>
    <n v="1074"/>
    <n v="2025"/>
    <s v="Jan"/>
    <s v="Inactive"/>
    <n v="4.4076608921174794"/>
  </r>
  <r>
    <x v="1251"/>
    <s v="CUST11998"/>
    <x v="1"/>
    <x v="1251"/>
    <x v="1251"/>
    <d v="2024-05-30T00:00:00"/>
    <d v="2025-06-26T00:00:00"/>
    <x v="63"/>
    <x v="0"/>
    <n v="392"/>
    <n v="1.0739726027397261"/>
    <x v="1"/>
    <x v="2"/>
    <x v="2"/>
    <s v="May"/>
    <s v="Q2"/>
    <n v="787"/>
    <n v="2025"/>
    <s v="Jun"/>
    <s v="Active"/>
    <n v="81.322569550236054"/>
  </r>
  <r>
    <x v="1252"/>
    <s v="CUST10909"/>
    <x v="3"/>
    <x v="1252"/>
    <x v="1252"/>
    <d v="2023-04-19T00:00:00"/>
    <d v="2024-03-09T00:00:00"/>
    <x v="40"/>
    <x v="2"/>
    <n v="325"/>
    <n v="0.8904109589041096"/>
    <x v="2"/>
    <x v="0"/>
    <x v="3"/>
    <s v="Apr"/>
    <s v="Q2"/>
    <n v="1194"/>
    <n v="2024"/>
    <s v="Mar"/>
    <s v="Inactive"/>
    <n v="34.638080388744747"/>
  </r>
  <r>
    <x v="1253"/>
    <s v="CUST12399"/>
    <x v="2"/>
    <x v="1253"/>
    <x v="1253"/>
    <d v="2021-11-20T00:00:00"/>
    <d v="2022-04-28T00:00:00"/>
    <x v="126"/>
    <x v="2"/>
    <n v="159"/>
    <n v="0.43561643835616437"/>
    <x v="1"/>
    <x v="0"/>
    <x v="0"/>
    <s v="Nov"/>
    <s v="Q4"/>
    <n v="1709"/>
    <n v="2022"/>
    <s v="Apr"/>
    <s v="Inactive"/>
    <n v="23.49872509092015"/>
  </r>
  <r>
    <x v="1254"/>
    <s v="CUST10647"/>
    <x v="2"/>
    <x v="1254"/>
    <x v="1254"/>
    <d v="2023-01-21T00:00:00"/>
    <d v="2023-06-12T00:00:00"/>
    <x v="140"/>
    <x v="1"/>
    <n v="142"/>
    <n v="0.38904109589041097"/>
    <x v="1"/>
    <x v="1"/>
    <x v="3"/>
    <s v="Jan"/>
    <s v="Q1"/>
    <n v="1282"/>
    <n v="2023"/>
    <s v="Jun"/>
    <s v="Inactive"/>
    <n v="13.850225197105507"/>
  </r>
  <r>
    <x v="1255"/>
    <s v="CUST10998"/>
    <x v="4"/>
    <x v="1255"/>
    <x v="1255"/>
    <d v="2022-12-10T00:00:00"/>
    <d v="2023-01-30T00:00:00"/>
    <x v="290"/>
    <x v="2"/>
    <n v="51"/>
    <n v="0.13972602739726028"/>
    <x v="0"/>
    <x v="1"/>
    <x v="1"/>
    <s v="Dec"/>
    <s v="Q4"/>
    <n v="1324"/>
    <n v="2023"/>
    <s v="Jan"/>
    <s v="Inactive"/>
    <n v="3.5180672574203697"/>
  </r>
  <r>
    <x v="1256"/>
    <s v="CUST10548"/>
    <x v="1"/>
    <x v="1256"/>
    <x v="1256"/>
    <d v="2021-02-14T00:00:00"/>
    <d v="2021-09-09T00:00:00"/>
    <x v="81"/>
    <x v="0"/>
    <n v="207"/>
    <n v="0.56712328767123288"/>
    <x v="0"/>
    <x v="2"/>
    <x v="0"/>
    <s v="Feb"/>
    <s v="Q1"/>
    <n v="1988"/>
    <n v="2021"/>
    <s v="Sep"/>
    <s v="Active"/>
    <n v="15.097065639640542"/>
  </r>
  <r>
    <x v="1257"/>
    <s v="CUST10417"/>
    <x v="3"/>
    <x v="1257"/>
    <x v="1257"/>
    <d v="2021-09-24T00:00:00"/>
    <d v="2024-10-07T00:00:00"/>
    <x v="182"/>
    <x v="2"/>
    <n v="1109"/>
    <n v="3.0383561643835617"/>
    <x v="1"/>
    <x v="2"/>
    <x v="0"/>
    <s v="Sep"/>
    <s v="Q3"/>
    <n v="1766"/>
    <n v="2024"/>
    <s v="Oct"/>
    <s v="Inactive"/>
    <n v="61.727085065013533"/>
  </r>
  <r>
    <x v="1258"/>
    <s v="CUST12263"/>
    <x v="4"/>
    <x v="1258"/>
    <x v="1258"/>
    <d v="2024-07-05T00:00:00"/>
    <d v="2024-07-21T00:00:00"/>
    <x v="279"/>
    <x v="2"/>
    <n v="16"/>
    <n v="4.3835616438356165E-2"/>
    <x v="2"/>
    <x v="0"/>
    <x v="2"/>
    <s v="Jul"/>
    <s v="Q3"/>
    <n v="751"/>
    <n v="2024"/>
    <s v="Jul"/>
    <s v="Inactive"/>
    <n v="45.865817926094628"/>
  </r>
  <r>
    <x v="1259"/>
    <s v="CUST12410"/>
    <x v="0"/>
    <x v="1259"/>
    <x v="1259"/>
    <d v="2024-06-28T00:00:00"/>
    <d v="2024-07-12T00:00:00"/>
    <x v="16"/>
    <x v="1"/>
    <n v="14"/>
    <n v="3.8356164383561646E-2"/>
    <x v="2"/>
    <x v="2"/>
    <x v="2"/>
    <s v="Jun"/>
    <s v="Q2"/>
    <n v="758"/>
    <n v="2024"/>
    <s v="Jul"/>
    <s v="Inactive"/>
    <n v="78.129126439701892"/>
  </r>
  <r>
    <x v="1260"/>
    <s v="CUST11806"/>
    <x v="1"/>
    <x v="1260"/>
    <x v="1260"/>
    <d v="2022-03-17T00:00:00"/>
    <d v="2023-10-15T00:00:00"/>
    <x v="128"/>
    <x v="0"/>
    <n v="577"/>
    <n v="1.5808219178082192"/>
    <x v="2"/>
    <x v="1"/>
    <x v="1"/>
    <s v="Mar"/>
    <s v="Q1"/>
    <n v="1592"/>
    <n v="2023"/>
    <s v="Oct"/>
    <s v="Active"/>
    <n v="18.636803593547267"/>
  </r>
  <r>
    <x v="1261"/>
    <s v="CUST11375"/>
    <x v="0"/>
    <x v="1261"/>
    <x v="1261"/>
    <d v="2023-09-26T00:00:00"/>
    <d v="2024-10-07T00:00:00"/>
    <x v="144"/>
    <x v="0"/>
    <n v="377"/>
    <n v="1.0328767123287672"/>
    <x v="1"/>
    <x v="0"/>
    <x v="3"/>
    <s v="Sep"/>
    <s v="Q3"/>
    <n v="1034"/>
    <n v="2024"/>
    <s v="Oct"/>
    <s v="Active"/>
    <n v="11.259799837504247"/>
  </r>
  <r>
    <x v="1262"/>
    <s v="CUST11887"/>
    <x v="0"/>
    <x v="1262"/>
    <x v="1262"/>
    <d v="2023-10-05T00:00:00"/>
    <d v="2025-03-15T00:00:00"/>
    <x v="198"/>
    <x v="2"/>
    <n v="527"/>
    <n v="1.4438356164383561"/>
    <x v="2"/>
    <x v="1"/>
    <x v="3"/>
    <s v="Oct"/>
    <s v="Q4"/>
    <n v="1025"/>
    <n v="2025"/>
    <s v="Mar"/>
    <s v="Inactive"/>
    <n v="19.792201604200137"/>
  </r>
  <r>
    <x v="1263"/>
    <s v="CUST11822"/>
    <x v="1"/>
    <x v="1263"/>
    <x v="1263"/>
    <d v="2022-10-08T00:00:00"/>
    <d v="2023-06-19T00:00:00"/>
    <x v="221"/>
    <x v="1"/>
    <n v="254"/>
    <n v="0.69589041095890414"/>
    <x v="0"/>
    <x v="1"/>
    <x v="1"/>
    <s v="Oct"/>
    <s v="Q4"/>
    <n v="1387"/>
    <n v="2023"/>
    <s v="Jun"/>
    <s v="Inactive"/>
    <n v="4.9486303681679056"/>
  </r>
  <r>
    <x v="1264"/>
    <s v="CUST11519"/>
    <x v="3"/>
    <x v="1264"/>
    <x v="1264"/>
    <d v="2023-02-07T00:00:00"/>
    <d v="2024-04-11T00:00:00"/>
    <x v="104"/>
    <x v="0"/>
    <n v="429"/>
    <n v="1.1753424657534246"/>
    <x v="2"/>
    <x v="1"/>
    <x v="3"/>
    <s v="Feb"/>
    <s v="Q1"/>
    <n v="1265"/>
    <n v="2024"/>
    <s v="Apr"/>
    <s v="Active"/>
    <n v="17.461165017786843"/>
  </r>
  <r>
    <x v="1265"/>
    <s v="CUST11549"/>
    <x v="2"/>
    <x v="1265"/>
    <x v="1265"/>
    <d v="2023-06-30T00:00:00"/>
    <d v="2025-02-13T00:00:00"/>
    <x v="66"/>
    <x v="0"/>
    <n v="594"/>
    <n v="1.6273972602739726"/>
    <x v="1"/>
    <x v="0"/>
    <x v="3"/>
    <s v="Jun"/>
    <s v="Q2"/>
    <n v="1122"/>
    <n v="2025"/>
    <s v="Feb"/>
    <s v="Active"/>
    <n v="20.210121485023546"/>
  </r>
  <r>
    <x v="1266"/>
    <s v="CUST10048"/>
    <x v="1"/>
    <x v="1266"/>
    <x v="1266"/>
    <d v="2023-12-08T00:00:00"/>
    <d v="2024-06-18T00:00:00"/>
    <x v="91"/>
    <x v="1"/>
    <n v="193"/>
    <n v="0.52876712328767128"/>
    <x v="1"/>
    <x v="0"/>
    <x v="3"/>
    <s v="Dec"/>
    <s v="Q4"/>
    <n v="961"/>
    <n v="2024"/>
    <s v="Jun"/>
    <s v="Inactive"/>
    <n v="21.46550757768086"/>
  </r>
  <r>
    <x v="1267"/>
    <s v="CUST12055"/>
    <x v="0"/>
    <x v="1267"/>
    <x v="1267"/>
    <d v="2022-04-25T00:00:00"/>
    <d v="2023-08-19T00:00:00"/>
    <x v="255"/>
    <x v="2"/>
    <n v="481"/>
    <n v="1.3178082191780822"/>
    <x v="2"/>
    <x v="0"/>
    <x v="1"/>
    <s v="Apr"/>
    <s v="Q2"/>
    <n v="1553"/>
    <n v="2023"/>
    <s v="Aug"/>
    <s v="Inactive"/>
    <n v="41.167850435849282"/>
  </r>
  <r>
    <x v="1268"/>
    <s v="CUST11824"/>
    <x v="3"/>
    <x v="1268"/>
    <x v="1268"/>
    <d v="2024-03-09T00:00:00"/>
    <d v="2024-06-02T00:00:00"/>
    <x v="267"/>
    <x v="1"/>
    <n v="85"/>
    <n v="0.23287671232876711"/>
    <x v="1"/>
    <x v="1"/>
    <x v="2"/>
    <s v="Mar"/>
    <s v="Q1"/>
    <n v="869"/>
    <n v="2024"/>
    <s v="Jun"/>
    <s v="Inactive"/>
    <n v="14.834035126025567"/>
  </r>
  <r>
    <x v="1269"/>
    <s v="CUST10870"/>
    <x v="2"/>
    <x v="1269"/>
    <x v="1269"/>
    <d v="2023-02-28T00:00:00"/>
    <d v="2024-09-26T00:00:00"/>
    <x v="265"/>
    <x v="2"/>
    <n v="576"/>
    <n v="1.5780821917808219"/>
    <x v="2"/>
    <x v="2"/>
    <x v="3"/>
    <s v="Feb"/>
    <s v="Q1"/>
    <n v="1244"/>
    <n v="2024"/>
    <s v="Sep"/>
    <s v="Inactive"/>
    <n v="68.477120697084317"/>
  </r>
  <r>
    <x v="1270"/>
    <s v="CUST11943"/>
    <x v="2"/>
    <x v="1270"/>
    <x v="1270"/>
    <d v="2023-02-03T00:00:00"/>
    <d v="2023-12-29T00:00:00"/>
    <x v="144"/>
    <x v="2"/>
    <n v="329"/>
    <n v="0.90136986301369859"/>
    <x v="1"/>
    <x v="0"/>
    <x v="3"/>
    <s v="Feb"/>
    <s v="Q1"/>
    <n v="1269"/>
    <n v="2023"/>
    <s v="Dec"/>
    <s v="Inactive"/>
    <n v="20.960590070590222"/>
  </r>
  <r>
    <x v="1271"/>
    <s v="CUST11614"/>
    <x v="1"/>
    <x v="1271"/>
    <x v="1271"/>
    <d v="2023-05-06T00:00:00"/>
    <d v="2023-11-23T00:00:00"/>
    <x v="246"/>
    <x v="2"/>
    <n v="201"/>
    <n v="0.55068493150684927"/>
    <x v="2"/>
    <x v="1"/>
    <x v="3"/>
    <s v="May"/>
    <s v="Q2"/>
    <n v="1177"/>
    <n v="2023"/>
    <s v="Nov"/>
    <s v="Inactive"/>
    <n v="18.849014187252958"/>
  </r>
  <r>
    <x v="1272"/>
    <s v="CUST10425"/>
    <x v="4"/>
    <x v="1272"/>
    <x v="1272"/>
    <d v="2021-12-03T00:00:00"/>
    <d v="2023-02-19T00:00:00"/>
    <x v="195"/>
    <x v="0"/>
    <n v="443"/>
    <n v="1.2136986301369863"/>
    <x v="0"/>
    <x v="0"/>
    <x v="0"/>
    <s v="Dec"/>
    <s v="Q4"/>
    <n v="1696"/>
    <n v="2023"/>
    <s v="Feb"/>
    <s v="Active"/>
    <n v="7.7441939408733598"/>
  </r>
  <r>
    <x v="1273"/>
    <s v="CUST12214"/>
    <x v="3"/>
    <x v="1273"/>
    <x v="1273"/>
    <d v="2021-01-25T00:00:00"/>
    <d v="2022-11-26T00:00:00"/>
    <x v="58"/>
    <x v="2"/>
    <n v="670"/>
    <n v="1.8356164383561644"/>
    <x v="1"/>
    <x v="2"/>
    <x v="0"/>
    <s v="Jan"/>
    <s v="Q1"/>
    <n v="2008"/>
    <n v="2022"/>
    <s v="Nov"/>
    <s v="Inactive"/>
    <n v="178.87796323772918"/>
  </r>
  <r>
    <x v="1274"/>
    <s v="CUST11556"/>
    <x v="3"/>
    <x v="1274"/>
    <x v="1274"/>
    <d v="2023-05-22T00:00:00"/>
    <d v="2024-04-27T00:00:00"/>
    <x v="60"/>
    <x v="2"/>
    <n v="341"/>
    <n v="0.9342465753424658"/>
    <x v="1"/>
    <x v="0"/>
    <x v="3"/>
    <s v="May"/>
    <s v="Q2"/>
    <n v="1161"/>
    <n v="2024"/>
    <s v="Apr"/>
    <s v="Inactive"/>
    <n v="20.677055152962982"/>
  </r>
  <r>
    <x v="1275"/>
    <s v="CUST12006"/>
    <x v="3"/>
    <x v="1275"/>
    <x v="1275"/>
    <d v="2022-07-25T00:00:00"/>
    <d v="2024-01-10T00:00:00"/>
    <x v="200"/>
    <x v="0"/>
    <n v="534"/>
    <n v="1.463013698630137"/>
    <x v="1"/>
    <x v="1"/>
    <x v="1"/>
    <s v="Jul"/>
    <s v="Q3"/>
    <n v="1462"/>
    <n v="2024"/>
    <s v="Jan"/>
    <s v="Active"/>
    <n v="15.695303111032178"/>
  </r>
  <r>
    <x v="1276"/>
    <s v="CUST12153"/>
    <x v="3"/>
    <x v="1276"/>
    <x v="1276"/>
    <d v="2021-06-29T00:00:00"/>
    <d v="2022-01-18T00:00:00"/>
    <x v="49"/>
    <x v="2"/>
    <n v="203"/>
    <n v="0.55616438356164388"/>
    <x v="2"/>
    <x v="1"/>
    <x v="0"/>
    <s v="Jun"/>
    <s v="Q2"/>
    <n v="1853"/>
    <n v="2022"/>
    <s v="Jan"/>
    <s v="Inactive"/>
    <n v="14.237096001369581"/>
  </r>
  <r>
    <x v="1277"/>
    <s v="CUST10468"/>
    <x v="1"/>
    <x v="1277"/>
    <x v="1277"/>
    <d v="2022-03-15T00:00:00"/>
    <d v="2025-07-08T00:00:00"/>
    <x v="150"/>
    <x v="2"/>
    <n v="1211"/>
    <n v="3.3178082191780822"/>
    <x v="0"/>
    <x v="0"/>
    <x v="1"/>
    <s v="Mar"/>
    <s v="Q1"/>
    <n v="1594"/>
    <n v="2025"/>
    <s v="Jul"/>
    <s v="Inactive"/>
    <n v="12.238047349052499"/>
  </r>
  <r>
    <x v="1278"/>
    <s v="CUST11817"/>
    <x v="1"/>
    <x v="1278"/>
    <x v="1278"/>
    <d v="2022-11-14T00:00:00"/>
    <d v="2024-06-27T00:00:00"/>
    <x v="181"/>
    <x v="2"/>
    <n v="591"/>
    <n v="1.6191780821917807"/>
    <x v="1"/>
    <x v="2"/>
    <x v="1"/>
    <s v="Nov"/>
    <s v="Q4"/>
    <n v="1350"/>
    <n v="2024"/>
    <s v="Jun"/>
    <s v="Inactive"/>
    <n v="72.417035373518544"/>
  </r>
  <r>
    <x v="1279"/>
    <s v="CUST10595"/>
    <x v="2"/>
    <x v="1279"/>
    <x v="1279"/>
    <d v="2023-05-05T00:00:00"/>
    <d v="2025-03-05T00:00:00"/>
    <x v="248"/>
    <x v="1"/>
    <n v="670"/>
    <n v="1.8356164383561644"/>
    <x v="2"/>
    <x v="0"/>
    <x v="3"/>
    <s v="May"/>
    <s v="Q2"/>
    <n v="1178"/>
    <n v="2025"/>
    <s v="Mar"/>
    <s v="Inactive"/>
    <n v="27.252815031573252"/>
  </r>
  <r>
    <x v="1280"/>
    <s v="CUST10362"/>
    <x v="2"/>
    <x v="1280"/>
    <x v="1280"/>
    <d v="2022-03-01T00:00:00"/>
    <d v="2023-06-12T00:00:00"/>
    <x v="194"/>
    <x v="1"/>
    <n v="468"/>
    <n v="1.2821917808219179"/>
    <x v="0"/>
    <x v="1"/>
    <x v="1"/>
    <s v="Mar"/>
    <s v="Q1"/>
    <n v="1608"/>
    <n v="2023"/>
    <s v="Jun"/>
    <s v="Inactive"/>
    <n v="3.0492839694132221"/>
  </r>
  <r>
    <x v="1281"/>
    <s v="CUST11222"/>
    <x v="1"/>
    <x v="1281"/>
    <x v="1281"/>
    <d v="2023-03-17T00:00:00"/>
    <d v="2025-02-20T00:00:00"/>
    <x v="250"/>
    <x v="2"/>
    <n v="706"/>
    <n v="1.9342465753424658"/>
    <x v="1"/>
    <x v="0"/>
    <x v="3"/>
    <s v="Mar"/>
    <s v="Q1"/>
    <n v="1227"/>
    <n v="2025"/>
    <s v="Feb"/>
    <s v="Inactive"/>
    <n v="9.3711979257551157"/>
  </r>
  <r>
    <x v="1282"/>
    <s v="CUST10048"/>
    <x v="0"/>
    <x v="1282"/>
    <x v="1282"/>
    <d v="2024-02-14T00:00:00"/>
    <d v="2024-12-07T00:00:00"/>
    <x v="62"/>
    <x v="2"/>
    <n v="297"/>
    <n v="0.81369863013698629"/>
    <x v="2"/>
    <x v="2"/>
    <x v="2"/>
    <s v="Feb"/>
    <s v="Q1"/>
    <n v="893"/>
    <n v="2024"/>
    <s v="Dec"/>
    <s v="Inactive"/>
    <n v="167.32177754975271"/>
  </r>
  <r>
    <x v="1283"/>
    <s v="CUST11883"/>
    <x v="4"/>
    <x v="1283"/>
    <x v="1283"/>
    <d v="2021-02-28T00:00:00"/>
    <d v="2023-08-24T00:00:00"/>
    <x v="212"/>
    <x v="1"/>
    <n v="907"/>
    <n v="2.484931506849315"/>
    <x v="1"/>
    <x v="1"/>
    <x v="0"/>
    <s v="Feb"/>
    <s v="Q1"/>
    <n v="1974"/>
    <n v="2023"/>
    <s v="Aug"/>
    <s v="Inactive"/>
    <n v="14.264249709778666"/>
  </r>
  <r>
    <x v="1284"/>
    <s v="CUST10130"/>
    <x v="3"/>
    <x v="1284"/>
    <x v="1284"/>
    <d v="2022-01-23T00:00:00"/>
    <d v="2023-03-30T00:00:00"/>
    <x v="151"/>
    <x v="0"/>
    <n v="431"/>
    <n v="1.1808219178082191"/>
    <x v="1"/>
    <x v="2"/>
    <x v="1"/>
    <s v="Jan"/>
    <s v="Q1"/>
    <n v="1645"/>
    <n v="2023"/>
    <s v="Mar"/>
    <s v="Active"/>
    <n v="47.15640018016849"/>
  </r>
  <r>
    <x v="1285"/>
    <s v="CUST10551"/>
    <x v="2"/>
    <x v="1285"/>
    <x v="1285"/>
    <d v="2023-08-28T00:00:00"/>
    <d v="2023-09-22T00:00:00"/>
    <x v="24"/>
    <x v="1"/>
    <n v="25"/>
    <n v="6.8493150684931503E-2"/>
    <x v="1"/>
    <x v="2"/>
    <x v="3"/>
    <s v="Aug"/>
    <s v="Q3"/>
    <n v="1063"/>
    <n v="2023"/>
    <s v="Sep"/>
    <s v="Inactive"/>
    <n v="74.176847287780348"/>
  </r>
  <r>
    <x v="1286"/>
    <s v="CUST10160"/>
    <x v="0"/>
    <x v="1286"/>
    <x v="1286"/>
    <d v="2023-02-19T00:00:00"/>
    <d v="2025-05-12T00:00:00"/>
    <x v="221"/>
    <x v="0"/>
    <n v="813"/>
    <n v="2.2273972602739724"/>
    <x v="0"/>
    <x v="0"/>
    <x v="3"/>
    <s v="Feb"/>
    <s v="Q1"/>
    <n v="1253"/>
    <n v="2025"/>
    <s v="May"/>
    <s v="Active"/>
    <n v="4.9351430217218883"/>
  </r>
  <r>
    <x v="1287"/>
    <s v="CUST11072"/>
    <x v="0"/>
    <x v="1287"/>
    <x v="1287"/>
    <d v="2024-05-21T00:00:00"/>
    <d v="2025-03-09T00:00:00"/>
    <x v="276"/>
    <x v="2"/>
    <n v="292"/>
    <n v="0.8"/>
    <x v="1"/>
    <x v="1"/>
    <x v="2"/>
    <s v="May"/>
    <s v="Q2"/>
    <n v="796"/>
    <n v="2025"/>
    <s v="Mar"/>
    <s v="Inactive"/>
    <n v="15.112033257660981"/>
  </r>
  <r>
    <x v="1288"/>
    <s v="CUST11513"/>
    <x v="4"/>
    <x v="1288"/>
    <x v="1288"/>
    <d v="2022-11-25T00:00:00"/>
    <d v="2023-06-16T00:00:00"/>
    <x v="117"/>
    <x v="0"/>
    <n v="203"/>
    <n v="0.55616438356164388"/>
    <x v="1"/>
    <x v="0"/>
    <x v="1"/>
    <s v="Nov"/>
    <s v="Q4"/>
    <n v="1339"/>
    <n v="2023"/>
    <s v="Jun"/>
    <s v="Active"/>
    <n v="18.626579400444541"/>
  </r>
  <r>
    <x v="1289"/>
    <s v="CUST10394"/>
    <x v="4"/>
    <x v="1289"/>
    <x v="1289"/>
    <d v="2021-10-19T00:00:00"/>
    <d v="2021-12-03T00:00:00"/>
    <x v="18"/>
    <x v="0"/>
    <n v="45"/>
    <n v="0.12328767123287671"/>
    <x v="0"/>
    <x v="1"/>
    <x v="0"/>
    <s v="Oct"/>
    <s v="Q4"/>
    <n v="1741"/>
    <n v="2021"/>
    <s v="Dec"/>
    <s v="Active"/>
    <n v="5.9961989630732502"/>
  </r>
  <r>
    <x v="1290"/>
    <s v="CUST10517"/>
    <x v="0"/>
    <x v="1290"/>
    <x v="1290"/>
    <d v="2022-04-23T00:00:00"/>
    <d v="2023-11-09T00:00:00"/>
    <x v="220"/>
    <x v="1"/>
    <n v="565"/>
    <n v="1.547945205479452"/>
    <x v="0"/>
    <x v="1"/>
    <x v="1"/>
    <s v="Apr"/>
    <s v="Q2"/>
    <n v="1555"/>
    <n v="2023"/>
    <s v="Nov"/>
    <s v="Inactive"/>
    <n v="4.9660688098794479"/>
  </r>
  <r>
    <x v="1291"/>
    <s v="CUST10462"/>
    <x v="1"/>
    <x v="1291"/>
    <x v="1291"/>
    <d v="2021-03-21T00:00:00"/>
    <d v="2021-09-18T00:00:00"/>
    <x v="272"/>
    <x v="0"/>
    <n v="181"/>
    <n v="0.49589041095890413"/>
    <x v="0"/>
    <x v="2"/>
    <x v="0"/>
    <s v="Mar"/>
    <s v="Q1"/>
    <n v="1953"/>
    <n v="2021"/>
    <s v="Sep"/>
    <s v="Active"/>
    <n v="33.110027048250593"/>
  </r>
  <r>
    <x v="1292"/>
    <s v="CUST11661"/>
    <x v="2"/>
    <x v="1292"/>
    <x v="1292"/>
    <d v="2021-04-17T00:00:00"/>
    <d v="2021-08-10T00:00:00"/>
    <x v="113"/>
    <x v="0"/>
    <n v="115"/>
    <n v="0.31506849315068491"/>
    <x v="1"/>
    <x v="0"/>
    <x v="0"/>
    <s v="Apr"/>
    <s v="Q2"/>
    <n v="1926"/>
    <n v="2021"/>
    <s v="Aug"/>
    <s v="Active"/>
    <n v="17.204479497697719"/>
  </r>
  <r>
    <x v="1293"/>
    <s v="CUST11569"/>
    <x v="3"/>
    <x v="1293"/>
    <x v="1293"/>
    <d v="2023-02-28T00:00:00"/>
    <d v="2024-10-22T00:00:00"/>
    <x v="166"/>
    <x v="1"/>
    <n v="602"/>
    <n v="1.6493150684931508"/>
    <x v="1"/>
    <x v="1"/>
    <x v="3"/>
    <s v="Feb"/>
    <s v="Q1"/>
    <n v="1244"/>
    <n v="2024"/>
    <s v="Oct"/>
    <s v="Inactive"/>
    <n v="11.304225013739028"/>
  </r>
  <r>
    <x v="1294"/>
    <s v="CUST10299"/>
    <x v="1"/>
    <x v="1294"/>
    <x v="1294"/>
    <d v="2023-08-01T00:00:00"/>
    <d v="2025-03-15T00:00:00"/>
    <x v="112"/>
    <x v="2"/>
    <n v="592"/>
    <n v="1.6219178082191781"/>
    <x v="1"/>
    <x v="1"/>
    <x v="3"/>
    <s v="Aug"/>
    <s v="Q3"/>
    <n v="1090"/>
    <n v="2025"/>
    <s v="Mar"/>
    <s v="Inactive"/>
    <n v="11.088946356589148"/>
  </r>
  <r>
    <x v="1295"/>
    <s v="CUST10825"/>
    <x v="3"/>
    <x v="1295"/>
    <x v="1295"/>
    <d v="2022-12-01T00:00:00"/>
    <d v="2024-08-06T00:00:00"/>
    <x v="157"/>
    <x v="2"/>
    <n v="614"/>
    <n v="1.6821917808219178"/>
    <x v="1"/>
    <x v="2"/>
    <x v="1"/>
    <s v="Dec"/>
    <s v="Q4"/>
    <n v="1333"/>
    <n v="2024"/>
    <s v="Aug"/>
    <s v="Inactive"/>
    <n v="33.875086464622783"/>
  </r>
  <r>
    <x v="1296"/>
    <s v="CUST11780"/>
    <x v="4"/>
    <x v="1296"/>
    <x v="1296"/>
    <d v="2023-12-02T00:00:00"/>
    <d v="2025-02-19T00:00:00"/>
    <x v="206"/>
    <x v="1"/>
    <n v="445"/>
    <n v="1.2191780821917808"/>
    <x v="0"/>
    <x v="1"/>
    <x v="3"/>
    <s v="Dec"/>
    <s v="Q4"/>
    <n v="967"/>
    <n v="2025"/>
    <s v="Feb"/>
    <s v="Inactive"/>
    <n v="6.6382017693579547"/>
  </r>
  <r>
    <x v="1297"/>
    <s v="CUST10728"/>
    <x v="2"/>
    <x v="1297"/>
    <x v="1297"/>
    <d v="2023-09-12T00:00:00"/>
    <d v="2024-11-01T00:00:00"/>
    <x v="135"/>
    <x v="0"/>
    <n v="416"/>
    <n v="1.1397260273972603"/>
    <x v="1"/>
    <x v="2"/>
    <x v="3"/>
    <s v="Sep"/>
    <s v="Q3"/>
    <n v="1048"/>
    <n v="2024"/>
    <s v="Nov"/>
    <s v="Active"/>
    <n v="124.61580677936271"/>
  </r>
  <r>
    <x v="1298"/>
    <s v="CUST10803"/>
    <x v="0"/>
    <x v="1298"/>
    <x v="1298"/>
    <d v="2021-01-05T00:00:00"/>
    <d v="2024-11-18T00:00:00"/>
    <x v="165"/>
    <x v="0"/>
    <n v="1413"/>
    <n v="3.871232876712329"/>
    <x v="0"/>
    <x v="2"/>
    <x v="0"/>
    <s v="Jan"/>
    <s v="Q1"/>
    <n v="2028"/>
    <n v="2024"/>
    <s v="Nov"/>
    <s v="Active"/>
    <n v="15.131058758124412"/>
  </r>
  <r>
    <x v="1299"/>
    <s v="CUST10973"/>
    <x v="2"/>
    <x v="1299"/>
    <x v="1299"/>
    <d v="2022-08-10T00:00:00"/>
    <d v="2024-07-15T00:00:00"/>
    <x v="247"/>
    <x v="0"/>
    <n v="705"/>
    <n v="1.9315068493150684"/>
    <x v="0"/>
    <x v="1"/>
    <x v="1"/>
    <s v="Aug"/>
    <s v="Q3"/>
    <n v="1446"/>
    <n v="2024"/>
    <s v="Jul"/>
    <s v="Active"/>
    <n v="3.1342425101572506"/>
  </r>
  <r>
    <x v="1300"/>
    <s v="CUST11541"/>
    <x v="2"/>
    <x v="1300"/>
    <x v="1300"/>
    <d v="2022-05-05T00:00:00"/>
    <d v="2023-03-30T00:00:00"/>
    <x v="90"/>
    <x v="2"/>
    <n v="329"/>
    <n v="0.90136986301369859"/>
    <x v="0"/>
    <x v="0"/>
    <x v="1"/>
    <s v="May"/>
    <s v="Q2"/>
    <n v="1543"/>
    <n v="2023"/>
    <s v="Mar"/>
    <s v="Inactive"/>
    <n v="10.889635576875131"/>
  </r>
  <r>
    <x v="1301"/>
    <s v="CUST10592"/>
    <x v="1"/>
    <x v="1301"/>
    <x v="1301"/>
    <d v="2022-05-19T00:00:00"/>
    <d v="2022-07-21T00:00:00"/>
    <x v="104"/>
    <x v="2"/>
    <n v="63"/>
    <n v="0.17260273972602741"/>
    <x v="1"/>
    <x v="0"/>
    <x v="1"/>
    <s v="May"/>
    <s v="Q2"/>
    <n v="1529"/>
    <n v="2022"/>
    <s v="Jul"/>
    <s v="Inactive"/>
    <n v="18.524040035764354"/>
  </r>
  <r>
    <x v="1302"/>
    <s v="CUST12395"/>
    <x v="2"/>
    <x v="1302"/>
    <x v="1302"/>
    <d v="2021-09-15T00:00:00"/>
    <d v="2023-11-13T00:00:00"/>
    <x v="99"/>
    <x v="2"/>
    <n v="789"/>
    <n v="2.1616438356164385"/>
    <x v="1"/>
    <x v="1"/>
    <x v="0"/>
    <s v="Sep"/>
    <s v="Q3"/>
    <n v="1775"/>
    <n v="2023"/>
    <s v="Nov"/>
    <s v="Inactive"/>
    <n v="7.9040742657692391"/>
  </r>
  <r>
    <x v="1303"/>
    <s v="CUST10921"/>
    <x v="4"/>
    <x v="1303"/>
    <x v="1303"/>
    <d v="2022-07-12T00:00:00"/>
    <d v="2024-03-04T00:00:00"/>
    <x v="212"/>
    <x v="2"/>
    <n v="601"/>
    <n v="1.6465753424657534"/>
    <x v="2"/>
    <x v="1"/>
    <x v="1"/>
    <s v="Jul"/>
    <s v="Q3"/>
    <n v="1475"/>
    <n v="2024"/>
    <s v="Mar"/>
    <s v="Inactive"/>
    <n v="24.119967608064346"/>
  </r>
  <r>
    <x v="1304"/>
    <s v="CUST11000"/>
    <x v="3"/>
    <x v="1304"/>
    <x v="1304"/>
    <d v="2024-02-14T00:00:00"/>
    <d v="2025-04-05T00:00:00"/>
    <x v="169"/>
    <x v="0"/>
    <n v="416"/>
    <n v="1.1397260273972603"/>
    <x v="2"/>
    <x v="1"/>
    <x v="2"/>
    <s v="Feb"/>
    <s v="Q1"/>
    <n v="893"/>
    <n v="2025"/>
    <s v="Apr"/>
    <s v="Active"/>
    <n v="17.870895011974035"/>
  </r>
  <r>
    <x v="1305"/>
    <s v="CUST10653"/>
    <x v="1"/>
    <x v="1305"/>
    <x v="1305"/>
    <d v="2024-02-16T00:00:00"/>
    <d v="2025-06-21T00:00:00"/>
    <x v="189"/>
    <x v="1"/>
    <n v="491"/>
    <n v="1.3452054794520547"/>
    <x v="0"/>
    <x v="0"/>
    <x v="2"/>
    <s v="Feb"/>
    <s v="Q1"/>
    <n v="891"/>
    <n v="2025"/>
    <s v="Jun"/>
    <s v="Inactive"/>
    <n v="8.8004451684560259"/>
  </r>
  <r>
    <x v="1306"/>
    <s v="CUST11761"/>
    <x v="4"/>
    <x v="1306"/>
    <x v="1306"/>
    <d v="2020-10-23T00:00:00"/>
    <d v="2021-09-24T00:00:00"/>
    <x v="128"/>
    <x v="0"/>
    <n v="336"/>
    <n v="0.92054794520547945"/>
    <x v="1"/>
    <x v="0"/>
    <x v="4"/>
    <s v="Oct"/>
    <s v="Q4"/>
    <n v="2102"/>
    <n v="2021"/>
    <s v="Sep"/>
    <s v="Active"/>
    <n v="11.0740167378913"/>
  </r>
  <r>
    <x v="1307"/>
    <s v="CUST10734"/>
    <x v="4"/>
    <x v="1307"/>
    <x v="1307"/>
    <d v="2021-03-13T00:00:00"/>
    <d v="2024-01-30T00:00:00"/>
    <x v="143"/>
    <x v="2"/>
    <n v="1053"/>
    <n v="2.8849315068493149"/>
    <x v="0"/>
    <x v="2"/>
    <x v="0"/>
    <s v="Mar"/>
    <s v="Q1"/>
    <n v="1961"/>
    <n v="2024"/>
    <s v="Jan"/>
    <s v="Inactive"/>
    <n v="49.645804257889573"/>
  </r>
  <r>
    <x v="1308"/>
    <s v="CUST10065"/>
    <x v="4"/>
    <x v="1308"/>
    <x v="1308"/>
    <d v="2023-11-20T00:00:00"/>
    <d v="2025-02-20T00:00:00"/>
    <x v="211"/>
    <x v="0"/>
    <n v="458"/>
    <n v="1.2547945205479452"/>
    <x v="2"/>
    <x v="0"/>
    <x v="3"/>
    <s v="Nov"/>
    <s v="Q4"/>
    <n v="979"/>
    <n v="2025"/>
    <s v="Feb"/>
    <s v="Active"/>
    <n v="27.5537992023892"/>
  </r>
  <r>
    <x v="1309"/>
    <s v="CUST10827"/>
    <x v="3"/>
    <x v="1309"/>
    <x v="1309"/>
    <d v="2024-07-20T00:00:00"/>
    <d v="2024-12-23T00:00:00"/>
    <x v="273"/>
    <x v="0"/>
    <n v="156"/>
    <n v="0.42739726027397262"/>
    <x v="1"/>
    <x v="1"/>
    <x v="2"/>
    <s v="Jul"/>
    <s v="Q3"/>
    <n v="736"/>
    <n v="2024"/>
    <s v="Dec"/>
    <s v="Active"/>
    <n v="10.220554941972733"/>
  </r>
  <r>
    <x v="1310"/>
    <s v="CUST11332"/>
    <x v="4"/>
    <x v="1310"/>
    <x v="1310"/>
    <d v="2022-11-14T00:00:00"/>
    <d v="2023-01-05T00:00:00"/>
    <x v="35"/>
    <x v="2"/>
    <n v="52"/>
    <n v="0.14246575342465753"/>
    <x v="1"/>
    <x v="1"/>
    <x v="1"/>
    <s v="Nov"/>
    <s v="Q4"/>
    <n v="1350"/>
    <n v="2023"/>
    <s v="Jan"/>
    <s v="Inactive"/>
    <n v="12.212772827737263"/>
  </r>
  <r>
    <x v="1311"/>
    <s v="CUST12126"/>
    <x v="3"/>
    <x v="1311"/>
    <x v="1311"/>
    <d v="2022-03-29T00:00:00"/>
    <d v="2023-11-30T00:00:00"/>
    <x v="270"/>
    <x v="1"/>
    <n v="611"/>
    <n v="1.6739726027397259"/>
    <x v="1"/>
    <x v="1"/>
    <x v="1"/>
    <s v="Mar"/>
    <s v="Q1"/>
    <n v="1580"/>
    <n v="2023"/>
    <s v="Nov"/>
    <s v="Inactive"/>
    <n v="7.58837003683995"/>
  </r>
  <r>
    <x v="1312"/>
    <s v="CUST11777"/>
    <x v="2"/>
    <x v="1312"/>
    <x v="1312"/>
    <d v="2021-08-24T00:00:00"/>
    <d v="2023-03-31T00:00:00"/>
    <x v="88"/>
    <x v="2"/>
    <n v="584"/>
    <n v="1.6"/>
    <x v="1"/>
    <x v="0"/>
    <x v="0"/>
    <s v="Aug"/>
    <s v="Q3"/>
    <n v="1797"/>
    <n v="2023"/>
    <s v="Mar"/>
    <s v="Inactive"/>
    <n v="18.113977046097194"/>
  </r>
  <r>
    <x v="1313"/>
    <s v="CUST12377"/>
    <x v="3"/>
    <x v="1313"/>
    <x v="1313"/>
    <d v="2023-12-11T00:00:00"/>
    <d v="2024-08-14T00:00:00"/>
    <x v="80"/>
    <x v="2"/>
    <n v="247"/>
    <n v="0.67671232876712328"/>
    <x v="2"/>
    <x v="0"/>
    <x v="3"/>
    <s v="Dec"/>
    <s v="Q4"/>
    <n v="958"/>
    <n v="2024"/>
    <s v="Aug"/>
    <s v="Inactive"/>
    <n v="31.659086675582554"/>
  </r>
  <r>
    <x v="1314"/>
    <s v="CUST11986"/>
    <x v="4"/>
    <x v="1314"/>
    <x v="1314"/>
    <d v="2021-08-16T00:00:00"/>
    <d v="2022-03-28T00:00:00"/>
    <x v="11"/>
    <x v="1"/>
    <n v="224"/>
    <n v="0.61369863013698633"/>
    <x v="2"/>
    <x v="0"/>
    <x v="0"/>
    <s v="Aug"/>
    <s v="Q3"/>
    <n v="1805"/>
    <n v="2022"/>
    <s v="Mar"/>
    <s v="Inactive"/>
    <n v="33.048061790480105"/>
  </r>
  <r>
    <x v="1315"/>
    <s v="CUST10395"/>
    <x v="4"/>
    <x v="1315"/>
    <x v="1315"/>
    <d v="2023-01-27T00:00:00"/>
    <d v="2025-05-11T00:00:00"/>
    <x v="30"/>
    <x v="1"/>
    <n v="835"/>
    <n v="2.2876712328767121"/>
    <x v="2"/>
    <x v="2"/>
    <x v="3"/>
    <s v="Jan"/>
    <s v="Q1"/>
    <n v="1276"/>
    <n v="2025"/>
    <s v="May"/>
    <s v="Inactive"/>
    <n v="64.039589642289556"/>
  </r>
  <r>
    <x v="1316"/>
    <s v="CUST11877"/>
    <x v="2"/>
    <x v="1316"/>
    <x v="1316"/>
    <d v="2024-07-24T00:00:00"/>
    <d v="2024-09-26T00:00:00"/>
    <x v="148"/>
    <x v="1"/>
    <n v="64"/>
    <n v="0.17534246575342466"/>
    <x v="2"/>
    <x v="2"/>
    <x v="2"/>
    <s v="Jul"/>
    <s v="Q3"/>
    <n v="732"/>
    <n v="2024"/>
    <s v="Sep"/>
    <s v="Inactive"/>
    <n v="125.61449419388042"/>
  </r>
  <r>
    <x v="1317"/>
    <s v="CUST10070"/>
    <x v="4"/>
    <x v="1317"/>
    <x v="1317"/>
    <d v="2022-05-29T00:00:00"/>
    <d v="2023-11-02T00:00:00"/>
    <x v="246"/>
    <x v="0"/>
    <n v="522"/>
    <n v="1.4301369863013698"/>
    <x v="1"/>
    <x v="2"/>
    <x v="1"/>
    <s v="May"/>
    <s v="Q2"/>
    <n v="1519"/>
    <n v="2023"/>
    <s v="Nov"/>
    <s v="Active"/>
    <n v="22.961286705777386"/>
  </r>
  <r>
    <x v="1318"/>
    <s v="CUST11079"/>
    <x v="3"/>
    <x v="1318"/>
    <x v="1318"/>
    <d v="2022-07-17T00:00:00"/>
    <d v="2025-04-13T00:00:00"/>
    <x v="7"/>
    <x v="0"/>
    <n v="1001"/>
    <n v="2.7424657534246575"/>
    <x v="0"/>
    <x v="2"/>
    <x v="1"/>
    <s v="Jul"/>
    <s v="Q3"/>
    <n v="1470"/>
    <n v="2025"/>
    <s v="Apr"/>
    <s v="Active"/>
    <n v="25.688251008247175"/>
  </r>
  <r>
    <x v="1319"/>
    <s v="CUST11890"/>
    <x v="0"/>
    <x v="1319"/>
    <x v="1319"/>
    <d v="2023-10-22T00:00:00"/>
    <d v="2025-01-13T00:00:00"/>
    <x v="221"/>
    <x v="0"/>
    <n v="449"/>
    <n v="1.2301369863013698"/>
    <x v="2"/>
    <x v="0"/>
    <x v="3"/>
    <s v="Oct"/>
    <s v="Q4"/>
    <n v="1008"/>
    <n v="2025"/>
    <s v="Jan"/>
    <s v="Active"/>
    <n v="37.419539184235866"/>
  </r>
  <r>
    <x v="1320"/>
    <s v="CUST10871"/>
    <x v="3"/>
    <x v="1320"/>
    <x v="1320"/>
    <d v="2021-08-27T00:00:00"/>
    <d v="2022-11-24T00:00:00"/>
    <x v="6"/>
    <x v="0"/>
    <n v="454"/>
    <n v="1.2438356164383562"/>
    <x v="1"/>
    <x v="0"/>
    <x v="0"/>
    <s v="Aug"/>
    <s v="Q3"/>
    <n v="1794"/>
    <n v="2022"/>
    <s v="Nov"/>
    <s v="Active"/>
    <n v="20.803943003332648"/>
  </r>
  <r>
    <x v="1321"/>
    <s v="CUST10363"/>
    <x v="4"/>
    <x v="1321"/>
    <x v="1321"/>
    <d v="2021-02-17T00:00:00"/>
    <d v="2023-11-10T00:00:00"/>
    <x v="109"/>
    <x v="2"/>
    <n v="996"/>
    <n v="2.7287671232876711"/>
    <x v="1"/>
    <x v="1"/>
    <x v="0"/>
    <s v="Feb"/>
    <s v="Q1"/>
    <n v="1985"/>
    <n v="2023"/>
    <s v="Nov"/>
    <s v="Inactive"/>
    <n v="7.9724936322992352"/>
  </r>
  <r>
    <x v="1322"/>
    <s v="CUST10439"/>
    <x v="0"/>
    <x v="1322"/>
    <x v="1322"/>
    <d v="2022-07-25T00:00:00"/>
    <d v="2023-12-04T00:00:00"/>
    <x v="197"/>
    <x v="2"/>
    <n v="497"/>
    <n v="1.3616438356164384"/>
    <x v="2"/>
    <x v="2"/>
    <x v="1"/>
    <s v="Jul"/>
    <s v="Q3"/>
    <n v="1462"/>
    <n v="2023"/>
    <s v="Dec"/>
    <s v="Inactive"/>
    <n v="65.30130605612564"/>
  </r>
  <r>
    <x v="1323"/>
    <s v="CUST10870"/>
    <x v="4"/>
    <x v="1323"/>
    <x v="1323"/>
    <d v="2024-03-31T00:00:00"/>
    <d v="2024-12-19T00:00:00"/>
    <x v="230"/>
    <x v="2"/>
    <n v="263"/>
    <n v="0.72054794520547949"/>
    <x v="0"/>
    <x v="0"/>
    <x v="2"/>
    <s v="Mar"/>
    <s v="Q1"/>
    <n v="847"/>
    <n v="2024"/>
    <s v="Dec"/>
    <s v="Inactive"/>
    <n v="5.4817256560451071"/>
  </r>
  <r>
    <x v="1324"/>
    <s v="CUST10733"/>
    <x v="3"/>
    <x v="1324"/>
    <x v="1324"/>
    <d v="2023-09-30T00:00:00"/>
    <d v="2023-12-29T00:00:00"/>
    <x v="36"/>
    <x v="0"/>
    <n v="90"/>
    <n v="0.24657534246575341"/>
    <x v="1"/>
    <x v="0"/>
    <x v="3"/>
    <s v="Sep"/>
    <s v="Q3"/>
    <n v="1030"/>
    <n v="2023"/>
    <s v="Dec"/>
    <s v="Active"/>
    <n v="11.65379941682963"/>
  </r>
  <r>
    <x v="1325"/>
    <s v="CUST11473"/>
    <x v="1"/>
    <x v="1325"/>
    <x v="1325"/>
    <d v="2023-10-01T00:00:00"/>
    <d v="2024-01-06T00:00:00"/>
    <x v="146"/>
    <x v="0"/>
    <n v="97"/>
    <n v="0.26575342465753427"/>
    <x v="2"/>
    <x v="2"/>
    <x v="3"/>
    <s v="Oct"/>
    <s v="Q4"/>
    <n v="1029"/>
    <n v="2024"/>
    <s v="Jan"/>
    <s v="Active"/>
    <n v="85.574819069395431"/>
  </r>
  <r>
    <x v="1326"/>
    <s v="CUST10801"/>
    <x v="1"/>
    <x v="1326"/>
    <x v="1326"/>
    <d v="2022-03-02T00:00:00"/>
    <d v="2024-08-11T00:00:00"/>
    <x v="75"/>
    <x v="1"/>
    <n v="893"/>
    <n v="2.4465753424657533"/>
    <x v="1"/>
    <x v="1"/>
    <x v="1"/>
    <s v="Mar"/>
    <s v="Q1"/>
    <n v="1607"/>
    <n v="2024"/>
    <s v="Aug"/>
    <s v="Inactive"/>
    <n v="12.116003759520275"/>
  </r>
  <r>
    <x v="1327"/>
    <s v="CUST10431"/>
    <x v="1"/>
    <x v="1327"/>
    <x v="1327"/>
    <d v="2023-05-24T00:00:00"/>
    <d v="2025-01-13T00:00:00"/>
    <x v="0"/>
    <x v="0"/>
    <n v="600"/>
    <n v="1.6438356164383561"/>
    <x v="0"/>
    <x v="0"/>
    <x v="3"/>
    <s v="May"/>
    <s v="Q2"/>
    <n v="1159"/>
    <n v="2025"/>
    <s v="Jan"/>
    <s v="Active"/>
    <n v="6.6293121125748016"/>
  </r>
  <r>
    <x v="1328"/>
    <s v="CUST10576"/>
    <x v="4"/>
    <x v="1328"/>
    <x v="1328"/>
    <d v="2021-08-04T00:00:00"/>
    <d v="2023-05-01T00:00:00"/>
    <x v="186"/>
    <x v="1"/>
    <n v="635"/>
    <n v="1.7397260273972603"/>
    <x v="1"/>
    <x v="1"/>
    <x v="0"/>
    <s v="Aug"/>
    <s v="Q3"/>
    <n v="1817"/>
    <n v="2023"/>
    <s v="May"/>
    <s v="Inactive"/>
    <n v="7.7372073003458066"/>
  </r>
  <r>
    <x v="1329"/>
    <s v="CUST11761"/>
    <x v="0"/>
    <x v="1329"/>
    <x v="1329"/>
    <d v="2022-07-14T00:00:00"/>
    <d v="2024-06-28T00:00:00"/>
    <x v="94"/>
    <x v="1"/>
    <n v="715"/>
    <n v="1.9589041095890412"/>
    <x v="1"/>
    <x v="0"/>
    <x v="1"/>
    <s v="Jul"/>
    <s v="Q3"/>
    <n v="1473"/>
    <n v="2024"/>
    <s v="Jun"/>
    <s v="Inactive"/>
    <n v="28.926808443371126"/>
  </r>
  <r>
    <x v="1330"/>
    <s v="CUST11631"/>
    <x v="2"/>
    <x v="1330"/>
    <x v="1330"/>
    <d v="2024-04-30T00:00:00"/>
    <d v="2024-05-15T00:00:00"/>
    <x v="141"/>
    <x v="2"/>
    <n v="15"/>
    <n v="4.1095890410958902E-2"/>
    <x v="0"/>
    <x v="0"/>
    <x v="2"/>
    <s v="Apr"/>
    <s v="Q2"/>
    <n v="817"/>
    <n v="2024"/>
    <s v="May"/>
    <s v="Inactive"/>
    <n v="4.1242280345335551"/>
  </r>
  <r>
    <x v="1331"/>
    <s v="CUST10485"/>
    <x v="4"/>
    <x v="1331"/>
    <x v="1331"/>
    <d v="2022-02-10T00:00:00"/>
    <d v="2024-08-03T00:00:00"/>
    <x v="277"/>
    <x v="2"/>
    <n v="905"/>
    <n v="2.4794520547945207"/>
    <x v="1"/>
    <x v="1"/>
    <x v="1"/>
    <s v="Feb"/>
    <s v="Q1"/>
    <n v="1627"/>
    <n v="2024"/>
    <s v="Aug"/>
    <s v="Inactive"/>
    <n v="8.1543754002190632"/>
  </r>
  <r>
    <x v="1332"/>
    <s v="CUST12120"/>
    <x v="4"/>
    <x v="1332"/>
    <x v="1332"/>
    <d v="2022-09-25T00:00:00"/>
    <d v="2022-10-05T00:00:00"/>
    <x v="204"/>
    <x v="1"/>
    <n v="10"/>
    <n v="2.7397260273972601E-2"/>
    <x v="1"/>
    <x v="1"/>
    <x v="1"/>
    <s v="Sep"/>
    <s v="Q3"/>
    <n v="1400"/>
    <n v="2022"/>
    <s v="Oct"/>
    <s v="Inactive"/>
    <n v="8.6569226261187922"/>
  </r>
  <r>
    <x v="1333"/>
    <s v="CUST11937"/>
    <x v="1"/>
    <x v="1333"/>
    <x v="1333"/>
    <d v="2024-06-01T00:00:00"/>
    <d v="2024-11-16T00:00:00"/>
    <x v="220"/>
    <x v="1"/>
    <n v="168"/>
    <n v="0.46027397260273972"/>
    <x v="1"/>
    <x v="0"/>
    <x v="2"/>
    <s v="Jun"/>
    <s v="Q2"/>
    <n v="785"/>
    <n v="2024"/>
    <s v="Nov"/>
    <s v="Inactive"/>
    <n v="14.159618475157179"/>
  </r>
  <r>
    <x v="1334"/>
    <s v="CUST11182"/>
    <x v="1"/>
    <x v="1334"/>
    <x v="1334"/>
    <d v="2021-10-14T00:00:00"/>
    <d v="2023-07-27T00:00:00"/>
    <x v="171"/>
    <x v="1"/>
    <n v="651"/>
    <n v="1.7835616438356163"/>
    <x v="0"/>
    <x v="0"/>
    <x v="0"/>
    <s v="Oct"/>
    <s v="Q4"/>
    <n v="1746"/>
    <n v="2023"/>
    <s v="Jul"/>
    <s v="Inactive"/>
    <n v="4.6392097017860996"/>
  </r>
  <r>
    <x v="1335"/>
    <s v="CUST10904"/>
    <x v="4"/>
    <x v="1335"/>
    <x v="1335"/>
    <d v="2024-01-16T00:00:00"/>
    <d v="2025-04-26T00:00:00"/>
    <x v="34"/>
    <x v="1"/>
    <n v="466"/>
    <n v="1.2767123287671234"/>
    <x v="0"/>
    <x v="0"/>
    <x v="2"/>
    <s v="Jan"/>
    <s v="Q1"/>
    <n v="922"/>
    <n v="2025"/>
    <s v="Apr"/>
    <s v="Inactive"/>
    <n v="5.7102902118191246"/>
  </r>
  <r>
    <x v="1336"/>
    <s v="CUST10395"/>
    <x v="1"/>
    <x v="1336"/>
    <x v="1336"/>
    <d v="2022-11-23T00:00:00"/>
    <d v="2023-05-28T00:00:00"/>
    <x v="261"/>
    <x v="2"/>
    <n v="186"/>
    <n v="0.50958904109589043"/>
    <x v="2"/>
    <x v="1"/>
    <x v="1"/>
    <s v="Nov"/>
    <s v="Q4"/>
    <n v="1341"/>
    <n v="2023"/>
    <s v="May"/>
    <s v="Inactive"/>
    <n v="16.325187031706228"/>
  </r>
  <r>
    <x v="1337"/>
    <s v="CUST11010"/>
    <x v="2"/>
    <x v="1337"/>
    <x v="1337"/>
    <d v="2021-01-21T00:00:00"/>
    <d v="2021-11-03T00:00:00"/>
    <x v="212"/>
    <x v="1"/>
    <n v="286"/>
    <n v="0.78356164383561644"/>
    <x v="1"/>
    <x v="2"/>
    <x v="0"/>
    <s v="Jan"/>
    <s v="Q1"/>
    <n v="2012"/>
    <n v="2021"/>
    <s v="Nov"/>
    <s v="Inactive"/>
    <n v="58.232285817838189"/>
  </r>
  <r>
    <x v="1338"/>
    <s v="CUST11431"/>
    <x v="0"/>
    <x v="1338"/>
    <x v="1338"/>
    <d v="2023-08-11T00:00:00"/>
    <d v="2024-02-14T00:00:00"/>
    <x v="181"/>
    <x v="0"/>
    <n v="187"/>
    <n v="0.51232876712328768"/>
    <x v="1"/>
    <x v="0"/>
    <x v="3"/>
    <s v="Aug"/>
    <s v="Q3"/>
    <n v="1080"/>
    <n v="2024"/>
    <s v="Feb"/>
    <s v="Active"/>
    <n v="32.670477417944859"/>
  </r>
  <r>
    <x v="1339"/>
    <s v="CUST10629"/>
    <x v="1"/>
    <x v="1339"/>
    <x v="1339"/>
    <d v="2022-10-16T00:00:00"/>
    <d v="2023-10-17T00:00:00"/>
    <x v="110"/>
    <x v="0"/>
    <n v="366"/>
    <n v="1.0027397260273974"/>
    <x v="1"/>
    <x v="2"/>
    <x v="1"/>
    <s v="Oct"/>
    <s v="Q4"/>
    <n v="1379"/>
    <n v="2023"/>
    <s v="Oct"/>
    <s v="Active"/>
    <n v="20.826984689643748"/>
  </r>
  <r>
    <x v="1340"/>
    <s v="CUST10947"/>
    <x v="4"/>
    <x v="1340"/>
    <x v="1340"/>
    <d v="2024-06-30T00:00:00"/>
    <d v="2025-03-19T00:00:00"/>
    <x v="215"/>
    <x v="1"/>
    <n v="262"/>
    <n v="0.71780821917808224"/>
    <x v="0"/>
    <x v="2"/>
    <x v="2"/>
    <s v="Jun"/>
    <s v="Q2"/>
    <n v="756"/>
    <n v="2025"/>
    <s v="Mar"/>
    <s v="Inactive"/>
    <n v="16.380803315450336"/>
  </r>
  <r>
    <x v="1341"/>
    <s v="CUST11100"/>
    <x v="3"/>
    <x v="1341"/>
    <x v="1341"/>
    <d v="2021-08-23T00:00:00"/>
    <d v="2024-12-06T00:00:00"/>
    <x v="217"/>
    <x v="2"/>
    <n v="1201"/>
    <n v="3.2904109589041095"/>
    <x v="1"/>
    <x v="1"/>
    <x v="0"/>
    <s v="Aug"/>
    <s v="Q3"/>
    <n v="1798"/>
    <n v="2024"/>
    <s v="Dec"/>
    <s v="Inactive"/>
    <n v="15.011944175300481"/>
  </r>
  <r>
    <x v="1342"/>
    <s v="CUST10478"/>
    <x v="4"/>
    <x v="1342"/>
    <x v="1342"/>
    <d v="2023-09-24T00:00:00"/>
    <d v="2023-11-19T00:00:00"/>
    <x v="163"/>
    <x v="1"/>
    <n v="56"/>
    <n v="0.15342465753424658"/>
    <x v="1"/>
    <x v="1"/>
    <x v="3"/>
    <s v="Sep"/>
    <s v="Q3"/>
    <n v="1036"/>
    <n v="2023"/>
    <s v="Nov"/>
    <s v="Inactive"/>
    <n v="11.56940258709855"/>
  </r>
  <r>
    <x v="1343"/>
    <s v="CUST11114"/>
    <x v="3"/>
    <x v="1343"/>
    <x v="1343"/>
    <d v="2022-12-24T00:00:00"/>
    <d v="2025-07-04T00:00:00"/>
    <x v="149"/>
    <x v="1"/>
    <n v="923"/>
    <n v="2.5287671232876714"/>
    <x v="2"/>
    <x v="0"/>
    <x v="1"/>
    <s v="Dec"/>
    <s v="Q4"/>
    <n v="1310"/>
    <n v="2025"/>
    <s v="Jul"/>
    <s v="Inactive"/>
    <n v="36.955878536642196"/>
  </r>
  <r>
    <x v="1344"/>
    <s v="CUST11776"/>
    <x v="2"/>
    <x v="1344"/>
    <x v="1344"/>
    <d v="2024-04-15T00:00:00"/>
    <d v="2024-06-09T00:00:00"/>
    <x v="162"/>
    <x v="2"/>
    <n v="55"/>
    <n v="0.15068493150684931"/>
    <x v="1"/>
    <x v="1"/>
    <x v="2"/>
    <s v="Apr"/>
    <s v="Q2"/>
    <n v="832"/>
    <n v="2024"/>
    <s v="Jun"/>
    <s v="Inactive"/>
    <n v="10.15286392561484"/>
  </r>
  <r>
    <x v="1345"/>
    <s v="CUST11161"/>
    <x v="1"/>
    <x v="1345"/>
    <x v="1345"/>
    <d v="2020-07-26T00:00:00"/>
    <d v="2023-02-20T00:00:00"/>
    <x v="65"/>
    <x v="0"/>
    <n v="939"/>
    <n v="2.5726027397260274"/>
    <x v="1"/>
    <x v="0"/>
    <x v="4"/>
    <s v="Jul"/>
    <s v="Q3"/>
    <n v="2191"/>
    <n v="2023"/>
    <s v="Feb"/>
    <s v="Active"/>
    <n v="21.001735056723888"/>
  </r>
  <r>
    <x v="1346"/>
    <s v="CUST11237"/>
    <x v="3"/>
    <x v="1346"/>
    <x v="1346"/>
    <d v="2023-06-17T00:00:00"/>
    <d v="2024-04-20T00:00:00"/>
    <x v="7"/>
    <x v="1"/>
    <n v="308"/>
    <n v="0.84383561643835614"/>
    <x v="2"/>
    <x v="2"/>
    <x v="3"/>
    <s v="Jun"/>
    <s v="Q2"/>
    <n v="1135"/>
    <n v="2024"/>
    <s v="Apr"/>
    <s v="Inactive"/>
    <n v="92.672267154967244"/>
  </r>
  <r>
    <x v="1347"/>
    <s v="CUST10217"/>
    <x v="0"/>
    <x v="1347"/>
    <x v="1347"/>
    <d v="2024-01-20T00:00:00"/>
    <d v="2024-03-16T00:00:00"/>
    <x v="31"/>
    <x v="2"/>
    <n v="56"/>
    <n v="0.15342465753424658"/>
    <x v="0"/>
    <x v="1"/>
    <x v="2"/>
    <s v="Jan"/>
    <s v="Q1"/>
    <n v="918"/>
    <n v="2024"/>
    <s v="Mar"/>
    <s v="Inactive"/>
    <n v="4.7398092557399201"/>
  </r>
  <r>
    <x v="1348"/>
    <s v="CUST12370"/>
    <x v="3"/>
    <x v="1348"/>
    <x v="1348"/>
    <d v="2021-03-31T00:00:00"/>
    <d v="2023-04-26T00:00:00"/>
    <x v="6"/>
    <x v="2"/>
    <n v="756"/>
    <n v="2.0712328767123287"/>
    <x v="2"/>
    <x v="1"/>
    <x v="0"/>
    <s v="Mar"/>
    <s v="Q1"/>
    <n v="1943"/>
    <n v="2023"/>
    <s v="Apr"/>
    <s v="Inactive"/>
    <n v="18.262678936785427"/>
  </r>
  <r>
    <x v="1349"/>
    <s v="CUST11696"/>
    <x v="2"/>
    <x v="1349"/>
    <x v="1349"/>
    <d v="2023-02-27T00:00:00"/>
    <d v="2024-11-25T00:00:00"/>
    <x v="144"/>
    <x v="0"/>
    <n v="637"/>
    <n v="1.7452054794520548"/>
    <x v="1"/>
    <x v="1"/>
    <x v="3"/>
    <s v="Feb"/>
    <s v="Q1"/>
    <n v="1245"/>
    <n v="2024"/>
    <s v="Nov"/>
    <s v="Active"/>
    <n v="11.955247965482512"/>
  </r>
  <r>
    <x v="1350"/>
    <s v="CUST11040"/>
    <x v="0"/>
    <x v="1350"/>
    <x v="1350"/>
    <d v="2020-10-13T00:00:00"/>
    <d v="2024-09-26T00:00:00"/>
    <x v="194"/>
    <x v="2"/>
    <n v="1444"/>
    <n v="3.956164383561644"/>
    <x v="1"/>
    <x v="1"/>
    <x v="4"/>
    <s v="Oct"/>
    <s v="Q4"/>
    <n v="2112"/>
    <n v="2024"/>
    <s v="Sep"/>
    <s v="Inactive"/>
    <n v="17.750366581209995"/>
  </r>
  <r>
    <x v="1351"/>
    <s v="CUST12402"/>
    <x v="4"/>
    <x v="1351"/>
    <x v="1351"/>
    <d v="2020-10-18T00:00:00"/>
    <d v="2021-11-15T00:00:00"/>
    <x v="107"/>
    <x v="1"/>
    <n v="393"/>
    <n v="1.0767123287671232"/>
    <x v="0"/>
    <x v="0"/>
    <x v="4"/>
    <s v="Oct"/>
    <s v="Q4"/>
    <n v="2107"/>
    <n v="2021"/>
    <s v="Nov"/>
    <s v="Inactive"/>
    <n v="5.8570361330869698"/>
  </r>
  <r>
    <x v="1352"/>
    <s v="CUST11688"/>
    <x v="1"/>
    <x v="1352"/>
    <x v="1352"/>
    <d v="2022-01-20T00:00:00"/>
    <d v="2023-08-10T00:00:00"/>
    <x v="175"/>
    <x v="1"/>
    <n v="567"/>
    <n v="1.5534246575342465"/>
    <x v="2"/>
    <x v="0"/>
    <x v="1"/>
    <s v="Jan"/>
    <s v="Q1"/>
    <n v="1648"/>
    <n v="2023"/>
    <s v="Aug"/>
    <s v="Inactive"/>
    <n v="27.673032484170911"/>
  </r>
  <r>
    <x v="1353"/>
    <s v="CUST11700"/>
    <x v="2"/>
    <x v="1353"/>
    <x v="1353"/>
    <d v="2022-01-30T00:00:00"/>
    <d v="2024-07-08T00:00:00"/>
    <x v="0"/>
    <x v="2"/>
    <n v="890"/>
    <n v="2.4383561643835616"/>
    <x v="0"/>
    <x v="0"/>
    <x v="1"/>
    <s v="Jan"/>
    <s v="Q1"/>
    <n v="1638"/>
    <n v="2024"/>
    <s v="Jul"/>
    <s v="Inactive"/>
    <n v="5.2289100263745603"/>
  </r>
  <r>
    <x v="1354"/>
    <s v="CUST10276"/>
    <x v="1"/>
    <x v="1354"/>
    <x v="1354"/>
    <d v="2023-02-26T00:00:00"/>
    <d v="2023-11-11T00:00:00"/>
    <x v="1"/>
    <x v="1"/>
    <n v="258"/>
    <n v="0.70684931506849313"/>
    <x v="2"/>
    <x v="1"/>
    <x v="3"/>
    <s v="Feb"/>
    <s v="Q1"/>
    <n v="1246"/>
    <n v="2023"/>
    <s v="Nov"/>
    <s v="Inactive"/>
    <n v="25.967732535088413"/>
  </r>
  <r>
    <x v="1355"/>
    <s v="CUST11191"/>
    <x v="4"/>
    <x v="1355"/>
    <x v="1355"/>
    <d v="2024-06-17T00:00:00"/>
    <d v="2024-07-24T00:00:00"/>
    <x v="180"/>
    <x v="2"/>
    <n v="37"/>
    <n v="0.10136986301369863"/>
    <x v="1"/>
    <x v="0"/>
    <x v="2"/>
    <s v="Jun"/>
    <s v="Q2"/>
    <n v="769"/>
    <n v="2024"/>
    <s v="Jul"/>
    <s v="Inactive"/>
    <n v="18.824697094318022"/>
  </r>
  <r>
    <x v="1356"/>
    <s v="CUST11443"/>
    <x v="1"/>
    <x v="1356"/>
    <x v="1356"/>
    <d v="2024-04-08T00:00:00"/>
    <d v="2025-01-03T00:00:00"/>
    <x v="109"/>
    <x v="2"/>
    <n v="270"/>
    <n v="0.73972602739726023"/>
    <x v="1"/>
    <x v="2"/>
    <x v="2"/>
    <s v="Apr"/>
    <s v="Q2"/>
    <n v="839"/>
    <n v="2025"/>
    <s v="Jan"/>
    <s v="Inactive"/>
    <n v="120.86095429742548"/>
  </r>
  <r>
    <x v="1357"/>
    <s v="CUST12208"/>
    <x v="0"/>
    <x v="1357"/>
    <x v="1357"/>
    <d v="2020-10-07T00:00:00"/>
    <d v="2021-04-11T00:00:00"/>
    <x v="140"/>
    <x v="2"/>
    <n v="186"/>
    <n v="0.50958904109589043"/>
    <x v="0"/>
    <x v="0"/>
    <x v="4"/>
    <s v="Oct"/>
    <s v="Q4"/>
    <n v="2118"/>
    <n v="2021"/>
    <s v="Apr"/>
    <s v="Inactive"/>
    <n v="5.0248251148968315"/>
  </r>
  <r>
    <x v="1358"/>
    <s v="CUST10352"/>
    <x v="2"/>
    <x v="1358"/>
    <x v="1358"/>
    <d v="2022-10-14T00:00:00"/>
    <d v="2023-10-16T00:00:00"/>
    <x v="225"/>
    <x v="0"/>
    <n v="367"/>
    <n v="1.0054794520547945"/>
    <x v="2"/>
    <x v="2"/>
    <x v="1"/>
    <s v="Oct"/>
    <s v="Q4"/>
    <n v="1381"/>
    <n v="2023"/>
    <s v="Oct"/>
    <s v="Active"/>
    <n v="64.433936962287774"/>
  </r>
  <r>
    <x v="1359"/>
    <s v="CUST12182"/>
    <x v="3"/>
    <x v="1359"/>
    <x v="1359"/>
    <d v="2023-06-21T00:00:00"/>
    <d v="2023-06-30T00:00:00"/>
    <x v="98"/>
    <x v="0"/>
    <n v="9"/>
    <n v="2.4657534246575342E-2"/>
    <x v="1"/>
    <x v="0"/>
    <x v="3"/>
    <s v="Jun"/>
    <s v="Q2"/>
    <n v="1131"/>
    <n v="2023"/>
    <s v="Jun"/>
    <s v="Active"/>
    <n v="23.857311871327049"/>
  </r>
  <r>
    <x v="1360"/>
    <s v="CUST12365"/>
    <x v="4"/>
    <x v="1360"/>
    <x v="1360"/>
    <d v="2023-04-23T00:00:00"/>
    <d v="2025-05-29T00:00:00"/>
    <x v="74"/>
    <x v="2"/>
    <n v="767"/>
    <n v="2.1013698630136988"/>
    <x v="1"/>
    <x v="1"/>
    <x v="3"/>
    <s v="Apr"/>
    <s v="Q2"/>
    <n v="1190"/>
    <n v="2025"/>
    <s v="May"/>
    <s v="Inactive"/>
    <n v="11.282257438014339"/>
  </r>
  <r>
    <x v="1361"/>
    <s v="CUST12310"/>
    <x v="2"/>
    <x v="1361"/>
    <x v="1361"/>
    <d v="2021-04-07T00:00:00"/>
    <d v="2021-08-13T00:00:00"/>
    <x v="257"/>
    <x v="2"/>
    <n v="128"/>
    <n v="0.35068493150684932"/>
    <x v="1"/>
    <x v="0"/>
    <x v="0"/>
    <s v="Apr"/>
    <s v="Q2"/>
    <n v="1936"/>
    <n v="2021"/>
    <s v="Aug"/>
    <s v="Inactive"/>
    <n v="17.859477424772006"/>
  </r>
  <r>
    <x v="1362"/>
    <s v="CUST10101"/>
    <x v="0"/>
    <x v="1362"/>
    <x v="1362"/>
    <d v="2024-07-10T00:00:00"/>
    <d v="2024-09-13T00:00:00"/>
    <x v="55"/>
    <x v="1"/>
    <n v="65"/>
    <n v="0.17808219178082191"/>
    <x v="1"/>
    <x v="2"/>
    <x v="2"/>
    <s v="Jul"/>
    <s v="Q3"/>
    <n v="746"/>
    <n v="2024"/>
    <s v="Sep"/>
    <s v="Inactive"/>
    <n v="53.195800173394986"/>
  </r>
  <r>
    <x v="1363"/>
    <s v="CUST11579"/>
    <x v="0"/>
    <x v="1363"/>
    <x v="1363"/>
    <d v="2024-03-02T00:00:00"/>
    <d v="2024-10-28T00:00:00"/>
    <x v="221"/>
    <x v="1"/>
    <n v="240"/>
    <n v="0.65753424657534243"/>
    <x v="1"/>
    <x v="2"/>
    <x v="2"/>
    <s v="Mar"/>
    <s v="Q1"/>
    <n v="876"/>
    <n v="2024"/>
    <s v="Oct"/>
    <s v="Inactive"/>
    <n v="73.115217795896669"/>
  </r>
  <r>
    <x v="1364"/>
    <s v="CUST11262"/>
    <x v="4"/>
    <x v="1364"/>
    <x v="1364"/>
    <d v="2024-03-07T00:00:00"/>
    <d v="2025-04-11T00:00:00"/>
    <x v="80"/>
    <x v="2"/>
    <n v="400"/>
    <n v="1.095890410958904"/>
    <x v="0"/>
    <x v="0"/>
    <x v="2"/>
    <s v="Mar"/>
    <s v="Q1"/>
    <n v="871"/>
    <n v="2025"/>
    <s v="Apr"/>
    <s v="Inactive"/>
    <n v="11.329958167025865"/>
  </r>
  <r>
    <x v="1365"/>
    <s v="CUST12087"/>
    <x v="1"/>
    <x v="1365"/>
    <x v="1365"/>
    <d v="2024-01-02T00:00:00"/>
    <d v="2024-07-10T00:00:00"/>
    <x v="218"/>
    <x v="1"/>
    <n v="190"/>
    <n v="0.52054794520547942"/>
    <x v="2"/>
    <x v="0"/>
    <x v="2"/>
    <s v="Jan"/>
    <s v="Q1"/>
    <n v="936"/>
    <n v="2024"/>
    <s v="Jul"/>
    <s v="Inactive"/>
    <n v="41.032055362259221"/>
  </r>
  <r>
    <x v="1366"/>
    <s v="CUST10246"/>
    <x v="2"/>
    <x v="1366"/>
    <x v="1366"/>
    <d v="2021-06-26T00:00:00"/>
    <d v="2023-12-06T00:00:00"/>
    <x v="58"/>
    <x v="1"/>
    <n v="893"/>
    <n v="2.4465753424657533"/>
    <x v="2"/>
    <x v="1"/>
    <x v="0"/>
    <s v="Jun"/>
    <s v="Q2"/>
    <n v="1856"/>
    <n v="2023"/>
    <s v="Dec"/>
    <s v="Inactive"/>
    <n v="15.712035074653302"/>
  </r>
  <r>
    <x v="1367"/>
    <s v="CUST12441"/>
    <x v="1"/>
    <x v="1367"/>
    <x v="1367"/>
    <d v="2021-11-06T00:00:00"/>
    <d v="2025-01-26T00:00:00"/>
    <x v="218"/>
    <x v="2"/>
    <n v="1177"/>
    <n v="3.2246575342465755"/>
    <x v="1"/>
    <x v="2"/>
    <x v="0"/>
    <s v="Nov"/>
    <s v="Q4"/>
    <n v="1723"/>
    <n v="2025"/>
    <s v="Jan"/>
    <s v="Inactive"/>
    <n v="99.991438508669972"/>
  </r>
  <r>
    <x v="1368"/>
    <s v="CUST12426"/>
    <x v="0"/>
    <x v="1368"/>
    <x v="1368"/>
    <d v="2024-07-07T00:00:00"/>
    <d v="2025-04-20T00:00:00"/>
    <x v="255"/>
    <x v="2"/>
    <n v="287"/>
    <n v="0.78630136986301369"/>
    <x v="1"/>
    <x v="1"/>
    <x v="2"/>
    <s v="Jul"/>
    <s v="Q3"/>
    <n v="749"/>
    <n v="2025"/>
    <s v="Apr"/>
    <s v="Inactive"/>
    <n v="8.0079452848621653"/>
  </r>
  <r>
    <x v="1369"/>
    <s v="CUST12135"/>
    <x v="3"/>
    <x v="1369"/>
    <x v="1369"/>
    <d v="2021-12-13T00:00:00"/>
    <d v="2023-05-03T00:00:00"/>
    <x v="16"/>
    <x v="0"/>
    <n v="506"/>
    <n v="1.3863013698630138"/>
    <x v="1"/>
    <x v="1"/>
    <x v="0"/>
    <s v="Dec"/>
    <s v="Q4"/>
    <n v="1686"/>
    <n v="2023"/>
    <s v="May"/>
    <s v="Active"/>
    <n v="12.408085158738954"/>
  </r>
  <r>
    <x v="1370"/>
    <s v="CUST12356"/>
    <x v="4"/>
    <x v="1370"/>
    <x v="1370"/>
    <d v="2023-04-11T00:00:00"/>
    <d v="2024-09-07T00:00:00"/>
    <x v="235"/>
    <x v="0"/>
    <n v="515"/>
    <n v="1.4109589041095891"/>
    <x v="2"/>
    <x v="0"/>
    <x v="3"/>
    <s v="Apr"/>
    <s v="Q2"/>
    <n v="1202"/>
    <n v="2024"/>
    <s v="Sep"/>
    <s v="Active"/>
    <n v="29.517449676489907"/>
  </r>
  <r>
    <x v="1371"/>
    <s v="CUST12022"/>
    <x v="1"/>
    <x v="1371"/>
    <x v="1371"/>
    <d v="2023-07-14T00:00:00"/>
    <d v="2024-11-22T00:00:00"/>
    <x v="63"/>
    <x v="2"/>
    <n v="497"/>
    <n v="1.3616438356164384"/>
    <x v="0"/>
    <x v="0"/>
    <x v="3"/>
    <s v="Jul"/>
    <s v="Q3"/>
    <n v="1108"/>
    <n v="2024"/>
    <s v="Nov"/>
    <s v="Inactive"/>
    <n v="14.528366498457293"/>
  </r>
  <r>
    <x v="1372"/>
    <s v="CUST10200"/>
    <x v="2"/>
    <x v="1372"/>
    <x v="1372"/>
    <d v="2021-09-24T00:00:00"/>
    <d v="2025-05-04T00:00:00"/>
    <x v="124"/>
    <x v="2"/>
    <n v="1318"/>
    <n v="3.6109589041095891"/>
    <x v="1"/>
    <x v="1"/>
    <x v="0"/>
    <s v="Sep"/>
    <s v="Q3"/>
    <n v="1766"/>
    <n v="2025"/>
    <s v="May"/>
    <s v="Inactive"/>
    <n v="11.55677293400578"/>
  </r>
  <r>
    <x v="1373"/>
    <s v="CUST10934"/>
    <x v="3"/>
    <x v="1373"/>
    <x v="1373"/>
    <d v="2023-09-17T00:00:00"/>
    <d v="2025-04-15T00:00:00"/>
    <x v="99"/>
    <x v="0"/>
    <n v="576"/>
    <n v="1.5780821917808219"/>
    <x v="0"/>
    <x v="1"/>
    <x v="3"/>
    <s v="Sep"/>
    <s v="Q3"/>
    <n v="1043"/>
    <n v="2025"/>
    <s v="Apr"/>
    <s v="Active"/>
    <n v="2.1209277381898515"/>
  </r>
  <r>
    <x v="1374"/>
    <s v="CUST11725"/>
    <x v="1"/>
    <x v="1374"/>
    <x v="1374"/>
    <d v="2021-04-25T00:00:00"/>
    <d v="2023-04-07T00:00:00"/>
    <x v="105"/>
    <x v="0"/>
    <n v="712"/>
    <n v="1.9506849315068493"/>
    <x v="1"/>
    <x v="1"/>
    <x v="0"/>
    <s v="Apr"/>
    <s v="Q2"/>
    <n v="1918"/>
    <n v="2023"/>
    <s v="Apr"/>
    <s v="Active"/>
    <n v="9.928979629131188"/>
  </r>
  <r>
    <x v="1375"/>
    <s v="CUST11232"/>
    <x v="3"/>
    <x v="1375"/>
    <x v="1375"/>
    <d v="2023-09-09T00:00:00"/>
    <d v="2024-11-02T00:00:00"/>
    <x v="155"/>
    <x v="1"/>
    <n v="420"/>
    <n v="1.1506849315068493"/>
    <x v="2"/>
    <x v="2"/>
    <x v="3"/>
    <s v="Sep"/>
    <s v="Q3"/>
    <n v="1051"/>
    <n v="2024"/>
    <s v="Nov"/>
    <s v="Inactive"/>
    <n v="76.383995756684115"/>
  </r>
  <r>
    <x v="1376"/>
    <s v="CUST11211"/>
    <x v="0"/>
    <x v="1376"/>
    <x v="1376"/>
    <d v="2021-06-25T00:00:00"/>
    <d v="2023-04-18T00:00:00"/>
    <x v="254"/>
    <x v="0"/>
    <n v="662"/>
    <n v="1.8136986301369864"/>
    <x v="1"/>
    <x v="0"/>
    <x v="0"/>
    <s v="Jun"/>
    <s v="Q2"/>
    <n v="1857"/>
    <n v="2023"/>
    <s v="Apr"/>
    <s v="Active"/>
    <n v="16.795520712886031"/>
  </r>
  <r>
    <x v="1377"/>
    <s v="CUST10853"/>
    <x v="0"/>
    <x v="1377"/>
    <x v="1377"/>
    <d v="2022-04-05T00:00:00"/>
    <d v="2024-09-28T00:00:00"/>
    <x v="175"/>
    <x v="1"/>
    <n v="907"/>
    <n v="2.484931506849315"/>
    <x v="2"/>
    <x v="0"/>
    <x v="1"/>
    <s v="Apr"/>
    <s v="Q2"/>
    <n v="1573"/>
    <n v="2024"/>
    <s v="Sep"/>
    <s v="Inactive"/>
    <n v="42.116088439920524"/>
  </r>
  <r>
    <x v="1378"/>
    <s v="CUST11143"/>
    <x v="2"/>
    <x v="1378"/>
    <x v="1378"/>
    <d v="2023-04-24T00:00:00"/>
    <d v="2024-04-26T00:00:00"/>
    <x v="140"/>
    <x v="1"/>
    <n v="368"/>
    <n v="1.0082191780821919"/>
    <x v="2"/>
    <x v="2"/>
    <x v="3"/>
    <s v="Apr"/>
    <s v="Q2"/>
    <n v="1189"/>
    <n v="2024"/>
    <s v="Apr"/>
    <s v="Inactive"/>
    <n v="157.75519235104295"/>
  </r>
  <r>
    <x v="1379"/>
    <s v="CUST12372"/>
    <x v="4"/>
    <x v="1379"/>
    <x v="1379"/>
    <d v="2022-09-12T00:00:00"/>
    <d v="2024-10-30T00:00:00"/>
    <x v="146"/>
    <x v="1"/>
    <n v="779"/>
    <n v="2.1342465753424658"/>
    <x v="0"/>
    <x v="2"/>
    <x v="1"/>
    <s v="Sep"/>
    <s v="Q3"/>
    <n v="1413"/>
    <n v="2024"/>
    <s v="Oct"/>
    <s v="Inactive"/>
    <n v="15.152750553931469"/>
  </r>
  <r>
    <x v="1380"/>
    <s v="CUST10823"/>
    <x v="0"/>
    <x v="1380"/>
    <x v="1380"/>
    <d v="2024-03-01T00:00:00"/>
    <d v="2025-03-28T00:00:00"/>
    <x v="85"/>
    <x v="2"/>
    <n v="392"/>
    <n v="1.0739726027397261"/>
    <x v="2"/>
    <x v="2"/>
    <x v="2"/>
    <s v="Mar"/>
    <s v="Q1"/>
    <n v="877"/>
    <n v="2025"/>
    <s v="Mar"/>
    <s v="Inactive"/>
    <n v="63.013512231676195"/>
  </r>
  <r>
    <x v="1381"/>
    <s v="CUST12094"/>
    <x v="1"/>
    <x v="1381"/>
    <x v="1381"/>
    <d v="2020-08-01T00:00:00"/>
    <d v="2023-03-23T00:00:00"/>
    <x v="56"/>
    <x v="0"/>
    <n v="964"/>
    <n v="2.6410958904109587"/>
    <x v="1"/>
    <x v="2"/>
    <x v="4"/>
    <s v="Aug"/>
    <s v="Q3"/>
    <n v="2185"/>
    <n v="2023"/>
    <s v="Mar"/>
    <s v="Active"/>
    <n v="57.252513187499432"/>
  </r>
  <r>
    <x v="1382"/>
    <s v="CUST10654"/>
    <x v="1"/>
    <x v="1382"/>
    <x v="1382"/>
    <d v="2021-12-08T00:00:00"/>
    <d v="2024-09-19T00:00:00"/>
    <x v="148"/>
    <x v="2"/>
    <n v="1016"/>
    <n v="2.7835616438356166"/>
    <x v="2"/>
    <x v="2"/>
    <x v="0"/>
    <s v="Dec"/>
    <s v="Q4"/>
    <n v="1691"/>
    <n v="2024"/>
    <s v="Sep"/>
    <s v="Inactive"/>
    <n v="160.09847319982063"/>
  </r>
  <r>
    <x v="1383"/>
    <s v="CUST11587"/>
    <x v="4"/>
    <x v="1383"/>
    <x v="1383"/>
    <d v="2023-10-18T00:00:00"/>
    <d v="2024-08-09T00:00:00"/>
    <x v="189"/>
    <x v="0"/>
    <n v="296"/>
    <n v="0.81095890410958904"/>
    <x v="2"/>
    <x v="2"/>
    <x v="3"/>
    <s v="Oct"/>
    <s v="Q4"/>
    <n v="1012"/>
    <n v="2024"/>
    <s v="Aug"/>
    <s v="Active"/>
    <n v="173.43483870465545"/>
  </r>
  <r>
    <x v="1384"/>
    <s v="CUST10634"/>
    <x v="2"/>
    <x v="1384"/>
    <x v="1384"/>
    <d v="2022-12-16T00:00:00"/>
    <d v="2023-01-29T00:00:00"/>
    <x v="220"/>
    <x v="2"/>
    <n v="44"/>
    <n v="0.12054794520547946"/>
    <x v="2"/>
    <x v="0"/>
    <x v="1"/>
    <s v="Dec"/>
    <s v="Q4"/>
    <n v="1318"/>
    <n v="2023"/>
    <s v="Jan"/>
    <s v="Inactive"/>
    <n v="24.783454951518749"/>
  </r>
  <r>
    <x v="1385"/>
    <s v="CUST12087"/>
    <x v="2"/>
    <x v="1385"/>
    <x v="1385"/>
    <d v="2022-01-06T00:00:00"/>
    <d v="2023-01-27T00:00:00"/>
    <x v="234"/>
    <x v="1"/>
    <n v="386"/>
    <n v="1.0575342465753426"/>
    <x v="1"/>
    <x v="2"/>
    <x v="1"/>
    <s v="Jan"/>
    <s v="Q1"/>
    <n v="1662"/>
    <n v="2023"/>
    <s v="Jan"/>
    <s v="Inactive"/>
    <n v="51.325712426475562"/>
  </r>
  <r>
    <x v="1386"/>
    <s v="CUST10050"/>
    <x v="1"/>
    <x v="1386"/>
    <x v="1386"/>
    <d v="2023-06-17T00:00:00"/>
    <d v="2024-07-18T00:00:00"/>
    <x v="242"/>
    <x v="1"/>
    <n v="397"/>
    <n v="1.0876712328767124"/>
    <x v="2"/>
    <x v="1"/>
    <x v="3"/>
    <s v="Jun"/>
    <s v="Q2"/>
    <n v="1135"/>
    <n v="2024"/>
    <s v="Jul"/>
    <s v="Inactive"/>
    <n v="20.289035319485475"/>
  </r>
  <r>
    <x v="1387"/>
    <s v="CUST11528"/>
    <x v="4"/>
    <x v="1387"/>
    <x v="1387"/>
    <d v="2023-01-05T00:00:00"/>
    <d v="2024-04-29T00:00:00"/>
    <x v="34"/>
    <x v="2"/>
    <n v="480"/>
    <n v="1.3150684931506849"/>
    <x v="0"/>
    <x v="2"/>
    <x v="3"/>
    <s v="Jan"/>
    <s v="Q1"/>
    <n v="1298"/>
    <n v="2024"/>
    <s v="Apr"/>
    <s v="Inactive"/>
    <n v="19.823790306237662"/>
  </r>
  <r>
    <x v="1388"/>
    <s v="CUST12269"/>
    <x v="2"/>
    <x v="1388"/>
    <x v="1388"/>
    <d v="2021-05-29T00:00:00"/>
    <d v="2024-10-24T00:00:00"/>
    <x v="106"/>
    <x v="0"/>
    <n v="1244"/>
    <n v="3.408219178082192"/>
    <x v="1"/>
    <x v="2"/>
    <x v="0"/>
    <s v="May"/>
    <s v="Q2"/>
    <n v="1884"/>
    <n v="2024"/>
    <s v="Oct"/>
    <s v="Active"/>
    <n v="83.766866636966682"/>
  </r>
  <r>
    <x v="1389"/>
    <s v="CUST11920"/>
    <x v="0"/>
    <x v="1389"/>
    <x v="1389"/>
    <d v="2022-04-30T00:00:00"/>
    <d v="2024-03-29T00:00:00"/>
    <x v="94"/>
    <x v="2"/>
    <n v="699"/>
    <n v="1.9150684931506849"/>
    <x v="2"/>
    <x v="2"/>
    <x v="1"/>
    <s v="Apr"/>
    <s v="Q2"/>
    <n v="1548"/>
    <n v="2024"/>
    <s v="Mar"/>
    <s v="Inactive"/>
    <n v="78.762845225783664"/>
  </r>
  <r>
    <x v="1390"/>
    <s v="CUST10073"/>
    <x v="4"/>
    <x v="1390"/>
    <x v="1390"/>
    <d v="2023-05-01T00:00:00"/>
    <d v="2023-06-16T00:00:00"/>
    <x v="8"/>
    <x v="0"/>
    <n v="46"/>
    <n v="0.12602739726027398"/>
    <x v="1"/>
    <x v="2"/>
    <x v="3"/>
    <s v="May"/>
    <s v="Q2"/>
    <n v="1182"/>
    <n v="2023"/>
    <s v="Jun"/>
    <s v="Active"/>
    <n v="38.1810798550231"/>
  </r>
  <r>
    <x v="1391"/>
    <s v="CUST12167"/>
    <x v="1"/>
    <x v="1391"/>
    <x v="1391"/>
    <d v="2023-05-15T00:00:00"/>
    <d v="2024-03-08T00:00:00"/>
    <x v="20"/>
    <x v="0"/>
    <n v="298"/>
    <n v="0.81643835616438354"/>
    <x v="1"/>
    <x v="2"/>
    <x v="3"/>
    <s v="May"/>
    <s v="Q2"/>
    <n v="1168"/>
    <n v="2024"/>
    <s v="Mar"/>
    <s v="Active"/>
    <n v="40.559239624152902"/>
  </r>
  <r>
    <x v="1392"/>
    <s v="CUST12232"/>
    <x v="4"/>
    <x v="1392"/>
    <x v="1392"/>
    <d v="2023-05-03T00:00:00"/>
    <d v="2023-06-29T00:00:00"/>
    <x v="252"/>
    <x v="1"/>
    <n v="57"/>
    <n v="0.15616438356164383"/>
    <x v="1"/>
    <x v="2"/>
    <x v="3"/>
    <s v="May"/>
    <s v="Q2"/>
    <n v="1180"/>
    <n v="2023"/>
    <s v="Jun"/>
    <s v="Inactive"/>
    <n v="70.100237226634647"/>
  </r>
  <r>
    <x v="1393"/>
    <s v="CUST12135"/>
    <x v="3"/>
    <x v="1393"/>
    <x v="1393"/>
    <d v="2022-09-13T00:00:00"/>
    <d v="2023-11-16T00:00:00"/>
    <x v="186"/>
    <x v="0"/>
    <n v="429"/>
    <n v="1.1753424657534246"/>
    <x v="0"/>
    <x v="2"/>
    <x v="1"/>
    <s v="Sep"/>
    <s v="Q3"/>
    <n v="1412"/>
    <n v="2023"/>
    <s v="Nov"/>
    <s v="Active"/>
    <n v="21.906888676764019"/>
  </r>
  <r>
    <x v="1394"/>
    <s v="CUST10532"/>
    <x v="2"/>
    <x v="1394"/>
    <x v="1394"/>
    <d v="2022-04-05T00:00:00"/>
    <d v="2023-12-14T00:00:00"/>
    <x v="275"/>
    <x v="0"/>
    <n v="618"/>
    <n v="1.6931506849315068"/>
    <x v="1"/>
    <x v="1"/>
    <x v="1"/>
    <s v="Apr"/>
    <s v="Q2"/>
    <n v="1573"/>
    <n v="2023"/>
    <s v="Dec"/>
    <s v="Active"/>
    <n v="12.889218539053822"/>
  </r>
  <r>
    <x v="1395"/>
    <s v="CUST11677"/>
    <x v="3"/>
    <x v="1395"/>
    <x v="1395"/>
    <d v="2022-10-12T00:00:00"/>
    <d v="2025-07-21T00:00:00"/>
    <x v="277"/>
    <x v="2"/>
    <n v="1013"/>
    <n v="2.7753424657534245"/>
    <x v="0"/>
    <x v="0"/>
    <x v="1"/>
    <s v="Oct"/>
    <s v="Q4"/>
    <n v="1383"/>
    <n v="2025"/>
    <s v="Jul"/>
    <s v="Inactive"/>
    <n v="8.0254354409283994"/>
  </r>
  <r>
    <x v="1396"/>
    <s v="CUST11028"/>
    <x v="2"/>
    <x v="1396"/>
    <x v="1396"/>
    <d v="2021-11-06T00:00:00"/>
    <d v="2022-09-03T00:00:00"/>
    <x v="180"/>
    <x v="0"/>
    <n v="301"/>
    <n v="0.8246575342465754"/>
    <x v="2"/>
    <x v="0"/>
    <x v="0"/>
    <s v="Nov"/>
    <s v="Q4"/>
    <n v="1723"/>
    <n v="2022"/>
    <s v="Sep"/>
    <s v="Active"/>
    <n v="41.938613752490852"/>
  </r>
  <r>
    <x v="1397"/>
    <s v="CUST10872"/>
    <x v="3"/>
    <x v="1397"/>
    <x v="1397"/>
    <d v="2021-03-24T00:00:00"/>
    <d v="2022-04-12T00:00:00"/>
    <x v="282"/>
    <x v="1"/>
    <n v="384"/>
    <n v="1.0520547945205478"/>
    <x v="2"/>
    <x v="2"/>
    <x v="0"/>
    <s v="Mar"/>
    <s v="Q1"/>
    <n v="1950"/>
    <n v="2022"/>
    <s v="Apr"/>
    <s v="Inactive"/>
    <n v="55.9242829284468"/>
  </r>
  <r>
    <x v="1398"/>
    <s v="CUST11893"/>
    <x v="2"/>
    <x v="1398"/>
    <x v="1398"/>
    <d v="2023-11-14T00:00:00"/>
    <d v="2024-07-26T00:00:00"/>
    <x v="2"/>
    <x v="1"/>
    <n v="255"/>
    <n v="0.69863013698630139"/>
    <x v="0"/>
    <x v="0"/>
    <x v="3"/>
    <s v="Nov"/>
    <s v="Q4"/>
    <n v="985"/>
    <n v="2024"/>
    <s v="Jul"/>
    <s v="Inactive"/>
    <n v="9.7073060925049219"/>
  </r>
  <r>
    <x v="1399"/>
    <s v="CUST11715"/>
    <x v="2"/>
    <x v="1399"/>
    <x v="1399"/>
    <d v="2022-07-25T00:00:00"/>
    <d v="2023-03-11T00:00:00"/>
    <x v="272"/>
    <x v="0"/>
    <n v="229"/>
    <n v="0.62739726027397258"/>
    <x v="0"/>
    <x v="0"/>
    <x v="1"/>
    <s v="Jul"/>
    <s v="Q3"/>
    <n v="1462"/>
    <n v="2023"/>
    <s v="Mar"/>
    <s v="Active"/>
    <n v="9.0195728487837883"/>
  </r>
  <r>
    <x v="1400"/>
    <s v="CUST11544"/>
    <x v="3"/>
    <x v="1400"/>
    <x v="1400"/>
    <d v="2023-11-03T00:00:00"/>
    <d v="2024-08-15T00:00:00"/>
    <x v="191"/>
    <x v="0"/>
    <n v="286"/>
    <n v="0.78356164383561644"/>
    <x v="2"/>
    <x v="1"/>
    <x v="3"/>
    <s v="Nov"/>
    <s v="Q4"/>
    <n v="996"/>
    <n v="2024"/>
    <s v="Aug"/>
    <s v="Active"/>
    <n v="23.184412456592359"/>
  </r>
  <r>
    <x v="1401"/>
    <s v="CUST11804"/>
    <x v="1"/>
    <x v="1401"/>
    <x v="1401"/>
    <d v="2023-05-05T00:00:00"/>
    <d v="2024-10-15T00:00:00"/>
    <x v="252"/>
    <x v="1"/>
    <n v="529"/>
    <n v="1.4493150684931506"/>
    <x v="0"/>
    <x v="2"/>
    <x v="3"/>
    <s v="May"/>
    <s v="Q2"/>
    <n v="1178"/>
    <n v="2024"/>
    <s v="Oct"/>
    <s v="Inactive"/>
    <n v="16.654637139621705"/>
  </r>
  <r>
    <x v="1402"/>
    <s v="CUST11230"/>
    <x v="0"/>
    <x v="1402"/>
    <x v="1402"/>
    <d v="2023-05-03T00:00:00"/>
    <d v="2025-03-26T00:00:00"/>
    <x v="200"/>
    <x v="0"/>
    <n v="693"/>
    <n v="1.8986301369863015"/>
    <x v="0"/>
    <x v="0"/>
    <x v="3"/>
    <s v="May"/>
    <s v="Q2"/>
    <n v="1180"/>
    <n v="2025"/>
    <s v="Mar"/>
    <s v="Active"/>
    <n v="6.7848381314370441"/>
  </r>
  <r>
    <x v="1403"/>
    <s v="CUST11566"/>
    <x v="0"/>
    <x v="1403"/>
    <x v="1403"/>
    <d v="2024-02-07T00:00:00"/>
    <d v="2024-04-26T00:00:00"/>
    <x v="166"/>
    <x v="2"/>
    <n v="79"/>
    <n v="0.21643835616438356"/>
    <x v="0"/>
    <x v="1"/>
    <x v="2"/>
    <s v="Feb"/>
    <s v="Q1"/>
    <n v="900"/>
    <n v="2024"/>
    <s v="Apr"/>
    <s v="Inactive"/>
    <n v="6.9399816983526064"/>
  </r>
  <r>
    <x v="1404"/>
    <s v="CUST11329"/>
    <x v="4"/>
    <x v="1404"/>
    <x v="1404"/>
    <d v="2023-12-31T00:00:00"/>
    <d v="2024-05-30T00:00:00"/>
    <x v="72"/>
    <x v="1"/>
    <n v="151"/>
    <n v="0.41369863013698632"/>
    <x v="0"/>
    <x v="0"/>
    <x v="3"/>
    <s v="Dec"/>
    <s v="Q4"/>
    <n v="938"/>
    <n v="2024"/>
    <s v="May"/>
    <s v="Inactive"/>
    <n v="8.5139015706292938"/>
  </r>
  <r>
    <x v="1405"/>
    <s v="CUST10769"/>
    <x v="1"/>
    <x v="1405"/>
    <x v="1405"/>
    <d v="2022-07-18T00:00:00"/>
    <d v="2025-05-12T00:00:00"/>
    <x v="51"/>
    <x v="2"/>
    <n v="1029"/>
    <n v="2.8191780821917809"/>
    <x v="1"/>
    <x v="0"/>
    <x v="1"/>
    <s v="Jul"/>
    <s v="Q3"/>
    <n v="1469"/>
    <n v="2025"/>
    <s v="May"/>
    <s v="Inactive"/>
    <n v="16.952464342633288"/>
  </r>
  <r>
    <x v="1406"/>
    <s v="CUST11316"/>
    <x v="4"/>
    <x v="1406"/>
    <x v="1406"/>
    <d v="2020-08-06T00:00:00"/>
    <d v="2024-10-29T00:00:00"/>
    <x v="133"/>
    <x v="0"/>
    <n v="1545"/>
    <n v="4.2328767123287667"/>
    <x v="1"/>
    <x v="0"/>
    <x v="4"/>
    <s v="Aug"/>
    <s v="Q3"/>
    <n v="2180"/>
    <n v="2024"/>
    <s v="Oct"/>
    <s v="Active"/>
    <n v="22.1843802692248"/>
  </r>
  <r>
    <x v="1407"/>
    <s v="CUST10353"/>
    <x v="3"/>
    <x v="1407"/>
    <x v="1407"/>
    <d v="2023-11-08T00:00:00"/>
    <d v="2024-09-26T00:00:00"/>
    <x v="110"/>
    <x v="0"/>
    <n v="323"/>
    <n v="0.8849315068493151"/>
    <x v="1"/>
    <x v="0"/>
    <x v="3"/>
    <s v="Nov"/>
    <s v="Q4"/>
    <n v="991"/>
    <n v="2024"/>
    <s v="Sep"/>
    <s v="Active"/>
    <n v="25.204080358625994"/>
  </r>
  <r>
    <x v="1408"/>
    <s v="CUST12379"/>
    <x v="0"/>
    <x v="1408"/>
    <x v="1408"/>
    <d v="2024-02-07T00:00:00"/>
    <d v="2024-10-23T00:00:00"/>
    <x v="276"/>
    <x v="0"/>
    <n v="259"/>
    <n v="0.70958904109589038"/>
    <x v="0"/>
    <x v="2"/>
    <x v="2"/>
    <s v="Feb"/>
    <s v="Q1"/>
    <n v="900"/>
    <n v="2024"/>
    <s v="Oct"/>
    <s v="Active"/>
    <n v="27.12746642363776"/>
  </r>
  <r>
    <x v="1409"/>
    <s v="CUST10863"/>
    <x v="3"/>
    <x v="1409"/>
    <x v="1409"/>
    <d v="2023-09-24T00:00:00"/>
    <d v="2025-04-26T00:00:00"/>
    <x v="176"/>
    <x v="1"/>
    <n v="580"/>
    <n v="1.5890410958904109"/>
    <x v="0"/>
    <x v="0"/>
    <x v="3"/>
    <s v="Sep"/>
    <s v="Q3"/>
    <n v="1036"/>
    <n v="2025"/>
    <s v="Apr"/>
    <s v="Inactive"/>
    <n v="3.5475554219896717"/>
  </r>
  <r>
    <x v="1410"/>
    <s v="CUST12487"/>
    <x v="2"/>
    <x v="1410"/>
    <x v="1410"/>
    <d v="2023-06-09T00:00:00"/>
    <d v="2023-09-26T00:00:00"/>
    <x v="82"/>
    <x v="0"/>
    <n v="109"/>
    <n v="0.29863013698630136"/>
    <x v="2"/>
    <x v="1"/>
    <x v="3"/>
    <s v="Jun"/>
    <s v="Q2"/>
    <n v="1143"/>
    <n v="2023"/>
    <s v="Sep"/>
    <s v="Active"/>
    <n v="25.678606780294608"/>
  </r>
  <r>
    <x v="1411"/>
    <s v="CUST12389"/>
    <x v="4"/>
    <x v="1411"/>
    <x v="1411"/>
    <d v="2021-09-07T00:00:00"/>
    <d v="2022-11-13T00:00:00"/>
    <x v="179"/>
    <x v="1"/>
    <n v="432"/>
    <n v="1.1835616438356165"/>
    <x v="0"/>
    <x v="0"/>
    <x v="0"/>
    <s v="Sep"/>
    <s v="Q3"/>
    <n v="1783"/>
    <n v="2022"/>
    <s v="Nov"/>
    <s v="Inactive"/>
    <n v="4.6173368624836906"/>
  </r>
  <r>
    <x v="1412"/>
    <s v="CUST12166"/>
    <x v="0"/>
    <x v="1412"/>
    <x v="1412"/>
    <d v="2024-03-28T00:00:00"/>
    <d v="2025-02-21T00:00:00"/>
    <x v="44"/>
    <x v="1"/>
    <n v="330"/>
    <n v="0.90410958904109584"/>
    <x v="2"/>
    <x v="0"/>
    <x v="2"/>
    <s v="Mar"/>
    <s v="Q1"/>
    <n v="850"/>
    <n v="2025"/>
    <s v="Feb"/>
    <s v="Inactive"/>
    <n v="40.892846994371943"/>
  </r>
  <r>
    <x v="1413"/>
    <s v="CUST11027"/>
    <x v="2"/>
    <x v="1413"/>
    <x v="1413"/>
    <d v="2024-07-05T00:00:00"/>
    <d v="2025-06-09T00:00:00"/>
    <x v="129"/>
    <x v="1"/>
    <n v="339"/>
    <n v="0.92876712328767119"/>
    <x v="1"/>
    <x v="2"/>
    <x v="2"/>
    <s v="Jul"/>
    <s v="Q3"/>
    <n v="751"/>
    <n v="2025"/>
    <s v="Jun"/>
    <s v="Inactive"/>
    <n v="28.241214437149498"/>
  </r>
  <r>
    <x v="1414"/>
    <s v="CUST11816"/>
    <x v="0"/>
    <x v="1414"/>
    <x v="1414"/>
    <d v="2022-05-25T00:00:00"/>
    <d v="2023-12-23T00:00:00"/>
    <x v="44"/>
    <x v="1"/>
    <n v="577"/>
    <n v="1.5808219178082192"/>
    <x v="0"/>
    <x v="0"/>
    <x v="1"/>
    <s v="May"/>
    <s v="Q2"/>
    <n v="1523"/>
    <n v="2023"/>
    <s v="Dec"/>
    <s v="Inactive"/>
    <n v="16.341359120813685"/>
  </r>
  <r>
    <x v="1415"/>
    <s v="CUST10646"/>
    <x v="4"/>
    <x v="1415"/>
    <x v="1415"/>
    <d v="2022-09-15T00:00:00"/>
    <d v="2025-01-07T00:00:00"/>
    <x v="55"/>
    <x v="0"/>
    <n v="845"/>
    <n v="2.3150684931506849"/>
    <x v="2"/>
    <x v="1"/>
    <x v="1"/>
    <s v="Sep"/>
    <s v="Q3"/>
    <n v="1410"/>
    <n v="2025"/>
    <s v="Jan"/>
    <s v="Active"/>
    <n v="20.560010177968454"/>
  </r>
  <r>
    <x v="1416"/>
    <s v="CUST11911"/>
    <x v="3"/>
    <x v="1416"/>
    <x v="1416"/>
    <d v="2021-12-09T00:00:00"/>
    <d v="2022-06-17T00:00:00"/>
    <x v="214"/>
    <x v="1"/>
    <n v="190"/>
    <n v="0.52054794520547942"/>
    <x v="1"/>
    <x v="1"/>
    <x v="0"/>
    <s v="Dec"/>
    <s v="Q4"/>
    <n v="1690"/>
    <n v="2022"/>
    <s v="Jun"/>
    <s v="Inactive"/>
    <n v="9.4453282088869521"/>
  </r>
  <r>
    <x v="1417"/>
    <s v="CUST11940"/>
    <x v="4"/>
    <x v="1417"/>
    <x v="1417"/>
    <d v="2023-11-22T00:00:00"/>
    <d v="2024-03-11T00:00:00"/>
    <x v="89"/>
    <x v="2"/>
    <n v="110"/>
    <n v="0.30136986301369861"/>
    <x v="2"/>
    <x v="2"/>
    <x v="3"/>
    <s v="Nov"/>
    <s v="Q4"/>
    <n v="977"/>
    <n v="2024"/>
    <s v="Mar"/>
    <s v="Inactive"/>
    <n v="60.06421225456873"/>
  </r>
  <r>
    <x v="1418"/>
    <s v="CUST11416"/>
    <x v="0"/>
    <x v="1418"/>
    <x v="1418"/>
    <d v="2022-05-07T00:00:00"/>
    <d v="2025-05-19T00:00:00"/>
    <x v="211"/>
    <x v="2"/>
    <n v="1108"/>
    <n v="3.0356164383561643"/>
    <x v="0"/>
    <x v="2"/>
    <x v="1"/>
    <s v="May"/>
    <s v="Q2"/>
    <n v="1541"/>
    <n v="2025"/>
    <s v="May"/>
    <s v="Inactive"/>
    <n v="48.240270875782521"/>
  </r>
  <r>
    <x v="1419"/>
    <s v="CUST10617"/>
    <x v="3"/>
    <x v="1419"/>
    <x v="1419"/>
    <d v="2022-08-21T00:00:00"/>
    <d v="2024-06-12T00:00:00"/>
    <x v="252"/>
    <x v="2"/>
    <n v="661"/>
    <n v="1.810958904109589"/>
    <x v="1"/>
    <x v="2"/>
    <x v="1"/>
    <s v="Aug"/>
    <s v="Q3"/>
    <n v="1435"/>
    <n v="2024"/>
    <s v="Jun"/>
    <s v="Inactive"/>
    <n v="48.535664383290786"/>
  </r>
  <r>
    <x v="1420"/>
    <s v="CUST10305"/>
    <x v="2"/>
    <x v="1420"/>
    <x v="1420"/>
    <d v="2022-12-03T00:00:00"/>
    <d v="2024-05-09T00:00:00"/>
    <x v="123"/>
    <x v="1"/>
    <n v="523"/>
    <n v="1.4328767123287671"/>
    <x v="2"/>
    <x v="0"/>
    <x v="1"/>
    <s v="Dec"/>
    <s v="Q4"/>
    <n v="1331"/>
    <n v="2024"/>
    <s v="May"/>
    <s v="Inactive"/>
    <n v="39.531322502979151"/>
  </r>
  <r>
    <x v="1421"/>
    <s v="CUST11794"/>
    <x v="2"/>
    <x v="1421"/>
    <x v="1421"/>
    <d v="2021-09-26T00:00:00"/>
    <d v="2022-12-30T00:00:00"/>
    <x v="87"/>
    <x v="1"/>
    <n v="460"/>
    <n v="1.2602739726027397"/>
    <x v="0"/>
    <x v="2"/>
    <x v="0"/>
    <s v="Sep"/>
    <s v="Q3"/>
    <n v="1764"/>
    <n v="2022"/>
    <s v="Dec"/>
    <s v="Inactive"/>
    <n v="11.286392513484149"/>
  </r>
  <r>
    <x v="1422"/>
    <s v="CUST10278"/>
    <x v="1"/>
    <x v="1422"/>
    <x v="1422"/>
    <d v="2023-01-02T00:00:00"/>
    <d v="2025-07-21T00:00:00"/>
    <x v="228"/>
    <x v="2"/>
    <n v="931"/>
    <n v="2.5506849315068494"/>
    <x v="0"/>
    <x v="0"/>
    <x v="3"/>
    <s v="Jan"/>
    <s v="Q1"/>
    <n v="1301"/>
    <n v="2025"/>
    <s v="Jul"/>
    <s v="Inactive"/>
    <n v="11.520021220917048"/>
  </r>
  <r>
    <x v="1423"/>
    <s v="CUST11375"/>
    <x v="0"/>
    <x v="1423"/>
    <x v="1423"/>
    <d v="2023-06-14T00:00:00"/>
    <d v="2024-09-05T00:00:00"/>
    <x v="234"/>
    <x v="1"/>
    <n v="449"/>
    <n v="1.2301369863013698"/>
    <x v="0"/>
    <x v="0"/>
    <x v="3"/>
    <s v="Jun"/>
    <s v="Q2"/>
    <n v="1138"/>
    <n v="2024"/>
    <s v="Sep"/>
    <s v="Inactive"/>
    <n v="9.9337738896952565"/>
  </r>
  <r>
    <x v="1424"/>
    <s v="CUST10936"/>
    <x v="0"/>
    <x v="1424"/>
    <x v="1424"/>
    <d v="2023-05-01T00:00:00"/>
    <d v="2023-10-22T00:00:00"/>
    <x v="216"/>
    <x v="1"/>
    <n v="174"/>
    <n v="0.47671232876712327"/>
    <x v="1"/>
    <x v="0"/>
    <x v="3"/>
    <s v="May"/>
    <s v="Q2"/>
    <n v="1182"/>
    <n v="2023"/>
    <s v="Oct"/>
    <s v="Inactive"/>
    <n v="15.571483277855407"/>
  </r>
  <r>
    <x v="1425"/>
    <s v="CUST10143"/>
    <x v="2"/>
    <x v="1425"/>
    <x v="1425"/>
    <d v="2024-07-17T00:00:00"/>
    <d v="2025-06-24T00:00:00"/>
    <x v="136"/>
    <x v="1"/>
    <n v="342"/>
    <n v="0.93698630136986305"/>
    <x v="2"/>
    <x v="0"/>
    <x v="2"/>
    <s v="Jul"/>
    <s v="Q3"/>
    <n v="739"/>
    <n v="2025"/>
    <s v="Jun"/>
    <s v="Inactive"/>
    <n v="29.76317341086726"/>
  </r>
  <r>
    <x v="1426"/>
    <s v="CUST12187"/>
    <x v="2"/>
    <x v="1426"/>
    <x v="1426"/>
    <d v="2023-04-30T00:00:00"/>
    <d v="2025-06-25T00:00:00"/>
    <x v="14"/>
    <x v="2"/>
    <n v="787"/>
    <n v="2.1561643835616437"/>
    <x v="1"/>
    <x v="0"/>
    <x v="3"/>
    <s v="Apr"/>
    <s v="Q2"/>
    <n v="1183"/>
    <n v="2025"/>
    <s v="Jun"/>
    <s v="Inactive"/>
    <n v="33.05044011030477"/>
  </r>
  <r>
    <x v="1427"/>
    <s v="CUST11013"/>
    <x v="4"/>
    <x v="1427"/>
    <x v="1427"/>
    <d v="2022-04-21T00:00:00"/>
    <d v="2024-07-27T00:00:00"/>
    <x v="147"/>
    <x v="0"/>
    <n v="828"/>
    <n v="2.2684931506849315"/>
    <x v="0"/>
    <x v="0"/>
    <x v="1"/>
    <s v="Apr"/>
    <s v="Q2"/>
    <n v="1557"/>
    <n v="2024"/>
    <s v="Jul"/>
    <s v="Active"/>
    <n v="6.4027431374327355"/>
  </r>
  <r>
    <x v="1428"/>
    <s v="CUST11577"/>
    <x v="0"/>
    <x v="1428"/>
    <x v="1428"/>
    <d v="2021-11-23T00:00:00"/>
    <d v="2025-07-13T00:00:00"/>
    <x v="19"/>
    <x v="2"/>
    <n v="1328"/>
    <n v="3.6383561643835618"/>
    <x v="1"/>
    <x v="2"/>
    <x v="0"/>
    <s v="Nov"/>
    <s v="Q4"/>
    <n v="1706"/>
    <n v="2025"/>
    <s v="Jul"/>
    <s v="Inactive"/>
    <n v="84.639511244927618"/>
  </r>
  <r>
    <x v="1429"/>
    <s v="CUST11488"/>
    <x v="4"/>
    <x v="1429"/>
    <x v="1429"/>
    <d v="2024-07-07T00:00:00"/>
    <d v="2025-02-15T00:00:00"/>
    <x v="48"/>
    <x v="1"/>
    <n v="223"/>
    <n v="0.61095890410958908"/>
    <x v="0"/>
    <x v="1"/>
    <x v="2"/>
    <s v="Jul"/>
    <s v="Q3"/>
    <n v="749"/>
    <n v="2025"/>
    <s v="Feb"/>
    <s v="Inactive"/>
    <n v="4.8845264781111508"/>
  </r>
  <r>
    <x v="1430"/>
    <s v="CUST12442"/>
    <x v="3"/>
    <x v="1430"/>
    <x v="1430"/>
    <d v="2021-07-26T00:00:00"/>
    <d v="2025-02-23T00:00:00"/>
    <x v="224"/>
    <x v="0"/>
    <n v="1308"/>
    <n v="3.5835616438356164"/>
    <x v="0"/>
    <x v="1"/>
    <x v="0"/>
    <s v="Jul"/>
    <s v="Q3"/>
    <n v="1826"/>
    <n v="2025"/>
    <s v="Feb"/>
    <s v="Active"/>
    <n v="7.0550422411310985"/>
  </r>
  <r>
    <x v="1431"/>
    <s v="CUST10615"/>
    <x v="4"/>
    <x v="1431"/>
    <x v="1431"/>
    <d v="2022-08-17T00:00:00"/>
    <d v="2022-09-15T00:00:00"/>
    <x v="224"/>
    <x v="0"/>
    <n v="29"/>
    <n v="7.9452054794520555E-2"/>
    <x v="2"/>
    <x v="2"/>
    <x v="1"/>
    <s v="Aug"/>
    <s v="Q3"/>
    <n v="1439"/>
    <n v="2022"/>
    <s v="Sep"/>
    <s v="Active"/>
    <n v="62.536231834183916"/>
  </r>
  <r>
    <x v="1432"/>
    <s v="CUST12436"/>
    <x v="4"/>
    <x v="1432"/>
    <x v="1432"/>
    <d v="2021-03-05T00:00:00"/>
    <d v="2022-05-26T00:00:00"/>
    <x v="39"/>
    <x v="2"/>
    <n v="447"/>
    <n v="1.2246575342465753"/>
    <x v="1"/>
    <x v="1"/>
    <x v="0"/>
    <s v="Mar"/>
    <s v="Q1"/>
    <n v="1969"/>
    <n v="2022"/>
    <s v="May"/>
    <s v="Inactive"/>
    <n v="10.935989943642534"/>
  </r>
  <r>
    <x v="1433"/>
    <s v="CUST11179"/>
    <x v="4"/>
    <x v="1433"/>
    <x v="1433"/>
    <d v="2024-06-22T00:00:00"/>
    <d v="2024-10-14T00:00:00"/>
    <x v="98"/>
    <x v="1"/>
    <n v="114"/>
    <n v="0.31232876712328766"/>
    <x v="0"/>
    <x v="0"/>
    <x v="2"/>
    <s v="Jun"/>
    <s v="Q2"/>
    <n v="764"/>
    <n v="2024"/>
    <s v="Oct"/>
    <s v="Inactive"/>
    <n v="12.923805535013457"/>
  </r>
  <r>
    <x v="1434"/>
    <s v="CUST11191"/>
    <x v="1"/>
    <x v="1434"/>
    <x v="1434"/>
    <d v="2021-09-28T00:00:00"/>
    <d v="2024-01-19T00:00:00"/>
    <x v="114"/>
    <x v="1"/>
    <n v="843"/>
    <n v="2.3095890410958906"/>
    <x v="1"/>
    <x v="1"/>
    <x v="0"/>
    <s v="Sep"/>
    <s v="Q3"/>
    <n v="1762"/>
    <n v="2024"/>
    <s v="Jan"/>
    <s v="Inactive"/>
    <n v="11.727476148738409"/>
  </r>
  <r>
    <x v="1435"/>
    <s v="CUST11892"/>
    <x v="0"/>
    <x v="1435"/>
    <x v="1435"/>
    <d v="2022-04-02T00:00:00"/>
    <d v="2024-11-11T00:00:00"/>
    <x v="141"/>
    <x v="1"/>
    <n v="954"/>
    <n v="2.6136986301369864"/>
    <x v="0"/>
    <x v="1"/>
    <x v="1"/>
    <s v="Apr"/>
    <s v="Q2"/>
    <n v="1576"/>
    <n v="2024"/>
    <s v="Nov"/>
    <s v="Inactive"/>
    <n v="4.1794621145946458"/>
  </r>
  <r>
    <x v="1436"/>
    <s v="CUST11304"/>
    <x v="4"/>
    <x v="1436"/>
    <x v="1436"/>
    <d v="2024-02-11T00:00:00"/>
    <d v="2025-07-16T00:00:00"/>
    <x v="36"/>
    <x v="0"/>
    <n v="521"/>
    <n v="1.4273972602739726"/>
    <x v="2"/>
    <x v="0"/>
    <x v="2"/>
    <s v="Feb"/>
    <s v="Q1"/>
    <n v="896"/>
    <n v="2025"/>
    <s v="Jul"/>
    <s v="Active"/>
    <n v="39.193613480117413"/>
  </r>
  <r>
    <x v="1437"/>
    <s v="CUST12379"/>
    <x v="1"/>
    <x v="1437"/>
    <x v="1437"/>
    <d v="2022-03-15T00:00:00"/>
    <d v="2024-11-26T00:00:00"/>
    <x v="290"/>
    <x v="2"/>
    <n v="987"/>
    <n v="2.7041095890410958"/>
    <x v="1"/>
    <x v="0"/>
    <x v="1"/>
    <s v="Mar"/>
    <s v="Q1"/>
    <n v="1594"/>
    <n v="2024"/>
    <s v="Nov"/>
    <s v="Inactive"/>
    <n v="11.940062429734187"/>
  </r>
  <r>
    <x v="1438"/>
    <s v="CUST11841"/>
    <x v="3"/>
    <x v="1438"/>
    <x v="1438"/>
    <d v="2024-04-01T00:00:00"/>
    <d v="2025-05-23T00:00:00"/>
    <x v="51"/>
    <x v="0"/>
    <n v="417"/>
    <n v="1.1424657534246576"/>
    <x v="1"/>
    <x v="0"/>
    <x v="2"/>
    <s v="Apr"/>
    <s v="Q2"/>
    <n v="846"/>
    <n v="2025"/>
    <s v="May"/>
    <s v="Active"/>
    <n v="27.943020158438362"/>
  </r>
  <r>
    <x v="1439"/>
    <s v="CUST12380"/>
    <x v="0"/>
    <x v="1439"/>
    <x v="1439"/>
    <d v="2022-06-04T00:00:00"/>
    <d v="2024-06-27T00:00:00"/>
    <x v="189"/>
    <x v="1"/>
    <n v="754"/>
    <n v="2.0657534246575344"/>
    <x v="2"/>
    <x v="2"/>
    <x v="1"/>
    <s v="Jun"/>
    <s v="Q2"/>
    <n v="1513"/>
    <n v="2024"/>
    <s v="Jun"/>
    <s v="Inactive"/>
    <n v="87.059208950884823"/>
  </r>
  <r>
    <x v="1440"/>
    <s v="CUST11119"/>
    <x v="3"/>
    <x v="1440"/>
    <x v="1440"/>
    <d v="2021-06-29T00:00:00"/>
    <d v="2023-01-13T00:00:00"/>
    <x v="40"/>
    <x v="2"/>
    <n v="563"/>
    <n v="1.5424657534246575"/>
    <x v="1"/>
    <x v="0"/>
    <x v="0"/>
    <s v="Jun"/>
    <s v="Q2"/>
    <n v="1853"/>
    <n v="2023"/>
    <s v="Jan"/>
    <s v="Inactive"/>
    <n v="12.595985128079541"/>
  </r>
  <r>
    <x v="1441"/>
    <s v="CUST11258"/>
    <x v="3"/>
    <x v="1441"/>
    <x v="1441"/>
    <d v="2023-02-08T00:00:00"/>
    <d v="2023-11-04T00:00:00"/>
    <x v="0"/>
    <x v="1"/>
    <n v="269"/>
    <n v="0.73698630136986298"/>
    <x v="0"/>
    <x v="1"/>
    <x v="3"/>
    <s v="Feb"/>
    <s v="Q1"/>
    <n v="1264"/>
    <n v="2023"/>
    <s v="Nov"/>
    <s v="Inactive"/>
    <n v="3.2659819768946612"/>
  </r>
  <r>
    <x v="1442"/>
    <s v="CUST10220"/>
    <x v="0"/>
    <x v="1442"/>
    <x v="1442"/>
    <d v="2022-04-28T00:00:00"/>
    <d v="2024-07-06T00:00:00"/>
    <x v="104"/>
    <x v="1"/>
    <n v="800"/>
    <n v="2.1917808219178081"/>
    <x v="1"/>
    <x v="1"/>
    <x v="1"/>
    <s v="Apr"/>
    <s v="Q2"/>
    <n v="1550"/>
    <n v="2024"/>
    <s v="Jul"/>
    <s v="Inactive"/>
    <n v="11.505785959088414"/>
  </r>
  <r>
    <x v="1443"/>
    <s v="CUST10152"/>
    <x v="3"/>
    <x v="1443"/>
    <x v="1443"/>
    <d v="2023-02-27T00:00:00"/>
    <d v="2023-11-04T00:00:00"/>
    <x v="33"/>
    <x v="0"/>
    <n v="250"/>
    <n v="0.68493150684931503"/>
    <x v="0"/>
    <x v="2"/>
    <x v="3"/>
    <s v="Feb"/>
    <s v="Q1"/>
    <n v="1245"/>
    <n v="2023"/>
    <s v="Nov"/>
    <s v="Active"/>
    <n v="25.800377370446121"/>
  </r>
  <r>
    <x v="1444"/>
    <s v="CUST12365"/>
    <x v="1"/>
    <x v="1444"/>
    <x v="1444"/>
    <d v="2022-05-23T00:00:00"/>
    <d v="2025-03-02T00:00:00"/>
    <x v="233"/>
    <x v="1"/>
    <n v="1014"/>
    <n v="2.7780821917808218"/>
    <x v="1"/>
    <x v="1"/>
    <x v="1"/>
    <s v="May"/>
    <s v="Q2"/>
    <n v="1525"/>
    <n v="2025"/>
    <s v="Mar"/>
    <s v="Inactive"/>
    <n v="7.7825595027481462"/>
  </r>
  <r>
    <x v="1445"/>
    <s v="CUST10576"/>
    <x v="2"/>
    <x v="1445"/>
    <x v="1445"/>
    <d v="2022-03-28T00:00:00"/>
    <d v="2025-02-07T00:00:00"/>
    <x v="156"/>
    <x v="0"/>
    <n v="1047"/>
    <n v="2.8684931506849316"/>
    <x v="0"/>
    <x v="1"/>
    <x v="1"/>
    <s v="Mar"/>
    <s v="Q1"/>
    <n v="1581"/>
    <n v="2025"/>
    <s v="Feb"/>
    <s v="Active"/>
    <n v="4.9866727801869848"/>
  </r>
  <r>
    <x v="1446"/>
    <s v="CUST11938"/>
    <x v="0"/>
    <x v="1446"/>
    <x v="1446"/>
    <d v="2023-10-06T00:00:00"/>
    <d v="2023-12-14T00:00:00"/>
    <x v="282"/>
    <x v="2"/>
    <n v="69"/>
    <n v="0.18904109589041096"/>
    <x v="0"/>
    <x v="0"/>
    <x v="3"/>
    <s v="Oct"/>
    <s v="Q4"/>
    <n v="1024"/>
    <n v="2023"/>
    <s v="Dec"/>
    <s v="Inactive"/>
    <n v="15.143340766916365"/>
  </r>
  <r>
    <x v="1447"/>
    <s v="CUST11055"/>
    <x v="2"/>
    <x v="1447"/>
    <x v="1447"/>
    <d v="2023-01-24T00:00:00"/>
    <d v="2023-08-03T00:00:00"/>
    <x v="275"/>
    <x v="0"/>
    <n v="191"/>
    <n v="0.52328767123287667"/>
    <x v="1"/>
    <x v="1"/>
    <x v="3"/>
    <s v="Jan"/>
    <s v="Q1"/>
    <n v="1279"/>
    <n v="2023"/>
    <s v="Aug"/>
    <s v="Active"/>
    <n v="15.729514004064191"/>
  </r>
  <r>
    <x v="1448"/>
    <s v="CUST11684"/>
    <x v="4"/>
    <x v="1448"/>
    <x v="1448"/>
    <d v="2023-05-11T00:00:00"/>
    <d v="2024-06-10T00:00:00"/>
    <x v="226"/>
    <x v="1"/>
    <n v="396"/>
    <n v="1.0849315068493151"/>
    <x v="0"/>
    <x v="2"/>
    <x v="3"/>
    <s v="May"/>
    <s v="Q2"/>
    <n v="1172"/>
    <n v="2024"/>
    <s v="Jun"/>
    <s v="Inactive"/>
    <n v="30.146051683753058"/>
  </r>
  <r>
    <x v="1449"/>
    <s v="CUST10273"/>
    <x v="1"/>
    <x v="1449"/>
    <x v="1449"/>
    <d v="2023-12-15T00:00:00"/>
    <d v="2024-11-07T00:00:00"/>
    <x v="11"/>
    <x v="0"/>
    <n v="328"/>
    <n v="0.89863013698630134"/>
    <x v="1"/>
    <x v="0"/>
    <x v="3"/>
    <s v="Dec"/>
    <s v="Q4"/>
    <n v="954"/>
    <n v="2024"/>
    <s v="Nov"/>
    <s v="Active"/>
    <n v="42.099981132315854"/>
  </r>
  <r>
    <x v="1450"/>
    <s v="CUST11092"/>
    <x v="2"/>
    <x v="1450"/>
    <x v="1450"/>
    <d v="2020-10-02T00:00:00"/>
    <d v="2022-08-27T00:00:00"/>
    <x v="206"/>
    <x v="1"/>
    <n v="694"/>
    <n v="1.9013698630136986"/>
    <x v="1"/>
    <x v="2"/>
    <x v="4"/>
    <s v="Oct"/>
    <s v="Q4"/>
    <n v="2123"/>
    <n v="2022"/>
    <s v="Aug"/>
    <s v="Inactive"/>
    <n v="72.46186048831774"/>
  </r>
  <r>
    <x v="1451"/>
    <s v="CUST10781"/>
    <x v="4"/>
    <x v="1451"/>
    <x v="1451"/>
    <d v="2020-11-15T00:00:00"/>
    <d v="2024-02-22T00:00:00"/>
    <x v="165"/>
    <x v="1"/>
    <n v="1194"/>
    <n v="3.2712328767123289"/>
    <x v="2"/>
    <x v="1"/>
    <x v="4"/>
    <s v="Nov"/>
    <s v="Q4"/>
    <n v="2079"/>
    <n v="2024"/>
    <s v="Feb"/>
    <s v="Inactive"/>
    <n v="19.272462402507522"/>
  </r>
  <r>
    <x v="1452"/>
    <s v="CUST11478"/>
    <x v="1"/>
    <x v="1452"/>
    <x v="1452"/>
    <d v="2021-10-04T00:00:00"/>
    <d v="2024-02-17T00:00:00"/>
    <x v="139"/>
    <x v="0"/>
    <n v="866"/>
    <n v="2.3726027397260272"/>
    <x v="1"/>
    <x v="1"/>
    <x v="0"/>
    <s v="Oct"/>
    <s v="Q4"/>
    <n v="1756"/>
    <n v="2024"/>
    <s v="Feb"/>
    <s v="Active"/>
    <n v="15.843327426577654"/>
  </r>
  <r>
    <x v="1453"/>
    <s v="CUST11391"/>
    <x v="0"/>
    <x v="1453"/>
    <x v="1453"/>
    <d v="2023-04-15T00:00:00"/>
    <d v="2023-09-08T00:00:00"/>
    <x v="215"/>
    <x v="0"/>
    <n v="146"/>
    <n v="0.4"/>
    <x v="1"/>
    <x v="0"/>
    <x v="3"/>
    <s v="Apr"/>
    <s v="Q2"/>
    <n v="1198"/>
    <n v="2023"/>
    <s v="Sep"/>
    <s v="Active"/>
    <n v="13.513846951056433"/>
  </r>
  <r>
    <x v="1454"/>
    <s v="CUST12236"/>
    <x v="2"/>
    <x v="1454"/>
    <x v="1454"/>
    <d v="2021-02-13T00:00:00"/>
    <d v="2025-04-16T00:00:00"/>
    <x v="116"/>
    <x v="0"/>
    <n v="1523"/>
    <n v="4.1726027397260275"/>
    <x v="2"/>
    <x v="1"/>
    <x v="0"/>
    <s v="Feb"/>
    <s v="Q1"/>
    <n v="1989"/>
    <n v="2025"/>
    <s v="Apr"/>
    <s v="Active"/>
    <n v="16.898575494596123"/>
  </r>
  <r>
    <x v="1455"/>
    <s v="CUST11591"/>
    <x v="3"/>
    <x v="1455"/>
    <x v="1455"/>
    <d v="2024-03-22T00:00:00"/>
    <d v="2024-12-03T00:00:00"/>
    <x v="291"/>
    <x v="0"/>
    <n v="256"/>
    <n v="0.70136986301369864"/>
    <x v="2"/>
    <x v="0"/>
    <x v="2"/>
    <s v="Mar"/>
    <s v="Q1"/>
    <n v="856"/>
    <n v="2024"/>
    <s v="Dec"/>
    <s v="Active"/>
    <n v="26.659044248086996"/>
  </r>
  <r>
    <x v="1456"/>
    <s v="CUST11907"/>
    <x v="4"/>
    <x v="1456"/>
    <x v="1456"/>
    <d v="2022-09-22T00:00:00"/>
    <d v="2023-12-15T00:00:00"/>
    <x v="31"/>
    <x v="0"/>
    <n v="449"/>
    <n v="1.2301369863013698"/>
    <x v="1"/>
    <x v="1"/>
    <x v="1"/>
    <s v="Sep"/>
    <s v="Q3"/>
    <n v="1403"/>
    <n v="2023"/>
    <s v="Dec"/>
    <s v="Active"/>
    <n v="15.851394526054879"/>
  </r>
  <r>
    <x v="1457"/>
    <s v="CUST11929"/>
    <x v="1"/>
    <x v="1457"/>
    <x v="1457"/>
    <d v="2023-11-25T00:00:00"/>
    <d v="2024-12-02T00:00:00"/>
    <x v="287"/>
    <x v="2"/>
    <n v="373"/>
    <n v="1.021917808219178"/>
    <x v="2"/>
    <x v="0"/>
    <x v="3"/>
    <s v="Nov"/>
    <s v="Q4"/>
    <n v="974"/>
    <n v="2024"/>
    <s v="Dec"/>
    <s v="Inactive"/>
    <n v="36.140128110945469"/>
  </r>
  <r>
    <x v="1458"/>
    <s v="CUST12109"/>
    <x v="0"/>
    <x v="1458"/>
    <x v="1458"/>
    <d v="2022-02-14T00:00:00"/>
    <d v="2025-04-19T00:00:00"/>
    <x v="87"/>
    <x v="1"/>
    <n v="1160"/>
    <n v="3.1780821917808217"/>
    <x v="2"/>
    <x v="0"/>
    <x v="1"/>
    <s v="Feb"/>
    <s v="Q1"/>
    <n v="1623"/>
    <n v="2025"/>
    <s v="Apr"/>
    <s v="Inactive"/>
    <n v="44.878786920311903"/>
  </r>
  <r>
    <x v="1459"/>
    <s v="CUST11310"/>
    <x v="1"/>
    <x v="1459"/>
    <x v="1459"/>
    <d v="2022-12-26T00:00:00"/>
    <d v="2024-12-12T00:00:00"/>
    <x v="148"/>
    <x v="0"/>
    <n v="717"/>
    <n v="1.9643835616438357"/>
    <x v="1"/>
    <x v="0"/>
    <x v="1"/>
    <s v="Dec"/>
    <s v="Q4"/>
    <n v="1308"/>
    <n v="2024"/>
    <s v="Dec"/>
    <s v="Active"/>
    <n v="20.127853470505034"/>
  </r>
  <r>
    <x v="1460"/>
    <s v="CUST12484"/>
    <x v="3"/>
    <x v="1460"/>
    <x v="1460"/>
    <d v="2021-04-07T00:00:00"/>
    <d v="2023-06-03T00:00:00"/>
    <x v="289"/>
    <x v="2"/>
    <n v="787"/>
    <n v="2.1561643835616437"/>
    <x v="2"/>
    <x v="0"/>
    <x v="0"/>
    <s v="Apr"/>
    <s v="Q2"/>
    <n v="1936"/>
    <n v="2023"/>
    <s v="Jun"/>
    <s v="Inactive"/>
    <n v="28.618671328648766"/>
  </r>
  <r>
    <x v="1461"/>
    <s v="CUST11943"/>
    <x v="4"/>
    <x v="1461"/>
    <x v="1461"/>
    <d v="2021-03-10T00:00:00"/>
    <d v="2024-03-21T00:00:00"/>
    <x v="90"/>
    <x v="2"/>
    <n v="1107"/>
    <n v="3.032876712328767"/>
    <x v="0"/>
    <x v="0"/>
    <x v="0"/>
    <s v="Mar"/>
    <s v="Q1"/>
    <n v="1964"/>
    <n v="2024"/>
    <s v="Mar"/>
    <s v="Inactive"/>
    <n v="6.6262340417344925"/>
  </r>
  <r>
    <x v="1462"/>
    <s v="CUST10142"/>
    <x v="0"/>
    <x v="1462"/>
    <x v="1462"/>
    <d v="2022-09-11T00:00:00"/>
    <d v="2023-07-08T00:00:00"/>
    <x v="96"/>
    <x v="2"/>
    <n v="300"/>
    <n v="0.82191780821917804"/>
    <x v="0"/>
    <x v="1"/>
    <x v="1"/>
    <s v="Sep"/>
    <s v="Q3"/>
    <n v="1414"/>
    <n v="2023"/>
    <s v="Jul"/>
    <s v="Inactive"/>
    <n v="4.1984114957191183"/>
  </r>
  <r>
    <x v="1463"/>
    <s v="CUST11937"/>
    <x v="4"/>
    <x v="1463"/>
    <x v="1463"/>
    <d v="2024-02-05T00:00:00"/>
    <d v="2024-07-30T00:00:00"/>
    <x v="148"/>
    <x v="2"/>
    <n v="176"/>
    <n v="0.48219178082191783"/>
    <x v="2"/>
    <x v="1"/>
    <x v="2"/>
    <s v="Feb"/>
    <s v="Q1"/>
    <n v="902"/>
    <n v="2024"/>
    <s v="Jul"/>
    <s v="Inactive"/>
    <n v="26.010722617274233"/>
  </r>
  <r>
    <x v="1464"/>
    <s v="CUST11009"/>
    <x v="3"/>
    <x v="1464"/>
    <x v="1464"/>
    <d v="2023-10-27T00:00:00"/>
    <d v="2024-10-05T00:00:00"/>
    <x v="158"/>
    <x v="0"/>
    <n v="344"/>
    <n v="0.94246575342465755"/>
    <x v="1"/>
    <x v="1"/>
    <x v="3"/>
    <s v="Oct"/>
    <s v="Q4"/>
    <n v="1003"/>
    <n v="2024"/>
    <s v="Oct"/>
    <s v="Active"/>
    <n v="17.049133515905496"/>
  </r>
  <r>
    <x v="1465"/>
    <s v="CUST11703"/>
    <x v="3"/>
    <x v="1465"/>
    <x v="1465"/>
    <d v="2024-01-12T00:00:00"/>
    <d v="2024-09-26T00:00:00"/>
    <x v="54"/>
    <x v="1"/>
    <n v="258"/>
    <n v="0.70684931506849313"/>
    <x v="2"/>
    <x v="0"/>
    <x v="2"/>
    <s v="Jan"/>
    <s v="Q1"/>
    <n v="926"/>
    <n v="2024"/>
    <s v="Sep"/>
    <s v="Inactive"/>
    <n v="27.793643599887332"/>
  </r>
  <r>
    <x v="1466"/>
    <s v="CUST12172"/>
    <x v="1"/>
    <x v="1466"/>
    <x v="1466"/>
    <d v="2023-09-26T00:00:00"/>
    <d v="2025-02-11T00:00:00"/>
    <x v="148"/>
    <x v="2"/>
    <n v="504"/>
    <n v="1.3808219178082193"/>
    <x v="0"/>
    <x v="2"/>
    <x v="3"/>
    <s v="Sep"/>
    <s v="Q3"/>
    <n v="1034"/>
    <n v="2025"/>
    <s v="Feb"/>
    <s v="Inactive"/>
    <n v="35.666455620101154"/>
  </r>
  <r>
    <x v="1467"/>
    <s v="CUST10031"/>
    <x v="3"/>
    <x v="1467"/>
    <x v="1467"/>
    <d v="2021-03-26T00:00:00"/>
    <d v="2024-06-18T00:00:00"/>
    <x v="233"/>
    <x v="2"/>
    <n v="1180"/>
    <n v="3.2328767123287672"/>
    <x v="0"/>
    <x v="2"/>
    <x v="0"/>
    <s v="Mar"/>
    <s v="Q1"/>
    <n v="1948"/>
    <n v="2024"/>
    <s v="Jun"/>
    <s v="Inactive"/>
    <n v="36.754047533161"/>
  </r>
  <r>
    <x v="1468"/>
    <s v="CUST12475"/>
    <x v="4"/>
    <x v="1468"/>
    <x v="1468"/>
    <d v="2024-03-27T00:00:00"/>
    <d v="2024-07-06T00:00:00"/>
    <x v="160"/>
    <x v="2"/>
    <n v="101"/>
    <n v="0.27671232876712326"/>
    <x v="1"/>
    <x v="1"/>
    <x v="2"/>
    <s v="Mar"/>
    <s v="Q1"/>
    <n v="851"/>
    <n v="2024"/>
    <s v="Jul"/>
    <s v="Inactive"/>
    <n v="15.136657722215975"/>
  </r>
  <r>
    <x v="1469"/>
    <s v="CUST10769"/>
    <x v="3"/>
    <x v="1469"/>
    <x v="1469"/>
    <d v="2022-04-18T00:00:00"/>
    <d v="2023-07-18T00:00:00"/>
    <x v="59"/>
    <x v="0"/>
    <n v="456"/>
    <n v="1.2493150684931507"/>
    <x v="2"/>
    <x v="2"/>
    <x v="1"/>
    <s v="Apr"/>
    <s v="Q2"/>
    <n v="1560"/>
    <n v="2023"/>
    <s v="Jul"/>
    <s v="Active"/>
    <n v="75.962091009953909"/>
  </r>
  <r>
    <x v="1470"/>
    <s v="CUST12344"/>
    <x v="1"/>
    <x v="1470"/>
    <x v="1470"/>
    <d v="2022-04-23T00:00:00"/>
    <d v="2023-04-06T00:00:00"/>
    <x v="110"/>
    <x v="1"/>
    <n v="348"/>
    <n v="0.95342465753424654"/>
    <x v="1"/>
    <x v="2"/>
    <x v="1"/>
    <s v="Apr"/>
    <s v="Q2"/>
    <n v="1555"/>
    <n v="2023"/>
    <s v="Apr"/>
    <s v="Inactive"/>
    <n v="74.887468487655255"/>
  </r>
  <r>
    <x v="1471"/>
    <s v="CUST10608"/>
    <x v="1"/>
    <x v="1471"/>
    <x v="1471"/>
    <d v="2023-09-18T00:00:00"/>
    <d v="2025-06-08T00:00:00"/>
    <x v="55"/>
    <x v="1"/>
    <n v="629"/>
    <n v="1.7232876712328766"/>
    <x v="1"/>
    <x v="2"/>
    <x v="3"/>
    <s v="Sep"/>
    <s v="Q3"/>
    <n v="1042"/>
    <n v="2025"/>
    <s v="Jun"/>
    <s v="Inactive"/>
    <n v="47.19932294701038"/>
  </r>
  <r>
    <x v="1472"/>
    <s v="CUST11029"/>
    <x v="3"/>
    <x v="1472"/>
    <x v="1472"/>
    <d v="2023-07-24T00:00:00"/>
    <d v="2024-08-26T00:00:00"/>
    <x v="121"/>
    <x v="0"/>
    <n v="399"/>
    <n v="1.0931506849315069"/>
    <x v="2"/>
    <x v="1"/>
    <x v="3"/>
    <s v="Jul"/>
    <s v="Q3"/>
    <n v="1098"/>
    <n v="2024"/>
    <s v="Aug"/>
    <s v="Active"/>
    <n v="19.024330942091463"/>
  </r>
  <r>
    <x v="1473"/>
    <s v="CUST11166"/>
    <x v="0"/>
    <x v="1473"/>
    <x v="1473"/>
    <d v="2021-04-22T00:00:00"/>
    <d v="2021-12-02T00:00:00"/>
    <x v="95"/>
    <x v="1"/>
    <n v="224"/>
    <n v="0.61369863013698633"/>
    <x v="2"/>
    <x v="1"/>
    <x v="0"/>
    <s v="Apr"/>
    <s v="Q2"/>
    <n v="1921"/>
    <n v="2021"/>
    <s v="Dec"/>
    <s v="Inactive"/>
    <n v="25.408136786141071"/>
  </r>
  <r>
    <x v="1474"/>
    <s v="CUST11576"/>
    <x v="4"/>
    <x v="1474"/>
    <x v="1474"/>
    <d v="2022-06-01T00:00:00"/>
    <d v="2023-08-10T00:00:00"/>
    <x v="116"/>
    <x v="1"/>
    <n v="435"/>
    <n v="1.1917808219178083"/>
    <x v="2"/>
    <x v="1"/>
    <x v="1"/>
    <s v="Jun"/>
    <s v="Q2"/>
    <n v="1516"/>
    <n v="2023"/>
    <s v="Aug"/>
    <s v="Inactive"/>
    <n v="20.546168230506787"/>
  </r>
  <r>
    <x v="1475"/>
    <s v="CUST10899"/>
    <x v="2"/>
    <x v="1475"/>
    <x v="1475"/>
    <d v="2022-06-30T00:00:00"/>
    <d v="2024-03-20T00:00:00"/>
    <x v="151"/>
    <x v="0"/>
    <n v="629"/>
    <n v="1.7232876712328766"/>
    <x v="2"/>
    <x v="0"/>
    <x v="1"/>
    <s v="Jun"/>
    <s v="Q2"/>
    <n v="1487"/>
    <n v="2024"/>
    <s v="Mar"/>
    <s v="Active"/>
    <n v="25.34325994619358"/>
  </r>
  <r>
    <x v="1476"/>
    <s v="CUST10738"/>
    <x v="2"/>
    <x v="1476"/>
    <x v="1476"/>
    <d v="2023-11-21T00:00:00"/>
    <d v="2024-08-15T00:00:00"/>
    <x v="102"/>
    <x v="0"/>
    <n v="268"/>
    <n v="0.73424657534246573"/>
    <x v="2"/>
    <x v="1"/>
    <x v="3"/>
    <s v="Nov"/>
    <s v="Q4"/>
    <n v="978"/>
    <n v="2024"/>
    <s v="Aug"/>
    <s v="Active"/>
    <n v="19.668113073932606"/>
  </r>
  <r>
    <x v="1477"/>
    <s v="CUST12316"/>
    <x v="0"/>
    <x v="1477"/>
    <x v="1477"/>
    <d v="2022-03-11T00:00:00"/>
    <d v="2024-06-08T00:00:00"/>
    <x v="73"/>
    <x v="1"/>
    <n v="820"/>
    <n v="2.2465753424657535"/>
    <x v="0"/>
    <x v="2"/>
    <x v="1"/>
    <s v="Mar"/>
    <s v="Q1"/>
    <n v="1598"/>
    <n v="2024"/>
    <s v="Jun"/>
    <s v="Inactive"/>
    <n v="41.827696410015101"/>
  </r>
  <r>
    <x v="1478"/>
    <s v="CUST10851"/>
    <x v="0"/>
    <x v="1478"/>
    <x v="1478"/>
    <d v="2021-06-22T00:00:00"/>
    <d v="2022-05-19T00:00:00"/>
    <x v="61"/>
    <x v="1"/>
    <n v="331"/>
    <n v="0.9068493150684932"/>
    <x v="2"/>
    <x v="1"/>
    <x v="0"/>
    <s v="Jun"/>
    <s v="Q2"/>
    <n v="1860"/>
    <n v="2022"/>
    <s v="May"/>
    <s v="Inactive"/>
    <n v="21.717712001075441"/>
  </r>
  <r>
    <x v="1479"/>
    <s v="CUST11378"/>
    <x v="3"/>
    <x v="1479"/>
    <x v="1479"/>
    <d v="2023-02-11T00:00:00"/>
    <d v="2023-12-18T00:00:00"/>
    <x v="19"/>
    <x v="1"/>
    <n v="310"/>
    <n v="0.84931506849315064"/>
    <x v="2"/>
    <x v="2"/>
    <x v="3"/>
    <s v="Feb"/>
    <s v="Q1"/>
    <n v="1261"/>
    <n v="2023"/>
    <s v="Dec"/>
    <s v="Inactive"/>
    <n v="64.545835827816219"/>
  </r>
  <r>
    <x v="1480"/>
    <s v="CUST11858"/>
    <x v="0"/>
    <x v="1480"/>
    <x v="1480"/>
    <d v="2024-01-17T00:00:00"/>
    <d v="2025-03-12T00:00:00"/>
    <x v="226"/>
    <x v="0"/>
    <n v="420"/>
    <n v="1.1506849315068493"/>
    <x v="0"/>
    <x v="0"/>
    <x v="2"/>
    <s v="Jan"/>
    <s v="Q1"/>
    <n v="921"/>
    <n v="2025"/>
    <s v="Mar"/>
    <s v="Active"/>
    <n v="7.6579441946911473"/>
  </r>
  <r>
    <x v="1481"/>
    <s v="CUST12426"/>
    <x v="3"/>
    <x v="1481"/>
    <x v="1481"/>
    <d v="2024-05-21T00:00:00"/>
    <d v="2025-03-20T00:00:00"/>
    <x v="53"/>
    <x v="0"/>
    <n v="303"/>
    <n v="0.83013698630136989"/>
    <x v="0"/>
    <x v="0"/>
    <x v="2"/>
    <s v="May"/>
    <s v="Q2"/>
    <n v="796"/>
    <n v="2025"/>
    <s v="Mar"/>
    <s v="Active"/>
    <n v="5.8516629114236736"/>
  </r>
  <r>
    <x v="1482"/>
    <s v="CUST10792"/>
    <x v="4"/>
    <x v="1482"/>
    <x v="1482"/>
    <d v="2022-06-26T00:00:00"/>
    <d v="2023-07-16T00:00:00"/>
    <x v="226"/>
    <x v="1"/>
    <n v="385"/>
    <n v="1.0547945205479452"/>
    <x v="0"/>
    <x v="2"/>
    <x v="1"/>
    <s v="Jun"/>
    <s v="Q2"/>
    <n v="1491"/>
    <n v="2023"/>
    <s v="Jul"/>
    <s v="Inactive"/>
    <n v="31.002137270421624"/>
  </r>
  <r>
    <x v="1483"/>
    <s v="CUST12158"/>
    <x v="2"/>
    <x v="1483"/>
    <x v="1483"/>
    <d v="2023-03-02T00:00:00"/>
    <d v="2025-03-24T00:00:00"/>
    <x v="43"/>
    <x v="0"/>
    <n v="753"/>
    <n v="2.0630136986301371"/>
    <x v="1"/>
    <x v="1"/>
    <x v="3"/>
    <s v="Mar"/>
    <s v="Q1"/>
    <n v="1242"/>
    <n v="2025"/>
    <s v="Mar"/>
    <s v="Active"/>
    <n v="12.828501211437581"/>
  </r>
  <r>
    <x v="1484"/>
    <s v="CUST11683"/>
    <x v="1"/>
    <x v="1484"/>
    <x v="1484"/>
    <d v="2023-12-20T00:00:00"/>
    <d v="2024-09-09T00:00:00"/>
    <x v="249"/>
    <x v="2"/>
    <n v="264"/>
    <n v="0.72328767123287674"/>
    <x v="1"/>
    <x v="0"/>
    <x v="3"/>
    <s v="Dec"/>
    <s v="Q4"/>
    <n v="949"/>
    <n v="2024"/>
    <s v="Sep"/>
    <s v="Inactive"/>
    <n v="20.877727015294589"/>
  </r>
  <r>
    <x v="1485"/>
    <s v="CUST11556"/>
    <x v="2"/>
    <x v="1485"/>
    <x v="1485"/>
    <d v="2023-02-21T00:00:00"/>
    <d v="2024-12-31T00:00:00"/>
    <x v="252"/>
    <x v="1"/>
    <n v="679"/>
    <n v="1.8602739726027397"/>
    <x v="2"/>
    <x v="1"/>
    <x v="3"/>
    <s v="Feb"/>
    <s v="Q1"/>
    <n v="1251"/>
    <n v="2024"/>
    <s v="Dec"/>
    <s v="Inactive"/>
    <n v="23.574834686083076"/>
  </r>
  <r>
    <x v="1486"/>
    <s v="CUST11589"/>
    <x v="2"/>
    <x v="1486"/>
    <x v="1486"/>
    <d v="2021-12-03T00:00:00"/>
    <d v="2023-03-22T00:00:00"/>
    <x v="222"/>
    <x v="2"/>
    <n v="474"/>
    <n v="1.2986301369863014"/>
    <x v="1"/>
    <x v="1"/>
    <x v="0"/>
    <s v="Dec"/>
    <s v="Q4"/>
    <n v="1696"/>
    <n v="2023"/>
    <s v="Mar"/>
    <s v="Inactive"/>
    <n v="16.215466853678308"/>
  </r>
  <r>
    <x v="1487"/>
    <s v="CUST11894"/>
    <x v="4"/>
    <x v="1487"/>
    <x v="1487"/>
    <d v="2022-11-25T00:00:00"/>
    <d v="2023-06-25T00:00:00"/>
    <x v="16"/>
    <x v="1"/>
    <n v="212"/>
    <n v="0.58082191780821912"/>
    <x v="1"/>
    <x v="2"/>
    <x v="1"/>
    <s v="Nov"/>
    <s v="Q4"/>
    <n v="1339"/>
    <n v="2023"/>
    <s v="Jun"/>
    <s v="Inactive"/>
    <n v="118.97251516673303"/>
  </r>
  <r>
    <x v="1488"/>
    <s v="CUST11951"/>
    <x v="3"/>
    <x v="1488"/>
    <x v="1488"/>
    <d v="2024-04-30T00:00:00"/>
    <d v="2025-04-15T00:00:00"/>
    <x v="293"/>
    <x v="2"/>
    <n v="350"/>
    <n v="0.95890410958904104"/>
    <x v="1"/>
    <x v="1"/>
    <x v="2"/>
    <s v="Apr"/>
    <s v="Q2"/>
    <n v="817"/>
    <n v="2025"/>
    <s v="Apr"/>
    <s v="Inactive"/>
    <n v="7.7425013423632132"/>
  </r>
  <r>
    <x v="1489"/>
    <s v="CUST11735"/>
    <x v="1"/>
    <x v="1489"/>
    <x v="1489"/>
    <d v="2021-06-12T00:00:00"/>
    <d v="2024-01-25T00:00:00"/>
    <x v="168"/>
    <x v="1"/>
    <n v="957"/>
    <n v="2.6219178082191781"/>
    <x v="1"/>
    <x v="2"/>
    <x v="0"/>
    <s v="Jun"/>
    <s v="Q2"/>
    <n v="1870"/>
    <n v="2024"/>
    <s v="Jan"/>
    <s v="Inactive"/>
    <n v="22.520425086452285"/>
  </r>
  <r>
    <x v="1490"/>
    <s v="CUST10820"/>
    <x v="1"/>
    <x v="1490"/>
    <x v="1490"/>
    <d v="2023-11-12T00:00:00"/>
    <d v="2024-02-25T00:00:00"/>
    <x v="178"/>
    <x v="2"/>
    <n v="105"/>
    <n v="0.28767123287671231"/>
    <x v="1"/>
    <x v="0"/>
    <x v="3"/>
    <s v="Nov"/>
    <s v="Q4"/>
    <n v="987"/>
    <n v="2024"/>
    <s v="Feb"/>
    <s v="Inactive"/>
    <n v="20.879546697912495"/>
  </r>
  <r>
    <x v="1491"/>
    <s v="CUST10092"/>
    <x v="2"/>
    <x v="1491"/>
    <x v="1491"/>
    <d v="2021-10-24T00:00:00"/>
    <d v="2022-06-04T00:00:00"/>
    <x v="86"/>
    <x v="0"/>
    <n v="223"/>
    <n v="0.61095890410958908"/>
    <x v="1"/>
    <x v="2"/>
    <x v="0"/>
    <s v="Oct"/>
    <s v="Q4"/>
    <n v="1736"/>
    <n v="2022"/>
    <s v="Jun"/>
    <s v="Active"/>
    <n v="30.635087388639647"/>
  </r>
  <r>
    <x v="1492"/>
    <s v="CUST12111"/>
    <x v="3"/>
    <x v="1492"/>
    <x v="1492"/>
    <d v="2021-07-31T00:00:00"/>
    <d v="2024-08-15T00:00:00"/>
    <x v="46"/>
    <x v="0"/>
    <n v="1111"/>
    <n v="3.043835616438356"/>
    <x v="0"/>
    <x v="0"/>
    <x v="0"/>
    <s v="Jul"/>
    <s v="Q3"/>
    <n v="1821"/>
    <n v="2024"/>
    <s v="Aug"/>
    <s v="Active"/>
    <n v="7.7749201574105369"/>
  </r>
  <r>
    <x v="1493"/>
    <s v="CUST10872"/>
    <x v="1"/>
    <x v="1493"/>
    <x v="1493"/>
    <d v="2024-06-12T00:00:00"/>
    <d v="2024-10-25T00:00:00"/>
    <x v="68"/>
    <x v="1"/>
    <n v="135"/>
    <n v="0.36986301369863012"/>
    <x v="1"/>
    <x v="0"/>
    <x v="2"/>
    <s v="Jun"/>
    <s v="Q2"/>
    <n v="774"/>
    <n v="2024"/>
    <s v="Oct"/>
    <s v="Inactive"/>
    <n v="14.359331622555004"/>
  </r>
  <r>
    <x v="1494"/>
    <s v="CUST11169"/>
    <x v="4"/>
    <x v="1494"/>
    <x v="1494"/>
    <d v="2021-11-30T00:00:00"/>
    <d v="2025-03-25T00:00:00"/>
    <x v="287"/>
    <x v="1"/>
    <n v="1211"/>
    <n v="3.3178082191780822"/>
    <x v="0"/>
    <x v="2"/>
    <x v="0"/>
    <s v="Nov"/>
    <s v="Q4"/>
    <n v="1699"/>
    <n v="2025"/>
    <s v="Mar"/>
    <s v="Inactive"/>
    <n v="44.119779355705283"/>
  </r>
  <r>
    <x v="1495"/>
    <s v="CUST12499"/>
    <x v="4"/>
    <x v="1495"/>
    <x v="1495"/>
    <d v="2022-08-25T00:00:00"/>
    <d v="2024-10-07T00:00:00"/>
    <x v="218"/>
    <x v="0"/>
    <n v="774"/>
    <n v="2.1205479452054794"/>
    <x v="2"/>
    <x v="0"/>
    <x v="1"/>
    <s v="Aug"/>
    <s v="Q3"/>
    <n v="1431"/>
    <n v="2024"/>
    <s v="Oct"/>
    <s v="Active"/>
    <n v="42.705539208537438"/>
  </r>
  <r>
    <x v="1496"/>
    <s v="CUST12339"/>
    <x v="2"/>
    <x v="1496"/>
    <x v="1496"/>
    <d v="2023-05-14T00:00:00"/>
    <d v="2023-11-09T00:00:00"/>
    <x v="29"/>
    <x v="1"/>
    <n v="179"/>
    <n v="0.49041095890410957"/>
    <x v="1"/>
    <x v="0"/>
    <x v="3"/>
    <s v="May"/>
    <s v="Q2"/>
    <n v="1169"/>
    <n v="2023"/>
    <s v="Nov"/>
    <s v="Inactive"/>
    <n v="13.870095924461346"/>
  </r>
  <r>
    <x v="1497"/>
    <s v="CUST11215"/>
    <x v="2"/>
    <x v="1497"/>
    <x v="1497"/>
    <d v="2022-11-17T00:00:00"/>
    <d v="2024-02-01T00:00:00"/>
    <x v="183"/>
    <x v="0"/>
    <n v="441"/>
    <n v="1.2082191780821918"/>
    <x v="0"/>
    <x v="0"/>
    <x v="1"/>
    <s v="Nov"/>
    <s v="Q4"/>
    <n v="1347"/>
    <n v="2024"/>
    <s v="Feb"/>
    <s v="Active"/>
    <n v="6.4011070752568564"/>
  </r>
  <r>
    <x v="1498"/>
    <s v="CUST10703"/>
    <x v="1"/>
    <x v="1498"/>
    <x v="1498"/>
    <d v="2024-03-23T00:00:00"/>
    <d v="2024-11-02T00:00:00"/>
    <x v="192"/>
    <x v="0"/>
    <n v="224"/>
    <n v="0.61369863013698633"/>
    <x v="2"/>
    <x v="2"/>
    <x v="2"/>
    <s v="Mar"/>
    <s v="Q1"/>
    <n v="855"/>
    <n v="2024"/>
    <s v="Nov"/>
    <s v="Active"/>
    <n v="78.045082380826727"/>
  </r>
  <r>
    <x v="1499"/>
    <s v="CUST10800"/>
    <x v="4"/>
    <x v="1499"/>
    <x v="1499"/>
    <d v="2022-09-18T00:00:00"/>
    <d v="2025-06-08T00:00:00"/>
    <x v="27"/>
    <x v="0"/>
    <n v="994"/>
    <n v="2.7232876712328768"/>
    <x v="2"/>
    <x v="0"/>
    <x v="1"/>
    <s v="Sep"/>
    <s v="Q3"/>
    <n v="1407"/>
    <n v="2025"/>
    <s v="Jun"/>
    <s v="Active"/>
    <n v="37.037650331961153"/>
  </r>
  <r>
    <x v="1500"/>
    <s v="CUST11392"/>
    <x v="4"/>
    <x v="1500"/>
    <x v="1500"/>
    <d v="2023-02-11T00:00:00"/>
    <d v="2025-03-26T00:00:00"/>
    <x v="218"/>
    <x v="1"/>
    <n v="774"/>
    <n v="2.1205479452054794"/>
    <x v="1"/>
    <x v="2"/>
    <x v="3"/>
    <s v="Feb"/>
    <s v="Q1"/>
    <n v="1261"/>
    <n v="2025"/>
    <s v="Mar"/>
    <s v="Inactive"/>
    <n v="63.937248927554826"/>
  </r>
  <r>
    <x v="1501"/>
    <s v="CUST12248"/>
    <x v="0"/>
    <x v="1501"/>
    <x v="1501"/>
    <d v="2021-06-30T00:00:00"/>
    <d v="2023-02-01T00:00:00"/>
    <x v="283"/>
    <x v="0"/>
    <n v="581"/>
    <n v="1.5917808219178082"/>
    <x v="1"/>
    <x v="0"/>
    <x v="0"/>
    <s v="Jun"/>
    <s v="Q2"/>
    <n v="1852"/>
    <n v="2023"/>
    <s v="Feb"/>
    <s v="Active"/>
    <n v="18.822524011982829"/>
  </r>
  <r>
    <x v="1502"/>
    <s v="CUST12014"/>
    <x v="2"/>
    <x v="1502"/>
    <x v="1502"/>
    <d v="2023-09-17T00:00:00"/>
    <d v="2025-05-01T00:00:00"/>
    <x v="60"/>
    <x v="0"/>
    <n v="592"/>
    <n v="1.6219178082191781"/>
    <x v="1"/>
    <x v="0"/>
    <x v="3"/>
    <s v="Sep"/>
    <s v="Q3"/>
    <n v="1043"/>
    <n v="2025"/>
    <s v="May"/>
    <s v="Active"/>
    <n v="17.11406389492112"/>
  </r>
  <r>
    <x v="1503"/>
    <s v="CUST11008"/>
    <x v="3"/>
    <x v="1503"/>
    <x v="1503"/>
    <d v="2024-06-02T00:00:00"/>
    <d v="2024-09-26T00:00:00"/>
    <x v="294"/>
    <x v="2"/>
    <n v="116"/>
    <n v="0.31780821917808222"/>
    <x v="0"/>
    <x v="1"/>
    <x v="2"/>
    <s v="Jun"/>
    <s v="Q2"/>
    <n v="784"/>
    <n v="2024"/>
    <s v="Sep"/>
    <s v="Inactive"/>
    <n v="2.7582298820879658"/>
  </r>
  <r>
    <x v="1504"/>
    <s v="CUST10884"/>
    <x v="0"/>
    <x v="1504"/>
    <x v="1504"/>
    <d v="2023-04-01T00:00:00"/>
    <d v="2025-04-30T00:00:00"/>
    <x v="61"/>
    <x v="1"/>
    <n v="760"/>
    <n v="2.0821917808219177"/>
    <x v="1"/>
    <x v="0"/>
    <x v="3"/>
    <s v="Apr"/>
    <s v="Q2"/>
    <n v="1212"/>
    <n v="2025"/>
    <s v="Apr"/>
    <s v="Inactive"/>
    <n v="18.454436474943371"/>
  </r>
  <r>
    <x v="1505"/>
    <s v="CUST11033"/>
    <x v="1"/>
    <x v="1505"/>
    <x v="1505"/>
    <d v="2023-07-20T00:00:00"/>
    <d v="2024-06-01T00:00:00"/>
    <x v="41"/>
    <x v="1"/>
    <n v="317"/>
    <n v="0.86849315068493149"/>
    <x v="1"/>
    <x v="2"/>
    <x v="3"/>
    <s v="Jul"/>
    <s v="Q3"/>
    <n v="1102"/>
    <n v="2024"/>
    <s v="Jun"/>
    <s v="Inactive"/>
    <n v="66.334677382436908"/>
  </r>
  <r>
    <x v="1506"/>
    <s v="CUST11914"/>
    <x v="4"/>
    <x v="1506"/>
    <x v="1506"/>
    <d v="2023-07-20T00:00:00"/>
    <d v="2023-12-19T00:00:00"/>
    <x v="203"/>
    <x v="0"/>
    <n v="152"/>
    <n v="0.41643835616438357"/>
    <x v="0"/>
    <x v="2"/>
    <x v="3"/>
    <s v="Jul"/>
    <s v="Q3"/>
    <n v="1102"/>
    <n v="2023"/>
    <s v="Dec"/>
    <s v="Active"/>
    <n v="21.384334084069195"/>
  </r>
  <r>
    <x v="1507"/>
    <s v="CUST10902"/>
    <x v="4"/>
    <x v="1507"/>
    <x v="1507"/>
    <d v="2023-05-30T00:00:00"/>
    <d v="2024-10-02T00:00:00"/>
    <x v="249"/>
    <x v="0"/>
    <n v="491"/>
    <n v="1.3452054794520547"/>
    <x v="2"/>
    <x v="1"/>
    <x v="3"/>
    <s v="May"/>
    <s v="Q2"/>
    <n v="1153"/>
    <n v="2024"/>
    <s v="Oct"/>
    <s v="Active"/>
    <n v="21.164274362487593"/>
  </r>
  <r>
    <x v="1508"/>
    <s v="CUST12180"/>
    <x v="4"/>
    <x v="1508"/>
    <x v="1508"/>
    <d v="2021-09-12T00:00:00"/>
    <d v="2024-01-11T00:00:00"/>
    <x v="86"/>
    <x v="2"/>
    <n v="851"/>
    <n v="2.3315068493150686"/>
    <x v="1"/>
    <x v="0"/>
    <x v="0"/>
    <s v="Sep"/>
    <s v="Q3"/>
    <n v="1778"/>
    <n v="2024"/>
    <s v="Jan"/>
    <s v="Inactive"/>
    <n v="10.754025306377661"/>
  </r>
  <r>
    <x v="1509"/>
    <s v="CUST10532"/>
    <x v="4"/>
    <x v="1509"/>
    <x v="1509"/>
    <d v="2023-04-28T00:00:00"/>
    <d v="2023-05-21T00:00:00"/>
    <x v="295"/>
    <x v="1"/>
    <n v="23"/>
    <n v="6.3013698630136991E-2"/>
    <x v="0"/>
    <x v="2"/>
    <x v="3"/>
    <s v="Apr"/>
    <s v="Q2"/>
    <n v="1185"/>
    <n v="2023"/>
    <s v="May"/>
    <s v="Inactive"/>
    <n v="29.860068365013248"/>
  </r>
  <r>
    <x v="1510"/>
    <s v="CUST12286"/>
    <x v="2"/>
    <x v="1510"/>
    <x v="1510"/>
    <d v="2023-03-15T00:00:00"/>
    <d v="2024-03-14T00:00:00"/>
    <x v="75"/>
    <x v="1"/>
    <n v="365"/>
    <n v="1"/>
    <x v="2"/>
    <x v="1"/>
    <x v="3"/>
    <s v="Mar"/>
    <s v="Q1"/>
    <n v="1229"/>
    <n v="2024"/>
    <s v="Mar"/>
    <s v="Inactive"/>
    <n v="17.768600530702095"/>
  </r>
  <r>
    <x v="1511"/>
    <s v="CUST12065"/>
    <x v="3"/>
    <x v="1511"/>
    <x v="1511"/>
    <d v="2021-03-18T00:00:00"/>
    <d v="2024-02-28T00:00:00"/>
    <x v="214"/>
    <x v="2"/>
    <n v="1077"/>
    <n v="2.9506849315068493"/>
    <x v="0"/>
    <x v="1"/>
    <x v="0"/>
    <s v="Mar"/>
    <s v="Q1"/>
    <n v="1956"/>
    <n v="2024"/>
    <s v="Feb"/>
    <s v="Inactive"/>
    <n v="4.7745730563500608"/>
  </r>
  <r>
    <x v="1512"/>
    <s v="CUST10856"/>
    <x v="2"/>
    <x v="1512"/>
    <x v="1512"/>
    <d v="2023-12-04T00:00:00"/>
    <d v="2025-01-13T00:00:00"/>
    <x v="208"/>
    <x v="1"/>
    <n v="406"/>
    <n v="1.1123287671232878"/>
    <x v="2"/>
    <x v="1"/>
    <x v="3"/>
    <s v="Dec"/>
    <s v="Q4"/>
    <n v="965"/>
    <n v="2025"/>
    <s v="Jan"/>
    <s v="Inactive"/>
    <n v="26.048993287848521"/>
  </r>
  <r>
    <x v="1513"/>
    <s v="CUST11662"/>
    <x v="3"/>
    <x v="1513"/>
    <x v="1513"/>
    <d v="2021-08-30T00:00:00"/>
    <d v="2023-07-27T00:00:00"/>
    <x v="195"/>
    <x v="1"/>
    <n v="696"/>
    <n v="1.9068493150684931"/>
    <x v="2"/>
    <x v="2"/>
    <x v="0"/>
    <s v="Aug"/>
    <s v="Q3"/>
    <n v="1791"/>
    <n v="2023"/>
    <s v="Jul"/>
    <s v="Inactive"/>
    <n v="66.384416208863001"/>
  </r>
  <r>
    <x v="1514"/>
    <s v="CUST12443"/>
    <x v="2"/>
    <x v="1514"/>
    <x v="1514"/>
    <d v="2021-01-29T00:00:00"/>
    <d v="2024-04-20T00:00:00"/>
    <x v="5"/>
    <x v="2"/>
    <n v="1177"/>
    <n v="3.2246575342465755"/>
    <x v="2"/>
    <x v="0"/>
    <x v="0"/>
    <s v="Jan"/>
    <s v="Q1"/>
    <n v="2004"/>
    <n v="2024"/>
    <s v="Apr"/>
    <s v="Inactive"/>
    <n v="24.49480197117472"/>
  </r>
  <r>
    <x v="1515"/>
    <s v="CUST10576"/>
    <x v="3"/>
    <x v="1515"/>
    <x v="1515"/>
    <d v="2021-06-19T00:00:00"/>
    <d v="2025-05-19T00:00:00"/>
    <x v="79"/>
    <x v="2"/>
    <n v="1430"/>
    <n v="3.9178082191780823"/>
    <x v="2"/>
    <x v="2"/>
    <x v="0"/>
    <s v="Jun"/>
    <s v="Q2"/>
    <n v="1863"/>
    <n v="2025"/>
    <s v="May"/>
    <s v="Inactive"/>
    <n v="153.02740992481074"/>
  </r>
  <r>
    <x v="1516"/>
    <s v="CUST11521"/>
    <x v="4"/>
    <x v="1516"/>
    <x v="1516"/>
    <d v="2022-11-13T00:00:00"/>
    <d v="2022-12-11T00:00:00"/>
    <x v="292"/>
    <x v="1"/>
    <n v="28"/>
    <n v="7.6712328767123292E-2"/>
    <x v="1"/>
    <x v="0"/>
    <x v="1"/>
    <s v="Nov"/>
    <s v="Q4"/>
    <n v="1351"/>
    <n v="2022"/>
    <s v="Dec"/>
    <s v="Inactive"/>
    <n v="20.630208843982164"/>
  </r>
  <r>
    <x v="1517"/>
    <s v="CUST12194"/>
    <x v="4"/>
    <x v="1517"/>
    <x v="1517"/>
    <d v="2022-08-01T00:00:00"/>
    <d v="2022-11-08T00:00:00"/>
    <x v="257"/>
    <x v="0"/>
    <n v="99"/>
    <n v="0.27123287671232876"/>
    <x v="1"/>
    <x v="0"/>
    <x v="1"/>
    <s v="Aug"/>
    <s v="Q3"/>
    <n v="1455"/>
    <n v="2022"/>
    <s v="Nov"/>
    <s v="Active"/>
    <n v="14.333059468275776"/>
  </r>
  <r>
    <x v="1518"/>
    <s v="CUST12443"/>
    <x v="4"/>
    <x v="1518"/>
    <x v="1518"/>
    <d v="2023-08-08T00:00:00"/>
    <d v="2023-11-19T00:00:00"/>
    <x v="38"/>
    <x v="1"/>
    <n v="103"/>
    <n v="0.28219178082191781"/>
    <x v="0"/>
    <x v="0"/>
    <x v="3"/>
    <s v="Aug"/>
    <s v="Q3"/>
    <n v="1083"/>
    <n v="2023"/>
    <s v="Nov"/>
    <s v="Inactive"/>
    <n v="8.073746152982487"/>
  </r>
  <r>
    <x v="1519"/>
    <s v="CUST10441"/>
    <x v="0"/>
    <x v="1519"/>
    <x v="1519"/>
    <d v="2021-06-17T00:00:00"/>
    <d v="2022-12-02T00:00:00"/>
    <x v="203"/>
    <x v="2"/>
    <n v="533"/>
    <n v="1.4602739726027398"/>
    <x v="1"/>
    <x v="0"/>
    <x v="0"/>
    <s v="Jun"/>
    <s v="Q2"/>
    <n v="1865"/>
    <n v="2022"/>
    <s v="Dec"/>
    <s v="Inactive"/>
    <n v="11.861044816452075"/>
  </r>
  <r>
    <x v="1520"/>
    <s v="CUST11489"/>
    <x v="0"/>
    <x v="1520"/>
    <x v="1520"/>
    <d v="2022-10-06T00:00:00"/>
    <d v="2022-11-29T00:00:00"/>
    <x v="144"/>
    <x v="1"/>
    <n v="54"/>
    <n v="0.14794520547945206"/>
    <x v="2"/>
    <x v="0"/>
    <x v="1"/>
    <s v="Oct"/>
    <s v="Q4"/>
    <n v="1389"/>
    <n v="2022"/>
    <s v="Nov"/>
    <s v="Inactive"/>
    <n v="40.914672876371533"/>
  </r>
  <r>
    <x v="1521"/>
    <s v="CUST10138"/>
    <x v="0"/>
    <x v="1521"/>
    <x v="1521"/>
    <d v="2024-02-16T00:00:00"/>
    <d v="2024-11-30T00:00:00"/>
    <x v="291"/>
    <x v="0"/>
    <n v="288"/>
    <n v="0.78904109589041094"/>
    <x v="2"/>
    <x v="0"/>
    <x v="2"/>
    <s v="Feb"/>
    <s v="Q1"/>
    <n v="891"/>
    <n v="2024"/>
    <s v="Nov"/>
    <s v="Active"/>
    <n v="33.333884345060504"/>
  </r>
  <r>
    <x v="1522"/>
    <s v="CUST11961"/>
    <x v="2"/>
    <x v="1522"/>
    <x v="1522"/>
    <d v="2024-07-22T00:00:00"/>
    <d v="2024-08-05T00:00:00"/>
    <x v="29"/>
    <x v="1"/>
    <n v="14"/>
    <n v="3.8356164383561646E-2"/>
    <x v="1"/>
    <x v="2"/>
    <x v="2"/>
    <s v="Jul"/>
    <s v="Q3"/>
    <n v="734"/>
    <n v="2024"/>
    <s v="Aug"/>
    <s v="Inactive"/>
    <n v="61.921012617077231"/>
  </r>
  <r>
    <x v="1523"/>
    <s v="CUST10309"/>
    <x v="4"/>
    <x v="1523"/>
    <x v="1523"/>
    <d v="2023-04-05T00:00:00"/>
    <d v="2025-06-11T00:00:00"/>
    <x v="13"/>
    <x v="1"/>
    <n v="798"/>
    <n v="2.1863013698630138"/>
    <x v="2"/>
    <x v="0"/>
    <x v="3"/>
    <s v="Apr"/>
    <s v="Q2"/>
    <n v="1208"/>
    <n v="2025"/>
    <s v="Jun"/>
    <s v="Inactive"/>
    <n v="22.866218633240628"/>
  </r>
  <r>
    <x v="1524"/>
    <s v="CUST11793"/>
    <x v="1"/>
    <x v="1524"/>
    <x v="1524"/>
    <d v="2022-01-10T00:00:00"/>
    <d v="2022-10-19T00:00:00"/>
    <x v="6"/>
    <x v="0"/>
    <n v="282"/>
    <n v="0.77260273972602744"/>
    <x v="1"/>
    <x v="1"/>
    <x v="1"/>
    <s v="Jan"/>
    <s v="Q1"/>
    <n v="1658"/>
    <n v="2022"/>
    <s v="Oct"/>
    <s v="Active"/>
    <n v="14.507659013260529"/>
  </r>
  <r>
    <x v="1525"/>
    <s v="CUST11212"/>
    <x v="3"/>
    <x v="1525"/>
    <x v="1525"/>
    <d v="2020-08-24T00:00:00"/>
    <d v="2023-10-10T00:00:00"/>
    <x v="178"/>
    <x v="1"/>
    <n v="1142"/>
    <n v="3.128767123287671"/>
    <x v="1"/>
    <x v="1"/>
    <x v="4"/>
    <s v="Aug"/>
    <s v="Q3"/>
    <n v="2162"/>
    <n v="2023"/>
    <s v="Oct"/>
    <s v="Inactive"/>
    <n v="16.320636123535941"/>
  </r>
  <r>
    <x v="1526"/>
    <s v="CUST10937"/>
    <x v="1"/>
    <x v="1526"/>
    <x v="1526"/>
    <d v="2022-05-13T00:00:00"/>
    <d v="2022-11-22T00:00:00"/>
    <x v="80"/>
    <x v="0"/>
    <n v="193"/>
    <n v="0.52876712328767128"/>
    <x v="1"/>
    <x v="0"/>
    <x v="1"/>
    <s v="May"/>
    <s v="Q2"/>
    <n v="1535"/>
    <n v="2022"/>
    <s v="Nov"/>
    <s v="Active"/>
    <n v="14.451528957521811"/>
  </r>
  <r>
    <x v="1527"/>
    <s v="CUST11437"/>
    <x v="3"/>
    <x v="1527"/>
    <x v="1527"/>
    <d v="2023-08-19T00:00:00"/>
    <d v="2023-10-08T00:00:00"/>
    <x v="206"/>
    <x v="0"/>
    <n v="50"/>
    <n v="0.13698630136986301"/>
    <x v="0"/>
    <x v="2"/>
    <x v="3"/>
    <s v="Aug"/>
    <s v="Q3"/>
    <n v="1072"/>
    <n v="2023"/>
    <s v="Oct"/>
    <s v="Active"/>
    <n v="19.709234961864663"/>
  </r>
  <r>
    <x v="1528"/>
    <s v="CUST10170"/>
    <x v="0"/>
    <x v="1528"/>
    <x v="1528"/>
    <d v="2022-12-30T00:00:00"/>
    <d v="2024-09-09T00:00:00"/>
    <x v="210"/>
    <x v="2"/>
    <n v="619"/>
    <n v="1.6958904109589041"/>
    <x v="1"/>
    <x v="2"/>
    <x v="1"/>
    <s v="Dec"/>
    <s v="Q4"/>
    <n v="1304"/>
    <n v="2024"/>
    <s v="Sep"/>
    <s v="Inactive"/>
    <n v="47.027348923327864"/>
  </r>
  <r>
    <x v="1529"/>
    <s v="CUST12425"/>
    <x v="2"/>
    <x v="1529"/>
    <x v="1529"/>
    <d v="2022-01-13T00:00:00"/>
    <d v="2024-06-29T00:00:00"/>
    <x v="181"/>
    <x v="1"/>
    <n v="898"/>
    <n v="2.4602739726027396"/>
    <x v="1"/>
    <x v="0"/>
    <x v="1"/>
    <s v="Jan"/>
    <s v="Q1"/>
    <n v="1655"/>
    <n v="2024"/>
    <s v="Jun"/>
    <s v="Inactive"/>
    <n v="24.085786661797556"/>
  </r>
  <r>
    <x v="1530"/>
    <s v="CUST11928"/>
    <x v="2"/>
    <x v="1530"/>
    <x v="1530"/>
    <d v="2022-11-21T00:00:00"/>
    <d v="2025-04-17T00:00:00"/>
    <x v="135"/>
    <x v="0"/>
    <n v="878"/>
    <n v="2.4054794520547946"/>
    <x v="1"/>
    <x v="0"/>
    <x v="1"/>
    <s v="Nov"/>
    <s v="Q4"/>
    <n v="1343"/>
    <n v="2025"/>
    <s v="Apr"/>
    <s v="Active"/>
    <n v="23.708950161892247"/>
  </r>
  <r>
    <x v="1531"/>
    <s v="CUST12489"/>
    <x v="2"/>
    <x v="1531"/>
    <x v="1531"/>
    <d v="2021-12-23T00:00:00"/>
    <d v="2023-10-02T00:00:00"/>
    <x v="67"/>
    <x v="1"/>
    <n v="648"/>
    <n v="1.7753424657534247"/>
    <x v="2"/>
    <x v="1"/>
    <x v="0"/>
    <s v="Dec"/>
    <s v="Q4"/>
    <n v="1676"/>
    <n v="2023"/>
    <s v="Oct"/>
    <s v="Inactive"/>
    <n v="20.771784551915143"/>
  </r>
  <r>
    <x v="1532"/>
    <s v="CUST10795"/>
    <x v="3"/>
    <x v="1532"/>
    <x v="1532"/>
    <d v="2022-11-02T00:00:00"/>
    <d v="2024-07-03T00:00:00"/>
    <x v="208"/>
    <x v="0"/>
    <n v="609"/>
    <n v="1.6684931506849314"/>
    <x v="0"/>
    <x v="0"/>
    <x v="1"/>
    <s v="Nov"/>
    <s v="Q4"/>
    <n v="1362"/>
    <n v="2024"/>
    <s v="Jul"/>
    <s v="Active"/>
    <n v="8.8631429204871797"/>
  </r>
  <r>
    <x v="1533"/>
    <s v="CUST12234"/>
    <x v="1"/>
    <x v="1533"/>
    <x v="1533"/>
    <d v="2024-02-16T00:00:00"/>
    <d v="2024-08-04T00:00:00"/>
    <x v="0"/>
    <x v="0"/>
    <n v="170"/>
    <n v="0.46575342465753422"/>
    <x v="1"/>
    <x v="0"/>
    <x v="2"/>
    <s v="Feb"/>
    <s v="Q1"/>
    <n v="891"/>
    <n v="2024"/>
    <s v="Aug"/>
    <s v="Active"/>
    <n v="23.563855425346738"/>
  </r>
  <r>
    <x v="1534"/>
    <s v="CUST11649"/>
    <x v="3"/>
    <x v="1534"/>
    <x v="1534"/>
    <d v="2023-02-27T00:00:00"/>
    <d v="2024-10-24T00:00:00"/>
    <x v="174"/>
    <x v="1"/>
    <n v="605"/>
    <n v="1.6575342465753424"/>
    <x v="0"/>
    <x v="2"/>
    <x v="3"/>
    <s v="Feb"/>
    <s v="Q1"/>
    <n v="1245"/>
    <n v="2024"/>
    <s v="Oct"/>
    <s v="Inactive"/>
    <n v="24.151031407924894"/>
  </r>
  <r>
    <x v="1535"/>
    <s v="CUST11234"/>
    <x v="3"/>
    <x v="1535"/>
    <x v="1535"/>
    <d v="2022-02-10T00:00:00"/>
    <d v="2024-01-21T00:00:00"/>
    <x v="167"/>
    <x v="0"/>
    <n v="710"/>
    <n v="1.9452054794520548"/>
    <x v="1"/>
    <x v="0"/>
    <x v="1"/>
    <s v="Feb"/>
    <s v="Q1"/>
    <n v="1627"/>
    <n v="2024"/>
    <s v="Jan"/>
    <s v="Active"/>
    <n v="18.525169031381878"/>
  </r>
  <r>
    <x v="1536"/>
    <s v="CUST10380"/>
    <x v="0"/>
    <x v="1536"/>
    <x v="1536"/>
    <d v="2023-02-02T00:00:00"/>
    <d v="2024-03-09T00:00:00"/>
    <x v="80"/>
    <x v="1"/>
    <n v="401"/>
    <n v="1.0986301369863014"/>
    <x v="1"/>
    <x v="0"/>
    <x v="3"/>
    <s v="Feb"/>
    <s v="Q1"/>
    <n v="1270"/>
    <n v="2024"/>
    <s v="Mar"/>
    <s v="Inactive"/>
    <n v="35.707011310896554"/>
  </r>
  <r>
    <x v="1537"/>
    <s v="CUST11288"/>
    <x v="1"/>
    <x v="1537"/>
    <x v="1537"/>
    <d v="2024-02-15T00:00:00"/>
    <d v="2025-05-02T00:00:00"/>
    <x v="176"/>
    <x v="2"/>
    <n v="442"/>
    <n v="1.210958904109589"/>
    <x v="0"/>
    <x v="2"/>
    <x v="2"/>
    <s v="Feb"/>
    <s v="Q1"/>
    <n v="892"/>
    <n v="2025"/>
    <s v="May"/>
    <s v="Inactive"/>
    <n v="23.423494549870657"/>
  </r>
  <r>
    <x v="1538"/>
    <s v="CUST11514"/>
    <x v="2"/>
    <x v="1538"/>
    <x v="1538"/>
    <d v="2024-02-26T00:00:00"/>
    <d v="2024-12-10T00:00:00"/>
    <x v="1"/>
    <x v="1"/>
    <n v="288"/>
    <n v="0.78904109589041094"/>
    <x v="1"/>
    <x v="1"/>
    <x v="2"/>
    <s v="Feb"/>
    <s v="Q1"/>
    <n v="881"/>
    <n v="2024"/>
    <s v="Dec"/>
    <s v="Inactive"/>
    <n v="12.308370898424746"/>
  </r>
  <r>
    <x v="1539"/>
    <s v="CUST11540"/>
    <x v="0"/>
    <x v="1539"/>
    <x v="1539"/>
    <d v="2023-01-23T00:00:00"/>
    <d v="2025-06-02T00:00:00"/>
    <x v="71"/>
    <x v="1"/>
    <n v="861"/>
    <n v="2.3589041095890413"/>
    <x v="1"/>
    <x v="2"/>
    <x v="3"/>
    <s v="Jan"/>
    <s v="Q1"/>
    <n v="1280"/>
    <n v="2025"/>
    <s v="Jun"/>
    <s v="Inactive"/>
    <n v="54.814500728411467"/>
  </r>
  <r>
    <x v="1540"/>
    <s v="CUST10494"/>
    <x v="2"/>
    <x v="1540"/>
    <x v="1540"/>
    <d v="2023-04-28T00:00:00"/>
    <d v="2023-08-13T00:00:00"/>
    <x v="262"/>
    <x v="2"/>
    <n v="107"/>
    <n v="0.29315068493150687"/>
    <x v="0"/>
    <x v="1"/>
    <x v="3"/>
    <s v="Apr"/>
    <s v="Q2"/>
    <n v="1185"/>
    <n v="2023"/>
    <s v="Aug"/>
    <s v="Inactive"/>
    <n v="3.1843493238922007"/>
  </r>
  <r>
    <x v="1541"/>
    <s v="CUST10926"/>
    <x v="4"/>
    <x v="1541"/>
    <x v="1541"/>
    <d v="2023-12-23T00:00:00"/>
    <d v="2025-05-27T00:00:00"/>
    <x v="292"/>
    <x v="2"/>
    <n v="521"/>
    <n v="1.4273972602739726"/>
    <x v="2"/>
    <x v="0"/>
    <x v="3"/>
    <s v="Dec"/>
    <s v="Q4"/>
    <n v="946"/>
    <n v="2025"/>
    <s v="May"/>
    <s v="Inactive"/>
    <n v="42.029267736244144"/>
  </r>
  <r>
    <x v="1542"/>
    <s v="CUST11125"/>
    <x v="2"/>
    <x v="1542"/>
    <x v="1542"/>
    <d v="2024-05-01T00:00:00"/>
    <d v="2025-06-08T00:00:00"/>
    <x v="87"/>
    <x v="0"/>
    <n v="403"/>
    <n v="1.1041095890410959"/>
    <x v="0"/>
    <x v="2"/>
    <x v="2"/>
    <s v="May"/>
    <s v="Q2"/>
    <n v="816"/>
    <n v="2025"/>
    <s v="Jun"/>
    <s v="Active"/>
    <n v="30.264728502231723"/>
  </r>
  <r>
    <x v="1543"/>
    <s v="CUST11632"/>
    <x v="2"/>
    <x v="1543"/>
    <x v="1543"/>
    <d v="2023-08-29T00:00:00"/>
    <d v="2024-11-20T00:00:00"/>
    <x v="72"/>
    <x v="2"/>
    <n v="449"/>
    <n v="1.2301369863013698"/>
    <x v="2"/>
    <x v="0"/>
    <x v="3"/>
    <s v="Aug"/>
    <s v="Q3"/>
    <n v="1062"/>
    <n v="2024"/>
    <s v="Nov"/>
    <s v="Inactive"/>
    <n v="26.792469692509485"/>
  </r>
  <r>
    <x v="1544"/>
    <s v="CUST11513"/>
    <x v="4"/>
    <x v="1544"/>
    <x v="1544"/>
    <d v="2022-07-26T00:00:00"/>
    <d v="2024-11-21T00:00:00"/>
    <x v="146"/>
    <x v="1"/>
    <n v="849"/>
    <n v="2.3260273972602739"/>
    <x v="2"/>
    <x v="1"/>
    <x v="1"/>
    <s v="Jul"/>
    <s v="Q3"/>
    <n v="1461"/>
    <n v="2024"/>
    <s v="Nov"/>
    <s v="Inactive"/>
    <n v="16.114995237758542"/>
  </r>
  <r>
    <x v="1545"/>
    <s v="CUST10406"/>
    <x v="0"/>
    <x v="1545"/>
    <x v="1545"/>
    <d v="2023-01-30T00:00:00"/>
    <d v="2023-07-16T00:00:00"/>
    <x v="17"/>
    <x v="1"/>
    <n v="167"/>
    <n v="0.45753424657534247"/>
    <x v="1"/>
    <x v="2"/>
    <x v="3"/>
    <s v="Jan"/>
    <s v="Q1"/>
    <n v="1273"/>
    <n v="2023"/>
    <s v="Jul"/>
    <s v="Inactive"/>
    <n v="88.459000753293594"/>
  </r>
  <r>
    <x v="1546"/>
    <s v="CUST10656"/>
    <x v="4"/>
    <x v="1546"/>
    <x v="1546"/>
    <d v="2022-07-12T00:00:00"/>
    <d v="2024-09-07T00:00:00"/>
    <x v="102"/>
    <x v="0"/>
    <n v="788"/>
    <n v="2.1589041095890411"/>
    <x v="2"/>
    <x v="0"/>
    <x v="1"/>
    <s v="Jul"/>
    <s v="Q3"/>
    <n v="1475"/>
    <n v="2024"/>
    <s v="Sep"/>
    <s v="Active"/>
    <n v="48.766430394217785"/>
  </r>
  <r>
    <x v="1547"/>
    <s v="CUST11962"/>
    <x v="0"/>
    <x v="1547"/>
    <x v="1547"/>
    <d v="2021-11-04T00:00:00"/>
    <d v="2022-01-24T00:00:00"/>
    <x v="132"/>
    <x v="0"/>
    <n v="81"/>
    <n v="0.22191780821917809"/>
    <x v="2"/>
    <x v="2"/>
    <x v="0"/>
    <s v="Nov"/>
    <s v="Q4"/>
    <n v="1725"/>
    <n v="2022"/>
    <s v="Jan"/>
    <s v="Active"/>
    <n v="264.23096423316701"/>
  </r>
  <r>
    <x v="1548"/>
    <s v="CUST11978"/>
    <x v="4"/>
    <x v="1548"/>
    <x v="1548"/>
    <d v="2021-05-19T00:00:00"/>
    <d v="2024-09-07T00:00:00"/>
    <x v="230"/>
    <x v="2"/>
    <n v="1207"/>
    <n v="3.3068493150684932"/>
    <x v="2"/>
    <x v="0"/>
    <x v="0"/>
    <s v="May"/>
    <s v="Q2"/>
    <n v="1894"/>
    <n v="2024"/>
    <s v="Sep"/>
    <s v="Inactive"/>
    <n v="33.338939234022597"/>
  </r>
  <r>
    <x v="1549"/>
    <s v="CUST12361"/>
    <x v="1"/>
    <x v="1549"/>
    <x v="1549"/>
    <d v="2023-03-23T00:00:00"/>
    <d v="2024-05-01T00:00:00"/>
    <x v="199"/>
    <x v="0"/>
    <n v="405"/>
    <n v="1.1095890410958904"/>
    <x v="0"/>
    <x v="2"/>
    <x v="3"/>
    <s v="Mar"/>
    <s v="Q1"/>
    <n v="1221"/>
    <n v="2024"/>
    <s v="May"/>
    <s v="Active"/>
    <n v="36.931968269240471"/>
  </r>
  <r>
    <x v="1550"/>
    <s v="CUST11242"/>
    <x v="0"/>
    <x v="1550"/>
    <x v="1550"/>
    <d v="2021-08-11T00:00:00"/>
    <d v="2022-05-30T00:00:00"/>
    <x v="128"/>
    <x v="1"/>
    <n v="292"/>
    <n v="0.8"/>
    <x v="2"/>
    <x v="1"/>
    <x v="0"/>
    <s v="Aug"/>
    <s v="Q3"/>
    <n v="1810"/>
    <n v="2022"/>
    <s v="May"/>
    <s v="Inactive"/>
    <n v="22.803744217640649"/>
  </r>
  <r>
    <x v="1551"/>
    <s v="CUST11973"/>
    <x v="0"/>
    <x v="1551"/>
    <x v="1551"/>
    <d v="2022-08-13T00:00:00"/>
    <d v="2024-11-25T00:00:00"/>
    <x v="7"/>
    <x v="2"/>
    <n v="835"/>
    <n v="2.2876712328767121"/>
    <x v="2"/>
    <x v="0"/>
    <x v="1"/>
    <s v="Aug"/>
    <s v="Q3"/>
    <n v="1443"/>
    <n v="2024"/>
    <s v="Nov"/>
    <s v="Inactive"/>
    <n v="41.373177428943357"/>
  </r>
  <r>
    <x v="1552"/>
    <s v="CUST12290"/>
    <x v="4"/>
    <x v="1552"/>
    <x v="1552"/>
    <d v="2021-04-26T00:00:00"/>
    <d v="2024-05-31T00:00:00"/>
    <x v="233"/>
    <x v="0"/>
    <n v="1131"/>
    <n v="3.0986301369863014"/>
    <x v="0"/>
    <x v="0"/>
    <x v="0"/>
    <s v="Apr"/>
    <s v="Q2"/>
    <n v="1917"/>
    <n v="2024"/>
    <s v="May"/>
    <s v="Active"/>
    <n v="8.3111748958191782"/>
  </r>
  <r>
    <x v="1553"/>
    <s v="CUST12046"/>
    <x v="3"/>
    <x v="1553"/>
    <x v="1553"/>
    <d v="2023-04-19T00:00:00"/>
    <d v="2023-11-05T00:00:00"/>
    <x v="143"/>
    <x v="2"/>
    <n v="200"/>
    <n v="0.54794520547945202"/>
    <x v="2"/>
    <x v="0"/>
    <x v="3"/>
    <s v="Apr"/>
    <s v="Q2"/>
    <n v="1194"/>
    <n v="2023"/>
    <s v="Nov"/>
    <s v="Inactive"/>
    <n v="47.397380454411206"/>
  </r>
  <r>
    <x v="1554"/>
    <s v="CUST11471"/>
    <x v="3"/>
    <x v="1554"/>
    <x v="1554"/>
    <d v="2023-06-17T00:00:00"/>
    <d v="2023-08-26T00:00:00"/>
    <x v="14"/>
    <x v="0"/>
    <n v="70"/>
    <n v="0.19178082191780821"/>
    <x v="2"/>
    <x v="0"/>
    <x v="3"/>
    <s v="Jun"/>
    <s v="Q2"/>
    <n v="1135"/>
    <n v="2023"/>
    <s v="Aug"/>
    <s v="Active"/>
    <n v="27.55766617026396"/>
  </r>
  <r>
    <x v="1555"/>
    <s v="CUST12489"/>
    <x v="3"/>
    <x v="1555"/>
    <x v="1555"/>
    <d v="2024-01-28T00:00:00"/>
    <d v="2024-07-01T00:00:00"/>
    <x v="202"/>
    <x v="2"/>
    <n v="155"/>
    <n v="0.42465753424657532"/>
    <x v="1"/>
    <x v="1"/>
    <x v="2"/>
    <s v="Jan"/>
    <s v="Q1"/>
    <n v="910"/>
    <n v="2024"/>
    <s v="Jul"/>
    <s v="Inactive"/>
    <n v="8.1419756779991701"/>
  </r>
  <r>
    <x v="1556"/>
    <s v="CUST11868"/>
    <x v="2"/>
    <x v="1556"/>
    <x v="1556"/>
    <d v="2023-07-06T00:00:00"/>
    <d v="2023-11-12T00:00:00"/>
    <x v="84"/>
    <x v="0"/>
    <n v="129"/>
    <n v="0.35342465753424657"/>
    <x v="1"/>
    <x v="2"/>
    <x v="3"/>
    <s v="Jul"/>
    <s v="Q3"/>
    <n v="1116"/>
    <n v="2023"/>
    <s v="Nov"/>
    <s v="Active"/>
    <n v="75.334341413619939"/>
  </r>
  <r>
    <x v="1557"/>
    <s v="CUST10676"/>
    <x v="1"/>
    <x v="1557"/>
    <x v="1557"/>
    <d v="2021-05-13T00:00:00"/>
    <d v="2024-08-11T00:00:00"/>
    <x v="204"/>
    <x v="2"/>
    <n v="1186"/>
    <n v="3.2493150684931509"/>
    <x v="2"/>
    <x v="2"/>
    <x v="0"/>
    <s v="May"/>
    <s v="Q2"/>
    <n v="1900"/>
    <n v="2024"/>
    <s v="Aug"/>
    <s v="Inactive"/>
    <n v="161.64139968112781"/>
  </r>
  <r>
    <x v="1558"/>
    <s v="CUST10673"/>
    <x v="2"/>
    <x v="1558"/>
    <x v="1558"/>
    <d v="2021-07-01T00:00:00"/>
    <d v="2024-02-12T00:00:00"/>
    <x v="242"/>
    <x v="2"/>
    <n v="956"/>
    <n v="2.6191780821917807"/>
    <x v="0"/>
    <x v="2"/>
    <x v="0"/>
    <s v="Jul"/>
    <s v="Q3"/>
    <n v="1851"/>
    <n v="2024"/>
    <s v="Feb"/>
    <s v="Inactive"/>
    <n v="20.288051173166341"/>
  </r>
  <r>
    <x v="1559"/>
    <s v="CUST12412"/>
    <x v="3"/>
    <x v="1559"/>
    <x v="1559"/>
    <d v="2023-09-28T00:00:00"/>
    <d v="2023-10-12T00:00:00"/>
    <x v="130"/>
    <x v="0"/>
    <n v="14"/>
    <n v="3.8356164383561646E-2"/>
    <x v="0"/>
    <x v="0"/>
    <x v="3"/>
    <s v="Sep"/>
    <s v="Q3"/>
    <n v="1032"/>
    <n v="2023"/>
    <s v="Oct"/>
    <s v="Active"/>
    <n v="8.3632360074209142"/>
  </r>
  <r>
    <x v="1560"/>
    <s v="CUST11712"/>
    <x v="4"/>
    <x v="1560"/>
    <x v="1560"/>
    <d v="2021-07-26T00:00:00"/>
    <d v="2022-04-09T00:00:00"/>
    <x v="40"/>
    <x v="0"/>
    <n v="257"/>
    <n v="0.70410958904109588"/>
    <x v="1"/>
    <x v="0"/>
    <x v="0"/>
    <s v="Jul"/>
    <s v="Q3"/>
    <n v="1826"/>
    <n v="2022"/>
    <s v="Apr"/>
    <s v="Active"/>
    <n v="32.858509418373799"/>
  </r>
  <r>
    <x v="1561"/>
    <s v="CUST11484"/>
    <x v="1"/>
    <x v="1561"/>
    <x v="1561"/>
    <d v="2023-06-06T00:00:00"/>
    <d v="2025-03-09T00:00:00"/>
    <x v="95"/>
    <x v="0"/>
    <n v="642"/>
    <n v="1.7589041095890412"/>
    <x v="1"/>
    <x v="1"/>
    <x v="3"/>
    <s v="Jun"/>
    <s v="Q2"/>
    <n v="1146"/>
    <n v="2025"/>
    <s v="Mar"/>
    <s v="Active"/>
    <n v="7.7740554514214661"/>
  </r>
  <r>
    <x v="1562"/>
    <s v="CUST11615"/>
    <x v="1"/>
    <x v="1562"/>
    <x v="1562"/>
    <d v="2024-03-02T00:00:00"/>
    <d v="2024-09-02T00:00:00"/>
    <x v="186"/>
    <x v="0"/>
    <n v="184"/>
    <n v="0.50410958904109593"/>
    <x v="1"/>
    <x v="1"/>
    <x v="2"/>
    <s v="Mar"/>
    <s v="Q1"/>
    <n v="876"/>
    <n v="2024"/>
    <s v="Sep"/>
    <s v="Active"/>
    <n v="8.0238314390074255"/>
  </r>
  <r>
    <x v="1563"/>
    <s v="CUST12248"/>
    <x v="4"/>
    <x v="1563"/>
    <x v="1563"/>
    <d v="2023-11-20T00:00:00"/>
    <d v="2024-02-29T00:00:00"/>
    <x v="156"/>
    <x v="1"/>
    <n v="101"/>
    <n v="0.27671232876712326"/>
    <x v="1"/>
    <x v="0"/>
    <x v="3"/>
    <s v="Nov"/>
    <s v="Q4"/>
    <n v="979"/>
    <n v="2024"/>
    <s v="Feb"/>
    <s v="Inactive"/>
    <n v="17.487043318796768"/>
  </r>
  <r>
    <x v="1564"/>
    <s v="CUST11397"/>
    <x v="1"/>
    <x v="1564"/>
    <x v="1564"/>
    <d v="2022-06-23T00:00:00"/>
    <d v="2023-06-15T00:00:00"/>
    <x v="238"/>
    <x v="1"/>
    <n v="357"/>
    <n v="0.9780821917808219"/>
    <x v="2"/>
    <x v="2"/>
    <x v="1"/>
    <s v="Jun"/>
    <s v="Q2"/>
    <n v="1494"/>
    <n v="2023"/>
    <s v="Jun"/>
    <s v="Inactive"/>
    <n v="223.83807580425747"/>
  </r>
  <r>
    <x v="1565"/>
    <s v="CUST12227"/>
    <x v="1"/>
    <x v="1565"/>
    <x v="1565"/>
    <d v="2022-11-02T00:00:00"/>
    <d v="2024-10-07T00:00:00"/>
    <x v="73"/>
    <x v="2"/>
    <n v="705"/>
    <n v="1.9315068493150684"/>
    <x v="1"/>
    <x v="0"/>
    <x v="1"/>
    <s v="Nov"/>
    <s v="Q4"/>
    <n v="1362"/>
    <n v="2024"/>
    <s v="Oct"/>
    <s v="Inactive"/>
    <n v="13.963289250390929"/>
  </r>
  <r>
    <x v="1566"/>
    <s v="CUST12032"/>
    <x v="4"/>
    <x v="1566"/>
    <x v="1566"/>
    <d v="2021-02-09T00:00:00"/>
    <d v="2025-03-02T00:00:00"/>
    <x v="100"/>
    <x v="2"/>
    <n v="1482"/>
    <n v="4.0602739726027401"/>
    <x v="1"/>
    <x v="1"/>
    <x v="0"/>
    <s v="Feb"/>
    <s v="Q1"/>
    <n v="1993"/>
    <n v="2025"/>
    <s v="Mar"/>
    <s v="Inactive"/>
    <n v="14.49250158101254"/>
  </r>
  <r>
    <x v="1567"/>
    <s v="CUST10375"/>
    <x v="4"/>
    <x v="1567"/>
    <x v="1567"/>
    <d v="2021-07-05T00:00:00"/>
    <d v="2022-02-18T00:00:00"/>
    <x v="8"/>
    <x v="1"/>
    <n v="228"/>
    <n v="0.62465753424657533"/>
    <x v="2"/>
    <x v="1"/>
    <x v="0"/>
    <s v="Jul"/>
    <s v="Q3"/>
    <n v="1847"/>
    <n v="2022"/>
    <s v="Feb"/>
    <s v="Inactive"/>
    <n v="18.945983897467059"/>
  </r>
  <r>
    <x v="1568"/>
    <s v="CUST11806"/>
    <x v="1"/>
    <x v="1568"/>
    <x v="1568"/>
    <d v="2021-10-09T00:00:00"/>
    <d v="2021-10-20T00:00:00"/>
    <x v="129"/>
    <x v="2"/>
    <n v="11"/>
    <n v="3.0136986301369864E-2"/>
    <x v="1"/>
    <x v="2"/>
    <x v="0"/>
    <s v="Oct"/>
    <s v="Q4"/>
    <n v="1751"/>
    <n v="2021"/>
    <s v="Oct"/>
    <s v="Inactive"/>
    <n v="45.216501902162527"/>
  </r>
  <r>
    <x v="1569"/>
    <s v="CUST10307"/>
    <x v="0"/>
    <x v="1569"/>
    <x v="1569"/>
    <d v="2022-10-11T00:00:00"/>
    <d v="2024-06-07T00:00:00"/>
    <x v="25"/>
    <x v="0"/>
    <n v="605"/>
    <n v="1.6575342465753424"/>
    <x v="0"/>
    <x v="0"/>
    <x v="1"/>
    <s v="Oct"/>
    <s v="Q4"/>
    <n v="1384"/>
    <n v="2024"/>
    <s v="Jun"/>
    <s v="Active"/>
    <n v="11.436591274308338"/>
  </r>
  <r>
    <x v="1570"/>
    <s v="CUST10818"/>
    <x v="1"/>
    <x v="1570"/>
    <x v="1570"/>
    <d v="2024-05-19T00:00:00"/>
    <d v="2025-04-22T00:00:00"/>
    <x v="53"/>
    <x v="0"/>
    <n v="338"/>
    <n v="0.92602739726027394"/>
    <x v="1"/>
    <x v="2"/>
    <x v="2"/>
    <s v="May"/>
    <s v="Q2"/>
    <n v="798"/>
    <n v="2025"/>
    <s v="Apr"/>
    <s v="Active"/>
    <n v="43.340800815534777"/>
  </r>
  <r>
    <x v="1571"/>
    <s v="CUST11988"/>
    <x v="2"/>
    <x v="1571"/>
    <x v="1571"/>
    <d v="2024-06-01T00:00:00"/>
    <d v="2025-07-16T00:00:00"/>
    <x v="224"/>
    <x v="0"/>
    <n v="410"/>
    <n v="1.1232876712328768"/>
    <x v="1"/>
    <x v="0"/>
    <x v="2"/>
    <s v="Jun"/>
    <s v="Q2"/>
    <n v="785"/>
    <n v="2025"/>
    <s v="Jul"/>
    <s v="Active"/>
    <n v="13.385436028119123"/>
  </r>
  <r>
    <x v="1572"/>
    <s v="CUST10873"/>
    <x v="2"/>
    <x v="1572"/>
    <x v="1572"/>
    <d v="2021-08-11T00:00:00"/>
    <d v="2023-08-06T00:00:00"/>
    <x v="106"/>
    <x v="0"/>
    <n v="725"/>
    <n v="1.9863013698630136"/>
    <x v="1"/>
    <x v="1"/>
    <x v="0"/>
    <s v="Aug"/>
    <s v="Q3"/>
    <n v="1810"/>
    <n v="2023"/>
    <s v="Aug"/>
    <s v="Active"/>
    <n v="8.061622372274158"/>
  </r>
  <r>
    <x v="1573"/>
    <s v="CUST11440"/>
    <x v="2"/>
    <x v="1573"/>
    <x v="1573"/>
    <d v="2022-01-12T00:00:00"/>
    <d v="2022-04-10T00:00:00"/>
    <x v="236"/>
    <x v="0"/>
    <n v="88"/>
    <n v="0.24109589041095891"/>
    <x v="2"/>
    <x v="2"/>
    <x v="1"/>
    <s v="Jan"/>
    <s v="Q1"/>
    <n v="1656"/>
    <n v="2022"/>
    <s v="Apr"/>
    <s v="Active"/>
    <n v="277.27263150830032"/>
  </r>
  <r>
    <x v="1574"/>
    <s v="CUST10624"/>
    <x v="0"/>
    <x v="1574"/>
    <x v="1574"/>
    <d v="2024-02-18T00:00:00"/>
    <d v="2024-09-29T00:00:00"/>
    <x v="158"/>
    <x v="2"/>
    <n v="224"/>
    <n v="0.61369863013698633"/>
    <x v="0"/>
    <x v="1"/>
    <x v="2"/>
    <s v="Feb"/>
    <s v="Q1"/>
    <n v="889"/>
    <n v="2024"/>
    <s v="Sep"/>
    <s v="Inactive"/>
    <n v="4.6382112483193971"/>
  </r>
  <r>
    <x v="1575"/>
    <s v="CUST12010"/>
    <x v="2"/>
    <x v="1575"/>
    <x v="1575"/>
    <d v="2021-07-09T00:00:00"/>
    <d v="2024-11-01T00:00:00"/>
    <x v="144"/>
    <x v="0"/>
    <n v="1211"/>
    <n v="3.3178082191780822"/>
    <x v="2"/>
    <x v="1"/>
    <x v="0"/>
    <s v="Jul"/>
    <s v="Q3"/>
    <n v="1843"/>
    <n v="2024"/>
    <s v="Nov"/>
    <s v="Active"/>
    <n v="19.816408476659884"/>
  </r>
  <r>
    <x v="1576"/>
    <s v="CUST12147"/>
    <x v="0"/>
    <x v="1576"/>
    <x v="1576"/>
    <d v="2020-08-31T00:00:00"/>
    <d v="2021-06-23T00:00:00"/>
    <x v="116"/>
    <x v="0"/>
    <n v="296"/>
    <n v="0.81095890410958904"/>
    <x v="2"/>
    <x v="0"/>
    <x v="4"/>
    <s v="Aug"/>
    <s v="Q3"/>
    <n v="2155"/>
    <n v="2021"/>
    <s v="Jun"/>
    <s v="Active"/>
    <n v="26.28916989727766"/>
  </r>
  <r>
    <x v="1577"/>
    <s v="CUST10656"/>
    <x v="0"/>
    <x v="1577"/>
    <x v="1577"/>
    <d v="2021-06-16T00:00:00"/>
    <d v="2021-11-01T00:00:00"/>
    <x v="292"/>
    <x v="1"/>
    <n v="138"/>
    <n v="0.37808219178082192"/>
    <x v="1"/>
    <x v="1"/>
    <x v="0"/>
    <s v="Jun"/>
    <s v="Q2"/>
    <n v="1866"/>
    <n v="2021"/>
    <s v="Nov"/>
    <s v="Inactive"/>
    <n v="8.3524007643961369"/>
  </r>
  <r>
    <x v="1578"/>
    <s v="CUST11909"/>
    <x v="3"/>
    <x v="1578"/>
    <x v="1578"/>
    <d v="2022-12-07T00:00:00"/>
    <d v="2023-09-26T00:00:00"/>
    <x v="4"/>
    <x v="0"/>
    <n v="293"/>
    <n v="0.80273972602739729"/>
    <x v="1"/>
    <x v="2"/>
    <x v="1"/>
    <s v="Dec"/>
    <s v="Q4"/>
    <n v="1327"/>
    <n v="2023"/>
    <s v="Sep"/>
    <s v="Active"/>
    <n v="29.400998489980594"/>
  </r>
  <r>
    <x v="1579"/>
    <s v="CUST11205"/>
    <x v="3"/>
    <x v="1579"/>
    <x v="1579"/>
    <d v="2024-05-14T00:00:00"/>
    <d v="2024-06-05T00:00:00"/>
    <x v="59"/>
    <x v="1"/>
    <n v="22"/>
    <n v="6.0273972602739728E-2"/>
    <x v="2"/>
    <x v="1"/>
    <x v="2"/>
    <s v="May"/>
    <s v="Q2"/>
    <n v="803"/>
    <n v="2024"/>
    <s v="Jun"/>
    <s v="Inactive"/>
    <n v="17.356962382869401"/>
  </r>
  <r>
    <x v="1580"/>
    <s v="CUST10628"/>
    <x v="3"/>
    <x v="1580"/>
    <x v="1580"/>
    <d v="2022-09-29T00:00:00"/>
    <d v="2024-03-26T00:00:00"/>
    <x v="29"/>
    <x v="0"/>
    <n v="544"/>
    <n v="1.4904109589041097"/>
    <x v="2"/>
    <x v="2"/>
    <x v="1"/>
    <s v="Sep"/>
    <s v="Q3"/>
    <n v="1396"/>
    <n v="2024"/>
    <s v="Mar"/>
    <s v="Active"/>
    <n v="112.6220829244521"/>
  </r>
  <r>
    <x v="1581"/>
    <s v="CUST10569"/>
    <x v="1"/>
    <x v="1581"/>
    <x v="1581"/>
    <d v="2022-03-19T00:00:00"/>
    <d v="2024-12-04T00:00:00"/>
    <x v="36"/>
    <x v="0"/>
    <n v="991"/>
    <n v="2.7150684931506848"/>
    <x v="1"/>
    <x v="1"/>
    <x v="1"/>
    <s v="Mar"/>
    <s v="Q1"/>
    <n v="1590"/>
    <n v="2024"/>
    <s v="Dec"/>
    <s v="Active"/>
    <n v="15.475499294797823"/>
  </r>
  <r>
    <x v="1582"/>
    <s v="CUST11846"/>
    <x v="2"/>
    <x v="1582"/>
    <x v="1582"/>
    <d v="2021-03-12T00:00:00"/>
    <d v="2021-09-14T00:00:00"/>
    <x v="147"/>
    <x v="2"/>
    <n v="186"/>
    <n v="0.50958904109589043"/>
    <x v="1"/>
    <x v="0"/>
    <x v="0"/>
    <s v="Mar"/>
    <s v="Q1"/>
    <n v="1962"/>
    <n v="2021"/>
    <s v="Sep"/>
    <s v="Inactive"/>
    <n v="30.389595516600291"/>
  </r>
  <r>
    <x v="1583"/>
    <s v="CUST10040"/>
    <x v="1"/>
    <x v="1583"/>
    <x v="1583"/>
    <d v="2022-11-08T00:00:00"/>
    <d v="2024-09-08T00:00:00"/>
    <x v="151"/>
    <x v="0"/>
    <n v="670"/>
    <n v="1.8356164383561644"/>
    <x v="0"/>
    <x v="1"/>
    <x v="1"/>
    <s v="Nov"/>
    <s v="Q4"/>
    <n v="1356"/>
    <n v="2024"/>
    <s v="Sep"/>
    <s v="Active"/>
    <n v="6.0918866168364492"/>
  </r>
  <r>
    <x v="1584"/>
    <s v="CUST11963"/>
    <x v="4"/>
    <x v="1584"/>
    <x v="1584"/>
    <d v="2024-01-15T00:00:00"/>
    <d v="2024-02-04T00:00:00"/>
    <x v="250"/>
    <x v="2"/>
    <n v="20"/>
    <n v="5.4794520547945202E-2"/>
    <x v="1"/>
    <x v="1"/>
    <x v="2"/>
    <s v="Jan"/>
    <s v="Q1"/>
    <n v="923"/>
    <n v="2024"/>
    <s v="Feb"/>
    <s v="Inactive"/>
    <n v="11.421144109061059"/>
  </r>
  <r>
    <x v="1585"/>
    <s v="CUST11558"/>
    <x v="4"/>
    <x v="1585"/>
    <x v="1585"/>
    <d v="2022-10-23T00:00:00"/>
    <d v="2025-01-22T00:00:00"/>
    <x v="57"/>
    <x v="2"/>
    <n v="822"/>
    <n v="2.2520547945205478"/>
    <x v="0"/>
    <x v="0"/>
    <x v="1"/>
    <s v="Oct"/>
    <s v="Q4"/>
    <n v="1372"/>
    <n v="2025"/>
    <s v="Jan"/>
    <s v="Inactive"/>
    <n v="9.4622407636984338"/>
  </r>
  <r>
    <x v="1586"/>
    <s v="CUST11322"/>
    <x v="2"/>
    <x v="1586"/>
    <x v="1586"/>
    <d v="2021-03-03T00:00:00"/>
    <d v="2024-07-06T00:00:00"/>
    <x v="217"/>
    <x v="0"/>
    <n v="1221"/>
    <n v="3.3452054794520549"/>
    <x v="0"/>
    <x v="0"/>
    <x v="0"/>
    <s v="Mar"/>
    <s v="Q1"/>
    <n v="1971"/>
    <n v="2024"/>
    <s v="Jul"/>
    <s v="Active"/>
    <n v="8.2984035121861019"/>
  </r>
  <r>
    <x v="1587"/>
    <s v="CUST12127"/>
    <x v="2"/>
    <x v="1587"/>
    <x v="1587"/>
    <d v="2024-02-02T00:00:00"/>
    <d v="2025-01-05T00:00:00"/>
    <x v="250"/>
    <x v="2"/>
    <n v="338"/>
    <n v="0.92602739726027394"/>
    <x v="0"/>
    <x v="0"/>
    <x v="2"/>
    <s v="Feb"/>
    <s v="Q1"/>
    <n v="905"/>
    <n v="2025"/>
    <s v="Jan"/>
    <s v="Inactive"/>
    <n v="7.7207049369708285"/>
  </r>
  <r>
    <x v="1588"/>
    <s v="CUST10502"/>
    <x v="2"/>
    <x v="1588"/>
    <x v="1588"/>
    <d v="2024-06-16T00:00:00"/>
    <d v="2025-03-31T00:00:00"/>
    <x v="215"/>
    <x v="1"/>
    <n v="288"/>
    <n v="0.78904109589041094"/>
    <x v="1"/>
    <x v="2"/>
    <x v="2"/>
    <s v="Jun"/>
    <s v="Q2"/>
    <n v="770"/>
    <n v="2025"/>
    <s v="Mar"/>
    <s v="Inactive"/>
    <n v="130.32362670137195"/>
  </r>
  <r>
    <x v="1589"/>
    <s v="CUST11454"/>
    <x v="4"/>
    <x v="1589"/>
    <x v="1589"/>
    <d v="2023-05-07T00:00:00"/>
    <d v="2023-07-02T00:00:00"/>
    <x v="61"/>
    <x v="0"/>
    <n v="56"/>
    <n v="0.15342465753424658"/>
    <x v="2"/>
    <x v="0"/>
    <x v="3"/>
    <s v="May"/>
    <s v="Q2"/>
    <n v="1176"/>
    <n v="2023"/>
    <s v="Jul"/>
    <s v="Active"/>
    <n v="42.15373457510605"/>
  </r>
  <r>
    <x v="1590"/>
    <s v="CUST12324"/>
    <x v="1"/>
    <x v="1590"/>
    <x v="1590"/>
    <d v="2022-07-02T00:00:00"/>
    <d v="2022-07-14T00:00:00"/>
    <x v="48"/>
    <x v="2"/>
    <n v="12"/>
    <n v="3.287671232876712E-2"/>
    <x v="2"/>
    <x v="1"/>
    <x v="1"/>
    <s v="Jul"/>
    <s v="Q3"/>
    <n v="1485"/>
    <n v="2022"/>
    <s v="Jul"/>
    <s v="Inactive"/>
    <n v="18.837431247645352"/>
  </r>
  <r>
    <x v="1591"/>
    <s v="CUST10275"/>
    <x v="0"/>
    <x v="1591"/>
    <x v="1591"/>
    <d v="2023-03-09T00:00:00"/>
    <d v="2024-10-29T00:00:00"/>
    <x v="168"/>
    <x v="0"/>
    <n v="600"/>
    <n v="1.6438356164383561"/>
    <x v="1"/>
    <x v="0"/>
    <x v="3"/>
    <s v="Mar"/>
    <s v="Q1"/>
    <n v="1235"/>
    <n v="2024"/>
    <s v="Oct"/>
    <s v="Active"/>
    <n v="17.737249293966283"/>
  </r>
  <r>
    <x v="1592"/>
    <s v="CUST10856"/>
    <x v="0"/>
    <x v="1592"/>
    <x v="1592"/>
    <d v="2024-03-03T00:00:00"/>
    <d v="2024-04-19T00:00:00"/>
    <x v="31"/>
    <x v="0"/>
    <n v="47"/>
    <n v="0.12876712328767123"/>
    <x v="1"/>
    <x v="1"/>
    <x v="2"/>
    <s v="Mar"/>
    <s v="Q1"/>
    <n v="875"/>
    <n v="2024"/>
    <s v="Apr"/>
    <s v="Active"/>
    <n v="16.327969710567118"/>
  </r>
  <r>
    <x v="1593"/>
    <s v="CUST12151"/>
    <x v="3"/>
    <x v="1593"/>
    <x v="1593"/>
    <d v="2021-01-09T00:00:00"/>
    <d v="2023-04-28T00:00:00"/>
    <x v="165"/>
    <x v="2"/>
    <n v="839"/>
    <n v="2.2986301369863016"/>
    <x v="2"/>
    <x v="0"/>
    <x v="0"/>
    <s v="Jan"/>
    <s v="Q1"/>
    <n v="2024"/>
    <n v="2023"/>
    <s v="Apr"/>
    <s v="Inactive"/>
    <n v="28.902195836215082"/>
  </r>
  <r>
    <x v="1594"/>
    <s v="CUST10495"/>
    <x v="0"/>
    <x v="1594"/>
    <x v="1594"/>
    <d v="2023-08-13T00:00:00"/>
    <d v="2024-03-07T00:00:00"/>
    <x v="222"/>
    <x v="1"/>
    <n v="207"/>
    <n v="0.56712328767123288"/>
    <x v="1"/>
    <x v="2"/>
    <x v="3"/>
    <s v="Aug"/>
    <s v="Q3"/>
    <n v="1078"/>
    <n v="2024"/>
    <s v="Mar"/>
    <s v="Inactive"/>
    <n v="25.894290518862043"/>
  </r>
  <r>
    <x v="1595"/>
    <s v="CUST10316"/>
    <x v="0"/>
    <x v="1595"/>
    <x v="1595"/>
    <d v="2021-11-06T00:00:00"/>
    <d v="2025-01-26T00:00:00"/>
    <x v="137"/>
    <x v="0"/>
    <n v="1177"/>
    <n v="3.2246575342465755"/>
    <x v="1"/>
    <x v="1"/>
    <x v="0"/>
    <s v="Nov"/>
    <s v="Q4"/>
    <n v="1723"/>
    <n v="2025"/>
    <s v="Jan"/>
    <s v="Active"/>
    <n v="15.102559169665765"/>
  </r>
  <r>
    <x v="1596"/>
    <s v="CUST11719"/>
    <x v="3"/>
    <x v="1596"/>
    <x v="1596"/>
    <d v="2023-09-10T00:00:00"/>
    <d v="2023-09-25T00:00:00"/>
    <x v="212"/>
    <x v="2"/>
    <n v="15"/>
    <n v="4.1095890410958902E-2"/>
    <x v="0"/>
    <x v="1"/>
    <x v="3"/>
    <s v="Sep"/>
    <s v="Q3"/>
    <n v="1050"/>
    <n v="2023"/>
    <s v="Sep"/>
    <s v="Inactive"/>
    <n v="5.2547472231057846"/>
  </r>
  <r>
    <x v="1597"/>
    <s v="CUST11158"/>
    <x v="0"/>
    <x v="1597"/>
    <x v="1597"/>
    <d v="2024-02-11T00:00:00"/>
    <d v="2024-06-22T00:00:00"/>
    <x v="208"/>
    <x v="1"/>
    <n v="132"/>
    <n v="0.36164383561643837"/>
    <x v="1"/>
    <x v="0"/>
    <x v="2"/>
    <s v="Feb"/>
    <s v="Q1"/>
    <n v="896"/>
    <n v="2024"/>
    <s v="Jun"/>
    <s v="Inactive"/>
    <n v="18.795304988175296"/>
  </r>
  <r>
    <x v="1598"/>
    <s v="CUST12372"/>
    <x v="4"/>
    <x v="1598"/>
    <x v="1598"/>
    <d v="2024-05-16T00:00:00"/>
    <d v="2024-09-07T00:00:00"/>
    <x v="231"/>
    <x v="0"/>
    <n v="114"/>
    <n v="0.31232876712328766"/>
    <x v="0"/>
    <x v="1"/>
    <x v="2"/>
    <s v="May"/>
    <s v="Q2"/>
    <n v="801"/>
    <n v="2024"/>
    <s v="Sep"/>
    <s v="Active"/>
    <n v="7.1957153920691592"/>
  </r>
  <r>
    <x v="1599"/>
    <s v="CUST10850"/>
    <x v="2"/>
    <x v="1599"/>
    <x v="1599"/>
    <d v="2022-01-13T00:00:00"/>
    <d v="2022-02-17T00:00:00"/>
    <x v="234"/>
    <x v="2"/>
    <n v="35"/>
    <n v="9.5890410958904104E-2"/>
    <x v="2"/>
    <x v="0"/>
    <x v="1"/>
    <s v="Jan"/>
    <s v="Q1"/>
    <n v="1655"/>
    <n v="2022"/>
    <s v="Feb"/>
    <s v="Inactive"/>
    <n v="46.062385888189162"/>
  </r>
  <r>
    <x v="1600"/>
    <s v="CUST10032"/>
    <x v="0"/>
    <x v="1600"/>
    <x v="1600"/>
    <d v="2021-12-10T00:00:00"/>
    <d v="2024-12-08T00:00:00"/>
    <x v="238"/>
    <x v="0"/>
    <n v="1094"/>
    <n v="2.9972602739726026"/>
    <x v="0"/>
    <x v="0"/>
    <x v="0"/>
    <s v="Dec"/>
    <s v="Q4"/>
    <n v="1689"/>
    <n v="2024"/>
    <s v="Dec"/>
    <s v="Active"/>
    <n v="4.9202485483196767"/>
  </r>
  <r>
    <x v="1601"/>
    <s v="CUST12328"/>
    <x v="2"/>
    <x v="1601"/>
    <x v="1601"/>
    <d v="2022-07-19T00:00:00"/>
    <d v="2023-08-05T00:00:00"/>
    <x v="168"/>
    <x v="1"/>
    <n v="382"/>
    <n v="1.0465753424657533"/>
    <x v="1"/>
    <x v="0"/>
    <x v="1"/>
    <s v="Jul"/>
    <s v="Q3"/>
    <n v="1468"/>
    <n v="2023"/>
    <s v="Aug"/>
    <s v="Inactive"/>
    <n v="17.250491531951543"/>
  </r>
  <r>
    <x v="1602"/>
    <s v="CUST11267"/>
    <x v="4"/>
    <x v="1602"/>
    <x v="1602"/>
    <d v="2023-05-18T00:00:00"/>
    <d v="2024-02-28T00:00:00"/>
    <x v="77"/>
    <x v="2"/>
    <n v="286"/>
    <n v="0.78356164383561644"/>
    <x v="0"/>
    <x v="2"/>
    <x v="3"/>
    <s v="May"/>
    <s v="Q2"/>
    <n v="1165"/>
    <n v="2024"/>
    <s v="Feb"/>
    <s v="Inactive"/>
    <n v="23.737455558347111"/>
  </r>
  <r>
    <x v="1603"/>
    <s v="CUST11733"/>
    <x v="4"/>
    <x v="1603"/>
    <x v="1603"/>
    <d v="2024-01-01T00:00:00"/>
    <d v="2024-09-19T00:00:00"/>
    <x v="18"/>
    <x v="2"/>
    <n v="262"/>
    <n v="0.71780821917808224"/>
    <x v="1"/>
    <x v="1"/>
    <x v="2"/>
    <s v="Jan"/>
    <s v="Q1"/>
    <n v="937"/>
    <n v="2024"/>
    <s v="Sep"/>
    <s v="Inactive"/>
    <n v="8.8841758850162655"/>
  </r>
  <r>
    <x v="1604"/>
    <s v="CUST11066"/>
    <x v="2"/>
    <x v="1604"/>
    <x v="1604"/>
    <d v="2023-08-03T00:00:00"/>
    <d v="2024-01-01T00:00:00"/>
    <x v="40"/>
    <x v="1"/>
    <n v="151"/>
    <n v="0.41369863013698632"/>
    <x v="1"/>
    <x v="1"/>
    <x v="3"/>
    <s v="Aug"/>
    <s v="Q3"/>
    <n v="1088"/>
    <n v="2024"/>
    <s v="Jan"/>
    <s v="Inactive"/>
    <n v="9.9957871341950408"/>
  </r>
  <r>
    <x v="1605"/>
    <s v="CUST12254"/>
    <x v="3"/>
    <x v="1605"/>
    <x v="1605"/>
    <d v="2022-02-21T00:00:00"/>
    <d v="2024-12-31T00:00:00"/>
    <x v="51"/>
    <x v="0"/>
    <n v="1044"/>
    <n v="2.8602739726027395"/>
    <x v="1"/>
    <x v="2"/>
    <x v="1"/>
    <s v="Feb"/>
    <s v="Q1"/>
    <n v="1616"/>
    <n v="2024"/>
    <s v="Dec"/>
    <s v="Active"/>
    <n v="154.02099580467919"/>
  </r>
  <r>
    <x v="1606"/>
    <s v="CUST11935"/>
    <x v="0"/>
    <x v="1606"/>
    <x v="1606"/>
    <d v="2023-03-19T00:00:00"/>
    <d v="2025-06-21T00:00:00"/>
    <x v="30"/>
    <x v="0"/>
    <n v="825"/>
    <n v="2.2602739726027399"/>
    <x v="0"/>
    <x v="0"/>
    <x v="3"/>
    <s v="Mar"/>
    <s v="Q1"/>
    <n v="1225"/>
    <n v="2025"/>
    <s v="Jun"/>
    <s v="Active"/>
    <n v="8.4956563199974653"/>
  </r>
  <r>
    <x v="1607"/>
    <s v="CUST11290"/>
    <x v="3"/>
    <x v="1607"/>
    <x v="1607"/>
    <d v="2023-03-05T00:00:00"/>
    <d v="2025-03-19T00:00:00"/>
    <x v="276"/>
    <x v="2"/>
    <n v="745"/>
    <n v="2.0410958904109591"/>
    <x v="1"/>
    <x v="2"/>
    <x v="3"/>
    <s v="Mar"/>
    <s v="Q1"/>
    <n v="1239"/>
    <n v="2025"/>
    <s v="Mar"/>
    <s v="Inactive"/>
    <n v="169.41936640129038"/>
  </r>
  <r>
    <x v="1608"/>
    <s v="CUST10302"/>
    <x v="2"/>
    <x v="1608"/>
    <x v="1608"/>
    <d v="2023-07-17T00:00:00"/>
    <d v="2025-02-05T00:00:00"/>
    <x v="290"/>
    <x v="1"/>
    <n v="569"/>
    <n v="1.558904109589041"/>
    <x v="2"/>
    <x v="0"/>
    <x v="3"/>
    <s v="Jul"/>
    <s v="Q3"/>
    <n v="1105"/>
    <n v="2025"/>
    <s v="Feb"/>
    <s v="Inactive"/>
    <n v="26.828469225179475"/>
  </r>
  <r>
    <x v="1609"/>
    <s v="CUST11506"/>
    <x v="0"/>
    <x v="1609"/>
    <x v="1609"/>
    <d v="2021-10-28T00:00:00"/>
    <d v="2025-02-24T00:00:00"/>
    <x v="176"/>
    <x v="2"/>
    <n v="1215"/>
    <n v="3.3287671232876712"/>
    <x v="1"/>
    <x v="2"/>
    <x v="0"/>
    <s v="Oct"/>
    <s v="Q4"/>
    <n v="1732"/>
    <n v="2025"/>
    <s v="Feb"/>
    <s v="Inactive"/>
    <n v="127.063512040972"/>
  </r>
  <r>
    <x v="1610"/>
    <s v="CUST10311"/>
    <x v="1"/>
    <x v="1610"/>
    <x v="1610"/>
    <d v="2023-08-02T00:00:00"/>
    <d v="2025-07-09T00:00:00"/>
    <x v="216"/>
    <x v="2"/>
    <n v="707"/>
    <n v="1.9369863013698629"/>
    <x v="2"/>
    <x v="2"/>
    <x v="3"/>
    <s v="Aug"/>
    <s v="Q3"/>
    <n v="1089"/>
    <n v="2025"/>
    <s v="Jul"/>
    <s v="Inactive"/>
    <n v="125.46709737692645"/>
  </r>
  <r>
    <x v="1611"/>
    <s v="CUST11743"/>
    <x v="4"/>
    <x v="1611"/>
    <x v="1611"/>
    <d v="2024-06-12T00:00:00"/>
    <d v="2025-07-07T00:00:00"/>
    <x v="276"/>
    <x v="1"/>
    <n v="390"/>
    <n v="1.0684931506849316"/>
    <x v="0"/>
    <x v="1"/>
    <x v="2"/>
    <s v="Jun"/>
    <s v="Q2"/>
    <n v="774"/>
    <n v="2025"/>
    <s v="Jul"/>
    <s v="Inactive"/>
    <n v="3.8781669930616358"/>
  </r>
  <r>
    <x v="1612"/>
    <s v="CUST10891"/>
    <x v="1"/>
    <x v="1612"/>
    <x v="1612"/>
    <d v="2023-08-08T00:00:00"/>
    <d v="2024-09-22T00:00:00"/>
    <x v="252"/>
    <x v="0"/>
    <n v="411"/>
    <n v="1.1260273972602739"/>
    <x v="2"/>
    <x v="0"/>
    <x v="3"/>
    <s v="Aug"/>
    <s v="Q3"/>
    <n v="1083"/>
    <n v="2024"/>
    <s v="Sep"/>
    <s v="Active"/>
    <n v="30.510688371300311"/>
  </r>
  <r>
    <x v="1613"/>
    <s v="CUST10441"/>
    <x v="3"/>
    <x v="1613"/>
    <x v="1613"/>
    <d v="2020-10-21T00:00:00"/>
    <d v="2022-09-14T00:00:00"/>
    <x v="159"/>
    <x v="1"/>
    <n v="693"/>
    <n v="1.8986301369863015"/>
    <x v="0"/>
    <x v="1"/>
    <x v="4"/>
    <s v="Oct"/>
    <s v="Q4"/>
    <n v="2104"/>
    <n v="2022"/>
    <s v="Sep"/>
    <s v="Inactive"/>
    <n v="5.728308078297375"/>
  </r>
  <r>
    <x v="1614"/>
    <s v="CUST11406"/>
    <x v="3"/>
    <x v="1614"/>
    <x v="1614"/>
    <d v="2022-12-09T00:00:00"/>
    <d v="2023-09-04T00:00:00"/>
    <x v="158"/>
    <x v="1"/>
    <n v="269"/>
    <n v="0.73698630136986298"/>
    <x v="2"/>
    <x v="0"/>
    <x v="1"/>
    <s v="Dec"/>
    <s v="Q4"/>
    <n v="1325"/>
    <n v="2023"/>
    <s v="Sep"/>
    <s v="Inactive"/>
    <n v="37.100302175140357"/>
  </r>
  <r>
    <x v="1615"/>
    <s v="CUST10296"/>
    <x v="1"/>
    <x v="1615"/>
    <x v="1615"/>
    <d v="2024-03-21T00:00:00"/>
    <d v="2025-05-19T00:00:00"/>
    <x v="93"/>
    <x v="1"/>
    <n v="424"/>
    <n v="1.1616438356164382"/>
    <x v="2"/>
    <x v="2"/>
    <x v="2"/>
    <s v="Mar"/>
    <s v="Q1"/>
    <n v="857"/>
    <n v="2025"/>
    <s v="May"/>
    <s v="Inactive"/>
    <n v="201.31727424576385"/>
  </r>
  <r>
    <x v="1616"/>
    <s v="CUST10955"/>
    <x v="1"/>
    <x v="1616"/>
    <x v="1616"/>
    <d v="2024-06-08T00:00:00"/>
    <d v="2024-11-19T00:00:00"/>
    <x v="289"/>
    <x v="0"/>
    <n v="164"/>
    <n v="0.44931506849315067"/>
    <x v="0"/>
    <x v="0"/>
    <x v="2"/>
    <s v="Jun"/>
    <s v="Q2"/>
    <n v="778"/>
    <n v="2024"/>
    <s v="Nov"/>
    <s v="Active"/>
    <n v="6.0474861575243493"/>
  </r>
  <r>
    <x v="1617"/>
    <s v="CUST12033"/>
    <x v="0"/>
    <x v="1617"/>
    <x v="1617"/>
    <d v="2022-12-25T00:00:00"/>
    <d v="2025-03-17T00:00:00"/>
    <x v="259"/>
    <x v="2"/>
    <n v="813"/>
    <n v="2.2273972602739724"/>
    <x v="2"/>
    <x v="1"/>
    <x v="1"/>
    <s v="Dec"/>
    <s v="Q4"/>
    <n v="1309"/>
    <n v="2025"/>
    <s v="Mar"/>
    <s v="Inactive"/>
    <n v="22.970669802659103"/>
  </r>
  <r>
    <x v="1618"/>
    <s v="CUST11191"/>
    <x v="3"/>
    <x v="1618"/>
    <x v="1618"/>
    <d v="2021-02-10T00:00:00"/>
    <d v="2024-07-10T00:00:00"/>
    <x v="21"/>
    <x v="1"/>
    <n v="1246"/>
    <n v="3.4136986301369863"/>
    <x v="0"/>
    <x v="2"/>
    <x v="0"/>
    <s v="Feb"/>
    <s v="Q1"/>
    <n v="1992"/>
    <n v="2024"/>
    <s v="Jul"/>
    <s v="Inactive"/>
    <n v="8.3435361290562913"/>
  </r>
  <r>
    <x v="1619"/>
    <s v="CUST10328"/>
    <x v="3"/>
    <x v="1619"/>
    <x v="1619"/>
    <d v="2021-06-08T00:00:00"/>
    <d v="2023-05-04T00:00:00"/>
    <x v="193"/>
    <x v="0"/>
    <n v="695"/>
    <n v="1.904109589041096"/>
    <x v="2"/>
    <x v="2"/>
    <x v="0"/>
    <s v="Jun"/>
    <s v="Q2"/>
    <n v="1874"/>
    <n v="2023"/>
    <s v="May"/>
    <s v="Active"/>
    <n v="70.261485131620262"/>
  </r>
  <r>
    <x v="1620"/>
    <s v="CUST10570"/>
    <x v="4"/>
    <x v="1620"/>
    <x v="1620"/>
    <d v="2020-09-05T00:00:00"/>
    <d v="2021-03-16T00:00:00"/>
    <x v="82"/>
    <x v="1"/>
    <n v="192"/>
    <n v="0.52602739726027392"/>
    <x v="0"/>
    <x v="0"/>
    <x v="4"/>
    <s v="Sep"/>
    <s v="Q3"/>
    <n v="2150"/>
    <n v="2021"/>
    <s v="Mar"/>
    <s v="Inactive"/>
    <n v="10.387626073963391"/>
  </r>
  <r>
    <x v="1621"/>
    <s v="CUST11019"/>
    <x v="1"/>
    <x v="1621"/>
    <x v="1621"/>
    <d v="2023-04-16T00:00:00"/>
    <d v="2024-06-24T00:00:00"/>
    <x v="170"/>
    <x v="2"/>
    <n v="435"/>
    <n v="1.1917808219178083"/>
    <x v="1"/>
    <x v="2"/>
    <x v="3"/>
    <s v="Apr"/>
    <s v="Q2"/>
    <n v="1197"/>
    <n v="2024"/>
    <s v="Jun"/>
    <s v="Inactive"/>
    <n v="49.745525332282732"/>
  </r>
  <r>
    <x v="1622"/>
    <s v="CUST10995"/>
    <x v="3"/>
    <x v="1622"/>
    <x v="1622"/>
    <d v="2022-03-31T00:00:00"/>
    <d v="2023-01-27T00:00:00"/>
    <x v="268"/>
    <x v="2"/>
    <n v="302"/>
    <n v="0.82739726027397265"/>
    <x v="2"/>
    <x v="1"/>
    <x v="1"/>
    <s v="Mar"/>
    <s v="Q1"/>
    <n v="1578"/>
    <n v="2023"/>
    <s v="Jan"/>
    <s v="Inactive"/>
    <n v="19.119318758145475"/>
  </r>
  <r>
    <x v="1623"/>
    <s v="CUST10011"/>
    <x v="1"/>
    <x v="1623"/>
    <x v="1623"/>
    <d v="2021-11-30T00:00:00"/>
    <d v="2023-11-13T00:00:00"/>
    <x v="11"/>
    <x v="0"/>
    <n v="713"/>
    <n v="1.9534246575342467"/>
    <x v="2"/>
    <x v="0"/>
    <x v="0"/>
    <s v="Nov"/>
    <s v="Q4"/>
    <n v="1699"/>
    <n v="2023"/>
    <s v="Nov"/>
    <s v="Active"/>
    <n v="30.583490243282974"/>
  </r>
  <r>
    <x v="1624"/>
    <s v="CUST10816"/>
    <x v="4"/>
    <x v="1624"/>
    <x v="1624"/>
    <d v="2022-07-12T00:00:00"/>
    <d v="2023-05-24T00:00:00"/>
    <x v="155"/>
    <x v="0"/>
    <n v="316"/>
    <n v="0.86575342465753424"/>
    <x v="1"/>
    <x v="0"/>
    <x v="1"/>
    <s v="Jul"/>
    <s v="Q3"/>
    <n v="1475"/>
    <n v="2023"/>
    <s v="May"/>
    <s v="Active"/>
    <n v="21.714559495204579"/>
  </r>
  <r>
    <x v="1625"/>
    <s v="CUST11841"/>
    <x v="1"/>
    <x v="1625"/>
    <x v="1625"/>
    <d v="2023-05-07T00:00:00"/>
    <d v="2024-11-19T00:00:00"/>
    <x v="196"/>
    <x v="2"/>
    <n v="562"/>
    <n v="1.5397260273972602"/>
    <x v="1"/>
    <x v="0"/>
    <x v="3"/>
    <s v="May"/>
    <s v="Q2"/>
    <n v="1176"/>
    <n v="2024"/>
    <s v="Nov"/>
    <s v="Inactive"/>
    <n v="24.781966438118886"/>
  </r>
  <r>
    <x v="1626"/>
    <s v="CUST10357"/>
    <x v="2"/>
    <x v="1626"/>
    <x v="1626"/>
    <d v="2023-03-03T00:00:00"/>
    <d v="2023-10-02T00:00:00"/>
    <x v="283"/>
    <x v="0"/>
    <n v="213"/>
    <n v="0.58356164383561648"/>
    <x v="0"/>
    <x v="0"/>
    <x v="3"/>
    <s v="Mar"/>
    <s v="Q1"/>
    <n v="1241"/>
    <n v="2023"/>
    <s v="Oct"/>
    <s v="Active"/>
    <n v="11.619821899957991"/>
  </r>
  <r>
    <x v="1627"/>
    <s v="CUST10783"/>
    <x v="4"/>
    <x v="1627"/>
    <x v="1627"/>
    <d v="2021-11-26T00:00:00"/>
    <d v="2024-08-01T00:00:00"/>
    <x v="177"/>
    <x v="1"/>
    <n v="979"/>
    <n v="2.6821917808219178"/>
    <x v="2"/>
    <x v="1"/>
    <x v="0"/>
    <s v="Nov"/>
    <s v="Q4"/>
    <n v="1703"/>
    <n v="2024"/>
    <s v="Aug"/>
    <s v="Inactive"/>
    <n v="23.447083107061268"/>
  </r>
  <r>
    <x v="1628"/>
    <s v="CUST11087"/>
    <x v="3"/>
    <x v="1628"/>
    <x v="1628"/>
    <d v="2023-12-05T00:00:00"/>
    <d v="2024-09-25T00:00:00"/>
    <x v="183"/>
    <x v="0"/>
    <n v="295"/>
    <n v="0.80821917808219179"/>
    <x v="1"/>
    <x v="0"/>
    <x v="3"/>
    <s v="Dec"/>
    <s v="Q4"/>
    <n v="964"/>
    <n v="2024"/>
    <s v="Sep"/>
    <s v="Active"/>
    <n v="19.56976713304584"/>
  </r>
  <r>
    <x v="1629"/>
    <s v="CUST10817"/>
    <x v="2"/>
    <x v="1629"/>
    <x v="1629"/>
    <d v="2021-02-17T00:00:00"/>
    <d v="2024-11-26T00:00:00"/>
    <x v="219"/>
    <x v="1"/>
    <n v="1378"/>
    <n v="3.7753424657534245"/>
    <x v="1"/>
    <x v="0"/>
    <x v="0"/>
    <s v="Feb"/>
    <s v="Q1"/>
    <n v="1985"/>
    <n v="2024"/>
    <s v="Nov"/>
    <s v="Inactive"/>
    <n v="18.365007337064153"/>
  </r>
  <r>
    <x v="1630"/>
    <s v="CUST12211"/>
    <x v="3"/>
    <x v="1630"/>
    <x v="1630"/>
    <d v="2023-05-02T00:00:00"/>
    <d v="2024-11-11T00:00:00"/>
    <x v="290"/>
    <x v="1"/>
    <n v="559"/>
    <n v="1.5315068493150685"/>
    <x v="1"/>
    <x v="2"/>
    <x v="3"/>
    <s v="May"/>
    <s v="Q2"/>
    <n v="1181"/>
    <n v="2024"/>
    <s v="Nov"/>
    <s v="Inactive"/>
    <n v="157.06477453214558"/>
  </r>
  <r>
    <x v="1631"/>
    <s v="CUST11154"/>
    <x v="4"/>
    <x v="1631"/>
    <x v="1631"/>
    <d v="2022-10-07T00:00:00"/>
    <d v="2023-09-17T00:00:00"/>
    <x v="31"/>
    <x v="2"/>
    <n v="345"/>
    <n v="0.9452054794520548"/>
    <x v="2"/>
    <x v="2"/>
    <x v="1"/>
    <s v="Oct"/>
    <s v="Q4"/>
    <n v="1388"/>
    <n v="2023"/>
    <s v="Sep"/>
    <s v="Inactive"/>
    <n v="93.342044437040585"/>
  </r>
  <r>
    <x v="1632"/>
    <s v="CUST10861"/>
    <x v="0"/>
    <x v="1632"/>
    <x v="1632"/>
    <d v="2024-01-17T00:00:00"/>
    <d v="2024-05-13T00:00:00"/>
    <x v="44"/>
    <x v="1"/>
    <n v="117"/>
    <n v="0.32054794520547947"/>
    <x v="1"/>
    <x v="1"/>
    <x v="2"/>
    <s v="Jan"/>
    <s v="Q1"/>
    <n v="921"/>
    <n v="2024"/>
    <s v="May"/>
    <s v="Inactive"/>
    <n v="16.068497922515817"/>
  </r>
  <r>
    <x v="1633"/>
    <s v="CUST11754"/>
    <x v="0"/>
    <x v="1633"/>
    <x v="1633"/>
    <d v="2023-08-22T00:00:00"/>
    <d v="2025-05-12T00:00:00"/>
    <x v="43"/>
    <x v="1"/>
    <n v="629"/>
    <n v="1.7232876712328766"/>
    <x v="2"/>
    <x v="0"/>
    <x v="3"/>
    <s v="Aug"/>
    <s v="Q3"/>
    <n v="1069"/>
    <n v="2025"/>
    <s v="May"/>
    <s v="Inactive"/>
    <n v="34.19443329736292"/>
  </r>
  <r>
    <x v="1634"/>
    <s v="CUST11862"/>
    <x v="2"/>
    <x v="1634"/>
    <x v="1634"/>
    <d v="2024-05-19T00:00:00"/>
    <d v="2025-04-22T00:00:00"/>
    <x v="97"/>
    <x v="2"/>
    <n v="338"/>
    <n v="0.92602739726027394"/>
    <x v="1"/>
    <x v="1"/>
    <x v="2"/>
    <s v="May"/>
    <s v="Q2"/>
    <n v="798"/>
    <n v="2025"/>
    <s v="Apr"/>
    <s v="Inactive"/>
    <n v="16.343695105020284"/>
  </r>
  <r>
    <x v="1635"/>
    <s v="CUST11033"/>
    <x v="2"/>
    <x v="1635"/>
    <x v="1635"/>
    <d v="2024-06-02T00:00:00"/>
    <d v="2025-06-22T00:00:00"/>
    <x v="243"/>
    <x v="2"/>
    <n v="385"/>
    <n v="1.0547945205479452"/>
    <x v="2"/>
    <x v="1"/>
    <x v="2"/>
    <s v="Jun"/>
    <s v="Q2"/>
    <n v="784"/>
    <n v="2025"/>
    <s v="Jun"/>
    <s v="Inactive"/>
    <n v="15.393098363048267"/>
  </r>
  <r>
    <x v="1636"/>
    <s v="CUST10018"/>
    <x v="2"/>
    <x v="1636"/>
    <x v="1636"/>
    <d v="2022-08-22T00:00:00"/>
    <d v="2023-02-14T00:00:00"/>
    <x v="4"/>
    <x v="1"/>
    <n v="176"/>
    <n v="0.48219178082191783"/>
    <x v="2"/>
    <x v="0"/>
    <x v="1"/>
    <s v="Aug"/>
    <s v="Q3"/>
    <n v="1434"/>
    <n v="2023"/>
    <s v="Feb"/>
    <s v="Inactive"/>
    <n v="40.165120619005251"/>
  </r>
  <r>
    <x v="1637"/>
    <s v="CUST11973"/>
    <x v="4"/>
    <x v="1637"/>
    <x v="1637"/>
    <d v="2023-07-27T00:00:00"/>
    <d v="2024-06-03T00:00:00"/>
    <x v="174"/>
    <x v="1"/>
    <n v="312"/>
    <n v="0.85479452054794525"/>
    <x v="1"/>
    <x v="0"/>
    <x v="3"/>
    <s v="Jul"/>
    <s v="Q3"/>
    <n v="1095"/>
    <n v="2024"/>
    <s v="Jun"/>
    <s v="Inactive"/>
    <n v="23.37094535720091"/>
  </r>
  <r>
    <x v="1638"/>
    <s v="CUST10624"/>
    <x v="4"/>
    <x v="1638"/>
    <x v="1638"/>
    <d v="2022-09-25T00:00:00"/>
    <d v="2025-04-22T00:00:00"/>
    <x v="227"/>
    <x v="0"/>
    <n v="940"/>
    <n v="2.5753424657534247"/>
    <x v="2"/>
    <x v="1"/>
    <x v="1"/>
    <s v="Sep"/>
    <s v="Q3"/>
    <n v="1400"/>
    <n v="2025"/>
    <s v="Apr"/>
    <s v="Active"/>
    <n v="20.872029751676489"/>
  </r>
  <r>
    <x v="1639"/>
    <s v="CUST11534"/>
    <x v="0"/>
    <x v="1639"/>
    <x v="1639"/>
    <d v="2022-10-03T00:00:00"/>
    <d v="2024-02-17T00:00:00"/>
    <x v="212"/>
    <x v="2"/>
    <n v="502"/>
    <n v="1.3753424657534246"/>
    <x v="1"/>
    <x v="1"/>
    <x v="1"/>
    <s v="Oct"/>
    <s v="Q4"/>
    <n v="1392"/>
    <n v="2024"/>
    <s v="Feb"/>
    <s v="Inactive"/>
    <n v="10.206038428470793"/>
  </r>
  <r>
    <x v="1640"/>
    <s v="CUST10572"/>
    <x v="4"/>
    <x v="1640"/>
    <x v="1640"/>
    <d v="2022-02-24T00:00:00"/>
    <d v="2024-01-27T00:00:00"/>
    <x v="192"/>
    <x v="2"/>
    <n v="702"/>
    <n v="1.9232876712328768"/>
    <x v="1"/>
    <x v="0"/>
    <x v="1"/>
    <s v="Feb"/>
    <s v="Q1"/>
    <n v="1613"/>
    <n v="2024"/>
    <s v="Jan"/>
    <s v="Inactive"/>
    <n v="15.584025962150024"/>
  </r>
  <r>
    <x v="1641"/>
    <s v="CUST11625"/>
    <x v="2"/>
    <x v="1641"/>
    <x v="1641"/>
    <d v="2023-02-07T00:00:00"/>
    <d v="2023-06-17T00:00:00"/>
    <x v="12"/>
    <x v="0"/>
    <n v="130"/>
    <n v="0.35616438356164382"/>
    <x v="1"/>
    <x v="0"/>
    <x v="3"/>
    <s v="Feb"/>
    <s v="Q1"/>
    <n v="1265"/>
    <n v="2023"/>
    <s v="Jun"/>
    <s v="Active"/>
    <n v="27.28548013341986"/>
  </r>
  <r>
    <x v="1642"/>
    <s v="CUST11452"/>
    <x v="0"/>
    <x v="1642"/>
    <x v="1642"/>
    <d v="2021-08-06T00:00:00"/>
    <d v="2022-07-13T00:00:00"/>
    <x v="11"/>
    <x v="1"/>
    <n v="341"/>
    <n v="0.9342465753424658"/>
    <x v="1"/>
    <x v="0"/>
    <x v="0"/>
    <s v="Aug"/>
    <s v="Q3"/>
    <n v="1815"/>
    <n v="2022"/>
    <s v="Jul"/>
    <s v="Inactive"/>
    <n v="16.728331086969"/>
  </r>
  <r>
    <x v="1643"/>
    <s v="CUST10416"/>
    <x v="1"/>
    <x v="1643"/>
    <x v="1643"/>
    <d v="2023-10-06T00:00:00"/>
    <d v="2024-09-10T00:00:00"/>
    <x v="24"/>
    <x v="1"/>
    <n v="340"/>
    <n v="0.93150684931506844"/>
    <x v="0"/>
    <x v="0"/>
    <x v="3"/>
    <s v="Oct"/>
    <s v="Q4"/>
    <n v="1024"/>
    <n v="2024"/>
    <s v="Sep"/>
    <s v="Inactive"/>
    <n v="7.6053725263208412"/>
  </r>
  <r>
    <x v="1644"/>
    <s v="CUST12063"/>
    <x v="4"/>
    <x v="1644"/>
    <x v="1644"/>
    <d v="2022-05-24T00:00:00"/>
    <d v="2023-06-28T00:00:00"/>
    <x v="120"/>
    <x v="2"/>
    <n v="400"/>
    <n v="1.095890410958904"/>
    <x v="0"/>
    <x v="1"/>
    <x v="1"/>
    <s v="May"/>
    <s v="Q2"/>
    <n v="1524"/>
    <n v="2023"/>
    <s v="Jun"/>
    <s v="Inactive"/>
    <n v="3.2954324110732025"/>
  </r>
  <r>
    <x v="1645"/>
    <s v="CUST12446"/>
    <x v="3"/>
    <x v="1645"/>
    <x v="1645"/>
    <d v="2021-03-28T00:00:00"/>
    <d v="2023-02-25T00:00:00"/>
    <x v="231"/>
    <x v="0"/>
    <n v="699"/>
    <n v="1.9150684931506849"/>
    <x v="0"/>
    <x v="1"/>
    <x v="0"/>
    <s v="Mar"/>
    <s v="Q1"/>
    <n v="1946"/>
    <n v="2023"/>
    <s v="Feb"/>
    <s v="Active"/>
    <n v="2.2381580298114105"/>
  </r>
  <r>
    <x v="1646"/>
    <s v="CUST12371"/>
    <x v="4"/>
    <x v="1646"/>
    <x v="1646"/>
    <d v="2022-02-28T00:00:00"/>
    <d v="2022-07-29T00:00:00"/>
    <x v="10"/>
    <x v="0"/>
    <n v="151"/>
    <n v="0.41369863013698632"/>
    <x v="1"/>
    <x v="1"/>
    <x v="1"/>
    <s v="Feb"/>
    <s v="Q1"/>
    <n v="1609"/>
    <n v="2022"/>
    <s v="Jul"/>
    <s v="Active"/>
    <n v="13.215048698792964"/>
  </r>
  <r>
    <x v="1647"/>
    <s v="CUST12251"/>
    <x v="2"/>
    <x v="1647"/>
    <x v="1647"/>
    <d v="2021-12-30T00:00:00"/>
    <d v="2023-01-27T00:00:00"/>
    <x v="264"/>
    <x v="2"/>
    <n v="393"/>
    <n v="1.0767123287671232"/>
    <x v="1"/>
    <x v="1"/>
    <x v="0"/>
    <s v="Dec"/>
    <s v="Q4"/>
    <n v="1669"/>
    <n v="2023"/>
    <s v="Jan"/>
    <s v="Inactive"/>
    <n v="12.234352998462295"/>
  </r>
  <r>
    <x v="1648"/>
    <s v="CUST10659"/>
    <x v="0"/>
    <x v="1648"/>
    <x v="1648"/>
    <d v="2022-08-13T00:00:00"/>
    <d v="2022-12-10T00:00:00"/>
    <x v="227"/>
    <x v="0"/>
    <n v="119"/>
    <n v="0.32602739726027397"/>
    <x v="2"/>
    <x v="1"/>
    <x v="1"/>
    <s v="Aug"/>
    <s v="Q3"/>
    <n v="1443"/>
    <n v="2022"/>
    <s v="Dec"/>
    <s v="Active"/>
    <n v="21.193748097924633"/>
  </r>
  <r>
    <x v="1649"/>
    <s v="CUST11676"/>
    <x v="0"/>
    <x v="1649"/>
    <x v="1649"/>
    <d v="2023-09-02T00:00:00"/>
    <d v="2024-02-24T00:00:00"/>
    <x v="56"/>
    <x v="1"/>
    <n v="175"/>
    <n v="0.47945205479452052"/>
    <x v="2"/>
    <x v="0"/>
    <x v="3"/>
    <s v="Sep"/>
    <s v="Q3"/>
    <n v="1058"/>
    <n v="2024"/>
    <s v="Feb"/>
    <s v="Inactive"/>
    <n v="45.98767306689588"/>
  </r>
  <r>
    <x v="1650"/>
    <s v="CUST12296"/>
    <x v="0"/>
    <x v="1650"/>
    <x v="1650"/>
    <d v="2020-11-18T00:00:00"/>
    <d v="2022-12-09T00:00:00"/>
    <x v="156"/>
    <x v="2"/>
    <n v="751"/>
    <n v="2.0575342465753423"/>
    <x v="2"/>
    <x v="0"/>
    <x v="4"/>
    <s v="Nov"/>
    <s v="Q4"/>
    <n v="2076"/>
    <n v="2022"/>
    <s v="Dec"/>
    <s v="Inactive"/>
    <n v="26.024767200186844"/>
  </r>
  <r>
    <x v="1651"/>
    <s v="CUST10451"/>
    <x v="0"/>
    <x v="1651"/>
    <x v="1651"/>
    <d v="2022-09-27T00:00:00"/>
    <d v="2024-09-26T00:00:00"/>
    <x v="215"/>
    <x v="0"/>
    <n v="730"/>
    <n v="2"/>
    <x v="1"/>
    <x v="2"/>
    <x v="1"/>
    <s v="Sep"/>
    <s v="Q3"/>
    <n v="1398"/>
    <n v="2024"/>
    <s v="Sep"/>
    <s v="Active"/>
    <n v="38.562743462913673"/>
  </r>
  <r>
    <x v="1652"/>
    <s v="CUST11955"/>
    <x v="0"/>
    <x v="1652"/>
    <x v="1652"/>
    <d v="2023-05-30T00:00:00"/>
    <d v="2024-12-04T00:00:00"/>
    <x v="51"/>
    <x v="1"/>
    <n v="554"/>
    <n v="1.5178082191780822"/>
    <x v="1"/>
    <x v="0"/>
    <x v="3"/>
    <s v="May"/>
    <s v="Q2"/>
    <n v="1153"/>
    <n v="2024"/>
    <s v="Dec"/>
    <s v="Inactive"/>
    <n v="18.702769134220645"/>
  </r>
  <r>
    <x v="1653"/>
    <s v="CUST11682"/>
    <x v="4"/>
    <x v="1653"/>
    <x v="1653"/>
    <d v="2024-02-17T00:00:00"/>
    <d v="2024-03-26T00:00:00"/>
    <x v="116"/>
    <x v="0"/>
    <n v="38"/>
    <n v="0.10410958904109589"/>
    <x v="0"/>
    <x v="1"/>
    <x v="2"/>
    <s v="Feb"/>
    <s v="Q1"/>
    <n v="890"/>
    <n v="2024"/>
    <s v="Mar"/>
    <s v="Active"/>
    <n v="6.9777227480231199"/>
  </r>
  <r>
    <x v="1654"/>
    <s v="CUST10574"/>
    <x v="4"/>
    <x v="1654"/>
    <x v="1654"/>
    <d v="2022-09-20T00:00:00"/>
    <d v="2023-01-20T00:00:00"/>
    <x v="178"/>
    <x v="2"/>
    <n v="122"/>
    <n v="0.33424657534246577"/>
    <x v="1"/>
    <x v="0"/>
    <x v="1"/>
    <s v="Sep"/>
    <s v="Q3"/>
    <n v="1405"/>
    <n v="2023"/>
    <s v="Jan"/>
    <s v="Inactive"/>
    <n v="15.001562254491175"/>
  </r>
  <r>
    <x v="1655"/>
    <s v="CUST12006"/>
    <x v="4"/>
    <x v="1655"/>
    <x v="1655"/>
    <d v="2024-01-02T00:00:00"/>
    <d v="2025-05-17T00:00:00"/>
    <x v="198"/>
    <x v="0"/>
    <n v="501"/>
    <n v="1.3726027397260274"/>
    <x v="2"/>
    <x v="0"/>
    <x v="2"/>
    <s v="Jan"/>
    <s v="Q1"/>
    <n v="936"/>
    <n v="2025"/>
    <s v="May"/>
    <s v="Active"/>
    <n v="26.682866991151393"/>
  </r>
  <r>
    <x v="1656"/>
    <s v="CUST10727"/>
    <x v="1"/>
    <x v="1656"/>
    <x v="1656"/>
    <d v="2020-11-13T00:00:00"/>
    <d v="2023-04-18T00:00:00"/>
    <x v="237"/>
    <x v="2"/>
    <n v="886"/>
    <n v="2.4273972602739726"/>
    <x v="1"/>
    <x v="0"/>
    <x v="4"/>
    <s v="Nov"/>
    <s v="Q4"/>
    <n v="2081"/>
    <n v="2023"/>
    <s v="Apr"/>
    <s v="Inactive"/>
    <n v="25.836900076095919"/>
  </r>
  <r>
    <x v="1657"/>
    <s v="CUST12103"/>
    <x v="1"/>
    <x v="1657"/>
    <x v="1657"/>
    <d v="2021-03-25T00:00:00"/>
    <d v="2024-06-22T00:00:00"/>
    <x v="284"/>
    <x v="1"/>
    <n v="1185"/>
    <n v="3.2465753424657535"/>
    <x v="1"/>
    <x v="1"/>
    <x v="0"/>
    <s v="Mar"/>
    <s v="Q1"/>
    <n v="1949"/>
    <n v="2024"/>
    <s v="Jun"/>
    <s v="Inactive"/>
    <n v="12.132865560584914"/>
  </r>
  <r>
    <x v="1658"/>
    <s v="CUST11524"/>
    <x v="2"/>
    <x v="1658"/>
    <x v="1658"/>
    <d v="2022-01-29T00:00:00"/>
    <d v="2023-04-20T00:00:00"/>
    <x v="233"/>
    <x v="2"/>
    <n v="446"/>
    <n v="1.2219178082191782"/>
    <x v="2"/>
    <x v="0"/>
    <x v="1"/>
    <s v="Jan"/>
    <s v="Q1"/>
    <n v="1639"/>
    <n v="2023"/>
    <s v="Apr"/>
    <s v="Inactive"/>
    <n v="34.380247725137274"/>
  </r>
  <r>
    <x v="1659"/>
    <s v="CUST12189"/>
    <x v="3"/>
    <x v="1659"/>
    <x v="1659"/>
    <d v="2022-07-26T00:00:00"/>
    <d v="2023-04-22T00:00:00"/>
    <x v="115"/>
    <x v="2"/>
    <n v="270"/>
    <n v="0.73972602739726023"/>
    <x v="2"/>
    <x v="0"/>
    <x v="1"/>
    <s v="Jul"/>
    <s v="Q3"/>
    <n v="1461"/>
    <n v="2023"/>
    <s v="Apr"/>
    <s v="Inactive"/>
    <n v="24.594197577418548"/>
  </r>
  <r>
    <x v="1660"/>
    <s v="CUST11669"/>
    <x v="1"/>
    <x v="1660"/>
    <x v="1660"/>
    <d v="2022-08-04T00:00:00"/>
    <d v="2023-05-08T00:00:00"/>
    <x v="49"/>
    <x v="1"/>
    <n v="277"/>
    <n v="0.75890410958904109"/>
    <x v="1"/>
    <x v="2"/>
    <x v="1"/>
    <s v="Aug"/>
    <s v="Q3"/>
    <n v="1452"/>
    <n v="2023"/>
    <s v="May"/>
    <s v="Inactive"/>
    <n v="130.84124935226205"/>
  </r>
  <r>
    <x v="1661"/>
    <s v="CUST11621"/>
    <x v="3"/>
    <x v="1661"/>
    <x v="1661"/>
    <d v="2023-12-17T00:00:00"/>
    <d v="2025-03-18T00:00:00"/>
    <x v="6"/>
    <x v="0"/>
    <n v="457"/>
    <n v="1.252054794520548"/>
    <x v="1"/>
    <x v="2"/>
    <x v="3"/>
    <s v="Dec"/>
    <s v="Q4"/>
    <n v="952"/>
    <n v="2025"/>
    <s v="Mar"/>
    <s v="Active"/>
    <n v="57.82015754000907"/>
  </r>
  <r>
    <x v="1662"/>
    <s v="CUST11782"/>
    <x v="2"/>
    <x v="1662"/>
    <x v="1662"/>
    <d v="2023-12-12T00:00:00"/>
    <d v="2024-04-27T00:00:00"/>
    <x v="208"/>
    <x v="0"/>
    <n v="137"/>
    <n v="0.37534246575342467"/>
    <x v="1"/>
    <x v="1"/>
    <x v="3"/>
    <s v="Dec"/>
    <s v="Q4"/>
    <n v="957"/>
    <n v="2024"/>
    <s v="Apr"/>
    <s v="Active"/>
    <n v="13.584387295817237"/>
  </r>
  <r>
    <x v="1663"/>
    <s v="CUST10014"/>
    <x v="2"/>
    <x v="1663"/>
    <x v="1663"/>
    <d v="2023-10-16T00:00:00"/>
    <d v="2024-02-21T00:00:00"/>
    <x v="237"/>
    <x v="1"/>
    <n v="128"/>
    <n v="0.35068493150684932"/>
    <x v="2"/>
    <x v="1"/>
    <x v="3"/>
    <s v="Oct"/>
    <s v="Q4"/>
    <n v="1014"/>
    <n v="2024"/>
    <s v="Feb"/>
    <s v="Inactive"/>
    <n v="24.977143476625734"/>
  </r>
  <r>
    <x v="1664"/>
    <s v="CUST11404"/>
    <x v="0"/>
    <x v="1664"/>
    <x v="1664"/>
    <d v="2024-01-27T00:00:00"/>
    <d v="2025-01-30T00:00:00"/>
    <x v="168"/>
    <x v="2"/>
    <n v="369"/>
    <n v="1.010958904109589"/>
    <x v="1"/>
    <x v="2"/>
    <x v="2"/>
    <s v="Jan"/>
    <s v="Q1"/>
    <n v="911"/>
    <n v="2025"/>
    <s v="Jan"/>
    <s v="Inactive"/>
    <n v="115.87422945063682"/>
  </r>
  <r>
    <x v="1665"/>
    <s v="CUST11466"/>
    <x v="1"/>
    <x v="1665"/>
    <x v="1665"/>
    <d v="2023-02-03T00:00:00"/>
    <d v="2023-11-14T00:00:00"/>
    <x v="148"/>
    <x v="2"/>
    <n v="284"/>
    <n v="0.77808219178082194"/>
    <x v="0"/>
    <x v="2"/>
    <x v="3"/>
    <s v="Feb"/>
    <s v="Q1"/>
    <n v="1269"/>
    <n v="2023"/>
    <s v="Nov"/>
    <s v="Inactive"/>
    <n v="33.444702846900803"/>
  </r>
  <r>
    <x v="1666"/>
    <s v="CUST10174"/>
    <x v="3"/>
    <x v="1666"/>
    <x v="1666"/>
    <d v="2024-07-13T00:00:00"/>
    <d v="2025-05-29T00:00:00"/>
    <x v="176"/>
    <x v="2"/>
    <n v="320"/>
    <n v="0.87671232876712324"/>
    <x v="2"/>
    <x v="0"/>
    <x v="2"/>
    <s v="Jul"/>
    <s v="Q3"/>
    <n v="743"/>
    <n v="2025"/>
    <s v="May"/>
    <s v="Inactive"/>
    <n v="38.798743575953154"/>
  </r>
  <r>
    <x v="1667"/>
    <s v="CUST10252"/>
    <x v="2"/>
    <x v="1667"/>
    <x v="1667"/>
    <d v="2022-04-05T00:00:00"/>
    <d v="2022-04-15T00:00:00"/>
    <x v="151"/>
    <x v="1"/>
    <n v="10"/>
    <n v="2.7397260273972601E-2"/>
    <x v="2"/>
    <x v="0"/>
    <x v="1"/>
    <s v="Apr"/>
    <s v="Q2"/>
    <n v="1573"/>
    <n v="2022"/>
    <s v="Apr"/>
    <s v="Inactive"/>
    <n v="25.760685329087732"/>
  </r>
  <r>
    <x v="1668"/>
    <s v="CUST11726"/>
    <x v="2"/>
    <x v="1668"/>
    <x v="1668"/>
    <d v="2024-07-14T00:00:00"/>
    <d v="2025-05-30T00:00:00"/>
    <x v="222"/>
    <x v="1"/>
    <n v="320"/>
    <n v="0.87671232876712324"/>
    <x v="2"/>
    <x v="1"/>
    <x v="2"/>
    <s v="Jul"/>
    <s v="Q3"/>
    <n v="742"/>
    <n v="2025"/>
    <s v="May"/>
    <s v="Inactive"/>
    <n v="18.943581142063259"/>
  </r>
  <r>
    <x v="1669"/>
    <s v="CUST12256"/>
    <x v="3"/>
    <x v="1669"/>
    <x v="1669"/>
    <d v="2023-02-20T00:00:00"/>
    <d v="2023-06-22T00:00:00"/>
    <x v="202"/>
    <x v="2"/>
    <n v="122"/>
    <n v="0.33424657534246577"/>
    <x v="1"/>
    <x v="1"/>
    <x v="3"/>
    <s v="Feb"/>
    <s v="Q1"/>
    <n v="1252"/>
    <n v="2023"/>
    <s v="Jun"/>
    <s v="Inactive"/>
    <n v="11.511505303360314"/>
  </r>
  <r>
    <x v="1670"/>
    <s v="CUST10544"/>
    <x v="0"/>
    <x v="1670"/>
    <x v="1670"/>
    <d v="2022-07-20T00:00:00"/>
    <d v="2023-01-01T00:00:00"/>
    <x v="170"/>
    <x v="1"/>
    <n v="165"/>
    <n v="0.45205479452054792"/>
    <x v="1"/>
    <x v="0"/>
    <x v="1"/>
    <s v="Jul"/>
    <s v="Q3"/>
    <n v="1467"/>
    <n v="2023"/>
    <s v="Jan"/>
    <s v="Inactive"/>
    <n v="26.073516560622743"/>
  </r>
  <r>
    <x v="1671"/>
    <s v="CUST11440"/>
    <x v="3"/>
    <x v="1671"/>
    <x v="1671"/>
    <d v="2021-06-12T00:00:00"/>
    <d v="2023-08-07T00:00:00"/>
    <x v="66"/>
    <x v="0"/>
    <n v="786"/>
    <n v="2.1534246575342464"/>
    <x v="0"/>
    <x v="1"/>
    <x v="0"/>
    <s v="Jun"/>
    <s v="Q2"/>
    <n v="1870"/>
    <n v="2023"/>
    <s v="Aug"/>
    <s v="Active"/>
    <n v="3.7500976346167048"/>
  </r>
  <r>
    <x v="1672"/>
    <s v="CUST11815"/>
    <x v="0"/>
    <x v="1672"/>
    <x v="1672"/>
    <d v="2023-10-06T00:00:00"/>
    <d v="2024-08-11T00:00:00"/>
    <x v="104"/>
    <x v="0"/>
    <n v="310"/>
    <n v="0.84931506849315064"/>
    <x v="0"/>
    <x v="2"/>
    <x v="3"/>
    <s v="Oct"/>
    <s v="Q4"/>
    <n v="1024"/>
    <n v="2024"/>
    <s v="Aug"/>
    <s v="Active"/>
    <n v="18.354089593410382"/>
  </r>
  <r>
    <x v="1673"/>
    <s v="CUST10957"/>
    <x v="4"/>
    <x v="1673"/>
    <x v="1673"/>
    <d v="2021-08-19T00:00:00"/>
    <d v="2022-02-15T00:00:00"/>
    <x v="42"/>
    <x v="1"/>
    <n v="180"/>
    <n v="0.49315068493150682"/>
    <x v="1"/>
    <x v="0"/>
    <x v="0"/>
    <s v="Aug"/>
    <s v="Q3"/>
    <n v="1802"/>
    <n v="2022"/>
    <s v="Feb"/>
    <s v="Inactive"/>
    <n v="24.294039906629727"/>
  </r>
  <r>
    <x v="1674"/>
    <s v="CUST10274"/>
    <x v="4"/>
    <x v="1674"/>
    <x v="1674"/>
    <d v="2024-06-05T00:00:00"/>
    <d v="2024-12-07T00:00:00"/>
    <x v="115"/>
    <x v="1"/>
    <n v="185"/>
    <n v="0.50684931506849318"/>
    <x v="0"/>
    <x v="0"/>
    <x v="2"/>
    <s v="Jun"/>
    <s v="Q2"/>
    <n v="781"/>
    <n v="2024"/>
    <s v="Dec"/>
    <s v="Inactive"/>
    <n v="15.741443179782783"/>
  </r>
  <r>
    <x v="1675"/>
    <s v="CUST10286"/>
    <x v="3"/>
    <x v="1675"/>
    <x v="1675"/>
    <d v="2024-01-20T00:00:00"/>
    <d v="2024-05-13T00:00:00"/>
    <x v="47"/>
    <x v="2"/>
    <n v="114"/>
    <n v="0.31232876712328766"/>
    <x v="2"/>
    <x v="0"/>
    <x v="2"/>
    <s v="Jan"/>
    <s v="Q1"/>
    <n v="918"/>
    <n v="2024"/>
    <s v="May"/>
    <s v="Inactive"/>
    <n v="27.169879643972362"/>
  </r>
  <r>
    <x v="1676"/>
    <s v="CUST11678"/>
    <x v="2"/>
    <x v="1676"/>
    <x v="1676"/>
    <d v="2023-10-03T00:00:00"/>
    <d v="2024-03-04T00:00:00"/>
    <x v="97"/>
    <x v="2"/>
    <n v="153"/>
    <n v="0.41917808219178082"/>
    <x v="1"/>
    <x v="2"/>
    <x v="3"/>
    <s v="Oct"/>
    <s v="Q4"/>
    <n v="1027"/>
    <n v="2024"/>
    <s v="Mar"/>
    <s v="Inactive"/>
    <n v="84.072104097208424"/>
  </r>
  <r>
    <x v="1677"/>
    <s v="CUST10063"/>
    <x v="3"/>
    <x v="1677"/>
    <x v="1677"/>
    <d v="2020-10-13T00:00:00"/>
    <d v="2023-07-24T00:00:00"/>
    <x v="119"/>
    <x v="0"/>
    <n v="1014"/>
    <n v="2.7780821917808218"/>
    <x v="0"/>
    <x v="2"/>
    <x v="4"/>
    <s v="Oct"/>
    <s v="Q4"/>
    <n v="2112"/>
    <n v="2023"/>
    <s v="Jul"/>
    <s v="Active"/>
    <n v="19.846993135221865"/>
  </r>
  <r>
    <x v="1678"/>
    <s v="CUST11024"/>
    <x v="0"/>
    <x v="1678"/>
    <x v="1678"/>
    <d v="2023-11-30T00:00:00"/>
    <d v="2024-12-15T00:00:00"/>
    <x v="168"/>
    <x v="0"/>
    <n v="381"/>
    <n v="1.0438356164383562"/>
    <x v="0"/>
    <x v="2"/>
    <x v="3"/>
    <s v="Nov"/>
    <s v="Q4"/>
    <n v="969"/>
    <n v="2024"/>
    <s v="Dec"/>
    <s v="Active"/>
    <n v="16.314377518855213"/>
  </r>
  <r>
    <x v="1679"/>
    <s v="CUST12307"/>
    <x v="4"/>
    <x v="1679"/>
    <x v="1679"/>
    <d v="2021-05-03T00:00:00"/>
    <d v="2021-06-17T00:00:00"/>
    <x v="265"/>
    <x v="1"/>
    <n v="45"/>
    <n v="0.12328767123287671"/>
    <x v="1"/>
    <x v="0"/>
    <x v="0"/>
    <s v="May"/>
    <s v="Q2"/>
    <n v="1910"/>
    <n v="2021"/>
    <s v="Jun"/>
    <s v="Inactive"/>
    <n v="13.856709778210979"/>
  </r>
  <r>
    <x v="1680"/>
    <s v="CUST11201"/>
    <x v="4"/>
    <x v="1680"/>
    <x v="1680"/>
    <d v="2023-06-06T00:00:00"/>
    <d v="2024-08-26T00:00:00"/>
    <x v="98"/>
    <x v="0"/>
    <n v="447"/>
    <n v="1.2246575342465753"/>
    <x v="0"/>
    <x v="0"/>
    <x v="3"/>
    <s v="Jun"/>
    <s v="Q2"/>
    <n v="1146"/>
    <n v="2024"/>
    <s v="Aug"/>
    <s v="Active"/>
    <n v="6.1479971676425889"/>
  </r>
  <r>
    <x v="1681"/>
    <s v="CUST11579"/>
    <x v="4"/>
    <x v="1681"/>
    <x v="1681"/>
    <d v="2022-03-10T00:00:00"/>
    <d v="2025-04-16T00:00:00"/>
    <x v="77"/>
    <x v="2"/>
    <n v="1133"/>
    <n v="3.1041095890410957"/>
    <x v="1"/>
    <x v="0"/>
    <x v="1"/>
    <s v="Mar"/>
    <s v="Q1"/>
    <n v="1599"/>
    <n v="2025"/>
    <s v="Apr"/>
    <s v="Inactive"/>
    <n v="20.683494067793365"/>
  </r>
  <r>
    <x v="1682"/>
    <s v="CUST10241"/>
    <x v="2"/>
    <x v="1682"/>
    <x v="1682"/>
    <d v="2022-01-02T00:00:00"/>
    <d v="2023-12-10T00:00:00"/>
    <x v="35"/>
    <x v="0"/>
    <n v="707"/>
    <n v="1.9369863013698629"/>
    <x v="2"/>
    <x v="1"/>
    <x v="1"/>
    <s v="Jan"/>
    <s v="Q1"/>
    <n v="1666"/>
    <n v="2023"/>
    <s v="Dec"/>
    <s v="Active"/>
    <n v="22.14082584731602"/>
  </r>
  <r>
    <x v="1683"/>
    <s v="CUST11132"/>
    <x v="2"/>
    <x v="1683"/>
    <x v="1683"/>
    <d v="2020-11-03T00:00:00"/>
    <d v="2022-10-14T00:00:00"/>
    <x v="195"/>
    <x v="0"/>
    <n v="710"/>
    <n v="1.9452054794520548"/>
    <x v="1"/>
    <x v="1"/>
    <x v="4"/>
    <s v="Nov"/>
    <s v="Q4"/>
    <n v="2091"/>
    <n v="2022"/>
    <s v="Oct"/>
    <s v="Active"/>
    <n v="15.004273458348186"/>
  </r>
  <r>
    <x v="1684"/>
    <s v="CUST11050"/>
    <x v="1"/>
    <x v="1684"/>
    <x v="1684"/>
    <d v="2023-05-03T00:00:00"/>
    <d v="2023-11-30T00:00:00"/>
    <x v="103"/>
    <x v="0"/>
    <n v="211"/>
    <n v="0.57808219178082187"/>
    <x v="1"/>
    <x v="2"/>
    <x v="3"/>
    <s v="May"/>
    <s v="Q2"/>
    <n v="1180"/>
    <n v="2023"/>
    <s v="Nov"/>
    <s v="Active"/>
    <n v="31.661553108869953"/>
  </r>
  <r>
    <x v="1685"/>
    <s v="CUST12194"/>
    <x v="3"/>
    <x v="1685"/>
    <x v="1685"/>
    <d v="2024-02-17T00:00:00"/>
    <d v="2025-03-29T00:00:00"/>
    <x v="68"/>
    <x v="0"/>
    <n v="406"/>
    <n v="1.1123287671232878"/>
    <x v="0"/>
    <x v="1"/>
    <x v="2"/>
    <s v="Feb"/>
    <s v="Q1"/>
    <n v="890"/>
    <n v="2025"/>
    <s v="Mar"/>
    <s v="Active"/>
    <n v="6.9702405133890153"/>
  </r>
  <r>
    <x v="1686"/>
    <s v="CUST10707"/>
    <x v="4"/>
    <x v="1686"/>
    <x v="1686"/>
    <d v="2020-08-22T00:00:00"/>
    <d v="2021-12-29T00:00:00"/>
    <x v="266"/>
    <x v="0"/>
    <n v="494"/>
    <n v="1.3534246575342466"/>
    <x v="1"/>
    <x v="0"/>
    <x v="4"/>
    <s v="Aug"/>
    <s v="Q3"/>
    <n v="2164"/>
    <n v="2021"/>
    <s v="Dec"/>
    <s v="Active"/>
    <n v="24.245813200829257"/>
  </r>
  <r>
    <x v="1687"/>
    <s v="CUST12471"/>
    <x v="4"/>
    <x v="1687"/>
    <x v="1687"/>
    <d v="2022-09-03T00:00:00"/>
    <d v="2023-05-27T00:00:00"/>
    <x v="127"/>
    <x v="0"/>
    <n v="266"/>
    <n v="0.72876712328767124"/>
    <x v="2"/>
    <x v="2"/>
    <x v="1"/>
    <s v="Sep"/>
    <s v="Q3"/>
    <n v="1422"/>
    <n v="2023"/>
    <s v="May"/>
    <s v="Active"/>
    <n v="63.481163528262911"/>
  </r>
  <r>
    <x v="1688"/>
    <s v="CUST10061"/>
    <x v="1"/>
    <x v="1688"/>
    <x v="1688"/>
    <d v="2024-05-29T00:00:00"/>
    <d v="2025-05-07T00:00:00"/>
    <x v="94"/>
    <x v="2"/>
    <n v="343"/>
    <n v="0.9397260273972603"/>
    <x v="1"/>
    <x v="0"/>
    <x v="2"/>
    <s v="May"/>
    <s v="Q2"/>
    <n v="788"/>
    <n v="2025"/>
    <s v="May"/>
    <s v="Inactive"/>
    <n v="20.718888953981306"/>
  </r>
  <r>
    <x v="1689"/>
    <s v="CUST11011"/>
    <x v="1"/>
    <x v="1689"/>
    <x v="1689"/>
    <d v="2020-09-12T00:00:00"/>
    <d v="2024-01-23T00:00:00"/>
    <x v="283"/>
    <x v="0"/>
    <n v="1228"/>
    <n v="3.3643835616438356"/>
    <x v="2"/>
    <x v="0"/>
    <x v="4"/>
    <s v="Sep"/>
    <s v="Q3"/>
    <n v="2143"/>
    <n v="2024"/>
    <s v="Jan"/>
    <s v="Active"/>
    <n v="37.282829733292417"/>
  </r>
  <r>
    <x v="1690"/>
    <s v="CUST11285"/>
    <x v="0"/>
    <x v="1690"/>
    <x v="1690"/>
    <d v="2022-11-05T00:00:00"/>
    <d v="2024-10-13T00:00:00"/>
    <x v="168"/>
    <x v="0"/>
    <n v="708"/>
    <n v="1.9397260273972603"/>
    <x v="0"/>
    <x v="0"/>
    <x v="1"/>
    <s v="Nov"/>
    <s v="Q4"/>
    <n v="1359"/>
    <n v="2024"/>
    <s v="Oct"/>
    <s v="Active"/>
    <n v="6.2455731290117624"/>
  </r>
  <r>
    <x v="1691"/>
    <s v="CUST11622"/>
    <x v="2"/>
    <x v="1691"/>
    <x v="1691"/>
    <d v="2022-12-09T00:00:00"/>
    <d v="2023-11-15T00:00:00"/>
    <x v="62"/>
    <x v="0"/>
    <n v="341"/>
    <n v="0.9342465753424658"/>
    <x v="2"/>
    <x v="2"/>
    <x v="1"/>
    <s v="Dec"/>
    <s v="Q4"/>
    <n v="1325"/>
    <n v="2023"/>
    <s v="Nov"/>
    <s v="Active"/>
    <n v="65.388296832618934"/>
  </r>
  <r>
    <x v="1692"/>
    <s v="CUST10119"/>
    <x v="2"/>
    <x v="1692"/>
    <x v="1692"/>
    <d v="2021-09-14T00:00:00"/>
    <d v="2024-08-05T00:00:00"/>
    <x v="0"/>
    <x v="0"/>
    <n v="1056"/>
    <n v="2.893150684931507"/>
    <x v="0"/>
    <x v="1"/>
    <x v="0"/>
    <s v="Sep"/>
    <s v="Q3"/>
    <n v="1776"/>
    <n v="2024"/>
    <s v="Aug"/>
    <s v="Active"/>
    <n v="4.3234199780804126"/>
  </r>
  <r>
    <x v="1693"/>
    <s v="CUST10482"/>
    <x v="2"/>
    <x v="1693"/>
    <x v="1693"/>
    <d v="2022-04-10T00:00:00"/>
    <d v="2023-05-11T00:00:00"/>
    <x v="106"/>
    <x v="0"/>
    <n v="396"/>
    <n v="1.0849315068493151"/>
    <x v="1"/>
    <x v="2"/>
    <x v="1"/>
    <s v="Apr"/>
    <s v="Q2"/>
    <n v="1568"/>
    <n v="2023"/>
    <s v="May"/>
    <s v="Active"/>
    <n v="55.753907475390299"/>
  </r>
  <r>
    <x v="1694"/>
    <s v="CUST12238"/>
    <x v="3"/>
    <x v="1694"/>
    <x v="1694"/>
    <d v="2023-07-13T00:00:00"/>
    <d v="2024-12-12T00:00:00"/>
    <x v="264"/>
    <x v="1"/>
    <n v="518"/>
    <n v="1.4191780821917808"/>
    <x v="0"/>
    <x v="0"/>
    <x v="3"/>
    <s v="Jul"/>
    <s v="Q3"/>
    <n v="1109"/>
    <n v="2024"/>
    <s v="Dec"/>
    <s v="Inactive"/>
    <n v="8.4265955063485585"/>
  </r>
  <r>
    <x v="1695"/>
    <s v="CUST10909"/>
    <x v="2"/>
    <x v="1695"/>
    <x v="1695"/>
    <d v="2023-12-07T00:00:00"/>
    <d v="2025-01-26T00:00:00"/>
    <x v="150"/>
    <x v="2"/>
    <n v="416"/>
    <n v="1.1397260273972603"/>
    <x v="1"/>
    <x v="1"/>
    <x v="3"/>
    <s v="Dec"/>
    <s v="Q4"/>
    <n v="962"/>
    <n v="2025"/>
    <s v="Jan"/>
    <s v="Inactive"/>
    <n v="9.7513470799884878"/>
  </r>
  <r>
    <x v="1696"/>
    <s v="CUST11218"/>
    <x v="0"/>
    <x v="1696"/>
    <x v="1696"/>
    <d v="2021-12-23T00:00:00"/>
    <d v="2023-07-16T00:00:00"/>
    <x v="85"/>
    <x v="1"/>
    <n v="570"/>
    <n v="1.5616438356164384"/>
    <x v="2"/>
    <x v="0"/>
    <x v="0"/>
    <s v="Dec"/>
    <s v="Q4"/>
    <n v="1676"/>
    <n v="2023"/>
    <s v="Jul"/>
    <s v="Inactive"/>
    <n v="33.765402190458616"/>
  </r>
  <r>
    <x v="1697"/>
    <s v="CUST10461"/>
    <x v="2"/>
    <x v="1697"/>
    <x v="1697"/>
    <d v="2022-03-23T00:00:00"/>
    <d v="2025-05-01T00:00:00"/>
    <x v="123"/>
    <x v="1"/>
    <n v="1135"/>
    <n v="3.1095890410958904"/>
    <x v="1"/>
    <x v="0"/>
    <x v="1"/>
    <s v="Mar"/>
    <s v="Q1"/>
    <n v="1586"/>
    <n v="2025"/>
    <s v="May"/>
    <s v="Inactive"/>
    <n v="19.51877637829708"/>
  </r>
  <r>
    <x v="1698"/>
    <s v="CUST10358"/>
    <x v="3"/>
    <x v="1698"/>
    <x v="1698"/>
    <d v="2024-02-13T00:00:00"/>
    <d v="2025-05-27T00:00:00"/>
    <x v="164"/>
    <x v="1"/>
    <n v="469"/>
    <n v="1.284931506849315"/>
    <x v="1"/>
    <x v="1"/>
    <x v="2"/>
    <s v="Feb"/>
    <s v="Q1"/>
    <n v="894"/>
    <n v="2025"/>
    <s v="May"/>
    <s v="Inactive"/>
    <n v="7.9705515052783529"/>
  </r>
  <r>
    <x v="1699"/>
    <s v="CUST10925"/>
    <x v="0"/>
    <x v="1699"/>
    <x v="1699"/>
    <d v="2023-06-09T00:00:00"/>
    <d v="2023-07-30T00:00:00"/>
    <x v="260"/>
    <x v="0"/>
    <n v="51"/>
    <n v="0.13972602739726028"/>
    <x v="2"/>
    <x v="0"/>
    <x v="3"/>
    <s v="Jun"/>
    <s v="Q2"/>
    <n v="1143"/>
    <n v="2023"/>
    <s v="Jul"/>
    <s v="Active"/>
    <n v="40.823682544804647"/>
  </r>
  <r>
    <x v="1700"/>
    <s v="CUST10875"/>
    <x v="2"/>
    <x v="1700"/>
    <x v="1700"/>
    <d v="2024-07-14T00:00:00"/>
    <d v="2024-09-29T00:00:00"/>
    <x v="114"/>
    <x v="2"/>
    <n v="77"/>
    <n v="0.21095890410958903"/>
    <x v="0"/>
    <x v="0"/>
    <x v="2"/>
    <s v="Jul"/>
    <s v="Q3"/>
    <n v="742"/>
    <n v="2024"/>
    <s v="Sep"/>
    <s v="Inactive"/>
    <n v="6.1010680987285513"/>
  </r>
  <r>
    <x v="1701"/>
    <s v="CUST10912"/>
    <x v="2"/>
    <x v="1701"/>
    <x v="1701"/>
    <d v="2023-09-12T00:00:00"/>
    <d v="2024-12-31T00:00:00"/>
    <x v="227"/>
    <x v="1"/>
    <n v="476"/>
    <n v="1.3041095890410959"/>
    <x v="0"/>
    <x v="2"/>
    <x v="3"/>
    <s v="Sep"/>
    <s v="Q3"/>
    <n v="1048"/>
    <n v="2024"/>
    <s v="Dec"/>
    <s v="Inactive"/>
    <n v="13.973409606896031"/>
  </r>
  <r>
    <x v="1702"/>
    <s v="CUST11875"/>
    <x v="4"/>
    <x v="1702"/>
    <x v="1702"/>
    <d v="2021-10-25T00:00:00"/>
    <d v="2022-04-04T00:00:00"/>
    <x v="255"/>
    <x v="0"/>
    <n v="161"/>
    <n v="0.44109589041095892"/>
    <x v="1"/>
    <x v="1"/>
    <x v="0"/>
    <s v="Oct"/>
    <s v="Q4"/>
    <n v="1735"/>
    <n v="2022"/>
    <s v="Apr"/>
    <s v="Active"/>
    <n v="16.000351101302225"/>
  </r>
  <r>
    <x v="1703"/>
    <s v="CUST11269"/>
    <x v="1"/>
    <x v="1703"/>
    <x v="1703"/>
    <d v="2022-03-14T00:00:00"/>
    <d v="2022-11-30T00:00:00"/>
    <x v="46"/>
    <x v="2"/>
    <n v="261"/>
    <n v="0.71506849315068488"/>
    <x v="2"/>
    <x v="0"/>
    <x v="1"/>
    <s v="Mar"/>
    <s v="Q1"/>
    <n v="1595"/>
    <n v="2022"/>
    <s v="Nov"/>
    <s v="Inactive"/>
    <n v="26.639350914542685"/>
  </r>
  <r>
    <x v="1704"/>
    <s v="CUST10691"/>
    <x v="4"/>
    <x v="1704"/>
    <x v="1704"/>
    <d v="2021-09-04T00:00:00"/>
    <d v="2024-07-10T00:00:00"/>
    <x v="208"/>
    <x v="1"/>
    <n v="1040"/>
    <n v="2.8493150684931505"/>
    <x v="2"/>
    <x v="2"/>
    <x v="0"/>
    <s v="Sep"/>
    <s v="Q3"/>
    <n v="1786"/>
    <n v="2024"/>
    <s v="Jul"/>
    <s v="Inactive"/>
    <n v="85.859087572308084"/>
  </r>
  <r>
    <x v="1705"/>
    <s v="CUST11655"/>
    <x v="4"/>
    <x v="1705"/>
    <x v="1705"/>
    <d v="2022-12-27T00:00:00"/>
    <d v="2024-11-02T00:00:00"/>
    <x v="28"/>
    <x v="2"/>
    <n v="676"/>
    <n v="1.8520547945205479"/>
    <x v="1"/>
    <x v="2"/>
    <x v="1"/>
    <s v="Dec"/>
    <s v="Q4"/>
    <n v="1307"/>
    <n v="2024"/>
    <s v="Nov"/>
    <s v="Inactive"/>
    <n v="47.031632526091492"/>
  </r>
  <r>
    <x v="1706"/>
    <s v="CUST12225"/>
    <x v="1"/>
    <x v="1706"/>
    <x v="1706"/>
    <d v="2023-04-24T00:00:00"/>
    <d v="2024-11-07T00:00:00"/>
    <x v="267"/>
    <x v="2"/>
    <n v="563"/>
    <n v="1.5424657534246575"/>
    <x v="2"/>
    <x v="2"/>
    <x v="3"/>
    <s v="Apr"/>
    <s v="Q2"/>
    <n v="1189"/>
    <n v="2024"/>
    <s v="Nov"/>
    <s v="Inactive"/>
    <n v="61.948018546502674"/>
  </r>
  <r>
    <x v="1707"/>
    <s v="CUST10555"/>
    <x v="2"/>
    <x v="1707"/>
    <x v="1707"/>
    <d v="2020-09-30T00:00:00"/>
    <d v="2021-03-08T00:00:00"/>
    <x v="184"/>
    <x v="1"/>
    <n v="159"/>
    <n v="0.43561643835616437"/>
    <x v="1"/>
    <x v="0"/>
    <x v="4"/>
    <s v="Sep"/>
    <s v="Q3"/>
    <n v="2125"/>
    <n v="2021"/>
    <s v="Mar"/>
    <s v="Inactive"/>
    <n v="18.824541932687016"/>
  </r>
  <r>
    <x v="1708"/>
    <s v="CUST11509"/>
    <x v="0"/>
    <x v="1708"/>
    <x v="1708"/>
    <d v="2024-05-07T00:00:00"/>
    <d v="2024-07-01T00:00:00"/>
    <x v="43"/>
    <x v="1"/>
    <n v="55"/>
    <n v="0.15068493150684931"/>
    <x v="2"/>
    <x v="1"/>
    <x v="2"/>
    <s v="May"/>
    <s v="Q2"/>
    <n v="810"/>
    <n v="2024"/>
    <s v="Jul"/>
    <s v="Inactive"/>
    <n v="21.321479475391332"/>
  </r>
  <r>
    <x v="1709"/>
    <s v="CUST12159"/>
    <x v="3"/>
    <x v="1709"/>
    <x v="1709"/>
    <d v="2024-05-15T00:00:00"/>
    <d v="2025-04-02T00:00:00"/>
    <x v="28"/>
    <x v="0"/>
    <n v="322"/>
    <n v="0.88219178082191785"/>
    <x v="1"/>
    <x v="1"/>
    <x v="2"/>
    <s v="May"/>
    <s v="Q2"/>
    <n v="802"/>
    <n v="2025"/>
    <s v="Apr"/>
    <s v="Active"/>
    <n v="9.7610775037375692"/>
  </r>
  <r>
    <x v="1710"/>
    <s v="CUST10910"/>
    <x v="0"/>
    <x v="1710"/>
    <x v="1710"/>
    <d v="2024-01-22T00:00:00"/>
    <d v="2025-03-25T00:00:00"/>
    <x v="17"/>
    <x v="2"/>
    <n v="428"/>
    <n v="1.1726027397260275"/>
    <x v="2"/>
    <x v="0"/>
    <x v="2"/>
    <s v="Jan"/>
    <s v="Q1"/>
    <n v="916"/>
    <n v="2025"/>
    <s v="Mar"/>
    <s v="Inactive"/>
    <n v="29.142973975464479"/>
  </r>
  <r>
    <x v="1711"/>
    <s v="CUST10781"/>
    <x v="1"/>
    <x v="1711"/>
    <x v="1711"/>
    <d v="2024-04-28T00:00:00"/>
    <d v="2024-09-11T00:00:00"/>
    <x v="33"/>
    <x v="2"/>
    <n v="136"/>
    <n v="0.37260273972602742"/>
    <x v="2"/>
    <x v="2"/>
    <x v="2"/>
    <s v="Apr"/>
    <s v="Q2"/>
    <n v="819"/>
    <n v="2024"/>
    <s v="Sep"/>
    <s v="Inactive"/>
    <n v="168.7654661990062"/>
  </r>
  <r>
    <x v="1712"/>
    <s v="CUST12301"/>
    <x v="0"/>
    <x v="1712"/>
    <x v="1712"/>
    <d v="2023-12-23T00:00:00"/>
    <d v="2024-04-01T00:00:00"/>
    <x v="153"/>
    <x v="0"/>
    <n v="100"/>
    <n v="0.27397260273972601"/>
    <x v="1"/>
    <x v="2"/>
    <x v="3"/>
    <s v="Dec"/>
    <s v="Q4"/>
    <n v="946"/>
    <n v="2024"/>
    <s v="Apr"/>
    <s v="Active"/>
    <n v="34.593126208133341"/>
  </r>
  <r>
    <x v="1713"/>
    <s v="CUST11007"/>
    <x v="1"/>
    <x v="1713"/>
    <x v="1713"/>
    <d v="2023-05-21T00:00:00"/>
    <d v="2024-10-09T00:00:00"/>
    <x v="159"/>
    <x v="1"/>
    <n v="507"/>
    <n v="1.3890410958904109"/>
    <x v="1"/>
    <x v="0"/>
    <x v="3"/>
    <s v="May"/>
    <s v="Q2"/>
    <n v="1162"/>
    <n v="2024"/>
    <s v="Oct"/>
    <s v="Inactive"/>
    <n v="15.80907218227723"/>
  </r>
  <r>
    <x v="1714"/>
    <s v="CUST11987"/>
    <x v="4"/>
    <x v="1714"/>
    <x v="1714"/>
    <d v="2024-02-14T00:00:00"/>
    <d v="2024-06-22T00:00:00"/>
    <x v="158"/>
    <x v="1"/>
    <n v="129"/>
    <n v="0.35342465753424657"/>
    <x v="2"/>
    <x v="0"/>
    <x v="2"/>
    <s v="Feb"/>
    <s v="Q1"/>
    <n v="893"/>
    <n v="2024"/>
    <s v="Jun"/>
    <s v="Inactive"/>
    <n v="40.332217240586118"/>
  </r>
  <r>
    <x v="1715"/>
    <s v="CUST10787"/>
    <x v="2"/>
    <x v="1715"/>
    <x v="1715"/>
    <d v="2023-06-02T00:00:00"/>
    <d v="2025-01-29T00:00:00"/>
    <x v="132"/>
    <x v="1"/>
    <n v="607"/>
    <n v="1.6630136986301369"/>
    <x v="2"/>
    <x v="2"/>
    <x v="3"/>
    <s v="Jun"/>
    <s v="Q2"/>
    <n v="1150"/>
    <n v="2025"/>
    <s v="Jan"/>
    <s v="Inactive"/>
    <n v="54.512299711920512"/>
  </r>
  <r>
    <x v="1716"/>
    <s v="CUST10113"/>
    <x v="3"/>
    <x v="1716"/>
    <x v="1716"/>
    <d v="2023-09-18T00:00:00"/>
    <d v="2025-05-10T00:00:00"/>
    <x v="244"/>
    <x v="1"/>
    <n v="600"/>
    <n v="1.6438356164383561"/>
    <x v="2"/>
    <x v="0"/>
    <x v="3"/>
    <s v="Sep"/>
    <s v="Q3"/>
    <n v="1042"/>
    <n v="2025"/>
    <s v="May"/>
    <s v="Inactive"/>
    <n v="58.522711170432956"/>
  </r>
  <r>
    <x v="1717"/>
    <s v="CUST11274"/>
    <x v="0"/>
    <x v="1717"/>
    <x v="1717"/>
    <d v="2024-02-18T00:00:00"/>
    <d v="2024-06-02T00:00:00"/>
    <x v="47"/>
    <x v="0"/>
    <n v="105"/>
    <n v="0.28767123287671231"/>
    <x v="2"/>
    <x v="0"/>
    <x v="2"/>
    <s v="Feb"/>
    <s v="Q1"/>
    <n v="889"/>
    <n v="2024"/>
    <s v="Jun"/>
    <s v="Active"/>
    <n v="32.646413120052621"/>
  </r>
  <r>
    <x v="1718"/>
    <s v="CUST11685"/>
    <x v="3"/>
    <x v="1718"/>
    <x v="1718"/>
    <d v="2022-09-14T00:00:00"/>
    <d v="2024-01-20T00:00:00"/>
    <x v="183"/>
    <x v="1"/>
    <n v="493"/>
    <n v="1.3506849315068492"/>
    <x v="1"/>
    <x v="0"/>
    <x v="1"/>
    <s v="Sep"/>
    <s v="Q3"/>
    <n v="1411"/>
    <n v="2024"/>
    <s v="Jan"/>
    <s v="Inactive"/>
    <n v="20.954782877355814"/>
  </r>
  <r>
    <x v="1719"/>
    <s v="CUST10456"/>
    <x v="4"/>
    <x v="1719"/>
    <x v="1719"/>
    <d v="2022-07-13T00:00:00"/>
    <d v="2025-07-18T00:00:00"/>
    <x v="184"/>
    <x v="2"/>
    <n v="1101"/>
    <n v="3.0164383561643837"/>
    <x v="1"/>
    <x v="0"/>
    <x v="1"/>
    <s v="Jul"/>
    <s v="Q3"/>
    <n v="1474"/>
    <n v="2025"/>
    <s v="Jul"/>
    <s v="Inactive"/>
    <n v="23.817606621060108"/>
  </r>
  <r>
    <x v="1720"/>
    <s v="CUST11024"/>
    <x v="0"/>
    <x v="1720"/>
    <x v="1720"/>
    <d v="2024-03-27T00:00:00"/>
    <d v="2024-10-14T00:00:00"/>
    <x v="193"/>
    <x v="2"/>
    <n v="201"/>
    <n v="0.55068493150684927"/>
    <x v="1"/>
    <x v="0"/>
    <x v="2"/>
    <s v="Mar"/>
    <s v="Q1"/>
    <n v="851"/>
    <n v="2024"/>
    <s v="Oct"/>
    <s v="Inactive"/>
    <n v="21.163176096705186"/>
  </r>
  <r>
    <x v="1721"/>
    <s v="CUST10674"/>
    <x v="0"/>
    <x v="1721"/>
    <x v="1721"/>
    <d v="2020-12-12T00:00:00"/>
    <d v="2021-04-30T00:00:00"/>
    <x v="109"/>
    <x v="0"/>
    <n v="139"/>
    <n v="0.38082191780821917"/>
    <x v="2"/>
    <x v="2"/>
    <x v="4"/>
    <s v="Dec"/>
    <s v="Q4"/>
    <n v="2052"/>
    <n v="2021"/>
    <s v="Apr"/>
    <s v="Active"/>
    <n v="153.59778027513303"/>
  </r>
  <r>
    <x v="1722"/>
    <s v="CUST10435"/>
    <x v="3"/>
    <x v="1722"/>
    <x v="1722"/>
    <d v="2022-08-20T00:00:00"/>
    <d v="2023-01-06T00:00:00"/>
    <x v="90"/>
    <x v="2"/>
    <n v="139"/>
    <n v="0.38082191780821917"/>
    <x v="0"/>
    <x v="1"/>
    <x v="1"/>
    <s v="Aug"/>
    <s v="Q3"/>
    <n v="1436"/>
    <n v="2023"/>
    <s v="Jan"/>
    <s v="Inactive"/>
    <n v="5.8513148355470994"/>
  </r>
  <r>
    <x v="1723"/>
    <s v="CUST10639"/>
    <x v="4"/>
    <x v="1723"/>
    <x v="1723"/>
    <d v="2023-06-24T00:00:00"/>
    <d v="2025-07-14T00:00:00"/>
    <x v="13"/>
    <x v="2"/>
    <n v="751"/>
    <n v="2.0575342465753423"/>
    <x v="2"/>
    <x v="2"/>
    <x v="3"/>
    <s v="Jun"/>
    <s v="Q2"/>
    <n v="1128"/>
    <n v="2025"/>
    <s v="Jul"/>
    <s v="Inactive"/>
    <n v="98.739505825054309"/>
  </r>
  <r>
    <x v="1724"/>
    <s v="CUST10479"/>
    <x v="0"/>
    <x v="1724"/>
    <x v="1724"/>
    <d v="2023-11-28T00:00:00"/>
    <d v="2025-05-05T00:00:00"/>
    <x v="235"/>
    <x v="1"/>
    <n v="524"/>
    <n v="1.4356164383561645"/>
    <x v="0"/>
    <x v="1"/>
    <x v="3"/>
    <s v="Nov"/>
    <s v="Q4"/>
    <n v="971"/>
    <n v="2025"/>
    <s v="May"/>
    <s v="Inactive"/>
    <n v="4.0237352784468392"/>
  </r>
  <r>
    <x v="1725"/>
    <s v="CUST11179"/>
    <x v="2"/>
    <x v="1725"/>
    <x v="1725"/>
    <d v="2024-05-27T00:00:00"/>
    <d v="2025-07-08T00:00:00"/>
    <x v="245"/>
    <x v="2"/>
    <n v="407"/>
    <n v="1.1150684931506849"/>
    <x v="2"/>
    <x v="0"/>
    <x v="2"/>
    <s v="May"/>
    <s v="Q2"/>
    <n v="790"/>
    <n v="2025"/>
    <s v="Jul"/>
    <s v="Inactive"/>
    <n v="51.846214332334611"/>
  </r>
  <r>
    <x v="1726"/>
    <s v="CUST12204"/>
    <x v="0"/>
    <x v="1726"/>
    <x v="1726"/>
    <d v="2023-04-07T00:00:00"/>
    <d v="2024-06-18T00:00:00"/>
    <x v="73"/>
    <x v="1"/>
    <n v="438"/>
    <n v="1.2"/>
    <x v="0"/>
    <x v="2"/>
    <x v="3"/>
    <s v="Apr"/>
    <s v="Q2"/>
    <n v="1206"/>
    <n v="2024"/>
    <s v="Jun"/>
    <s v="Inactive"/>
    <n v="11.883365553927424"/>
  </r>
  <r>
    <x v="1727"/>
    <s v="CUST10456"/>
    <x v="4"/>
    <x v="1727"/>
    <x v="1727"/>
    <d v="2023-06-14T00:00:00"/>
    <d v="2023-06-15T00:00:00"/>
    <x v="52"/>
    <x v="2"/>
    <n v="1"/>
    <n v="2.7397260273972603E-3"/>
    <x v="1"/>
    <x v="1"/>
    <x v="3"/>
    <s v="Jun"/>
    <s v="Q2"/>
    <n v="1138"/>
    <n v="2023"/>
    <s v="Jun"/>
    <s v="Inactive"/>
    <n v="13.448656383352199"/>
  </r>
  <r>
    <x v="1728"/>
    <s v="CUST11497"/>
    <x v="2"/>
    <x v="1728"/>
    <x v="1728"/>
    <d v="2023-06-23T00:00:00"/>
    <d v="2023-09-23T00:00:00"/>
    <x v="54"/>
    <x v="1"/>
    <n v="92"/>
    <n v="0.25205479452054796"/>
    <x v="2"/>
    <x v="0"/>
    <x v="3"/>
    <s v="Jun"/>
    <s v="Q2"/>
    <n v="1129"/>
    <n v="2023"/>
    <s v="Sep"/>
    <s v="Inactive"/>
    <n v="26.378107059205693"/>
  </r>
  <r>
    <x v="1729"/>
    <s v="CUST10698"/>
    <x v="0"/>
    <x v="1729"/>
    <x v="1729"/>
    <d v="2024-07-08T00:00:00"/>
    <d v="2024-08-22T00:00:00"/>
    <x v="208"/>
    <x v="1"/>
    <n v="45"/>
    <n v="0.12328767123287671"/>
    <x v="1"/>
    <x v="1"/>
    <x v="2"/>
    <s v="Jul"/>
    <s v="Q3"/>
    <n v="748"/>
    <n v="2024"/>
    <s v="Aug"/>
    <s v="Inactive"/>
    <n v="9.401695548323616"/>
  </r>
  <r>
    <x v="1730"/>
    <s v="CUST12320"/>
    <x v="4"/>
    <x v="1730"/>
    <x v="1730"/>
    <d v="2021-07-31T00:00:00"/>
    <d v="2024-06-02T00:00:00"/>
    <x v="246"/>
    <x v="2"/>
    <n v="1037"/>
    <n v="2.8410958904109589"/>
    <x v="1"/>
    <x v="0"/>
    <x v="0"/>
    <s v="Jul"/>
    <s v="Q3"/>
    <n v="1821"/>
    <n v="2024"/>
    <s v="Jun"/>
    <s v="Inactive"/>
    <n v="23.821453244397528"/>
  </r>
  <r>
    <x v="1731"/>
    <s v="CUST11735"/>
    <x v="0"/>
    <x v="1731"/>
    <x v="1731"/>
    <d v="2022-11-23T00:00:00"/>
    <d v="2024-03-29T00:00:00"/>
    <x v="24"/>
    <x v="1"/>
    <n v="492"/>
    <n v="1.3479452054794521"/>
    <x v="1"/>
    <x v="1"/>
    <x v="1"/>
    <s v="Nov"/>
    <s v="Q4"/>
    <n v="1341"/>
    <n v="2024"/>
    <s v="Mar"/>
    <s v="Inactive"/>
    <n v="6.9523337155120899"/>
  </r>
  <r>
    <x v="1732"/>
    <s v="CUST11112"/>
    <x v="4"/>
    <x v="1732"/>
    <x v="1732"/>
    <d v="2020-10-21T00:00:00"/>
    <d v="2023-07-20T00:00:00"/>
    <x v="292"/>
    <x v="2"/>
    <n v="1002"/>
    <n v="2.7452054794520548"/>
    <x v="1"/>
    <x v="1"/>
    <x v="4"/>
    <s v="Oct"/>
    <s v="Q4"/>
    <n v="2104"/>
    <n v="2023"/>
    <s v="Jul"/>
    <s v="Inactive"/>
    <n v="16.352186760796922"/>
  </r>
  <r>
    <x v="1733"/>
    <s v="CUST11858"/>
    <x v="4"/>
    <x v="1733"/>
    <x v="1733"/>
    <d v="2023-06-28T00:00:00"/>
    <d v="2024-02-12T00:00:00"/>
    <x v="172"/>
    <x v="1"/>
    <n v="229"/>
    <n v="0.62739726027397258"/>
    <x v="2"/>
    <x v="0"/>
    <x v="3"/>
    <s v="Jun"/>
    <s v="Q2"/>
    <n v="1124"/>
    <n v="2024"/>
    <s v="Feb"/>
    <s v="Inactive"/>
    <n v="50.181359423920505"/>
  </r>
  <r>
    <x v="1734"/>
    <s v="CUST10186"/>
    <x v="1"/>
    <x v="1734"/>
    <x v="1734"/>
    <d v="2024-03-27T00:00:00"/>
    <d v="2024-07-08T00:00:00"/>
    <x v="275"/>
    <x v="1"/>
    <n v="103"/>
    <n v="0.28219178082191781"/>
    <x v="0"/>
    <x v="1"/>
    <x v="2"/>
    <s v="Mar"/>
    <s v="Q1"/>
    <n v="851"/>
    <n v="2024"/>
    <s v="Jul"/>
    <s v="Inactive"/>
    <n v="5.3042973188751699"/>
  </r>
  <r>
    <x v="1735"/>
    <s v="CUST11552"/>
    <x v="4"/>
    <x v="1735"/>
    <x v="1735"/>
    <d v="2023-06-28T00:00:00"/>
    <d v="2025-02-01T00:00:00"/>
    <x v="157"/>
    <x v="2"/>
    <n v="584"/>
    <n v="1.6"/>
    <x v="1"/>
    <x v="0"/>
    <x v="3"/>
    <s v="Jun"/>
    <s v="Q2"/>
    <n v="1124"/>
    <n v="2025"/>
    <s v="Feb"/>
    <s v="Inactive"/>
    <n v="21.724444306471714"/>
  </r>
  <r>
    <x v="1736"/>
    <s v="CUST12138"/>
    <x v="3"/>
    <x v="1736"/>
    <x v="1736"/>
    <d v="2023-03-03T00:00:00"/>
    <d v="2023-12-22T00:00:00"/>
    <x v="7"/>
    <x v="1"/>
    <n v="294"/>
    <n v="0.80547945205479454"/>
    <x v="1"/>
    <x v="1"/>
    <x v="3"/>
    <s v="Mar"/>
    <s v="Q1"/>
    <n v="1241"/>
    <n v="2023"/>
    <s v="Dec"/>
    <s v="Inactive"/>
    <n v="16.354524373423903"/>
  </r>
  <r>
    <x v="1737"/>
    <s v="CUST11527"/>
    <x v="0"/>
    <x v="1737"/>
    <x v="1737"/>
    <d v="2023-05-28T00:00:00"/>
    <d v="2023-12-04T00:00:00"/>
    <x v="9"/>
    <x v="0"/>
    <n v="190"/>
    <n v="0.52054794520547942"/>
    <x v="1"/>
    <x v="1"/>
    <x v="3"/>
    <s v="May"/>
    <s v="Q2"/>
    <n v="1155"/>
    <n v="2023"/>
    <s v="Dec"/>
    <s v="Active"/>
    <n v="10.707070937484319"/>
  </r>
  <r>
    <x v="1738"/>
    <s v="CUST12331"/>
    <x v="2"/>
    <x v="1738"/>
    <x v="1738"/>
    <d v="2024-07-24T00:00:00"/>
    <d v="2025-03-26T00:00:00"/>
    <x v="62"/>
    <x v="2"/>
    <n v="245"/>
    <n v="0.67123287671232879"/>
    <x v="1"/>
    <x v="0"/>
    <x v="2"/>
    <s v="Jul"/>
    <s v="Q3"/>
    <n v="732"/>
    <n v="2025"/>
    <s v="Mar"/>
    <s v="Inactive"/>
    <n v="20.881190279255133"/>
  </r>
  <r>
    <x v="1739"/>
    <s v="CUST11720"/>
    <x v="1"/>
    <x v="1739"/>
    <x v="1739"/>
    <d v="2024-06-11T00:00:00"/>
    <d v="2025-01-26T00:00:00"/>
    <x v="152"/>
    <x v="0"/>
    <n v="229"/>
    <n v="0.62739726027397258"/>
    <x v="2"/>
    <x v="0"/>
    <x v="2"/>
    <s v="Jun"/>
    <s v="Q2"/>
    <n v="775"/>
    <n v="2025"/>
    <s v="Jan"/>
    <s v="Active"/>
    <n v="42.976941349955204"/>
  </r>
  <r>
    <x v="1740"/>
    <s v="CUST11595"/>
    <x v="4"/>
    <x v="1740"/>
    <x v="1740"/>
    <d v="2023-12-02T00:00:00"/>
    <d v="2025-02-12T00:00:00"/>
    <x v="249"/>
    <x v="1"/>
    <n v="438"/>
    <n v="1.2"/>
    <x v="1"/>
    <x v="0"/>
    <x v="3"/>
    <s v="Dec"/>
    <s v="Q4"/>
    <n v="967"/>
    <n v="2025"/>
    <s v="Feb"/>
    <s v="Inactive"/>
    <n v="15.295133213714324"/>
  </r>
  <r>
    <x v="1741"/>
    <s v="CUST11658"/>
    <x v="3"/>
    <x v="1741"/>
    <x v="1741"/>
    <d v="2022-05-25T00:00:00"/>
    <d v="2022-07-29T00:00:00"/>
    <x v="258"/>
    <x v="0"/>
    <n v="65"/>
    <n v="0.17808219178082191"/>
    <x v="2"/>
    <x v="0"/>
    <x v="1"/>
    <s v="May"/>
    <s v="Q2"/>
    <n v="1523"/>
    <n v="2022"/>
    <s v="Jul"/>
    <s v="Active"/>
    <n v="30.673937609697475"/>
  </r>
  <r>
    <x v="1742"/>
    <s v="CUST11215"/>
    <x v="3"/>
    <x v="1742"/>
    <x v="1742"/>
    <d v="2022-10-21T00:00:00"/>
    <d v="2025-04-03T00:00:00"/>
    <x v="70"/>
    <x v="2"/>
    <n v="895"/>
    <n v="2.452054794520548"/>
    <x v="1"/>
    <x v="1"/>
    <x v="1"/>
    <s v="Oct"/>
    <s v="Q4"/>
    <n v="1374"/>
    <n v="2025"/>
    <s v="Apr"/>
    <s v="Inactive"/>
    <n v="6.9641065728881557"/>
  </r>
  <r>
    <x v="1743"/>
    <s v="CUST11753"/>
    <x v="3"/>
    <x v="1743"/>
    <x v="1743"/>
    <d v="2023-02-04T00:00:00"/>
    <d v="2023-12-08T00:00:00"/>
    <x v="172"/>
    <x v="0"/>
    <n v="307"/>
    <n v="0.84109589041095889"/>
    <x v="1"/>
    <x v="0"/>
    <x v="3"/>
    <s v="Feb"/>
    <s v="Q1"/>
    <n v="1268"/>
    <n v="2023"/>
    <s v="Dec"/>
    <s v="Active"/>
    <n v="14.474043886031572"/>
  </r>
  <r>
    <x v="1744"/>
    <s v="CUST10684"/>
    <x v="0"/>
    <x v="1744"/>
    <x v="1744"/>
    <d v="2021-04-03T00:00:00"/>
    <d v="2025-04-08T00:00:00"/>
    <x v="113"/>
    <x v="0"/>
    <n v="1466"/>
    <n v="4.0164383561643833"/>
    <x v="1"/>
    <x v="2"/>
    <x v="0"/>
    <s v="Apr"/>
    <s v="Q2"/>
    <n v="1940"/>
    <n v="2025"/>
    <s v="Apr"/>
    <s v="Active"/>
    <n v="49.357943337660558"/>
  </r>
  <r>
    <x v="1745"/>
    <s v="CUST11543"/>
    <x v="1"/>
    <x v="1745"/>
    <x v="1745"/>
    <d v="2023-06-22T00:00:00"/>
    <d v="2024-08-19T00:00:00"/>
    <x v="77"/>
    <x v="1"/>
    <n v="424"/>
    <n v="1.1616438356164382"/>
    <x v="2"/>
    <x v="0"/>
    <x v="3"/>
    <s v="Jun"/>
    <s v="Q2"/>
    <n v="1130"/>
    <n v="2024"/>
    <s v="Aug"/>
    <s v="Inactive"/>
    <n v="38.729232388768132"/>
  </r>
  <r>
    <x v="1746"/>
    <s v="CUST11705"/>
    <x v="2"/>
    <x v="1746"/>
    <x v="1746"/>
    <d v="2020-09-07T00:00:00"/>
    <d v="2025-05-31T00:00:00"/>
    <x v="140"/>
    <x v="1"/>
    <n v="1727"/>
    <n v="4.7315068493150685"/>
    <x v="1"/>
    <x v="0"/>
    <x v="4"/>
    <s v="Sep"/>
    <s v="Q3"/>
    <n v="2148"/>
    <n v="2025"/>
    <s v="May"/>
    <s v="Inactive"/>
    <n v="17.613767427277452"/>
  </r>
  <r>
    <x v="1747"/>
    <s v="CUST12069"/>
    <x v="3"/>
    <x v="1747"/>
    <x v="1747"/>
    <d v="2023-08-01T00:00:00"/>
    <d v="2024-05-21T00:00:00"/>
    <x v="53"/>
    <x v="2"/>
    <n v="294"/>
    <n v="0.80547945205479454"/>
    <x v="0"/>
    <x v="0"/>
    <x v="3"/>
    <s v="Aug"/>
    <s v="Q3"/>
    <n v="1090"/>
    <n v="2024"/>
    <s v="May"/>
    <s v="Inactive"/>
    <n v="8.6878754476434832"/>
  </r>
  <r>
    <x v="1748"/>
    <s v="CUST11803"/>
    <x v="0"/>
    <x v="1748"/>
    <x v="1748"/>
    <d v="2023-01-08T00:00:00"/>
    <d v="2024-09-18T00:00:00"/>
    <x v="134"/>
    <x v="2"/>
    <n v="619"/>
    <n v="1.6958904109589041"/>
    <x v="2"/>
    <x v="1"/>
    <x v="3"/>
    <s v="Jan"/>
    <s v="Q1"/>
    <n v="1295"/>
    <n v="2024"/>
    <s v="Sep"/>
    <s v="Inactive"/>
    <n v="16.851934254079026"/>
  </r>
  <r>
    <x v="1749"/>
    <s v="CUST10327"/>
    <x v="2"/>
    <x v="1749"/>
    <x v="1749"/>
    <d v="2022-09-23T00:00:00"/>
    <d v="2023-10-01T00:00:00"/>
    <x v="160"/>
    <x v="2"/>
    <n v="373"/>
    <n v="1.021917808219178"/>
    <x v="0"/>
    <x v="0"/>
    <x v="1"/>
    <s v="Sep"/>
    <s v="Q3"/>
    <n v="1402"/>
    <n v="2023"/>
    <s v="Oct"/>
    <s v="Inactive"/>
    <n v="8.0400974167697736"/>
  </r>
  <r>
    <x v="1750"/>
    <s v="CUST12448"/>
    <x v="3"/>
    <x v="1750"/>
    <x v="1750"/>
    <d v="2023-06-10T00:00:00"/>
    <d v="2023-11-14T00:00:00"/>
    <x v="247"/>
    <x v="1"/>
    <n v="157"/>
    <n v="0.43013698630136987"/>
    <x v="1"/>
    <x v="1"/>
    <x v="3"/>
    <s v="Jun"/>
    <s v="Q2"/>
    <n v="1142"/>
    <n v="2023"/>
    <s v="Nov"/>
    <s v="Inactive"/>
    <n v="13.589563101730759"/>
  </r>
  <r>
    <x v="1751"/>
    <s v="CUST11357"/>
    <x v="0"/>
    <x v="1751"/>
    <x v="1751"/>
    <d v="2024-07-14T00:00:00"/>
    <d v="2025-05-22T00:00:00"/>
    <x v="239"/>
    <x v="2"/>
    <n v="312"/>
    <n v="0.85479452054794525"/>
    <x v="2"/>
    <x v="0"/>
    <x v="2"/>
    <s v="Jul"/>
    <s v="Q3"/>
    <n v="742"/>
    <n v="2025"/>
    <s v="May"/>
    <s v="Inactive"/>
    <n v="28.428609912914883"/>
  </r>
  <r>
    <x v="1752"/>
    <s v="CUST10904"/>
    <x v="1"/>
    <x v="1752"/>
    <x v="1752"/>
    <d v="2023-02-24T00:00:00"/>
    <d v="2024-01-08T00:00:00"/>
    <x v="81"/>
    <x v="2"/>
    <n v="318"/>
    <n v="0.87123287671232874"/>
    <x v="2"/>
    <x v="1"/>
    <x v="3"/>
    <s v="Feb"/>
    <s v="Q1"/>
    <n v="1248"/>
    <n v="2024"/>
    <s v="Jan"/>
    <s v="Inactive"/>
    <n v="20.459477470094331"/>
  </r>
  <r>
    <x v="1753"/>
    <s v="CUST11053"/>
    <x v="1"/>
    <x v="1753"/>
    <x v="1753"/>
    <d v="2023-08-06T00:00:00"/>
    <d v="2024-11-29T00:00:00"/>
    <x v="221"/>
    <x v="0"/>
    <n v="481"/>
    <n v="1.3178082191780822"/>
    <x v="2"/>
    <x v="0"/>
    <x v="3"/>
    <s v="Aug"/>
    <s v="Q3"/>
    <n v="1085"/>
    <n v="2024"/>
    <s v="Nov"/>
    <s v="Active"/>
    <n v="44.445817017322625"/>
  </r>
  <r>
    <x v="1754"/>
    <s v="CUST11765"/>
    <x v="3"/>
    <x v="1754"/>
    <x v="1754"/>
    <d v="2023-06-07T00:00:00"/>
    <d v="2025-03-14T00:00:00"/>
    <x v="238"/>
    <x v="0"/>
    <n v="646"/>
    <n v="1.7698630136986302"/>
    <x v="1"/>
    <x v="2"/>
    <x v="3"/>
    <s v="Jun"/>
    <s v="Q2"/>
    <n v="1145"/>
    <n v="2025"/>
    <s v="Mar"/>
    <s v="Active"/>
    <n v="131.7827234119811"/>
  </r>
  <r>
    <x v="1755"/>
    <s v="CUST10476"/>
    <x v="1"/>
    <x v="1755"/>
    <x v="1755"/>
    <d v="2023-07-24T00:00:00"/>
    <d v="2025-04-01T00:00:00"/>
    <x v="6"/>
    <x v="1"/>
    <n v="617"/>
    <n v="1.6904109589041096"/>
    <x v="1"/>
    <x v="1"/>
    <x v="3"/>
    <s v="Jul"/>
    <s v="Q3"/>
    <n v="1098"/>
    <n v="2025"/>
    <s v="Apr"/>
    <s v="Inactive"/>
    <n v="14.793682673047432"/>
  </r>
  <r>
    <x v="1756"/>
    <s v="CUST12372"/>
    <x v="0"/>
    <x v="1756"/>
    <x v="1756"/>
    <d v="2021-07-19T00:00:00"/>
    <d v="2023-08-21T00:00:00"/>
    <x v="258"/>
    <x v="1"/>
    <n v="763"/>
    <n v="2.0904109589041098"/>
    <x v="0"/>
    <x v="2"/>
    <x v="0"/>
    <s v="Jul"/>
    <s v="Q3"/>
    <n v="1833"/>
    <n v="2023"/>
    <s v="Aug"/>
    <s v="Inactive"/>
    <n v="20.558967165907347"/>
  </r>
  <r>
    <x v="1757"/>
    <s v="CUST12485"/>
    <x v="0"/>
    <x v="1757"/>
    <x v="1757"/>
    <d v="2023-07-28T00:00:00"/>
    <d v="2024-05-26T00:00:00"/>
    <x v="26"/>
    <x v="1"/>
    <n v="303"/>
    <n v="0.83013698630136989"/>
    <x v="0"/>
    <x v="0"/>
    <x v="3"/>
    <s v="Jul"/>
    <s v="Q3"/>
    <n v="1094"/>
    <n v="2024"/>
    <s v="May"/>
    <s v="Inactive"/>
    <n v="11.236246448016947"/>
  </r>
  <r>
    <x v="1758"/>
    <s v="CUST10027"/>
    <x v="2"/>
    <x v="1758"/>
    <x v="1758"/>
    <d v="2023-06-02T00:00:00"/>
    <d v="2025-01-21T00:00:00"/>
    <x v="123"/>
    <x v="0"/>
    <n v="599"/>
    <n v="1.6410958904109589"/>
    <x v="0"/>
    <x v="0"/>
    <x v="3"/>
    <s v="Jun"/>
    <s v="Q2"/>
    <n v="1150"/>
    <n v="2025"/>
    <s v="Jan"/>
    <s v="Active"/>
    <n v="5.1348949340990808"/>
  </r>
  <r>
    <x v="1759"/>
    <s v="CUST11861"/>
    <x v="3"/>
    <x v="1759"/>
    <x v="1759"/>
    <d v="2023-07-27T00:00:00"/>
    <d v="2025-06-11T00:00:00"/>
    <x v="80"/>
    <x v="1"/>
    <n v="685"/>
    <n v="1.8767123287671232"/>
    <x v="1"/>
    <x v="2"/>
    <x v="3"/>
    <s v="Jul"/>
    <s v="Q3"/>
    <n v="1095"/>
    <n v="2025"/>
    <s v="Jun"/>
    <s v="Inactive"/>
    <n v="61.404844939047884"/>
  </r>
  <r>
    <x v="1760"/>
    <s v="CUST11659"/>
    <x v="1"/>
    <x v="1760"/>
    <x v="1760"/>
    <d v="2021-06-18T00:00:00"/>
    <d v="2021-08-11T00:00:00"/>
    <x v="107"/>
    <x v="2"/>
    <n v="54"/>
    <n v="0.14794520547945206"/>
    <x v="1"/>
    <x v="1"/>
    <x v="0"/>
    <s v="Jun"/>
    <s v="Q2"/>
    <n v="1864"/>
    <n v="2021"/>
    <s v="Aug"/>
    <s v="Inactive"/>
    <n v="9.3476005813891287"/>
  </r>
  <r>
    <x v="1761"/>
    <s v="CUST10457"/>
    <x v="4"/>
    <x v="1761"/>
    <x v="1761"/>
    <d v="2023-10-07T00:00:00"/>
    <d v="2025-03-12T00:00:00"/>
    <x v="185"/>
    <x v="2"/>
    <n v="522"/>
    <n v="1.4301369863013698"/>
    <x v="0"/>
    <x v="1"/>
    <x v="3"/>
    <s v="Oct"/>
    <s v="Q4"/>
    <n v="1023"/>
    <n v="2025"/>
    <s v="Mar"/>
    <s v="Inactive"/>
    <n v="7.7353702831268132"/>
  </r>
  <r>
    <x v="1762"/>
    <s v="CUST12230"/>
    <x v="0"/>
    <x v="1762"/>
    <x v="1762"/>
    <d v="2023-05-22T00:00:00"/>
    <d v="2024-08-18T00:00:00"/>
    <x v="276"/>
    <x v="0"/>
    <n v="454"/>
    <n v="1.2438356164383562"/>
    <x v="1"/>
    <x v="0"/>
    <x v="3"/>
    <s v="May"/>
    <s v="Q2"/>
    <n v="1161"/>
    <n v="2024"/>
    <s v="Aug"/>
    <s v="Active"/>
    <n v="23.087130833095955"/>
  </r>
  <r>
    <x v="1763"/>
    <s v="CUST10635"/>
    <x v="2"/>
    <x v="1763"/>
    <x v="1763"/>
    <d v="2024-02-14T00:00:00"/>
    <d v="2024-11-11T00:00:00"/>
    <x v="262"/>
    <x v="1"/>
    <n v="271"/>
    <n v="0.74246575342465748"/>
    <x v="0"/>
    <x v="2"/>
    <x v="2"/>
    <s v="Feb"/>
    <s v="Q1"/>
    <n v="893"/>
    <n v="2024"/>
    <s v="Nov"/>
    <s v="Inactive"/>
    <n v="17.924067835468747"/>
  </r>
  <r>
    <x v="1764"/>
    <s v="CUST11713"/>
    <x v="3"/>
    <x v="1764"/>
    <x v="1764"/>
    <d v="2021-03-07T00:00:00"/>
    <d v="2024-03-24T00:00:00"/>
    <x v="87"/>
    <x v="2"/>
    <n v="1113"/>
    <n v="3.0493150684931507"/>
    <x v="1"/>
    <x v="0"/>
    <x v="0"/>
    <s v="Mar"/>
    <s v="Q1"/>
    <n v="1967"/>
    <n v="2024"/>
    <s v="Mar"/>
    <s v="Inactive"/>
    <n v="21.40675490905635"/>
  </r>
  <r>
    <x v="1765"/>
    <s v="CUST12380"/>
    <x v="2"/>
    <x v="1765"/>
    <x v="1765"/>
    <d v="2022-04-21T00:00:00"/>
    <d v="2024-08-29T00:00:00"/>
    <x v="126"/>
    <x v="2"/>
    <n v="861"/>
    <n v="2.3589041095890413"/>
    <x v="1"/>
    <x v="2"/>
    <x v="1"/>
    <s v="Apr"/>
    <s v="Q2"/>
    <n v="1557"/>
    <n v="2024"/>
    <s v="Aug"/>
    <s v="Inactive"/>
    <n v="74.570847604833162"/>
  </r>
  <r>
    <x v="1766"/>
    <s v="CUST11682"/>
    <x v="0"/>
    <x v="1766"/>
    <x v="1766"/>
    <d v="2024-04-19T00:00:00"/>
    <d v="2024-07-09T00:00:00"/>
    <x v="156"/>
    <x v="1"/>
    <n v="81"/>
    <n v="0.22191780821917809"/>
    <x v="1"/>
    <x v="0"/>
    <x v="2"/>
    <s v="Apr"/>
    <s v="Q2"/>
    <n v="828"/>
    <n v="2024"/>
    <s v="Jul"/>
    <s v="Inactive"/>
    <n v="17.920134455372736"/>
  </r>
  <r>
    <x v="1767"/>
    <s v="CUST11071"/>
    <x v="2"/>
    <x v="1767"/>
    <x v="1767"/>
    <d v="2022-03-15T00:00:00"/>
    <d v="2022-05-26T00:00:00"/>
    <x v="132"/>
    <x v="1"/>
    <n v="72"/>
    <n v="0.19726027397260273"/>
    <x v="0"/>
    <x v="1"/>
    <x v="1"/>
    <s v="Mar"/>
    <s v="Q1"/>
    <n v="1594"/>
    <n v="2022"/>
    <s v="May"/>
    <s v="Inactive"/>
    <n v="2.8646569813397154"/>
  </r>
  <r>
    <x v="1768"/>
    <s v="CUST12241"/>
    <x v="2"/>
    <x v="1768"/>
    <x v="1768"/>
    <d v="2024-01-07T00:00:00"/>
    <d v="2025-04-10T00:00:00"/>
    <x v="231"/>
    <x v="2"/>
    <n v="459"/>
    <n v="1.2575342465753425"/>
    <x v="1"/>
    <x v="1"/>
    <x v="2"/>
    <s v="Jan"/>
    <s v="Q1"/>
    <n v="931"/>
    <n v="2025"/>
    <s v="Apr"/>
    <s v="Inactive"/>
    <n v="12.652601605733226"/>
  </r>
  <r>
    <x v="1769"/>
    <s v="CUST12361"/>
    <x v="3"/>
    <x v="1769"/>
    <x v="1769"/>
    <d v="2022-02-22T00:00:00"/>
    <d v="2023-08-28T00:00:00"/>
    <x v="175"/>
    <x v="0"/>
    <n v="552"/>
    <n v="1.5123287671232877"/>
    <x v="0"/>
    <x v="0"/>
    <x v="1"/>
    <s v="Feb"/>
    <s v="Q1"/>
    <n v="1615"/>
    <n v="2023"/>
    <s v="Aug"/>
    <s v="Active"/>
    <n v="9.368580514539655"/>
  </r>
  <r>
    <x v="1770"/>
    <s v="CUST12263"/>
    <x v="2"/>
    <x v="1770"/>
    <x v="1770"/>
    <d v="2022-04-09T00:00:00"/>
    <d v="2023-07-28T00:00:00"/>
    <x v="200"/>
    <x v="2"/>
    <n v="475"/>
    <n v="1.3013698630136987"/>
    <x v="2"/>
    <x v="1"/>
    <x v="1"/>
    <s v="Apr"/>
    <s v="Q2"/>
    <n v="1569"/>
    <n v="2023"/>
    <s v="Jul"/>
    <s v="Inactive"/>
    <n v="19.063144312260281"/>
  </r>
  <r>
    <x v="1771"/>
    <s v="CUST11114"/>
    <x v="1"/>
    <x v="1771"/>
    <x v="1771"/>
    <d v="2023-04-10T00:00:00"/>
    <d v="2023-06-24T00:00:00"/>
    <x v="73"/>
    <x v="0"/>
    <n v="75"/>
    <n v="0.20547945205479451"/>
    <x v="2"/>
    <x v="1"/>
    <x v="3"/>
    <s v="Apr"/>
    <s v="Q2"/>
    <n v="1203"/>
    <n v="2023"/>
    <s v="Jun"/>
    <s v="Active"/>
    <n v="20.430568512087696"/>
  </r>
  <r>
    <x v="1772"/>
    <s v="CUST11506"/>
    <x v="1"/>
    <x v="1772"/>
    <x v="1772"/>
    <d v="2022-12-15T00:00:00"/>
    <d v="2023-05-16T00:00:00"/>
    <x v="174"/>
    <x v="2"/>
    <n v="152"/>
    <n v="0.41643835616438357"/>
    <x v="0"/>
    <x v="0"/>
    <x v="1"/>
    <s v="Dec"/>
    <s v="Q4"/>
    <n v="1319"/>
    <n v="2023"/>
    <s v="May"/>
    <s v="Inactive"/>
    <n v="7.9903300132107988"/>
  </r>
  <r>
    <x v="1773"/>
    <s v="CUST12172"/>
    <x v="0"/>
    <x v="1773"/>
    <x v="1773"/>
    <d v="2021-08-25T00:00:00"/>
    <d v="2023-07-08T00:00:00"/>
    <x v="10"/>
    <x v="2"/>
    <n v="682"/>
    <n v="1.8684931506849316"/>
    <x v="2"/>
    <x v="0"/>
    <x v="0"/>
    <s v="Aug"/>
    <s v="Q3"/>
    <n v="1796"/>
    <n v="2023"/>
    <s v="Jul"/>
    <s v="Inactive"/>
    <n v="21.942327873285375"/>
  </r>
  <r>
    <x v="1774"/>
    <s v="CUST10561"/>
    <x v="2"/>
    <x v="1774"/>
    <x v="1774"/>
    <d v="2023-10-16T00:00:00"/>
    <d v="2024-02-18T00:00:00"/>
    <x v="101"/>
    <x v="1"/>
    <n v="125"/>
    <n v="0.34246575342465752"/>
    <x v="1"/>
    <x v="1"/>
    <x v="3"/>
    <s v="Oct"/>
    <s v="Q4"/>
    <n v="1014"/>
    <n v="2024"/>
    <s v="Feb"/>
    <s v="Inactive"/>
    <n v="13.028348329392935"/>
  </r>
  <r>
    <x v="1775"/>
    <s v="CUST11546"/>
    <x v="0"/>
    <x v="1775"/>
    <x v="1775"/>
    <d v="2021-02-27T00:00:00"/>
    <d v="2021-12-23T00:00:00"/>
    <x v="296"/>
    <x v="1"/>
    <n v="299"/>
    <n v="0.81917808219178079"/>
    <x v="2"/>
    <x v="2"/>
    <x v="0"/>
    <s v="Feb"/>
    <s v="Q1"/>
    <n v="1975"/>
    <n v="2021"/>
    <s v="Dec"/>
    <s v="Inactive"/>
    <n v="79.778720630036247"/>
  </r>
  <r>
    <x v="1776"/>
    <s v="CUST11300"/>
    <x v="4"/>
    <x v="1776"/>
    <x v="1776"/>
    <d v="2024-06-18T00:00:00"/>
    <d v="2024-11-25T00:00:00"/>
    <x v="91"/>
    <x v="2"/>
    <n v="160"/>
    <n v="0.43835616438356162"/>
    <x v="1"/>
    <x v="2"/>
    <x v="2"/>
    <s v="Jun"/>
    <s v="Q2"/>
    <n v="768"/>
    <n v="2024"/>
    <s v="Nov"/>
    <s v="Inactive"/>
    <n v="82.702019815322416"/>
  </r>
  <r>
    <x v="1777"/>
    <s v="CUST11685"/>
    <x v="2"/>
    <x v="1777"/>
    <x v="1777"/>
    <d v="2024-07-12T00:00:00"/>
    <d v="2024-10-05T00:00:00"/>
    <x v="105"/>
    <x v="0"/>
    <n v="85"/>
    <n v="0.23287671232876711"/>
    <x v="1"/>
    <x v="1"/>
    <x v="2"/>
    <s v="Jul"/>
    <s v="Q3"/>
    <n v="744"/>
    <n v="2024"/>
    <s v="Oct"/>
    <s v="Active"/>
    <n v="14.471377638158073"/>
  </r>
  <r>
    <x v="1778"/>
    <s v="CUST12441"/>
    <x v="1"/>
    <x v="1778"/>
    <x v="1778"/>
    <d v="2024-04-08T00:00:00"/>
    <d v="2025-07-03T00:00:00"/>
    <x v="130"/>
    <x v="1"/>
    <n v="451"/>
    <n v="1.2356164383561643"/>
    <x v="2"/>
    <x v="2"/>
    <x v="2"/>
    <s v="Apr"/>
    <s v="Q2"/>
    <n v="839"/>
    <n v="2025"/>
    <s v="Jul"/>
    <s v="Inactive"/>
    <n v="86.183058255996244"/>
  </r>
  <r>
    <x v="1779"/>
    <s v="CUST10135"/>
    <x v="1"/>
    <x v="1779"/>
    <x v="1779"/>
    <d v="2024-03-16T00:00:00"/>
    <d v="2025-03-28T00:00:00"/>
    <x v="249"/>
    <x v="0"/>
    <n v="377"/>
    <n v="1.0328767123287672"/>
    <x v="2"/>
    <x v="1"/>
    <x v="2"/>
    <s v="Mar"/>
    <s v="Q1"/>
    <n v="862"/>
    <n v="2025"/>
    <s v="Mar"/>
    <s v="Active"/>
    <n v="23.496935556442448"/>
  </r>
  <r>
    <x v="1780"/>
    <s v="CUST12051"/>
    <x v="4"/>
    <x v="1780"/>
    <x v="1780"/>
    <d v="2024-07-23T00:00:00"/>
    <d v="2025-01-08T00:00:00"/>
    <x v="230"/>
    <x v="2"/>
    <n v="169"/>
    <n v="0.46301369863013697"/>
    <x v="1"/>
    <x v="1"/>
    <x v="2"/>
    <s v="Jul"/>
    <s v="Q3"/>
    <n v="733"/>
    <n v="2025"/>
    <s v="Jan"/>
    <s v="Inactive"/>
    <n v="14.875201739714473"/>
  </r>
  <r>
    <x v="1781"/>
    <s v="CUST10872"/>
    <x v="2"/>
    <x v="1781"/>
    <x v="1781"/>
    <d v="2023-08-31T00:00:00"/>
    <d v="2024-02-26T00:00:00"/>
    <x v="293"/>
    <x v="1"/>
    <n v="179"/>
    <n v="0.49041095890410957"/>
    <x v="1"/>
    <x v="0"/>
    <x v="3"/>
    <s v="Aug"/>
    <s v="Q3"/>
    <n v="1060"/>
    <n v="2024"/>
    <s v="Feb"/>
    <s v="Inactive"/>
    <n v="12.136136281285491"/>
  </r>
  <r>
    <x v="1782"/>
    <s v="CUST11738"/>
    <x v="1"/>
    <x v="1782"/>
    <x v="1782"/>
    <d v="2023-08-10T00:00:00"/>
    <d v="2025-01-15T00:00:00"/>
    <x v="292"/>
    <x v="0"/>
    <n v="524"/>
    <n v="1.4356164383561645"/>
    <x v="2"/>
    <x v="1"/>
    <x v="3"/>
    <s v="Aug"/>
    <s v="Q3"/>
    <n v="1081"/>
    <n v="2025"/>
    <s v="Jan"/>
    <s v="Active"/>
    <n v="20.149414640584485"/>
  </r>
  <r>
    <x v="1783"/>
    <s v="CUST11218"/>
    <x v="4"/>
    <x v="1783"/>
    <x v="1783"/>
    <d v="2021-06-21T00:00:00"/>
    <d v="2021-10-28T00:00:00"/>
    <x v="292"/>
    <x v="0"/>
    <n v="129"/>
    <n v="0.35342465753424657"/>
    <x v="1"/>
    <x v="0"/>
    <x v="0"/>
    <s v="Jun"/>
    <s v="Q2"/>
    <n v="1861"/>
    <n v="2021"/>
    <s v="Oct"/>
    <s v="Active"/>
    <n v="28.0600286124102"/>
  </r>
  <r>
    <x v="1784"/>
    <s v="CUST10310"/>
    <x v="4"/>
    <x v="1784"/>
    <x v="1784"/>
    <d v="2022-08-16T00:00:00"/>
    <d v="2023-01-20T00:00:00"/>
    <x v="200"/>
    <x v="2"/>
    <n v="157"/>
    <n v="0.43013698630136987"/>
    <x v="0"/>
    <x v="0"/>
    <x v="1"/>
    <s v="Aug"/>
    <s v="Q3"/>
    <n v="1440"/>
    <n v="2023"/>
    <s v="Jan"/>
    <s v="Inactive"/>
    <n v="7.7296561284615288"/>
  </r>
  <r>
    <x v="1785"/>
    <s v="CUST11795"/>
    <x v="2"/>
    <x v="1785"/>
    <x v="1785"/>
    <d v="2023-07-17T00:00:00"/>
    <d v="2024-04-14T00:00:00"/>
    <x v="30"/>
    <x v="1"/>
    <n v="272"/>
    <n v="0.74520547945205484"/>
    <x v="0"/>
    <x v="0"/>
    <x v="3"/>
    <s v="Jul"/>
    <s v="Q3"/>
    <n v="1105"/>
    <n v="2024"/>
    <s v="Apr"/>
    <s v="Inactive"/>
    <n v="4.2913371897351444"/>
  </r>
  <r>
    <x v="1786"/>
    <s v="CUST10642"/>
    <x v="4"/>
    <x v="1786"/>
    <x v="1786"/>
    <d v="2022-11-11T00:00:00"/>
    <d v="2025-07-09T00:00:00"/>
    <x v="190"/>
    <x v="0"/>
    <n v="971"/>
    <n v="2.6602739726027398"/>
    <x v="1"/>
    <x v="1"/>
    <x v="1"/>
    <s v="Nov"/>
    <s v="Q4"/>
    <n v="1353"/>
    <n v="2025"/>
    <s v="Jul"/>
    <s v="Active"/>
    <n v="14.201952001494034"/>
  </r>
  <r>
    <x v="1787"/>
    <s v="CUST10530"/>
    <x v="2"/>
    <x v="1787"/>
    <x v="1787"/>
    <d v="2020-10-23T00:00:00"/>
    <d v="2024-08-10T00:00:00"/>
    <x v="51"/>
    <x v="1"/>
    <n v="1387"/>
    <n v="3.8"/>
    <x v="1"/>
    <x v="1"/>
    <x v="4"/>
    <s v="Oct"/>
    <s v="Q4"/>
    <n v="2102"/>
    <n v="2024"/>
    <s v="Aug"/>
    <s v="Inactive"/>
    <n v="14.442036445867821"/>
  </r>
  <r>
    <x v="1788"/>
    <s v="CUST11316"/>
    <x v="3"/>
    <x v="1788"/>
    <x v="1788"/>
    <d v="2023-12-05T00:00:00"/>
    <d v="2025-05-14T00:00:00"/>
    <x v="197"/>
    <x v="0"/>
    <n v="526"/>
    <n v="1.441095890410959"/>
    <x v="0"/>
    <x v="0"/>
    <x v="3"/>
    <s v="Dec"/>
    <s v="Q4"/>
    <n v="964"/>
    <n v="2025"/>
    <s v="May"/>
    <s v="Active"/>
    <n v="9.55525799483258"/>
  </r>
  <r>
    <x v="1789"/>
    <s v="CUST12135"/>
    <x v="2"/>
    <x v="1789"/>
    <x v="1789"/>
    <d v="2022-02-28T00:00:00"/>
    <d v="2025-04-22T00:00:00"/>
    <x v="180"/>
    <x v="2"/>
    <n v="1149"/>
    <n v="3.1479452054794521"/>
    <x v="1"/>
    <x v="0"/>
    <x v="1"/>
    <s v="Feb"/>
    <s v="Q1"/>
    <n v="1609"/>
    <n v="2025"/>
    <s v="Apr"/>
    <s v="Inactive"/>
    <n v="22.175938965350184"/>
  </r>
  <r>
    <x v="1790"/>
    <s v="CUST11316"/>
    <x v="4"/>
    <x v="1790"/>
    <x v="1790"/>
    <d v="2021-05-04T00:00:00"/>
    <d v="2023-06-03T00:00:00"/>
    <x v="130"/>
    <x v="0"/>
    <n v="760"/>
    <n v="2.0821917808219177"/>
    <x v="2"/>
    <x v="2"/>
    <x v="0"/>
    <s v="May"/>
    <s v="Q2"/>
    <n v="1909"/>
    <n v="2023"/>
    <s v="Jun"/>
    <s v="Active"/>
    <n v="136.60855805990971"/>
  </r>
  <r>
    <x v="1791"/>
    <s v="CUST10161"/>
    <x v="2"/>
    <x v="1791"/>
    <x v="1791"/>
    <d v="2023-08-28T00:00:00"/>
    <d v="2025-02-16T00:00:00"/>
    <x v="158"/>
    <x v="2"/>
    <n v="538"/>
    <n v="1.473972602739726"/>
    <x v="1"/>
    <x v="0"/>
    <x v="3"/>
    <s v="Aug"/>
    <s v="Q3"/>
    <n v="1063"/>
    <n v="2025"/>
    <s v="Feb"/>
    <s v="Inactive"/>
    <n v="16.769114303844493"/>
  </r>
  <r>
    <x v="1792"/>
    <s v="CUST11011"/>
    <x v="2"/>
    <x v="1792"/>
    <x v="1792"/>
    <d v="2021-06-27T00:00:00"/>
    <d v="2022-01-21T00:00:00"/>
    <x v="178"/>
    <x v="0"/>
    <n v="208"/>
    <n v="0.56986301369863013"/>
    <x v="2"/>
    <x v="1"/>
    <x v="0"/>
    <s v="Jun"/>
    <s v="Q2"/>
    <n v="1855"/>
    <n v="2022"/>
    <s v="Jan"/>
    <s v="Active"/>
    <n v="18.967432524880234"/>
  </r>
  <r>
    <x v="1793"/>
    <s v="CUST10209"/>
    <x v="1"/>
    <x v="1793"/>
    <x v="1793"/>
    <d v="2023-09-17T00:00:00"/>
    <d v="2025-04-18T00:00:00"/>
    <x v="7"/>
    <x v="2"/>
    <n v="579"/>
    <n v="1.5863013698630137"/>
    <x v="0"/>
    <x v="2"/>
    <x v="3"/>
    <s v="Sep"/>
    <s v="Q3"/>
    <n v="1043"/>
    <n v="2025"/>
    <s v="Apr"/>
    <s v="Inactive"/>
    <n v="7.5580715523228283"/>
  </r>
  <r>
    <x v="1794"/>
    <s v="CUST11408"/>
    <x v="2"/>
    <x v="1794"/>
    <x v="1794"/>
    <d v="2023-10-21T00:00:00"/>
    <d v="2025-01-25T00:00:00"/>
    <x v="37"/>
    <x v="1"/>
    <n v="462"/>
    <n v="1.2657534246575342"/>
    <x v="2"/>
    <x v="0"/>
    <x v="3"/>
    <s v="Oct"/>
    <s v="Q4"/>
    <n v="1009"/>
    <n v="2025"/>
    <s v="Jan"/>
    <s v="Inactive"/>
    <n v="32.3773392157226"/>
  </r>
  <r>
    <x v="1795"/>
    <s v="CUST10554"/>
    <x v="0"/>
    <x v="1795"/>
    <x v="1795"/>
    <d v="2023-11-11T00:00:00"/>
    <d v="2025-02-09T00:00:00"/>
    <x v="287"/>
    <x v="1"/>
    <n v="456"/>
    <n v="1.2493150684931507"/>
    <x v="1"/>
    <x v="0"/>
    <x v="3"/>
    <s v="Nov"/>
    <s v="Q4"/>
    <n v="988"/>
    <n v="2025"/>
    <s v="Feb"/>
    <s v="Inactive"/>
    <n v="14.09843660992334"/>
  </r>
  <r>
    <x v="1796"/>
    <s v="CUST11886"/>
    <x v="2"/>
    <x v="1796"/>
    <x v="1796"/>
    <d v="2023-06-03T00:00:00"/>
    <d v="2023-07-14T00:00:00"/>
    <x v="28"/>
    <x v="0"/>
    <n v="41"/>
    <n v="0.11232876712328767"/>
    <x v="2"/>
    <x v="0"/>
    <x v="3"/>
    <s v="Jun"/>
    <s v="Q2"/>
    <n v="1149"/>
    <n v="2023"/>
    <s v="Jul"/>
    <s v="Active"/>
    <n v="31.069824079433271"/>
  </r>
  <r>
    <x v="1797"/>
    <s v="CUST10566"/>
    <x v="0"/>
    <x v="1797"/>
    <x v="1797"/>
    <d v="2024-04-21T00:00:00"/>
    <d v="2024-05-06T00:00:00"/>
    <x v="218"/>
    <x v="1"/>
    <n v="15"/>
    <n v="4.1095890410958902E-2"/>
    <x v="1"/>
    <x v="0"/>
    <x v="2"/>
    <s v="Apr"/>
    <s v="Q2"/>
    <n v="826"/>
    <n v="2024"/>
    <s v="May"/>
    <s v="Inactive"/>
    <n v="18.202196217856013"/>
  </r>
  <r>
    <x v="1798"/>
    <s v="CUST11223"/>
    <x v="4"/>
    <x v="1798"/>
    <x v="1798"/>
    <d v="2023-07-15T00:00:00"/>
    <d v="2023-07-23T00:00:00"/>
    <x v="242"/>
    <x v="0"/>
    <n v="8"/>
    <n v="2.1917808219178082E-2"/>
    <x v="2"/>
    <x v="0"/>
    <x v="3"/>
    <s v="Jul"/>
    <s v="Q3"/>
    <n v="1107"/>
    <n v="2023"/>
    <s v="Jul"/>
    <s v="Active"/>
    <n v="31.082952488803191"/>
  </r>
  <r>
    <x v="1799"/>
    <s v="CUST10602"/>
    <x v="1"/>
    <x v="1799"/>
    <x v="1799"/>
    <d v="2021-05-09T00:00:00"/>
    <d v="2022-05-02T00:00:00"/>
    <x v="78"/>
    <x v="0"/>
    <n v="358"/>
    <n v="0.98082191780821915"/>
    <x v="0"/>
    <x v="0"/>
    <x v="0"/>
    <s v="May"/>
    <s v="Q2"/>
    <n v="1904"/>
    <n v="2022"/>
    <s v="May"/>
    <s v="Active"/>
    <n v="19.128900920153406"/>
  </r>
  <r>
    <x v="1800"/>
    <s v="CUST12466"/>
    <x v="3"/>
    <x v="1800"/>
    <x v="1800"/>
    <d v="2023-08-11T00:00:00"/>
    <d v="2024-12-11T00:00:00"/>
    <x v="261"/>
    <x v="2"/>
    <n v="488"/>
    <n v="1.3369863013698631"/>
    <x v="2"/>
    <x v="1"/>
    <x v="3"/>
    <s v="Aug"/>
    <s v="Q3"/>
    <n v="1080"/>
    <n v="2024"/>
    <s v="Dec"/>
    <s v="Inactive"/>
    <n v="19.834659116754864"/>
  </r>
  <r>
    <x v="1801"/>
    <s v="CUST12271"/>
    <x v="2"/>
    <x v="1801"/>
    <x v="1801"/>
    <d v="2023-10-22T00:00:00"/>
    <d v="2024-03-05T00:00:00"/>
    <x v="165"/>
    <x v="2"/>
    <n v="135"/>
    <n v="0.36986301369863012"/>
    <x v="2"/>
    <x v="0"/>
    <x v="3"/>
    <s v="Oct"/>
    <s v="Q4"/>
    <n v="1008"/>
    <n v="2024"/>
    <s v="Mar"/>
    <s v="Inactive"/>
    <n v="31.043905471405758"/>
  </r>
  <r>
    <x v="1802"/>
    <s v="CUST11996"/>
    <x v="1"/>
    <x v="1802"/>
    <x v="1802"/>
    <d v="2022-01-02T00:00:00"/>
    <d v="2023-09-27T00:00:00"/>
    <x v="21"/>
    <x v="0"/>
    <n v="633"/>
    <n v="1.7342465753424658"/>
    <x v="1"/>
    <x v="1"/>
    <x v="1"/>
    <s v="Jan"/>
    <s v="Q1"/>
    <n v="1666"/>
    <n v="2023"/>
    <s v="Sep"/>
    <s v="Active"/>
    <n v="11.489509550615981"/>
  </r>
  <r>
    <x v="1803"/>
    <s v="CUST11653"/>
    <x v="1"/>
    <x v="1803"/>
    <x v="1803"/>
    <d v="2022-10-02T00:00:00"/>
    <d v="2025-05-06T00:00:00"/>
    <x v="288"/>
    <x v="2"/>
    <n v="947"/>
    <n v="2.5945205479452054"/>
    <x v="0"/>
    <x v="0"/>
    <x v="1"/>
    <s v="Oct"/>
    <s v="Q4"/>
    <n v="1393"/>
    <n v="2025"/>
    <s v="May"/>
    <s v="Inactive"/>
    <n v="6.5633544047114807"/>
  </r>
  <r>
    <x v="1804"/>
    <s v="CUST11858"/>
    <x v="1"/>
    <x v="1804"/>
    <x v="1804"/>
    <d v="2021-08-22T00:00:00"/>
    <d v="2022-07-02T00:00:00"/>
    <x v="252"/>
    <x v="2"/>
    <n v="314"/>
    <n v="0.86027397260273974"/>
    <x v="1"/>
    <x v="2"/>
    <x v="0"/>
    <s v="Aug"/>
    <s v="Q3"/>
    <n v="1799"/>
    <n v="2022"/>
    <s v="Jul"/>
    <s v="Inactive"/>
    <n v="120.058608937743"/>
  </r>
  <r>
    <x v="1805"/>
    <s v="CUST10672"/>
    <x v="2"/>
    <x v="1805"/>
    <x v="1805"/>
    <d v="2023-05-29T00:00:00"/>
    <d v="2024-10-04T00:00:00"/>
    <x v="3"/>
    <x v="0"/>
    <n v="494"/>
    <n v="1.3534246575342466"/>
    <x v="2"/>
    <x v="0"/>
    <x v="3"/>
    <s v="May"/>
    <s v="Q2"/>
    <n v="1154"/>
    <n v="2024"/>
    <s v="Oct"/>
    <s v="Active"/>
    <n v="38.727055712771424"/>
  </r>
  <r>
    <x v="1806"/>
    <s v="CUST11988"/>
    <x v="0"/>
    <x v="1806"/>
    <x v="1806"/>
    <d v="2022-11-06T00:00:00"/>
    <d v="2023-11-23T00:00:00"/>
    <x v="107"/>
    <x v="0"/>
    <n v="382"/>
    <n v="1.0465753424657533"/>
    <x v="0"/>
    <x v="1"/>
    <x v="1"/>
    <s v="Nov"/>
    <s v="Q4"/>
    <n v="1358"/>
    <n v="2023"/>
    <s v="Nov"/>
    <s v="Active"/>
    <n v="4.076292558190457"/>
  </r>
  <r>
    <x v="1807"/>
    <s v="CUST11450"/>
    <x v="4"/>
    <x v="1807"/>
    <x v="1807"/>
    <d v="2020-08-18T00:00:00"/>
    <d v="2025-06-14T00:00:00"/>
    <x v="91"/>
    <x v="2"/>
    <n v="1761"/>
    <n v="4.8246575342465752"/>
    <x v="2"/>
    <x v="0"/>
    <x v="4"/>
    <s v="Aug"/>
    <s v="Q3"/>
    <n v="2168"/>
    <n v="2025"/>
    <s v="Jun"/>
    <s v="Inactive"/>
    <n v="34.338676311176542"/>
  </r>
  <r>
    <x v="1808"/>
    <s v="CUST12230"/>
    <x v="0"/>
    <x v="1808"/>
    <x v="1808"/>
    <d v="2023-01-28T00:00:00"/>
    <d v="2023-10-24T00:00:00"/>
    <x v="185"/>
    <x v="0"/>
    <n v="269"/>
    <n v="0.73698630136986298"/>
    <x v="1"/>
    <x v="1"/>
    <x v="3"/>
    <s v="Jan"/>
    <s v="Q1"/>
    <n v="1275"/>
    <n v="2023"/>
    <s v="Oct"/>
    <s v="Active"/>
    <n v="9.8190382534981069"/>
  </r>
  <r>
    <x v="1809"/>
    <s v="CUST10986"/>
    <x v="1"/>
    <x v="1809"/>
    <x v="1809"/>
    <d v="2023-12-10T00:00:00"/>
    <d v="2024-07-08T00:00:00"/>
    <x v="248"/>
    <x v="1"/>
    <n v="211"/>
    <n v="0.57808219178082187"/>
    <x v="2"/>
    <x v="2"/>
    <x v="3"/>
    <s v="Dec"/>
    <s v="Q4"/>
    <n v="959"/>
    <n v="2024"/>
    <s v="Jul"/>
    <s v="Inactive"/>
    <n v="77.835785388398406"/>
  </r>
  <r>
    <x v="1810"/>
    <s v="CUST10403"/>
    <x v="3"/>
    <x v="1810"/>
    <x v="1810"/>
    <d v="2021-02-20T00:00:00"/>
    <d v="2022-10-07T00:00:00"/>
    <x v="140"/>
    <x v="0"/>
    <n v="594"/>
    <n v="1.6273972602739726"/>
    <x v="2"/>
    <x v="0"/>
    <x v="0"/>
    <s v="Feb"/>
    <s v="Q1"/>
    <n v="1982"/>
    <n v="2022"/>
    <s v="Oct"/>
    <s v="Active"/>
    <n v="26.257676721692491"/>
  </r>
  <r>
    <x v="1811"/>
    <s v="CUST11596"/>
    <x v="3"/>
    <x v="1811"/>
    <x v="1811"/>
    <d v="2023-03-24T00:00:00"/>
    <d v="2024-06-27T00:00:00"/>
    <x v="25"/>
    <x v="2"/>
    <n v="461"/>
    <n v="1.263013698630137"/>
    <x v="1"/>
    <x v="1"/>
    <x v="3"/>
    <s v="Mar"/>
    <s v="Q1"/>
    <n v="1220"/>
    <n v="2024"/>
    <s v="Jun"/>
    <s v="Inactive"/>
    <n v="9.1403433148585496"/>
  </r>
  <r>
    <x v="1812"/>
    <s v="CUST10170"/>
    <x v="3"/>
    <x v="1812"/>
    <x v="1812"/>
    <d v="2021-06-15T00:00:00"/>
    <d v="2024-01-03T00:00:00"/>
    <x v="269"/>
    <x v="0"/>
    <n v="932"/>
    <n v="2.5534246575342467"/>
    <x v="1"/>
    <x v="0"/>
    <x v="0"/>
    <s v="Jun"/>
    <s v="Q2"/>
    <n v="1867"/>
    <n v="2024"/>
    <s v="Jan"/>
    <s v="Active"/>
    <n v="23.385004167930365"/>
  </r>
  <r>
    <x v="1813"/>
    <s v="CUST11466"/>
    <x v="0"/>
    <x v="1813"/>
    <x v="1813"/>
    <d v="2021-03-11T00:00:00"/>
    <d v="2022-06-16T00:00:00"/>
    <x v="40"/>
    <x v="2"/>
    <n v="462"/>
    <n v="1.2657534246575342"/>
    <x v="2"/>
    <x v="1"/>
    <x v="0"/>
    <s v="Mar"/>
    <s v="Q1"/>
    <n v="1963"/>
    <n v="2022"/>
    <s v="Jun"/>
    <s v="Inactive"/>
    <n v="18.927881366653192"/>
  </r>
  <r>
    <x v="1814"/>
    <s v="CUST12355"/>
    <x v="4"/>
    <x v="1814"/>
    <x v="1814"/>
    <d v="2023-01-30T00:00:00"/>
    <d v="2024-03-13T00:00:00"/>
    <x v="261"/>
    <x v="2"/>
    <n v="408"/>
    <n v="1.1178082191780823"/>
    <x v="2"/>
    <x v="1"/>
    <x v="3"/>
    <s v="Jan"/>
    <s v="Q1"/>
    <n v="1273"/>
    <n v="2024"/>
    <s v="Mar"/>
    <s v="Inactive"/>
    <n v="20.027582069206407"/>
  </r>
  <r>
    <x v="1815"/>
    <s v="CUST12488"/>
    <x v="2"/>
    <x v="1815"/>
    <x v="1815"/>
    <d v="2023-02-26T00:00:00"/>
    <d v="2025-07-17T00:00:00"/>
    <x v="0"/>
    <x v="0"/>
    <n v="872"/>
    <n v="2.3890410958904109"/>
    <x v="2"/>
    <x v="0"/>
    <x v="3"/>
    <s v="Feb"/>
    <s v="Q1"/>
    <n v="1246"/>
    <n v="2025"/>
    <s v="Jul"/>
    <s v="Active"/>
    <n v="50.248739520091021"/>
  </r>
  <r>
    <x v="1816"/>
    <s v="CUST11274"/>
    <x v="4"/>
    <x v="1816"/>
    <x v="1816"/>
    <d v="2022-12-22T00:00:00"/>
    <d v="2024-04-29T00:00:00"/>
    <x v="188"/>
    <x v="2"/>
    <n v="494"/>
    <n v="1.3534246575342466"/>
    <x v="1"/>
    <x v="1"/>
    <x v="1"/>
    <s v="Dec"/>
    <s v="Q4"/>
    <n v="1312"/>
    <n v="2024"/>
    <s v="Apr"/>
    <s v="Inactive"/>
    <n v="14.493724334997074"/>
  </r>
  <r>
    <x v="1817"/>
    <s v="CUST10899"/>
    <x v="1"/>
    <x v="1817"/>
    <x v="1817"/>
    <d v="2022-01-05T00:00:00"/>
    <d v="2022-09-27T00:00:00"/>
    <x v="243"/>
    <x v="0"/>
    <n v="265"/>
    <n v="0.72602739726027399"/>
    <x v="0"/>
    <x v="0"/>
    <x v="1"/>
    <s v="Jan"/>
    <s v="Q1"/>
    <n v="1663"/>
    <n v="2022"/>
    <s v="Sep"/>
    <s v="Active"/>
    <n v="8.241152743507298"/>
  </r>
  <r>
    <x v="1818"/>
    <s v="CUST10219"/>
    <x v="1"/>
    <x v="1818"/>
    <x v="1818"/>
    <d v="2023-06-20T00:00:00"/>
    <d v="2023-09-29T00:00:00"/>
    <x v="263"/>
    <x v="0"/>
    <n v="101"/>
    <n v="0.27671232876712326"/>
    <x v="0"/>
    <x v="0"/>
    <x v="3"/>
    <s v="Jun"/>
    <s v="Q2"/>
    <n v="1132"/>
    <n v="2023"/>
    <s v="Sep"/>
    <s v="Active"/>
    <n v="12.132235025998112"/>
  </r>
  <r>
    <x v="1819"/>
    <s v="CUST11469"/>
    <x v="1"/>
    <x v="1819"/>
    <x v="1819"/>
    <d v="2024-07-13T00:00:00"/>
    <d v="2024-10-01T00:00:00"/>
    <x v="292"/>
    <x v="1"/>
    <n v="80"/>
    <n v="0.21917808219178081"/>
    <x v="1"/>
    <x v="1"/>
    <x v="2"/>
    <s v="Jul"/>
    <s v="Q3"/>
    <n v="743"/>
    <n v="2024"/>
    <s v="Oct"/>
    <s v="Inactive"/>
    <n v="7.9067115487127388"/>
  </r>
  <r>
    <x v="1820"/>
    <s v="CUST10032"/>
    <x v="2"/>
    <x v="1820"/>
    <x v="1820"/>
    <d v="2023-10-10T00:00:00"/>
    <d v="2023-11-03T00:00:00"/>
    <x v="108"/>
    <x v="0"/>
    <n v="24"/>
    <n v="6.575342465753424E-2"/>
    <x v="1"/>
    <x v="0"/>
    <x v="3"/>
    <s v="Oct"/>
    <s v="Q4"/>
    <n v="1020"/>
    <n v="2023"/>
    <s v="Nov"/>
    <s v="Active"/>
    <n v="14.958410139404773"/>
  </r>
  <r>
    <x v="1821"/>
    <s v="CUST11355"/>
    <x v="0"/>
    <x v="1821"/>
    <x v="1821"/>
    <d v="2022-12-23T00:00:00"/>
    <d v="2024-07-25T00:00:00"/>
    <x v="13"/>
    <x v="0"/>
    <n v="580"/>
    <n v="1.5890410958904109"/>
    <x v="0"/>
    <x v="1"/>
    <x v="1"/>
    <s v="Dec"/>
    <s v="Q4"/>
    <n v="1311"/>
    <n v="2024"/>
    <s v="Jul"/>
    <s v="Active"/>
    <n v="6.9914692880406184"/>
  </r>
  <r>
    <x v="1822"/>
    <s v="CUST10823"/>
    <x v="3"/>
    <x v="1822"/>
    <x v="1822"/>
    <d v="2023-04-10T00:00:00"/>
    <d v="2024-06-16T00:00:00"/>
    <x v="126"/>
    <x v="2"/>
    <n v="433"/>
    <n v="1.1863013698630136"/>
    <x v="0"/>
    <x v="2"/>
    <x v="3"/>
    <s v="Apr"/>
    <s v="Q2"/>
    <n v="1203"/>
    <n v="2024"/>
    <s v="Jun"/>
    <s v="Inactive"/>
    <n v="53.405034871050908"/>
  </r>
  <r>
    <x v="1823"/>
    <s v="CUST11837"/>
    <x v="2"/>
    <x v="1823"/>
    <x v="1823"/>
    <d v="2023-05-04T00:00:00"/>
    <d v="2023-05-22T00:00:00"/>
    <x v="94"/>
    <x v="2"/>
    <n v="18"/>
    <n v="4.9315068493150684E-2"/>
    <x v="2"/>
    <x v="2"/>
    <x v="3"/>
    <s v="May"/>
    <s v="Q2"/>
    <n v="1179"/>
    <n v="2023"/>
    <s v="May"/>
    <s v="Inactive"/>
    <n v="105.22097633058279"/>
  </r>
  <r>
    <x v="1824"/>
    <s v="CUST10600"/>
    <x v="4"/>
    <x v="1824"/>
    <x v="1824"/>
    <d v="2023-04-05T00:00:00"/>
    <d v="2025-06-25T00:00:00"/>
    <x v="297"/>
    <x v="2"/>
    <n v="812"/>
    <n v="2.2246575342465755"/>
    <x v="0"/>
    <x v="0"/>
    <x v="3"/>
    <s v="Apr"/>
    <s v="Q2"/>
    <n v="1208"/>
    <n v="2025"/>
    <s v="Jun"/>
    <s v="Inactive"/>
    <n v="7.4610984373332583"/>
  </r>
  <r>
    <x v="1825"/>
    <s v="CUST10421"/>
    <x v="0"/>
    <x v="1825"/>
    <x v="1825"/>
    <d v="2023-10-03T00:00:00"/>
    <d v="2025-03-01T00:00:00"/>
    <x v="186"/>
    <x v="1"/>
    <n v="515"/>
    <n v="1.4109589041095891"/>
    <x v="0"/>
    <x v="0"/>
    <x v="3"/>
    <s v="Oct"/>
    <s v="Q4"/>
    <n v="1027"/>
    <n v="2025"/>
    <s v="Mar"/>
    <s v="Inactive"/>
    <n v="8.2806044607329756"/>
  </r>
  <r>
    <x v="1826"/>
    <s v="CUST12394"/>
    <x v="2"/>
    <x v="1826"/>
    <x v="1826"/>
    <d v="2023-04-15T00:00:00"/>
    <d v="2024-12-10T00:00:00"/>
    <x v="223"/>
    <x v="0"/>
    <n v="605"/>
    <n v="1.6575342465753424"/>
    <x v="2"/>
    <x v="1"/>
    <x v="3"/>
    <s v="Apr"/>
    <s v="Q2"/>
    <n v="1198"/>
    <n v="2024"/>
    <s v="Dec"/>
    <s v="Active"/>
    <n v="17.670725828702398"/>
  </r>
  <r>
    <x v="1827"/>
    <s v="CUST11192"/>
    <x v="3"/>
    <x v="1827"/>
    <x v="1827"/>
    <d v="2023-07-05T00:00:00"/>
    <d v="2024-08-02T00:00:00"/>
    <x v="26"/>
    <x v="2"/>
    <n v="394"/>
    <n v="1.0794520547945206"/>
    <x v="2"/>
    <x v="2"/>
    <x v="3"/>
    <s v="Jul"/>
    <s v="Q3"/>
    <n v="1117"/>
    <n v="2024"/>
    <s v="Aug"/>
    <s v="Inactive"/>
    <n v="56.245382978787426"/>
  </r>
  <r>
    <x v="1828"/>
    <s v="CUST10367"/>
    <x v="1"/>
    <x v="1828"/>
    <x v="1828"/>
    <d v="2023-02-11T00:00:00"/>
    <d v="2024-12-29T00:00:00"/>
    <x v="278"/>
    <x v="1"/>
    <n v="687"/>
    <n v="1.8821917808219177"/>
    <x v="1"/>
    <x v="1"/>
    <x v="3"/>
    <s v="Feb"/>
    <s v="Q1"/>
    <n v="1261"/>
    <n v="2024"/>
    <s v="Dec"/>
    <s v="Inactive"/>
    <n v="14.918005622203001"/>
  </r>
  <r>
    <x v="1829"/>
    <s v="CUST10507"/>
    <x v="4"/>
    <x v="1829"/>
    <x v="1829"/>
    <d v="2022-03-06T00:00:00"/>
    <d v="2023-09-23T00:00:00"/>
    <x v="167"/>
    <x v="2"/>
    <n v="566"/>
    <n v="1.5506849315068494"/>
    <x v="2"/>
    <x v="0"/>
    <x v="1"/>
    <s v="Mar"/>
    <s v="Q1"/>
    <n v="1603"/>
    <n v="2023"/>
    <s v="Sep"/>
    <s v="Inactive"/>
    <n v="35.903710067978352"/>
  </r>
  <r>
    <x v="1830"/>
    <s v="CUST11985"/>
    <x v="0"/>
    <x v="1830"/>
    <x v="1830"/>
    <d v="2024-07-11T00:00:00"/>
    <d v="2025-01-14T00:00:00"/>
    <x v="288"/>
    <x v="0"/>
    <n v="187"/>
    <n v="0.51232876712328768"/>
    <x v="2"/>
    <x v="0"/>
    <x v="2"/>
    <s v="Jul"/>
    <s v="Q3"/>
    <n v="745"/>
    <n v="2025"/>
    <s v="Jan"/>
    <s v="Active"/>
    <n v="29.139780952949938"/>
  </r>
  <r>
    <x v="1831"/>
    <s v="CUST12179"/>
    <x v="1"/>
    <x v="1831"/>
    <x v="1831"/>
    <d v="2022-06-13T00:00:00"/>
    <d v="2025-02-28T00:00:00"/>
    <x v="130"/>
    <x v="0"/>
    <n v="991"/>
    <n v="2.7150684931506848"/>
    <x v="2"/>
    <x v="1"/>
    <x v="1"/>
    <s v="Jun"/>
    <s v="Q2"/>
    <n v="1504"/>
    <n v="2025"/>
    <s v="Feb"/>
    <s v="Active"/>
    <n v="22.695406514165306"/>
  </r>
  <r>
    <x v="1832"/>
    <s v="CUST10802"/>
    <x v="1"/>
    <x v="1832"/>
    <x v="1832"/>
    <d v="2023-11-17T00:00:00"/>
    <d v="2024-11-07T00:00:00"/>
    <x v="114"/>
    <x v="0"/>
    <n v="356"/>
    <n v="0.97534246575342465"/>
    <x v="2"/>
    <x v="2"/>
    <x v="3"/>
    <s v="Nov"/>
    <s v="Q4"/>
    <n v="982"/>
    <n v="2024"/>
    <s v="Nov"/>
    <s v="Active"/>
    <n v="233.13167238695979"/>
  </r>
  <r>
    <x v="1833"/>
    <s v="CUST10075"/>
    <x v="0"/>
    <x v="1833"/>
    <x v="1833"/>
    <d v="2022-09-10T00:00:00"/>
    <d v="2023-05-26T00:00:00"/>
    <x v="190"/>
    <x v="0"/>
    <n v="258"/>
    <n v="0.70684931506849313"/>
    <x v="1"/>
    <x v="0"/>
    <x v="1"/>
    <s v="Sep"/>
    <s v="Q3"/>
    <n v="1415"/>
    <n v="2023"/>
    <s v="May"/>
    <s v="Active"/>
    <n v="16.01310903340967"/>
  </r>
  <r>
    <x v="1834"/>
    <s v="CUST11236"/>
    <x v="1"/>
    <x v="1834"/>
    <x v="1834"/>
    <d v="2022-10-20T00:00:00"/>
    <d v="2023-10-16T00:00:00"/>
    <x v="83"/>
    <x v="0"/>
    <n v="361"/>
    <n v="0.989041095890411"/>
    <x v="2"/>
    <x v="0"/>
    <x v="1"/>
    <s v="Oct"/>
    <s v="Q4"/>
    <n v="1375"/>
    <n v="2023"/>
    <s v="Oct"/>
    <s v="Active"/>
    <n v="50.210153489539422"/>
  </r>
  <r>
    <x v="1835"/>
    <s v="CUST10804"/>
    <x v="1"/>
    <x v="1835"/>
    <x v="1835"/>
    <d v="2023-01-10T00:00:00"/>
    <d v="2025-04-15T00:00:00"/>
    <x v="208"/>
    <x v="1"/>
    <n v="826"/>
    <n v="2.2630136986301368"/>
    <x v="2"/>
    <x v="1"/>
    <x v="3"/>
    <s v="Jan"/>
    <s v="Q1"/>
    <n v="1293"/>
    <n v="2025"/>
    <s v="Apr"/>
    <s v="Inactive"/>
    <n v="21.45031564650429"/>
  </r>
  <r>
    <x v="1836"/>
    <s v="CUST12013"/>
    <x v="1"/>
    <x v="1836"/>
    <x v="1836"/>
    <d v="2021-04-21T00:00:00"/>
    <d v="2021-12-05T00:00:00"/>
    <x v="190"/>
    <x v="0"/>
    <n v="228"/>
    <n v="0.62465753424657533"/>
    <x v="0"/>
    <x v="0"/>
    <x v="0"/>
    <s v="Apr"/>
    <s v="Q2"/>
    <n v="1922"/>
    <n v="2021"/>
    <s v="Dec"/>
    <s v="Active"/>
    <n v="10.756693048558862"/>
  </r>
  <r>
    <x v="1837"/>
    <s v="CUST11163"/>
    <x v="4"/>
    <x v="1837"/>
    <x v="1837"/>
    <d v="2022-06-11T00:00:00"/>
    <d v="2022-12-20T00:00:00"/>
    <x v="20"/>
    <x v="0"/>
    <n v="192"/>
    <n v="0.52602739726027392"/>
    <x v="1"/>
    <x v="0"/>
    <x v="1"/>
    <s v="Jun"/>
    <s v="Q2"/>
    <n v="1506"/>
    <n v="2022"/>
    <s v="Dec"/>
    <s v="Active"/>
    <n v="22.505832607212572"/>
  </r>
  <r>
    <x v="1838"/>
    <s v="CUST10375"/>
    <x v="0"/>
    <x v="1838"/>
    <x v="1838"/>
    <d v="2020-12-22T00:00:00"/>
    <d v="2022-08-05T00:00:00"/>
    <x v="39"/>
    <x v="0"/>
    <n v="591"/>
    <n v="1.6191780821917807"/>
    <x v="1"/>
    <x v="0"/>
    <x v="4"/>
    <s v="Dec"/>
    <s v="Q4"/>
    <n v="2042"/>
    <n v="2022"/>
    <s v="Aug"/>
    <s v="Active"/>
    <n v="23.765062534210866"/>
  </r>
  <r>
    <x v="1839"/>
    <s v="CUST10097"/>
    <x v="0"/>
    <x v="1839"/>
    <x v="1839"/>
    <d v="2023-08-08T00:00:00"/>
    <d v="2024-01-28T00:00:00"/>
    <x v="179"/>
    <x v="1"/>
    <n v="173"/>
    <n v="0.47397260273972602"/>
    <x v="1"/>
    <x v="0"/>
    <x v="3"/>
    <s v="Aug"/>
    <s v="Q3"/>
    <n v="1083"/>
    <n v="2024"/>
    <s v="Jan"/>
    <s v="Inactive"/>
    <n v="14.260931263484421"/>
  </r>
  <r>
    <x v="1840"/>
    <s v="CUST11221"/>
    <x v="1"/>
    <x v="1840"/>
    <x v="1840"/>
    <d v="2023-04-10T00:00:00"/>
    <d v="2023-12-13T00:00:00"/>
    <x v="189"/>
    <x v="1"/>
    <n v="247"/>
    <n v="0.67671232876712328"/>
    <x v="1"/>
    <x v="0"/>
    <x v="3"/>
    <s v="Apr"/>
    <s v="Q2"/>
    <n v="1203"/>
    <n v="2023"/>
    <s v="Dec"/>
    <s v="Inactive"/>
    <n v="20.082602440514503"/>
  </r>
  <r>
    <x v="1841"/>
    <s v="CUST11036"/>
    <x v="4"/>
    <x v="1841"/>
    <x v="1841"/>
    <d v="2022-11-08T00:00:00"/>
    <d v="2025-07-11T00:00:00"/>
    <x v="161"/>
    <x v="2"/>
    <n v="976"/>
    <n v="2.6739726027397261"/>
    <x v="2"/>
    <x v="1"/>
    <x v="1"/>
    <s v="Nov"/>
    <s v="Q4"/>
    <n v="1356"/>
    <n v="2025"/>
    <s v="Jul"/>
    <s v="Inactive"/>
    <n v="16.077352035029424"/>
  </r>
  <r>
    <x v="1842"/>
    <s v="CUST10956"/>
    <x v="2"/>
    <x v="1842"/>
    <x v="1842"/>
    <d v="2021-06-22T00:00:00"/>
    <d v="2023-12-11T00:00:00"/>
    <x v="168"/>
    <x v="0"/>
    <n v="902"/>
    <n v="2.4712328767123286"/>
    <x v="1"/>
    <x v="1"/>
    <x v="0"/>
    <s v="Jun"/>
    <s v="Q2"/>
    <n v="1860"/>
    <n v="2023"/>
    <s v="Dec"/>
    <s v="Active"/>
    <n v="17.380290259575801"/>
  </r>
  <r>
    <x v="1843"/>
    <s v="CUST10681"/>
    <x v="3"/>
    <x v="1843"/>
    <x v="1843"/>
    <d v="2023-01-09T00:00:00"/>
    <d v="2025-05-09T00:00:00"/>
    <x v="36"/>
    <x v="2"/>
    <n v="851"/>
    <n v="2.3315068493150686"/>
    <x v="0"/>
    <x v="0"/>
    <x v="3"/>
    <s v="Jan"/>
    <s v="Q1"/>
    <n v="1294"/>
    <n v="2025"/>
    <s v="May"/>
    <s v="Inactive"/>
    <n v="8.8704579144197879"/>
  </r>
  <r>
    <x v="1844"/>
    <s v="CUST11012"/>
    <x v="2"/>
    <x v="1844"/>
    <x v="1844"/>
    <d v="2021-09-20T00:00:00"/>
    <d v="2022-06-29T00:00:00"/>
    <x v="221"/>
    <x v="0"/>
    <n v="282"/>
    <n v="0.77260273972602744"/>
    <x v="1"/>
    <x v="1"/>
    <x v="0"/>
    <s v="Sep"/>
    <s v="Q3"/>
    <n v="1770"/>
    <n v="2022"/>
    <s v="Jun"/>
    <s v="Active"/>
    <n v="10.44799027776774"/>
  </r>
  <r>
    <x v="1845"/>
    <s v="CUST10412"/>
    <x v="2"/>
    <x v="1845"/>
    <x v="1845"/>
    <d v="2022-10-25T00:00:00"/>
    <d v="2023-09-11T00:00:00"/>
    <x v="155"/>
    <x v="2"/>
    <n v="321"/>
    <n v="0.8794520547945206"/>
    <x v="0"/>
    <x v="1"/>
    <x v="1"/>
    <s v="Oct"/>
    <s v="Q4"/>
    <n v="1370"/>
    <n v="2023"/>
    <s v="Sep"/>
    <s v="Inactive"/>
    <n v="5.0381376681551959"/>
  </r>
  <r>
    <x v="1846"/>
    <s v="CUST10956"/>
    <x v="0"/>
    <x v="1846"/>
    <x v="1846"/>
    <d v="2022-04-22T00:00:00"/>
    <d v="2024-06-19T00:00:00"/>
    <x v="129"/>
    <x v="0"/>
    <n v="789"/>
    <n v="2.1616438356164385"/>
    <x v="2"/>
    <x v="2"/>
    <x v="1"/>
    <s v="Apr"/>
    <s v="Q2"/>
    <n v="1556"/>
    <n v="2024"/>
    <s v="Jun"/>
    <s v="Active"/>
    <n v="176.9541631691533"/>
  </r>
  <r>
    <x v="1847"/>
    <s v="CUST11953"/>
    <x v="3"/>
    <x v="1847"/>
    <x v="1847"/>
    <d v="2022-01-13T00:00:00"/>
    <d v="2022-04-19T00:00:00"/>
    <x v="88"/>
    <x v="2"/>
    <n v="96"/>
    <n v="0.26301369863013696"/>
    <x v="2"/>
    <x v="2"/>
    <x v="1"/>
    <s v="Jan"/>
    <s v="Q1"/>
    <n v="1655"/>
    <n v="2022"/>
    <s v="Apr"/>
    <s v="Inactive"/>
    <n v="84.45327530560148"/>
  </r>
  <r>
    <x v="1848"/>
    <s v="CUST10269"/>
    <x v="4"/>
    <x v="1848"/>
    <x v="1848"/>
    <d v="2023-12-22T00:00:00"/>
    <d v="2023-12-31T00:00:00"/>
    <x v="189"/>
    <x v="1"/>
    <n v="9"/>
    <n v="2.4657534246575342E-2"/>
    <x v="1"/>
    <x v="1"/>
    <x v="3"/>
    <s v="Dec"/>
    <s v="Q4"/>
    <n v="947"/>
    <n v="2023"/>
    <s v="Dec"/>
    <s v="Inactive"/>
    <n v="8.8839149559194617"/>
  </r>
  <r>
    <x v="1849"/>
    <s v="CUST10561"/>
    <x v="0"/>
    <x v="1849"/>
    <x v="1849"/>
    <d v="2022-06-08T00:00:00"/>
    <d v="2023-01-27T00:00:00"/>
    <x v="76"/>
    <x v="1"/>
    <n v="233"/>
    <n v="0.63835616438356169"/>
    <x v="0"/>
    <x v="0"/>
    <x v="1"/>
    <s v="Jun"/>
    <s v="Q2"/>
    <n v="1509"/>
    <n v="2023"/>
    <s v="Jan"/>
    <s v="Inactive"/>
    <n v="11.945625364711045"/>
  </r>
  <r>
    <x v="1850"/>
    <s v="CUST10305"/>
    <x v="2"/>
    <x v="1850"/>
    <x v="1850"/>
    <d v="2023-04-02T00:00:00"/>
    <d v="2023-10-06T00:00:00"/>
    <x v="1"/>
    <x v="1"/>
    <n v="187"/>
    <n v="0.51232876712328768"/>
    <x v="2"/>
    <x v="1"/>
    <x v="3"/>
    <s v="Apr"/>
    <s v="Q2"/>
    <n v="1211"/>
    <n v="2023"/>
    <s v="Oct"/>
    <s v="Inactive"/>
    <n v="17.722152181541404"/>
  </r>
  <r>
    <x v="1851"/>
    <s v="CUST11485"/>
    <x v="3"/>
    <x v="1851"/>
    <x v="1851"/>
    <d v="2023-07-15T00:00:00"/>
    <d v="2023-11-16T00:00:00"/>
    <x v="229"/>
    <x v="1"/>
    <n v="124"/>
    <n v="0.33972602739726027"/>
    <x v="1"/>
    <x v="0"/>
    <x v="3"/>
    <s v="Jul"/>
    <s v="Q3"/>
    <n v="1107"/>
    <n v="2023"/>
    <s v="Nov"/>
    <s v="Inactive"/>
    <n v="18.637005098996696"/>
  </r>
  <r>
    <x v="1852"/>
    <s v="CUST12399"/>
    <x v="2"/>
    <x v="1852"/>
    <x v="1852"/>
    <d v="2022-05-29T00:00:00"/>
    <d v="2024-09-05T00:00:00"/>
    <x v="259"/>
    <x v="1"/>
    <n v="830"/>
    <n v="2.2739726027397262"/>
    <x v="2"/>
    <x v="2"/>
    <x v="1"/>
    <s v="May"/>
    <s v="Q2"/>
    <n v="1519"/>
    <n v="2024"/>
    <s v="Sep"/>
    <s v="Inactive"/>
    <n v="49.321363050103038"/>
  </r>
  <r>
    <x v="1853"/>
    <s v="CUST10907"/>
    <x v="2"/>
    <x v="1853"/>
    <x v="1853"/>
    <d v="2023-11-14T00:00:00"/>
    <d v="2024-02-27T00:00:00"/>
    <x v="255"/>
    <x v="2"/>
    <n v="105"/>
    <n v="0.28767123287671231"/>
    <x v="1"/>
    <x v="1"/>
    <x v="3"/>
    <s v="Nov"/>
    <s v="Q4"/>
    <n v="985"/>
    <n v="2024"/>
    <s v="Feb"/>
    <s v="Inactive"/>
    <n v="11.260621655562096"/>
  </r>
  <r>
    <x v="1854"/>
    <s v="CUST12471"/>
    <x v="3"/>
    <x v="1854"/>
    <x v="1854"/>
    <d v="2023-10-02T00:00:00"/>
    <d v="2024-10-20T00:00:00"/>
    <x v="141"/>
    <x v="2"/>
    <n v="384"/>
    <n v="1.0520547945205478"/>
    <x v="1"/>
    <x v="1"/>
    <x v="3"/>
    <s v="Oct"/>
    <s v="Q4"/>
    <n v="1028"/>
    <n v="2024"/>
    <s v="Oct"/>
    <s v="Inactive"/>
    <n v="12.821757448310729"/>
  </r>
  <r>
    <x v="1855"/>
    <s v="CUST10614"/>
    <x v="3"/>
    <x v="1855"/>
    <x v="1855"/>
    <d v="2022-10-04T00:00:00"/>
    <d v="2023-12-19T00:00:00"/>
    <x v="272"/>
    <x v="1"/>
    <n v="441"/>
    <n v="1.2082191780821918"/>
    <x v="1"/>
    <x v="0"/>
    <x v="1"/>
    <s v="Oct"/>
    <s v="Q4"/>
    <n v="1391"/>
    <n v="2023"/>
    <s v="Dec"/>
    <s v="Inactive"/>
    <n v="22.369991188345782"/>
  </r>
  <r>
    <x v="1856"/>
    <s v="CUST11579"/>
    <x v="4"/>
    <x v="1856"/>
    <x v="1856"/>
    <d v="2023-06-11T00:00:00"/>
    <d v="2024-12-26T00:00:00"/>
    <x v="238"/>
    <x v="2"/>
    <n v="564"/>
    <n v="1.5452054794520549"/>
    <x v="0"/>
    <x v="1"/>
    <x v="3"/>
    <s v="Jun"/>
    <s v="Q2"/>
    <n v="1141"/>
    <n v="2024"/>
    <s v="Dec"/>
    <s v="Inactive"/>
    <n v="7.4632037589736475"/>
  </r>
  <r>
    <x v="1857"/>
    <s v="CUST11545"/>
    <x v="4"/>
    <x v="1857"/>
    <x v="1857"/>
    <d v="2023-07-22T00:00:00"/>
    <d v="2023-12-21T00:00:00"/>
    <x v="243"/>
    <x v="1"/>
    <n v="152"/>
    <n v="0.41643835616438357"/>
    <x v="1"/>
    <x v="2"/>
    <x v="3"/>
    <s v="Jul"/>
    <s v="Q3"/>
    <n v="1100"/>
    <n v="2023"/>
    <s v="Dec"/>
    <s v="Inactive"/>
    <n v="79.730056813706042"/>
  </r>
  <r>
    <x v="1858"/>
    <s v="CUST10597"/>
    <x v="2"/>
    <x v="1858"/>
    <x v="1858"/>
    <d v="2023-12-31T00:00:00"/>
    <d v="2024-03-28T00:00:00"/>
    <x v="284"/>
    <x v="0"/>
    <n v="88"/>
    <n v="0.24109589041095891"/>
    <x v="2"/>
    <x v="0"/>
    <x v="3"/>
    <s v="Dec"/>
    <s v="Q4"/>
    <n v="938"/>
    <n v="2024"/>
    <s v="Mar"/>
    <s v="Active"/>
    <n v="32.039005746811547"/>
  </r>
  <r>
    <x v="1859"/>
    <s v="CUST10578"/>
    <x v="1"/>
    <x v="1859"/>
    <x v="1859"/>
    <d v="2022-05-09T00:00:00"/>
    <d v="2024-10-27T00:00:00"/>
    <x v="126"/>
    <x v="1"/>
    <n v="902"/>
    <n v="2.4712328767123286"/>
    <x v="1"/>
    <x v="2"/>
    <x v="1"/>
    <s v="May"/>
    <s v="Q2"/>
    <n v="1539"/>
    <n v="2024"/>
    <s v="Oct"/>
    <s v="Inactive"/>
    <n v="35.232712549384622"/>
  </r>
  <r>
    <x v="1860"/>
    <s v="CUST11746"/>
    <x v="2"/>
    <x v="1860"/>
    <x v="1860"/>
    <d v="2024-02-10T00:00:00"/>
    <d v="2025-01-09T00:00:00"/>
    <x v="31"/>
    <x v="0"/>
    <n v="334"/>
    <n v="0.91506849315068495"/>
    <x v="1"/>
    <x v="0"/>
    <x v="2"/>
    <s v="Feb"/>
    <s v="Q1"/>
    <n v="897"/>
    <n v="2025"/>
    <s v="Jan"/>
    <s v="Active"/>
    <n v="14.430215452104607"/>
  </r>
  <r>
    <x v="1861"/>
    <s v="CUST11748"/>
    <x v="0"/>
    <x v="1861"/>
    <x v="1861"/>
    <d v="2021-05-09T00:00:00"/>
    <d v="2023-04-30T00:00:00"/>
    <x v="126"/>
    <x v="1"/>
    <n v="721"/>
    <n v="1.9753424657534246"/>
    <x v="1"/>
    <x v="0"/>
    <x v="0"/>
    <s v="May"/>
    <s v="Q2"/>
    <n v="1904"/>
    <n v="2023"/>
    <s v="Apr"/>
    <s v="Inactive"/>
    <n v="21.225630955949001"/>
  </r>
  <r>
    <x v="1862"/>
    <s v="CUST10198"/>
    <x v="3"/>
    <x v="1862"/>
    <x v="1862"/>
    <d v="2021-12-29T00:00:00"/>
    <d v="2023-04-16T00:00:00"/>
    <x v="93"/>
    <x v="0"/>
    <n v="473"/>
    <n v="1.295890410958904"/>
    <x v="1"/>
    <x v="2"/>
    <x v="0"/>
    <s v="Dec"/>
    <s v="Q4"/>
    <n v="1670"/>
    <n v="2023"/>
    <s v="Apr"/>
    <s v="Active"/>
    <n v="49.391192711111742"/>
  </r>
  <r>
    <x v="1863"/>
    <s v="CUST11162"/>
    <x v="2"/>
    <x v="1863"/>
    <x v="1863"/>
    <d v="2024-04-27T00:00:00"/>
    <d v="2024-06-07T00:00:00"/>
    <x v="37"/>
    <x v="2"/>
    <n v="41"/>
    <n v="0.11232876712328767"/>
    <x v="1"/>
    <x v="0"/>
    <x v="2"/>
    <s v="Apr"/>
    <s v="Q2"/>
    <n v="820"/>
    <n v="2024"/>
    <s v="Jun"/>
    <s v="Inactive"/>
    <n v="20.521862003713977"/>
  </r>
  <r>
    <x v="1864"/>
    <s v="CUST10598"/>
    <x v="3"/>
    <x v="1864"/>
    <x v="1864"/>
    <d v="2024-07-12T00:00:00"/>
    <d v="2025-05-09T00:00:00"/>
    <x v="185"/>
    <x v="0"/>
    <n v="301"/>
    <n v="0.8246575342465754"/>
    <x v="0"/>
    <x v="1"/>
    <x v="2"/>
    <s v="Jul"/>
    <s v="Q3"/>
    <n v="744"/>
    <n v="2025"/>
    <s v="May"/>
    <s v="Active"/>
    <n v="4.0034334323340941"/>
  </r>
  <r>
    <x v="1865"/>
    <s v="CUST11061"/>
    <x v="0"/>
    <x v="1865"/>
    <x v="1865"/>
    <d v="2023-09-17T00:00:00"/>
    <d v="2024-11-07T00:00:00"/>
    <x v="112"/>
    <x v="0"/>
    <n v="417"/>
    <n v="1.1424657534246576"/>
    <x v="2"/>
    <x v="2"/>
    <x v="3"/>
    <s v="Sep"/>
    <s v="Q3"/>
    <n v="1043"/>
    <n v="2024"/>
    <s v="Nov"/>
    <s v="Active"/>
    <n v="58.373936648263971"/>
  </r>
  <r>
    <x v="1866"/>
    <s v="CUST10036"/>
    <x v="0"/>
    <x v="1866"/>
    <x v="1866"/>
    <d v="2020-08-27T00:00:00"/>
    <d v="2021-08-16T00:00:00"/>
    <x v="66"/>
    <x v="0"/>
    <n v="354"/>
    <n v="0.96986301369863015"/>
    <x v="1"/>
    <x v="0"/>
    <x v="4"/>
    <s v="Aug"/>
    <s v="Q3"/>
    <n v="2159"/>
    <n v="2021"/>
    <s v="Aug"/>
    <s v="Active"/>
    <n v="31.203826780553658"/>
  </r>
  <r>
    <x v="1867"/>
    <s v="CUST11386"/>
    <x v="0"/>
    <x v="1867"/>
    <x v="1867"/>
    <d v="2020-12-13T00:00:00"/>
    <d v="2022-11-12T00:00:00"/>
    <x v="4"/>
    <x v="0"/>
    <n v="699"/>
    <n v="1.9150684931506849"/>
    <x v="2"/>
    <x v="1"/>
    <x v="4"/>
    <s v="Dec"/>
    <s v="Q4"/>
    <n v="2051"/>
    <n v="2022"/>
    <s v="Nov"/>
    <s v="Active"/>
    <n v="19.050215056816469"/>
  </r>
  <r>
    <x v="1868"/>
    <s v="CUST10688"/>
    <x v="1"/>
    <x v="1868"/>
    <x v="1868"/>
    <d v="2024-03-23T00:00:00"/>
    <d v="2025-04-04T00:00:00"/>
    <x v="183"/>
    <x v="2"/>
    <n v="377"/>
    <n v="1.0328767123287672"/>
    <x v="1"/>
    <x v="2"/>
    <x v="2"/>
    <s v="Mar"/>
    <s v="Q1"/>
    <n v="855"/>
    <n v="2025"/>
    <s v="Apr"/>
    <s v="Inactive"/>
    <n v="72.782760641112873"/>
  </r>
  <r>
    <x v="1869"/>
    <s v="CUST10228"/>
    <x v="2"/>
    <x v="1869"/>
    <x v="1869"/>
    <d v="2023-03-11T00:00:00"/>
    <d v="2024-01-22T00:00:00"/>
    <x v="241"/>
    <x v="2"/>
    <n v="317"/>
    <n v="0.86849315068493149"/>
    <x v="1"/>
    <x v="2"/>
    <x v="3"/>
    <s v="Mar"/>
    <s v="Q1"/>
    <n v="1233"/>
    <n v="2024"/>
    <s v="Jan"/>
    <s v="Inactive"/>
    <n v="102.46401887184356"/>
  </r>
  <r>
    <x v="1870"/>
    <s v="CUST11243"/>
    <x v="4"/>
    <x v="1870"/>
    <x v="1870"/>
    <d v="2024-05-12T00:00:00"/>
    <d v="2024-06-28T00:00:00"/>
    <x v="185"/>
    <x v="1"/>
    <n v="47"/>
    <n v="0.12876712328767123"/>
    <x v="2"/>
    <x v="0"/>
    <x v="2"/>
    <s v="May"/>
    <s v="Q2"/>
    <n v="805"/>
    <n v="2024"/>
    <s v="Jun"/>
    <s v="Inactive"/>
    <n v="25.905556918913014"/>
  </r>
  <r>
    <x v="1871"/>
    <s v="CUST12457"/>
    <x v="4"/>
    <x v="1871"/>
    <x v="1871"/>
    <d v="2023-10-28T00:00:00"/>
    <d v="2025-01-25T00:00:00"/>
    <x v="152"/>
    <x v="2"/>
    <n v="455"/>
    <n v="1.2465753424657535"/>
    <x v="1"/>
    <x v="2"/>
    <x v="3"/>
    <s v="Oct"/>
    <s v="Q4"/>
    <n v="1002"/>
    <n v="2025"/>
    <s v="Jan"/>
    <s v="Inactive"/>
    <n v="71.2834870648921"/>
  </r>
  <r>
    <x v="1872"/>
    <s v="CUST10464"/>
    <x v="2"/>
    <x v="1872"/>
    <x v="1872"/>
    <d v="2022-03-28T00:00:00"/>
    <d v="2025-06-09T00:00:00"/>
    <x v="70"/>
    <x v="1"/>
    <n v="1169"/>
    <n v="3.2027397260273971"/>
    <x v="2"/>
    <x v="1"/>
    <x v="1"/>
    <s v="Mar"/>
    <s v="Q1"/>
    <n v="1581"/>
    <n v="2025"/>
    <s v="Jun"/>
    <s v="Inactive"/>
    <n v="17.683822357974801"/>
  </r>
  <r>
    <x v="1873"/>
    <s v="CUST11274"/>
    <x v="0"/>
    <x v="1873"/>
    <x v="1873"/>
    <d v="2023-11-27T00:00:00"/>
    <d v="2024-04-29T00:00:00"/>
    <x v="278"/>
    <x v="2"/>
    <n v="154"/>
    <n v="0.42191780821917807"/>
    <x v="1"/>
    <x v="0"/>
    <x v="3"/>
    <s v="Nov"/>
    <s v="Q4"/>
    <n v="972"/>
    <n v="2024"/>
    <s v="Apr"/>
    <s v="Inactive"/>
    <n v="25.678116367962584"/>
  </r>
  <r>
    <x v="1874"/>
    <s v="CUST10367"/>
    <x v="2"/>
    <x v="1874"/>
    <x v="1874"/>
    <d v="2022-07-16T00:00:00"/>
    <d v="2023-03-09T00:00:00"/>
    <x v="132"/>
    <x v="2"/>
    <n v="236"/>
    <n v="0.64657534246575343"/>
    <x v="0"/>
    <x v="0"/>
    <x v="1"/>
    <s v="Jul"/>
    <s v="Q3"/>
    <n v="1471"/>
    <n v="2023"/>
    <s v="Mar"/>
    <s v="Inactive"/>
    <n v="4.8086055216156467"/>
  </r>
  <r>
    <x v="1875"/>
    <s v="CUST11870"/>
    <x v="0"/>
    <x v="1875"/>
    <x v="1875"/>
    <d v="2024-05-28T00:00:00"/>
    <d v="2024-09-04T00:00:00"/>
    <x v="199"/>
    <x v="0"/>
    <n v="99"/>
    <n v="0.27123287671232876"/>
    <x v="2"/>
    <x v="0"/>
    <x v="2"/>
    <s v="May"/>
    <s v="Q2"/>
    <n v="789"/>
    <n v="2024"/>
    <s v="Sep"/>
    <s v="Active"/>
    <n v="53.372910926767879"/>
  </r>
  <r>
    <x v="1876"/>
    <s v="CUST12328"/>
    <x v="2"/>
    <x v="1876"/>
    <x v="1876"/>
    <d v="2022-04-29T00:00:00"/>
    <d v="2024-02-08T00:00:00"/>
    <x v="224"/>
    <x v="2"/>
    <n v="650"/>
    <n v="1.7808219178082192"/>
    <x v="0"/>
    <x v="1"/>
    <x v="1"/>
    <s v="Apr"/>
    <s v="Q2"/>
    <n v="1549"/>
    <n v="2024"/>
    <s v="Feb"/>
    <s v="Inactive"/>
    <n v="3.9257788987307158"/>
  </r>
  <r>
    <x v="1877"/>
    <s v="CUST11393"/>
    <x v="3"/>
    <x v="1877"/>
    <x v="1877"/>
    <d v="2024-02-18T00:00:00"/>
    <d v="2025-02-24T00:00:00"/>
    <x v="33"/>
    <x v="0"/>
    <n v="372"/>
    <n v="1.0191780821917809"/>
    <x v="2"/>
    <x v="2"/>
    <x v="2"/>
    <s v="Feb"/>
    <s v="Q1"/>
    <n v="889"/>
    <n v="2025"/>
    <s v="Feb"/>
    <s v="Active"/>
    <n v="81.099564256414752"/>
  </r>
  <r>
    <x v="1878"/>
    <s v="CUST11421"/>
    <x v="3"/>
    <x v="1878"/>
    <x v="1878"/>
    <d v="2022-09-25T00:00:00"/>
    <d v="2025-04-07T00:00:00"/>
    <x v="136"/>
    <x v="0"/>
    <n v="925"/>
    <n v="2.5342465753424657"/>
    <x v="2"/>
    <x v="2"/>
    <x v="1"/>
    <s v="Sep"/>
    <s v="Q3"/>
    <n v="1400"/>
    <n v="2025"/>
    <s v="Apr"/>
    <s v="Active"/>
    <n v="79.365029267573945"/>
  </r>
  <r>
    <x v="1879"/>
    <s v="CUST11226"/>
    <x v="1"/>
    <x v="1879"/>
    <x v="1879"/>
    <d v="2023-07-11T00:00:00"/>
    <d v="2024-06-05T00:00:00"/>
    <x v="162"/>
    <x v="0"/>
    <n v="330"/>
    <n v="0.90410958904109584"/>
    <x v="2"/>
    <x v="1"/>
    <x v="3"/>
    <s v="Jul"/>
    <s v="Q3"/>
    <n v="1111"/>
    <n v="2024"/>
    <s v="Jun"/>
    <s v="Active"/>
    <n v="27.992595534513541"/>
  </r>
  <r>
    <x v="1880"/>
    <s v="CUST12392"/>
    <x v="1"/>
    <x v="1880"/>
    <x v="1880"/>
    <d v="2022-12-08T00:00:00"/>
    <d v="2025-05-12T00:00:00"/>
    <x v="143"/>
    <x v="2"/>
    <n v="886"/>
    <n v="2.4273972602739726"/>
    <x v="1"/>
    <x v="1"/>
    <x v="1"/>
    <s v="Dec"/>
    <s v="Q4"/>
    <n v="1326"/>
    <n v="2025"/>
    <s v="May"/>
    <s v="Inactive"/>
    <n v="11.467884402376397"/>
  </r>
  <r>
    <x v="1881"/>
    <s v="CUST10113"/>
    <x v="3"/>
    <x v="1881"/>
    <x v="1881"/>
    <d v="2022-09-21T00:00:00"/>
    <d v="2023-05-24T00:00:00"/>
    <x v="163"/>
    <x v="1"/>
    <n v="245"/>
    <n v="0.67123287671232879"/>
    <x v="2"/>
    <x v="2"/>
    <x v="1"/>
    <s v="Sep"/>
    <s v="Q3"/>
    <n v="1404"/>
    <n v="2023"/>
    <s v="May"/>
    <s v="Inactive"/>
    <n v="127.62650915563491"/>
  </r>
  <r>
    <x v="1882"/>
    <s v="CUST12229"/>
    <x v="3"/>
    <x v="1882"/>
    <x v="1882"/>
    <d v="2021-08-14T00:00:00"/>
    <d v="2021-10-15T00:00:00"/>
    <x v="96"/>
    <x v="1"/>
    <n v="62"/>
    <n v="0.16986301369863013"/>
    <x v="0"/>
    <x v="0"/>
    <x v="0"/>
    <s v="Aug"/>
    <s v="Q3"/>
    <n v="1807"/>
    <n v="2021"/>
    <s v="Oct"/>
    <s v="Inactive"/>
    <n v="11.462772331954675"/>
  </r>
  <r>
    <x v="1883"/>
    <s v="CUST11953"/>
    <x v="1"/>
    <x v="1883"/>
    <x v="1883"/>
    <d v="2023-11-04T00:00:00"/>
    <d v="2024-09-19T00:00:00"/>
    <x v="275"/>
    <x v="2"/>
    <n v="320"/>
    <n v="0.87671232876712324"/>
    <x v="1"/>
    <x v="2"/>
    <x v="3"/>
    <s v="Nov"/>
    <s v="Q4"/>
    <n v="995"/>
    <n v="2024"/>
    <s v="Sep"/>
    <s v="Inactive"/>
    <n v="43.67656439084584"/>
  </r>
  <r>
    <x v="1884"/>
    <s v="CUST12083"/>
    <x v="2"/>
    <x v="1884"/>
    <x v="1884"/>
    <d v="2023-01-15T00:00:00"/>
    <d v="2024-04-23T00:00:00"/>
    <x v="233"/>
    <x v="2"/>
    <n v="464"/>
    <n v="1.2712328767123289"/>
    <x v="2"/>
    <x v="0"/>
    <x v="3"/>
    <s v="Jan"/>
    <s v="Q1"/>
    <n v="1288"/>
    <n v="2024"/>
    <s v="Apr"/>
    <s v="Inactive"/>
    <n v="36.520719706146181"/>
  </r>
  <r>
    <x v="1885"/>
    <s v="CUST10374"/>
    <x v="2"/>
    <x v="1885"/>
    <x v="1885"/>
    <d v="2022-02-22T00:00:00"/>
    <d v="2024-09-12T00:00:00"/>
    <x v="282"/>
    <x v="1"/>
    <n v="933"/>
    <n v="2.5561643835616437"/>
    <x v="2"/>
    <x v="0"/>
    <x v="1"/>
    <s v="Feb"/>
    <s v="Q1"/>
    <n v="1615"/>
    <n v="2024"/>
    <s v="Sep"/>
    <s v="Inactive"/>
    <n v="45.923546875891041"/>
  </r>
  <r>
    <x v="1886"/>
    <s v="CUST11316"/>
    <x v="1"/>
    <x v="1886"/>
    <x v="1886"/>
    <d v="2022-08-11T00:00:00"/>
    <d v="2024-04-18T00:00:00"/>
    <x v="79"/>
    <x v="2"/>
    <n v="616"/>
    <n v="1.6876712328767123"/>
    <x v="1"/>
    <x v="0"/>
    <x v="1"/>
    <s v="Aug"/>
    <s v="Q3"/>
    <n v="1445"/>
    <n v="2024"/>
    <s v="Apr"/>
    <s v="Inactive"/>
    <n v="11.508461692733267"/>
  </r>
  <r>
    <x v="1887"/>
    <s v="CUST10806"/>
    <x v="4"/>
    <x v="1887"/>
    <x v="1887"/>
    <d v="2022-12-06T00:00:00"/>
    <d v="2024-09-14T00:00:00"/>
    <x v="125"/>
    <x v="0"/>
    <n v="648"/>
    <n v="1.7753424657534247"/>
    <x v="2"/>
    <x v="1"/>
    <x v="1"/>
    <s v="Dec"/>
    <s v="Q4"/>
    <n v="1328"/>
    <n v="2024"/>
    <s v="Sep"/>
    <s v="Active"/>
    <n v="23.26262168012866"/>
  </r>
  <r>
    <x v="1888"/>
    <s v="CUST11316"/>
    <x v="4"/>
    <x v="1888"/>
    <x v="1888"/>
    <d v="2021-09-07T00:00:00"/>
    <d v="2024-10-18T00:00:00"/>
    <x v="228"/>
    <x v="1"/>
    <n v="1137"/>
    <n v="3.1150684931506851"/>
    <x v="1"/>
    <x v="0"/>
    <x v="0"/>
    <s v="Sep"/>
    <s v="Q3"/>
    <n v="1783"/>
    <n v="2024"/>
    <s v="Oct"/>
    <s v="Inactive"/>
    <n v="10.821187053312457"/>
  </r>
  <r>
    <x v="1889"/>
    <s v="CUST10411"/>
    <x v="3"/>
    <x v="1889"/>
    <x v="1889"/>
    <d v="2024-05-16T00:00:00"/>
    <d v="2024-07-27T00:00:00"/>
    <x v="10"/>
    <x v="1"/>
    <n v="72"/>
    <n v="0.19726027397260273"/>
    <x v="1"/>
    <x v="1"/>
    <x v="2"/>
    <s v="May"/>
    <s v="Q2"/>
    <n v="801"/>
    <n v="2024"/>
    <s v="Jul"/>
    <s v="Inactive"/>
    <n v="8.2455622794872951"/>
  </r>
  <r>
    <x v="1890"/>
    <s v="CUST10724"/>
    <x v="0"/>
    <x v="1890"/>
    <x v="1890"/>
    <d v="2024-04-14T00:00:00"/>
    <d v="2024-08-31T00:00:00"/>
    <x v="249"/>
    <x v="1"/>
    <n v="139"/>
    <n v="0.38082191780821917"/>
    <x v="2"/>
    <x v="1"/>
    <x v="2"/>
    <s v="Apr"/>
    <s v="Q2"/>
    <n v="833"/>
    <n v="2024"/>
    <s v="Aug"/>
    <s v="Inactive"/>
    <n v="15.097170643020016"/>
  </r>
  <r>
    <x v="1891"/>
    <s v="CUST11471"/>
    <x v="3"/>
    <x v="1891"/>
    <x v="1891"/>
    <d v="2024-01-24T00:00:00"/>
    <d v="2024-08-07T00:00:00"/>
    <x v="256"/>
    <x v="0"/>
    <n v="196"/>
    <n v="0.53698630136986303"/>
    <x v="0"/>
    <x v="0"/>
    <x v="2"/>
    <s v="Jan"/>
    <s v="Q1"/>
    <n v="914"/>
    <n v="2024"/>
    <s v="Aug"/>
    <s v="Active"/>
    <n v="9.5147847035570958"/>
  </r>
  <r>
    <x v="1892"/>
    <s v="CUST11197"/>
    <x v="0"/>
    <x v="1892"/>
    <x v="1892"/>
    <d v="2022-09-04T00:00:00"/>
    <d v="2024-05-24T00:00:00"/>
    <x v="170"/>
    <x v="1"/>
    <n v="628"/>
    <n v="1.7205479452054795"/>
    <x v="2"/>
    <x v="0"/>
    <x v="1"/>
    <s v="Sep"/>
    <s v="Q3"/>
    <n v="1421"/>
    <n v="2024"/>
    <s v="May"/>
    <s v="Inactive"/>
    <n v="27.16277443906505"/>
  </r>
  <r>
    <x v="1893"/>
    <s v="CUST10808"/>
    <x v="1"/>
    <x v="1893"/>
    <x v="1893"/>
    <d v="2023-11-05T00:00:00"/>
    <d v="2025-01-09T00:00:00"/>
    <x v="147"/>
    <x v="2"/>
    <n v="431"/>
    <n v="1.1808219178082191"/>
    <x v="1"/>
    <x v="1"/>
    <x v="3"/>
    <s v="Nov"/>
    <s v="Q4"/>
    <n v="994"/>
    <n v="2025"/>
    <s v="Jan"/>
    <s v="Inactive"/>
    <n v="8.9343867959867005"/>
  </r>
  <r>
    <x v="1894"/>
    <s v="CUST10165"/>
    <x v="0"/>
    <x v="1894"/>
    <x v="1894"/>
    <d v="2022-02-13T00:00:00"/>
    <d v="2024-12-14T00:00:00"/>
    <x v="91"/>
    <x v="0"/>
    <n v="1035"/>
    <n v="2.8356164383561642"/>
    <x v="1"/>
    <x v="0"/>
    <x v="1"/>
    <s v="Feb"/>
    <s v="Q1"/>
    <n v="1624"/>
    <n v="2024"/>
    <s v="Dec"/>
    <s v="Active"/>
    <n v="10.298184754151857"/>
  </r>
  <r>
    <x v="1895"/>
    <s v="CUST11492"/>
    <x v="2"/>
    <x v="1895"/>
    <x v="1895"/>
    <d v="2022-07-31T00:00:00"/>
    <d v="2022-10-08T00:00:00"/>
    <x v="75"/>
    <x v="2"/>
    <n v="69"/>
    <n v="0.18904109589041096"/>
    <x v="1"/>
    <x v="1"/>
    <x v="1"/>
    <s v="Jul"/>
    <s v="Q3"/>
    <n v="1456"/>
    <n v="2022"/>
    <s v="Oct"/>
    <s v="Inactive"/>
    <n v="11.643227045227309"/>
  </r>
  <r>
    <x v="1896"/>
    <s v="CUST12449"/>
    <x v="3"/>
    <x v="1896"/>
    <x v="1896"/>
    <d v="2022-08-25T00:00:00"/>
    <d v="2022-10-11T00:00:00"/>
    <x v="204"/>
    <x v="2"/>
    <n v="47"/>
    <n v="0.12876712328767123"/>
    <x v="2"/>
    <x v="2"/>
    <x v="1"/>
    <s v="Aug"/>
    <s v="Q3"/>
    <n v="1431"/>
    <n v="2022"/>
    <s v="Oct"/>
    <s v="Inactive"/>
    <n v="68.152337483663629"/>
  </r>
  <r>
    <x v="1897"/>
    <s v="CUST12306"/>
    <x v="4"/>
    <x v="1897"/>
    <x v="1897"/>
    <d v="2023-01-19T00:00:00"/>
    <d v="2024-01-04T00:00:00"/>
    <x v="158"/>
    <x v="0"/>
    <n v="350"/>
    <n v="0.95890410958904104"/>
    <x v="1"/>
    <x v="0"/>
    <x v="3"/>
    <s v="Jan"/>
    <s v="Q1"/>
    <n v="1284"/>
    <n v="2024"/>
    <s v="Jan"/>
    <s v="Active"/>
    <n v="16.945185625104646"/>
  </r>
  <r>
    <x v="1898"/>
    <s v="CUST11634"/>
    <x v="3"/>
    <x v="1898"/>
    <x v="1898"/>
    <d v="2020-07-26T00:00:00"/>
    <d v="2022-01-24T00:00:00"/>
    <x v="227"/>
    <x v="1"/>
    <n v="547"/>
    <n v="1.4986301369863013"/>
    <x v="2"/>
    <x v="1"/>
    <x v="4"/>
    <s v="Jul"/>
    <s v="Q3"/>
    <n v="2191"/>
    <n v="2022"/>
    <s v="Jan"/>
    <s v="Inactive"/>
    <n v="19.258594892419456"/>
  </r>
  <r>
    <x v="1899"/>
    <s v="CUST11547"/>
    <x v="4"/>
    <x v="1899"/>
    <x v="1899"/>
    <d v="2023-10-10T00:00:00"/>
    <d v="2024-02-25T00:00:00"/>
    <x v="227"/>
    <x v="1"/>
    <n v="138"/>
    <n v="0.37808219178082192"/>
    <x v="1"/>
    <x v="2"/>
    <x v="3"/>
    <s v="Oct"/>
    <s v="Q4"/>
    <n v="1020"/>
    <n v="2024"/>
    <s v="Feb"/>
    <s v="Inactive"/>
    <n v="105.58111168160933"/>
  </r>
  <r>
    <x v="1900"/>
    <s v="CUST11659"/>
    <x v="1"/>
    <x v="1900"/>
    <x v="1900"/>
    <d v="2022-03-04T00:00:00"/>
    <d v="2023-09-02T00:00:00"/>
    <x v="154"/>
    <x v="1"/>
    <n v="547"/>
    <n v="1.4986301369863013"/>
    <x v="0"/>
    <x v="0"/>
    <x v="1"/>
    <s v="Mar"/>
    <s v="Q1"/>
    <n v="1605"/>
    <n v="2023"/>
    <s v="Sep"/>
    <s v="Inactive"/>
    <n v="8.5481395749365685"/>
  </r>
  <r>
    <x v="1901"/>
    <s v="CUST12267"/>
    <x v="3"/>
    <x v="1901"/>
    <x v="1901"/>
    <d v="2024-02-02T00:00:00"/>
    <d v="2024-09-19T00:00:00"/>
    <x v="69"/>
    <x v="0"/>
    <n v="230"/>
    <n v="0.63013698630136983"/>
    <x v="2"/>
    <x v="0"/>
    <x v="2"/>
    <s v="Feb"/>
    <s v="Q1"/>
    <n v="905"/>
    <n v="2024"/>
    <s v="Sep"/>
    <s v="Active"/>
    <n v="41.760759257083166"/>
  </r>
  <r>
    <x v="1902"/>
    <s v="CUST12145"/>
    <x v="1"/>
    <x v="1902"/>
    <x v="1902"/>
    <d v="2021-11-30T00:00:00"/>
    <d v="2025-07-06T00:00:00"/>
    <x v="193"/>
    <x v="0"/>
    <n v="1314"/>
    <n v="3.6"/>
    <x v="1"/>
    <x v="2"/>
    <x v="0"/>
    <s v="Nov"/>
    <s v="Q4"/>
    <n v="1699"/>
    <n v="2025"/>
    <s v="Jul"/>
    <s v="Active"/>
    <n v="33.251090776152417"/>
  </r>
  <r>
    <x v="1903"/>
    <s v="CUST11546"/>
    <x v="4"/>
    <x v="1903"/>
    <x v="1903"/>
    <d v="2023-04-15T00:00:00"/>
    <d v="2024-11-17T00:00:00"/>
    <x v="145"/>
    <x v="1"/>
    <n v="582"/>
    <n v="1.5945205479452054"/>
    <x v="2"/>
    <x v="0"/>
    <x v="3"/>
    <s v="Apr"/>
    <s v="Q2"/>
    <n v="1198"/>
    <n v="2024"/>
    <s v="Nov"/>
    <s v="Inactive"/>
    <n v="26.828979169681087"/>
  </r>
  <r>
    <x v="1904"/>
    <s v="CUST12051"/>
    <x v="3"/>
    <x v="1904"/>
    <x v="1904"/>
    <d v="2024-06-24T00:00:00"/>
    <d v="2025-01-28T00:00:00"/>
    <x v="124"/>
    <x v="2"/>
    <n v="218"/>
    <n v="0.59726027397260273"/>
    <x v="2"/>
    <x v="2"/>
    <x v="2"/>
    <s v="Jun"/>
    <s v="Q2"/>
    <n v="762"/>
    <n v="2025"/>
    <s v="Jan"/>
    <s v="Inactive"/>
    <n v="174.49612328741486"/>
  </r>
  <r>
    <x v="1905"/>
    <s v="CUST12225"/>
    <x v="0"/>
    <x v="1905"/>
    <x v="1905"/>
    <d v="2022-03-14T00:00:00"/>
    <d v="2023-11-22T00:00:00"/>
    <x v="151"/>
    <x v="1"/>
    <n v="618"/>
    <n v="1.6931506849315068"/>
    <x v="2"/>
    <x v="2"/>
    <x v="1"/>
    <s v="Mar"/>
    <s v="Q1"/>
    <n v="1595"/>
    <n v="2023"/>
    <s v="Nov"/>
    <s v="Inactive"/>
    <n v="161.56151147867277"/>
  </r>
  <r>
    <x v="1906"/>
    <s v="CUST10025"/>
    <x v="2"/>
    <x v="1906"/>
    <x v="1906"/>
    <d v="2024-04-08T00:00:00"/>
    <d v="2024-05-11T00:00:00"/>
    <x v="267"/>
    <x v="0"/>
    <n v="33"/>
    <n v="9.0410958904109592E-2"/>
    <x v="0"/>
    <x v="0"/>
    <x v="2"/>
    <s v="Apr"/>
    <s v="Q2"/>
    <n v="839"/>
    <n v="2024"/>
    <s v="May"/>
    <s v="Active"/>
    <n v="5.5525480466918946"/>
  </r>
  <r>
    <x v="1907"/>
    <s v="CUST11521"/>
    <x v="1"/>
    <x v="1907"/>
    <x v="1907"/>
    <d v="2022-10-25T00:00:00"/>
    <d v="2024-07-28T00:00:00"/>
    <x v="116"/>
    <x v="2"/>
    <n v="642"/>
    <n v="1.7589041095890412"/>
    <x v="1"/>
    <x v="1"/>
    <x v="1"/>
    <s v="Oct"/>
    <s v="Q4"/>
    <n v="1370"/>
    <n v="2024"/>
    <s v="Jul"/>
    <s v="Inactive"/>
    <n v="8.2599499355449879"/>
  </r>
  <r>
    <x v="1908"/>
    <s v="CUST12120"/>
    <x v="2"/>
    <x v="1908"/>
    <x v="1908"/>
    <d v="2020-09-24T00:00:00"/>
    <d v="2024-09-26T00:00:00"/>
    <x v="92"/>
    <x v="2"/>
    <n v="1463"/>
    <n v="4.0082191780821921"/>
    <x v="2"/>
    <x v="1"/>
    <x v="4"/>
    <s v="Sep"/>
    <s v="Q3"/>
    <n v="2131"/>
    <n v="2024"/>
    <s v="Sep"/>
    <s v="Inactive"/>
    <n v="17.490374043227622"/>
  </r>
  <r>
    <x v="1909"/>
    <s v="CUST10464"/>
    <x v="0"/>
    <x v="1909"/>
    <x v="1909"/>
    <d v="2021-06-13T00:00:00"/>
    <d v="2022-05-04T00:00:00"/>
    <x v="194"/>
    <x v="2"/>
    <n v="325"/>
    <n v="0.8904109589041096"/>
    <x v="1"/>
    <x v="0"/>
    <x v="0"/>
    <s v="Jun"/>
    <s v="Q2"/>
    <n v="1869"/>
    <n v="2022"/>
    <s v="May"/>
    <s v="Inactive"/>
    <n v="16.722919342026355"/>
  </r>
  <r>
    <x v="1910"/>
    <s v="CUST10022"/>
    <x v="4"/>
    <x v="1910"/>
    <x v="1910"/>
    <d v="2023-06-04T00:00:00"/>
    <d v="2024-11-02T00:00:00"/>
    <x v="108"/>
    <x v="2"/>
    <n v="517"/>
    <n v="1.4164383561643836"/>
    <x v="1"/>
    <x v="0"/>
    <x v="3"/>
    <s v="Jun"/>
    <s v="Q2"/>
    <n v="1148"/>
    <n v="2024"/>
    <s v="Nov"/>
    <s v="Inactive"/>
    <n v="15.211466137637375"/>
  </r>
  <r>
    <x v="1911"/>
    <s v="CUST11199"/>
    <x v="1"/>
    <x v="1911"/>
    <x v="1911"/>
    <d v="2022-08-17T00:00:00"/>
    <d v="2023-07-22T00:00:00"/>
    <x v="147"/>
    <x v="2"/>
    <n v="339"/>
    <n v="0.92876712328767119"/>
    <x v="1"/>
    <x v="0"/>
    <x v="1"/>
    <s v="Aug"/>
    <s v="Q3"/>
    <n v="1439"/>
    <n v="2023"/>
    <s v="Jul"/>
    <s v="Inactive"/>
    <n v="15.270073988541336"/>
  </r>
  <r>
    <x v="1912"/>
    <s v="CUST10006"/>
    <x v="4"/>
    <x v="1912"/>
    <x v="1912"/>
    <d v="2023-12-25T00:00:00"/>
    <d v="2024-04-14T00:00:00"/>
    <x v="11"/>
    <x v="2"/>
    <n v="111"/>
    <n v="0.30410958904109592"/>
    <x v="0"/>
    <x v="0"/>
    <x v="3"/>
    <s v="Dec"/>
    <s v="Q4"/>
    <n v="944"/>
    <n v="2024"/>
    <s v="Apr"/>
    <s v="Inactive"/>
    <n v="16.086925139470964"/>
  </r>
  <r>
    <x v="1913"/>
    <s v="CUST10080"/>
    <x v="1"/>
    <x v="1913"/>
    <x v="1913"/>
    <d v="2024-01-25T00:00:00"/>
    <d v="2024-02-11T00:00:00"/>
    <x v="237"/>
    <x v="0"/>
    <n v="17"/>
    <n v="4.6575342465753428E-2"/>
    <x v="0"/>
    <x v="0"/>
    <x v="2"/>
    <s v="Jan"/>
    <s v="Q1"/>
    <n v="913"/>
    <n v="2024"/>
    <s v="Feb"/>
    <s v="Active"/>
    <n v="6.2969895080470817"/>
  </r>
  <r>
    <x v="1914"/>
    <s v="CUST11802"/>
    <x v="2"/>
    <x v="1914"/>
    <x v="1914"/>
    <d v="2021-04-20T00:00:00"/>
    <d v="2022-07-22T00:00:00"/>
    <x v="245"/>
    <x v="2"/>
    <n v="458"/>
    <n v="1.2547945205479452"/>
    <x v="2"/>
    <x v="0"/>
    <x v="0"/>
    <s v="Apr"/>
    <s v="Q2"/>
    <n v="1923"/>
    <n v="2022"/>
    <s v="Jul"/>
    <s v="Inactive"/>
    <n v="23.894849967387028"/>
  </r>
  <r>
    <x v="1915"/>
    <s v="CUST11710"/>
    <x v="4"/>
    <x v="1915"/>
    <x v="1915"/>
    <d v="2021-12-23T00:00:00"/>
    <d v="2023-08-25T00:00:00"/>
    <x v="200"/>
    <x v="1"/>
    <n v="610"/>
    <n v="1.6712328767123288"/>
    <x v="1"/>
    <x v="0"/>
    <x v="0"/>
    <s v="Dec"/>
    <s v="Q4"/>
    <n v="1676"/>
    <n v="2023"/>
    <s v="Aug"/>
    <s v="Inactive"/>
    <n v="20.891465186074704"/>
  </r>
  <r>
    <x v="1916"/>
    <s v="CUST10174"/>
    <x v="1"/>
    <x v="1916"/>
    <x v="1916"/>
    <d v="2024-06-01T00:00:00"/>
    <d v="2024-07-09T00:00:00"/>
    <x v="199"/>
    <x v="1"/>
    <n v="38"/>
    <n v="0.10410958904109589"/>
    <x v="1"/>
    <x v="0"/>
    <x v="2"/>
    <s v="Jun"/>
    <s v="Q2"/>
    <n v="785"/>
    <n v="2024"/>
    <s v="Jul"/>
    <s v="Inactive"/>
    <n v="20.410703834406139"/>
  </r>
  <r>
    <x v="1917"/>
    <s v="CUST12178"/>
    <x v="2"/>
    <x v="1917"/>
    <x v="1917"/>
    <d v="2022-01-23T00:00:00"/>
    <d v="2022-04-03T00:00:00"/>
    <x v="73"/>
    <x v="2"/>
    <n v="70"/>
    <n v="0.19178082191780821"/>
    <x v="1"/>
    <x v="2"/>
    <x v="1"/>
    <s v="Jan"/>
    <s v="Q1"/>
    <n v="1645"/>
    <n v="2022"/>
    <s v="Apr"/>
    <s v="Inactive"/>
    <n v="58.888473432014322"/>
  </r>
  <r>
    <x v="1918"/>
    <s v="CUST12330"/>
    <x v="1"/>
    <x v="1918"/>
    <x v="1918"/>
    <d v="2023-07-22T00:00:00"/>
    <d v="2024-11-13T00:00:00"/>
    <x v="150"/>
    <x v="0"/>
    <n v="480"/>
    <n v="1.3150684931506849"/>
    <x v="1"/>
    <x v="0"/>
    <x v="3"/>
    <s v="Jul"/>
    <s v="Q3"/>
    <n v="1100"/>
    <n v="2024"/>
    <s v="Nov"/>
    <s v="Active"/>
    <n v="24.613554902423605"/>
  </r>
  <r>
    <x v="1919"/>
    <s v="CUST10752"/>
    <x v="3"/>
    <x v="1919"/>
    <x v="1919"/>
    <d v="2022-11-02T00:00:00"/>
    <d v="2024-05-31T00:00:00"/>
    <x v="7"/>
    <x v="1"/>
    <n v="576"/>
    <n v="1.5780821917808219"/>
    <x v="2"/>
    <x v="0"/>
    <x v="1"/>
    <s v="Nov"/>
    <s v="Q4"/>
    <n v="1362"/>
    <n v="2024"/>
    <s v="May"/>
    <s v="Inactive"/>
    <n v="25.278687278018555"/>
  </r>
  <r>
    <x v="1920"/>
    <s v="CUST11698"/>
    <x v="3"/>
    <x v="1920"/>
    <x v="1920"/>
    <d v="2023-09-14T00:00:00"/>
    <d v="2024-05-25T00:00:00"/>
    <x v="4"/>
    <x v="2"/>
    <n v="254"/>
    <n v="0.69589041095890414"/>
    <x v="1"/>
    <x v="2"/>
    <x v="3"/>
    <s v="Sep"/>
    <s v="Q3"/>
    <n v="1046"/>
    <n v="2024"/>
    <s v="May"/>
    <s v="Inactive"/>
    <n v="47.999672438670139"/>
  </r>
  <r>
    <x v="1921"/>
    <s v="CUST12491"/>
    <x v="1"/>
    <x v="1921"/>
    <x v="1921"/>
    <d v="2024-01-27T00:00:00"/>
    <d v="2024-07-28T00:00:00"/>
    <x v="3"/>
    <x v="2"/>
    <n v="183"/>
    <n v="0.50136986301369868"/>
    <x v="1"/>
    <x v="1"/>
    <x v="2"/>
    <s v="Jan"/>
    <s v="Q1"/>
    <n v="911"/>
    <n v="2024"/>
    <s v="Jul"/>
    <s v="Inactive"/>
    <n v="11.772212941092489"/>
  </r>
  <r>
    <x v="1922"/>
    <s v="CUST10379"/>
    <x v="0"/>
    <x v="1922"/>
    <x v="1922"/>
    <d v="2022-11-12T00:00:00"/>
    <d v="2024-09-05T00:00:00"/>
    <x v="152"/>
    <x v="0"/>
    <n v="663"/>
    <n v="1.8164383561643835"/>
    <x v="1"/>
    <x v="0"/>
    <x v="1"/>
    <s v="Nov"/>
    <s v="Q4"/>
    <n v="1352"/>
    <n v="2024"/>
    <s v="Sep"/>
    <s v="Active"/>
    <n v="17.904802634837772"/>
  </r>
  <r>
    <x v="1923"/>
    <s v="CUST11670"/>
    <x v="1"/>
    <x v="1923"/>
    <x v="1923"/>
    <d v="2023-07-10T00:00:00"/>
    <d v="2024-09-25T00:00:00"/>
    <x v="15"/>
    <x v="1"/>
    <n v="443"/>
    <n v="1.2136986301369863"/>
    <x v="1"/>
    <x v="1"/>
    <x v="3"/>
    <s v="Jul"/>
    <s v="Q3"/>
    <n v="1112"/>
    <n v="2024"/>
    <s v="Sep"/>
    <s v="Inactive"/>
    <n v="10.833547896925058"/>
  </r>
  <r>
    <x v="1924"/>
    <s v="CUST11800"/>
    <x v="1"/>
    <x v="1924"/>
    <x v="1924"/>
    <d v="2023-11-24T00:00:00"/>
    <d v="2024-11-09T00:00:00"/>
    <x v="156"/>
    <x v="0"/>
    <n v="351"/>
    <n v="0.9616438356164384"/>
    <x v="0"/>
    <x v="0"/>
    <x v="3"/>
    <s v="Nov"/>
    <s v="Q4"/>
    <n v="975"/>
    <n v="2024"/>
    <s v="Nov"/>
    <s v="Active"/>
    <n v="8.3673232016987029"/>
  </r>
  <r>
    <x v="1925"/>
    <s v="CUST11087"/>
    <x v="0"/>
    <x v="1925"/>
    <x v="1925"/>
    <d v="2022-09-10T00:00:00"/>
    <d v="2022-12-04T00:00:00"/>
    <x v="2"/>
    <x v="1"/>
    <n v="85"/>
    <n v="0.23287671232876711"/>
    <x v="1"/>
    <x v="1"/>
    <x v="1"/>
    <s v="Sep"/>
    <s v="Q3"/>
    <n v="1415"/>
    <n v="2022"/>
    <s v="Dec"/>
    <s v="Inactive"/>
    <n v="11.141367702594463"/>
  </r>
  <r>
    <x v="1926"/>
    <s v="CUST10675"/>
    <x v="1"/>
    <x v="1926"/>
    <x v="1926"/>
    <d v="2022-04-18T00:00:00"/>
    <d v="2024-06-15T00:00:00"/>
    <x v="103"/>
    <x v="2"/>
    <n v="789"/>
    <n v="2.1616438356164385"/>
    <x v="1"/>
    <x v="0"/>
    <x v="1"/>
    <s v="Apr"/>
    <s v="Q2"/>
    <n v="1560"/>
    <n v="2024"/>
    <s v="Jun"/>
    <s v="Inactive"/>
    <n v="15.973225241681229"/>
  </r>
  <r>
    <x v="1927"/>
    <s v="CUST12462"/>
    <x v="4"/>
    <x v="1927"/>
    <x v="1927"/>
    <d v="2024-05-09T00:00:00"/>
    <d v="2025-01-28T00:00:00"/>
    <x v="154"/>
    <x v="2"/>
    <n v="264"/>
    <n v="0.72328767123287674"/>
    <x v="2"/>
    <x v="1"/>
    <x v="2"/>
    <s v="May"/>
    <s v="Q2"/>
    <n v="808"/>
    <n v="2025"/>
    <s v="Jan"/>
    <s v="Inactive"/>
    <n v="23.826801996586301"/>
  </r>
  <r>
    <x v="1928"/>
    <s v="CUST10258"/>
    <x v="3"/>
    <x v="1928"/>
    <x v="1928"/>
    <d v="2023-11-27T00:00:00"/>
    <d v="2025-06-30T00:00:00"/>
    <x v="41"/>
    <x v="1"/>
    <n v="581"/>
    <n v="1.5917808219178082"/>
    <x v="0"/>
    <x v="0"/>
    <x v="3"/>
    <s v="Nov"/>
    <s v="Q4"/>
    <n v="972"/>
    <n v="2025"/>
    <s v="Jun"/>
    <s v="Inactive"/>
    <n v="4.7283702935161704"/>
  </r>
  <r>
    <x v="1929"/>
    <s v="CUST10339"/>
    <x v="0"/>
    <x v="1929"/>
    <x v="1929"/>
    <d v="2022-10-18T00:00:00"/>
    <d v="2024-10-10T00:00:00"/>
    <x v="181"/>
    <x v="0"/>
    <n v="723"/>
    <n v="1.9808219178082191"/>
    <x v="0"/>
    <x v="0"/>
    <x v="1"/>
    <s v="Oct"/>
    <s v="Q4"/>
    <n v="1377"/>
    <n v="2024"/>
    <s v="Oct"/>
    <s v="Active"/>
    <n v="18.082408197593164"/>
  </r>
  <r>
    <x v="1930"/>
    <s v="CUST10075"/>
    <x v="1"/>
    <x v="1930"/>
    <x v="1930"/>
    <d v="2023-09-09T00:00:00"/>
    <d v="2025-06-11T00:00:00"/>
    <x v="293"/>
    <x v="1"/>
    <n v="641"/>
    <n v="1.7561643835616438"/>
    <x v="1"/>
    <x v="1"/>
    <x v="3"/>
    <s v="Sep"/>
    <s v="Q3"/>
    <n v="1051"/>
    <n v="2025"/>
    <s v="Jun"/>
    <s v="Inactive"/>
    <n v="10.511128833063395"/>
  </r>
  <r>
    <x v="1931"/>
    <s v="CUST10652"/>
    <x v="4"/>
    <x v="1931"/>
    <x v="1931"/>
    <d v="2022-01-10T00:00:00"/>
    <d v="2023-10-06T00:00:00"/>
    <x v="169"/>
    <x v="0"/>
    <n v="634"/>
    <n v="1.736986301369863"/>
    <x v="1"/>
    <x v="2"/>
    <x v="1"/>
    <s v="Jan"/>
    <s v="Q1"/>
    <n v="1658"/>
    <n v="2023"/>
    <s v="Oct"/>
    <s v="Active"/>
    <n v="36.981207258879117"/>
  </r>
  <r>
    <x v="1932"/>
    <s v="CUST11551"/>
    <x v="4"/>
    <x v="1932"/>
    <x v="1932"/>
    <d v="2024-03-18T00:00:00"/>
    <d v="2024-05-07T00:00:00"/>
    <x v="15"/>
    <x v="2"/>
    <n v="50"/>
    <n v="0.13698630136986301"/>
    <x v="1"/>
    <x v="0"/>
    <x v="2"/>
    <s v="Mar"/>
    <s v="Q1"/>
    <n v="860"/>
    <n v="2024"/>
    <s v="May"/>
    <s v="Inactive"/>
    <n v="38.072838663079608"/>
  </r>
  <r>
    <x v="1933"/>
    <s v="CUST11227"/>
    <x v="2"/>
    <x v="1933"/>
    <x v="1933"/>
    <d v="2022-12-05T00:00:00"/>
    <d v="2023-06-23T00:00:00"/>
    <x v="108"/>
    <x v="0"/>
    <n v="200"/>
    <n v="0.54794520547945202"/>
    <x v="1"/>
    <x v="1"/>
    <x v="1"/>
    <s v="Dec"/>
    <s v="Q4"/>
    <n v="1329"/>
    <n v="2023"/>
    <s v="Jun"/>
    <s v="Active"/>
    <n v="15.421766543131577"/>
  </r>
  <r>
    <x v="1934"/>
    <s v="CUST11764"/>
    <x v="3"/>
    <x v="1934"/>
    <x v="1934"/>
    <d v="2021-09-06T00:00:00"/>
    <d v="2023-01-19T00:00:00"/>
    <x v="128"/>
    <x v="0"/>
    <n v="500"/>
    <n v="1.3698630136986301"/>
    <x v="1"/>
    <x v="2"/>
    <x v="0"/>
    <s v="Sep"/>
    <s v="Q3"/>
    <n v="1784"/>
    <n v="2023"/>
    <s v="Jan"/>
    <s v="Active"/>
    <n v="110.61865424568535"/>
  </r>
  <r>
    <x v="1935"/>
    <s v="CUST11607"/>
    <x v="1"/>
    <x v="1935"/>
    <x v="1935"/>
    <d v="2024-05-30T00:00:00"/>
    <d v="2024-06-16T00:00:00"/>
    <x v="107"/>
    <x v="0"/>
    <n v="17"/>
    <n v="4.6575342465753428E-2"/>
    <x v="1"/>
    <x v="0"/>
    <x v="2"/>
    <s v="May"/>
    <s v="Q2"/>
    <n v="787"/>
    <n v="2024"/>
    <s v="Jun"/>
    <s v="Active"/>
    <n v="17.531695556593874"/>
  </r>
  <r>
    <x v="1936"/>
    <s v="CUST11441"/>
    <x v="4"/>
    <x v="1936"/>
    <x v="1936"/>
    <d v="2024-01-19T00:00:00"/>
    <d v="2025-05-09T00:00:00"/>
    <x v="247"/>
    <x v="2"/>
    <n v="476"/>
    <n v="1.3041095890410959"/>
    <x v="2"/>
    <x v="0"/>
    <x v="2"/>
    <s v="Jan"/>
    <s v="Q1"/>
    <n v="919"/>
    <n v="2025"/>
    <s v="May"/>
    <s v="Inactive"/>
    <n v="32.376759394630845"/>
  </r>
  <r>
    <x v="1937"/>
    <s v="CUST11725"/>
    <x v="2"/>
    <x v="1937"/>
    <x v="1937"/>
    <d v="2023-10-19T00:00:00"/>
    <d v="2023-11-14T00:00:00"/>
    <x v="133"/>
    <x v="2"/>
    <n v="26"/>
    <n v="7.1232876712328766E-2"/>
    <x v="2"/>
    <x v="1"/>
    <x v="3"/>
    <s v="Oct"/>
    <s v="Q4"/>
    <n v="1011"/>
    <n v="2023"/>
    <s v="Nov"/>
    <s v="Inactive"/>
    <n v="21.01419066366719"/>
  </r>
  <r>
    <x v="1938"/>
    <s v="CUST10070"/>
    <x v="0"/>
    <x v="1938"/>
    <x v="1938"/>
    <d v="2020-10-09T00:00:00"/>
    <d v="2025-07-12T00:00:00"/>
    <x v="207"/>
    <x v="2"/>
    <n v="1737"/>
    <n v="4.7589041095890412"/>
    <x v="0"/>
    <x v="0"/>
    <x v="4"/>
    <s v="Oct"/>
    <s v="Q4"/>
    <n v="2116"/>
    <n v="2025"/>
    <s v="Jul"/>
    <s v="Inactive"/>
    <n v="5.2944837561786233"/>
  </r>
  <r>
    <x v="1939"/>
    <s v="CUST12146"/>
    <x v="3"/>
    <x v="1939"/>
    <x v="1939"/>
    <d v="2020-11-08T00:00:00"/>
    <d v="2025-03-25T00:00:00"/>
    <x v="237"/>
    <x v="2"/>
    <n v="1598"/>
    <n v="4.3780821917808215"/>
    <x v="0"/>
    <x v="1"/>
    <x v="4"/>
    <s v="Nov"/>
    <s v="Q4"/>
    <n v="2086"/>
    <n v="2025"/>
    <s v="Mar"/>
    <s v="Inactive"/>
    <n v="2.5151427073984087"/>
  </r>
  <r>
    <x v="1940"/>
    <s v="CUST10851"/>
    <x v="0"/>
    <x v="1940"/>
    <x v="1940"/>
    <d v="2022-07-19T00:00:00"/>
    <d v="2024-02-14T00:00:00"/>
    <x v="140"/>
    <x v="2"/>
    <n v="575"/>
    <n v="1.5753424657534247"/>
    <x v="1"/>
    <x v="0"/>
    <x v="1"/>
    <s v="Jul"/>
    <s v="Q3"/>
    <n v="1468"/>
    <n v="2024"/>
    <s v="Feb"/>
    <s v="Inactive"/>
    <n v="19.290359212852483"/>
  </r>
  <r>
    <x v="1941"/>
    <s v="CUST12238"/>
    <x v="4"/>
    <x v="1941"/>
    <x v="1941"/>
    <d v="2022-05-11T00:00:00"/>
    <d v="2024-02-03T00:00:00"/>
    <x v="229"/>
    <x v="0"/>
    <n v="633"/>
    <n v="1.7342465753424658"/>
    <x v="1"/>
    <x v="1"/>
    <x v="1"/>
    <s v="May"/>
    <s v="Q2"/>
    <n v="1537"/>
    <n v="2024"/>
    <s v="Feb"/>
    <s v="Active"/>
    <n v="13.264962845895983"/>
  </r>
  <r>
    <x v="1942"/>
    <s v="CUST11988"/>
    <x v="1"/>
    <x v="1942"/>
    <x v="1942"/>
    <d v="2022-02-12T00:00:00"/>
    <d v="2022-06-25T00:00:00"/>
    <x v="167"/>
    <x v="0"/>
    <n v="133"/>
    <n v="0.36438356164383562"/>
    <x v="1"/>
    <x v="0"/>
    <x v="1"/>
    <s v="Feb"/>
    <s v="Q1"/>
    <n v="1625"/>
    <n v="2022"/>
    <s v="Jun"/>
    <s v="Active"/>
    <n v="13.983854223853225"/>
  </r>
  <r>
    <x v="1943"/>
    <s v="CUST11655"/>
    <x v="0"/>
    <x v="1943"/>
    <x v="1943"/>
    <d v="2023-04-29T00:00:00"/>
    <d v="2025-05-02T00:00:00"/>
    <x v="162"/>
    <x v="1"/>
    <n v="734"/>
    <n v="2.010958904109589"/>
    <x v="1"/>
    <x v="2"/>
    <x v="3"/>
    <s v="Apr"/>
    <s v="Q2"/>
    <n v="1184"/>
    <n v="2025"/>
    <s v="May"/>
    <s v="Inactive"/>
    <n v="67.706121536591397"/>
  </r>
  <r>
    <x v="1944"/>
    <s v="CUST11903"/>
    <x v="3"/>
    <x v="1944"/>
    <x v="1944"/>
    <d v="2024-06-28T00:00:00"/>
    <d v="2025-06-18T00:00:00"/>
    <x v="204"/>
    <x v="0"/>
    <n v="355"/>
    <n v="0.9726027397260274"/>
    <x v="1"/>
    <x v="2"/>
    <x v="2"/>
    <s v="Jun"/>
    <s v="Q2"/>
    <n v="758"/>
    <n v="2025"/>
    <s v="Jun"/>
    <s v="Active"/>
    <n v="53.83934812045127"/>
  </r>
  <r>
    <x v="1945"/>
    <s v="CUST11879"/>
    <x v="1"/>
    <x v="1945"/>
    <x v="1945"/>
    <d v="2023-09-20T00:00:00"/>
    <d v="2025-01-31T00:00:00"/>
    <x v="137"/>
    <x v="2"/>
    <n v="499"/>
    <n v="1.3671232876712329"/>
    <x v="1"/>
    <x v="2"/>
    <x v="3"/>
    <s v="Sep"/>
    <s v="Q3"/>
    <n v="1040"/>
    <n v="2025"/>
    <s v="Jan"/>
    <s v="Inactive"/>
    <n v="83.645016060239072"/>
  </r>
  <r>
    <x v="1946"/>
    <s v="CUST12462"/>
    <x v="0"/>
    <x v="1946"/>
    <x v="1946"/>
    <d v="2023-06-13T00:00:00"/>
    <d v="2024-10-27T00:00:00"/>
    <x v="81"/>
    <x v="0"/>
    <n v="502"/>
    <n v="1.3753424657534246"/>
    <x v="1"/>
    <x v="0"/>
    <x v="3"/>
    <s v="Jun"/>
    <s v="Q2"/>
    <n v="1139"/>
    <n v="2024"/>
    <s v="Oct"/>
    <s v="Active"/>
    <n v="21.48094708298208"/>
  </r>
  <r>
    <x v="1947"/>
    <s v="CUST11224"/>
    <x v="2"/>
    <x v="1947"/>
    <x v="1947"/>
    <d v="2024-03-25T00:00:00"/>
    <d v="2025-07-23T00:00:00"/>
    <x v="269"/>
    <x v="1"/>
    <n v="485"/>
    <n v="1.3287671232876712"/>
    <x v="1"/>
    <x v="0"/>
    <x v="2"/>
    <s v="Mar"/>
    <s v="Q1"/>
    <n v="853"/>
    <n v="2025"/>
    <s v="Jul"/>
    <s v="Inactive"/>
    <n v="13.633990062448932"/>
  </r>
  <r>
    <x v="1948"/>
    <s v="CUST11249"/>
    <x v="2"/>
    <x v="1948"/>
    <x v="1948"/>
    <d v="2022-12-06T00:00:00"/>
    <d v="2025-02-12T00:00:00"/>
    <x v="203"/>
    <x v="1"/>
    <n v="799"/>
    <n v="2.1890410958904107"/>
    <x v="2"/>
    <x v="0"/>
    <x v="1"/>
    <s v="Dec"/>
    <s v="Q4"/>
    <n v="1328"/>
    <n v="2025"/>
    <s v="Feb"/>
    <s v="Inactive"/>
    <n v="26.963725659575395"/>
  </r>
  <r>
    <x v="1949"/>
    <s v="CUST11618"/>
    <x v="3"/>
    <x v="1949"/>
    <x v="1949"/>
    <d v="2024-05-03T00:00:00"/>
    <d v="2024-11-11T00:00:00"/>
    <x v="121"/>
    <x v="0"/>
    <n v="192"/>
    <n v="0.52602739726027392"/>
    <x v="2"/>
    <x v="2"/>
    <x v="2"/>
    <s v="May"/>
    <s v="Q2"/>
    <n v="814"/>
    <n v="2024"/>
    <s v="Nov"/>
    <s v="Active"/>
    <n v="151.42668393523951"/>
  </r>
  <r>
    <x v="1950"/>
    <s v="CUST11776"/>
    <x v="4"/>
    <x v="1950"/>
    <x v="1950"/>
    <d v="2022-07-11T00:00:00"/>
    <d v="2022-10-22T00:00:00"/>
    <x v="49"/>
    <x v="1"/>
    <n v="103"/>
    <n v="0.28219178082191781"/>
    <x v="2"/>
    <x v="0"/>
    <x v="1"/>
    <s v="Jul"/>
    <s v="Q3"/>
    <n v="1476"/>
    <n v="2022"/>
    <s v="Oct"/>
    <s v="Inactive"/>
    <n v="28.045888769697978"/>
  </r>
  <r>
    <x v="1951"/>
    <s v="CUST10002"/>
    <x v="0"/>
    <x v="1951"/>
    <x v="1951"/>
    <d v="2021-01-01T00:00:00"/>
    <d v="2023-07-14T00:00:00"/>
    <x v="11"/>
    <x v="0"/>
    <n v="924"/>
    <n v="2.5315068493150683"/>
    <x v="2"/>
    <x v="0"/>
    <x v="0"/>
    <s v="Jan"/>
    <s v="Q1"/>
    <n v="2032"/>
    <n v="2023"/>
    <s v="Jul"/>
    <s v="Active"/>
    <n v="24.985644455680657"/>
  </r>
  <r>
    <x v="1952"/>
    <s v="CUST11950"/>
    <x v="0"/>
    <x v="1952"/>
    <x v="1952"/>
    <d v="2020-10-03T00:00:00"/>
    <d v="2023-11-07T00:00:00"/>
    <x v="289"/>
    <x v="1"/>
    <n v="1130"/>
    <n v="3.095890410958904"/>
    <x v="0"/>
    <x v="0"/>
    <x v="4"/>
    <s v="Oct"/>
    <s v="Q4"/>
    <n v="2122"/>
    <n v="2023"/>
    <s v="Nov"/>
    <s v="Inactive"/>
    <n v="16.836121212422704"/>
  </r>
  <r>
    <x v="1953"/>
    <s v="CUST12296"/>
    <x v="0"/>
    <x v="1953"/>
    <x v="1953"/>
    <d v="2022-09-24T00:00:00"/>
    <d v="2025-04-12T00:00:00"/>
    <x v="109"/>
    <x v="0"/>
    <n v="931"/>
    <n v="2.5506849315068494"/>
    <x v="0"/>
    <x v="0"/>
    <x v="1"/>
    <s v="Sep"/>
    <s v="Q3"/>
    <n v="1401"/>
    <n v="2025"/>
    <s v="Apr"/>
    <s v="Active"/>
    <n v="9.4312039575918742"/>
  </r>
  <r>
    <x v="1954"/>
    <s v="CUST10999"/>
    <x v="3"/>
    <x v="1954"/>
    <x v="1954"/>
    <d v="2023-03-26T00:00:00"/>
    <d v="2023-07-16T00:00:00"/>
    <x v="263"/>
    <x v="0"/>
    <n v="112"/>
    <n v="0.30684931506849317"/>
    <x v="1"/>
    <x v="2"/>
    <x v="3"/>
    <s v="Mar"/>
    <s v="Q1"/>
    <n v="1218"/>
    <n v="2023"/>
    <s v="Jul"/>
    <s v="Active"/>
    <n v="71.296697604619936"/>
  </r>
  <r>
    <x v="1955"/>
    <s v="CUST12431"/>
    <x v="0"/>
    <x v="1955"/>
    <x v="1955"/>
    <d v="2023-03-28T00:00:00"/>
    <d v="2024-09-26T00:00:00"/>
    <x v="244"/>
    <x v="0"/>
    <n v="548"/>
    <n v="1.5013698630136987"/>
    <x v="2"/>
    <x v="2"/>
    <x v="3"/>
    <s v="Mar"/>
    <s v="Q1"/>
    <n v="1216"/>
    <n v="2024"/>
    <s v="Sep"/>
    <s v="Active"/>
    <n v="79.601861661644904"/>
  </r>
  <r>
    <x v="1956"/>
    <s v="CUST10328"/>
    <x v="1"/>
    <x v="1956"/>
    <x v="1956"/>
    <d v="2021-06-26T00:00:00"/>
    <d v="2024-04-04T00:00:00"/>
    <x v="163"/>
    <x v="0"/>
    <n v="1013"/>
    <n v="2.7753424657534245"/>
    <x v="2"/>
    <x v="0"/>
    <x v="0"/>
    <s v="Jun"/>
    <s v="Q2"/>
    <n v="1856"/>
    <n v="2024"/>
    <s v="Apr"/>
    <s v="Active"/>
    <n v="42.709119238057298"/>
  </r>
  <r>
    <x v="1957"/>
    <s v="CUST10634"/>
    <x v="2"/>
    <x v="1957"/>
    <x v="1957"/>
    <d v="2023-12-09T00:00:00"/>
    <d v="2025-06-12T00:00:00"/>
    <x v="121"/>
    <x v="0"/>
    <n v="551"/>
    <n v="1.5095890410958903"/>
    <x v="2"/>
    <x v="1"/>
    <x v="3"/>
    <s v="Dec"/>
    <s v="Q4"/>
    <n v="960"/>
    <n v="2025"/>
    <s v="Jun"/>
    <s v="Active"/>
    <n v="18.001928989139515"/>
  </r>
  <r>
    <x v="1958"/>
    <s v="CUST12248"/>
    <x v="0"/>
    <x v="1958"/>
    <x v="1958"/>
    <d v="2021-05-06T00:00:00"/>
    <d v="2022-02-10T00:00:00"/>
    <x v="11"/>
    <x v="2"/>
    <n v="280"/>
    <n v="0.76712328767123283"/>
    <x v="0"/>
    <x v="2"/>
    <x v="0"/>
    <s v="May"/>
    <s v="Q2"/>
    <n v="1907"/>
    <n v="2022"/>
    <s v="Feb"/>
    <s v="Inactive"/>
    <n v="11.34315171560959"/>
  </r>
  <r>
    <x v="1959"/>
    <s v="CUST10588"/>
    <x v="3"/>
    <x v="1959"/>
    <x v="1959"/>
    <d v="2021-12-28T00:00:00"/>
    <d v="2025-02-12T00:00:00"/>
    <x v="189"/>
    <x v="0"/>
    <n v="1142"/>
    <n v="3.128767123287671"/>
    <x v="0"/>
    <x v="2"/>
    <x v="0"/>
    <s v="Dec"/>
    <s v="Q4"/>
    <n v="1671"/>
    <n v="2025"/>
    <s v="Feb"/>
    <s v="Active"/>
    <n v="26.720616417953728"/>
  </r>
  <r>
    <x v="1960"/>
    <s v="CUST12474"/>
    <x v="1"/>
    <x v="1960"/>
    <x v="1960"/>
    <d v="2022-08-06T00:00:00"/>
    <d v="2024-01-25T00:00:00"/>
    <x v="178"/>
    <x v="1"/>
    <n v="537"/>
    <n v="1.4712328767123288"/>
    <x v="2"/>
    <x v="1"/>
    <x v="1"/>
    <s v="Aug"/>
    <s v="Q3"/>
    <n v="1450"/>
    <n v="2024"/>
    <s v="Jan"/>
    <s v="Inactive"/>
    <n v="19.960164427158261"/>
  </r>
  <r>
    <x v="1961"/>
    <s v="CUST11656"/>
    <x v="1"/>
    <x v="1961"/>
    <x v="1961"/>
    <d v="2023-06-12T00:00:00"/>
    <d v="2023-09-25T00:00:00"/>
    <x v="226"/>
    <x v="2"/>
    <n v="105"/>
    <n v="0.28767123287671231"/>
    <x v="0"/>
    <x v="0"/>
    <x v="3"/>
    <s v="Jun"/>
    <s v="Q2"/>
    <n v="1140"/>
    <n v="2023"/>
    <s v="Sep"/>
    <s v="Inactive"/>
    <n v="7.6804257768864499"/>
  </r>
  <r>
    <x v="1962"/>
    <s v="CUST12182"/>
    <x v="0"/>
    <x v="1962"/>
    <x v="1962"/>
    <d v="2022-04-13T00:00:00"/>
    <d v="2022-10-10T00:00:00"/>
    <x v="86"/>
    <x v="0"/>
    <n v="180"/>
    <n v="0.49315068493150682"/>
    <x v="1"/>
    <x v="2"/>
    <x v="1"/>
    <s v="Apr"/>
    <s v="Q2"/>
    <n v="1565"/>
    <n v="2022"/>
    <s v="Oct"/>
    <s v="Active"/>
    <n v="43.734641527017978"/>
  </r>
  <r>
    <x v="1963"/>
    <s v="CUST10485"/>
    <x v="3"/>
    <x v="1963"/>
    <x v="1963"/>
    <d v="2023-03-20T00:00:00"/>
    <d v="2024-08-16T00:00:00"/>
    <x v="136"/>
    <x v="2"/>
    <n v="515"/>
    <n v="1.4109589041095891"/>
    <x v="2"/>
    <x v="0"/>
    <x v="3"/>
    <s v="Mar"/>
    <s v="Q1"/>
    <n v="1224"/>
    <n v="2024"/>
    <s v="Aug"/>
    <s v="Inactive"/>
    <n v="32.254905864993155"/>
  </r>
  <r>
    <x v="1964"/>
    <s v="CUST11213"/>
    <x v="0"/>
    <x v="1964"/>
    <x v="1964"/>
    <d v="2022-10-13T00:00:00"/>
    <d v="2024-09-11T00:00:00"/>
    <x v="157"/>
    <x v="0"/>
    <n v="699"/>
    <n v="1.9150684931506849"/>
    <x v="2"/>
    <x v="1"/>
    <x v="1"/>
    <s v="Oct"/>
    <s v="Q4"/>
    <n v="1382"/>
    <n v="2024"/>
    <s v="Sep"/>
    <s v="Active"/>
    <n v="21.910485705621891"/>
  </r>
  <r>
    <x v="1965"/>
    <s v="CUST11413"/>
    <x v="0"/>
    <x v="1965"/>
    <x v="1965"/>
    <d v="2023-05-15T00:00:00"/>
    <d v="2025-07-23T00:00:00"/>
    <x v="180"/>
    <x v="1"/>
    <n v="800"/>
    <n v="2.1917808219178081"/>
    <x v="1"/>
    <x v="0"/>
    <x v="3"/>
    <s v="May"/>
    <s v="Q2"/>
    <n v="1168"/>
    <n v="2025"/>
    <s v="Jul"/>
    <s v="Inactive"/>
    <n v="14.656378573807988"/>
  </r>
  <r>
    <x v="1966"/>
    <s v="CUST11524"/>
    <x v="2"/>
    <x v="1966"/>
    <x v="1966"/>
    <d v="2023-10-29T00:00:00"/>
    <d v="2025-04-18T00:00:00"/>
    <x v="96"/>
    <x v="0"/>
    <n v="537"/>
    <n v="1.4712328767123288"/>
    <x v="0"/>
    <x v="1"/>
    <x v="3"/>
    <s v="Oct"/>
    <s v="Q4"/>
    <n v="1001"/>
    <n v="2025"/>
    <s v="Apr"/>
    <s v="Active"/>
    <n v="3.562017232704934"/>
  </r>
  <r>
    <x v="1967"/>
    <s v="CUST10973"/>
    <x v="1"/>
    <x v="1967"/>
    <x v="1967"/>
    <d v="2024-02-02T00:00:00"/>
    <d v="2025-02-16T00:00:00"/>
    <x v="228"/>
    <x v="0"/>
    <n v="380"/>
    <n v="1.0410958904109588"/>
    <x v="1"/>
    <x v="0"/>
    <x v="2"/>
    <s v="Feb"/>
    <s v="Q1"/>
    <n v="905"/>
    <n v="2025"/>
    <s v="Feb"/>
    <s v="Active"/>
    <n v="17.409646255378384"/>
  </r>
  <r>
    <x v="1968"/>
    <s v="CUST12067"/>
    <x v="2"/>
    <x v="1968"/>
    <x v="1968"/>
    <d v="2023-02-05T00:00:00"/>
    <d v="2024-07-03T00:00:00"/>
    <x v="214"/>
    <x v="0"/>
    <n v="514"/>
    <n v="1.4082191780821918"/>
    <x v="2"/>
    <x v="0"/>
    <x v="3"/>
    <s v="Feb"/>
    <s v="Q1"/>
    <n v="1267"/>
    <n v="2024"/>
    <s v="Jul"/>
    <s v="Active"/>
    <n v="35.234630597547358"/>
  </r>
  <r>
    <x v="1969"/>
    <s v="CUST10468"/>
    <x v="4"/>
    <x v="1969"/>
    <x v="1969"/>
    <d v="2024-06-06T00:00:00"/>
    <d v="2024-11-02T00:00:00"/>
    <x v="158"/>
    <x v="1"/>
    <n v="149"/>
    <n v="0.40821917808219177"/>
    <x v="1"/>
    <x v="1"/>
    <x v="2"/>
    <s v="Jun"/>
    <s v="Q2"/>
    <n v="780"/>
    <n v="2024"/>
    <s v="Nov"/>
    <s v="Inactive"/>
    <n v="11.357585476250495"/>
  </r>
  <r>
    <x v="1970"/>
    <s v="CUST12106"/>
    <x v="1"/>
    <x v="1970"/>
    <x v="1970"/>
    <d v="2021-02-15T00:00:00"/>
    <d v="2021-05-05T00:00:00"/>
    <x v="249"/>
    <x v="2"/>
    <n v="79"/>
    <n v="0.21643835616438356"/>
    <x v="0"/>
    <x v="1"/>
    <x v="0"/>
    <s v="Feb"/>
    <s v="Q1"/>
    <n v="1987"/>
    <n v="2021"/>
    <s v="May"/>
    <s v="Inactive"/>
    <n v="4.1765122196740752"/>
  </r>
  <r>
    <x v="1971"/>
    <s v="CUST11304"/>
    <x v="0"/>
    <x v="1971"/>
    <x v="1971"/>
    <d v="2021-06-07T00:00:00"/>
    <d v="2023-03-06T00:00:00"/>
    <x v="80"/>
    <x v="1"/>
    <n v="637"/>
    <n v="1.7452054794520548"/>
    <x v="2"/>
    <x v="0"/>
    <x v="0"/>
    <s v="Jun"/>
    <s v="Q2"/>
    <n v="1875"/>
    <n v="2023"/>
    <s v="Mar"/>
    <s v="Inactive"/>
    <n v="31.093913840288817"/>
  </r>
  <r>
    <x v="1972"/>
    <s v="CUST11659"/>
    <x v="0"/>
    <x v="1972"/>
    <x v="1972"/>
    <d v="2022-08-22T00:00:00"/>
    <d v="2023-10-28T00:00:00"/>
    <x v="205"/>
    <x v="1"/>
    <n v="432"/>
    <n v="1.1835616438356165"/>
    <x v="2"/>
    <x v="0"/>
    <x v="1"/>
    <s v="Aug"/>
    <s v="Q3"/>
    <n v="1434"/>
    <n v="2023"/>
    <s v="Oct"/>
    <s v="Inactive"/>
    <n v="53.222081005648178"/>
  </r>
  <r>
    <x v="1973"/>
    <s v="CUST11994"/>
    <x v="0"/>
    <x v="1973"/>
    <x v="1973"/>
    <d v="2023-04-27T00:00:00"/>
    <d v="2024-07-27T00:00:00"/>
    <x v="184"/>
    <x v="1"/>
    <n v="457"/>
    <n v="1.252054794520548"/>
    <x v="1"/>
    <x v="0"/>
    <x v="3"/>
    <s v="Apr"/>
    <s v="Q2"/>
    <n v="1186"/>
    <n v="2024"/>
    <s v="Jul"/>
    <s v="Inactive"/>
    <n v="30.769559463409028"/>
  </r>
  <r>
    <x v="1974"/>
    <s v="CUST10153"/>
    <x v="3"/>
    <x v="1974"/>
    <x v="1974"/>
    <d v="2023-10-01T00:00:00"/>
    <d v="2024-06-27T00:00:00"/>
    <x v="289"/>
    <x v="2"/>
    <n v="270"/>
    <n v="0.73972602739726023"/>
    <x v="1"/>
    <x v="0"/>
    <x v="3"/>
    <s v="Oct"/>
    <s v="Q4"/>
    <n v="1029"/>
    <n v="2024"/>
    <s v="Jun"/>
    <s v="Inactive"/>
    <n v="21.772221887691796"/>
  </r>
  <r>
    <x v="1975"/>
    <s v="CUST11861"/>
    <x v="2"/>
    <x v="1975"/>
    <x v="1975"/>
    <d v="2020-09-25T00:00:00"/>
    <d v="2023-05-08T00:00:00"/>
    <x v="272"/>
    <x v="0"/>
    <n v="955"/>
    <n v="2.6164383561643834"/>
    <x v="2"/>
    <x v="1"/>
    <x v="4"/>
    <s v="Sep"/>
    <s v="Q3"/>
    <n v="2130"/>
    <n v="2023"/>
    <s v="May"/>
    <s v="Active"/>
    <n v="17.487938438126768"/>
  </r>
  <r>
    <x v="1976"/>
    <s v="CUST10479"/>
    <x v="1"/>
    <x v="1976"/>
    <x v="1976"/>
    <d v="2024-03-11T00:00:00"/>
    <d v="2024-07-17T00:00:00"/>
    <x v="18"/>
    <x v="0"/>
    <n v="128"/>
    <n v="0.35068493150684932"/>
    <x v="1"/>
    <x v="2"/>
    <x v="2"/>
    <s v="Mar"/>
    <s v="Q1"/>
    <n v="867"/>
    <n v="2024"/>
    <s v="Jul"/>
    <s v="Active"/>
    <n v="72.883208398373853"/>
  </r>
  <r>
    <x v="1977"/>
    <s v="CUST12444"/>
    <x v="0"/>
    <x v="1977"/>
    <x v="1977"/>
    <d v="2023-10-13T00:00:00"/>
    <d v="2024-10-06T00:00:00"/>
    <x v="53"/>
    <x v="0"/>
    <n v="359"/>
    <n v="0.98356164383561639"/>
    <x v="0"/>
    <x v="0"/>
    <x v="3"/>
    <s v="Oct"/>
    <s v="Q4"/>
    <n v="1017"/>
    <n v="2024"/>
    <s v="Oct"/>
    <s v="Active"/>
    <n v="10.90600315048095"/>
  </r>
  <r>
    <x v="1978"/>
    <s v="CUST11309"/>
    <x v="4"/>
    <x v="1978"/>
    <x v="1978"/>
    <d v="2021-07-04T00:00:00"/>
    <d v="2023-03-26T00:00:00"/>
    <x v="142"/>
    <x v="2"/>
    <n v="630"/>
    <n v="1.726027397260274"/>
    <x v="2"/>
    <x v="0"/>
    <x v="0"/>
    <s v="Jul"/>
    <s v="Q3"/>
    <n v="1848"/>
    <n v="2023"/>
    <s v="Mar"/>
    <s v="Inactive"/>
    <n v="45.851585182989723"/>
  </r>
  <r>
    <x v="1979"/>
    <s v="CUST12449"/>
    <x v="2"/>
    <x v="1979"/>
    <x v="1979"/>
    <d v="2021-11-12T00:00:00"/>
    <d v="2022-11-26T00:00:00"/>
    <x v="87"/>
    <x v="0"/>
    <n v="379"/>
    <n v="1.0383561643835617"/>
    <x v="1"/>
    <x v="1"/>
    <x v="0"/>
    <s v="Nov"/>
    <s v="Q4"/>
    <n v="1717"/>
    <n v="2022"/>
    <s v="Nov"/>
    <s v="Active"/>
    <n v="14.042555443192777"/>
  </r>
  <r>
    <x v="1980"/>
    <s v="CUST12139"/>
    <x v="3"/>
    <x v="1980"/>
    <x v="1980"/>
    <d v="2024-01-24T00:00:00"/>
    <d v="2024-02-09T00:00:00"/>
    <x v="183"/>
    <x v="2"/>
    <n v="16"/>
    <n v="4.3835616438356165E-2"/>
    <x v="1"/>
    <x v="0"/>
    <x v="2"/>
    <s v="Jan"/>
    <s v="Q1"/>
    <n v="914"/>
    <n v="2024"/>
    <s v="Feb"/>
    <s v="Inactive"/>
    <n v="23.331212790256426"/>
  </r>
  <r>
    <x v="1981"/>
    <s v="CUST10800"/>
    <x v="0"/>
    <x v="1981"/>
    <x v="1981"/>
    <d v="2022-03-07T00:00:00"/>
    <d v="2024-03-06T00:00:00"/>
    <x v="40"/>
    <x v="0"/>
    <n v="730"/>
    <n v="2"/>
    <x v="0"/>
    <x v="0"/>
    <x v="1"/>
    <s v="Mar"/>
    <s v="Q1"/>
    <n v="1602"/>
    <n v="2024"/>
    <s v="Mar"/>
    <s v="Active"/>
    <n v="7.8199873368940125"/>
  </r>
  <r>
    <x v="1982"/>
    <s v="CUST10941"/>
    <x v="4"/>
    <x v="1982"/>
    <x v="1982"/>
    <d v="2023-10-23T00:00:00"/>
    <d v="2025-02-09T00:00:00"/>
    <x v="98"/>
    <x v="0"/>
    <n v="475"/>
    <n v="1.3013698630136987"/>
    <x v="0"/>
    <x v="1"/>
    <x v="3"/>
    <s v="Oct"/>
    <s v="Q4"/>
    <n v="1007"/>
    <n v="2025"/>
    <s v="Feb"/>
    <s v="Active"/>
    <n v="6.174030497628971"/>
  </r>
  <r>
    <x v="1983"/>
    <s v="CUST11208"/>
    <x v="1"/>
    <x v="1983"/>
    <x v="1983"/>
    <d v="2023-11-17T00:00:00"/>
    <d v="2025-06-01T00:00:00"/>
    <x v="281"/>
    <x v="0"/>
    <n v="562"/>
    <n v="1.5397260273972602"/>
    <x v="0"/>
    <x v="0"/>
    <x v="3"/>
    <s v="Nov"/>
    <s v="Q4"/>
    <n v="982"/>
    <n v="2025"/>
    <s v="Jun"/>
    <s v="Active"/>
    <n v="4.819636219463808"/>
  </r>
  <r>
    <x v="1984"/>
    <s v="CUST11887"/>
    <x v="4"/>
    <x v="1984"/>
    <x v="1984"/>
    <d v="2020-09-13T00:00:00"/>
    <d v="2024-09-22T00:00:00"/>
    <x v="114"/>
    <x v="1"/>
    <n v="1470"/>
    <n v="4.0273972602739727"/>
    <x v="1"/>
    <x v="0"/>
    <x v="4"/>
    <s v="Sep"/>
    <s v="Q3"/>
    <n v="2142"/>
    <n v="2024"/>
    <s v="Sep"/>
    <s v="Inactive"/>
    <n v="26.395440733157372"/>
  </r>
  <r>
    <x v="1985"/>
    <s v="CUST11215"/>
    <x v="1"/>
    <x v="1985"/>
    <x v="1985"/>
    <d v="2023-05-02T00:00:00"/>
    <d v="2024-05-08T00:00:00"/>
    <x v="156"/>
    <x v="0"/>
    <n v="372"/>
    <n v="1.0191780821917809"/>
    <x v="0"/>
    <x v="1"/>
    <x v="3"/>
    <s v="May"/>
    <s v="Q2"/>
    <n v="1181"/>
    <n v="2024"/>
    <s v="May"/>
    <s v="Active"/>
    <n v="5.1648813981593067"/>
  </r>
  <r>
    <x v="1986"/>
    <s v="CUST10192"/>
    <x v="1"/>
    <x v="1986"/>
    <x v="1986"/>
    <d v="2021-12-04T00:00:00"/>
    <d v="2023-07-01T00:00:00"/>
    <x v="94"/>
    <x v="2"/>
    <n v="574"/>
    <n v="1.5726027397260274"/>
    <x v="2"/>
    <x v="2"/>
    <x v="0"/>
    <s v="Dec"/>
    <s v="Q4"/>
    <n v="1695"/>
    <n v="2023"/>
    <s v="Jul"/>
    <s v="Inactive"/>
    <n v="140.06212881097798"/>
  </r>
  <r>
    <x v="1987"/>
    <s v="CUST11064"/>
    <x v="2"/>
    <x v="1987"/>
    <x v="1987"/>
    <d v="2022-10-17T00:00:00"/>
    <d v="2024-09-09T00:00:00"/>
    <x v="194"/>
    <x v="1"/>
    <n v="693"/>
    <n v="1.8986301369863015"/>
    <x v="2"/>
    <x v="2"/>
    <x v="1"/>
    <s v="Oct"/>
    <s v="Q4"/>
    <n v="1378"/>
    <n v="2024"/>
    <s v="Sep"/>
    <s v="Inactive"/>
    <n v="260.64924259759277"/>
  </r>
  <r>
    <x v="1988"/>
    <s v="CUST10887"/>
    <x v="0"/>
    <x v="1988"/>
    <x v="1988"/>
    <d v="2023-02-11T00:00:00"/>
    <d v="2025-05-10T00:00:00"/>
    <x v="179"/>
    <x v="1"/>
    <n v="819"/>
    <n v="2.2438356164383562"/>
    <x v="2"/>
    <x v="0"/>
    <x v="3"/>
    <s v="Feb"/>
    <s v="Q1"/>
    <n v="1261"/>
    <n v="2025"/>
    <s v="May"/>
    <s v="Inactive"/>
    <n v="32.023499534142644"/>
  </r>
  <r>
    <x v="1989"/>
    <s v="CUST12063"/>
    <x v="0"/>
    <x v="1989"/>
    <x v="1989"/>
    <d v="2022-07-06T00:00:00"/>
    <d v="2022-12-11T00:00:00"/>
    <x v="270"/>
    <x v="0"/>
    <n v="158"/>
    <n v="0.43287671232876712"/>
    <x v="1"/>
    <x v="0"/>
    <x v="1"/>
    <s v="Jul"/>
    <s v="Q3"/>
    <n v="1481"/>
    <n v="2022"/>
    <s v="Dec"/>
    <s v="Active"/>
    <n v="19.799172474277043"/>
  </r>
  <r>
    <x v="1990"/>
    <s v="CUST12279"/>
    <x v="2"/>
    <x v="1990"/>
    <x v="1990"/>
    <d v="2024-06-29T00:00:00"/>
    <d v="2024-07-29T00:00:00"/>
    <x v="244"/>
    <x v="1"/>
    <n v="30"/>
    <n v="8.2191780821917804E-2"/>
    <x v="1"/>
    <x v="0"/>
    <x v="2"/>
    <s v="Jun"/>
    <s v="Q2"/>
    <n v="757"/>
    <n v="2024"/>
    <s v="Jul"/>
    <s v="Inactive"/>
    <n v="21.924616049006374"/>
  </r>
  <r>
    <x v="1991"/>
    <s v="CUST11724"/>
    <x v="0"/>
    <x v="1991"/>
    <x v="1991"/>
    <d v="2023-03-02T00:00:00"/>
    <d v="2025-05-06T00:00:00"/>
    <x v="123"/>
    <x v="2"/>
    <n v="796"/>
    <n v="2.1808219178082191"/>
    <x v="1"/>
    <x v="1"/>
    <x v="3"/>
    <s v="Mar"/>
    <s v="Q1"/>
    <n v="1242"/>
    <n v="2025"/>
    <s v="May"/>
    <s v="Inactive"/>
    <n v="9.2245961605938884"/>
  </r>
  <r>
    <x v="1992"/>
    <s v="CUST10006"/>
    <x v="4"/>
    <x v="1992"/>
    <x v="1992"/>
    <d v="2021-04-12T00:00:00"/>
    <d v="2024-11-29T00:00:00"/>
    <x v="181"/>
    <x v="0"/>
    <n v="1327"/>
    <n v="3.6356164383561644"/>
    <x v="1"/>
    <x v="1"/>
    <x v="0"/>
    <s v="Apr"/>
    <s v="Q2"/>
    <n v="1931"/>
    <n v="2024"/>
    <s v="Nov"/>
    <s v="Active"/>
    <n v="9.7622242449988867"/>
  </r>
  <r>
    <x v="1993"/>
    <s v="CUST11626"/>
    <x v="0"/>
    <x v="1993"/>
    <x v="1993"/>
    <d v="2021-09-18T00:00:00"/>
    <d v="2023-04-12T00:00:00"/>
    <x v="22"/>
    <x v="1"/>
    <n v="571"/>
    <n v="1.5643835616438355"/>
    <x v="1"/>
    <x v="2"/>
    <x v="0"/>
    <s v="Sep"/>
    <s v="Q3"/>
    <n v="1772"/>
    <n v="2023"/>
    <s v="Apr"/>
    <s v="Inactive"/>
    <n v="73.41573242068003"/>
  </r>
  <r>
    <x v="1994"/>
    <s v="CUST11785"/>
    <x v="4"/>
    <x v="1994"/>
    <x v="1994"/>
    <d v="2022-02-15T00:00:00"/>
    <d v="2022-06-02T00:00:00"/>
    <x v="115"/>
    <x v="1"/>
    <n v="107"/>
    <n v="0.29315068493150687"/>
    <x v="0"/>
    <x v="0"/>
    <x v="1"/>
    <s v="Feb"/>
    <s v="Q1"/>
    <n v="1622"/>
    <n v="2022"/>
    <s v="Jun"/>
    <s v="Inactive"/>
    <n v="10.468202338960841"/>
  </r>
  <r>
    <x v="1995"/>
    <s v="CUST10795"/>
    <x v="1"/>
    <x v="1995"/>
    <x v="1995"/>
    <d v="2022-12-19T00:00:00"/>
    <d v="2023-11-12T00:00:00"/>
    <x v="195"/>
    <x v="1"/>
    <n v="328"/>
    <n v="0.89863013698630134"/>
    <x v="1"/>
    <x v="0"/>
    <x v="1"/>
    <s v="Dec"/>
    <s v="Q4"/>
    <n v="1315"/>
    <n v="2023"/>
    <s v="Nov"/>
    <s v="Inactive"/>
    <n v="26.573336053488841"/>
  </r>
  <r>
    <x v="1996"/>
    <s v="CUST12263"/>
    <x v="2"/>
    <x v="1996"/>
    <x v="1996"/>
    <d v="2023-12-28T00:00:00"/>
    <d v="2024-06-09T00:00:00"/>
    <x v="253"/>
    <x v="2"/>
    <n v="164"/>
    <n v="0.44931506849315067"/>
    <x v="1"/>
    <x v="0"/>
    <x v="3"/>
    <s v="Dec"/>
    <s v="Q4"/>
    <n v="941"/>
    <n v="2024"/>
    <s v="Jun"/>
    <s v="Inactive"/>
    <n v="10.12552000933101"/>
  </r>
  <r>
    <x v="1997"/>
    <s v="CUST11850"/>
    <x v="1"/>
    <x v="1997"/>
    <x v="1997"/>
    <d v="2024-02-15T00:00:00"/>
    <d v="2024-08-01T00:00:00"/>
    <x v="141"/>
    <x v="1"/>
    <n v="168"/>
    <n v="0.46027397260273972"/>
    <x v="2"/>
    <x v="0"/>
    <x v="2"/>
    <s v="Feb"/>
    <s v="Q1"/>
    <n v="892"/>
    <n v="2024"/>
    <s v="Aug"/>
    <s v="Inactive"/>
    <n v="31.086020378140862"/>
  </r>
  <r>
    <x v="1998"/>
    <s v="CUST10763"/>
    <x v="4"/>
    <x v="1998"/>
    <x v="1998"/>
    <d v="2024-03-10T00:00:00"/>
    <d v="2024-05-16T00:00:00"/>
    <x v="158"/>
    <x v="0"/>
    <n v="67"/>
    <n v="0.18356164383561643"/>
    <x v="1"/>
    <x v="0"/>
    <x v="2"/>
    <s v="Mar"/>
    <s v="Q1"/>
    <n v="868"/>
    <n v="2024"/>
    <s v="May"/>
    <s v="Active"/>
    <n v="18.380461988633687"/>
  </r>
  <r>
    <x v="1999"/>
    <s v="CUST10637"/>
    <x v="4"/>
    <x v="1999"/>
    <x v="1999"/>
    <d v="2023-09-10T00:00:00"/>
    <d v="2024-12-23T00:00:00"/>
    <x v="152"/>
    <x v="0"/>
    <n v="470"/>
    <n v="1.2876712328767124"/>
    <x v="2"/>
    <x v="0"/>
    <x v="3"/>
    <s v="Sep"/>
    <s v="Q3"/>
    <n v="1050"/>
    <n v="2024"/>
    <s v="Dec"/>
    <s v="Active"/>
    <n v="51.401398710826776"/>
  </r>
  <r>
    <x v="2000"/>
    <s v="CUST10076"/>
    <x v="2"/>
    <x v="2000"/>
    <x v="2000"/>
    <d v="2024-05-23T00:00:00"/>
    <d v="2024-06-28T00:00:00"/>
    <x v="28"/>
    <x v="0"/>
    <n v="36"/>
    <n v="9.8630136986301367E-2"/>
    <x v="0"/>
    <x v="2"/>
    <x v="2"/>
    <s v="May"/>
    <s v="Q2"/>
    <n v="794"/>
    <n v="2024"/>
    <s v="Jun"/>
    <s v="Active"/>
    <n v="41.232017953080501"/>
  </r>
  <r>
    <x v="2001"/>
    <s v="CUST11189"/>
    <x v="3"/>
    <x v="2001"/>
    <x v="2001"/>
    <d v="2023-08-07T00:00:00"/>
    <d v="2024-05-11T00:00:00"/>
    <x v="199"/>
    <x v="2"/>
    <n v="278"/>
    <n v="0.76164383561643834"/>
    <x v="1"/>
    <x v="2"/>
    <x v="3"/>
    <s v="Aug"/>
    <s v="Q3"/>
    <n v="1084"/>
    <n v="2024"/>
    <s v="May"/>
    <s v="Inactive"/>
    <n v="95.912057605285995"/>
  </r>
  <r>
    <x v="2002"/>
    <s v="CUST10101"/>
    <x v="0"/>
    <x v="2002"/>
    <x v="2002"/>
    <d v="2023-08-22T00:00:00"/>
    <d v="2024-09-05T00:00:00"/>
    <x v="232"/>
    <x v="1"/>
    <n v="380"/>
    <n v="1.0410958904109588"/>
    <x v="2"/>
    <x v="0"/>
    <x v="3"/>
    <s v="Aug"/>
    <s v="Q3"/>
    <n v="1069"/>
    <n v="2024"/>
    <s v="Sep"/>
    <s v="Inactive"/>
    <n v="36.32561118025928"/>
  </r>
  <r>
    <x v="2003"/>
    <s v="CUST12041"/>
    <x v="4"/>
    <x v="2003"/>
    <x v="2003"/>
    <d v="2022-04-22T00:00:00"/>
    <d v="2024-10-22T00:00:00"/>
    <x v="69"/>
    <x v="1"/>
    <n v="914"/>
    <n v="2.504109589041096"/>
    <x v="2"/>
    <x v="1"/>
    <x v="1"/>
    <s v="Apr"/>
    <s v="Q2"/>
    <n v="1556"/>
    <n v="2024"/>
    <s v="Oct"/>
    <s v="Inactive"/>
    <n v="20.067638330245408"/>
  </r>
  <r>
    <x v="2004"/>
    <s v="CUST10031"/>
    <x v="1"/>
    <x v="2004"/>
    <x v="2004"/>
    <d v="2021-10-18T00:00:00"/>
    <d v="2023-10-06T00:00:00"/>
    <x v="101"/>
    <x v="1"/>
    <n v="718"/>
    <n v="1.9671232876712328"/>
    <x v="1"/>
    <x v="1"/>
    <x v="0"/>
    <s v="Oct"/>
    <s v="Q4"/>
    <n v="1742"/>
    <n v="2023"/>
    <s v="Oct"/>
    <s v="Inactive"/>
    <n v="12.750852132166441"/>
  </r>
  <r>
    <x v="2005"/>
    <s v="CUST10565"/>
    <x v="3"/>
    <x v="2005"/>
    <x v="2005"/>
    <d v="2021-08-23T00:00:00"/>
    <d v="2025-05-02T00:00:00"/>
    <x v="263"/>
    <x v="2"/>
    <n v="1348"/>
    <n v="3.6931506849315068"/>
    <x v="1"/>
    <x v="1"/>
    <x v="0"/>
    <s v="Aug"/>
    <s v="Q3"/>
    <n v="1798"/>
    <n v="2025"/>
    <s v="May"/>
    <s v="Inactive"/>
    <n v="11.230243311903841"/>
  </r>
  <r>
    <x v="2006"/>
    <s v="CUST11875"/>
    <x v="3"/>
    <x v="2006"/>
    <x v="2006"/>
    <d v="2024-01-26T00:00:00"/>
    <d v="2024-12-16T00:00:00"/>
    <x v="176"/>
    <x v="1"/>
    <n v="325"/>
    <n v="0.8904109589041096"/>
    <x v="1"/>
    <x v="0"/>
    <x v="2"/>
    <s v="Jan"/>
    <s v="Q1"/>
    <n v="912"/>
    <n v="2024"/>
    <s v="Dec"/>
    <s v="Inactive"/>
    <n v="12.652001348970106"/>
  </r>
  <r>
    <x v="2007"/>
    <s v="CUST11541"/>
    <x v="1"/>
    <x v="2007"/>
    <x v="2007"/>
    <d v="2024-05-15T00:00:00"/>
    <d v="2024-08-13T00:00:00"/>
    <x v="248"/>
    <x v="1"/>
    <n v="90"/>
    <n v="0.24657534246575341"/>
    <x v="0"/>
    <x v="1"/>
    <x v="2"/>
    <s v="May"/>
    <s v="Q2"/>
    <n v="802"/>
    <n v="2024"/>
    <s v="Aug"/>
    <s v="Inactive"/>
    <n v="3.4916788929869624"/>
  </r>
  <r>
    <x v="2008"/>
    <s v="CUST10850"/>
    <x v="0"/>
    <x v="2008"/>
    <x v="2008"/>
    <d v="2023-06-07T00:00:00"/>
    <d v="2023-09-30T00:00:00"/>
    <x v="262"/>
    <x v="1"/>
    <n v="115"/>
    <n v="0.31506849315068491"/>
    <x v="0"/>
    <x v="1"/>
    <x v="3"/>
    <s v="Jun"/>
    <s v="Q2"/>
    <n v="1145"/>
    <n v="2023"/>
    <s v="Sep"/>
    <s v="Inactive"/>
    <n v="5.1784640393627095"/>
  </r>
  <r>
    <x v="2009"/>
    <s v="CUST10925"/>
    <x v="1"/>
    <x v="2009"/>
    <x v="2009"/>
    <d v="2021-02-26T00:00:00"/>
    <d v="2021-12-11T00:00:00"/>
    <x v="186"/>
    <x v="2"/>
    <n v="288"/>
    <n v="0.78904109589041094"/>
    <x v="0"/>
    <x v="0"/>
    <x v="0"/>
    <s v="Feb"/>
    <s v="Q1"/>
    <n v="1976"/>
    <n v="2021"/>
    <s v="Dec"/>
    <s v="Inactive"/>
    <n v="13.955623939928309"/>
  </r>
  <r>
    <x v="2010"/>
    <s v="CUST11566"/>
    <x v="1"/>
    <x v="2010"/>
    <x v="2010"/>
    <d v="2023-11-16T00:00:00"/>
    <d v="2024-07-14T00:00:00"/>
    <x v="105"/>
    <x v="2"/>
    <n v="241"/>
    <n v="0.66027397260273968"/>
    <x v="1"/>
    <x v="0"/>
    <x v="3"/>
    <s v="Nov"/>
    <s v="Q4"/>
    <n v="983"/>
    <n v="2024"/>
    <s v="Jul"/>
    <s v="Inactive"/>
    <n v="21.555227367055821"/>
  </r>
  <r>
    <x v="2011"/>
    <s v="CUST12022"/>
    <x v="2"/>
    <x v="2011"/>
    <x v="2011"/>
    <d v="2023-07-18T00:00:00"/>
    <d v="2024-08-07T00:00:00"/>
    <x v="30"/>
    <x v="2"/>
    <n v="386"/>
    <n v="1.0575342465753426"/>
    <x v="2"/>
    <x v="1"/>
    <x v="3"/>
    <s v="Jul"/>
    <s v="Q3"/>
    <n v="1104"/>
    <n v="2024"/>
    <s v="Aug"/>
    <s v="Inactive"/>
    <n v="19.167383895554607"/>
  </r>
  <r>
    <x v="2012"/>
    <s v="CUST11133"/>
    <x v="2"/>
    <x v="2012"/>
    <x v="2012"/>
    <d v="2023-01-15T00:00:00"/>
    <d v="2024-07-21T00:00:00"/>
    <x v="210"/>
    <x v="1"/>
    <n v="553"/>
    <n v="1.515068493150685"/>
    <x v="1"/>
    <x v="0"/>
    <x v="3"/>
    <s v="Jan"/>
    <s v="Q1"/>
    <n v="1288"/>
    <n v="2024"/>
    <s v="Jul"/>
    <s v="Inactive"/>
    <n v="21.306397235421944"/>
  </r>
  <r>
    <x v="2013"/>
    <s v="CUST10333"/>
    <x v="2"/>
    <x v="2013"/>
    <x v="2013"/>
    <d v="2024-01-29T00:00:00"/>
    <d v="2024-10-01T00:00:00"/>
    <x v="199"/>
    <x v="1"/>
    <n v="246"/>
    <n v="0.67397260273972603"/>
    <x v="2"/>
    <x v="1"/>
    <x v="2"/>
    <s v="Jan"/>
    <s v="Q1"/>
    <n v="909"/>
    <n v="2024"/>
    <s v="Oct"/>
    <s v="Inactive"/>
    <n v="20.337865743746473"/>
  </r>
  <r>
    <x v="2014"/>
    <s v="CUST11933"/>
    <x v="3"/>
    <x v="2014"/>
    <x v="2014"/>
    <d v="2023-06-29T00:00:00"/>
    <d v="2023-12-18T00:00:00"/>
    <x v="201"/>
    <x v="2"/>
    <n v="172"/>
    <n v="0.47123287671232877"/>
    <x v="2"/>
    <x v="0"/>
    <x v="3"/>
    <s v="Jun"/>
    <s v="Q2"/>
    <n v="1123"/>
    <n v="2023"/>
    <s v="Dec"/>
    <s v="Inactive"/>
    <n v="24.960863517704418"/>
  </r>
  <r>
    <x v="2015"/>
    <s v="CUST10086"/>
    <x v="2"/>
    <x v="2015"/>
    <x v="2015"/>
    <d v="2023-06-10T00:00:00"/>
    <d v="2024-07-14T00:00:00"/>
    <x v="260"/>
    <x v="1"/>
    <n v="400"/>
    <n v="1.095890410958904"/>
    <x v="1"/>
    <x v="1"/>
    <x v="3"/>
    <s v="Jun"/>
    <s v="Q2"/>
    <n v="1142"/>
    <n v="2024"/>
    <s v="Jul"/>
    <s v="Inactive"/>
    <n v="12.648254309241045"/>
  </r>
  <r>
    <x v="2016"/>
    <s v="CUST11604"/>
    <x v="4"/>
    <x v="2016"/>
    <x v="2016"/>
    <d v="2022-01-18T00:00:00"/>
    <d v="2023-07-03T00:00:00"/>
    <x v="185"/>
    <x v="0"/>
    <n v="531"/>
    <n v="1.4547945205479451"/>
    <x v="1"/>
    <x v="0"/>
    <x v="1"/>
    <s v="Jan"/>
    <s v="Q1"/>
    <n v="1650"/>
    <n v="2023"/>
    <s v="Jul"/>
    <s v="Active"/>
    <n v="32.28361524693473"/>
  </r>
  <r>
    <x v="2017"/>
    <s v="CUST10822"/>
    <x v="3"/>
    <x v="2017"/>
    <x v="2017"/>
    <d v="2021-11-18T00:00:00"/>
    <d v="2025-06-03T00:00:00"/>
    <x v="283"/>
    <x v="2"/>
    <n v="1293"/>
    <n v="3.5424657534246577"/>
    <x v="2"/>
    <x v="2"/>
    <x v="0"/>
    <s v="Nov"/>
    <s v="Q4"/>
    <n v="1711"/>
    <n v="2025"/>
    <s v="Jun"/>
    <s v="Inactive"/>
    <n v="204.09755144663129"/>
  </r>
  <r>
    <x v="2018"/>
    <s v="CUST11952"/>
    <x v="2"/>
    <x v="2018"/>
    <x v="2018"/>
    <d v="2023-01-22T00:00:00"/>
    <d v="2023-10-12T00:00:00"/>
    <x v="75"/>
    <x v="2"/>
    <n v="263"/>
    <n v="0.72054794520547949"/>
    <x v="2"/>
    <x v="0"/>
    <x v="3"/>
    <s v="Jan"/>
    <s v="Q1"/>
    <n v="1281"/>
    <n v="2023"/>
    <s v="Oct"/>
    <s v="Inactive"/>
    <n v="40.614636148450558"/>
  </r>
  <r>
    <x v="2019"/>
    <s v="CUST11032"/>
    <x v="3"/>
    <x v="2019"/>
    <x v="2019"/>
    <d v="2021-08-24T00:00:00"/>
    <d v="2022-08-28T00:00:00"/>
    <x v="217"/>
    <x v="0"/>
    <n v="369"/>
    <n v="1.010958904109589"/>
    <x v="1"/>
    <x v="0"/>
    <x v="0"/>
    <s v="Aug"/>
    <s v="Q3"/>
    <n v="1797"/>
    <n v="2022"/>
    <s v="Aug"/>
    <s v="Active"/>
    <n v="25.647611473324531"/>
  </r>
  <r>
    <x v="2020"/>
    <s v="CUST12143"/>
    <x v="1"/>
    <x v="2020"/>
    <x v="2020"/>
    <d v="2023-07-17T00:00:00"/>
    <d v="2025-01-03T00:00:00"/>
    <x v="204"/>
    <x v="1"/>
    <n v="536"/>
    <n v="1.4684931506849315"/>
    <x v="2"/>
    <x v="1"/>
    <x v="3"/>
    <s v="Jul"/>
    <s v="Q3"/>
    <n v="1105"/>
    <n v="2025"/>
    <s v="Jan"/>
    <s v="Inactive"/>
    <n v="18.054949870133601"/>
  </r>
  <r>
    <x v="2021"/>
    <s v="CUST11879"/>
    <x v="3"/>
    <x v="2021"/>
    <x v="2021"/>
    <d v="2023-09-26T00:00:00"/>
    <d v="2024-03-29T00:00:00"/>
    <x v="29"/>
    <x v="1"/>
    <n v="185"/>
    <n v="0.50684931506849318"/>
    <x v="1"/>
    <x v="1"/>
    <x v="3"/>
    <s v="Sep"/>
    <s v="Q3"/>
    <n v="1034"/>
    <n v="2024"/>
    <s v="Mar"/>
    <s v="Inactive"/>
    <n v="14.743382788303133"/>
  </r>
  <r>
    <x v="2022"/>
    <s v="CUST10523"/>
    <x v="4"/>
    <x v="2022"/>
    <x v="2022"/>
    <d v="2023-05-11T00:00:00"/>
    <d v="2025-02-13T00:00:00"/>
    <x v="259"/>
    <x v="0"/>
    <n v="644"/>
    <n v="1.7643835616438357"/>
    <x v="0"/>
    <x v="0"/>
    <x v="3"/>
    <s v="May"/>
    <s v="Q2"/>
    <n v="1172"/>
    <n v="2025"/>
    <s v="Feb"/>
    <s v="Active"/>
    <n v="4.6394573306888818"/>
  </r>
  <r>
    <x v="2023"/>
    <s v="CUST12230"/>
    <x v="4"/>
    <x v="2023"/>
    <x v="2023"/>
    <d v="2021-09-08T00:00:00"/>
    <d v="2021-10-21T00:00:00"/>
    <x v="132"/>
    <x v="0"/>
    <n v="43"/>
    <n v="0.11780821917808219"/>
    <x v="1"/>
    <x v="0"/>
    <x v="0"/>
    <s v="Sep"/>
    <s v="Q3"/>
    <n v="1782"/>
    <n v="2021"/>
    <s v="Oct"/>
    <s v="Active"/>
    <n v="19.115950661301422"/>
  </r>
  <r>
    <x v="2024"/>
    <s v="CUST11297"/>
    <x v="2"/>
    <x v="2024"/>
    <x v="2024"/>
    <d v="2024-03-05T00:00:00"/>
    <d v="2025-06-18T00:00:00"/>
    <x v="89"/>
    <x v="2"/>
    <n v="470"/>
    <n v="1.2876712328767124"/>
    <x v="1"/>
    <x v="0"/>
    <x v="2"/>
    <s v="Mar"/>
    <s v="Q1"/>
    <n v="873"/>
    <n v="2025"/>
    <s v="Jun"/>
    <s v="Inactive"/>
    <n v="17.992800656368932"/>
  </r>
  <r>
    <x v="2025"/>
    <s v="CUST10433"/>
    <x v="1"/>
    <x v="2025"/>
    <x v="2025"/>
    <d v="2022-07-04T00:00:00"/>
    <d v="2023-03-09T00:00:00"/>
    <x v="185"/>
    <x v="0"/>
    <n v="248"/>
    <n v="0.67945205479452053"/>
    <x v="1"/>
    <x v="1"/>
    <x v="1"/>
    <s v="Jul"/>
    <s v="Q3"/>
    <n v="1483"/>
    <n v="2023"/>
    <s v="Mar"/>
    <s v="Active"/>
    <n v="14.674151120110006"/>
  </r>
  <r>
    <x v="2026"/>
    <s v="CUST11042"/>
    <x v="2"/>
    <x v="2026"/>
    <x v="2026"/>
    <d v="2023-05-05T00:00:00"/>
    <d v="2025-02-13T00:00:00"/>
    <x v="133"/>
    <x v="0"/>
    <n v="650"/>
    <n v="1.7808219178082192"/>
    <x v="2"/>
    <x v="1"/>
    <x v="3"/>
    <s v="May"/>
    <s v="Q2"/>
    <n v="1178"/>
    <n v="2025"/>
    <s v="Feb"/>
    <s v="Active"/>
    <n v="19.883892813377447"/>
  </r>
  <r>
    <x v="2027"/>
    <s v="CUST10328"/>
    <x v="0"/>
    <x v="2027"/>
    <x v="2027"/>
    <d v="2022-12-06T00:00:00"/>
    <d v="2024-05-12T00:00:00"/>
    <x v="48"/>
    <x v="2"/>
    <n v="523"/>
    <n v="1.4328767123287671"/>
    <x v="2"/>
    <x v="0"/>
    <x v="1"/>
    <s v="Dec"/>
    <s v="Q4"/>
    <n v="1328"/>
    <n v="2024"/>
    <s v="May"/>
    <s v="Inactive"/>
    <n v="38.388957836347082"/>
  </r>
  <r>
    <x v="2028"/>
    <s v="CUST11994"/>
    <x v="2"/>
    <x v="2028"/>
    <x v="2028"/>
    <d v="2023-08-03T00:00:00"/>
    <d v="2023-10-11T00:00:00"/>
    <x v="45"/>
    <x v="1"/>
    <n v="69"/>
    <n v="0.18904109589041096"/>
    <x v="2"/>
    <x v="0"/>
    <x v="3"/>
    <s v="Aug"/>
    <s v="Q3"/>
    <n v="1088"/>
    <n v="2023"/>
    <s v="Oct"/>
    <s v="Inactive"/>
    <n v="43.011678895322902"/>
  </r>
  <r>
    <x v="2029"/>
    <s v="CUST10889"/>
    <x v="0"/>
    <x v="2029"/>
    <x v="2029"/>
    <d v="2022-07-13T00:00:00"/>
    <d v="2025-05-20T00:00:00"/>
    <x v="179"/>
    <x v="2"/>
    <n v="1042"/>
    <n v="2.8547945205479452"/>
    <x v="1"/>
    <x v="0"/>
    <x v="1"/>
    <s v="Jul"/>
    <s v="Q3"/>
    <n v="1474"/>
    <n v="2025"/>
    <s v="May"/>
    <s v="Inactive"/>
    <n v="15.139435862828543"/>
  </r>
  <r>
    <x v="2030"/>
    <s v="CUST11401"/>
    <x v="2"/>
    <x v="2030"/>
    <x v="2030"/>
    <d v="2024-01-10T00:00:00"/>
    <d v="2025-05-31T00:00:00"/>
    <x v="272"/>
    <x v="2"/>
    <n v="507"/>
    <n v="1.3890410958904109"/>
    <x v="1"/>
    <x v="2"/>
    <x v="2"/>
    <s v="Jan"/>
    <s v="Q1"/>
    <n v="928"/>
    <n v="2025"/>
    <s v="May"/>
    <s v="Inactive"/>
    <n v="83.087701379905383"/>
  </r>
  <r>
    <x v="2031"/>
    <s v="CUST10044"/>
    <x v="3"/>
    <x v="2031"/>
    <x v="2031"/>
    <d v="2022-08-19T00:00:00"/>
    <d v="2024-02-08T00:00:00"/>
    <x v="94"/>
    <x v="0"/>
    <n v="538"/>
    <n v="1.473972602739726"/>
    <x v="0"/>
    <x v="0"/>
    <x v="1"/>
    <s v="Aug"/>
    <s v="Q3"/>
    <n v="1437"/>
    <n v="2024"/>
    <s v="Feb"/>
    <s v="Active"/>
    <n v="7.8407307410490672"/>
  </r>
  <r>
    <x v="2032"/>
    <s v="CUST11146"/>
    <x v="4"/>
    <x v="2032"/>
    <x v="2032"/>
    <d v="2023-03-06T00:00:00"/>
    <d v="2025-06-21T00:00:00"/>
    <x v="199"/>
    <x v="1"/>
    <n v="838"/>
    <n v="2.2958904109589042"/>
    <x v="2"/>
    <x v="1"/>
    <x v="3"/>
    <s v="Mar"/>
    <s v="Q1"/>
    <n v="1238"/>
    <n v="2025"/>
    <s v="Jun"/>
    <s v="Inactive"/>
    <n v="15.470874326975734"/>
  </r>
  <r>
    <x v="2033"/>
    <s v="CUST11141"/>
    <x v="4"/>
    <x v="2033"/>
    <x v="2033"/>
    <d v="2023-10-12T00:00:00"/>
    <d v="2024-10-16T00:00:00"/>
    <x v="36"/>
    <x v="2"/>
    <n v="370"/>
    <n v="1.0136986301369864"/>
    <x v="2"/>
    <x v="2"/>
    <x v="3"/>
    <s v="Oct"/>
    <s v="Q4"/>
    <n v="1018"/>
    <n v="2024"/>
    <s v="Oct"/>
    <s v="Inactive"/>
    <n v="155.39300551568081"/>
  </r>
  <r>
    <x v="2034"/>
    <s v="CUST12076"/>
    <x v="2"/>
    <x v="2034"/>
    <x v="2034"/>
    <d v="2024-06-16T00:00:00"/>
    <d v="2024-11-02T00:00:00"/>
    <x v="277"/>
    <x v="2"/>
    <n v="139"/>
    <n v="0.38082191780821917"/>
    <x v="1"/>
    <x v="0"/>
    <x v="2"/>
    <s v="Jun"/>
    <s v="Q2"/>
    <n v="770"/>
    <n v="2024"/>
    <s v="Nov"/>
    <s v="Inactive"/>
    <n v="15.860659315450157"/>
  </r>
  <r>
    <x v="2035"/>
    <s v="CUST11403"/>
    <x v="3"/>
    <x v="2035"/>
    <x v="2035"/>
    <d v="2022-06-01T00:00:00"/>
    <d v="2024-11-05T00:00:00"/>
    <x v="113"/>
    <x v="0"/>
    <n v="888"/>
    <n v="2.4328767123287673"/>
    <x v="1"/>
    <x v="1"/>
    <x v="1"/>
    <s v="Jun"/>
    <s v="Q2"/>
    <n v="1516"/>
    <n v="2024"/>
    <s v="Nov"/>
    <s v="Active"/>
    <n v="7.9331761385150248"/>
  </r>
  <r>
    <x v="2036"/>
    <s v="CUST11989"/>
    <x v="3"/>
    <x v="2036"/>
    <x v="2036"/>
    <d v="2023-08-01T00:00:00"/>
    <d v="2024-06-11T00:00:00"/>
    <x v="154"/>
    <x v="2"/>
    <n v="315"/>
    <n v="0.86301369863013699"/>
    <x v="2"/>
    <x v="2"/>
    <x v="3"/>
    <s v="Aug"/>
    <s v="Q3"/>
    <n v="1090"/>
    <n v="2024"/>
    <s v="Jun"/>
    <s v="Inactive"/>
    <n v="226.1199289233036"/>
  </r>
  <r>
    <x v="2037"/>
    <s v="CUST11656"/>
    <x v="2"/>
    <x v="2037"/>
    <x v="2037"/>
    <d v="2022-07-31T00:00:00"/>
    <d v="2023-12-05T00:00:00"/>
    <x v="4"/>
    <x v="1"/>
    <n v="492"/>
    <n v="1.3479452054794521"/>
    <x v="1"/>
    <x v="2"/>
    <x v="1"/>
    <s v="Jul"/>
    <s v="Q3"/>
    <n v="1456"/>
    <n v="2023"/>
    <s v="Dec"/>
    <s v="Inactive"/>
    <n v="28.283009368072808"/>
  </r>
  <r>
    <x v="2038"/>
    <s v="CUST10627"/>
    <x v="2"/>
    <x v="2038"/>
    <x v="2038"/>
    <d v="2021-09-10T00:00:00"/>
    <d v="2025-05-07T00:00:00"/>
    <x v="280"/>
    <x v="1"/>
    <n v="1335"/>
    <n v="3.6575342465753424"/>
    <x v="2"/>
    <x v="0"/>
    <x v="0"/>
    <s v="Sep"/>
    <s v="Q3"/>
    <n v="1780"/>
    <n v="2025"/>
    <s v="May"/>
    <s v="Inactive"/>
    <n v="23.517914135481934"/>
  </r>
  <r>
    <x v="2039"/>
    <s v="CUST11019"/>
    <x v="0"/>
    <x v="2039"/>
    <x v="2039"/>
    <d v="2021-12-13T00:00:00"/>
    <d v="2022-05-30T00:00:00"/>
    <x v="120"/>
    <x v="0"/>
    <n v="168"/>
    <n v="0.46027397260273972"/>
    <x v="1"/>
    <x v="2"/>
    <x v="0"/>
    <s v="Dec"/>
    <s v="Q4"/>
    <n v="1686"/>
    <n v="2022"/>
    <s v="May"/>
    <s v="Active"/>
    <n v="117.08832368170881"/>
  </r>
  <r>
    <x v="2040"/>
    <s v="CUST11414"/>
    <x v="3"/>
    <x v="2040"/>
    <x v="2040"/>
    <d v="2024-07-13T00:00:00"/>
    <d v="2025-05-20T00:00:00"/>
    <x v="59"/>
    <x v="0"/>
    <n v="311"/>
    <n v="0.852054794520548"/>
    <x v="2"/>
    <x v="1"/>
    <x v="2"/>
    <s v="Jul"/>
    <s v="Q3"/>
    <n v="743"/>
    <n v="2025"/>
    <s v="May"/>
    <s v="Active"/>
    <n v="15.129854699896603"/>
  </r>
  <r>
    <x v="2041"/>
    <s v="CUST11377"/>
    <x v="1"/>
    <x v="2041"/>
    <x v="2041"/>
    <d v="2021-02-27T00:00:00"/>
    <d v="2022-07-12T00:00:00"/>
    <x v="202"/>
    <x v="2"/>
    <n v="500"/>
    <n v="1.3698630136986301"/>
    <x v="0"/>
    <x v="2"/>
    <x v="0"/>
    <s v="Feb"/>
    <s v="Q1"/>
    <n v="1975"/>
    <n v="2022"/>
    <s v="Jul"/>
    <s v="Inactive"/>
    <n v="26.539119039129925"/>
  </r>
  <r>
    <x v="2042"/>
    <s v="CUST10020"/>
    <x v="3"/>
    <x v="2042"/>
    <x v="2042"/>
    <d v="2023-07-22T00:00:00"/>
    <d v="2023-10-24T00:00:00"/>
    <x v="239"/>
    <x v="0"/>
    <n v="94"/>
    <n v="0.25753424657534246"/>
    <x v="0"/>
    <x v="0"/>
    <x v="3"/>
    <s v="Jul"/>
    <s v="Q3"/>
    <n v="1100"/>
    <n v="2023"/>
    <s v="Oct"/>
    <s v="Active"/>
    <n v="4.8217328705747997"/>
  </r>
  <r>
    <x v="2043"/>
    <s v="CUST10115"/>
    <x v="4"/>
    <x v="2043"/>
    <x v="2043"/>
    <d v="2021-11-07T00:00:00"/>
    <d v="2023-01-24T00:00:00"/>
    <x v="5"/>
    <x v="2"/>
    <n v="443"/>
    <n v="1.2136986301369863"/>
    <x v="0"/>
    <x v="1"/>
    <x v="0"/>
    <s v="Nov"/>
    <s v="Q4"/>
    <n v="1722"/>
    <n v="2023"/>
    <s v="Jan"/>
    <s v="Inactive"/>
    <n v="6.443376231226642"/>
  </r>
  <r>
    <x v="2044"/>
    <s v="CUST12260"/>
    <x v="1"/>
    <x v="2044"/>
    <x v="2044"/>
    <d v="2020-10-31T00:00:00"/>
    <d v="2023-01-14T00:00:00"/>
    <x v="12"/>
    <x v="1"/>
    <n v="805"/>
    <n v="2.2054794520547945"/>
    <x v="2"/>
    <x v="0"/>
    <x v="4"/>
    <s v="Oct"/>
    <s v="Q4"/>
    <n v="2094"/>
    <n v="2023"/>
    <s v="Jan"/>
    <s v="Inactive"/>
    <n v="31.470160336366721"/>
  </r>
  <r>
    <x v="2045"/>
    <s v="CUST10069"/>
    <x v="1"/>
    <x v="2045"/>
    <x v="2045"/>
    <d v="2022-09-02T00:00:00"/>
    <d v="2024-04-13T00:00:00"/>
    <x v="213"/>
    <x v="0"/>
    <n v="589"/>
    <n v="1.6136986301369862"/>
    <x v="2"/>
    <x v="0"/>
    <x v="1"/>
    <s v="Sep"/>
    <s v="Q3"/>
    <n v="1423"/>
    <n v="2024"/>
    <s v="Apr"/>
    <s v="Active"/>
    <n v="45.217172315658893"/>
  </r>
  <r>
    <x v="2046"/>
    <s v="CUST10647"/>
    <x v="0"/>
    <x v="2046"/>
    <x v="2046"/>
    <d v="2023-07-05T00:00:00"/>
    <d v="2023-11-22T00:00:00"/>
    <x v="148"/>
    <x v="1"/>
    <n v="140"/>
    <n v="0.38356164383561642"/>
    <x v="0"/>
    <x v="0"/>
    <x v="3"/>
    <s v="Jul"/>
    <s v="Q3"/>
    <n v="1117"/>
    <n v="2023"/>
    <s v="Nov"/>
    <s v="Inactive"/>
    <n v="7.1411919600058749"/>
  </r>
  <r>
    <x v="2047"/>
    <s v="CUST11282"/>
    <x v="1"/>
    <x v="2047"/>
    <x v="2047"/>
    <d v="2024-05-30T00:00:00"/>
    <d v="2024-08-05T00:00:00"/>
    <x v="261"/>
    <x v="2"/>
    <n v="67"/>
    <n v="0.18356164383561643"/>
    <x v="1"/>
    <x v="0"/>
    <x v="2"/>
    <s v="May"/>
    <s v="Q2"/>
    <n v="787"/>
    <n v="2024"/>
    <s v="Aug"/>
    <s v="Inactive"/>
    <n v="15.20703829954417"/>
  </r>
  <r>
    <x v="2048"/>
    <s v="CUST10110"/>
    <x v="2"/>
    <x v="2048"/>
    <x v="2048"/>
    <d v="2024-07-06T00:00:00"/>
    <d v="2024-12-22T00:00:00"/>
    <x v="281"/>
    <x v="2"/>
    <n v="169"/>
    <n v="0.46301369863013697"/>
    <x v="0"/>
    <x v="0"/>
    <x v="2"/>
    <s v="Jul"/>
    <s v="Q3"/>
    <n v="750"/>
    <n v="2024"/>
    <s v="Dec"/>
    <s v="Inactive"/>
    <n v="7.9157172853430469"/>
  </r>
  <r>
    <x v="2049"/>
    <s v="CUST10417"/>
    <x v="0"/>
    <x v="2049"/>
    <x v="2049"/>
    <d v="2022-06-15T00:00:00"/>
    <d v="2023-08-20T00:00:00"/>
    <x v="204"/>
    <x v="0"/>
    <n v="431"/>
    <n v="1.1808219178082191"/>
    <x v="2"/>
    <x v="0"/>
    <x v="1"/>
    <s v="Jun"/>
    <s v="Q2"/>
    <n v="1502"/>
    <n v="2023"/>
    <s v="Aug"/>
    <s v="Active"/>
    <n v="29.0861289069069"/>
  </r>
  <r>
    <x v="2050"/>
    <s v="CUST11593"/>
    <x v="0"/>
    <x v="2050"/>
    <x v="2050"/>
    <d v="2022-07-18T00:00:00"/>
    <d v="2023-07-07T00:00:00"/>
    <x v="204"/>
    <x v="1"/>
    <n v="354"/>
    <n v="0.96986301369863015"/>
    <x v="2"/>
    <x v="0"/>
    <x v="1"/>
    <s v="Jul"/>
    <s v="Q3"/>
    <n v="1469"/>
    <n v="2023"/>
    <s v="Jul"/>
    <s v="Inactive"/>
    <n v="33.023058675993482"/>
  </r>
  <r>
    <x v="2051"/>
    <s v="CUST12427"/>
    <x v="2"/>
    <x v="2051"/>
    <x v="2051"/>
    <d v="2023-05-08T00:00:00"/>
    <d v="2024-06-16T00:00:00"/>
    <x v="286"/>
    <x v="1"/>
    <n v="405"/>
    <n v="1.1095890410958904"/>
    <x v="2"/>
    <x v="0"/>
    <x v="3"/>
    <s v="May"/>
    <s v="Q2"/>
    <n v="1175"/>
    <n v="2024"/>
    <s v="Jun"/>
    <s v="Inactive"/>
    <n v="29.635177492152536"/>
  </r>
  <r>
    <x v="2052"/>
    <s v="CUST11561"/>
    <x v="0"/>
    <x v="2052"/>
    <x v="2052"/>
    <d v="2023-11-07T00:00:00"/>
    <d v="2025-01-29T00:00:00"/>
    <x v="176"/>
    <x v="0"/>
    <n v="449"/>
    <n v="1.2301369863013698"/>
    <x v="0"/>
    <x v="1"/>
    <x v="3"/>
    <s v="Nov"/>
    <s v="Q4"/>
    <n v="992"/>
    <n v="2025"/>
    <s v="Jan"/>
    <s v="Active"/>
    <n v="3.0376116532224047"/>
  </r>
  <r>
    <x v="2053"/>
    <s v="CUST11891"/>
    <x v="2"/>
    <x v="2053"/>
    <x v="2053"/>
    <d v="2023-07-25T00:00:00"/>
    <d v="2023-11-01T00:00:00"/>
    <x v="214"/>
    <x v="1"/>
    <n v="99"/>
    <n v="0.27123287671232876"/>
    <x v="1"/>
    <x v="2"/>
    <x v="3"/>
    <s v="Jul"/>
    <s v="Q3"/>
    <n v="1097"/>
    <n v="2023"/>
    <s v="Nov"/>
    <s v="Inactive"/>
    <n v="32.448240067376076"/>
  </r>
  <r>
    <x v="2054"/>
    <s v="CUST11992"/>
    <x v="2"/>
    <x v="2054"/>
    <x v="2054"/>
    <d v="2021-01-28T00:00:00"/>
    <d v="2024-01-09T00:00:00"/>
    <x v="296"/>
    <x v="1"/>
    <n v="1076"/>
    <n v="2.9479452054794519"/>
    <x v="2"/>
    <x v="0"/>
    <x v="0"/>
    <s v="Jan"/>
    <s v="Q1"/>
    <n v="2005"/>
    <n v="2024"/>
    <s v="Jan"/>
    <s v="Inactive"/>
    <n v="28.530700082553587"/>
  </r>
  <r>
    <x v="2055"/>
    <s v="CUST11678"/>
    <x v="2"/>
    <x v="2055"/>
    <x v="2055"/>
    <d v="2020-09-13T00:00:00"/>
    <d v="2024-10-17T00:00:00"/>
    <x v="30"/>
    <x v="0"/>
    <n v="1495"/>
    <n v="4.095890410958904"/>
    <x v="2"/>
    <x v="0"/>
    <x v="4"/>
    <s v="Sep"/>
    <s v="Q3"/>
    <n v="2142"/>
    <n v="2024"/>
    <s v="Oct"/>
    <s v="Active"/>
    <n v="32.0230250226452"/>
  </r>
  <r>
    <x v="2056"/>
    <s v="CUST11875"/>
    <x v="2"/>
    <x v="2056"/>
    <x v="2056"/>
    <d v="2023-05-31T00:00:00"/>
    <d v="2025-06-09T00:00:00"/>
    <x v="153"/>
    <x v="2"/>
    <n v="740"/>
    <n v="2.0273972602739727"/>
    <x v="0"/>
    <x v="2"/>
    <x v="3"/>
    <s v="May"/>
    <s v="Q2"/>
    <n v="1152"/>
    <n v="2025"/>
    <s v="Jun"/>
    <s v="Inactive"/>
    <n v="29.09187269940816"/>
  </r>
  <r>
    <x v="2057"/>
    <s v="CUST11760"/>
    <x v="3"/>
    <x v="2057"/>
    <x v="2057"/>
    <d v="2021-12-26T00:00:00"/>
    <d v="2024-02-06T00:00:00"/>
    <x v="225"/>
    <x v="0"/>
    <n v="772"/>
    <n v="2.1150684931506851"/>
    <x v="0"/>
    <x v="1"/>
    <x v="0"/>
    <s v="Dec"/>
    <s v="Q4"/>
    <n v="1673"/>
    <n v="2024"/>
    <s v="Feb"/>
    <s v="Active"/>
    <n v="5.0173687954331481"/>
  </r>
  <r>
    <x v="2058"/>
    <s v="CUST10460"/>
    <x v="3"/>
    <x v="2058"/>
    <x v="2058"/>
    <d v="2024-01-13T00:00:00"/>
    <d v="2024-08-13T00:00:00"/>
    <x v="281"/>
    <x v="0"/>
    <n v="213"/>
    <n v="0.58356164383561648"/>
    <x v="2"/>
    <x v="0"/>
    <x v="2"/>
    <s v="Jan"/>
    <s v="Q1"/>
    <n v="925"/>
    <n v="2024"/>
    <s v="Aug"/>
    <s v="Active"/>
    <n v="23.840280184927934"/>
  </r>
  <r>
    <x v="2059"/>
    <s v="CUST12454"/>
    <x v="4"/>
    <x v="2059"/>
    <x v="2059"/>
    <d v="2021-10-14T00:00:00"/>
    <d v="2024-06-17T00:00:00"/>
    <x v="115"/>
    <x v="2"/>
    <n v="977"/>
    <n v="2.6767123287671235"/>
    <x v="1"/>
    <x v="0"/>
    <x v="0"/>
    <s v="Oct"/>
    <s v="Q4"/>
    <n v="1746"/>
    <n v="2024"/>
    <s v="Jun"/>
    <s v="Inactive"/>
    <n v="22.264924501955818"/>
  </r>
  <r>
    <x v="2060"/>
    <s v="CUST11544"/>
    <x v="0"/>
    <x v="2060"/>
    <x v="2060"/>
    <d v="2021-10-23T00:00:00"/>
    <d v="2025-04-23T00:00:00"/>
    <x v="51"/>
    <x v="0"/>
    <n v="1278"/>
    <n v="3.5013698630136987"/>
    <x v="0"/>
    <x v="0"/>
    <x v="0"/>
    <s v="Oct"/>
    <s v="Q4"/>
    <n v="1737"/>
    <n v="2025"/>
    <s v="Apr"/>
    <s v="Active"/>
    <n v="3.3301113321059992"/>
  </r>
  <r>
    <x v="2061"/>
    <s v="CUST10924"/>
    <x v="1"/>
    <x v="2061"/>
    <x v="2061"/>
    <d v="2023-01-05T00:00:00"/>
    <d v="2024-03-26T00:00:00"/>
    <x v="155"/>
    <x v="0"/>
    <n v="446"/>
    <n v="1.2219178082191782"/>
    <x v="1"/>
    <x v="1"/>
    <x v="3"/>
    <s v="Jan"/>
    <s v="Q1"/>
    <n v="1298"/>
    <n v="2024"/>
    <s v="Mar"/>
    <s v="Active"/>
    <n v="9.4745984139918367"/>
  </r>
  <r>
    <x v="2062"/>
    <s v="CUST11929"/>
    <x v="3"/>
    <x v="2062"/>
    <x v="2062"/>
    <d v="2023-10-22T00:00:00"/>
    <d v="2025-01-03T00:00:00"/>
    <x v="151"/>
    <x v="1"/>
    <n v="439"/>
    <n v="1.2027397260273973"/>
    <x v="2"/>
    <x v="0"/>
    <x v="3"/>
    <s v="Oct"/>
    <s v="Q4"/>
    <n v="1008"/>
    <n v="2025"/>
    <s v="Jan"/>
    <s v="Inactive"/>
    <n v="32.923567505698692"/>
  </r>
  <r>
    <x v="2063"/>
    <s v="CUST11385"/>
    <x v="1"/>
    <x v="2063"/>
    <x v="2063"/>
    <d v="2021-07-15T00:00:00"/>
    <d v="2022-08-26T00:00:00"/>
    <x v="15"/>
    <x v="0"/>
    <n v="407"/>
    <n v="1.1150684931506849"/>
    <x v="0"/>
    <x v="0"/>
    <x v="0"/>
    <s v="Jul"/>
    <s v="Q3"/>
    <n v="1837"/>
    <n v="2022"/>
    <s v="Aug"/>
    <s v="Active"/>
    <n v="11.653993226459539"/>
  </r>
  <r>
    <x v="2064"/>
    <s v="CUST10443"/>
    <x v="0"/>
    <x v="2064"/>
    <x v="2064"/>
    <d v="2023-01-20T00:00:00"/>
    <d v="2025-03-02T00:00:00"/>
    <x v="9"/>
    <x v="1"/>
    <n v="772"/>
    <n v="2.1150684931506851"/>
    <x v="2"/>
    <x v="0"/>
    <x v="3"/>
    <s v="Jan"/>
    <s v="Q1"/>
    <n v="1283"/>
    <n v="2025"/>
    <s v="Mar"/>
    <s v="Inactive"/>
    <n v="25.264369730424651"/>
  </r>
  <r>
    <x v="2065"/>
    <s v="CUST10372"/>
    <x v="4"/>
    <x v="2065"/>
    <x v="2065"/>
    <d v="2023-07-25T00:00:00"/>
    <d v="2025-01-21T00:00:00"/>
    <x v="240"/>
    <x v="2"/>
    <n v="546"/>
    <n v="1.4958904109589042"/>
    <x v="0"/>
    <x v="1"/>
    <x v="3"/>
    <s v="Jul"/>
    <s v="Q3"/>
    <n v="1097"/>
    <n v="2025"/>
    <s v="Jan"/>
    <s v="Inactive"/>
    <n v="3.1003602588741637"/>
  </r>
  <r>
    <x v="2066"/>
    <s v="CUST12383"/>
    <x v="2"/>
    <x v="2066"/>
    <x v="2066"/>
    <d v="2023-09-24T00:00:00"/>
    <d v="2024-04-14T00:00:00"/>
    <x v="293"/>
    <x v="1"/>
    <n v="203"/>
    <n v="0.55616438356164388"/>
    <x v="0"/>
    <x v="2"/>
    <x v="3"/>
    <s v="Sep"/>
    <s v="Q3"/>
    <n v="1036"/>
    <n v="2024"/>
    <s v="Apr"/>
    <s v="Inactive"/>
    <n v="7.3454460357068028"/>
  </r>
  <r>
    <x v="2067"/>
    <s v="CUST12392"/>
    <x v="2"/>
    <x v="2067"/>
    <x v="2067"/>
    <d v="2021-09-28T00:00:00"/>
    <d v="2024-01-13T00:00:00"/>
    <x v="222"/>
    <x v="0"/>
    <n v="837"/>
    <n v="2.2931506849315069"/>
    <x v="1"/>
    <x v="1"/>
    <x v="0"/>
    <s v="Sep"/>
    <s v="Q3"/>
    <n v="1762"/>
    <n v="2024"/>
    <s v="Jan"/>
    <s v="Active"/>
    <n v="7.6764518773602708"/>
  </r>
  <r>
    <x v="2068"/>
    <s v="CUST10981"/>
    <x v="0"/>
    <x v="2068"/>
    <x v="2068"/>
    <d v="2022-10-08T00:00:00"/>
    <d v="2023-12-04T00:00:00"/>
    <x v="283"/>
    <x v="0"/>
    <n v="422"/>
    <n v="1.1561643835616437"/>
    <x v="0"/>
    <x v="2"/>
    <x v="1"/>
    <s v="Oct"/>
    <s v="Q4"/>
    <n v="1387"/>
    <n v="2023"/>
    <s v="Dec"/>
    <s v="Active"/>
    <n v="51.956103762280854"/>
  </r>
  <r>
    <x v="2069"/>
    <s v="CUST11645"/>
    <x v="4"/>
    <x v="2069"/>
    <x v="2069"/>
    <d v="2020-11-02T00:00:00"/>
    <d v="2023-05-07T00:00:00"/>
    <x v="222"/>
    <x v="1"/>
    <n v="916"/>
    <n v="2.5095890410958903"/>
    <x v="0"/>
    <x v="2"/>
    <x v="4"/>
    <s v="Nov"/>
    <s v="Q4"/>
    <n v="2092"/>
    <n v="2023"/>
    <s v="May"/>
    <s v="Inactive"/>
    <n v="30.384988173284309"/>
  </r>
  <r>
    <x v="2070"/>
    <s v="CUST11188"/>
    <x v="2"/>
    <x v="2070"/>
    <x v="2070"/>
    <d v="2022-06-20T00:00:00"/>
    <d v="2023-09-19T00:00:00"/>
    <x v="89"/>
    <x v="0"/>
    <n v="456"/>
    <n v="1.2493150684931507"/>
    <x v="1"/>
    <x v="2"/>
    <x v="1"/>
    <s v="Jun"/>
    <s v="Q2"/>
    <n v="1497"/>
    <n v="2023"/>
    <s v="Sep"/>
    <s v="Active"/>
    <n v="110.52793738837899"/>
  </r>
  <r>
    <x v="2071"/>
    <s v="CUST10619"/>
    <x v="1"/>
    <x v="2071"/>
    <x v="2071"/>
    <d v="2024-05-10T00:00:00"/>
    <d v="2025-07-24T00:00:00"/>
    <x v="136"/>
    <x v="1"/>
    <n v="440"/>
    <n v="1.2054794520547945"/>
    <x v="1"/>
    <x v="2"/>
    <x v="2"/>
    <s v="May"/>
    <s v="Q2"/>
    <n v="807"/>
    <n v="2025"/>
    <s v="Jul"/>
    <s v="Inactive"/>
    <n v="48.082202152619004"/>
  </r>
  <r>
    <x v="2072"/>
    <s v="CUST12065"/>
    <x v="3"/>
    <x v="2072"/>
    <x v="2072"/>
    <d v="2023-10-19T00:00:00"/>
    <d v="2024-01-11T00:00:00"/>
    <x v="38"/>
    <x v="0"/>
    <n v="84"/>
    <n v="0.23013698630136986"/>
    <x v="1"/>
    <x v="0"/>
    <x v="3"/>
    <s v="Oct"/>
    <s v="Q4"/>
    <n v="1011"/>
    <n v="2024"/>
    <s v="Jan"/>
    <s v="Active"/>
    <n v="19.698615717974146"/>
  </r>
  <r>
    <x v="2073"/>
    <s v="CUST11136"/>
    <x v="1"/>
    <x v="2073"/>
    <x v="2073"/>
    <d v="2022-07-24T00:00:00"/>
    <d v="2023-04-30T00:00:00"/>
    <x v="224"/>
    <x v="0"/>
    <n v="280"/>
    <n v="0.76712328767123283"/>
    <x v="0"/>
    <x v="0"/>
    <x v="1"/>
    <s v="Jul"/>
    <s v="Q3"/>
    <n v="1463"/>
    <n v="2023"/>
    <s v="Apr"/>
    <s v="Active"/>
    <n v="6.9173301432140422"/>
  </r>
  <r>
    <x v="2074"/>
    <s v="CUST11203"/>
    <x v="1"/>
    <x v="2074"/>
    <x v="2074"/>
    <d v="2024-03-05T00:00:00"/>
    <d v="2024-12-26T00:00:00"/>
    <x v="163"/>
    <x v="1"/>
    <n v="296"/>
    <n v="0.81095890410958904"/>
    <x v="1"/>
    <x v="0"/>
    <x v="2"/>
    <s v="Mar"/>
    <s v="Q1"/>
    <n v="873"/>
    <n v="2024"/>
    <s v="Dec"/>
    <s v="Inactive"/>
    <n v="10.483145822372096"/>
  </r>
  <r>
    <x v="2075"/>
    <s v="CUST10765"/>
    <x v="0"/>
    <x v="2075"/>
    <x v="2075"/>
    <d v="2021-06-03T00:00:00"/>
    <d v="2022-01-31T00:00:00"/>
    <x v="202"/>
    <x v="0"/>
    <n v="242"/>
    <n v="0.66301369863013704"/>
    <x v="1"/>
    <x v="0"/>
    <x v="0"/>
    <s v="Jun"/>
    <s v="Q2"/>
    <n v="1879"/>
    <n v="2022"/>
    <s v="Jan"/>
    <s v="Active"/>
    <n v="16.693941767371136"/>
  </r>
  <r>
    <x v="2076"/>
    <s v="CUST10238"/>
    <x v="0"/>
    <x v="2076"/>
    <x v="2076"/>
    <d v="2021-04-23T00:00:00"/>
    <d v="2025-01-06T00:00:00"/>
    <x v="92"/>
    <x v="0"/>
    <n v="1354"/>
    <n v="3.7095890410958905"/>
    <x v="0"/>
    <x v="0"/>
    <x v="0"/>
    <s v="Apr"/>
    <s v="Q2"/>
    <n v="1920"/>
    <n v="2025"/>
    <s v="Jan"/>
    <s v="Active"/>
    <n v="11.557795689788151"/>
  </r>
  <r>
    <x v="2077"/>
    <s v="CUST10556"/>
    <x v="1"/>
    <x v="2077"/>
    <x v="2077"/>
    <d v="2024-04-12T00:00:00"/>
    <d v="2024-11-04T00:00:00"/>
    <x v="242"/>
    <x v="1"/>
    <n v="206"/>
    <n v="0.56438356164383563"/>
    <x v="0"/>
    <x v="1"/>
    <x v="2"/>
    <s v="Apr"/>
    <s v="Q2"/>
    <n v="835"/>
    <n v="2024"/>
    <s v="Nov"/>
    <s v="Inactive"/>
    <n v="2.641652827617921"/>
  </r>
  <r>
    <x v="2078"/>
    <s v="CUST10264"/>
    <x v="4"/>
    <x v="2078"/>
    <x v="2078"/>
    <d v="2021-09-21T00:00:00"/>
    <d v="2022-07-08T00:00:00"/>
    <x v="171"/>
    <x v="2"/>
    <n v="290"/>
    <n v="0.79452054794520544"/>
    <x v="2"/>
    <x v="1"/>
    <x v="0"/>
    <s v="Sep"/>
    <s v="Q3"/>
    <n v="1769"/>
    <n v="2022"/>
    <s v="Jul"/>
    <s v="Inactive"/>
    <n v="16.448218799104303"/>
  </r>
  <r>
    <x v="2079"/>
    <s v="CUST10027"/>
    <x v="1"/>
    <x v="2079"/>
    <x v="2079"/>
    <d v="2021-01-12T00:00:00"/>
    <d v="2022-06-12T00:00:00"/>
    <x v="246"/>
    <x v="2"/>
    <n v="516"/>
    <n v="1.4136986301369863"/>
    <x v="1"/>
    <x v="0"/>
    <x v="0"/>
    <s v="Jan"/>
    <s v="Q1"/>
    <n v="2021"/>
    <n v="2022"/>
    <s v="Jun"/>
    <s v="Inactive"/>
    <n v="11.751871320867938"/>
  </r>
  <r>
    <x v="2080"/>
    <s v="CUST11165"/>
    <x v="0"/>
    <x v="2080"/>
    <x v="2080"/>
    <d v="2024-04-30T00:00:00"/>
    <d v="2025-03-29T00:00:00"/>
    <x v="231"/>
    <x v="0"/>
    <n v="333"/>
    <n v="0.9123287671232877"/>
    <x v="2"/>
    <x v="0"/>
    <x v="2"/>
    <s v="Apr"/>
    <s v="Q2"/>
    <n v="817"/>
    <n v="2025"/>
    <s v="Mar"/>
    <s v="Active"/>
    <n v="32.893960749610365"/>
  </r>
  <r>
    <x v="2081"/>
    <s v="CUST10747"/>
    <x v="1"/>
    <x v="2081"/>
    <x v="2081"/>
    <d v="2024-03-05T00:00:00"/>
    <d v="2024-06-23T00:00:00"/>
    <x v="28"/>
    <x v="2"/>
    <n v="110"/>
    <n v="0.30136986301369861"/>
    <x v="0"/>
    <x v="0"/>
    <x v="2"/>
    <s v="Mar"/>
    <s v="Q1"/>
    <n v="873"/>
    <n v="2024"/>
    <s v="Jun"/>
    <s v="Inactive"/>
    <n v="7.0174472913867074"/>
  </r>
  <r>
    <x v="2082"/>
    <s v="CUST12358"/>
    <x v="3"/>
    <x v="2082"/>
    <x v="2082"/>
    <d v="2022-05-27T00:00:00"/>
    <d v="2024-09-08T00:00:00"/>
    <x v="147"/>
    <x v="2"/>
    <n v="835"/>
    <n v="2.2876712328767121"/>
    <x v="0"/>
    <x v="0"/>
    <x v="1"/>
    <s v="May"/>
    <s v="Q2"/>
    <n v="1521"/>
    <n v="2024"/>
    <s v="Sep"/>
    <s v="Inactive"/>
    <n v="5.9609865064013468"/>
  </r>
  <r>
    <x v="2083"/>
    <s v="CUST10862"/>
    <x v="0"/>
    <x v="2083"/>
    <x v="2083"/>
    <d v="2022-07-20T00:00:00"/>
    <d v="2022-07-27T00:00:00"/>
    <x v="91"/>
    <x v="1"/>
    <n v="7"/>
    <n v="1.9178082191780823E-2"/>
    <x v="2"/>
    <x v="1"/>
    <x v="1"/>
    <s v="Jul"/>
    <s v="Q3"/>
    <n v="1467"/>
    <n v="2022"/>
    <s v="Jul"/>
    <s v="Inactive"/>
    <n v="19.305474227803906"/>
  </r>
  <r>
    <x v="2084"/>
    <s v="CUST10441"/>
    <x v="2"/>
    <x v="2084"/>
    <x v="2084"/>
    <d v="2022-03-17T00:00:00"/>
    <d v="2025-07-23T00:00:00"/>
    <x v="76"/>
    <x v="0"/>
    <n v="1224"/>
    <n v="3.3534246575342466"/>
    <x v="1"/>
    <x v="0"/>
    <x v="1"/>
    <s v="Mar"/>
    <s v="Q1"/>
    <n v="1592"/>
    <n v="2025"/>
    <s v="Jul"/>
    <s v="Active"/>
    <n v="14.190702922465869"/>
  </r>
  <r>
    <x v="2085"/>
    <s v="CUST10474"/>
    <x v="4"/>
    <x v="2085"/>
    <x v="2085"/>
    <d v="2023-08-12T00:00:00"/>
    <d v="2024-05-25T00:00:00"/>
    <x v="15"/>
    <x v="1"/>
    <n v="287"/>
    <n v="0.78630136986301369"/>
    <x v="1"/>
    <x v="2"/>
    <x v="3"/>
    <s v="Aug"/>
    <s v="Q3"/>
    <n v="1079"/>
    <n v="2024"/>
    <s v="May"/>
    <s v="Inactive"/>
    <n v="30.818864926674866"/>
  </r>
  <r>
    <x v="2086"/>
    <s v="CUST11367"/>
    <x v="0"/>
    <x v="2086"/>
    <x v="2086"/>
    <d v="2020-07-30T00:00:00"/>
    <d v="2025-05-26T00:00:00"/>
    <x v="84"/>
    <x v="2"/>
    <n v="1761"/>
    <n v="4.8246575342465752"/>
    <x v="2"/>
    <x v="0"/>
    <x v="4"/>
    <s v="Jul"/>
    <s v="Q3"/>
    <n v="2187"/>
    <n v="2025"/>
    <s v="May"/>
    <s v="Inactive"/>
    <n v="33.205050731461824"/>
  </r>
  <r>
    <x v="2087"/>
    <s v="CUST11626"/>
    <x v="3"/>
    <x v="2087"/>
    <x v="2087"/>
    <d v="2022-01-27T00:00:00"/>
    <d v="2024-07-29T00:00:00"/>
    <x v="117"/>
    <x v="0"/>
    <n v="914"/>
    <n v="2.504109589041096"/>
    <x v="2"/>
    <x v="1"/>
    <x v="1"/>
    <s v="Jan"/>
    <s v="Q1"/>
    <n v="1641"/>
    <n v="2024"/>
    <s v="Jul"/>
    <s v="Active"/>
    <n v="23.158251516283372"/>
  </r>
  <r>
    <x v="2088"/>
    <s v="CUST11554"/>
    <x v="0"/>
    <x v="2088"/>
    <x v="2088"/>
    <d v="2023-12-22T00:00:00"/>
    <d v="2024-02-29T00:00:00"/>
    <x v="293"/>
    <x v="2"/>
    <n v="69"/>
    <n v="0.18904109589041096"/>
    <x v="1"/>
    <x v="2"/>
    <x v="3"/>
    <s v="Dec"/>
    <s v="Q4"/>
    <n v="947"/>
    <n v="2024"/>
    <s v="Feb"/>
    <s v="Inactive"/>
    <n v="75.915581527108586"/>
  </r>
  <r>
    <x v="2089"/>
    <s v="CUST11187"/>
    <x v="2"/>
    <x v="2089"/>
    <x v="2089"/>
    <d v="2024-06-06T00:00:00"/>
    <d v="2025-04-28T00:00:00"/>
    <x v="202"/>
    <x v="1"/>
    <n v="326"/>
    <n v="0.89315068493150684"/>
    <x v="0"/>
    <x v="1"/>
    <x v="2"/>
    <s v="Jun"/>
    <s v="Q2"/>
    <n v="780"/>
    <n v="2025"/>
    <s v="Apr"/>
    <s v="Inactive"/>
    <n v="3.4441915615418797"/>
  </r>
  <r>
    <x v="2090"/>
    <s v="CUST11470"/>
    <x v="3"/>
    <x v="2090"/>
    <x v="2090"/>
    <d v="2023-02-22T00:00:00"/>
    <d v="2023-06-14T00:00:00"/>
    <x v="11"/>
    <x v="0"/>
    <n v="112"/>
    <n v="0.30684931506849317"/>
    <x v="2"/>
    <x v="0"/>
    <x v="3"/>
    <s v="Feb"/>
    <s v="Q1"/>
    <n v="1250"/>
    <n v="2023"/>
    <s v="Jun"/>
    <s v="Active"/>
    <n v="44.772540020785009"/>
  </r>
  <r>
    <x v="2091"/>
    <s v="CUST10969"/>
    <x v="4"/>
    <x v="2091"/>
    <x v="2091"/>
    <d v="2022-11-20T00:00:00"/>
    <d v="2025-05-16T00:00:00"/>
    <x v="280"/>
    <x v="1"/>
    <n v="908"/>
    <n v="2.4876712328767123"/>
    <x v="2"/>
    <x v="1"/>
    <x v="1"/>
    <s v="Nov"/>
    <s v="Q4"/>
    <n v="1344"/>
    <n v="2025"/>
    <s v="May"/>
    <s v="Inactive"/>
    <n v="16.727516450872432"/>
  </r>
  <r>
    <x v="2092"/>
    <s v="CUST10232"/>
    <x v="0"/>
    <x v="2092"/>
    <x v="2092"/>
    <d v="2023-12-31T00:00:00"/>
    <d v="2024-10-14T00:00:00"/>
    <x v="289"/>
    <x v="0"/>
    <n v="288"/>
    <n v="0.78904109589041094"/>
    <x v="0"/>
    <x v="0"/>
    <x v="3"/>
    <s v="Dec"/>
    <s v="Q4"/>
    <n v="938"/>
    <n v="2024"/>
    <s v="Oct"/>
    <s v="Active"/>
    <n v="6.371299025513002"/>
  </r>
  <r>
    <x v="2093"/>
    <s v="CUST11107"/>
    <x v="4"/>
    <x v="2093"/>
    <x v="2093"/>
    <d v="2024-01-10T00:00:00"/>
    <d v="2024-11-07T00:00:00"/>
    <x v="140"/>
    <x v="1"/>
    <n v="302"/>
    <n v="0.82739726027397265"/>
    <x v="2"/>
    <x v="0"/>
    <x v="2"/>
    <s v="Jan"/>
    <s v="Q1"/>
    <n v="928"/>
    <n v="2024"/>
    <s v="Nov"/>
    <s v="Inactive"/>
    <n v="34.865275327157768"/>
  </r>
  <r>
    <x v="2094"/>
    <s v="CUST12067"/>
    <x v="3"/>
    <x v="2094"/>
    <x v="2094"/>
    <d v="2023-08-13T00:00:00"/>
    <d v="2023-11-16T00:00:00"/>
    <x v="67"/>
    <x v="1"/>
    <n v="95"/>
    <n v="0.26027397260273971"/>
    <x v="0"/>
    <x v="2"/>
    <x v="3"/>
    <s v="Aug"/>
    <s v="Q3"/>
    <n v="1078"/>
    <n v="2023"/>
    <s v="Nov"/>
    <s v="Inactive"/>
    <n v="42.237903789679763"/>
  </r>
  <r>
    <x v="2095"/>
    <s v="CUST10916"/>
    <x v="1"/>
    <x v="2095"/>
    <x v="2095"/>
    <d v="2022-12-16T00:00:00"/>
    <d v="2023-06-22T00:00:00"/>
    <x v="89"/>
    <x v="1"/>
    <n v="188"/>
    <n v="0.51506849315068493"/>
    <x v="2"/>
    <x v="0"/>
    <x v="1"/>
    <s v="Dec"/>
    <s v="Q4"/>
    <n v="1318"/>
    <n v="2023"/>
    <s v="Jun"/>
    <s v="Inactive"/>
    <n v="23.64033051771608"/>
  </r>
  <r>
    <x v="2096"/>
    <s v="CUST12275"/>
    <x v="2"/>
    <x v="2096"/>
    <x v="2096"/>
    <d v="2023-09-06T00:00:00"/>
    <d v="2024-11-22T00:00:00"/>
    <x v="103"/>
    <x v="1"/>
    <n v="443"/>
    <n v="1.2136986301369863"/>
    <x v="2"/>
    <x v="2"/>
    <x v="3"/>
    <s v="Sep"/>
    <s v="Q3"/>
    <n v="1054"/>
    <n v="2024"/>
    <s v="Nov"/>
    <s v="Inactive"/>
    <n v="59.27650510774464"/>
  </r>
  <r>
    <x v="2097"/>
    <s v="CUST10045"/>
    <x v="0"/>
    <x v="2097"/>
    <x v="2097"/>
    <d v="2024-07-22T00:00:00"/>
    <d v="2024-12-27T00:00:00"/>
    <x v="204"/>
    <x v="1"/>
    <n v="158"/>
    <n v="0.43287671232876712"/>
    <x v="0"/>
    <x v="1"/>
    <x v="2"/>
    <s v="Jul"/>
    <s v="Q3"/>
    <n v="734"/>
    <n v="2024"/>
    <s v="Dec"/>
    <s v="Inactive"/>
    <n v="5.7164022717517069"/>
  </r>
  <r>
    <x v="2098"/>
    <s v="CUST10860"/>
    <x v="2"/>
    <x v="2098"/>
    <x v="2098"/>
    <d v="2021-03-24T00:00:00"/>
    <d v="2024-07-11T00:00:00"/>
    <x v="172"/>
    <x v="0"/>
    <n v="1205"/>
    <n v="3.3013698630136985"/>
    <x v="2"/>
    <x v="1"/>
    <x v="0"/>
    <s v="Mar"/>
    <s v="Q1"/>
    <n v="1950"/>
    <n v="2024"/>
    <s v="Jul"/>
    <s v="Active"/>
    <n v="21.102834743438205"/>
  </r>
  <r>
    <x v="2099"/>
    <s v="CUST10681"/>
    <x v="4"/>
    <x v="2099"/>
    <x v="2099"/>
    <d v="2024-03-01T00:00:00"/>
    <d v="2024-09-22T00:00:00"/>
    <x v="96"/>
    <x v="2"/>
    <n v="205"/>
    <n v="0.56164383561643838"/>
    <x v="0"/>
    <x v="1"/>
    <x v="2"/>
    <s v="Mar"/>
    <s v="Q1"/>
    <n v="877"/>
    <n v="2024"/>
    <s v="Sep"/>
    <s v="Inactive"/>
    <n v="5.7059412001662055"/>
  </r>
  <r>
    <x v="2100"/>
    <s v="CUST12141"/>
    <x v="4"/>
    <x v="2100"/>
    <x v="2100"/>
    <d v="2024-06-06T00:00:00"/>
    <d v="2024-06-19T00:00:00"/>
    <x v="6"/>
    <x v="0"/>
    <n v="13"/>
    <n v="3.5616438356164383E-2"/>
    <x v="1"/>
    <x v="1"/>
    <x v="2"/>
    <s v="Jun"/>
    <s v="Q2"/>
    <n v="780"/>
    <n v="2024"/>
    <s v="Jun"/>
    <s v="Active"/>
    <n v="12.220823649712072"/>
  </r>
  <r>
    <x v="2101"/>
    <s v="CUST11837"/>
    <x v="0"/>
    <x v="2101"/>
    <x v="2101"/>
    <d v="2021-06-28T00:00:00"/>
    <d v="2022-03-25T00:00:00"/>
    <x v="219"/>
    <x v="0"/>
    <n v="270"/>
    <n v="0.73972602739726023"/>
    <x v="2"/>
    <x v="0"/>
    <x v="0"/>
    <s v="Jun"/>
    <s v="Q2"/>
    <n v="1854"/>
    <n v="2022"/>
    <s v="Mar"/>
    <s v="Active"/>
    <n v="49.093860123343397"/>
  </r>
  <r>
    <x v="2102"/>
    <s v="CUST10428"/>
    <x v="4"/>
    <x v="2102"/>
    <x v="2102"/>
    <d v="2021-07-28T00:00:00"/>
    <d v="2025-03-22T00:00:00"/>
    <x v="196"/>
    <x v="1"/>
    <n v="1333"/>
    <n v="3.6520547945205482"/>
    <x v="0"/>
    <x v="0"/>
    <x v="0"/>
    <s v="Jul"/>
    <s v="Q3"/>
    <n v="1824"/>
    <n v="2025"/>
    <s v="Mar"/>
    <s v="Inactive"/>
    <n v="9.7287077291458264"/>
  </r>
  <r>
    <x v="2103"/>
    <s v="CUST10688"/>
    <x v="1"/>
    <x v="2103"/>
    <x v="2103"/>
    <d v="2021-05-21T00:00:00"/>
    <d v="2022-10-22T00:00:00"/>
    <x v="98"/>
    <x v="2"/>
    <n v="519"/>
    <n v="1.4219178082191781"/>
    <x v="1"/>
    <x v="0"/>
    <x v="0"/>
    <s v="May"/>
    <s v="Q2"/>
    <n v="1892"/>
    <n v="2022"/>
    <s v="Oct"/>
    <s v="Inactive"/>
    <n v="20.499634458290508"/>
  </r>
  <r>
    <x v="2104"/>
    <s v="CUST10360"/>
    <x v="3"/>
    <x v="2104"/>
    <x v="2104"/>
    <d v="2023-10-23T00:00:00"/>
    <d v="2024-04-17T00:00:00"/>
    <x v="255"/>
    <x v="2"/>
    <n v="177"/>
    <n v="0.48493150684931507"/>
    <x v="2"/>
    <x v="2"/>
    <x v="3"/>
    <s v="Oct"/>
    <s v="Q4"/>
    <n v="1007"/>
    <n v="2024"/>
    <s v="Apr"/>
    <s v="Inactive"/>
    <n v="199.60964730165"/>
  </r>
  <r>
    <x v="2105"/>
    <s v="CUST10145"/>
    <x v="4"/>
    <x v="2105"/>
    <x v="2105"/>
    <d v="2024-01-29T00:00:00"/>
    <d v="2024-11-29T00:00:00"/>
    <x v="144"/>
    <x v="2"/>
    <n v="305"/>
    <n v="0.83561643835616439"/>
    <x v="1"/>
    <x v="1"/>
    <x v="2"/>
    <s v="Jan"/>
    <s v="Q1"/>
    <n v="909"/>
    <n v="2024"/>
    <s v="Nov"/>
    <s v="Inactive"/>
    <n v="14.963819874370142"/>
  </r>
  <r>
    <x v="2106"/>
    <s v="CUST10117"/>
    <x v="3"/>
    <x v="2106"/>
    <x v="2106"/>
    <d v="2024-06-06T00:00:00"/>
    <d v="2024-08-20T00:00:00"/>
    <x v="16"/>
    <x v="2"/>
    <n v="75"/>
    <n v="0.20547945205479451"/>
    <x v="2"/>
    <x v="0"/>
    <x v="2"/>
    <s v="Jun"/>
    <s v="Q2"/>
    <n v="780"/>
    <n v="2024"/>
    <s v="Aug"/>
    <s v="Inactive"/>
    <n v="43.739062769873271"/>
  </r>
  <r>
    <x v="2107"/>
    <s v="CUST12357"/>
    <x v="1"/>
    <x v="2107"/>
    <x v="2107"/>
    <d v="2023-06-20T00:00:00"/>
    <d v="2023-12-09T00:00:00"/>
    <x v="44"/>
    <x v="2"/>
    <n v="172"/>
    <n v="0.47123287671232877"/>
    <x v="1"/>
    <x v="1"/>
    <x v="3"/>
    <s v="Jun"/>
    <s v="Q2"/>
    <n v="1132"/>
    <n v="2023"/>
    <s v="Dec"/>
    <s v="Inactive"/>
    <n v="6.2697422342977562"/>
  </r>
  <r>
    <x v="2108"/>
    <s v="CUST11277"/>
    <x v="1"/>
    <x v="2108"/>
    <x v="2108"/>
    <d v="2022-01-25T00:00:00"/>
    <d v="2024-04-03T00:00:00"/>
    <x v="181"/>
    <x v="1"/>
    <n v="799"/>
    <n v="2.1890410958904107"/>
    <x v="0"/>
    <x v="0"/>
    <x v="1"/>
    <s v="Jan"/>
    <s v="Q1"/>
    <n v="1643"/>
    <n v="2024"/>
    <s v="Apr"/>
    <s v="Inactive"/>
    <n v="7.353028164822871"/>
  </r>
  <r>
    <x v="2109"/>
    <s v="CUST10035"/>
    <x v="1"/>
    <x v="2109"/>
    <x v="2109"/>
    <d v="2022-09-05T00:00:00"/>
    <d v="2022-12-01T00:00:00"/>
    <x v="9"/>
    <x v="2"/>
    <n v="87"/>
    <n v="0.23835616438356164"/>
    <x v="1"/>
    <x v="1"/>
    <x v="1"/>
    <s v="Sep"/>
    <s v="Q3"/>
    <n v="1420"/>
    <n v="2022"/>
    <s v="Dec"/>
    <s v="Inactive"/>
    <n v="12.705829824594332"/>
  </r>
  <r>
    <x v="2110"/>
    <s v="CUST11666"/>
    <x v="0"/>
    <x v="2110"/>
    <x v="2110"/>
    <d v="2022-03-17T00:00:00"/>
    <d v="2023-05-05T00:00:00"/>
    <x v="287"/>
    <x v="1"/>
    <n v="414"/>
    <n v="1.1342465753424658"/>
    <x v="2"/>
    <x v="1"/>
    <x v="1"/>
    <s v="Mar"/>
    <s v="Q1"/>
    <n v="1592"/>
    <n v="2023"/>
    <s v="May"/>
    <s v="Inactive"/>
    <n v="24.840785239842774"/>
  </r>
  <r>
    <x v="2111"/>
    <s v="CUST10485"/>
    <x v="1"/>
    <x v="2111"/>
    <x v="2111"/>
    <d v="2021-12-17T00:00:00"/>
    <d v="2023-04-07T00:00:00"/>
    <x v="101"/>
    <x v="0"/>
    <n v="476"/>
    <n v="1.3041095890410959"/>
    <x v="1"/>
    <x v="0"/>
    <x v="0"/>
    <s v="Dec"/>
    <s v="Q4"/>
    <n v="1682"/>
    <n v="2023"/>
    <s v="Apr"/>
    <s v="Active"/>
    <n v="13.788389109975014"/>
  </r>
  <r>
    <x v="2112"/>
    <s v="CUST12402"/>
    <x v="0"/>
    <x v="2112"/>
    <x v="2112"/>
    <d v="2024-07-02T00:00:00"/>
    <d v="2025-02-01T00:00:00"/>
    <x v="101"/>
    <x v="2"/>
    <n v="214"/>
    <n v="0.58630136986301373"/>
    <x v="1"/>
    <x v="1"/>
    <x v="2"/>
    <s v="Jul"/>
    <s v="Q3"/>
    <n v="754"/>
    <n v="2025"/>
    <s v="Feb"/>
    <s v="Inactive"/>
    <n v="6.7121890392754624"/>
  </r>
  <r>
    <x v="2113"/>
    <s v="CUST12437"/>
    <x v="2"/>
    <x v="2113"/>
    <x v="2113"/>
    <d v="2023-01-24T00:00:00"/>
    <d v="2023-12-30T00:00:00"/>
    <x v="140"/>
    <x v="2"/>
    <n v="340"/>
    <n v="0.93150684931506844"/>
    <x v="2"/>
    <x v="2"/>
    <x v="3"/>
    <s v="Jan"/>
    <s v="Q1"/>
    <n v="1279"/>
    <n v="2023"/>
    <s v="Dec"/>
    <s v="Inactive"/>
    <n v="154.88656404769714"/>
  </r>
  <r>
    <x v="2114"/>
    <s v="CUST12231"/>
    <x v="0"/>
    <x v="2114"/>
    <x v="2114"/>
    <d v="2024-04-16T00:00:00"/>
    <d v="2024-07-02T00:00:00"/>
    <x v="44"/>
    <x v="1"/>
    <n v="77"/>
    <n v="0.21095890410958903"/>
    <x v="1"/>
    <x v="1"/>
    <x v="2"/>
    <s v="Apr"/>
    <s v="Q2"/>
    <n v="831"/>
    <n v="2024"/>
    <s v="Jul"/>
    <s v="Inactive"/>
    <n v="10.12375799849533"/>
  </r>
  <r>
    <x v="2115"/>
    <s v="CUST10580"/>
    <x v="2"/>
    <x v="2115"/>
    <x v="2115"/>
    <d v="2023-01-20T00:00:00"/>
    <d v="2024-04-22T00:00:00"/>
    <x v="247"/>
    <x v="0"/>
    <n v="458"/>
    <n v="1.2547945205479452"/>
    <x v="0"/>
    <x v="0"/>
    <x v="3"/>
    <s v="Jan"/>
    <s v="Q1"/>
    <n v="1283"/>
    <n v="2024"/>
    <s v="Apr"/>
    <s v="Active"/>
    <n v="4.2137900807554853"/>
  </r>
  <r>
    <x v="2116"/>
    <s v="CUST12446"/>
    <x v="1"/>
    <x v="2116"/>
    <x v="2116"/>
    <d v="2023-08-01T00:00:00"/>
    <d v="2025-05-30T00:00:00"/>
    <x v="23"/>
    <x v="0"/>
    <n v="668"/>
    <n v="1.8301369863013699"/>
    <x v="1"/>
    <x v="1"/>
    <x v="3"/>
    <s v="Aug"/>
    <s v="Q3"/>
    <n v="1090"/>
    <n v="2025"/>
    <s v="May"/>
    <s v="Active"/>
    <n v="14.087336046370732"/>
  </r>
  <r>
    <x v="2117"/>
    <s v="CUST11673"/>
    <x v="0"/>
    <x v="2117"/>
    <x v="2117"/>
    <d v="2021-05-25T00:00:00"/>
    <d v="2024-12-14T00:00:00"/>
    <x v="128"/>
    <x v="0"/>
    <n v="1299"/>
    <n v="3.558904109589041"/>
    <x v="0"/>
    <x v="2"/>
    <x v="0"/>
    <s v="May"/>
    <s v="Q2"/>
    <n v="1888"/>
    <n v="2024"/>
    <s v="Dec"/>
    <s v="Active"/>
    <n v="15.178200078058044"/>
  </r>
  <r>
    <x v="2118"/>
    <s v="CUST11654"/>
    <x v="0"/>
    <x v="2118"/>
    <x v="2118"/>
    <d v="2022-07-09T00:00:00"/>
    <d v="2023-12-04T00:00:00"/>
    <x v="1"/>
    <x v="2"/>
    <n v="513"/>
    <n v="1.4054794520547946"/>
    <x v="2"/>
    <x v="1"/>
    <x v="1"/>
    <s v="Jul"/>
    <s v="Q3"/>
    <n v="1478"/>
    <n v="2023"/>
    <s v="Dec"/>
    <s v="Inactive"/>
    <n v="21.790831570453406"/>
  </r>
  <r>
    <x v="2119"/>
    <s v="CUST10851"/>
    <x v="3"/>
    <x v="2119"/>
    <x v="2119"/>
    <d v="2022-08-23T00:00:00"/>
    <d v="2024-01-13T00:00:00"/>
    <x v="92"/>
    <x v="1"/>
    <n v="508"/>
    <n v="1.3917808219178083"/>
    <x v="2"/>
    <x v="0"/>
    <x v="1"/>
    <s v="Aug"/>
    <s v="Q3"/>
    <n v="1433"/>
    <n v="2024"/>
    <s v="Jan"/>
    <s v="Inactive"/>
    <n v="48.679106656952108"/>
  </r>
  <r>
    <x v="2120"/>
    <s v="CUST12450"/>
    <x v="2"/>
    <x v="2120"/>
    <x v="2120"/>
    <d v="2023-09-19T00:00:00"/>
    <d v="2024-07-02T00:00:00"/>
    <x v="236"/>
    <x v="2"/>
    <n v="287"/>
    <n v="0.78630136986301369"/>
    <x v="1"/>
    <x v="2"/>
    <x v="3"/>
    <s v="Sep"/>
    <s v="Q3"/>
    <n v="1041"/>
    <n v="2024"/>
    <s v="Jul"/>
    <s v="Inactive"/>
    <n v="46.953511743430532"/>
  </r>
  <r>
    <x v="2121"/>
    <s v="CUST10822"/>
    <x v="1"/>
    <x v="2121"/>
    <x v="2121"/>
    <d v="2021-05-25T00:00:00"/>
    <d v="2024-08-18T00:00:00"/>
    <x v="172"/>
    <x v="0"/>
    <n v="1181"/>
    <n v="3.2356164383561645"/>
    <x v="1"/>
    <x v="1"/>
    <x v="0"/>
    <s v="May"/>
    <s v="Q2"/>
    <n v="1888"/>
    <n v="2024"/>
    <s v="Aug"/>
    <s v="Active"/>
    <n v="11.536762111849951"/>
  </r>
  <r>
    <x v="2122"/>
    <s v="CUST10482"/>
    <x v="2"/>
    <x v="2122"/>
    <x v="2122"/>
    <d v="2022-10-14T00:00:00"/>
    <d v="2025-06-15T00:00:00"/>
    <x v="192"/>
    <x v="2"/>
    <n v="975"/>
    <n v="2.6712328767123288"/>
    <x v="2"/>
    <x v="1"/>
    <x v="1"/>
    <s v="Oct"/>
    <s v="Q4"/>
    <n v="1381"/>
    <n v="2025"/>
    <s v="Jun"/>
    <s v="Inactive"/>
    <n v="17.117244150377481"/>
  </r>
  <r>
    <x v="2123"/>
    <s v="CUST11821"/>
    <x v="4"/>
    <x v="2123"/>
    <x v="2123"/>
    <d v="2023-03-05T00:00:00"/>
    <d v="2025-01-31T00:00:00"/>
    <x v="28"/>
    <x v="2"/>
    <n v="698"/>
    <n v="1.9123287671232876"/>
    <x v="0"/>
    <x v="2"/>
    <x v="3"/>
    <s v="Mar"/>
    <s v="Q1"/>
    <n v="1239"/>
    <n v="2025"/>
    <s v="Jan"/>
    <s v="Inactive"/>
    <n v="39.351152104735569"/>
  </r>
  <r>
    <x v="2124"/>
    <s v="CUST11341"/>
    <x v="1"/>
    <x v="2124"/>
    <x v="2124"/>
    <d v="2023-12-26T00:00:00"/>
    <d v="2024-04-14T00:00:00"/>
    <x v="2"/>
    <x v="1"/>
    <n v="110"/>
    <n v="0.30136986301369861"/>
    <x v="2"/>
    <x v="0"/>
    <x v="3"/>
    <s v="Dec"/>
    <s v="Q4"/>
    <n v="943"/>
    <n v="2024"/>
    <s v="Apr"/>
    <s v="Inactive"/>
    <n v="26.851410967614619"/>
  </r>
  <r>
    <x v="2125"/>
    <s v="CUST10794"/>
    <x v="3"/>
    <x v="2125"/>
    <x v="2125"/>
    <d v="2022-12-30T00:00:00"/>
    <d v="2023-01-11T00:00:00"/>
    <x v="81"/>
    <x v="2"/>
    <n v="12"/>
    <n v="3.287671232876712E-2"/>
    <x v="1"/>
    <x v="2"/>
    <x v="1"/>
    <s v="Dec"/>
    <s v="Q4"/>
    <n v="1304"/>
    <n v="2023"/>
    <s v="Jan"/>
    <s v="Inactive"/>
    <n v="30.274089724880703"/>
  </r>
  <r>
    <x v="2126"/>
    <s v="CUST11579"/>
    <x v="1"/>
    <x v="2126"/>
    <x v="2126"/>
    <d v="2023-10-23T00:00:00"/>
    <d v="2025-04-20T00:00:00"/>
    <x v="199"/>
    <x v="0"/>
    <n v="545"/>
    <n v="1.4931506849315068"/>
    <x v="1"/>
    <x v="1"/>
    <x v="3"/>
    <s v="Oct"/>
    <s v="Q4"/>
    <n v="1007"/>
    <n v="2025"/>
    <s v="Apr"/>
    <s v="Active"/>
    <n v="11.25317964498074"/>
  </r>
  <r>
    <x v="2127"/>
    <s v="CUST11452"/>
    <x v="2"/>
    <x v="2127"/>
    <x v="2127"/>
    <d v="2020-09-11T00:00:00"/>
    <d v="2021-01-22T00:00:00"/>
    <x v="243"/>
    <x v="2"/>
    <n v="133"/>
    <n v="0.36438356164383562"/>
    <x v="0"/>
    <x v="0"/>
    <x v="4"/>
    <s v="Sep"/>
    <s v="Q3"/>
    <n v="2144"/>
    <n v="2021"/>
    <s v="Jan"/>
    <s v="Inactive"/>
    <n v="12.232443445240943"/>
  </r>
  <r>
    <x v="2128"/>
    <s v="CUST10362"/>
    <x v="0"/>
    <x v="2128"/>
    <x v="2128"/>
    <d v="2021-10-17T00:00:00"/>
    <d v="2025-06-10T00:00:00"/>
    <x v="6"/>
    <x v="2"/>
    <n v="1332"/>
    <n v="3.6493150684931508"/>
    <x v="2"/>
    <x v="2"/>
    <x v="0"/>
    <s v="Oct"/>
    <s v="Q4"/>
    <n v="1743"/>
    <n v="2025"/>
    <s v="Jun"/>
    <s v="Inactive"/>
    <n v="76.552916367428907"/>
  </r>
  <r>
    <x v="2129"/>
    <s v="CUST11101"/>
    <x v="2"/>
    <x v="2129"/>
    <x v="2129"/>
    <d v="2021-10-17T00:00:00"/>
    <d v="2022-06-26T00:00:00"/>
    <x v="53"/>
    <x v="2"/>
    <n v="252"/>
    <n v="0.69041095890410964"/>
    <x v="2"/>
    <x v="1"/>
    <x v="0"/>
    <s v="Oct"/>
    <s v="Q4"/>
    <n v="1743"/>
    <n v="2022"/>
    <s v="Jun"/>
    <s v="Inactive"/>
    <n v="24.345942707573293"/>
  </r>
  <r>
    <x v="2130"/>
    <s v="CUST11299"/>
    <x v="2"/>
    <x v="2130"/>
    <x v="2130"/>
    <d v="2022-07-24T00:00:00"/>
    <d v="2023-01-11T00:00:00"/>
    <x v="291"/>
    <x v="0"/>
    <n v="171"/>
    <n v="0.46849315068493153"/>
    <x v="2"/>
    <x v="2"/>
    <x v="1"/>
    <s v="Jul"/>
    <s v="Q3"/>
    <n v="1463"/>
    <n v="2023"/>
    <s v="Jan"/>
    <s v="Active"/>
    <n v="56.084137407854215"/>
  </r>
  <r>
    <x v="2131"/>
    <s v="CUST10628"/>
    <x v="1"/>
    <x v="2131"/>
    <x v="2131"/>
    <d v="2022-12-24T00:00:00"/>
    <d v="2023-03-16T00:00:00"/>
    <x v="55"/>
    <x v="0"/>
    <n v="82"/>
    <n v="0.22465753424657534"/>
    <x v="1"/>
    <x v="2"/>
    <x v="1"/>
    <s v="Dec"/>
    <s v="Q4"/>
    <n v="1310"/>
    <n v="2023"/>
    <s v="Mar"/>
    <s v="Active"/>
    <n v="44.705606417518382"/>
  </r>
  <r>
    <x v="2132"/>
    <s v="CUST11191"/>
    <x v="4"/>
    <x v="2132"/>
    <x v="2132"/>
    <d v="2024-01-08T00:00:00"/>
    <d v="2024-10-30T00:00:00"/>
    <x v="194"/>
    <x v="2"/>
    <n v="296"/>
    <n v="0.81095890410958904"/>
    <x v="2"/>
    <x v="2"/>
    <x v="2"/>
    <s v="Jan"/>
    <s v="Q1"/>
    <n v="930"/>
    <n v="2024"/>
    <s v="Oct"/>
    <s v="Inactive"/>
    <n v="127.71357666852784"/>
  </r>
  <r>
    <x v="2133"/>
    <s v="CUST10246"/>
    <x v="0"/>
    <x v="2133"/>
    <x v="2133"/>
    <d v="2022-02-20T00:00:00"/>
    <d v="2024-11-17T00:00:00"/>
    <x v="196"/>
    <x v="0"/>
    <n v="1001"/>
    <n v="2.7424657534246575"/>
    <x v="2"/>
    <x v="0"/>
    <x v="1"/>
    <s v="Feb"/>
    <s v="Q1"/>
    <n v="1617"/>
    <n v="2024"/>
    <s v="Nov"/>
    <s v="Active"/>
    <n v="30.891723974135299"/>
  </r>
  <r>
    <x v="2134"/>
    <s v="CUST11977"/>
    <x v="4"/>
    <x v="2134"/>
    <x v="2134"/>
    <d v="2022-02-06T00:00:00"/>
    <d v="2024-12-09T00:00:00"/>
    <x v="156"/>
    <x v="0"/>
    <n v="1037"/>
    <n v="2.8410958904109589"/>
    <x v="2"/>
    <x v="0"/>
    <x v="1"/>
    <s v="Feb"/>
    <s v="Q1"/>
    <n v="1631"/>
    <n v="2024"/>
    <s v="Dec"/>
    <s v="Active"/>
    <n v="23.390418227504309"/>
  </r>
  <r>
    <x v="2135"/>
    <s v="CUST10486"/>
    <x v="1"/>
    <x v="2135"/>
    <x v="2135"/>
    <d v="2023-11-09T00:00:00"/>
    <d v="2025-04-07T00:00:00"/>
    <x v="30"/>
    <x v="0"/>
    <n v="515"/>
    <n v="1.4109589041095891"/>
    <x v="2"/>
    <x v="0"/>
    <x v="3"/>
    <s v="Nov"/>
    <s v="Q4"/>
    <n v="990"/>
    <n v="2025"/>
    <s v="Apr"/>
    <s v="Active"/>
    <n v="43.21029896413345"/>
  </r>
  <r>
    <x v="2136"/>
    <s v="CUST10904"/>
    <x v="0"/>
    <x v="2136"/>
    <x v="2136"/>
    <d v="2023-12-03T00:00:00"/>
    <d v="2025-07-14T00:00:00"/>
    <x v="189"/>
    <x v="0"/>
    <n v="589"/>
    <n v="1.6136986301369862"/>
    <x v="0"/>
    <x v="1"/>
    <x v="3"/>
    <s v="Dec"/>
    <s v="Q4"/>
    <n v="966"/>
    <n v="2025"/>
    <s v="Jul"/>
    <s v="Active"/>
    <n v="4.5677030369698857"/>
  </r>
  <r>
    <x v="2137"/>
    <s v="CUST11354"/>
    <x v="2"/>
    <x v="2137"/>
    <x v="2137"/>
    <d v="2023-03-14T00:00:00"/>
    <d v="2024-07-19T00:00:00"/>
    <x v="217"/>
    <x v="1"/>
    <n v="493"/>
    <n v="1.3506849315068492"/>
    <x v="0"/>
    <x v="1"/>
    <x v="3"/>
    <s v="Mar"/>
    <s v="Q1"/>
    <n v="1230"/>
    <n v="2024"/>
    <s v="Jul"/>
    <s v="Inactive"/>
    <n v="2.3514296571872557"/>
  </r>
  <r>
    <x v="2138"/>
    <s v="CUST11754"/>
    <x v="4"/>
    <x v="2138"/>
    <x v="2138"/>
    <d v="2024-04-02T00:00:00"/>
    <d v="2024-10-02T00:00:00"/>
    <x v="64"/>
    <x v="2"/>
    <n v="183"/>
    <n v="0.50136986301369868"/>
    <x v="2"/>
    <x v="0"/>
    <x v="2"/>
    <s v="Apr"/>
    <s v="Q2"/>
    <n v="845"/>
    <n v="2024"/>
    <s v="Oct"/>
    <s v="Inactive"/>
    <n v="38.925584797898786"/>
  </r>
  <r>
    <x v="2139"/>
    <s v="CUST11811"/>
    <x v="3"/>
    <x v="2139"/>
    <x v="2139"/>
    <d v="2023-01-06T00:00:00"/>
    <d v="2024-06-22T00:00:00"/>
    <x v="221"/>
    <x v="0"/>
    <n v="533"/>
    <n v="1.4602739726027398"/>
    <x v="0"/>
    <x v="2"/>
    <x v="3"/>
    <s v="Jan"/>
    <s v="Q1"/>
    <n v="1297"/>
    <n v="2024"/>
    <s v="Jun"/>
    <s v="Active"/>
    <n v="21.782421515328629"/>
  </r>
  <r>
    <x v="2140"/>
    <s v="CUST11745"/>
    <x v="0"/>
    <x v="2140"/>
    <x v="2140"/>
    <d v="2022-05-30T00:00:00"/>
    <d v="2023-02-20T00:00:00"/>
    <x v="148"/>
    <x v="1"/>
    <n v="266"/>
    <n v="0.72876712328767124"/>
    <x v="1"/>
    <x v="0"/>
    <x v="1"/>
    <s v="May"/>
    <s v="Q2"/>
    <n v="1518"/>
    <n v="2023"/>
    <s v="Feb"/>
    <s v="Inactive"/>
    <n v="16.349339882474624"/>
  </r>
  <r>
    <x v="2141"/>
    <s v="CUST10830"/>
    <x v="3"/>
    <x v="2141"/>
    <x v="2141"/>
    <d v="2022-05-16T00:00:00"/>
    <d v="2025-06-30T00:00:00"/>
    <x v="240"/>
    <x v="2"/>
    <n v="1141"/>
    <n v="3.1260273972602741"/>
    <x v="1"/>
    <x v="1"/>
    <x v="1"/>
    <s v="May"/>
    <s v="Q2"/>
    <n v="1532"/>
    <n v="2025"/>
    <s v="Jun"/>
    <s v="Inactive"/>
    <n v="12.080907466462572"/>
  </r>
  <r>
    <x v="2142"/>
    <s v="CUST11792"/>
    <x v="3"/>
    <x v="2142"/>
    <x v="2142"/>
    <d v="2022-11-25T00:00:00"/>
    <d v="2023-12-14T00:00:00"/>
    <x v="193"/>
    <x v="2"/>
    <n v="384"/>
    <n v="1.0520547945205478"/>
    <x v="1"/>
    <x v="2"/>
    <x v="1"/>
    <s v="Nov"/>
    <s v="Q4"/>
    <n v="1339"/>
    <n v="2023"/>
    <s v="Dec"/>
    <s v="Inactive"/>
    <n v="78.244326381065122"/>
  </r>
  <r>
    <x v="2143"/>
    <s v="CUST11382"/>
    <x v="4"/>
    <x v="2143"/>
    <x v="2143"/>
    <d v="2021-05-03T00:00:00"/>
    <d v="2022-02-06T00:00:00"/>
    <x v="116"/>
    <x v="1"/>
    <n v="279"/>
    <n v="0.76438356164383559"/>
    <x v="0"/>
    <x v="0"/>
    <x v="0"/>
    <s v="May"/>
    <s v="Q2"/>
    <n v="1910"/>
    <n v="2022"/>
    <s v="Feb"/>
    <s v="Inactive"/>
    <n v="11.002996028394596"/>
  </r>
  <r>
    <x v="2144"/>
    <s v="CUST12231"/>
    <x v="2"/>
    <x v="2144"/>
    <x v="2144"/>
    <d v="2024-06-27T00:00:00"/>
    <d v="2025-06-14T00:00:00"/>
    <x v="51"/>
    <x v="0"/>
    <n v="352"/>
    <n v="0.96438356164383565"/>
    <x v="1"/>
    <x v="2"/>
    <x v="2"/>
    <s v="Jun"/>
    <s v="Q2"/>
    <n v="759"/>
    <n v="2025"/>
    <s v="Jun"/>
    <s v="Active"/>
    <n v="53.286587345621925"/>
  </r>
  <r>
    <x v="2145"/>
    <s v="CUST10725"/>
    <x v="3"/>
    <x v="2145"/>
    <x v="2145"/>
    <d v="2024-03-17T00:00:00"/>
    <d v="2025-01-18T00:00:00"/>
    <x v="13"/>
    <x v="2"/>
    <n v="307"/>
    <n v="0.84109589041095889"/>
    <x v="0"/>
    <x v="1"/>
    <x v="2"/>
    <s v="Mar"/>
    <s v="Q1"/>
    <n v="861"/>
    <n v="2025"/>
    <s v="Jan"/>
    <s v="Inactive"/>
    <n v="5.416958978618073"/>
  </r>
  <r>
    <x v="2146"/>
    <s v="CUST10568"/>
    <x v="2"/>
    <x v="2146"/>
    <x v="2146"/>
    <d v="2022-06-10T00:00:00"/>
    <d v="2024-07-07T00:00:00"/>
    <x v="287"/>
    <x v="0"/>
    <n v="758"/>
    <n v="2.0767123287671234"/>
    <x v="2"/>
    <x v="1"/>
    <x v="1"/>
    <s v="Jun"/>
    <s v="Q2"/>
    <n v="1507"/>
    <n v="2024"/>
    <s v="Jul"/>
    <s v="Active"/>
    <n v="16.018494198133183"/>
  </r>
  <r>
    <x v="2147"/>
    <s v="CUST10900"/>
    <x v="1"/>
    <x v="2147"/>
    <x v="2147"/>
    <d v="2023-07-30T00:00:00"/>
    <d v="2024-04-19T00:00:00"/>
    <x v="65"/>
    <x v="1"/>
    <n v="264"/>
    <n v="0.72328767123287674"/>
    <x v="0"/>
    <x v="1"/>
    <x v="3"/>
    <s v="Jul"/>
    <s v="Q3"/>
    <n v="1092"/>
    <n v="2024"/>
    <s v="Apr"/>
    <s v="Inactive"/>
    <n v="4.8295073898393648"/>
  </r>
  <r>
    <x v="2148"/>
    <s v="CUST10931"/>
    <x v="1"/>
    <x v="2148"/>
    <x v="2148"/>
    <d v="2024-03-22T00:00:00"/>
    <d v="2024-10-25T00:00:00"/>
    <x v="134"/>
    <x v="0"/>
    <n v="217"/>
    <n v="0.59452054794520548"/>
    <x v="0"/>
    <x v="2"/>
    <x v="2"/>
    <s v="Mar"/>
    <s v="Q1"/>
    <n v="856"/>
    <n v="2024"/>
    <s v="Oct"/>
    <s v="Active"/>
    <n v="16.895320236483769"/>
  </r>
  <r>
    <x v="2149"/>
    <s v="CUST11704"/>
    <x v="2"/>
    <x v="2149"/>
    <x v="2149"/>
    <d v="2022-07-09T00:00:00"/>
    <d v="2022-07-16T00:00:00"/>
    <x v="8"/>
    <x v="1"/>
    <n v="7"/>
    <n v="1.9178082191780823E-2"/>
    <x v="1"/>
    <x v="1"/>
    <x v="1"/>
    <s v="Jul"/>
    <s v="Q3"/>
    <n v="1478"/>
    <n v="2022"/>
    <s v="Jul"/>
    <s v="Inactive"/>
    <n v="8.1846681287614107"/>
  </r>
  <r>
    <x v="2150"/>
    <s v="CUST11050"/>
    <x v="0"/>
    <x v="2150"/>
    <x v="2150"/>
    <d v="2021-01-09T00:00:00"/>
    <d v="2022-07-19T00:00:00"/>
    <x v="40"/>
    <x v="0"/>
    <n v="556"/>
    <n v="1.5232876712328767"/>
    <x v="0"/>
    <x v="2"/>
    <x v="0"/>
    <s v="Jan"/>
    <s v="Q1"/>
    <n v="2024"/>
    <n v="2022"/>
    <s v="Jul"/>
    <s v="Active"/>
    <n v="31.767833683317644"/>
  </r>
  <r>
    <x v="2151"/>
    <s v="CUST10239"/>
    <x v="3"/>
    <x v="2151"/>
    <x v="2151"/>
    <d v="2023-04-11T00:00:00"/>
    <d v="2023-06-30T00:00:00"/>
    <x v="16"/>
    <x v="0"/>
    <n v="80"/>
    <n v="0.21917808219178081"/>
    <x v="1"/>
    <x v="2"/>
    <x v="3"/>
    <s v="Apr"/>
    <s v="Q2"/>
    <n v="1202"/>
    <n v="2023"/>
    <s v="Jun"/>
    <s v="Active"/>
    <n v="52.661270544178429"/>
  </r>
  <r>
    <x v="2152"/>
    <s v="CUST10487"/>
    <x v="3"/>
    <x v="2152"/>
    <x v="2152"/>
    <d v="2024-06-03T00:00:00"/>
    <d v="2025-03-12T00:00:00"/>
    <x v="40"/>
    <x v="1"/>
    <n v="282"/>
    <n v="0.77260273972602744"/>
    <x v="1"/>
    <x v="2"/>
    <x v="2"/>
    <s v="Jun"/>
    <s v="Q2"/>
    <n v="783"/>
    <n v="2025"/>
    <s v="Mar"/>
    <s v="Inactive"/>
    <n v="30.553506694126174"/>
  </r>
  <r>
    <x v="2153"/>
    <s v="CUST10927"/>
    <x v="3"/>
    <x v="2153"/>
    <x v="2153"/>
    <d v="2023-06-26T00:00:00"/>
    <d v="2025-04-02T00:00:00"/>
    <x v="93"/>
    <x v="2"/>
    <n v="646"/>
    <n v="1.7698630136986302"/>
    <x v="1"/>
    <x v="1"/>
    <x v="3"/>
    <s v="Jun"/>
    <s v="Q2"/>
    <n v="1126"/>
    <n v="2025"/>
    <s v="Apr"/>
    <s v="Inactive"/>
    <n v="15.711567385369511"/>
  </r>
  <r>
    <x v="2154"/>
    <s v="CUST10011"/>
    <x v="1"/>
    <x v="2154"/>
    <x v="2154"/>
    <d v="2022-04-05T00:00:00"/>
    <d v="2023-05-21T00:00:00"/>
    <x v="56"/>
    <x v="1"/>
    <n v="411"/>
    <n v="1.1260273972602739"/>
    <x v="0"/>
    <x v="0"/>
    <x v="1"/>
    <s v="Apr"/>
    <s v="Q2"/>
    <n v="1573"/>
    <n v="2023"/>
    <s v="May"/>
    <s v="Inactive"/>
    <n v="9.3637411385307363"/>
  </r>
  <r>
    <x v="2155"/>
    <s v="CUST10406"/>
    <x v="4"/>
    <x v="2155"/>
    <x v="2155"/>
    <d v="2022-08-06T00:00:00"/>
    <d v="2024-08-21T00:00:00"/>
    <x v="167"/>
    <x v="2"/>
    <n v="746"/>
    <n v="2.043835616438356"/>
    <x v="1"/>
    <x v="1"/>
    <x v="1"/>
    <s v="Aug"/>
    <s v="Q3"/>
    <n v="1450"/>
    <n v="2024"/>
    <s v="Aug"/>
    <s v="Inactive"/>
    <n v="9.4785269421635334"/>
  </r>
  <r>
    <x v="2156"/>
    <s v="CUST12003"/>
    <x v="1"/>
    <x v="2156"/>
    <x v="2156"/>
    <d v="2024-01-13T00:00:00"/>
    <d v="2025-01-31T00:00:00"/>
    <x v="226"/>
    <x v="0"/>
    <n v="384"/>
    <n v="1.0520547945205478"/>
    <x v="2"/>
    <x v="1"/>
    <x v="2"/>
    <s v="Jan"/>
    <s v="Q1"/>
    <n v="925"/>
    <n v="2025"/>
    <s v="Jan"/>
    <s v="Active"/>
    <n v="19.849138922254625"/>
  </r>
  <r>
    <x v="2157"/>
    <s v="CUST11799"/>
    <x v="4"/>
    <x v="2157"/>
    <x v="2157"/>
    <d v="2022-03-30T00:00:00"/>
    <d v="2022-06-14T00:00:00"/>
    <x v="98"/>
    <x v="0"/>
    <n v="76"/>
    <n v="0.20821917808219179"/>
    <x v="1"/>
    <x v="1"/>
    <x v="1"/>
    <s v="Mar"/>
    <s v="Q1"/>
    <n v="1579"/>
    <n v="2022"/>
    <s v="Jun"/>
    <s v="Active"/>
    <n v="8.72279660121578"/>
  </r>
  <r>
    <x v="2158"/>
    <s v="CUST10390"/>
    <x v="0"/>
    <x v="2158"/>
    <x v="2158"/>
    <d v="2024-04-10T00:00:00"/>
    <d v="2024-12-13T00:00:00"/>
    <x v="100"/>
    <x v="1"/>
    <n v="247"/>
    <n v="0.67671232876712328"/>
    <x v="0"/>
    <x v="2"/>
    <x v="2"/>
    <s v="Apr"/>
    <s v="Q2"/>
    <n v="837"/>
    <n v="2024"/>
    <s v="Dec"/>
    <s v="Inactive"/>
    <n v="13.22316214396867"/>
  </r>
  <r>
    <x v="2159"/>
    <s v="CUST12428"/>
    <x v="1"/>
    <x v="2159"/>
    <x v="2159"/>
    <d v="2023-04-05T00:00:00"/>
    <d v="2024-05-08T00:00:00"/>
    <x v="147"/>
    <x v="0"/>
    <n v="399"/>
    <n v="1.0931506849315069"/>
    <x v="0"/>
    <x v="2"/>
    <x v="3"/>
    <s v="Apr"/>
    <s v="Q2"/>
    <n v="1208"/>
    <n v="2024"/>
    <s v="May"/>
    <s v="Active"/>
    <n v="23.327042866884121"/>
  </r>
  <r>
    <x v="2160"/>
    <s v="CUST11124"/>
    <x v="3"/>
    <x v="2160"/>
    <x v="2160"/>
    <d v="2024-04-30T00:00:00"/>
    <d v="2024-12-12T00:00:00"/>
    <x v="222"/>
    <x v="0"/>
    <n v="226"/>
    <n v="0.61917808219178083"/>
    <x v="1"/>
    <x v="0"/>
    <x v="2"/>
    <s v="Apr"/>
    <s v="Q2"/>
    <n v="817"/>
    <n v="2024"/>
    <s v="Dec"/>
    <s v="Active"/>
    <n v="12.986024725543743"/>
  </r>
  <r>
    <x v="2161"/>
    <s v="CUST10841"/>
    <x v="2"/>
    <x v="2161"/>
    <x v="2161"/>
    <d v="2024-07-04T00:00:00"/>
    <d v="2025-01-05T00:00:00"/>
    <x v="41"/>
    <x v="2"/>
    <n v="185"/>
    <n v="0.50684931506849318"/>
    <x v="1"/>
    <x v="1"/>
    <x v="2"/>
    <s v="Jul"/>
    <s v="Q3"/>
    <n v="752"/>
    <n v="2025"/>
    <s v="Jan"/>
    <s v="Inactive"/>
    <n v="7.8657684636943825"/>
  </r>
  <r>
    <x v="2162"/>
    <s v="CUST10304"/>
    <x v="4"/>
    <x v="2162"/>
    <x v="2162"/>
    <d v="2023-11-19T00:00:00"/>
    <d v="2025-06-07T00:00:00"/>
    <x v="149"/>
    <x v="2"/>
    <n v="566"/>
    <n v="1.5506849315068494"/>
    <x v="0"/>
    <x v="0"/>
    <x v="3"/>
    <s v="Nov"/>
    <s v="Q4"/>
    <n v="980"/>
    <n v="2025"/>
    <s v="Jun"/>
    <s v="Inactive"/>
    <n v="6.7086572255890822"/>
  </r>
  <r>
    <x v="2163"/>
    <s v="CUST12367"/>
    <x v="0"/>
    <x v="2163"/>
    <x v="2163"/>
    <d v="2022-12-05T00:00:00"/>
    <d v="2025-02-11T00:00:00"/>
    <x v="199"/>
    <x v="0"/>
    <n v="799"/>
    <n v="2.1890410958904107"/>
    <x v="1"/>
    <x v="2"/>
    <x v="1"/>
    <s v="Dec"/>
    <s v="Q4"/>
    <n v="1329"/>
    <n v="2025"/>
    <s v="Feb"/>
    <s v="Active"/>
    <n v="57.843198538319236"/>
  </r>
  <r>
    <x v="2164"/>
    <s v="CUST11701"/>
    <x v="1"/>
    <x v="2164"/>
    <x v="2164"/>
    <d v="2024-05-11T00:00:00"/>
    <d v="2025-06-18T00:00:00"/>
    <x v="119"/>
    <x v="2"/>
    <n v="403"/>
    <n v="1.1041095890410959"/>
    <x v="1"/>
    <x v="1"/>
    <x v="2"/>
    <s v="May"/>
    <s v="Q2"/>
    <n v="806"/>
    <n v="2025"/>
    <s v="Jun"/>
    <s v="Inactive"/>
    <n v="11.204992961583601"/>
  </r>
  <r>
    <x v="2165"/>
    <s v="CUST11041"/>
    <x v="3"/>
    <x v="2165"/>
    <x v="2165"/>
    <d v="2024-07-14T00:00:00"/>
    <d v="2024-12-15T00:00:00"/>
    <x v="235"/>
    <x v="1"/>
    <n v="154"/>
    <n v="0.42191780821917807"/>
    <x v="0"/>
    <x v="0"/>
    <x v="2"/>
    <s v="Jul"/>
    <s v="Q3"/>
    <n v="742"/>
    <n v="2024"/>
    <s v="Dec"/>
    <s v="Inactive"/>
    <n v="7.3967935699463601"/>
  </r>
  <r>
    <x v="2166"/>
    <s v="CUST11535"/>
    <x v="0"/>
    <x v="2166"/>
    <x v="2166"/>
    <d v="2021-08-25T00:00:00"/>
    <d v="2023-08-05T00:00:00"/>
    <x v="153"/>
    <x v="2"/>
    <n v="710"/>
    <n v="1.9452054794520548"/>
    <x v="2"/>
    <x v="0"/>
    <x v="0"/>
    <s v="Aug"/>
    <s v="Q3"/>
    <n v="1796"/>
    <n v="2023"/>
    <s v="Aug"/>
    <s v="Inactive"/>
    <n v="25.946778964667214"/>
  </r>
  <r>
    <x v="2167"/>
    <s v="CUST10011"/>
    <x v="2"/>
    <x v="2167"/>
    <x v="2167"/>
    <d v="2022-07-10T00:00:00"/>
    <d v="2025-01-28T00:00:00"/>
    <x v="86"/>
    <x v="1"/>
    <n v="933"/>
    <n v="2.5561643835616437"/>
    <x v="0"/>
    <x v="2"/>
    <x v="1"/>
    <s v="Jul"/>
    <s v="Q3"/>
    <n v="1477"/>
    <n v="2025"/>
    <s v="Jan"/>
    <s v="Inactive"/>
    <n v="13.982037256269036"/>
  </r>
  <r>
    <x v="2168"/>
    <s v="CUST10507"/>
    <x v="1"/>
    <x v="2168"/>
    <x v="2168"/>
    <d v="2023-03-13T00:00:00"/>
    <d v="2025-04-17T00:00:00"/>
    <x v="91"/>
    <x v="1"/>
    <n v="766"/>
    <n v="2.0986301369863014"/>
    <x v="1"/>
    <x v="1"/>
    <x v="3"/>
    <s v="Mar"/>
    <s v="Q1"/>
    <n v="1231"/>
    <n v="2025"/>
    <s v="Apr"/>
    <s v="Inactive"/>
    <n v="12.937394751973471"/>
  </r>
  <r>
    <x v="2169"/>
    <s v="CUST12103"/>
    <x v="3"/>
    <x v="2169"/>
    <x v="2169"/>
    <d v="2023-08-16T00:00:00"/>
    <d v="2024-04-20T00:00:00"/>
    <x v="164"/>
    <x v="0"/>
    <n v="248"/>
    <n v="0.67945205479452053"/>
    <x v="1"/>
    <x v="1"/>
    <x v="3"/>
    <s v="Aug"/>
    <s v="Q3"/>
    <n v="1075"/>
    <n v="2024"/>
    <s v="Apr"/>
    <s v="Active"/>
    <n v="9.7113002322368231"/>
  </r>
  <r>
    <x v="2170"/>
    <s v="CUST11790"/>
    <x v="4"/>
    <x v="2170"/>
    <x v="2170"/>
    <d v="2022-02-20T00:00:00"/>
    <d v="2025-02-15T00:00:00"/>
    <x v="290"/>
    <x v="2"/>
    <n v="1091"/>
    <n v="2.989041095890411"/>
    <x v="1"/>
    <x v="1"/>
    <x v="1"/>
    <s v="Feb"/>
    <s v="Q1"/>
    <n v="1617"/>
    <n v="2025"/>
    <s v="Feb"/>
    <s v="Inactive"/>
    <n v="8.0666892088577171"/>
  </r>
  <r>
    <x v="2171"/>
    <s v="CUST10315"/>
    <x v="3"/>
    <x v="2171"/>
    <x v="2171"/>
    <d v="2022-02-07T00:00:00"/>
    <d v="2022-12-31T00:00:00"/>
    <x v="221"/>
    <x v="1"/>
    <n v="327"/>
    <n v="0.89589041095890409"/>
    <x v="1"/>
    <x v="0"/>
    <x v="1"/>
    <s v="Feb"/>
    <s v="Q1"/>
    <n v="1630"/>
    <n v="2022"/>
    <s v="Dec"/>
    <s v="Inactive"/>
    <n v="18.182928113660818"/>
  </r>
  <r>
    <x v="2172"/>
    <s v="CUST10074"/>
    <x v="0"/>
    <x v="2172"/>
    <x v="2172"/>
    <d v="2022-11-24T00:00:00"/>
    <d v="2023-08-09T00:00:00"/>
    <x v="114"/>
    <x v="2"/>
    <n v="258"/>
    <n v="0.70684931506849313"/>
    <x v="2"/>
    <x v="2"/>
    <x v="1"/>
    <s v="Nov"/>
    <s v="Q4"/>
    <n v="1340"/>
    <n v="2023"/>
    <s v="Aug"/>
    <s v="Inactive"/>
    <n v="226.91491171138912"/>
  </r>
  <r>
    <x v="2173"/>
    <s v="CUST10678"/>
    <x v="2"/>
    <x v="2173"/>
    <x v="2173"/>
    <d v="2023-07-08T00:00:00"/>
    <d v="2024-01-30T00:00:00"/>
    <x v="228"/>
    <x v="2"/>
    <n v="206"/>
    <n v="0.56438356164383563"/>
    <x v="2"/>
    <x v="0"/>
    <x v="3"/>
    <s v="Jul"/>
    <s v="Q3"/>
    <n v="1114"/>
    <n v="2024"/>
    <s v="Jan"/>
    <s v="Inactive"/>
    <n v="30.248611689573785"/>
  </r>
  <r>
    <x v="2174"/>
    <s v="CUST12195"/>
    <x v="2"/>
    <x v="2174"/>
    <x v="2174"/>
    <d v="2023-02-12T00:00:00"/>
    <d v="2023-09-26T00:00:00"/>
    <x v="72"/>
    <x v="0"/>
    <n v="226"/>
    <n v="0.61917808219178083"/>
    <x v="1"/>
    <x v="1"/>
    <x v="3"/>
    <s v="Feb"/>
    <s v="Q1"/>
    <n v="1260"/>
    <n v="2023"/>
    <s v="Sep"/>
    <s v="Active"/>
    <n v="9.3237633631106753"/>
  </r>
  <r>
    <x v="2175"/>
    <s v="CUST10992"/>
    <x v="3"/>
    <x v="2175"/>
    <x v="2175"/>
    <d v="2023-08-30T00:00:00"/>
    <d v="2024-02-13T00:00:00"/>
    <x v="148"/>
    <x v="0"/>
    <n v="167"/>
    <n v="0.45753424657534247"/>
    <x v="1"/>
    <x v="1"/>
    <x v="3"/>
    <s v="Aug"/>
    <s v="Q3"/>
    <n v="1061"/>
    <n v="2024"/>
    <s v="Feb"/>
    <s v="Active"/>
    <n v="9.9178608176577043"/>
  </r>
  <r>
    <x v="2176"/>
    <s v="CUST10936"/>
    <x v="2"/>
    <x v="2176"/>
    <x v="2176"/>
    <d v="2022-07-18T00:00:00"/>
    <d v="2024-05-10T00:00:00"/>
    <x v="257"/>
    <x v="2"/>
    <n v="662"/>
    <n v="1.8136986301369864"/>
    <x v="2"/>
    <x v="2"/>
    <x v="1"/>
    <s v="Jul"/>
    <s v="Q3"/>
    <n v="1469"/>
    <n v="2024"/>
    <s v="May"/>
    <s v="Inactive"/>
    <n v="89.321132152124719"/>
  </r>
  <r>
    <x v="2177"/>
    <s v="CUST10090"/>
    <x v="0"/>
    <x v="2177"/>
    <x v="2177"/>
    <d v="2023-04-13T00:00:00"/>
    <d v="2024-12-27T00:00:00"/>
    <x v="27"/>
    <x v="0"/>
    <n v="624"/>
    <n v="1.7095890410958905"/>
    <x v="2"/>
    <x v="0"/>
    <x v="3"/>
    <s v="Apr"/>
    <s v="Q2"/>
    <n v="1200"/>
    <n v="2024"/>
    <s v="Dec"/>
    <s v="Active"/>
    <n v="34.091235007347279"/>
  </r>
  <r>
    <x v="2178"/>
    <s v="CUST11056"/>
    <x v="4"/>
    <x v="2178"/>
    <x v="2178"/>
    <d v="2023-01-03T00:00:00"/>
    <d v="2023-10-24T00:00:00"/>
    <x v="282"/>
    <x v="0"/>
    <n v="294"/>
    <n v="0.80547945205479454"/>
    <x v="2"/>
    <x v="1"/>
    <x v="3"/>
    <s v="Jan"/>
    <s v="Q1"/>
    <n v="1300"/>
    <n v="2023"/>
    <s v="Oct"/>
    <s v="Active"/>
    <n v="20.636761958697043"/>
  </r>
  <r>
    <x v="2179"/>
    <s v="CUST11708"/>
    <x v="3"/>
    <x v="2179"/>
    <x v="2179"/>
    <d v="2021-11-23T00:00:00"/>
    <d v="2021-12-29T00:00:00"/>
    <x v="10"/>
    <x v="0"/>
    <n v="36"/>
    <n v="9.8630136986301367E-2"/>
    <x v="2"/>
    <x v="0"/>
    <x v="0"/>
    <s v="Nov"/>
    <s v="Q4"/>
    <n v="1706"/>
    <n v="2021"/>
    <s v="Dec"/>
    <s v="Active"/>
    <n v="58.835737399563548"/>
  </r>
  <r>
    <x v="2180"/>
    <s v="CUST11181"/>
    <x v="1"/>
    <x v="2180"/>
    <x v="2180"/>
    <d v="2022-04-30T00:00:00"/>
    <d v="2024-12-18T00:00:00"/>
    <x v="156"/>
    <x v="2"/>
    <n v="963"/>
    <n v="2.6383561643835618"/>
    <x v="0"/>
    <x v="1"/>
    <x v="1"/>
    <s v="Apr"/>
    <s v="Q2"/>
    <n v="1548"/>
    <n v="2024"/>
    <s v="Dec"/>
    <s v="Inactive"/>
    <n v="2.548579062006278"/>
  </r>
  <r>
    <x v="2181"/>
    <s v="CUST11882"/>
    <x v="4"/>
    <x v="2181"/>
    <x v="2181"/>
    <d v="2021-09-06T00:00:00"/>
    <d v="2025-01-18T00:00:00"/>
    <x v="252"/>
    <x v="2"/>
    <n v="1230"/>
    <n v="3.3698630136986303"/>
    <x v="1"/>
    <x v="0"/>
    <x v="0"/>
    <s v="Sep"/>
    <s v="Q3"/>
    <n v="1784"/>
    <n v="2025"/>
    <s v="Jan"/>
    <s v="Inactive"/>
    <n v="29.451679217238595"/>
  </r>
  <r>
    <x v="2182"/>
    <s v="CUST11138"/>
    <x v="3"/>
    <x v="2182"/>
    <x v="2182"/>
    <d v="2022-09-10T00:00:00"/>
    <d v="2023-04-06T00:00:00"/>
    <x v="101"/>
    <x v="0"/>
    <n v="208"/>
    <n v="0.56986301369863013"/>
    <x v="1"/>
    <x v="2"/>
    <x v="1"/>
    <s v="Sep"/>
    <s v="Q3"/>
    <n v="1415"/>
    <n v="2023"/>
    <s v="Apr"/>
    <s v="Active"/>
    <n v="66.528756474436278"/>
  </r>
  <r>
    <x v="2183"/>
    <s v="CUST12009"/>
    <x v="0"/>
    <x v="2183"/>
    <x v="2183"/>
    <d v="2022-09-12T00:00:00"/>
    <d v="2025-05-08T00:00:00"/>
    <x v="289"/>
    <x v="1"/>
    <n v="969"/>
    <n v="2.6547945205479451"/>
    <x v="1"/>
    <x v="0"/>
    <x v="1"/>
    <s v="Sep"/>
    <s v="Q3"/>
    <n v="1413"/>
    <n v="2025"/>
    <s v="May"/>
    <s v="Inactive"/>
    <n v="18.422912078804668"/>
  </r>
  <r>
    <x v="2184"/>
    <s v="CUST11922"/>
    <x v="3"/>
    <x v="2184"/>
    <x v="2184"/>
    <d v="2022-12-29T00:00:00"/>
    <d v="2023-08-18T00:00:00"/>
    <x v="12"/>
    <x v="2"/>
    <n v="232"/>
    <n v="0.63561643835616444"/>
    <x v="1"/>
    <x v="1"/>
    <x v="1"/>
    <s v="Dec"/>
    <s v="Q4"/>
    <n v="1305"/>
    <n v="2023"/>
    <s v="Aug"/>
    <s v="Inactive"/>
    <n v="8.5109906476113046"/>
  </r>
  <r>
    <x v="2185"/>
    <s v="CUST11742"/>
    <x v="2"/>
    <x v="2185"/>
    <x v="2185"/>
    <d v="2023-07-11T00:00:00"/>
    <d v="2023-08-12T00:00:00"/>
    <x v="244"/>
    <x v="2"/>
    <n v="32"/>
    <n v="8.7671232876712329E-2"/>
    <x v="2"/>
    <x v="2"/>
    <x v="3"/>
    <s v="Jul"/>
    <s v="Q3"/>
    <n v="1111"/>
    <n v="2023"/>
    <s v="Aug"/>
    <s v="Inactive"/>
    <n v="98.619875025005641"/>
  </r>
  <r>
    <x v="2186"/>
    <s v="CUST10823"/>
    <x v="0"/>
    <x v="2186"/>
    <x v="2186"/>
    <d v="2024-03-28T00:00:00"/>
    <d v="2025-04-25T00:00:00"/>
    <x v="74"/>
    <x v="1"/>
    <n v="393"/>
    <n v="1.0767123287671232"/>
    <x v="1"/>
    <x v="0"/>
    <x v="2"/>
    <s v="Mar"/>
    <s v="Q1"/>
    <n v="850"/>
    <n v="2025"/>
    <s v="Apr"/>
    <s v="Inactive"/>
    <n v="27.428841138993384"/>
  </r>
  <r>
    <x v="2187"/>
    <s v="CUST10413"/>
    <x v="1"/>
    <x v="2187"/>
    <x v="2187"/>
    <d v="2024-01-25T00:00:00"/>
    <d v="2024-03-12T00:00:00"/>
    <x v="255"/>
    <x v="1"/>
    <n v="47"/>
    <n v="0.12876712328767123"/>
    <x v="2"/>
    <x v="0"/>
    <x v="2"/>
    <s v="Jan"/>
    <s v="Q1"/>
    <n v="913"/>
    <n v="2024"/>
    <s v="Mar"/>
    <s v="Inactive"/>
    <n v="45.75382778090934"/>
  </r>
  <r>
    <x v="2188"/>
    <s v="CUST11091"/>
    <x v="4"/>
    <x v="2188"/>
    <x v="2188"/>
    <d v="2021-06-09T00:00:00"/>
    <d v="2024-10-13T00:00:00"/>
    <x v="277"/>
    <x v="1"/>
    <n v="1222"/>
    <n v="3.3479452054794518"/>
    <x v="1"/>
    <x v="2"/>
    <x v="0"/>
    <s v="Jun"/>
    <s v="Q2"/>
    <n v="1873"/>
    <n v="2024"/>
    <s v="Oct"/>
    <s v="Inactive"/>
    <n v="72.24715294895276"/>
  </r>
  <r>
    <x v="2189"/>
    <s v="CUST11559"/>
    <x v="4"/>
    <x v="2189"/>
    <x v="2189"/>
    <d v="2023-05-23T00:00:00"/>
    <d v="2025-03-19T00:00:00"/>
    <x v="107"/>
    <x v="1"/>
    <n v="666"/>
    <n v="1.8246575342465754"/>
    <x v="2"/>
    <x v="0"/>
    <x v="3"/>
    <s v="May"/>
    <s v="Q2"/>
    <n v="1160"/>
    <n v="2025"/>
    <s v="Mar"/>
    <s v="Inactive"/>
    <n v="32.2577123488091"/>
  </r>
  <r>
    <x v="2190"/>
    <s v="CUST11508"/>
    <x v="4"/>
    <x v="2190"/>
    <x v="2190"/>
    <d v="2022-01-03T00:00:00"/>
    <d v="2022-10-29T00:00:00"/>
    <x v="209"/>
    <x v="2"/>
    <n v="299"/>
    <n v="0.81917808219178079"/>
    <x v="1"/>
    <x v="2"/>
    <x v="1"/>
    <s v="Jan"/>
    <s v="Q1"/>
    <n v="1665"/>
    <n v="2022"/>
    <s v="Oct"/>
    <s v="Inactive"/>
    <n v="52.885315566098377"/>
  </r>
  <r>
    <x v="2191"/>
    <s v="CUST11434"/>
    <x v="2"/>
    <x v="2191"/>
    <x v="2191"/>
    <d v="2022-09-11T00:00:00"/>
    <d v="2024-07-04T00:00:00"/>
    <x v="157"/>
    <x v="0"/>
    <n v="662"/>
    <n v="1.8136986301369864"/>
    <x v="1"/>
    <x v="0"/>
    <x v="1"/>
    <s v="Sep"/>
    <s v="Q3"/>
    <n v="1414"/>
    <n v="2024"/>
    <s v="Jul"/>
    <s v="Active"/>
    <n v="10.476106570360516"/>
  </r>
  <r>
    <x v="2192"/>
    <s v="CUST11783"/>
    <x v="4"/>
    <x v="2192"/>
    <x v="2192"/>
    <d v="2022-04-16T00:00:00"/>
    <d v="2022-12-13T00:00:00"/>
    <x v="29"/>
    <x v="0"/>
    <n v="241"/>
    <n v="0.66027397260273968"/>
    <x v="1"/>
    <x v="2"/>
    <x v="1"/>
    <s v="Apr"/>
    <s v="Q2"/>
    <n v="1562"/>
    <n v="2022"/>
    <s v="Dec"/>
    <s v="Active"/>
    <n v="44.179232140744993"/>
  </r>
  <r>
    <x v="2193"/>
    <s v="CUST10968"/>
    <x v="3"/>
    <x v="2193"/>
    <x v="2193"/>
    <d v="2021-09-23T00:00:00"/>
    <d v="2023-03-30T00:00:00"/>
    <x v="210"/>
    <x v="0"/>
    <n v="553"/>
    <n v="1.515068493150685"/>
    <x v="0"/>
    <x v="0"/>
    <x v="0"/>
    <s v="Sep"/>
    <s v="Q3"/>
    <n v="1767"/>
    <n v="2023"/>
    <s v="Mar"/>
    <s v="Active"/>
    <n v="3.6528588746259412"/>
  </r>
  <r>
    <x v="2194"/>
    <s v="CUST10605"/>
    <x v="1"/>
    <x v="2194"/>
    <x v="2194"/>
    <d v="2023-05-01T00:00:00"/>
    <d v="2025-07-24T00:00:00"/>
    <x v="21"/>
    <x v="1"/>
    <n v="815"/>
    <n v="2.2328767123287672"/>
    <x v="2"/>
    <x v="2"/>
    <x v="3"/>
    <s v="May"/>
    <s v="Q2"/>
    <n v="1182"/>
    <n v="2025"/>
    <s v="Jul"/>
    <s v="Inactive"/>
    <n v="111.65839284171402"/>
  </r>
  <r>
    <x v="2195"/>
    <s v="CUST12044"/>
    <x v="4"/>
    <x v="2195"/>
    <x v="2195"/>
    <d v="2024-05-18T00:00:00"/>
    <d v="2024-11-05T00:00:00"/>
    <x v="95"/>
    <x v="1"/>
    <n v="171"/>
    <n v="0.46849315068493153"/>
    <x v="0"/>
    <x v="1"/>
    <x v="2"/>
    <s v="May"/>
    <s v="Q2"/>
    <n v="799"/>
    <n v="2024"/>
    <s v="Nov"/>
    <s v="Inactive"/>
    <n v="6.6947429516680756"/>
  </r>
  <r>
    <x v="2196"/>
    <s v="CUST12068"/>
    <x v="4"/>
    <x v="2196"/>
    <x v="2196"/>
    <d v="2021-06-09T00:00:00"/>
    <d v="2024-12-22T00:00:00"/>
    <x v="277"/>
    <x v="2"/>
    <n v="1292"/>
    <n v="3.5397260273972604"/>
    <x v="0"/>
    <x v="2"/>
    <x v="0"/>
    <s v="Jun"/>
    <s v="Q2"/>
    <n v="1873"/>
    <n v="2024"/>
    <s v="Dec"/>
    <s v="Inactive"/>
    <n v="26.377480597461162"/>
  </r>
  <r>
    <x v="2197"/>
    <s v="CUST10366"/>
    <x v="4"/>
    <x v="2197"/>
    <x v="2197"/>
    <d v="2021-02-09T00:00:00"/>
    <d v="2023-04-10T00:00:00"/>
    <x v="233"/>
    <x v="2"/>
    <n v="790"/>
    <n v="2.1643835616438358"/>
    <x v="1"/>
    <x v="0"/>
    <x v="0"/>
    <s v="Feb"/>
    <s v="Q1"/>
    <n v="1993"/>
    <n v="2023"/>
    <s v="Apr"/>
    <s v="Inactive"/>
    <n v="22.670105011506177"/>
  </r>
  <r>
    <x v="2198"/>
    <s v="CUST10219"/>
    <x v="0"/>
    <x v="2198"/>
    <x v="2198"/>
    <d v="2023-11-08T00:00:00"/>
    <d v="2024-10-30T00:00:00"/>
    <x v="250"/>
    <x v="1"/>
    <n v="357"/>
    <n v="0.9780821917808219"/>
    <x v="1"/>
    <x v="0"/>
    <x v="3"/>
    <s v="Nov"/>
    <s v="Q4"/>
    <n v="991"/>
    <n v="2024"/>
    <s v="Oct"/>
    <s v="Inactive"/>
    <n v="23.279207733579145"/>
  </r>
  <r>
    <x v="2199"/>
    <s v="CUST11812"/>
    <x v="3"/>
    <x v="2199"/>
    <x v="2199"/>
    <d v="2022-06-18T00:00:00"/>
    <d v="2022-10-22T00:00:00"/>
    <x v="265"/>
    <x v="0"/>
    <n v="126"/>
    <n v="0.34520547945205482"/>
    <x v="2"/>
    <x v="1"/>
    <x v="1"/>
    <s v="Jun"/>
    <s v="Q2"/>
    <n v="1499"/>
    <n v="2022"/>
    <s v="Oct"/>
    <s v="Active"/>
    <n v="24.490518484917704"/>
  </r>
  <r>
    <x v="2200"/>
    <s v="CUST10365"/>
    <x v="2"/>
    <x v="2200"/>
    <x v="2200"/>
    <d v="2022-12-10T00:00:00"/>
    <d v="2024-12-29T00:00:00"/>
    <x v="6"/>
    <x v="0"/>
    <n v="750"/>
    <n v="2.0547945205479454"/>
    <x v="2"/>
    <x v="1"/>
    <x v="1"/>
    <s v="Dec"/>
    <s v="Q4"/>
    <n v="1324"/>
    <n v="2024"/>
    <s v="Dec"/>
    <s v="Active"/>
    <n v="20.749143969883171"/>
  </r>
  <r>
    <x v="2201"/>
    <s v="CUST10223"/>
    <x v="3"/>
    <x v="2201"/>
    <x v="2201"/>
    <d v="2023-05-26T00:00:00"/>
    <d v="2025-01-15T00:00:00"/>
    <x v="98"/>
    <x v="0"/>
    <n v="600"/>
    <n v="1.6438356164383561"/>
    <x v="2"/>
    <x v="0"/>
    <x v="3"/>
    <s v="May"/>
    <s v="Q2"/>
    <n v="1157"/>
    <n v="2025"/>
    <s v="Jan"/>
    <s v="Active"/>
    <n v="31.870435811588525"/>
  </r>
  <r>
    <x v="2202"/>
    <s v="CUST12162"/>
    <x v="4"/>
    <x v="2202"/>
    <x v="2202"/>
    <d v="2020-09-28T00:00:00"/>
    <d v="2024-08-14T00:00:00"/>
    <x v="97"/>
    <x v="2"/>
    <n v="1416"/>
    <n v="3.8794520547945206"/>
    <x v="2"/>
    <x v="1"/>
    <x v="4"/>
    <s v="Sep"/>
    <s v="Q3"/>
    <n v="2127"/>
    <n v="2024"/>
    <s v="Aug"/>
    <s v="Inactive"/>
    <n v="21.889801324385395"/>
  </r>
  <r>
    <x v="2203"/>
    <s v="CUST11116"/>
    <x v="3"/>
    <x v="2203"/>
    <x v="2203"/>
    <d v="2024-06-21T00:00:00"/>
    <d v="2024-10-03T00:00:00"/>
    <x v="7"/>
    <x v="1"/>
    <n v="104"/>
    <n v="0.28493150684931506"/>
    <x v="2"/>
    <x v="0"/>
    <x v="2"/>
    <s v="Jun"/>
    <s v="Q2"/>
    <n v="765"/>
    <n v="2024"/>
    <s v="Oct"/>
    <s v="Inactive"/>
    <n v="30.034576383659758"/>
  </r>
  <r>
    <x v="2204"/>
    <s v="CUST12190"/>
    <x v="1"/>
    <x v="2204"/>
    <x v="2204"/>
    <d v="2024-02-02T00:00:00"/>
    <d v="2024-10-15T00:00:00"/>
    <x v="162"/>
    <x v="0"/>
    <n v="256"/>
    <n v="0.70136986301369864"/>
    <x v="1"/>
    <x v="0"/>
    <x v="2"/>
    <s v="Feb"/>
    <s v="Q1"/>
    <n v="905"/>
    <n v="2024"/>
    <s v="Oct"/>
    <s v="Active"/>
    <n v="18.479505491515145"/>
  </r>
  <r>
    <x v="2205"/>
    <s v="CUST12166"/>
    <x v="0"/>
    <x v="2205"/>
    <x v="2205"/>
    <d v="2023-02-06T00:00:00"/>
    <d v="2023-08-07T00:00:00"/>
    <x v="148"/>
    <x v="1"/>
    <n v="182"/>
    <n v="0.49863013698630138"/>
    <x v="1"/>
    <x v="2"/>
    <x v="3"/>
    <s v="Feb"/>
    <s v="Q1"/>
    <n v="1266"/>
    <n v="2023"/>
    <s v="Aug"/>
    <s v="Inactive"/>
    <n v="40.431402802013437"/>
  </r>
  <r>
    <x v="2206"/>
    <s v="CUST10968"/>
    <x v="0"/>
    <x v="2206"/>
    <x v="2206"/>
    <d v="2021-05-07T00:00:00"/>
    <d v="2022-05-05T00:00:00"/>
    <x v="52"/>
    <x v="2"/>
    <n v="363"/>
    <n v="0.9945205479452055"/>
    <x v="2"/>
    <x v="2"/>
    <x v="0"/>
    <s v="May"/>
    <s v="Q2"/>
    <n v="1906"/>
    <n v="2022"/>
    <s v="May"/>
    <s v="Inactive"/>
    <n v="331.76267800974159"/>
  </r>
  <r>
    <x v="2207"/>
    <s v="CUST12240"/>
    <x v="3"/>
    <x v="2207"/>
    <x v="2207"/>
    <d v="2023-11-26T00:00:00"/>
    <d v="2024-08-11T00:00:00"/>
    <x v="211"/>
    <x v="0"/>
    <n v="259"/>
    <n v="0.70958904109589038"/>
    <x v="2"/>
    <x v="1"/>
    <x v="3"/>
    <s v="Nov"/>
    <s v="Q4"/>
    <n v="973"/>
    <n v="2024"/>
    <s v="Aug"/>
    <s v="Active"/>
    <n v="18.396052738260522"/>
  </r>
  <r>
    <x v="2208"/>
    <s v="CUST11175"/>
    <x v="2"/>
    <x v="2208"/>
    <x v="2208"/>
    <d v="2021-08-14T00:00:00"/>
    <d v="2022-06-19T00:00:00"/>
    <x v="10"/>
    <x v="0"/>
    <n v="309"/>
    <n v="0.84657534246575339"/>
    <x v="1"/>
    <x v="1"/>
    <x v="0"/>
    <s v="Aug"/>
    <s v="Q3"/>
    <n v="1807"/>
    <n v="2022"/>
    <s v="Jun"/>
    <s v="Active"/>
    <n v="9.6785506374516288"/>
  </r>
  <r>
    <x v="2209"/>
    <s v="CUST11680"/>
    <x v="0"/>
    <x v="2209"/>
    <x v="2209"/>
    <d v="2022-01-18T00:00:00"/>
    <d v="2024-07-12T00:00:00"/>
    <x v="102"/>
    <x v="0"/>
    <n v="906"/>
    <n v="2.4821917808219176"/>
    <x v="1"/>
    <x v="1"/>
    <x v="1"/>
    <s v="Jan"/>
    <s v="Q1"/>
    <n v="1650"/>
    <n v="2024"/>
    <s v="Jul"/>
    <s v="Active"/>
    <n v="8.958037622463447"/>
  </r>
  <r>
    <x v="2210"/>
    <s v="CUST10021"/>
    <x v="0"/>
    <x v="2210"/>
    <x v="2210"/>
    <d v="2023-12-26T00:00:00"/>
    <d v="2024-01-08T00:00:00"/>
    <x v="179"/>
    <x v="1"/>
    <n v="13"/>
    <n v="3.5616438356164383E-2"/>
    <x v="0"/>
    <x v="0"/>
    <x v="3"/>
    <s v="Dec"/>
    <s v="Q4"/>
    <n v="943"/>
    <n v="2024"/>
    <s v="Jan"/>
    <s v="Inactive"/>
    <n v="10.8338349247905"/>
  </r>
  <r>
    <x v="2211"/>
    <s v="CUST12327"/>
    <x v="0"/>
    <x v="2211"/>
    <x v="2211"/>
    <d v="2023-10-19T00:00:00"/>
    <d v="2024-05-28T00:00:00"/>
    <x v="48"/>
    <x v="0"/>
    <n v="222"/>
    <n v="0.60821917808219184"/>
    <x v="1"/>
    <x v="0"/>
    <x v="3"/>
    <s v="Oct"/>
    <s v="Q4"/>
    <n v="1011"/>
    <n v="2024"/>
    <s v="May"/>
    <s v="Active"/>
    <n v="22.49401875873"/>
  </r>
  <r>
    <x v="2212"/>
    <s v="CUST11911"/>
    <x v="4"/>
    <x v="2212"/>
    <x v="2212"/>
    <d v="2021-04-18T00:00:00"/>
    <d v="2021-06-06T00:00:00"/>
    <x v="156"/>
    <x v="2"/>
    <n v="49"/>
    <n v="0.13424657534246576"/>
    <x v="1"/>
    <x v="0"/>
    <x v="0"/>
    <s v="Apr"/>
    <s v="Q2"/>
    <n v="1925"/>
    <n v="2021"/>
    <s v="Jun"/>
    <s v="Inactive"/>
    <n v="38.122604451375025"/>
  </r>
  <r>
    <x v="2213"/>
    <s v="CUST12461"/>
    <x v="1"/>
    <x v="2213"/>
    <x v="2213"/>
    <d v="2023-08-10T00:00:00"/>
    <d v="2023-08-30T00:00:00"/>
    <x v="45"/>
    <x v="0"/>
    <n v="20"/>
    <n v="5.4794520547945202E-2"/>
    <x v="2"/>
    <x v="2"/>
    <x v="3"/>
    <s v="Aug"/>
    <s v="Q3"/>
    <n v="1081"/>
    <n v="2023"/>
    <s v="Aug"/>
    <s v="Active"/>
    <n v="58.994771459747824"/>
  </r>
  <r>
    <x v="2214"/>
    <s v="CUST10790"/>
    <x v="2"/>
    <x v="2214"/>
    <x v="2214"/>
    <d v="2021-11-25T00:00:00"/>
    <d v="2024-09-02T00:00:00"/>
    <x v="278"/>
    <x v="1"/>
    <n v="1012"/>
    <n v="2.7726027397260276"/>
    <x v="2"/>
    <x v="1"/>
    <x v="0"/>
    <s v="Nov"/>
    <s v="Q4"/>
    <n v="1704"/>
    <n v="2024"/>
    <s v="Sep"/>
    <s v="Inactive"/>
    <n v="23.054428369000203"/>
  </r>
  <r>
    <x v="2215"/>
    <s v="CUST11732"/>
    <x v="3"/>
    <x v="2215"/>
    <x v="2215"/>
    <d v="2023-12-13T00:00:00"/>
    <d v="2025-01-29T00:00:00"/>
    <x v="84"/>
    <x v="0"/>
    <n v="413"/>
    <n v="1.1315068493150684"/>
    <x v="2"/>
    <x v="0"/>
    <x v="3"/>
    <s v="Dec"/>
    <s v="Q4"/>
    <n v="956"/>
    <n v="2025"/>
    <s v="Jan"/>
    <s v="Active"/>
    <n v="46.246963174259953"/>
  </r>
  <r>
    <x v="2216"/>
    <s v="CUST10959"/>
    <x v="2"/>
    <x v="2216"/>
    <x v="2216"/>
    <d v="2023-04-14T00:00:00"/>
    <d v="2023-07-22T00:00:00"/>
    <x v="287"/>
    <x v="0"/>
    <n v="99"/>
    <n v="0.27123287671232876"/>
    <x v="1"/>
    <x v="0"/>
    <x v="3"/>
    <s v="Apr"/>
    <s v="Q2"/>
    <n v="1199"/>
    <n v="2023"/>
    <s v="Jul"/>
    <s v="Active"/>
    <n v="16.975544330316069"/>
  </r>
  <r>
    <x v="2217"/>
    <s v="CUST11287"/>
    <x v="2"/>
    <x v="2217"/>
    <x v="2217"/>
    <d v="2024-02-05T00:00:00"/>
    <d v="2024-09-06T00:00:00"/>
    <x v="173"/>
    <x v="0"/>
    <n v="214"/>
    <n v="0.58630136986301373"/>
    <x v="1"/>
    <x v="1"/>
    <x v="2"/>
    <s v="Feb"/>
    <s v="Q1"/>
    <n v="902"/>
    <n v="2024"/>
    <s v="Sep"/>
    <s v="Active"/>
    <n v="13.120727984918688"/>
  </r>
  <r>
    <x v="2218"/>
    <s v="CUST10184"/>
    <x v="1"/>
    <x v="2218"/>
    <x v="2218"/>
    <d v="2022-05-30T00:00:00"/>
    <d v="2023-07-23T00:00:00"/>
    <x v="191"/>
    <x v="0"/>
    <n v="419"/>
    <n v="1.1479452054794521"/>
    <x v="0"/>
    <x v="1"/>
    <x v="1"/>
    <s v="May"/>
    <s v="Q2"/>
    <n v="1518"/>
    <n v="2023"/>
    <s v="Jul"/>
    <s v="Active"/>
    <n v="6.1039306757246656"/>
  </r>
  <r>
    <x v="2219"/>
    <s v="CUST10983"/>
    <x v="2"/>
    <x v="2219"/>
    <x v="2219"/>
    <d v="2023-02-21T00:00:00"/>
    <d v="2024-05-27T00:00:00"/>
    <x v="57"/>
    <x v="2"/>
    <n v="461"/>
    <n v="1.263013698630137"/>
    <x v="2"/>
    <x v="0"/>
    <x v="3"/>
    <s v="Feb"/>
    <s v="Q1"/>
    <n v="1251"/>
    <n v="2024"/>
    <s v="May"/>
    <s v="Inactive"/>
    <n v="27.04049953880088"/>
  </r>
  <r>
    <x v="2220"/>
    <s v="CUST11135"/>
    <x v="4"/>
    <x v="2220"/>
    <x v="2220"/>
    <d v="2023-05-13T00:00:00"/>
    <d v="2025-06-28T00:00:00"/>
    <x v="113"/>
    <x v="2"/>
    <n v="777"/>
    <n v="2.128767123287671"/>
    <x v="1"/>
    <x v="2"/>
    <x v="3"/>
    <s v="May"/>
    <s v="Q2"/>
    <n v="1170"/>
    <n v="2025"/>
    <s v="Jun"/>
    <s v="Inactive"/>
    <n v="43.591876628223517"/>
  </r>
  <r>
    <x v="2221"/>
    <s v="CUST10236"/>
    <x v="0"/>
    <x v="2221"/>
    <x v="2221"/>
    <d v="2024-03-14T00:00:00"/>
    <d v="2024-07-15T00:00:00"/>
    <x v="36"/>
    <x v="2"/>
    <n v="123"/>
    <n v="0.33698630136986302"/>
    <x v="0"/>
    <x v="0"/>
    <x v="2"/>
    <s v="Mar"/>
    <s v="Q1"/>
    <n v="864"/>
    <n v="2024"/>
    <s v="Jul"/>
    <s v="Inactive"/>
    <n v="13.184244490296344"/>
  </r>
  <r>
    <x v="2222"/>
    <s v="CUST12439"/>
    <x v="1"/>
    <x v="2222"/>
    <x v="2222"/>
    <d v="2022-03-17T00:00:00"/>
    <d v="2023-11-21T00:00:00"/>
    <x v="140"/>
    <x v="0"/>
    <n v="614"/>
    <n v="1.6821917808219178"/>
    <x v="2"/>
    <x v="1"/>
    <x v="1"/>
    <s v="Mar"/>
    <s v="Q1"/>
    <n v="1592"/>
    <n v="2023"/>
    <s v="Nov"/>
    <s v="Active"/>
    <n v="22.672013566825459"/>
  </r>
  <r>
    <x v="2223"/>
    <s v="CUST11283"/>
    <x v="1"/>
    <x v="2223"/>
    <x v="2223"/>
    <d v="2022-07-09T00:00:00"/>
    <d v="2022-09-20T00:00:00"/>
    <x v="65"/>
    <x v="0"/>
    <n v="73"/>
    <n v="0.2"/>
    <x v="0"/>
    <x v="0"/>
    <x v="1"/>
    <s v="Jul"/>
    <s v="Q3"/>
    <n v="1478"/>
    <n v="2022"/>
    <s v="Sep"/>
    <s v="Active"/>
    <n v="9.5567501502613883"/>
  </r>
  <r>
    <x v="2224"/>
    <s v="CUST11577"/>
    <x v="4"/>
    <x v="2224"/>
    <x v="2224"/>
    <d v="2020-09-28T00:00:00"/>
    <d v="2024-08-12T00:00:00"/>
    <x v="207"/>
    <x v="1"/>
    <n v="1414"/>
    <n v="3.8739726027397259"/>
    <x v="0"/>
    <x v="0"/>
    <x v="4"/>
    <s v="Sep"/>
    <s v="Q3"/>
    <n v="2127"/>
    <n v="2024"/>
    <s v="Aug"/>
    <s v="Inactive"/>
    <n v="11.674497814544567"/>
  </r>
  <r>
    <x v="2225"/>
    <s v="CUST11311"/>
    <x v="3"/>
    <x v="2225"/>
    <x v="2225"/>
    <d v="2022-03-07T00:00:00"/>
    <d v="2024-05-08T00:00:00"/>
    <x v="32"/>
    <x v="0"/>
    <n v="793"/>
    <n v="2.1726027397260275"/>
    <x v="1"/>
    <x v="0"/>
    <x v="1"/>
    <s v="Mar"/>
    <s v="Q1"/>
    <n v="1602"/>
    <n v="2024"/>
    <s v="May"/>
    <s v="Active"/>
    <n v="29.196911405797273"/>
  </r>
  <r>
    <x v="2226"/>
    <s v="CUST10953"/>
    <x v="4"/>
    <x v="2226"/>
    <x v="2226"/>
    <d v="2021-01-15T00:00:00"/>
    <d v="2021-03-05T00:00:00"/>
    <x v="149"/>
    <x v="1"/>
    <n v="49"/>
    <n v="0.13424657534246576"/>
    <x v="1"/>
    <x v="2"/>
    <x v="0"/>
    <s v="Jan"/>
    <s v="Q1"/>
    <n v="2018"/>
    <n v="2021"/>
    <s v="Mar"/>
    <s v="Inactive"/>
    <n v="135.67626165131543"/>
  </r>
  <r>
    <x v="2227"/>
    <s v="CUST11426"/>
    <x v="0"/>
    <x v="2227"/>
    <x v="2227"/>
    <d v="2022-04-10T00:00:00"/>
    <d v="2022-05-29T00:00:00"/>
    <x v="240"/>
    <x v="0"/>
    <n v="49"/>
    <n v="0.13424657534246576"/>
    <x v="1"/>
    <x v="1"/>
    <x v="1"/>
    <s v="Apr"/>
    <s v="Q2"/>
    <n v="1568"/>
    <n v="2022"/>
    <s v="May"/>
    <s v="Active"/>
    <n v="12.581112399344706"/>
  </r>
  <r>
    <x v="2228"/>
    <s v="CUST10985"/>
    <x v="0"/>
    <x v="2228"/>
    <x v="2228"/>
    <d v="2020-09-15T00:00:00"/>
    <d v="2022-12-01T00:00:00"/>
    <x v="241"/>
    <x v="0"/>
    <n v="807"/>
    <n v="2.2109589041095892"/>
    <x v="2"/>
    <x v="0"/>
    <x v="4"/>
    <s v="Sep"/>
    <s v="Q3"/>
    <n v="2140"/>
    <n v="2022"/>
    <s v="Dec"/>
    <s v="Active"/>
    <n v="29.854104343653926"/>
  </r>
  <r>
    <x v="2229"/>
    <s v="CUST11852"/>
    <x v="0"/>
    <x v="2229"/>
    <x v="2229"/>
    <d v="2021-05-20T00:00:00"/>
    <d v="2023-08-19T00:00:00"/>
    <x v="256"/>
    <x v="0"/>
    <n v="821"/>
    <n v="2.2493150684931509"/>
    <x v="2"/>
    <x v="0"/>
    <x v="0"/>
    <s v="May"/>
    <s v="Q2"/>
    <n v="1893"/>
    <n v="2023"/>
    <s v="Aug"/>
    <s v="Active"/>
    <n v="46.839796453711593"/>
  </r>
  <r>
    <x v="2230"/>
    <s v="CUST11005"/>
    <x v="3"/>
    <x v="2230"/>
    <x v="2230"/>
    <d v="2023-06-27T00:00:00"/>
    <d v="2024-07-20T00:00:00"/>
    <x v="170"/>
    <x v="0"/>
    <n v="389"/>
    <n v="1.0657534246575342"/>
    <x v="0"/>
    <x v="1"/>
    <x v="3"/>
    <s v="Jun"/>
    <s v="Q2"/>
    <n v="1125"/>
    <n v="2024"/>
    <s v="Jul"/>
    <s v="Active"/>
    <n v="6.5426590510031994"/>
  </r>
  <r>
    <x v="2231"/>
    <s v="CUST12032"/>
    <x v="0"/>
    <x v="2231"/>
    <x v="2231"/>
    <d v="2021-12-20T00:00:00"/>
    <d v="2022-09-25T00:00:00"/>
    <x v="103"/>
    <x v="0"/>
    <n v="279"/>
    <n v="0.76438356164383559"/>
    <x v="2"/>
    <x v="2"/>
    <x v="0"/>
    <s v="Dec"/>
    <s v="Q4"/>
    <n v="1679"/>
    <n v="2022"/>
    <s v="Sep"/>
    <s v="Active"/>
    <n v="233.90701231322117"/>
  </r>
  <r>
    <x v="2232"/>
    <s v="CUST10371"/>
    <x v="4"/>
    <x v="2232"/>
    <x v="2232"/>
    <d v="2024-04-13T00:00:00"/>
    <d v="2024-09-14T00:00:00"/>
    <x v="185"/>
    <x v="2"/>
    <n v="154"/>
    <n v="0.42191780821917807"/>
    <x v="0"/>
    <x v="0"/>
    <x v="2"/>
    <s v="Apr"/>
    <s v="Q2"/>
    <n v="834"/>
    <n v="2024"/>
    <s v="Sep"/>
    <s v="Inactive"/>
    <n v="9.6906402232402762"/>
  </r>
  <r>
    <x v="2233"/>
    <s v="CUST12369"/>
    <x v="0"/>
    <x v="2233"/>
    <x v="2233"/>
    <d v="2021-09-14T00:00:00"/>
    <d v="2024-04-28T00:00:00"/>
    <x v="233"/>
    <x v="1"/>
    <n v="957"/>
    <n v="2.6219178082191781"/>
    <x v="2"/>
    <x v="0"/>
    <x v="0"/>
    <s v="Sep"/>
    <s v="Q3"/>
    <n v="1776"/>
    <n v="2024"/>
    <s v="Apr"/>
    <s v="Inactive"/>
    <n v="40.029729910849042"/>
  </r>
  <r>
    <x v="2234"/>
    <s v="CUST11015"/>
    <x v="4"/>
    <x v="2234"/>
    <x v="2234"/>
    <d v="2024-01-14T00:00:00"/>
    <d v="2025-05-18T00:00:00"/>
    <x v="146"/>
    <x v="2"/>
    <n v="490"/>
    <n v="1.3424657534246576"/>
    <x v="1"/>
    <x v="1"/>
    <x v="2"/>
    <s v="Jan"/>
    <s v="Q1"/>
    <n v="924"/>
    <n v="2025"/>
    <s v="May"/>
    <s v="Inactive"/>
    <n v="14.083176643475598"/>
  </r>
  <r>
    <x v="2235"/>
    <s v="CUST12053"/>
    <x v="4"/>
    <x v="2235"/>
    <x v="2235"/>
    <d v="2023-01-17T00:00:00"/>
    <d v="2024-04-02T00:00:00"/>
    <x v="75"/>
    <x v="2"/>
    <n v="441"/>
    <n v="1.2082191780821918"/>
    <x v="0"/>
    <x v="1"/>
    <x v="3"/>
    <s v="Jan"/>
    <s v="Q1"/>
    <n v="1286"/>
    <n v="2024"/>
    <s v="Apr"/>
    <s v="Inactive"/>
    <n v="5.9328649009761403"/>
  </r>
  <r>
    <x v="2236"/>
    <s v="CUST10099"/>
    <x v="4"/>
    <x v="2236"/>
    <x v="2236"/>
    <d v="2022-08-15T00:00:00"/>
    <d v="2024-06-06T00:00:00"/>
    <x v="93"/>
    <x v="2"/>
    <n v="661"/>
    <n v="1.810958904109589"/>
    <x v="2"/>
    <x v="0"/>
    <x v="1"/>
    <s v="Aug"/>
    <s v="Q3"/>
    <n v="1441"/>
    <n v="2024"/>
    <s v="Jun"/>
    <s v="Inactive"/>
    <n v="35.711720561556447"/>
  </r>
  <r>
    <x v="2237"/>
    <s v="CUST11890"/>
    <x v="1"/>
    <x v="2237"/>
    <x v="2237"/>
    <d v="2021-04-27T00:00:00"/>
    <d v="2024-12-31T00:00:00"/>
    <x v="101"/>
    <x v="0"/>
    <n v="1344"/>
    <n v="3.6821917808219178"/>
    <x v="1"/>
    <x v="1"/>
    <x v="0"/>
    <s v="Apr"/>
    <s v="Q2"/>
    <n v="1916"/>
    <n v="2024"/>
    <s v="Dec"/>
    <s v="Active"/>
    <n v="16.254287245315215"/>
  </r>
  <r>
    <x v="2238"/>
    <s v="CUST10833"/>
    <x v="2"/>
    <x v="2238"/>
    <x v="2238"/>
    <d v="2021-07-18T00:00:00"/>
    <d v="2025-05-10T00:00:00"/>
    <x v="169"/>
    <x v="2"/>
    <n v="1392"/>
    <n v="3.8136986301369862"/>
    <x v="2"/>
    <x v="2"/>
    <x v="0"/>
    <s v="Jul"/>
    <s v="Q3"/>
    <n v="1834"/>
    <n v="2025"/>
    <s v="May"/>
    <s v="Inactive"/>
    <n v="59.441593105753007"/>
  </r>
  <r>
    <x v="2239"/>
    <s v="CUST10150"/>
    <x v="4"/>
    <x v="2239"/>
    <x v="2239"/>
    <d v="2022-04-11T00:00:00"/>
    <d v="2024-09-21T00:00:00"/>
    <x v="257"/>
    <x v="0"/>
    <n v="894"/>
    <n v="2.4493150684931506"/>
    <x v="1"/>
    <x v="0"/>
    <x v="1"/>
    <s v="Apr"/>
    <s v="Q2"/>
    <n v="1567"/>
    <n v="2024"/>
    <s v="Sep"/>
    <s v="Active"/>
    <n v="12.330794848483055"/>
  </r>
  <r>
    <x v="2240"/>
    <s v="CUST10044"/>
    <x v="1"/>
    <x v="2240"/>
    <x v="2240"/>
    <d v="2023-11-17T00:00:00"/>
    <d v="2025-06-24T00:00:00"/>
    <x v="148"/>
    <x v="2"/>
    <n v="585"/>
    <n v="1.6027397260273972"/>
    <x v="1"/>
    <x v="0"/>
    <x v="3"/>
    <s v="Nov"/>
    <s v="Q4"/>
    <n v="982"/>
    <n v="2025"/>
    <s v="Jun"/>
    <s v="Inactive"/>
    <n v="17.118020972522405"/>
  </r>
  <r>
    <x v="2241"/>
    <s v="CUST10959"/>
    <x v="3"/>
    <x v="2241"/>
    <x v="2241"/>
    <d v="2024-07-16T00:00:00"/>
    <d v="2025-06-14T00:00:00"/>
    <x v="172"/>
    <x v="2"/>
    <n v="333"/>
    <n v="0.9123287671232877"/>
    <x v="2"/>
    <x v="0"/>
    <x v="2"/>
    <s v="Jul"/>
    <s v="Q3"/>
    <n v="740"/>
    <n v="2025"/>
    <s v="Jun"/>
    <s v="Inactive"/>
    <n v="31.339285246109284"/>
  </r>
  <r>
    <x v="2242"/>
    <s v="CUST11924"/>
    <x v="4"/>
    <x v="2242"/>
    <x v="2242"/>
    <d v="2022-10-07T00:00:00"/>
    <d v="2024-08-11T00:00:00"/>
    <x v="210"/>
    <x v="2"/>
    <n v="674"/>
    <n v="1.8465753424657534"/>
    <x v="1"/>
    <x v="0"/>
    <x v="1"/>
    <s v="Oct"/>
    <s v="Q4"/>
    <n v="1388"/>
    <n v="2024"/>
    <s v="Aug"/>
    <s v="Inactive"/>
    <n v="18.787790847326821"/>
  </r>
  <r>
    <x v="2243"/>
    <s v="CUST10701"/>
    <x v="0"/>
    <x v="2243"/>
    <x v="2243"/>
    <d v="2024-03-02T00:00:00"/>
    <d v="2025-07-24T00:00:00"/>
    <x v="17"/>
    <x v="1"/>
    <n v="509"/>
    <n v="1.3945205479452054"/>
    <x v="1"/>
    <x v="1"/>
    <x v="2"/>
    <s v="Mar"/>
    <s v="Q1"/>
    <n v="876"/>
    <n v="2025"/>
    <s v="Jul"/>
    <s v="Inactive"/>
    <n v="10.130447057713472"/>
  </r>
  <r>
    <x v="2244"/>
    <s v="CUST10499"/>
    <x v="2"/>
    <x v="2244"/>
    <x v="2244"/>
    <d v="2022-11-30T00:00:00"/>
    <d v="2022-12-23T00:00:00"/>
    <x v="89"/>
    <x v="0"/>
    <n v="23"/>
    <n v="6.3013698630136991E-2"/>
    <x v="1"/>
    <x v="0"/>
    <x v="1"/>
    <s v="Nov"/>
    <s v="Q4"/>
    <n v="1334"/>
    <n v="2022"/>
    <s v="Dec"/>
    <s v="Active"/>
    <n v="17.439594727893301"/>
  </r>
  <r>
    <x v="2245"/>
    <s v="CUST10066"/>
    <x v="4"/>
    <x v="2245"/>
    <x v="2245"/>
    <d v="2024-07-18T00:00:00"/>
    <d v="2025-07-15T00:00:00"/>
    <x v="51"/>
    <x v="0"/>
    <n v="362"/>
    <n v="0.99178082191780825"/>
    <x v="1"/>
    <x v="0"/>
    <x v="2"/>
    <s v="Jul"/>
    <s v="Q3"/>
    <n v="738"/>
    <n v="2025"/>
    <s v="Jul"/>
    <s v="Active"/>
    <n v="20.620448299153491"/>
  </r>
  <r>
    <x v="2246"/>
    <s v="CUST10796"/>
    <x v="4"/>
    <x v="2246"/>
    <x v="2246"/>
    <d v="2022-01-19T00:00:00"/>
    <d v="2022-01-25T00:00:00"/>
    <x v="19"/>
    <x v="1"/>
    <n v="6"/>
    <n v="1.643835616438356E-2"/>
    <x v="1"/>
    <x v="0"/>
    <x v="1"/>
    <s v="Jan"/>
    <s v="Q1"/>
    <n v="1649"/>
    <n v="2022"/>
    <s v="Jan"/>
    <s v="Inactive"/>
    <n v="28.557042890755362"/>
  </r>
  <r>
    <x v="2247"/>
    <s v="CUST12340"/>
    <x v="2"/>
    <x v="2247"/>
    <x v="2247"/>
    <d v="2023-06-02T00:00:00"/>
    <d v="2024-02-25T00:00:00"/>
    <x v="265"/>
    <x v="1"/>
    <n v="268"/>
    <n v="0.73424657534246573"/>
    <x v="1"/>
    <x v="1"/>
    <x v="3"/>
    <s v="Jun"/>
    <s v="Q2"/>
    <n v="1150"/>
    <n v="2024"/>
    <s v="Feb"/>
    <s v="Inactive"/>
    <n v="18.465881620212421"/>
  </r>
  <r>
    <x v="2248"/>
    <s v="CUST12175"/>
    <x v="3"/>
    <x v="2248"/>
    <x v="2248"/>
    <d v="2022-04-04T00:00:00"/>
    <d v="2024-04-28T00:00:00"/>
    <x v="1"/>
    <x v="0"/>
    <n v="755"/>
    <n v="2.0684931506849313"/>
    <x v="0"/>
    <x v="0"/>
    <x v="1"/>
    <s v="Apr"/>
    <s v="Q2"/>
    <n v="1574"/>
    <n v="2024"/>
    <s v="Apr"/>
    <s v="Active"/>
    <n v="3.7180586767947874"/>
  </r>
  <r>
    <x v="2249"/>
    <s v="CUST10063"/>
    <x v="1"/>
    <x v="2249"/>
    <x v="2249"/>
    <d v="2023-02-28T00:00:00"/>
    <d v="2025-04-28T00:00:00"/>
    <x v="75"/>
    <x v="1"/>
    <n v="790"/>
    <n v="2.1643835616438358"/>
    <x v="0"/>
    <x v="2"/>
    <x v="3"/>
    <s v="Feb"/>
    <s v="Q1"/>
    <n v="1244"/>
    <n v="2025"/>
    <s v="Apr"/>
    <s v="Inactive"/>
    <n v="20.852595842311686"/>
  </r>
  <r>
    <x v="2250"/>
    <s v="CUST11822"/>
    <x v="0"/>
    <x v="2250"/>
    <x v="2250"/>
    <d v="2022-12-28T00:00:00"/>
    <d v="2024-07-12T00:00:00"/>
    <x v="129"/>
    <x v="2"/>
    <n v="562"/>
    <n v="1.5397260273972602"/>
    <x v="2"/>
    <x v="2"/>
    <x v="1"/>
    <s v="Dec"/>
    <s v="Q4"/>
    <n v="1306"/>
    <n v="2024"/>
    <s v="Jul"/>
    <s v="Inactive"/>
    <n v="60.767952222155039"/>
  </r>
  <r>
    <x v="2251"/>
    <s v="CUST10479"/>
    <x v="1"/>
    <x v="2251"/>
    <x v="2251"/>
    <d v="2023-01-20T00:00:00"/>
    <d v="2024-01-04T00:00:00"/>
    <x v="79"/>
    <x v="2"/>
    <n v="349"/>
    <n v="0.95616438356164379"/>
    <x v="1"/>
    <x v="2"/>
    <x v="3"/>
    <s v="Jan"/>
    <s v="Q1"/>
    <n v="1283"/>
    <n v="2024"/>
    <s v="Jan"/>
    <s v="Inactive"/>
    <n v="41.076808493408741"/>
  </r>
  <r>
    <x v="2252"/>
    <s v="CUST11673"/>
    <x v="1"/>
    <x v="2252"/>
    <x v="2252"/>
    <d v="2021-06-09T00:00:00"/>
    <d v="2025-05-25T00:00:00"/>
    <x v="130"/>
    <x v="1"/>
    <n v="1446"/>
    <n v="3.9616438356164383"/>
    <x v="1"/>
    <x v="0"/>
    <x v="0"/>
    <s v="Jun"/>
    <s v="Q2"/>
    <n v="1873"/>
    <n v="2025"/>
    <s v="May"/>
    <s v="Inactive"/>
    <n v="14.650091758045098"/>
  </r>
  <r>
    <x v="2253"/>
    <s v="CUST12165"/>
    <x v="1"/>
    <x v="2253"/>
    <x v="2253"/>
    <d v="2023-11-08T00:00:00"/>
    <d v="2024-02-19T00:00:00"/>
    <x v="160"/>
    <x v="1"/>
    <n v="103"/>
    <n v="0.28219178082191781"/>
    <x v="0"/>
    <x v="0"/>
    <x v="3"/>
    <s v="Nov"/>
    <s v="Q4"/>
    <n v="991"/>
    <n v="2024"/>
    <s v="Feb"/>
    <s v="Inactive"/>
    <n v="7.4863973615926689"/>
  </r>
  <r>
    <x v="2254"/>
    <s v="CUST10268"/>
    <x v="4"/>
    <x v="2254"/>
    <x v="2254"/>
    <d v="2022-02-28T00:00:00"/>
    <d v="2023-01-23T00:00:00"/>
    <x v="5"/>
    <x v="1"/>
    <n v="329"/>
    <n v="0.90136986301369859"/>
    <x v="1"/>
    <x v="1"/>
    <x v="1"/>
    <s v="Feb"/>
    <s v="Q1"/>
    <n v="1609"/>
    <n v="2023"/>
    <s v="Jan"/>
    <s v="Inactive"/>
    <n v="6.3617902660935108"/>
  </r>
  <r>
    <x v="2255"/>
    <s v="CUST11285"/>
    <x v="1"/>
    <x v="2255"/>
    <x v="2255"/>
    <d v="2022-04-29T00:00:00"/>
    <d v="2024-05-28T00:00:00"/>
    <x v="43"/>
    <x v="0"/>
    <n v="760"/>
    <n v="2.0821917808219177"/>
    <x v="2"/>
    <x v="0"/>
    <x v="1"/>
    <s v="Apr"/>
    <s v="Q2"/>
    <n v="1549"/>
    <n v="2024"/>
    <s v="May"/>
    <s v="Active"/>
    <n v="25.197455085698099"/>
  </r>
  <r>
    <x v="2256"/>
    <s v="CUST12291"/>
    <x v="1"/>
    <x v="2256"/>
    <x v="2256"/>
    <d v="2021-01-12T00:00:00"/>
    <d v="2022-08-19T00:00:00"/>
    <x v="79"/>
    <x v="0"/>
    <n v="584"/>
    <n v="1.6"/>
    <x v="1"/>
    <x v="1"/>
    <x v="0"/>
    <s v="Jan"/>
    <s v="Q1"/>
    <n v="2021"/>
    <n v="2022"/>
    <s v="Aug"/>
    <s v="Active"/>
    <n v="8.2887044083628076"/>
  </r>
  <r>
    <x v="2257"/>
    <s v="CUST12092"/>
    <x v="2"/>
    <x v="2257"/>
    <x v="2257"/>
    <d v="2023-10-14T00:00:00"/>
    <d v="2025-04-13T00:00:00"/>
    <x v="17"/>
    <x v="1"/>
    <n v="547"/>
    <n v="1.4986301369863013"/>
    <x v="0"/>
    <x v="0"/>
    <x v="3"/>
    <s v="Oct"/>
    <s v="Q4"/>
    <n v="1016"/>
    <n v="2025"/>
    <s v="Apr"/>
    <s v="Inactive"/>
    <n v="6.1072964432255494"/>
  </r>
  <r>
    <x v="2258"/>
    <s v="CUST10628"/>
    <x v="1"/>
    <x v="2258"/>
    <x v="2258"/>
    <d v="2023-10-13T00:00:00"/>
    <d v="2024-12-31T00:00:00"/>
    <x v="73"/>
    <x v="2"/>
    <n v="445"/>
    <n v="1.2191780821917808"/>
    <x v="0"/>
    <x v="0"/>
    <x v="3"/>
    <s v="Oct"/>
    <s v="Q4"/>
    <n v="1017"/>
    <n v="2024"/>
    <s v="Dec"/>
    <s v="Inactive"/>
    <n v="8.8719918296571336"/>
  </r>
  <r>
    <x v="2259"/>
    <s v="CUST11598"/>
    <x v="1"/>
    <x v="2259"/>
    <x v="2259"/>
    <d v="2023-01-28T00:00:00"/>
    <d v="2023-12-19T00:00:00"/>
    <x v="18"/>
    <x v="0"/>
    <n v="325"/>
    <n v="0.8904109589041096"/>
    <x v="1"/>
    <x v="1"/>
    <x v="3"/>
    <s v="Jan"/>
    <s v="Q1"/>
    <n v="1275"/>
    <n v="2023"/>
    <s v="Dec"/>
    <s v="Active"/>
    <n v="10.723971374221374"/>
  </r>
  <r>
    <x v="2260"/>
    <s v="CUST10300"/>
    <x v="3"/>
    <x v="2260"/>
    <x v="2260"/>
    <d v="2024-05-09T00:00:00"/>
    <d v="2024-07-10T00:00:00"/>
    <x v="78"/>
    <x v="1"/>
    <n v="62"/>
    <n v="0.16986301369863013"/>
    <x v="1"/>
    <x v="2"/>
    <x v="2"/>
    <s v="May"/>
    <s v="Q2"/>
    <n v="808"/>
    <n v="2024"/>
    <s v="Jul"/>
    <s v="Inactive"/>
    <n v="62.808831377696372"/>
  </r>
  <r>
    <x v="2261"/>
    <s v="CUST12178"/>
    <x v="3"/>
    <x v="2261"/>
    <x v="2261"/>
    <d v="2023-12-25T00:00:00"/>
    <d v="2025-06-17T00:00:00"/>
    <x v="170"/>
    <x v="1"/>
    <n v="540"/>
    <n v="1.4794520547945205"/>
    <x v="1"/>
    <x v="2"/>
    <x v="3"/>
    <s v="Dec"/>
    <s v="Q4"/>
    <n v="944"/>
    <n v="2025"/>
    <s v="Jun"/>
    <s v="Inactive"/>
    <n v="54.626101197378411"/>
  </r>
  <r>
    <x v="2262"/>
    <s v="CUST11671"/>
    <x v="4"/>
    <x v="2262"/>
    <x v="2262"/>
    <d v="2021-10-07T00:00:00"/>
    <d v="2025-02-01T00:00:00"/>
    <x v="6"/>
    <x v="2"/>
    <n v="1213"/>
    <n v="3.3232876712328765"/>
    <x v="1"/>
    <x v="0"/>
    <x v="0"/>
    <s v="Oct"/>
    <s v="Q4"/>
    <n v="1753"/>
    <n v="2025"/>
    <s v="Feb"/>
    <s v="Inactive"/>
    <n v="10.716795881584385"/>
  </r>
  <r>
    <x v="2263"/>
    <s v="CUST11239"/>
    <x v="4"/>
    <x v="2263"/>
    <x v="2263"/>
    <d v="2023-09-10T00:00:00"/>
    <d v="2023-10-02T00:00:00"/>
    <x v="73"/>
    <x v="0"/>
    <n v="22"/>
    <n v="6.0273972602739728E-2"/>
    <x v="1"/>
    <x v="0"/>
    <x v="3"/>
    <s v="Sep"/>
    <s v="Q3"/>
    <n v="1050"/>
    <n v="2023"/>
    <s v="Oct"/>
    <s v="Active"/>
    <n v="17.519289972493738"/>
  </r>
  <r>
    <x v="2264"/>
    <s v="CUST11861"/>
    <x v="0"/>
    <x v="2264"/>
    <x v="2264"/>
    <d v="2024-03-14T00:00:00"/>
    <d v="2024-09-02T00:00:00"/>
    <x v="219"/>
    <x v="2"/>
    <n v="172"/>
    <n v="0.47123287671232877"/>
    <x v="1"/>
    <x v="0"/>
    <x v="2"/>
    <s v="Mar"/>
    <s v="Q1"/>
    <n v="864"/>
    <n v="2024"/>
    <s v="Sep"/>
    <s v="Inactive"/>
    <n v="13.623737827563367"/>
  </r>
  <r>
    <x v="2265"/>
    <s v="CUST11850"/>
    <x v="1"/>
    <x v="2265"/>
    <x v="2265"/>
    <d v="2021-06-07T00:00:00"/>
    <d v="2023-07-26T00:00:00"/>
    <x v="116"/>
    <x v="1"/>
    <n v="779"/>
    <n v="2.1342465753424658"/>
    <x v="2"/>
    <x v="0"/>
    <x v="0"/>
    <s v="Jun"/>
    <s v="Q2"/>
    <n v="1875"/>
    <n v="2023"/>
    <s v="Jul"/>
    <s v="Inactive"/>
    <n v="34.54347845598506"/>
  </r>
  <r>
    <x v="2266"/>
    <s v="CUST11340"/>
    <x v="3"/>
    <x v="2266"/>
    <x v="2266"/>
    <d v="2022-11-29T00:00:00"/>
    <d v="2024-04-21T00:00:00"/>
    <x v="30"/>
    <x v="2"/>
    <n v="509"/>
    <n v="1.3945205479452054"/>
    <x v="1"/>
    <x v="2"/>
    <x v="1"/>
    <s v="Nov"/>
    <s v="Q4"/>
    <n v="1335"/>
    <n v="2024"/>
    <s v="Apr"/>
    <s v="Inactive"/>
    <n v="30.739417089298325"/>
  </r>
  <r>
    <x v="2267"/>
    <s v="CUST10466"/>
    <x v="3"/>
    <x v="2267"/>
    <x v="2267"/>
    <d v="2023-07-23T00:00:00"/>
    <d v="2024-02-06T00:00:00"/>
    <x v="98"/>
    <x v="0"/>
    <n v="198"/>
    <n v="0.54246575342465753"/>
    <x v="1"/>
    <x v="1"/>
    <x v="3"/>
    <s v="Jul"/>
    <s v="Q3"/>
    <n v="1099"/>
    <n v="2024"/>
    <s v="Feb"/>
    <s v="Active"/>
    <n v="14.126943243722858"/>
  </r>
  <r>
    <x v="2268"/>
    <s v="CUST10941"/>
    <x v="4"/>
    <x v="2268"/>
    <x v="2268"/>
    <d v="2023-06-07T00:00:00"/>
    <d v="2024-10-16T00:00:00"/>
    <x v="242"/>
    <x v="2"/>
    <n v="497"/>
    <n v="1.3616438356164384"/>
    <x v="0"/>
    <x v="1"/>
    <x v="3"/>
    <s v="Jun"/>
    <s v="Q2"/>
    <n v="1145"/>
    <n v="2024"/>
    <s v="Oct"/>
    <s v="Inactive"/>
    <n v="3.6925082210542892"/>
  </r>
  <r>
    <x v="2269"/>
    <s v="CUST11033"/>
    <x v="4"/>
    <x v="2269"/>
    <x v="2269"/>
    <d v="2021-11-15T00:00:00"/>
    <d v="2023-10-25T00:00:00"/>
    <x v="210"/>
    <x v="1"/>
    <n v="709"/>
    <n v="1.9424657534246574"/>
    <x v="2"/>
    <x v="1"/>
    <x v="0"/>
    <s v="Nov"/>
    <s v="Q4"/>
    <n v="1714"/>
    <n v="2023"/>
    <s v="Oct"/>
    <s v="Inactive"/>
    <n v="20.492245035412918"/>
  </r>
  <r>
    <x v="2270"/>
    <s v="CUST11933"/>
    <x v="0"/>
    <x v="2270"/>
    <x v="2270"/>
    <d v="2022-09-15T00:00:00"/>
    <d v="2024-02-04T00:00:00"/>
    <x v="206"/>
    <x v="1"/>
    <n v="507"/>
    <n v="1.3890410958904109"/>
    <x v="1"/>
    <x v="0"/>
    <x v="1"/>
    <s v="Sep"/>
    <s v="Q3"/>
    <n v="1410"/>
    <n v="2024"/>
    <s v="Feb"/>
    <s v="Inactive"/>
    <n v="18.9440635605207"/>
  </r>
  <r>
    <x v="2271"/>
    <s v="CUST12441"/>
    <x v="4"/>
    <x v="2271"/>
    <x v="2271"/>
    <d v="2024-01-01T00:00:00"/>
    <d v="2024-04-17T00:00:00"/>
    <x v="107"/>
    <x v="1"/>
    <n v="107"/>
    <n v="0.29315068493150687"/>
    <x v="0"/>
    <x v="1"/>
    <x v="2"/>
    <s v="Jan"/>
    <s v="Q1"/>
    <n v="937"/>
    <n v="2024"/>
    <s v="Apr"/>
    <s v="Inactive"/>
    <n v="4.6324375780603591"/>
  </r>
  <r>
    <x v="2272"/>
    <s v="CUST10907"/>
    <x v="0"/>
    <x v="2272"/>
    <x v="2272"/>
    <d v="2024-04-16T00:00:00"/>
    <d v="2025-05-18T00:00:00"/>
    <x v="134"/>
    <x v="1"/>
    <n v="397"/>
    <n v="1.0876712328767124"/>
    <x v="1"/>
    <x v="0"/>
    <x v="2"/>
    <s v="Apr"/>
    <s v="Q2"/>
    <n v="831"/>
    <n v="2025"/>
    <s v="May"/>
    <s v="Inactive"/>
    <n v="26.050340956994571"/>
  </r>
  <r>
    <x v="2273"/>
    <s v="CUST10966"/>
    <x v="3"/>
    <x v="2273"/>
    <x v="2273"/>
    <d v="2022-11-29T00:00:00"/>
    <d v="2025-03-20T00:00:00"/>
    <x v="206"/>
    <x v="2"/>
    <n v="842"/>
    <n v="2.3068493150684932"/>
    <x v="2"/>
    <x v="1"/>
    <x v="1"/>
    <s v="Nov"/>
    <s v="Q4"/>
    <n v="1335"/>
    <n v="2025"/>
    <s v="Mar"/>
    <s v="Inactive"/>
    <n v="16.874085742839998"/>
  </r>
  <r>
    <x v="2274"/>
    <s v="CUST11534"/>
    <x v="4"/>
    <x v="2274"/>
    <x v="2274"/>
    <d v="2024-01-18T00:00:00"/>
    <d v="2024-08-07T00:00:00"/>
    <x v="55"/>
    <x v="0"/>
    <n v="202"/>
    <n v="0.55342465753424652"/>
    <x v="1"/>
    <x v="1"/>
    <x v="2"/>
    <s v="Jan"/>
    <s v="Q1"/>
    <n v="920"/>
    <n v="2024"/>
    <s v="Aug"/>
    <s v="Active"/>
    <n v="14.089750728567013"/>
  </r>
  <r>
    <x v="2275"/>
    <s v="CUST10906"/>
    <x v="2"/>
    <x v="2275"/>
    <x v="2275"/>
    <d v="2022-06-07T00:00:00"/>
    <d v="2023-09-29T00:00:00"/>
    <x v="14"/>
    <x v="1"/>
    <n v="479"/>
    <n v="1.3123287671232877"/>
    <x v="1"/>
    <x v="1"/>
    <x v="1"/>
    <s v="Jun"/>
    <s v="Q2"/>
    <n v="1510"/>
    <n v="2023"/>
    <s v="Sep"/>
    <s v="Inactive"/>
    <n v="10.924825220867374"/>
  </r>
  <r>
    <x v="2276"/>
    <s v="CUST10784"/>
    <x v="4"/>
    <x v="2276"/>
    <x v="2276"/>
    <d v="2022-09-04T00:00:00"/>
    <d v="2024-03-12T00:00:00"/>
    <x v="200"/>
    <x v="2"/>
    <n v="555"/>
    <n v="1.5205479452054795"/>
    <x v="2"/>
    <x v="0"/>
    <x v="1"/>
    <s v="Sep"/>
    <s v="Q3"/>
    <n v="1421"/>
    <n v="2024"/>
    <s v="Mar"/>
    <s v="Inactive"/>
    <n v="21.660392486023444"/>
  </r>
  <r>
    <x v="2277"/>
    <s v="CUST11799"/>
    <x v="2"/>
    <x v="2277"/>
    <x v="2277"/>
    <d v="2021-12-01T00:00:00"/>
    <d v="2022-01-24T00:00:00"/>
    <x v="87"/>
    <x v="1"/>
    <n v="54"/>
    <n v="0.14794520547945206"/>
    <x v="1"/>
    <x v="0"/>
    <x v="0"/>
    <s v="Dec"/>
    <s v="Q4"/>
    <n v="1698"/>
    <n v="2022"/>
    <s v="Jan"/>
    <s v="Inactive"/>
    <n v="31.457108838595367"/>
  </r>
  <r>
    <x v="2278"/>
    <s v="CUST10113"/>
    <x v="2"/>
    <x v="2278"/>
    <x v="2278"/>
    <d v="2020-10-11T00:00:00"/>
    <d v="2023-03-27T00:00:00"/>
    <x v="106"/>
    <x v="1"/>
    <n v="897"/>
    <n v="2.4575342465753423"/>
    <x v="2"/>
    <x v="0"/>
    <x v="4"/>
    <s v="Oct"/>
    <s v="Q4"/>
    <n v="2114"/>
    <n v="2023"/>
    <s v="Mar"/>
    <s v="Inactive"/>
    <n v="24.072952471450673"/>
  </r>
  <r>
    <x v="2279"/>
    <s v="CUST11267"/>
    <x v="0"/>
    <x v="2279"/>
    <x v="2279"/>
    <d v="2022-11-12T00:00:00"/>
    <d v="2024-10-30T00:00:00"/>
    <x v="169"/>
    <x v="0"/>
    <n v="718"/>
    <n v="1.9671232876712328"/>
    <x v="1"/>
    <x v="0"/>
    <x v="1"/>
    <s v="Nov"/>
    <s v="Q4"/>
    <n v="1352"/>
    <n v="2024"/>
    <s v="Oct"/>
    <s v="Active"/>
    <n v="24.703476912140111"/>
  </r>
  <r>
    <x v="2280"/>
    <s v="CUST12032"/>
    <x v="0"/>
    <x v="2280"/>
    <x v="2280"/>
    <d v="2023-12-22T00:00:00"/>
    <d v="2024-12-17T00:00:00"/>
    <x v="118"/>
    <x v="0"/>
    <n v="361"/>
    <n v="0.989041095890411"/>
    <x v="0"/>
    <x v="2"/>
    <x v="3"/>
    <s v="Dec"/>
    <s v="Q4"/>
    <n v="947"/>
    <n v="2024"/>
    <s v="Dec"/>
    <s v="Active"/>
    <n v="11.987205067949009"/>
  </r>
  <r>
    <x v="2281"/>
    <s v="CUST10497"/>
    <x v="0"/>
    <x v="2281"/>
    <x v="2281"/>
    <d v="2023-12-11T00:00:00"/>
    <d v="2024-05-14T00:00:00"/>
    <x v="207"/>
    <x v="1"/>
    <n v="155"/>
    <n v="0.42465753424657532"/>
    <x v="1"/>
    <x v="1"/>
    <x v="3"/>
    <s v="Dec"/>
    <s v="Q4"/>
    <n v="958"/>
    <n v="2024"/>
    <s v="May"/>
    <s v="Inactive"/>
    <n v="11.524097597250448"/>
  </r>
  <r>
    <x v="2282"/>
    <s v="CUST11654"/>
    <x v="0"/>
    <x v="2282"/>
    <x v="2282"/>
    <d v="2023-04-07T00:00:00"/>
    <d v="2024-01-16T00:00:00"/>
    <x v="241"/>
    <x v="1"/>
    <n v="284"/>
    <n v="0.77808219178082194"/>
    <x v="2"/>
    <x v="1"/>
    <x v="3"/>
    <s v="Apr"/>
    <s v="Q2"/>
    <n v="1206"/>
    <n v="2024"/>
    <s v="Jan"/>
    <s v="Inactive"/>
    <n v="20.510951911763051"/>
  </r>
  <r>
    <x v="2283"/>
    <s v="CUST10774"/>
    <x v="3"/>
    <x v="2283"/>
    <x v="2283"/>
    <d v="2023-11-11T00:00:00"/>
    <d v="2025-02-27T00:00:00"/>
    <x v="174"/>
    <x v="1"/>
    <n v="474"/>
    <n v="1.2986301369863014"/>
    <x v="2"/>
    <x v="0"/>
    <x v="3"/>
    <s v="Nov"/>
    <s v="Q4"/>
    <n v="988"/>
    <n v="2025"/>
    <s v="Feb"/>
    <s v="Inactive"/>
    <n v="28.482561523160424"/>
  </r>
  <r>
    <x v="2284"/>
    <s v="CUST11329"/>
    <x v="1"/>
    <x v="2284"/>
    <x v="2284"/>
    <d v="2022-08-12T00:00:00"/>
    <d v="2023-06-11T00:00:00"/>
    <x v="82"/>
    <x v="0"/>
    <n v="303"/>
    <n v="0.83013698630136989"/>
    <x v="2"/>
    <x v="0"/>
    <x v="1"/>
    <s v="Aug"/>
    <s v="Q3"/>
    <n v="1444"/>
    <n v="2023"/>
    <s v="Jun"/>
    <s v="Active"/>
    <n v="36.409705079785482"/>
  </r>
  <r>
    <x v="2285"/>
    <s v="CUST12305"/>
    <x v="4"/>
    <x v="2285"/>
    <x v="2285"/>
    <d v="2023-07-10T00:00:00"/>
    <d v="2025-04-30T00:00:00"/>
    <x v="8"/>
    <x v="0"/>
    <n v="660"/>
    <n v="1.8082191780821917"/>
    <x v="2"/>
    <x v="2"/>
    <x v="3"/>
    <s v="Jul"/>
    <s v="Q3"/>
    <n v="1112"/>
    <n v="2025"/>
    <s v="Apr"/>
    <s v="Active"/>
    <n v="79.440207768314266"/>
  </r>
  <r>
    <x v="2286"/>
    <s v="CUST10190"/>
    <x v="0"/>
    <x v="2286"/>
    <x v="2286"/>
    <d v="2023-12-11T00:00:00"/>
    <d v="2025-02-20T00:00:00"/>
    <x v="104"/>
    <x v="1"/>
    <n v="437"/>
    <n v="1.1972602739726028"/>
    <x v="2"/>
    <x v="2"/>
    <x v="3"/>
    <s v="Dec"/>
    <s v="Q4"/>
    <n v="958"/>
    <n v="2025"/>
    <s v="Feb"/>
    <s v="Inactive"/>
    <n v="108.74535425887758"/>
  </r>
  <r>
    <x v="2287"/>
    <s v="CUST10405"/>
    <x v="2"/>
    <x v="2287"/>
    <x v="2287"/>
    <d v="2021-11-22T00:00:00"/>
    <d v="2023-07-10T00:00:00"/>
    <x v="5"/>
    <x v="2"/>
    <n v="595"/>
    <n v="1.6301369863013699"/>
    <x v="2"/>
    <x v="0"/>
    <x v="0"/>
    <s v="Nov"/>
    <s v="Q4"/>
    <n v="1707"/>
    <n v="2023"/>
    <s v="Jul"/>
    <s v="Inactive"/>
    <n v="27.09585760816822"/>
  </r>
  <r>
    <x v="2288"/>
    <s v="CUST11582"/>
    <x v="0"/>
    <x v="2288"/>
    <x v="2288"/>
    <d v="2023-12-19T00:00:00"/>
    <d v="2024-12-01T00:00:00"/>
    <x v="265"/>
    <x v="0"/>
    <n v="348"/>
    <n v="0.95342465753424654"/>
    <x v="0"/>
    <x v="2"/>
    <x v="3"/>
    <s v="Dec"/>
    <s v="Q4"/>
    <n v="950"/>
    <n v="2024"/>
    <s v="Dec"/>
    <s v="Active"/>
    <n v="44.807922927624368"/>
  </r>
  <r>
    <x v="2289"/>
    <s v="CUST10031"/>
    <x v="1"/>
    <x v="2289"/>
    <x v="2289"/>
    <d v="2022-01-03T00:00:00"/>
    <d v="2024-10-18T00:00:00"/>
    <x v="51"/>
    <x v="0"/>
    <n v="1019"/>
    <n v="2.7917808219178082"/>
    <x v="2"/>
    <x v="0"/>
    <x v="1"/>
    <s v="Jan"/>
    <s v="Q1"/>
    <n v="1665"/>
    <n v="2024"/>
    <s v="Oct"/>
    <s v="Active"/>
    <n v="30.204073739569999"/>
  </r>
  <r>
    <x v="2290"/>
    <s v="CUST12441"/>
    <x v="2"/>
    <x v="2290"/>
    <x v="2290"/>
    <d v="2022-12-20T00:00:00"/>
    <d v="2025-01-17T00:00:00"/>
    <x v="206"/>
    <x v="2"/>
    <n v="759"/>
    <n v="2.0794520547945203"/>
    <x v="0"/>
    <x v="1"/>
    <x v="1"/>
    <s v="Dec"/>
    <s v="Q4"/>
    <n v="1314"/>
    <n v="2025"/>
    <s v="Jan"/>
    <s v="Inactive"/>
    <n v="3.7949397614513383"/>
  </r>
  <r>
    <x v="2291"/>
    <s v="CUST11831"/>
    <x v="4"/>
    <x v="2291"/>
    <x v="2291"/>
    <d v="2024-04-19T00:00:00"/>
    <d v="2024-10-06T00:00:00"/>
    <x v="53"/>
    <x v="0"/>
    <n v="170"/>
    <n v="0.46575342465753422"/>
    <x v="1"/>
    <x v="1"/>
    <x v="2"/>
    <s v="Apr"/>
    <s v="Q2"/>
    <n v="828"/>
    <n v="2024"/>
    <s v="Oct"/>
    <s v="Active"/>
    <n v="12.661372314899047"/>
  </r>
  <r>
    <x v="2292"/>
    <s v="CUST11372"/>
    <x v="4"/>
    <x v="2292"/>
    <x v="2292"/>
    <d v="2021-11-22T00:00:00"/>
    <d v="2023-10-08T00:00:00"/>
    <x v="212"/>
    <x v="1"/>
    <n v="685"/>
    <n v="1.8767123287671232"/>
    <x v="2"/>
    <x v="0"/>
    <x v="0"/>
    <s v="Nov"/>
    <s v="Q4"/>
    <n v="1707"/>
    <n v="2023"/>
    <s v="Oct"/>
    <s v="Inactive"/>
    <n v="34.401088571072364"/>
  </r>
  <r>
    <x v="2293"/>
    <s v="CUST11581"/>
    <x v="1"/>
    <x v="2293"/>
    <x v="2293"/>
    <d v="2023-12-31T00:00:00"/>
    <d v="2024-10-16T00:00:00"/>
    <x v="119"/>
    <x v="2"/>
    <n v="290"/>
    <n v="0.79452054794520544"/>
    <x v="2"/>
    <x v="2"/>
    <x v="3"/>
    <s v="Dec"/>
    <s v="Q4"/>
    <n v="938"/>
    <n v="2024"/>
    <s v="Oct"/>
    <s v="Inactive"/>
    <n v="127.55508455060459"/>
  </r>
  <r>
    <x v="2294"/>
    <s v="CUST11463"/>
    <x v="4"/>
    <x v="2294"/>
    <x v="2294"/>
    <d v="2023-05-30T00:00:00"/>
    <d v="2024-11-03T00:00:00"/>
    <x v="55"/>
    <x v="0"/>
    <n v="523"/>
    <n v="1.4328767123287671"/>
    <x v="1"/>
    <x v="1"/>
    <x v="3"/>
    <s v="May"/>
    <s v="Q2"/>
    <n v="1153"/>
    <n v="2024"/>
    <s v="Nov"/>
    <s v="Active"/>
    <n v="13.534586699133271"/>
  </r>
  <r>
    <x v="2295"/>
    <s v="CUST12012"/>
    <x v="2"/>
    <x v="2295"/>
    <x v="2295"/>
    <d v="2022-05-08T00:00:00"/>
    <d v="2024-11-04T00:00:00"/>
    <x v="211"/>
    <x v="2"/>
    <n v="911"/>
    <n v="2.495890410958904"/>
    <x v="2"/>
    <x v="2"/>
    <x v="1"/>
    <s v="May"/>
    <s v="Q2"/>
    <n v="1540"/>
    <n v="2024"/>
    <s v="Nov"/>
    <s v="Inactive"/>
    <n v="82.078868340438277"/>
  </r>
  <r>
    <x v="2296"/>
    <s v="CUST12215"/>
    <x v="4"/>
    <x v="2296"/>
    <x v="2296"/>
    <d v="2021-10-06T00:00:00"/>
    <d v="2024-09-06T00:00:00"/>
    <x v="178"/>
    <x v="0"/>
    <n v="1066"/>
    <n v="2.9205479452054797"/>
    <x v="2"/>
    <x v="1"/>
    <x v="0"/>
    <s v="Oct"/>
    <s v="Q4"/>
    <n v="1754"/>
    <n v="2024"/>
    <s v="Sep"/>
    <s v="Active"/>
    <n v="23.05990726387175"/>
  </r>
  <r>
    <x v="2297"/>
    <s v="CUST12278"/>
    <x v="4"/>
    <x v="2297"/>
    <x v="2297"/>
    <d v="2022-05-16T00:00:00"/>
    <d v="2023-12-16T00:00:00"/>
    <x v="10"/>
    <x v="1"/>
    <n v="579"/>
    <n v="1.5863013698630137"/>
    <x v="1"/>
    <x v="1"/>
    <x v="1"/>
    <s v="May"/>
    <s v="Q2"/>
    <n v="1532"/>
    <n v="2023"/>
    <s v="Dec"/>
    <s v="Inactive"/>
    <n v="16.569111256713121"/>
  </r>
  <r>
    <x v="2298"/>
    <s v="CUST12141"/>
    <x v="3"/>
    <x v="2298"/>
    <x v="2298"/>
    <d v="2022-07-15T00:00:00"/>
    <d v="2023-08-30T00:00:00"/>
    <x v="34"/>
    <x v="2"/>
    <n v="411"/>
    <n v="1.1260273972602739"/>
    <x v="1"/>
    <x v="0"/>
    <x v="1"/>
    <s v="Jul"/>
    <s v="Q3"/>
    <n v="1472"/>
    <n v="2023"/>
    <s v="Aug"/>
    <s v="Inactive"/>
    <n v="10.545155633428607"/>
  </r>
  <r>
    <x v="2299"/>
    <s v="CUST10217"/>
    <x v="3"/>
    <x v="2299"/>
    <x v="2299"/>
    <d v="2024-01-22T00:00:00"/>
    <d v="2024-08-12T00:00:00"/>
    <x v="5"/>
    <x v="1"/>
    <n v="203"/>
    <n v="0.55616438356164388"/>
    <x v="1"/>
    <x v="1"/>
    <x v="2"/>
    <s v="Jan"/>
    <s v="Q1"/>
    <n v="916"/>
    <n v="2024"/>
    <s v="Aug"/>
    <s v="Inactive"/>
    <n v="12.027154913292938"/>
  </r>
  <r>
    <x v="2300"/>
    <s v="CUST11867"/>
    <x v="2"/>
    <x v="2300"/>
    <x v="2300"/>
    <d v="2024-01-30T00:00:00"/>
    <d v="2024-04-02T00:00:00"/>
    <x v="44"/>
    <x v="2"/>
    <n v="63"/>
    <n v="0.17260273972602741"/>
    <x v="0"/>
    <x v="2"/>
    <x v="2"/>
    <s v="Jan"/>
    <s v="Q1"/>
    <n v="908"/>
    <n v="2024"/>
    <s v="Apr"/>
    <s v="Inactive"/>
    <n v="9.6470852757448107"/>
  </r>
  <r>
    <x v="2301"/>
    <s v="CUST12327"/>
    <x v="4"/>
    <x v="2301"/>
    <x v="2301"/>
    <d v="2023-12-21T00:00:00"/>
    <d v="2025-02-22T00:00:00"/>
    <x v="205"/>
    <x v="2"/>
    <n v="429"/>
    <n v="1.1753424657534246"/>
    <x v="1"/>
    <x v="0"/>
    <x v="3"/>
    <s v="Dec"/>
    <s v="Q4"/>
    <n v="948"/>
    <n v="2025"/>
    <s v="Feb"/>
    <s v="Inactive"/>
    <n v="24.188964060983746"/>
  </r>
  <r>
    <x v="2302"/>
    <s v="CUST10449"/>
    <x v="2"/>
    <x v="2302"/>
    <x v="2302"/>
    <d v="2023-10-24T00:00:00"/>
    <d v="2024-03-31T00:00:00"/>
    <x v="269"/>
    <x v="1"/>
    <n v="159"/>
    <n v="0.43561643835616437"/>
    <x v="1"/>
    <x v="1"/>
    <x v="3"/>
    <s v="Oct"/>
    <s v="Q4"/>
    <n v="1006"/>
    <n v="2024"/>
    <s v="Mar"/>
    <s v="Inactive"/>
    <n v="8.1379315863533837"/>
  </r>
  <r>
    <x v="2303"/>
    <s v="CUST11205"/>
    <x v="1"/>
    <x v="2303"/>
    <x v="2303"/>
    <d v="2022-12-12T00:00:00"/>
    <d v="2024-07-23T00:00:00"/>
    <x v="100"/>
    <x v="1"/>
    <n v="589"/>
    <n v="1.6136986301369862"/>
    <x v="1"/>
    <x v="1"/>
    <x v="1"/>
    <s v="Dec"/>
    <s v="Q4"/>
    <n v="1322"/>
    <n v="2024"/>
    <s v="Jul"/>
    <s v="Inactive"/>
    <n v="10.659173850141782"/>
  </r>
  <r>
    <x v="2304"/>
    <s v="CUST11062"/>
    <x v="1"/>
    <x v="2304"/>
    <x v="2304"/>
    <d v="2021-09-14T00:00:00"/>
    <d v="2022-12-24T00:00:00"/>
    <x v="148"/>
    <x v="0"/>
    <n v="466"/>
    <n v="1.2767123287671234"/>
    <x v="2"/>
    <x v="2"/>
    <x v="0"/>
    <s v="Sep"/>
    <s v="Q3"/>
    <n v="1776"/>
    <n v="2022"/>
    <s v="Dec"/>
    <s v="Active"/>
    <n v="59.471327264390617"/>
  </r>
  <r>
    <x v="2305"/>
    <s v="CUST11132"/>
    <x v="2"/>
    <x v="2305"/>
    <x v="2305"/>
    <d v="2022-01-08T00:00:00"/>
    <d v="2025-07-04T00:00:00"/>
    <x v="221"/>
    <x v="0"/>
    <n v="1273"/>
    <n v="3.4876712328767123"/>
    <x v="2"/>
    <x v="0"/>
    <x v="1"/>
    <s v="Jan"/>
    <s v="Q1"/>
    <n v="1660"/>
    <n v="2025"/>
    <s v="Jul"/>
    <s v="Active"/>
    <n v="58.374275369730192"/>
  </r>
  <r>
    <x v="2306"/>
    <s v="CUST10484"/>
    <x v="1"/>
    <x v="2306"/>
    <x v="2306"/>
    <d v="2022-10-02T00:00:00"/>
    <d v="2023-08-17T00:00:00"/>
    <x v="154"/>
    <x v="2"/>
    <n v="319"/>
    <n v="0.87397260273972599"/>
    <x v="1"/>
    <x v="0"/>
    <x v="1"/>
    <s v="Oct"/>
    <s v="Q4"/>
    <n v="1393"/>
    <n v="2023"/>
    <s v="Aug"/>
    <s v="Inactive"/>
    <n v="41.546578455044255"/>
  </r>
  <r>
    <x v="2307"/>
    <s v="CUST10862"/>
    <x v="3"/>
    <x v="2307"/>
    <x v="2307"/>
    <d v="2024-02-24T00:00:00"/>
    <d v="2025-06-15T00:00:00"/>
    <x v="100"/>
    <x v="0"/>
    <n v="477"/>
    <n v="1.3068493150684932"/>
    <x v="1"/>
    <x v="1"/>
    <x v="2"/>
    <s v="Feb"/>
    <s v="Q1"/>
    <n v="883"/>
    <n v="2025"/>
    <s v="Jun"/>
    <s v="Active"/>
    <n v="18.254074795359621"/>
  </r>
  <r>
    <x v="2308"/>
    <s v="CUST10523"/>
    <x v="0"/>
    <x v="2308"/>
    <x v="2308"/>
    <d v="2023-12-12T00:00:00"/>
    <d v="2024-02-12T00:00:00"/>
    <x v="245"/>
    <x v="2"/>
    <n v="62"/>
    <n v="0.16986301369863013"/>
    <x v="0"/>
    <x v="0"/>
    <x v="3"/>
    <s v="Dec"/>
    <s v="Q4"/>
    <n v="957"/>
    <n v="2024"/>
    <s v="Feb"/>
    <s v="Inactive"/>
    <n v="4.5839631956239115"/>
  </r>
  <r>
    <x v="2309"/>
    <s v="CUST12016"/>
    <x v="1"/>
    <x v="2309"/>
    <x v="2309"/>
    <d v="2022-10-26T00:00:00"/>
    <d v="2024-12-25T00:00:00"/>
    <x v="76"/>
    <x v="2"/>
    <n v="791"/>
    <n v="2.1671232876712327"/>
    <x v="2"/>
    <x v="0"/>
    <x v="1"/>
    <s v="Oct"/>
    <s v="Q4"/>
    <n v="1369"/>
    <n v="2024"/>
    <s v="Dec"/>
    <s v="Inactive"/>
    <n v="29.277502115497448"/>
  </r>
  <r>
    <x v="2310"/>
    <s v="CUST10222"/>
    <x v="2"/>
    <x v="2310"/>
    <x v="2310"/>
    <d v="2023-03-14T00:00:00"/>
    <d v="2024-05-09T00:00:00"/>
    <x v="48"/>
    <x v="0"/>
    <n v="422"/>
    <n v="1.1561643835616437"/>
    <x v="2"/>
    <x v="1"/>
    <x v="3"/>
    <s v="Mar"/>
    <s v="Q1"/>
    <n v="1230"/>
    <n v="2024"/>
    <s v="May"/>
    <s v="Active"/>
    <n v="25.390895896792205"/>
  </r>
  <r>
    <x v="2311"/>
    <s v="CUST10243"/>
    <x v="3"/>
    <x v="2311"/>
    <x v="2311"/>
    <d v="2021-03-07T00:00:00"/>
    <d v="2022-10-11T00:00:00"/>
    <x v="187"/>
    <x v="1"/>
    <n v="583"/>
    <n v="1.5972602739726027"/>
    <x v="2"/>
    <x v="0"/>
    <x v="0"/>
    <s v="Mar"/>
    <s v="Q1"/>
    <n v="1967"/>
    <n v="2022"/>
    <s v="Oct"/>
    <s v="Inactive"/>
    <n v="54.491709088099206"/>
  </r>
  <r>
    <x v="2312"/>
    <s v="CUST11650"/>
    <x v="3"/>
    <x v="2312"/>
    <x v="2312"/>
    <d v="2021-06-12T00:00:00"/>
    <d v="2025-02-27T00:00:00"/>
    <x v="270"/>
    <x v="0"/>
    <n v="1356"/>
    <n v="3.7150684931506848"/>
    <x v="0"/>
    <x v="1"/>
    <x v="0"/>
    <s v="Jun"/>
    <s v="Q2"/>
    <n v="1870"/>
    <n v="2025"/>
    <s v="Feb"/>
    <s v="Active"/>
    <n v="4.6206460315881861"/>
  </r>
  <r>
    <x v="2313"/>
    <s v="CUST12211"/>
    <x v="2"/>
    <x v="2313"/>
    <x v="2313"/>
    <d v="2024-04-13T00:00:00"/>
    <d v="2025-04-12T00:00:00"/>
    <x v="242"/>
    <x v="1"/>
    <n v="364"/>
    <n v="0.99726027397260275"/>
    <x v="2"/>
    <x v="2"/>
    <x v="2"/>
    <s v="Apr"/>
    <s v="Q2"/>
    <n v="834"/>
    <n v="2025"/>
    <s v="Apr"/>
    <s v="Inactive"/>
    <n v="141.85102351344597"/>
  </r>
  <r>
    <x v="2314"/>
    <s v="CUST10223"/>
    <x v="0"/>
    <x v="2314"/>
    <x v="2314"/>
    <d v="2022-04-15T00:00:00"/>
    <d v="2023-02-24T00:00:00"/>
    <x v="61"/>
    <x v="1"/>
    <n v="315"/>
    <n v="0.86301369863013699"/>
    <x v="1"/>
    <x v="0"/>
    <x v="1"/>
    <s v="Apr"/>
    <s v="Q2"/>
    <n v="1563"/>
    <n v="2023"/>
    <s v="Feb"/>
    <s v="Inactive"/>
    <n v="17.904002376111535"/>
  </r>
  <r>
    <x v="2315"/>
    <s v="CUST11120"/>
    <x v="0"/>
    <x v="2315"/>
    <x v="2315"/>
    <d v="2023-07-02T00:00:00"/>
    <d v="2023-07-17T00:00:00"/>
    <x v="278"/>
    <x v="2"/>
    <n v="15"/>
    <n v="4.1095890410958902E-2"/>
    <x v="1"/>
    <x v="0"/>
    <x v="3"/>
    <s v="Jul"/>
    <s v="Q3"/>
    <n v="1120"/>
    <n v="2023"/>
    <s v="Jul"/>
    <s v="Inactive"/>
    <n v="18.746260505169992"/>
  </r>
  <r>
    <x v="2316"/>
    <s v="CUST10692"/>
    <x v="3"/>
    <x v="2316"/>
    <x v="2316"/>
    <d v="2024-03-17T00:00:00"/>
    <d v="2025-07-18T00:00:00"/>
    <x v="255"/>
    <x v="0"/>
    <n v="488"/>
    <n v="1.3369863013698631"/>
    <x v="0"/>
    <x v="1"/>
    <x v="2"/>
    <s v="Mar"/>
    <s v="Q1"/>
    <n v="861"/>
    <n v="2025"/>
    <s v="Jul"/>
    <s v="Active"/>
    <n v="2.4617747067525175"/>
  </r>
  <r>
    <x v="2317"/>
    <s v="CUST11181"/>
    <x v="1"/>
    <x v="2317"/>
    <x v="2317"/>
    <d v="2022-02-25T00:00:00"/>
    <d v="2022-10-29T00:00:00"/>
    <x v="178"/>
    <x v="1"/>
    <n v="246"/>
    <n v="0.67397260273972603"/>
    <x v="1"/>
    <x v="2"/>
    <x v="1"/>
    <s v="Feb"/>
    <s v="Q1"/>
    <n v="1612"/>
    <n v="2022"/>
    <s v="Oct"/>
    <s v="Inactive"/>
    <n v="44.045562383815806"/>
  </r>
  <r>
    <x v="2318"/>
    <s v="CUST10756"/>
    <x v="0"/>
    <x v="2318"/>
    <x v="2318"/>
    <d v="2022-01-13T00:00:00"/>
    <d v="2022-06-07T00:00:00"/>
    <x v="146"/>
    <x v="1"/>
    <n v="145"/>
    <n v="0.39726027397260272"/>
    <x v="2"/>
    <x v="1"/>
    <x v="1"/>
    <s v="Jan"/>
    <s v="Q1"/>
    <n v="1655"/>
    <n v="2022"/>
    <s v="Jun"/>
    <s v="Inactive"/>
    <n v="18.599068860167208"/>
  </r>
  <r>
    <x v="2319"/>
    <s v="CUST10991"/>
    <x v="0"/>
    <x v="2319"/>
    <x v="2319"/>
    <d v="2023-01-27T00:00:00"/>
    <d v="2023-10-05T00:00:00"/>
    <x v="276"/>
    <x v="1"/>
    <n v="251"/>
    <n v="0.68767123287671228"/>
    <x v="2"/>
    <x v="0"/>
    <x v="3"/>
    <s v="Jan"/>
    <s v="Q1"/>
    <n v="1276"/>
    <n v="2023"/>
    <s v="Oct"/>
    <s v="Inactive"/>
    <n v="25.926922223021336"/>
  </r>
  <r>
    <x v="2320"/>
    <s v="CUST11468"/>
    <x v="3"/>
    <x v="2320"/>
    <x v="2320"/>
    <d v="2022-07-20T00:00:00"/>
    <d v="2025-05-08T00:00:00"/>
    <x v="109"/>
    <x v="0"/>
    <n v="1023"/>
    <n v="2.8027397260273972"/>
    <x v="2"/>
    <x v="2"/>
    <x v="1"/>
    <s v="Jul"/>
    <s v="Q3"/>
    <n v="1467"/>
    <n v="2025"/>
    <s v="May"/>
    <s v="Active"/>
    <n v="57.04953705896714"/>
  </r>
  <r>
    <x v="2321"/>
    <s v="CUST12380"/>
    <x v="0"/>
    <x v="2321"/>
    <x v="2321"/>
    <d v="2023-11-03T00:00:00"/>
    <d v="2023-12-08T00:00:00"/>
    <x v="15"/>
    <x v="1"/>
    <n v="35"/>
    <n v="9.5890410958904104E-2"/>
    <x v="1"/>
    <x v="1"/>
    <x v="3"/>
    <s v="Nov"/>
    <s v="Q4"/>
    <n v="996"/>
    <n v="2023"/>
    <s v="Dec"/>
    <s v="Inactive"/>
    <n v="11.643660862136326"/>
  </r>
  <r>
    <x v="2322"/>
    <s v="CUST11493"/>
    <x v="3"/>
    <x v="2322"/>
    <x v="2322"/>
    <d v="2022-10-14T00:00:00"/>
    <d v="2024-12-24T00:00:00"/>
    <x v="229"/>
    <x v="0"/>
    <n v="802"/>
    <n v="2.1972602739726028"/>
    <x v="1"/>
    <x v="1"/>
    <x v="1"/>
    <s v="Oct"/>
    <s v="Q4"/>
    <n v="1381"/>
    <n v="2024"/>
    <s v="Dec"/>
    <s v="Active"/>
    <n v="16.79265649110685"/>
  </r>
  <r>
    <x v="2323"/>
    <s v="CUST10032"/>
    <x v="1"/>
    <x v="2323"/>
    <x v="2323"/>
    <d v="2021-11-28T00:00:00"/>
    <d v="2024-12-11T00:00:00"/>
    <x v="170"/>
    <x v="0"/>
    <n v="1109"/>
    <n v="3.0383561643835617"/>
    <x v="1"/>
    <x v="1"/>
    <x v="0"/>
    <s v="Nov"/>
    <s v="Q4"/>
    <n v="1701"/>
    <n v="2024"/>
    <s v="Dec"/>
    <s v="Active"/>
    <n v="14.487922715291102"/>
  </r>
  <r>
    <x v="2324"/>
    <s v="CUST11209"/>
    <x v="4"/>
    <x v="2324"/>
    <x v="2324"/>
    <d v="2024-04-04T00:00:00"/>
    <d v="2025-04-22T00:00:00"/>
    <x v="245"/>
    <x v="2"/>
    <n v="383"/>
    <n v="1.0493150684931507"/>
    <x v="2"/>
    <x v="1"/>
    <x v="2"/>
    <s v="Apr"/>
    <s v="Q2"/>
    <n v="843"/>
    <n v="2025"/>
    <s v="Apr"/>
    <s v="Inactive"/>
    <n v="19.384675055587962"/>
  </r>
  <r>
    <x v="2325"/>
    <s v="CUST11614"/>
    <x v="4"/>
    <x v="2325"/>
    <x v="2325"/>
    <d v="2024-05-24T00:00:00"/>
    <d v="2024-11-21T00:00:00"/>
    <x v="43"/>
    <x v="1"/>
    <n v="181"/>
    <n v="0.49589041095890413"/>
    <x v="1"/>
    <x v="2"/>
    <x v="2"/>
    <s v="May"/>
    <s v="Q2"/>
    <n v="793"/>
    <n v="2024"/>
    <s v="Nov"/>
    <s v="Inactive"/>
    <n v="57.869680309123297"/>
  </r>
  <r>
    <x v="2326"/>
    <s v="CUST10921"/>
    <x v="4"/>
    <x v="2326"/>
    <x v="2326"/>
    <d v="2022-10-18T00:00:00"/>
    <d v="2025-06-25T00:00:00"/>
    <x v="37"/>
    <x v="0"/>
    <n v="981"/>
    <n v="2.6876712328767125"/>
    <x v="2"/>
    <x v="1"/>
    <x v="1"/>
    <s v="Oct"/>
    <s v="Q4"/>
    <n v="1377"/>
    <n v="2025"/>
    <s v="Jun"/>
    <s v="Active"/>
    <n v="21.037422680499262"/>
  </r>
  <r>
    <x v="2327"/>
    <s v="CUST10378"/>
    <x v="3"/>
    <x v="2327"/>
    <x v="2327"/>
    <d v="2024-06-11T00:00:00"/>
    <d v="2025-03-07T00:00:00"/>
    <x v="14"/>
    <x v="1"/>
    <n v="269"/>
    <n v="0.73698630136986298"/>
    <x v="2"/>
    <x v="1"/>
    <x v="2"/>
    <s v="Jun"/>
    <s v="Q2"/>
    <n v="775"/>
    <n v="2025"/>
    <s v="Mar"/>
    <s v="Inactive"/>
    <n v="20.71673920824367"/>
  </r>
  <r>
    <x v="2328"/>
    <s v="CUST11094"/>
    <x v="0"/>
    <x v="2328"/>
    <x v="2328"/>
    <d v="2023-05-12T00:00:00"/>
    <d v="2025-04-04T00:00:00"/>
    <x v="104"/>
    <x v="0"/>
    <n v="693"/>
    <n v="1.8986301369863015"/>
    <x v="1"/>
    <x v="1"/>
    <x v="3"/>
    <s v="May"/>
    <s v="Q2"/>
    <n v="1171"/>
    <n v="2025"/>
    <s v="Apr"/>
    <s v="Active"/>
    <n v="13.415798563933194"/>
  </r>
  <r>
    <x v="2329"/>
    <s v="CUST10506"/>
    <x v="4"/>
    <x v="2329"/>
    <x v="2329"/>
    <d v="2022-10-21T00:00:00"/>
    <d v="2024-12-18T00:00:00"/>
    <x v="18"/>
    <x v="1"/>
    <n v="789"/>
    <n v="2.1616438356164385"/>
    <x v="2"/>
    <x v="1"/>
    <x v="1"/>
    <s v="Oct"/>
    <s v="Q4"/>
    <n v="1374"/>
    <n v="2024"/>
    <s v="Dec"/>
    <s v="Inactive"/>
    <n v="19.66998109783405"/>
  </r>
  <r>
    <x v="2330"/>
    <s v="CUST11107"/>
    <x v="1"/>
    <x v="2330"/>
    <x v="2330"/>
    <d v="2024-07-08T00:00:00"/>
    <d v="2025-04-18T00:00:00"/>
    <x v="171"/>
    <x v="0"/>
    <n v="284"/>
    <n v="0.77808219178082194"/>
    <x v="2"/>
    <x v="2"/>
    <x v="2"/>
    <s v="Jul"/>
    <s v="Q3"/>
    <n v="748"/>
    <n v="2025"/>
    <s v="Apr"/>
    <s v="Active"/>
    <n v="124.73843113182357"/>
  </r>
  <r>
    <x v="2331"/>
    <s v="CUST11088"/>
    <x v="2"/>
    <x v="2331"/>
    <x v="2331"/>
    <d v="2023-08-08T00:00:00"/>
    <d v="2023-09-13T00:00:00"/>
    <x v="1"/>
    <x v="1"/>
    <n v="36"/>
    <n v="9.8630136986301367E-2"/>
    <x v="0"/>
    <x v="2"/>
    <x v="3"/>
    <s v="Aug"/>
    <s v="Q3"/>
    <n v="1083"/>
    <n v="2023"/>
    <s v="Sep"/>
    <s v="Inactive"/>
    <n v="9.7924255308858914"/>
  </r>
  <r>
    <x v="2332"/>
    <s v="CUST11529"/>
    <x v="3"/>
    <x v="2332"/>
    <x v="2332"/>
    <d v="2022-01-17T00:00:00"/>
    <d v="2023-03-16T00:00:00"/>
    <x v="94"/>
    <x v="2"/>
    <n v="423"/>
    <n v="1.1589041095890411"/>
    <x v="2"/>
    <x v="0"/>
    <x v="1"/>
    <s v="Jan"/>
    <s v="Q1"/>
    <n v="1651"/>
    <n v="2023"/>
    <s v="Mar"/>
    <s v="Inactive"/>
    <n v="27.271493938619322"/>
  </r>
  <r>
    <x v="2333"/>
    <s v="CUST11355"/>
    <x v="1"/>
    <x v="2333"/>
    <x v="2333"/>
    <d v="2022-06-13T00:00:00"/>
    <d v="2023-06-13T00:00:00"/>
    <x v="135"/>
    <x v="1"/>
    <n v="365"/>
    <n v="1"/>
    <x v="0"/>
    <x v="2"/>
    <x v="1"/>
    <s v="Jun"/>
    <s v="Q2"/>
    <n v="1504"/>
    <n v="2023"/>
    <s v="Jun"/>
    <s v="Inactive"/>
    <n v="35.422507394332605"/>
  </r>
  <r>
    <x v="2334"/>
    <s v="CUST11212"/>
    <x v="1"/>
    <x v="2334"/>
    <x v="2334"/>
    <d v="2022-11-18T00:00:00"/>
    <d v="2024-06-11T00:00:00"/>
    <x v="85"/>
    <x v="1"/>
    <n v="571"/>
    <n v="1.5643835616438355"/>
    <x v="0"/>
    <x v="1"/>
    <x v="1"/>
    <s v="Nov"/>
    <s v="Q4"/>
    <n v="1346"/>
    <n v="2024"/>
    <s v="Jun"/>
    <s v="Inactive"/>
    <n v="3.5288178029884754"/>
  </r>
  <r>
    <x v="2335"/>
    <s v="CUST11882"/>
    <x v="0"/>
    <x v="2335"/>
    <x v="2335"/>
    <d v="2021-06-15T00:00:00"/>
    <d v="2023-09-28T00:00:00"/>
    <x v="235"/>
    <x v="2"/>
    <n v="835"/>
    <n v="2.2876712328767121"/>
    <x v="1"/>
    <x v="1"/>
    <x v="0"/>
    <s v="Jun"/>
    <s v="Q2"/>
    <n v="1867"/>
    <n v="2023"/>
    <s v="Sep"/>
    <s v="Inactive"/>
    <n v="11.25801033788019"/>
  </r>
  <r>
    <x v="2336"/>
    <s v="CUST12007"/>
    <x v="0"/>
    <x v="2336"/>
    <x v="2336"/>
    <d v="2024-02-11T00:00:00"/>
    <d v="2025-03-30T00:00:00"/>
    <x v="31"/>
    <x v="0"/>
    <n v="413"/>
    <n v="1.1315068493150684"/>
    <x v="2"/>
    <x v="1"/>
    <x v="2"/>
    <s v="Feb"/>
    <s v="Q1"/>
    <n v="896"/>
    <n v="2025"/>
    <s v="Mar"/>
    <s v="Active"/>
    <n v="16.56011524823775"/>
  </r>
  <r>
    <x v="2337"/>
    <s v="CUST10136"/>
    <x v="2"/>
    <x v="2337"/>
    <x v="2337"/>
    <d v="2023-01-11T00:00:00"/>
    <d v="2025-06-24T00:00:00"/>
    <x v="66"/>
    <x v="0"/>
    <n v="895"/>
    <n v="2.452054794520548"/>
    <x v="0"/>
    <x v="1"/>
    <x v="3"/>
    <s v="Jan"/>
    <s v="Q1"/>
    <n v="1292"/>
    <n v="2025"/>
    <s v="Jun"/>
    <s v="Active"/>
    <n v="5.4970393436497877"/>
  </r>
  <r>
    <x v="2338"/>
    <s v="CUST10980"/>
    <x v="2"/>
    <x v="2338"/>
    <x v="2338"/>
    <d v="2024-01-17T00:00:00"/>
    <d v="2025-01-22T00:00:00"/>
    <x v="289"/>
    <x v="0"/>
    <n v="371"/>
    <n v="1.0164383561643835"/>
    <x v="1"/>
    <x v="0"/>
    <x v="2"/>
    <s v="Jan"/>
    <s v="Q1"/>
    <n v="921"/>
    <n v="2025"/>
    <s v="Jan"/>
    <s v="Active"/>
    <n v="15.066337458706167"/>
  </r>
  <r>
    <x v="2339"/>
    <s v="CUST11934"/>
    <x v="1"/>
    <x v="2339"/>
    <x v="2339"/>
    <d v="2022-03-30T00:00:00"/>
    <d v="2023-12-25T00:00:00"/>
    <x v="197"/>
    <x v="2"/>
    <n v="635"/>
    <n v="1.7397260273972603"/>
    <x v="1"/>
    <x v="1"/>
    <x v="1"/>
    <s v="Mar"/>
    <s v="Q1"/>
    <n v="1579"/>
    <n v="2023"/>
    <s v="Dec"/>
    <s v="Inactive"/>
    <n v="11.284482326730215"/>
  </r>
  <r>
    <x v="2340"/>
    <s v="CUST11196"/>
    <x v="3"/>
    <x v="2340"/>
    <x v="2340"/>
    <d v="2024-05-21T00:00:00"/>
    <d v="2025-06-05T00:00:00"/>
    <x v="75"/>
    <x v="0"/>
    <n v="380"/>
    <n v="1.0410958904109588"/>
    <x v="0"/>
    <x v="1"/>
    <x v="2"/>
    <s v="May"/>
    <s v="Q2"/>
    <n v="796"/>
    <n v="2025"/>
    <s v="Jun"/>
    <s v="Active"/>
    <n v="2.1732844689637552"/>
  </r>
  <r>
    <x v="2341"/>
    <s v="CUST12100"/>
    <x v="2"/>
    <x v="2341"/>
    <x v="2341"/>
    <d v="2024-06-30T00:00:00"/>
    <d v="2025-01-29T00:00:00"/>
    <x v="121"/>
    <x v="0"/>
    <n v="213"/>
    <n v="0.58356164383561648"/>
    <x v="1"/>
    <x v="2"/>
    <x v="2"/>
    <s v="Jun"/>
    <s v="Q2"/>
    <n v="756"/>
    <n v="2025"/>
    <s v="Jan"/>
    <s v="Active"/>
    <n v="39.272235518776895"/>
  </r>
  <r>
    <x v="2342"/>
    <s v="CUST10039"/>
    <x v="1"/>
    <x v="2342"/>
    <x v="2342"/>
    <d v="2023-02-24T00:00:00"/>
    <d v="2023-03-17T00:00:00"/>
    <x v="106"/>
    <x v="0"/>
    <n v="21"/>
    <n v="5.7534246575342465E-2"/>
    <x v="1"/>
    <x v="2"/>
    <x v="3"/>
    <s v="Feb"/>
    <s v="Q1"/>
    <n v="1248"/>
    <n v="2023"/>
    <s v="Mar"/>
    <s v="Active"/>
    <n v="81.482742159534496"/>
  </r>
  <r>
    <x v="2343"/>
    <s v="CUST10704"/>
    <x v="1"/>
    <x v="2343"/>
    <x v="2343"/>
    <d v="2020-11-30T00:00:00"/>
    <d v="2022-08-18T00:00:00"/>
    <x v="101"/>
    <x v="1"/>
    <n v="626"/>
    <n v="1.715068493150685"/>
    <x v="2"/>
    <x v="1"/>
    <x v="4"/>
    <s v="Nov"/>
    <s v="Q4"/>
    <n v="2064"/>
    <n v="2022"/>
    <s v="Aug"/>
    <s v="Inactive"/>
    <n v="19.634019518099567"/>
  </r>
  <r>
    <x v="2344"/>
    <s v="CUST12477"/>
    <x v="3"/>
    <x v="2344"/>
    <x v="2344"/>
    <d v="2023-09-22T00:00:00"/>
    <d v="2024-09-27T00:00:00"/>
    <x v="295"/>
    <x v="2"/>
    <n v="371"/>
    <n v="1.0164383561643835"/>
    <x v="2"/>
    <x v="0"/>
    <x v="3"/>
    <s v="Sep"/>
    <s v="Q3"/>
    <n v="1038"/>
    <n v="2024"/>
    <s v="Sep"/>
    <s v="Inactive"/>
    <n v="47.748382775769002"/>
  </r>
  <r>
    <x v="2345"/>
    <s v="CUST10692"/>
    <x v="4"/>
    <x v="2345"/>
    <x v="2345"/>
    <d v="2022-01-15T00:00:00"/>
    <d v="2022-10-05T00:00:00"/>
    <x v="213"/>
    <x v="1"/>
    <n v="263"/>
    <n v="0.72054794520547949"/>
    <x v="2"/>
    <x v="2"/>
    <x v="1"/>
    <s v="Jan"/>
    <s v="Q1"/>
    <n v="1653"/>
    <n v="2022"/>
    <s v="Oct"/>
    <s v="Inactive"/>
    <n v="113.03841201778002"/>
  </r>
  <r>
    <x v="2346"/>
    <s v="CUST10234"/>
    <x v="2"/>
    <x v="2346"/>
    <x v="2346"/>
    <d v="2020-10-03T00:00:00"/>
    <d v="2023-09-11T00:00:00"/>
    <x v="107"/>
    <x v="2"/>
    <n v="1073"/>
    <n v="2.9397260273972603"/>
    <x v="2"/>
    <x v="2"/>
    <x v="4"/>
    <s v="Oct"/>
    <s v="Q4"/>
    <n v="2122"/>
    <n v="2023"/>
    <s v="Sep"/>
    <s v="Inactive"/>
    <n v="92.549745588394501"/>
  </r>
  <r>
    <x v="2347"/>
    <s v="CUST11397"/>
    <x v="4"/>
    <x v="2347"/>
    <x v="2347"/>
    <d v="2021-04-28T00:00:00"/>
    <d v="2024-03-13T00:00:00"/>
    <x v="232"/>
    <x v="1"/>
    <n v="1050"/>
    <n v="2.8767123287671232"/>
    <x v="1"/>
    <x v="1"/>
    <x v="0"/>
    <s v="Apr"/>
    <s v="Q2"/>
    <n v="1915"/>
    <n v="2024"/>
    <s v="Mar"/>
    <s v="Inactive"/>
    <n v="8.8205109492802407"/>
  </r>
  <r>
    <x v="2348"/>
    <s v="CUST12470"/>
    <x v="1"/>
    <x v="2348"/>
    <x v="2348"/>
    <d v="2021-07-06T00:00:00"/>
    <d v="2022-05-23T00:00:00"/>
    <x v="203"/>
    <x v="2"/>
    <n v="321"/>
    <n v="0.8794520547945206"/>
    <x v="1"/>
    <x v="2"/>
    <x v="0"/>
    <s v="Jul"/>
    <s v="Q3"/>
    <n v="1846"/>
    <n v="2022"/>
    <s v="May"/>
    <s v="Inactive"/>
    <n v="52.188790862229851"/>
  </r>
  <r>
    <x v="2349"/>
    <s v="CUST11704"/>
    <x v="1"/>
    <x v="2349"/>
    <x v="2349"/>
    <d v="2022-11-05T00:00:00"/>
    <d v="2023-07-04T00:00:00"/>
    <x v="186"/>
    <x v="2"/>
    <n v="241"/>
    <n v="0.66027397260273968"/>
    <x v="0"/>
    <x v="1"/>
    <x v="1"/>
    <s v="Nov"/>
    <s v="Q4"/>
    <n v="1359"/>
    <n v="2023"/>
    <s v="Jul"/>
    <s v="Inactive"/>
    <n v="3.6321520112246635"/>
  </r>
  <r>
    <x v="2350"/>
    <s v="CUST12105"/>
    <x v="2"/>
    <x v="2350"/>
    <x v="2350"/>
    <d v="2022-11-30T00:00:00"/>
    <d v="2023-05-28T00:00:00"/>
    <x v="205"/>
    <x v="0"/>
    <n v="179"/>
    <n v="0.49041095890410957"/>
    <x v="1"/>
    <x v="1"/>
    <x v="1"/>
    <s v="Nov"/>
    <s v="Q4"/>
    <n v="1334"/>
    <n v="2023"/>
    <s v="May"/>
    <s v="Active"/>
    <n v="7.5162014953863769"/>
  </r>
  <r>
    <x v="2351"/>
    <s v="CUST12484"/>
    <x v="2"/>
    <x v="2351"/>
    <x v="2351"/>
    <d v="2020-07-28T00:00:00"/>
    <d v="2023-11-30T00:00:00"/>
    <x v="254"/>
    <x v="2"/>
    <n v="1220"/>
    <n v="3.3424657534246576"/>
    <x v="1"/>
    <x v="0"/>
    <x v="4"/>
    <s v="Jul"/>
    <s v="Q3"/>
    <n v="2189"/>
    <n v="2023"/>
    <s v="Nov"/>
    <s v="Inactive"/>
    <n v="11.277228024197489"/>
  </r>
  <r>
    <x v="2352"/>
    <s v="CUST11367"/>
    <x v="3"/>
    <x v="2352"/>
    <x v="2352"/>
    <d v="2022-05-09T00:00:00"/>
    <d v="2022-11-24T00:00:00"/>
    <x v="93"/>
    <x v="0"/>
    <n v="199"/>
    <n v="0.54520547945205478"/>
    <x v="2"/>
    <x v="2"/>
    <x v="1"/>
    <s v="May"/>
    <s v="Q2"/>
    <n v="1539"/>
    <n v="2022"/>
    <s v="Nov"/>
    <s v="Active"/>
    <n v="233.04254599979669"/>
  </r>
  <r>
    <x v="2353"/>
    <s v="CUST11978"/>
    <x v="2"/>
    <x v="2353"/>
    <x v="2353"/>
    <d v="2023-03-08T00:00:00"/>
    <d v="2025-06-14T00:00:00"/>
    <x v="28"/>
    <x v="1"/>
    <n v="829"/>
    <n v="2.2712328767123289"/>
    <x v="0"/>
    <x v="1"/>
    <x v="3"/>
    <s v="Mar"/>
    <s v="Q1"/>
    <n v="1236"/>
    <n v="2025"/>
    <s v="Jun"/>
    <s v="Inactive"/>
    <n v="3.2700785064173274"/>
  </r>
  <r>
    <x v="2354"/>
    <s v="CUST11777"/>
    <x v="1"/>
    <x v="2354"/>
    <x v="2354"/>
    <d v="2022-10-20T00:00:00"/>
    <d v="2024-07-02T00:00:00"/>
    <x v="271"/>
    <x v="2"/>
    <n v="621"/>
    <n v="1.7013698630136986"/>
    <x v="1"/>
    <x v="1"/>
    <x v="1"/>
    <s v="Oct"/>
    <s v="Q4"/>
    <n v="1375"/>
    <n v="2024"/>
    <s v="Jul"/>
    <s v="Inactive"/>
    <n v="19.542462787213069"/>
  </r>
  <r>
    <x v="2355"/>
    <s v="CUST11547"/>
    <x v="4"/>
    <x v="2355"/>
    <x v="2355"/>
    <d v="2022-09-04T00:00:00"/>
    <d v="2023-06-30T00:00:00"/>
    <x v="113"/>
    <x v="0"/>
    <n v="299"/>
    <n v="0.81917808219178079"/>
    <x v="2"/>
    <x v="0"/>
    <x v="1"/>
    <s v="Sep"/>
    <s v="Q3"/>
    <n v="1421"/>
    <n v="2023"/>
    <s v="Jun"/>
    <s v="Active"/>
    <n v="30.933100730774967"/>
  </r>
  <r>
    <x v="2356"/>
    <s v="CUST11225"/>
    <x v="2"/>
    <x v="2356"/>
    <x v="2356"/>
    <d v="2024-04-27T00:00:00"/>
    <d v="2024-12-19T00:00:00"/>
    <x v="167"/>
    <x v="2"/>
    <n v="236"/>
    <n v="0.64657534246575343"/>
    <x v="0"/>
    <x v="0"/>
    <x v="2"/>
    <s v="Apr"/>
    <s v="Q2"/>
    <n v="820"/>
    <n v="2024"/>
    <s v="Dec"/>
    <s v="Inactive"/>
    <n v="9.6898118700653466"/>
  </r>
  <r>
    <x v="2357"/>
    <s v="CUST12460"/>
    <x v="1"/>
    <x v="2357"/>
    <x v="2357"/>
    <d v="2023-07-29T00:00:00"/>
    <d v="2024-05-24T00:00:00"/>
    <x v="8"/>
    <x v="2"/>
    <n v="300"/>
    <n v="0.82191780821917804"/>
    <x v="2"/>
    <x v="0"/>
    <x v="3"/>
    <s v="Jul"/>
    <s v="Q3"/>
    <n v="1093"/>
    <n v="2024"/>
    <s v="May"/>
    <s v="Inactive"/>
    <n v="50.237319075995813"/>
  </r>
  <r>
    <x v="2358"/>
    <s v="CUST10885"/>
    <x v="3"/>
    <x v="2358"/>
    <x v="2358"/>
    <d v="2022-05-17T00:00:00"/>
    <d v="2023-08-31T00:00:00"/>
    <x v="6"/>
    <x v="0"/>
    <n v="471"/>
    <n v="1.2904109589041095"/>
    <x v="1"/>
    <x v="0"/>
    <x v="1"/>
    <s v="May"/>
    <s v="Q2"/>
    <n v="1531"/>
    <n v="2023"/>
    <s v="Aug"/>
    <s v="Active"/>
    <n v="24.421443906725528"/>
  </r>
  <r>
    <x v="2359"/>
    <s v="CUST10283"/>
    <x v="2"/>
    <x v="2359"/>
    <x v="2359"/>
    <d v="2023-07-22T00:00:00"/>
    <d v="2024-02-07T00:00:00"/>
    <x v="292"/>
    <x v="2"/>
    <n v="200"/>
    <n v="0.54794520547945202"/>
    <x v="1"/>
    <x v="2"/>
    <x v="3"/>
    <s v="Jul"/>
    <s v="Q3"/>
    <n v="1100"/>
    <n v="2024"/>
    <s v="Feb"/>
    <s v="Inactive"/>
    <n v="45.969420175613863"/>
  </r>
  <r>
    <x v="2360"/>
    <s v="CUST12400"/>
    <x v="0"/>
    <x v="2360"/>
    <x v="2360"/>
    <d v="2023-12-09T00:00:00"/>
    <d v="2024-02-27T00:00:00"/>
    <x v="98"/>
    <x v="2"/>
    <n v="80"/>
    <n v="0.21917808219178081"/>
    <x v="1"/>
    <x v="2"/>
    <x v="3"/>
    <s v="Dec"/>
    <s v="Q4"/>
    <n v="960"/>
    <n v="2024"/>
    <s v="Feb"/>
    <s v="Inactive"/>
    <n v="33.566673835550567"/>
  </r>
  <r>
    <x v="2361"/>
    <s v="CUST11469"/>
    <x v="1"/>
    <x v="2361"/>
    <x v="2361"/>
    <d v="2020-08-05T00:00:00"/>
    <d v="2021-10-01T00:00:00"/>
    <x v="139"/>
    <x v="2"/>
    <n v="422"/>
    <n v="1.1561643835616437"/>
    <x v="1"/>
    <x v="1"/>
    <x v="4"/>
    <s v="Aug"/>
    <s v="Q3"/>
    <n v="2181"/>
    <n v="2021"/>
    <s v="Oct"/>
    <s v="Inactive"/>
    <n v="8.8421632530862038"/>
  </r>
  <r>
    <x v="2362"/>
    <s v="CUST12390"/>
    <x v="4"/>
    <x v="2362"/>
    <x v="2362"/>
    <d v="2021-09-27T00:00:00"/>
    <d v="2024-07-31T00:00:00"/>
    <x v="70"/>
    <x v="1"/>
    <n v="1038"/>
    <n v="2.8438356164383563"/>
    <x v="2"/>
    <x v="0"/>
    <x v="0"/>
    <s v="Sep"/>
    <s v="Q3"/>
    <n v="1763"/>
    <n v="2024"/>
    <s v="Jul"/>
    <s v="Inactive"/>
    <n v="32.270199979885241"/>
  </r>
  <r>
    <x v="2363"/>
    <s v="CUST12277"/>
    <x v="2"/>
    <x v="2363"/>
    <x v="2363"/>
    <d v="2021-09-04T00:00:00"/>
    <d v="2024-07-04T00:00:00"/>
    <x v="42"/>
    <x v="2"/>
    <n v="1034"/>
    <n v="2.8328767123287673"/>
    <x v="1"/>
    <x v="0"/>
    <x v="0"/>
    <s v="Sep"/>
    <s v="Q3"/>
    <n v="1786"/>
    <n v="2024"/>
    <s v="Jul"/>
    <s v="Inactive"/>
    <n v="24.471153964483936"/>
  </r>
  <r>
    <x v="2364"/>
    <s v="CUST11131"/>
    <x v="4"/>
    <x v="2364"/>
    <x v="2364"/>
    <d v="2022-10-19T00:00:00"/>
    <d v="2024-12-01T00:00:00"/>
    <x v="185"/>
    <x v="0"/>
    <n v="774"/>
    <n v="2.1205479452054794"/>
    <x v="0"/>
    <x v="0"/>
    <x v="1"/>
    <s v="Oct"/>
    <s v="Q4"/>
    <n v="1376"/>
    <n v="2024"/>
    <s v="Dec"/>
    <s v="Active"/>
    <n v="9.0879359426559621"/>
  </r>
  <r>
    <x v="2365"/>
    <s v="CUST10718"/>
    <x v="3"/>
    <x v="2365"/>
    <x v="2365"/>
    <d v="2023-08-16T00:00:00"/>
    <d v="2025-02-06T00:00:00"/>
    <x v="72"/>
    <x v="1"/>
    <n v="540"/>
    <n v="1.4794520547945205"/>
    <x v="2"/>
    <x v="1"/>
    <x v="3"/>
    <s v="Aug"/>
    <s v="Q3"/>
    <n v="1075"/>
    <n v="2025"/>
    <s v="Feb"/>
    <s v="Inactive"/>
    <n v="20.505715171070438"/>
  </r>
  <r>
    <x v="2366"/>
    <s v="CUST10986"/>
    <x v="0"/>
    <x v="2366"/>
    <x v="2366"/>
    <d v="2022-12-17T00:00:00"/>
    <d v="2024-02-03T00:00:00"/>
    <x v="292"/>
    <x v="2"/>
    <n v="413"/>
    <n v="1.1315068493150684"/>
    <x v="1"/>
    <x v="1"/>
    <x v="1"/>
    <s v="Dec"/>
    <s v="Q4"/>
    <n v="1317"/>
    <n v="2024"/>
    <s v="Feb"/>
    <s v="Inactive"/>
    <n v="11.486916650318777"/>
  </r>
  <r>
    <x v="2367"/>
    <s v="CUST11386"/>
    <x v="0"/>
    <x v="2367"/>
    <x v="2367"/>
    <d v="2021-07-10T00:00:00"/>
    <d v="2023-12-04T00:00:00"/>
    <x v="207"/>
    <x v="1"/>
    <n v="877"/>
    <n v="2.4027397260273973"/>
    <x v="1"/>
    <x v="0"/>
    <x v="0"/>
    <s v="Jul"/>
    <s v="Q3"/>
    <n v="1842"/>
    <n v="2023"/>
    <s v="Dec"/>
    <s v="Inactive"/>
    <n v="14.114442674496706"/>
  </r>
  <r>
    <x v="2368"/>
    <s v="CUST12140"/>
    <x v="3"/>
    <x v="2368"/>
    <x v="2368"/>
    <d v="2023-03-03T00:00:00"/>
    <d v="2024-05-30T00:00:00"/>
    <x v="172"/>
    <x v="1"/>
    <n v="454"/>
    <n v="1.2438356164383562"/>
    <x v="0"/>
    <x v="0"/>
    <x v="3"/>
    <s v="Mar"/>
    <s v="Q1"/>
    <n v="1241"/>
    <n v="2024"/>
    <s v="May"/>
    <s v="Inactive"/>
    <n v="11.015480416144577"/>
  </r>
  <r>
    <x v="2369"/>
    <s v="CUST11849"/>
    <x v="3"/>
    <x v="2369"/>
    <x v="2369"/>
    <d v="2023-04-19T00:00:00"/>
    <d v="2024-07-17T00:00:00"/>
    <x v="188"/>
    <x v="1"/>
    <n v="455"/>
    <n v="1.2465753424657535"/>
    <x v="2"/>
    <x v="0"/>
    <x v="3"/>
    <s v="Apr"/>
    <s v="Q2"/>
    <n v="1194"/>
    <n v="2024"/>
    <s v="Jul"/>
    <s v="Inactive"/>
    <n v="49.839827427389309"/>
  </r>
  <r>
    <x v="2370"/>
    <s v="CUST10470"/>
    <x v="0"/>
    <x v="2370"/>
    <x v="2370"/>
    <d v="2022-05-04T00:00:00"/>
    <d v="2025-02-04T00:00:00"/>
    <x v="8"/>
    <x v="1"/>
    <n v="1007"/>
    <n v="2.7589041095890412"/>
    <x v="0"/>
    <x v="0"/>
    <x v="1"/>
    <s v="May"/>
    <s v="Q2"/>
    <n v="1544"/>
    <n v="2025"/>
    <s v="Feb"/>
    <s v="Inactive"/>
    <n v="8.1131880333806912"/>
  </r>
  <r>
    <x v="2371"/>
    <s v="CUST10276"/>
    <x v="0"/>
    <x v="2371"/>
    <x v="2371"/>
    <d v="2021-08-27T00:00:00"/>
    <d v="2023-11-14T00:00:00"/>
    <x v="192"/>
    <x v="1"/>
    <n v="809"/>
    <n v="2.2164383561643834"/>
    <x v="0"/>
    <x v="1"/>
    <x v="0"/>
    <s v="Aug"/>
    <s v="Q3"/>
    <n v="1794"/>
    <n v="2023"/>
    <s v="Nov"/>
    <s v="Inactive"/>
    <n v="5.750204257149"/>
  </r>
  <r>
    <x v="2372"/>
    <s v="CUST10241"/>
    <x v="0"/>
    <x v="2372"/>
    <x v="2372"/>
    <d v="2023-03-21T00:00:00"/>
    <d v="2023-12-08T00:00:00"/>
    <x v="213"/>
    <x v="1"/>
    <n v="262"/>
    <n v="0.71780821917808224"/>
    <x v="2"/>
    <x v="0"/>
    <x v="3"/>
    <s v="Mar"/>
    <s v="Q1"/>
    <n v="1223"/>
    <n v="2023"/>
    <s v="Dec"/>
    <s v="Inactive"/>
    <n v="46.988047775061304"/>
  </r>
  <r>
    <x v="2373"/>
    <s v="CUST10872"/>
    <x v="0"/>
    <x v="2373"/>
    <x v="2373"/>
    <d v="2024-05-12T00:00:00"/>
    <d v="2024-10-27T00:00:00"/>
    <x v="50"/>
    <x v="0"/>
    <n v="168"/>
    <n v="0.46027397260273972"/>
    <x v="1"/>
    <x v="1"/>
    <x v="2"/>
    <s v="May"/>
    <s v="Q2"/>
    <n v="805"/>
    <n v="2024"/>
    <s v="Oct"/>
    <s v="Active"/>
    <n v="10.636546238429235"/>
  </r>
  <r>
    <x v="2374"/>
    <s v="CUST10682"/>
    <x v="2"/>
    <x v="2374"/>
    <x v="2374"/>
    <d v="2023-01-02T00:00:00"/>
    <d v="2025-07-09T00:00:00"/>
    <x v="64"/>
    <x v="0"/>
    <n v="919"/>
    <n v="2.5178082191780824"/>
    <x v="1"/>
    <x v="0"/>
    <x v="3"/>
    <s v="Jan"/>
    <s v="Q1"/>
    <n v="1301"/>
    <n v="2025"/>
    <s v="Jul"/>
    <s v="Active"/>
    <n v="10.286653043607997"/>
  </r>
  <r>
    <x v="2375"/>
    <s v="CUST10801"/>
    <x v="1"/>
    <x v="2375"/>
    <x v="2375"/>
    <d v="2021-10-22T00:00:00"/>
    <d v="2022-05-07T00:00:00"/>
    <x v="172"/>
    <x v="2"/>
    <n v="197"/>
    <n v="0.53972602739726028"/>
    <x v="1"/>
    <x v="0"/>
    <x v="0"/>
    <s v="Oct"/>
    <s v="Q4"/>
    <n v="1738"/>
    <n v="2022"/>
    <s v="May"/>
    <s v="Inactive"/>
    <n v="14.265659069350416"/>
  </r>
  <r>
    <x v="2376"/>
    <s v="CUST10987"/>
    <x v="1"/>
    <x v="2376"/>
    <x v="2376"/>
    <d v="2023-01-09T00:00:00"/>
    <d v="2023-01-18T00:00:00"/>
    <x v="294"/>
    <x v="1"/>
    <n v="9"/>
    <n v="2.4657534246575342E-2"/>
    <x v="0"/>
    <x v="0"/>
    <x v="3"/>
    <s v="Jan"/>
    <s v="Q1"/>
    <n v="1294"/>
    <n v="2023"/>
    <s v="Jan"/>
    <s v="Inactive"/>
    <n v="4.7753163836647685"/>
  </r>
  <r>
    <x v="2377"/>
    <s v="CUST10318"/>
    <x v="1"/>
    <x v="2377"/>
    <x v="2377"/>
    <d v="2023-09-27T00:00:00"/>
    <d v="2025-02-15T00:00:00"/>
    <x v="208"/>
    <x v="0"/>
    <n v="507"/>
    <n v="1.3890410958904109"/>
    <x v="2"/>
    <x v="2"/>
    <x v="3"/>
    <s v="Sep"/>
    <s v="Q3"/>
    <n v="1033"/>
    <n v="2025"/>
    <s v="Feb"/>
    <s v="Active"/>
    <n v="114.37343657019022"/>
  </r>
  <r>
    <x v="2378"/>
    <s v="CUST10264"/>
    <x v="3"/>
    <x v="2378"/>
    <x v="2378"/>
    <d v="2023-12-14T00:00:00"/>
    <d v="2025-06-19T00:00:00"/>
    <x v="36"/>
    <x v="1"/>
    <n v="553"/>
    <n v="1.515068493150685"/>
    <x v="2"/>
    <x v="1"/>
    <x v="3"/>
    <s v="Dec"/>
    <s v="Q4"/>
    <n v="955"/>
    <n v="2025"/>
    <s v="Jun"/>
    <s v="Inactive"/>
    <n v="19.858984290764017"/>
  </r>
  <r>
    <x v="2379"/>
    <s v="CUST10781"/>
    <x v="4"/>
    <x v="2379"/>
    <x v="2379"/>
    <d v="2023-10-14T00:00:00"/>
    <d v="2024-04-05T00:00:00"/>
    <x v="143"/>
    <x v="0"/>
    <n v="174"/>
    <n v="0.47671232876712327"/>
    <x v="2"/>
    <x v="0"/>
    <x v="3"/>
    <s v="Oct"/>
    <s v="Q4"/>
    <n v="1016"/>
    <n v="2024"/>
    <s v="Apr"/>
    <s v="Active"/>
    <n v="31.769505258603253"/>
  </r>
  <r>
    <x v="2380"/>
    <s v="CUST11090"/>
    <x v="1"/>
    <x v="2380"/>
    <x v="2380"/>
    <d v="2024-05-20T00:00:00"/>
    <d v="2024-11-03T00:00:00"/>
    <x v="45"/>
    <x v="0"/>
    <n v="167"/>
    <n v="0.45753424657534247"/>
    <x v="0"/>
    <x v="1"/>
    <x v="2"/>
    <s v="May"/>
    <s v="Q2"/>
    <n v="797"/>
    <n v="2024"/>
    <s v="Nov"/>
    <s v="Active"/>
    <n v="2.5135399651396022"/>
  </r>
  <r>
    <x v="2381"/>
    <s v="CUST10790"/>
    <x v="4"/>
    <x v="2381"/>
    <x v="2381"/>
    <d v="2022-03-28T00:00:00"/>
    <d v="2025-07-21T00:00:00"/>
    <x v="99"/>
    <x v="0"/>
    <n v="1211"/>
    <n v="3.3178082191780822"/>
    <x v="1"/>
    <x v="0"/>
    <x v="1"/>
    <s v="Mar"/>
    <s v="Q1"/>
    <n v="1581"/>
    <n v="2025"/>
    <s v="Jul"/>
    <s v="Active"/>
    <n v="14.042680601276926"/>
  </r>
  <r>
    <x v="2382"/>
    <s v="CUST12304"/>
    <x v="4"/>
    <x v="2382"/>
    <x v="2382"/>
    <d v="2022-08-22T00:00:00"/>
    <d v="2025-06-11T00:00:00"/>
    <x v="137"/>
    <x v="0"/>
    <n v="1024"/>
    <n v="2.8054794520547945"/>
    <x v="1"/>
    <x v="1"/>
    <x v="1"/>
    <s v="Aug"/>
    <s v="Q3"/>
    <n v="1434"/>
    <n v="2025"/>
    <s v="Jun"/>
    <s v="Active"/>
    <n v="13.153348860830596"/>
  </r>
  <r>
    <x v="2383"/>
    <s v="CUST10238"/>
    <x v="4"/>
    <x v="2383"/>
    <x v="2383"/>
    <d v="2021-01-18T00:00:00"/>
    <d v="2025-07-03T00:00:00"/>
    <x v="231"/>
    <x v="1"/>
    <n v="1627"/>
    <n v="4.4575342465753423"/>
    <x v="0"/>
    <x v="0"/>
    <x v="0"/>
    <s v="Jan"/>
    <s v="Q1"/>
    <n v="2015"/>
    <n v="2025"/>
    <s v="Jul"/>
    <s v="Inactive"/>
    <n v="12.478163506990741"/>
  </r>
  <r>
    <x v="2384"/>
    <s v="CUST11697"/>
    <x v="1"/>
    <x v="2384"/>
    <x v="2384"/>
    <d v="2023-09-09T00:00:00"/>
    <d v="2023-12-18T00:00:00"/>
    <x v="80"/>
    <x v="1"/>
    <n v="100"/>
    <n v="0.27397260273972601"/>
    <x v="2"/>
    <x v="0"/>
    <x v="3"/>
    <s v="Sep"/>
    <s v="Q3"/>
    <n v="1051"/>
    <n v="2023"/>
    <s v="Dec"/>
    <s v="Inactive"/>
    <n v="23.762828130390659"/>
  </r>
  <r>
    <x v="2385"/>
    <s v="CUST11936"/>
    <x v="3"/>
    <x v="2385"/>
    <x v="2385"/>
    <d v="2023-03-23T00:00:00"/>
    <d v="2024-09-29T00:00:00"/>
    <x v="95"/>
    <x v="0"/>
    <n v="556"/>
    <n v="1.5232876712328767"/>
    <x v="2"/>
    <x v="0"/>
    <x v="3"/>
    <s v="Mar"/>
    <s v="Q1"/>
    <n v="1221"/>
    <n v="2024"/>
    <s v="Sep"/>
    <s v="Active"/>
    <n v="32.71970262522192"/>
  </r>
  <r>
    <x v="2386"/>
    <s v="CUST12269"/>
    <x v="2"/>
    <x v="2386"/>
    <x v="2386"/>
    <d v="2024-06-18T00:00:00"/>
    <d v="2025-03-05T00:00:00"/>
    <x v="278"/>
    <x v="1"/>
    <n v="260"/>
    <n v="0.71232876712328763"/>
    <x v="1"/>
    <x v="0"/>
    <x v="2"/>
    <s v="Jun"/>
    <s v="Q2"/>
    <n v="768"/>
    <n v="2025"/>
    <s v="Mar"/>
    <s v="Inactive"/>
    <n v="28.522853428877841"/>
  </r>
  <r>
    <x v="2387"/>
    <s v="CUST12216"/>
    <x v="1"/>
    <x v="2387"/>
    <x v="2387"/>
    <d v="2021-08-18T00:00:00"/>
    <d v="2023-11-01T00:00:00"/>
    <x v="179"/>
    <x v="0"/>
    <n v="805"/>
    <n v="2.2054794520547945"/>
    <x v="1"/>
    <x v="0"/>
    <x v="0"/>
    <s v="Aug"/>
    <s v="Q3"/>
    <n v="1803"/>
    <n v="2023"/>
    <s v="Nov"/>
    <s v="Active"/>
    <n v="15.597655035713878"/>
  </r>
  <r>
    <x v="2388"/>
    <s v="CUST11090"/>
    <x v="3"/>
    <x v="2388"/>
    <x v="2388"/>
    <d v="2021-02-10T00:00:00"/>
    <d v="2025-02-18T00:00:00"/>
    <x v="149"/>
    <x v="1"/>
    <n v="1469"/>
    <n v="4.0246575342465754"/>
    <x v="2"/>
    <x v="0"/>
    <x v="0"/>
    <s v="Feb"/>
    <s v="Q1"/>
    <n v="1992"/>
    <n v="2025"/>
    <s v="Feb"/>
    <s v="Inactive"/>
    <n v="28.61267055540667"/>
  </r>
  <r>
    <x v="2389"/>
    <s v="CUST12201"/>
    <x v="2"/>
    <x v="2389"/>
    <x v="2389"/>
    <d v="2022-07-05T00:00:00"/>
    <d v="2024-03-19T00:00:00"/>
    <x v="128"/>
    <x v="2"/>
    <n v="623"/>
    <n v="1.7068493150684931"/>
    <x v="2"/>
    <x v="0"/>
    <x v="1"/>
    <s v="Jul"/>
    <s v="Q3"/>
    <n v="1482"/>
    <n v="2024"/>
    <s v="Mar"/>
    <s v="Inactive"/>
    <n v="28.421849080405796"/>
  </r>
  <r>
    <x v="2390"/>
    <s v="CUST10940"/>
    <x v="0"/>
    <x v="2390"/>
    <x v="2390"/>
    <d v="2021-08-23T00:00:00"/>
    <d v="2025-06-29T00:00:00"/>
    <x v="257"/>
    <x v="1"/>
    <n v="1406"/>
    <n v="3.8520547945205479"/>
    <x v="1"/>
    <x v="0"/>
    <x v="0"/>
    <s v="Aug"/>
    <s v="Q3"/>
    <n v="1798"/>
    <n v="2025"/>
    <s v="Jun"/>
    <s v="Inactive"/>
    <n v="21.938584555434211"/>
  </r>
  <r>
    <x v="2391"/>
    <s v="CUST10506"/>
    <x v="3"/>
    <x v="2391"/>
    <x v="2391"/>
    <d v="2023-04-07T00:00:00"/>
    <d v="2023-05-31T00:00:00"/>
    <x v="12"/>
    <x v="1"/>
    <n v="54"/>
    <n v="0.14794520547945206"/>
    <x v="2"/>
    <x v="0"/>
    <x v="3"/>
    <s v="Apr"/>
    <s v="Q2"/>
    <n v="1206"/>
    <n v="2023"/>
    <s v="May"/>
    <s v="Inactive"/>
    <n v="32.951895888535176"/>
  </r>
  <r>
    <x v="2392"/>
    <s v="CUST11982"/>
    <x v="4"/>
    <x v="2392"/>
    <x v="2392"/>
    <d v="2022-08-15T00:00:00"/>
    <d v="2024-01-26T00:00:00"/>
    <x v="159"/>
    <x v="2"/>
    <n v="529"/>
    <n v="1.4493150684931506"/>
    <x v="1"/>
    <x v="0"/>
    <x v="1"/>
    <s v="Aug"/>
    <s v="Q3"/>
    <n v="1441"/>
    <n v="2024"/>
    <s v="Jan"/>
    <s v="Inactive"/>
    <n v="38.933403539711243"/>
  </r>
  <r>
    <x v="2393"/>
    <s v="CUST12246"/>
    <x v="0"/>
    <x v="2393"/>
    <x v="2393"/>
    <d v="2021-10-07T00:00:00"/>
    <d v="2025-02-13T00:00:00"/>
    <x v="227"/>
    <x v="1"/>
    <n v="1225"/>
    <n v="3.3561643835616439"/>
    <x v="0"/>
    <x v="1"/>
    <x v="0"/>
    <s v="Oct"/>
    <s v="Q4"/>
    <n v="1753"/>
    <n v="2025"/>
    <s v="Feb"/>
    <s v="Inactive"/>
    <n v="3.6368132921492475"/>
  </r>
  <r>
    <x v="2394"/>
    <s v="CUST10013"/>
    <x v="2"/>
    <x v="2394"/>
    <x v="2394"/>
    <d v="2022-08-24T00:00:00"/>
    <d v="2023-08-07T00:00:00"/>
    <x v="238"/>
    <x v="0"/>
    <n v="348"/>
    <n v="0.95342465753424654"/>
    <x v="0"/>
    <x v="0"/>
    <x v="1"/>
    <s v="Aug"/>
    <s v="Q3"/>
    <n v="1432"/>
    <n v="2023"/>
    <s v="Aug"/>
    <s v="Active"/>
    <n v="3.9971475358491371"/>
  </r>
  <r>
    <x v="2395"/>
    <s v="CUST10226"/>
    <x v="1"/>
    <x v="2395"/>
    <x v="2395"/>
    <d v="2022-07-27T00:00:00"/>
    <d v="2022-09-21T00:00:00"/>
    <x v="47"/>
    <x v="1"/>
    <n v="56"/>
    <n v="0.15342465753424658"/>
    <x v="1"/>
    <x v="0"/>
    <x v="1"/>
    <s v="Jul"/>
    <s v="Q3"/>
    <n v="1460"/>
    <n v="2022"/>
    <s v="Sep"/>
    <s v="Inactive"/>
    <n v="17.940607553832422"/>
  </r>
  <r>
    <x v="2396"/>
    <s v="CUST10520"/>
    <x v="1"/>
    <x v="2396"/>
    <x v="2396"/>
    <d v="2021-08-16T00:00:00"/>
    <d v="2022-12-03T00:00:00"/>
    <x v="223"/>
    <x v="1"/>
    <n v="474"/>
    <n v="1.2986301369863014"/>
    <x v="1"/>
    <x v="1"/>
    <x v="0"/>
    <s v="Aug"/>
    <s v="Q3"/>
    <n v="1805"/>
    <n v="2022"/>
    <s v="Dec"/>
    <s v="Inactive"/>
    <n v="14.659508870800821"/>
  </r>
  <r>
    <x v="2397"/>
    <s v="CUST12307"/>
    <x v="2"/>
    <x v="2397"/>
    <x v="2397"/>
    <d v="2022-11-25T00:00:00"/>
    <d v="2024-09-23T00:00:00"/>
    <x v="171"/>
    <x v="2"/>
    <n v="668"/>
    <n v="1.8301369863013699"/>
    <x v="2"/>
    <x v="0"/>
    <x v="1"/>
    <s v="Nov"/>
    <s v="Q4"/>
    <n v="1339"/>
    <n v="2024"/>
    <s v="Sep"/>
    <s v="Inactive"/>
    <n v="47.967044657980914"/>
  </r>
  <r>
    <x v="2398"/>
    <s v="CUST10725"/>
    <x v="0"/>
    <x v="2398"/>
    <x v="2398"/>
    <d v="2024-03-20T00:00:00"/>
    <d v="2024-08-27T00:00:00"/>
    <x v="282"/>
    <x v="0"/>
    <n v="160"/>
    <n v="0.43835616438356162"/>
    <x v="0"/>
    <x v="0"/>
    <x v="2"/>
    <s v="Mar"/>
    <s v="Q1"/>
    <n v="858"/>
    <n v="2024"/>
    <s v="Aug"/>
    <s v="Active"/>
    <n v="5.2806891482409668"/>
  </r>
  <r>
    <x v="2399"/>
    <s v="CUST12241"/>
    <x v="1"/>
    <x v="2399"/>
    <x v="2399"/>
    <d v="2023-09-01T00:00:00"/>
    <d v="2024-12-03T00:00:00"/>
    <x v="26"/>
    <x v="2"/>
    <n v="459"/>
    <n v="1.2575342465753425"/>
    <x v="1"/>
    <x v="0"/>
    <x v="3"/>
    <s v="Sep"/>
    <s v="Q3"/>
    <n v="1059"/>
    <n v="2024"/>
    <s v="Dec"/>
    <s v="Inactive"/>
    <n v="30.575462857639806"/>
  </r>
  <r>
    <x v="2400"/>
    <s v="CUST11068"/>
    <x v="3"/>
    <x v="2400"/>
    <x v="2400"/>
    <d v="2023-03-04T00:00:00"/>
    <d v="2024-10-06T00:00:00"/>
    <x v="22"/>
    <x v="2"/>
    <n v="582"/>
    <n v="1.5945205479452054"/>
    <x v="2"/>
    <x v="1"/>
    <x v="3"/>
    <s v="Mar"/>
    <s v="Q1"/>
    <n v="1240"/>
    <n v="2024"/>
    <s v="Oct"/>
    <s v="Inactive"/>
    <n v="20.206319043688456"/>
  </r>
  <r>
    <x v="2401"/>
    <s v="CUST10676"/>
    <x v="0"/>
    <x v="2401"/>
    <x v="2401"/>
    <d v="2023-09-23T00:00:00"/>
    <d v="2024-05-29T00:00:00"/>
    <x v="295"/>
    <x v="2"/>
    <n v="249"/>
    <n v="0.68219178082191778"/>
    <x v="2"/>
    <x v="1"/>
    <x v="3"/>
    <s v="Sep"/>
    <s v="Q3"/>
    <n v="1037"/>
    <n v="2024"/>
    <s v="May"/>
    <s v="Inactive"/>
    <n v="20.667885151225803"/>
  </r>
  <r>
    <x v="2402"/>
    <s v="CUST12020"/>
    <x v="0"/>
    <x v="2402"/>
    <x v="2402"/>
    <d v="2023-10-08T00:00:00"/>
    <d v="2024-09-02T00:00:00"/>
    <x v="174"/>
    <x v="2"/>
    <n v="330"/>
    <n v="0.90410958904109584"/>
    <x v="1"/>
    <x v="1"/>
    <x v="3"/>
    <s v="Oct"/>
    <s v="Q4"/>
    <n v="1022"/>
    <n v="2024"/>
    <s v="Sep"/>
    <s v="Inactive"/>
    <n v="11.708490284761123"/>
  </r>
  <r>
    <x v="2403"/>
    <s v="CUST10843"/>
    <x v="2"/>
    <x v="2403"/>
    <x v="2403"/>
    <d v="2022-10-23T00:00:00"/>
    <d v="2022-10-25T00:00:00"/>
    <x v="10"/>
    <x v="2"/>
    <n v="2"/>
    <n v="5.4794520547945206E-3"/>
    <x v="1"/>
    <x v="0"/>
    <x v="1"/>
    <s v="Oct"/>
    <s v="Q4"/>
    <n v="1372"/>
    <n v="2022"/>
    <s v="Oct"/>
    <s v="Inactive"/>
    <n v="14.397839056784688"/>
  </r>
  <r>
    <x v="2404"/>
    <s v="CUST10057"/>
    <x v="2"/>
    <x v="2404"/>
    <x v="2404"/>
    <d v="2024-02-10T00:00:00"/>
    <d v="2024-08-07T00:00:00"/>
    <x v="140"/>
    <x v="2"/>
    <n v="179"/>
    <n v="0.49041095890410957"/>
    <x v="0"/>
    <x v="1"/>
    <x v="2"/>
    <s v="Feb"/>
    <s v="Q1"/>
    <n v="897"/>
    <n v="2024"/>
    <s v="Aug"/>
    <s v="Inactive"/>
    <n v="2.6353421615661916"/>
  </r>
  <r>
    <x v="2405"/>
    <s v="CUST10833"/>
    <x v="4"/>
    <x v="2405"/>
    <x v="2405"/>
    <d v="2023-12-18T00:00:00"/>
    <d v="2024-03-04T00:00:00"/>
    <x v="51"/>
    <x v="0"/>
    <n v="77"/>
    <n v="0.21095890410958903"/>
    <x v="1"/>
    <x v="2"/>
    <x v="3"/>
    <s v="Dec"/>
    <s v="Q4"/>
    <n v="951"/>
    <n v="2024"/>
    <s v="Mar"/>
    <s v="Active"/>
    <n v="138.74655938298747"/>
  </r>
  <r>
    <x v="2406"/>
    <s v="CUST12396"/>
    <x v="0"/>
    <x v="2406"/>
    <x v="2406"/>
    <d v="2023-03-04T00:00:00"/>
    <d v="2023-10-18T00:00:00"/>
    <x v="269"/>
    <x v="1"/>
    <n v="228"/>
    <n v="0.62465753424657533"/>
    <x v="1"/>
    <x v="0"/>
    <x v="3"/>
    <s v="Mar"/>
    <s v="Q1"/>
    <n v="1240"/>
    <n v="2023"/>
    <s v="Oct"/>
    <s v="Inactive"/>
    <n v="40.157718892943535"/>
  </r>
  <r>
    <x v="2407"/>
    <s v="CUST10948"/>
    <x v="4"/>
    <x v="2407"/>
    <x v="2407"/>
    <d v="2021-08-02T00:00:00"/>
    <d v="2023-12-24T00:00:00"/>
    <x v="46"/>
    <x v="2"/>
    <n v="874"/>
    <n v="2.3945205479452056"/>
    <x v="1"/>
    <x v="2"/>
    <x v="0"/>
    <s v="Aug"/>
    <s v="Q3"/>
    <n v="1819"/>
    <n v="2023"/>
    <s v="Dec"/>
    <s v="Inactive"/>
    <n v="35.442381067783337"/>
  </r>
  <r>
    <x v="2408"/>
    <s v="CUST11321"/>
    <x v="0"/>
    <x v="2408"/>
    <x v="2408"/>
    <d v="2021-06-03T00:00:00"/>
    <d v="2023-02-20T00:00:00"/>
    <x v="265"/>
    <x v="2"/>
    <n v="627"/>
    <n v="1.7178082191780821"/>
    <x v="2"/>
    <x v="0"/>
    <x v="0"/>
    <s v="Jun"/>
    <s v="Q2"/>
    <n v="1879"/>
    <n v="2023"/>
    <s v="Feb"/>
    <s v="Inactive"/>
    <n v="56.807767219952161"/>
  </r>
  <r>
    <x v="2409"/>
    <s v="CUST11977"/>
    <x v="2"/>
    <x v="2409"/>
    <x v="2409"/>
    <d v="2021-06-17T00:00:00"/>
    <d v="2023-05-18T00:00:00"/>
    <x v="84"/>
    <x v="2"/>
    <n v="700"/>
    <n v="1.9178082191780821"/>
    <x v="1"/>
    <x v="1"/>
    <x v="0"/>
    <s v="Jun"/>
    <s v="Q2"/>
    <n v="1865"/>
    <n v="2023"/>
    <s v="May"/>
    <s v="Inactive"/>
    <n v="9.6746949129339157"/>
  </r>
  <r>
    <x v="2410"/>
    <s v="CUST12359"/>
    <x v="0"/>
    <x v="2410"/>
    <x v="2410"/>
    <d v="2024-05-30T00:00:00"/>
    <d v="2024-10-26T00:00:00"/>
    <x v="231"/>
    <x v="0"/>
    <n v="149"/>
    <n v="0.40821917808219177"/>
    <x v="0"/>
    <x v="1"/>
    <x v="2"/>
    <s v="May"/>
    <s v="Q2"/>
    <n v="787"/>
    <n v="2024"/>
    <s v="Oct"/>
    <s v="Active"/>
    <n v="6.1410545462786761"/>
  </r>
  <r>
    <x v="2411"/>
    <s v="CUST10299"/>
    <x v="3"/>
    <x v="2411"/>
    <x v="2411"/>
    <d v="2024-02-04T00:00:00"/>
    <d v="2025-04-09T00:00:00"/>
    <x v="119"/>
    <x v="1"/>
    <n v="430"/>
    <n v="1.178082191780822"/>
    <x v="0"/>
    <x v="1"/>
    <x v="2"/>
    <s v="Feb"/>
    <s v="Q1"/>
    <n v="903"/>
    <n v="2025"/>
    <s v="Apr"/>
    <s v="Inactive"/>
    <n v="2.6178825440742202"/>
  </r>
  <r>
    <x v="2412"/>
    <s v="CUST10422"/>
    <x v="2"/>
    <x v="2412"/>
    <x v="2412"/>
    <d v="2022-05-22T00:00:00"/>
    <d v="2022-09-14T00:00:00"/>
    <x v="190"/>
    <x v="2"/>
    <n v="115"/>
    <n v="0.31506849315068491"/>
    <x v="2"/>
    <x v="0"/>
    <x v="1"/>
    <s v="May"/>
    <s v="Q2"/>
    <n v="1526"/>
    <n v="2022"/>
    <s v="Sep"/>
    <s v="Inactive"/>
    <n v="34.308068853716442"/>
  </r>
  <r>
    <x v="2413"/>
    <s v="CUST11934"/>
    <x v="2"/>
    <x v="2413"/>
    <x v="2413"/>
    <d v="2020-12-07T00:00:00"/>
    <d v="2025-06-06T00:00:00"/>
    <x v="176"/>
    <x v="2"/>
    <n v="1642"/>
    <n v="4.4986301369863018"/>
    <x v="2"/>
    <x v="2"/>
    <x v="4"/>
    <s v="Dec"/>
    <s v="Q4"/>
    <n v="2057"/>
    <n v="2025"/>
    <s v="Jun"/>
    <s v="Inactive"/>
    <n v="69.134003230961881"/>
  </r>
  <r>
    <x v="2414"/>
    <s v="CUST10388"/>
    <x v="4"/>
    <x v="2414"/>
    <x v="2414"/>
    <d v="2021-12-14T00:00:00"/>
    <d v="2025-05-13T00:00:00"/>
    <x v="175"/>
    <x v="2"/>
    <n v="1246"/>
    <n v="3.4136986301369863"/>
    <x v="1"/>
    <x v="1"/>
    <x v="0"/>
    <s v="Dec"/>
    <s v="Q4"/>
    <n v="1685"/>
    <n v="2025"/>
    <s v="May"/>
    <s v="Inactive"/>
    <n v="13.43849078928333"/>
  </r>
  <r>
    <x v="2415"/>
    <s v="CUST12149"/>
    <x v="4"/>
    <x v="2415"/>
    <x v="2415"/>
    <d v="2022-10-02T00:00:00"/>
    <d v="2022-11-22T00:00:00"/>
    <x v="54"/>
    <x v="1"/>
    <n v="51"/>
    <n v="0.13972602739726028"/>
    <x v="2"/>
    <x v="1"/>
    <x v="1"/>
    <s v="Oct"/>
    <s v="Q4"/>
    <n v="1393"/>
    <n v="2022"/>
    <s v="Nov"/>
    <s v="Inactive"/>
    <n v="18.190063325552391"/>
  </r>
  <r>
    <x v="2416"/>
    <s v="CUST11465"/>
    <x v="1"/>
    <x v="2416"/>
    <x v="2416"/>
    <d v="2021-04-24T00:00:00"/>
    <d v="2022-02-06T00:00:00"/>
    <x v="6"/>
    <x v="0"/>
    <n v="288"/>
    <n v="0.78904109589041094"/>
    <x v="2"/>
    <x v="1"/>
    <x v="0"/>
    <s v="Apr"/>
    <s v="Q2"/>
    <n v="1919"/>
    <n v="2022"/>
    <s v="Feb"/>
    <s v="Active"/>
    <n v="17.697592523648044"/>
  </r>
  <r>
    <x v="2417"/>
    <s v="CUST11794"/>
    <x v="0"/>
    <x v="2417"/>
    <x v="2417"/>
    <d v="2024-01-14T00:00:00"/>
    <d v="2024-10-05T00:00:00"/>
    <x v="85"/>
    <x v="0"/>
    <n v="265"/>
    <n v="0.72602739726027399"/>
    <x v="2"/>
    <x v="0"/>
    <x v="2"/>
    <s v="Jan"/>
    <s v="Q1"/>
    <n v="924"/>
    <n v="2024"/>
    <s v="Oct"/>
    <s v="Active"/>
    <n v="52.733553102120965"/>
  </r>
  <r>
    <x v="2418"/>
    <s v="CUST10923"/>
    <x v="3"/>
    <x v="2418"/>
    <x v="2418"/>
    <d v="2021-05-20T00:00:00"/>
    <d v="2024-12-15T00:00:00"/>
    <x v="173"/>
    <x v="2"/>
    <n v="1305"/>
    <n v="3.5753424657534247"/>
    <x v="2"/>
    <x v="0"/>
    <x v="0"/>
    <s v="May"/>
    <s v="Q2"/>
    <n v="1893"/>
    <n v="2024"/>
    <s v="Dec"/>
    <s v="Inactive"/>
    <n v="31.293449906925886"/>
  </r>
  <r>
    <x v="2419"/>
    <s v="CUST10916"/>
    <x v="4"/>
    <x v="2419"/>
    <x v="2419"/>
    <d v="2023-04-02T00:00:00"/>
    <d v="2024-11-07T00:00:00"/>
    <x v="225"/>
    <x v="2"/>
    <n v="585"/>
    <n v="1.6027397260273972"/>
    <x v="0"/>
    <x v="1"/>
    <x v="3"/>
    <s v="Apr"/>
    <s v="Q2"/>
    <n v="1211"/>
    <n v="2024"/>
    <s v="Nov"/>
    <s v="Inactive"/>
    <n v="3.5888543224709122"/>
  </r>
  <r>
    <x v="2420"/>
    <s v="CUST12301"/>
    <x v="4"/>
    <x v="2420"/>
    <x v="2420"/>
    <d v="2024-06-28T00:00:00"/>
    <d v="2025-05-08T00:00:00"/>
    <x v="238"/>
    <x v="2"/>
    <n v="314"/>
    <n v="0.86027397260273974"/>
    <x v="1"/>
    <x v="0"/>
    <x v="2"/>
    <s v="Jun"/>
    <s v="Q2"/>
    <n v="758"/>
    <n v="2025"/>
    <s v="May"/>
    <s v="Inactive"/>
    <n v="12.262546056659247"/>
  </r>
  <r>
    <x v="2421"/>
    <s v="CUST10452"/>
    <x v="4"/>
    <x v="2421"/>
    <x v="2421"/>
    <d v="2023-01-10T00:00:00"/>
    <d v="2023-03-22T00:00:00"/>
    <x v="145"/>
    <x v="1"/>
    <n v="71"/>
    <n v="0.19452054794520549"/>
    <x v="1"/>
    <x v="1"/>
    <x v="3"/>
    <s v="Jan"/>
    <s v="Q1"/>
    <n v="1293"/>
    <n v="2023"/>
    <s v="Mar"/>
    <s v="Inactive"/>
    <n v="12.47485304182544"/>
  </r>
  <r>
    <x v="2422"/>
    <s v="CUST10813"/>
    <x v="4"/>
    <x v="2422"/>
    <x v="2422"/>
    <d v="2023-11-10T00:00:00"/>
    <d v="2023-12-06T00:00:00"/>
    <x v="122"/>
    <x v="2"/>
    <n v="26"/>
    <n v="7.1232876712328766E-2"/>
    <x v="1"/>
    <x v="2"/>
    <x v="3"/>
    <s v="Nov"/>
    <s v="Q4"/>
    <n v="989"/>
    <n v="2023"/>
    <s v="Dec"/>
    <s v="Inactive"/>
    <n v="24.768088197853267"/>
  </r>
  <r>
    <x v="2423"/>
    <s v="CUST11520"/>
    <x v="0"/>
    <x v="2423"/>
    <x v="2423"/>
    <d v="2022-01-07T00:00:00"/>
    <d v="2022-06-20T00:00:00"/>
    <x v="105"/>
    <x v="2"/>
    <n v="164"/>
    <n v="0.44931506849315067"/>
    <x v="1"/>
    <x v="1"/>
    <x v="1"/>
    <s v="Jan"/>
    <s v="Q1"/>
    <n v="1661"/>
    <n v="2022"/>
    <s v="Jun"/>
    <s v="Inactive"/>
    <n v="9.3401928267631327"/>
  </r>
  <r>
    <x v="2424"/>
    <s v="CUST12338"/>
    <x v="4"/>
    <x v="2424"/>
    <x v="2424"/>
    <d v="2023-09-05T00:00:00"/>
    <d v="2025-05-30T00:00:00"/>
    <x v="215"/>
    <x v="2"/>
    <n v="633"/>
    <n v="1.7342465753424658"/>
    <x v="2"/>
    <x v="2"/>
    <x v="3"/>
    <s v="Sep"/>
    <s v="Q3"/>
    <n v="1055"/>
    <n v="2025"/>
    <s v="May"/>
    <s v="Inactive"/>
    <n v="136.4073627666684"/>
  </r>
  <r>
    <x v="2425"/>
    <s v="CUST12424"/>
    <x v="3"/>
    <x v="2425"/>
    <x v="2425"/>
    <d v="2022-11-19T00:00:00"/>
    <d v="2024-12-09T00:00:00"/>
    <x v="150"/>
    <x v="2"/>
    <n v="751"/>
    <n v="2.0575342465753423"/>
    <x v="1"/>
    <x v="1"/>
    <x v="1"/>
    <s v="Nov"/>
    <s v="Q4"/>
    <n v="1345"/>
    <n v="2024"/>
    <s v="Dec"/>
    <s v="Inactive"/>
    <n v="8.2511000503816057"/>
  </r>
  <r>
    <x v="2426"/>
    <s v="CUST12101"/>
    <x v="2"/>
    <x v="2426"/>
    <x v="2426"/>
    <d v="2021-11-24T00:00:00"/>
    <d v="2022-05-20T00:00:00"/>
    <x v="18"/>
    <x v="0"/>
    <n v="177"/>
    <n v="0.48493150684931507"/>
    <x v="1"/>
    <x v="1"/>
    <x v="0"/>
    <s v="Nov"/>
    <s v="Q4"/>
    <n v="1705"/>
    <n v="2022"/>
    <s v="May"/>
    <s v="Active"/>
    <n v="7.8256132152123383"/>
  </r>
  <r>
    <x v="2427"/>
    <s v="CUST10442"/>
    <x v="1"/>
    <x v="2427"/>
    <x v="2427"/>
    <d v="2023-01-11T00:00:00"/>
    <d v="2024-02-12T00:00:00"/>
    <x v="282"/>
    <x v="1"/>
    <n v="397"/>
    <n v="1.0876712328767124"/>
    <x v="2"/>
    <x v="0"/>
    <x v="3"/>
    <s v="Jan"/>
    <s v="Q1"/>
    <n v="1292"/>
    <n v="2024"/>
    <s v="Feb"/>
    <s v="Inactive"/>
    <n v="49.982646415122311"/>
  </r>
  <r>
    <x v="2428"/>
    <s v="CUST10519"/>
    <x v="1"/>
    <x v="2428"/>
    <x v="2428"/>
    <d v="2024-05-23T00:00:00"/>
    <d v="2025-05-01T00:00:00"/>
    <x v="21"/>
    <x v="0"/>
    <n v="343"/>
    <n v="0.9397260273972603"/>
    <x v="1"/>
    <x v="1"/>
    <x v="2"/>
    <s v="May"/>
    <s v="Q2"/>
    <n v="794"/>
    <n v="2025"/>
    <s v="May"/>
    <s v="Active"/>
    <n v="7.6477226731197518"/>
  </r>
  <r>
    <x v="2429"/>
    <s v="CUST11917"/>
    <x v="1"/>
    <x v="2429"/>
    <x v="2429"/>
    <d v="2021-06-04T00:00:00"/>
    <d v="2025-03-02T00:00:00"/>
    <x v="194"/>
    <x v="0"/>
    <n v="1367"/>
    <n v="3.7452054794520548"/>
    <x v="1"/>
    <x v="0"/>
    <x v="0"/>
    <s v="Jun"/>
    <s v="Q2"/>
    <n v="1878"/>
    <n v="2025"/>
    <s v="Mar"/>
    <s v="Active"/>
    <n v="16.732539122416554"/>
  </r>
  <r>
    <x v="2430"/>
    <s v="CUST12227"/>
    <x v="4"/>
    <x v="2430"/>
    <x v="2430"/>
    <d v="2024-02-25T00:00:00"/>
    <d v="2025-03-03T00:00:00"/>
    <x v="75"/>
    <x v="1"/>
    <n v="372"/>
    <n v="1.0191780821917809"/>
    <x v="0"/>
    <x v="0"/>
    <x v="2"/>
    <s v="Feb"/>
    <s v="Q1"/>
    <n v="882"/>
    <n v="2025"/>
    <s v="Mar"/>
    <s v="Inactive"/>
    <n v="7.7080659843806325"/>
  </r>
  <r>
    <x v="2431"/>
    <s v="CUST11450"/>
    <x v="4"/>
    <x v="2431"/>
    <x v="2431"/>
    <d v="2020-11-14T00:00:00"/>
    <d v="2023-09-01T00:00:00"/>
    <x v="33"/>
    <x v="1"/>
    <n v="1021"/>
    <n v="2.7972602739726029"/>
    <x v="1"/>
    <x v="1"/>
    <x v="4"/>
    <s v="Nov"/>
    <s v="Q4"/>
    <n v="2080"/>
    <n v="2023"/>
    <s v="Sep"/>
    <s v="Inactive"/>
    <n v="11.578866612251616"/>
  </r>
  <r>
    <x v="2432"/>
    <s v="CUST11213"/>
    <x v="1"/>
    <x v="2432"/>
    <x v="2432"/>
    <d v="2022-11-30T00:00:00"/>
    <d v="2023-09-04T00:00:00"/>
    <x v="148"/>
    <x v="0"/>
    <n v="278"/>
    <n v="0.76164383561643834"/>
    <x v="1"/>
    <x v="0"/>
    <x v="1"/>
    <s v="Nov"/>
    <s v="Q4"/>
    <n v="1334"/>
    <n v="2023"/>
    <s v="Sep"/>
    <s v="Active"/>
    <n v="18.512932357982756"/>
  </r>
  <r>
    <x v="2433"/>
    <s v="CUST10827"/>
    <x v="2"/>
    <x v="2433"/>
    <x v="2433"/>
    <d v="2023-10-12T00:00:00"/>
    <d v="2024-02-20T00:00:00"/>
    <x v="178"/>
    <x v="0"/>
    <n v="131"/>
    <n v="0.35890410958904112"/>
    <x v="1"/>
    <x v="1"/>
    <x v="3"/>
    <s v="Oct"/>
    <s v="Q4"/>
    <n v="1018"/>
    <n v="2024"/>
    <s v="Feb"/>
    <s v="Active"/>
    <n v="11.632104471514642"/>
  </r>
  <r>
    <x v="2434"/>
    <s v="CUST11875"/>
    <x v="3"/>
    <x v="2434"/>
    <x v="2434"/>
    <d v="2022-05-09T00:00:00"/>
    <d v="2025-06-16T00:00:00"/>
    <x v="80"/>
    <x v="1"/>
    <n v="1134"/>
    <n v="3.106849315068493"/>
    <x v="1"/>
    <x v="0"/>
    <x v="1"/>
    <s v="May"/>
    <s v="Q2"/>
    <n v="1539"/>
    <n v="2025"/>
    <s v="Jun"/>
    <s v="Inactive"/>
    <n v="26.954843350149563"/>
  </r>
  <r>
    <x v="2435"/>
    <s v="CUST12028"/>
    <x v="0"/>
    <x v="2435"/>
    <x v="2435"/>
    <d v="2021-04-13T00:00:00"/>
    <d v="2023-02-07T00:00:00"/>
    <x v="63"/>
    <x v="1"/>
    <n v="665"/>
    <n v="1.821917808219178"/>
    <x v="2"/>
    <x v="0"/>
    <x v="0"/>
    <s v="Apr"/>
    <s v="Q2"/>
    <n v="1930"/>
    <n v="2023"/>
    <s v="Feb"/>
    <s v="Inactive"/>
    <n v="35.227256879806944"/>
  </r>
  <r>
    <x v="2436"/>
    <s v="CUST10422"/>
    <x v="2"/>
    <x v="2436"/>
    <x v="2436"/>
    <d v="2021-12-20T00:00:00"/>
    <d v="2025-01-17T00:00:00"/>
    <x v="13"/>
    <x v="2"/>
    <n v="1124"/>
    <n v="3.0794520547945203"/>
    <x v="1"/>
    <x v="2"/>
    <x v="0"/>
    <s v="Dec"/>
    <s v="Q4"/>
    <n v="1679"/>
    <n v="2025"/>
    <s v="Jan"/>
    <s v="Inactive"/>
    <n v="36.861936985701902"/>
  </r>
  <r>
    <x v="2437"/>
    <s v="CUST12407"/>
    <x v="2"/>
    <x v="2437"/>
    <x v="2437"/>
    <d v="2022-03-28T00:00:00"/>
    <d v="2022-09-20T00:00:00"/>
    <x v="291"/>
    <x v="1"/>
    <n v="176"/>
    <n v="0.48219178082191783"/>
    <x v="0"/>
    <x v="0"/>
    <x v="1"/>
    <s v="Mar"/>
    <s v="Q1"/>
    <n v="1581"/>
    <n v="2022"/>
    <s v="Sep"/>
    <s v="Inactive"/>
    <n v="8.4330948980647822"/>
  </r>
  <r>
    <x v="2438"/>
    <s v="CUST10710"/>
    <x v="4"/>
    <x v="2438"/>
    <x v="2438"/>
    <d v="2022-05-18T00:00:00"/>
    <d v="2023-06-08T00:00:00"/>
    <x v="281"/>
    <x v="2"/>
    <n v="386"/>
    <n v="1.0575342465753426"/>
    <x v="0"/>
    <x v="0"/>
    <x v="1"/>
    <s v="May"/>
    <s v="Q2"/>
    <n v="1530"/>
    <n v="2023"/>
    <s v="Jun"/>
    <s v="Inactive"/>
    <n v="12.007362011699081"/>
  </r>
  <r>
    <x v="2439"/>
    <s v="CUST10693"/>
    <x v="1"/>
    <x v="2439"/>
    <x v="2439"/>
    <d v="2021-07-13T00:00:00"/>
    <d v="2024-01-26T00:00:00"/>
    <x v="233"/>
    <x v="1"/>
    <n v="927"/>
    <n v="2.5397260273972604"/>
    <x v="2"/>
    <x v="1"/>
    <x v="0"/>
    <s v="Jul"/>
    <s v="Q3"/>
    <n v="1839"/>
    <n v="2024"/>
    <s v="Jan"/>
    <s v="Inactive"/>
    <n v="23.194040921955263"/>
  </r>
  <r>
    <x v="2440"/>
    <s v="CUST11951"/>
    <x v="4"/>
    <x v="2440"/>
    <x v="2440"/>
    <d v="2022-06-16T00:00:00"/>
    <d v="2022-08-20T00:00:00"/>
    <x v="201"/>
    <x v="1"/>
    <n v="65"/>
    <n v="0.17808219178082191"/>
    <x v="1"/>
    <x v="0"/>
    <x v="1"/>
    <s v="Jun"/>
    <s v="Q2"/>
    <n v="1501"/>
    <n v="2022"/>
    <s v="Aug"/>
    <s v="Inactive"/>
    <n v="29.303481240408193"/>
  </r>
  <r>
    <x v="2441"/>
    <s v="CUST10926"/>
    <x v="0"/>
    <x v="2441"/>
    <x v="2441"/>
    <d v="2020-08-05T00:00:00"/>
    <d v="2025-01-05T00:00:00"/>
    <x v="161"/>
    <x v="2"/>
    <n v="1614"/>
    <n v="4.4219178082191783"/>
    <x v="0"/>
    <x v="1"/>
    <x v="4"/>
    <s v="Aug"/>
    <s v="Q3"/>
    <n v="2181"/>
    <n v="2025"/>
    <s v="Jan"/>
    <s v="Inactive"/>
    <n v="5.0374072777692129"/>
  </r>
  <r>
    <x v="2442"/>
    <s v="CUST10683"/>
    <x v="3"/>
    <x v="2442"/>
    <x v="2442"/>
    <d v="2021-12-27T00:00:00"/>
    <d v="2024-08-31T00:00:00"/>
    <x v="80"/>
    <x v="0"/>
    <n v="978"/>
    <n v="2.6794520547945204"/>
    <x v="1"/>
    <x v="0"/>
    <x v="0"/>
    <s v="Dec"/>
    <s v="Q4"/>
    <n v="1672"/>
    <n v="2024"/>
    <s v="Aug"/>
    <s v="Active"/>
    <n v="14.844958071440905"/>
  </r>
  <r>
    <x v="2443"/>
    <s v="CUST10427"/>
    <x v="0"/>
    <x v="2443"/>
    <x v="2443"/>
    <d v="2023-12-07T00:00:00"/>
    <d v="2025-01-19T00:00:00"/>
    <x v="20"/>
    <x v="0"/>
    <n v="409"/>
    <n v="1.1205479452054794"/>
    <x v="1"/>
    <x v="2"/>
    <x v="3"/>
    <s v="Dec"/>
    <s v="Q4"/>
    <n v="962"/>
    <n v="2025"/>
    <s v="Jan"/>
    <s v="Active"/>
    <n v="144.90487568787992"/>
  </r>
  <r>
    <x v="2444"/>
    <s v="CUST10112"/>
    <x v="3"/>
    <x v="2444"/>
    <x v="2444"/>
    <d v="2022-04-23T00:00:00"/>
    <d v="2023-11-24T00:00:00"/>
    <x v="174"/>
    <x v="1"/>
    <n v="580"/>
    <n v="1.5890410958904109"/>
    <x v="1"/>
    <x v="0"/>
    <x v="1"/>
    <s v="Apr"/>
    <s v="Q2"/>
    <n v="1555"/>
    <n v="2023"/>
    <s v="Nov"/>
    <s v="Inactive"/>
    <n v="10.383924330690343"/>
  </r>
  <r>
    <x v="2445"/>
    <s v="CUST10042"/>
    <x v="1"/>
    <x v="2445"/>
    <x v="2445"/>
    <d v="2022-05-31T00:00:00"/>
    <d v="2022-08-26T00:00:00"/>
    <x v="101"/>
    <x v="2"/>
    <n v="87"/>
    <n v="0.23835616438356164"/>
    <x v="1"/>
    <x v="0"/>
    <x v="1"/>
    <s v="May"/>
    <s v="Q2"/>
    <n v="1517"/>
    <n v="2022"/>
    <s v="Aug"/>
    <s v="Inactive"/>
    <n v="24.507085475177924"/>
  </r>
  <r>
    <x v="2446"/>
    <s v="CUST12192"/>
    <x v="1"/>
    <x v="2446"/>
    <x v="2446"/>
    <d v="2023-05-10T00:00:00"/>
    <d v="2023-07-22T00:00:00"/>
    <x v="98"/>
    <x v="2"/>
    <n v="73"/>
    <n v="0.2"/>
    <x v="0"/>
    <x v="0"/>
    <x v="3"/>
    <s v="May"/>
    <s v="Q2"/>
    <n v="1173"/>
    <n v="2023"/>
    <s v="Jul"/>
    <s v="Inactive"/>
    <n v="11.980855678694626"/>
  </r>
  <r>
    <x v="2447"/>
    <s v="CUST10904"/>
    <x v="2"/>
    <x v="2447"/>
    <x v="2447"/>
    <d v="2022-02-04T00:00:00"/>
    <d v="2025-02-10T00:00:00"/>
    <x v="278"/>
    <x v="1"/>
    <n v="1102"/>
    <n v="3.0191780821917806"/>
    <x v="0"/>
    <x v="1"/>
    <x v="1"/>
    <s v="Feb"/>
    <s v="Q1"/>
    <n v="1633"/>
    <n v="2025"/>
    <s v="Feb"/>
    <s v="Inactive"/>
    <n v="4.4195093552281577"/>
  </r>
  <r>
    <x v="2448"/>
    <s v="CUST11838"/>
    <x v="2"/>
    <x v="2448"/>
    <x v="2448"/>
    <d v="2022-12-16T00:00:00"/>
    <d v="2025-01-26T00:00:00"/>
    <x v="147"/>
    <x v="1"/>
    <n v="772"/>
    <n v="2.1150684931506851"/>
    <x v="0"/>
    <x v="0"/>
    <x v="1"/>
    <s v="Dec"/>
    <s v="Q4"/>
    <n v="1318"/>
    <n v="2025"/>
    <s v="Jan"/>
    <s v="Inactive"/>
    <n v="9.8269036910527028"/>
  </r>
  <r>
    <x v="2449"/>
    <s v="CUST11555"/>
    <x v="4"/>
    <x v="2449"/>
    <x v="2449"/>
    <d v="2024-06-13T00:00:00"/>
    <d v="2024-11-08T00:00:00"/>
    <x v="123"/>
    <x v="0"/>
    <n v="148"/>
    <n v="0.40547945205479452"/>
    <x v="2"/>
    <x v="0"/>
    <x v="2"/>
    <s v="Jun"/>
    <s v="Q2"/>
    <n v="773"/>
    <n v="2024"/>
    <s v="Nov"/>
    <s v="Active"/>
    <n v="33.58925270712588"/>
  </r>
  <r>
    <x v="2450"/>
    <s v="CUST12089"/>
    <x v="0"/>
    <x v="2450"/>
    <x v="2450"/>
    <d v="2023-09-30T00:00:00"/>
    <d v="2024-10-15T00:00:00"/>
    <x v="281"/>
    <x v="0"/>
    <n v="381"/>
    <n v="1.0438356164383562"/>
    <x v="2"/>
    <x v="0"/>
    <x v="3"/>
    <s v="Sep"/>
    <s v="Q3"/>
    <n v="1030"/>
    <n v="2024"/>
    <s v="Oct"/>
    <s v="Active"/>
    <n v="38.459482486161207"/>
  </r>
  <r>
    <x v="2451"/>
    <s v="CUST10743"/>
    <x v="4"/>
    <x v="2451"/>
    <x v="2451"/>
    <d v="2021-06-25T00:00:00"/>
    <d v="2024-04-28T00:00:00"/>
    <x v="1"/>
    <x v="1"/>
    <n v="1038"/>
    <n v="2.8438356164383563"/>
    <x v="2"/>
    <x v="1"/>
    <x v="0"/>
    <s v="Jun"/>
    <s v="Q2"/>
    <n v="1857"/>
    <n v="2024"/>
    <s v="Apr"/>
    <s v="Inactive"/>
    <n v="21.164763158242636"/>
  </r>
  <r>
    <x v="2452"/>
    <s v="CUST12253"/>
    <x v="1"/>
    <x v="2452"/>
    <x v="2452"/>
    <d v="2021-06-27T00:00:00"/>
    <d v="2024-01-21T00:00:00"/>
    <x v="117"/>
    <x v="2"/>
    <n v="938"/>
    <n v="2.56986301369863"/>
    <x v="2"/>
    <x v="2"/>
    <x v="0"/>
    <s v="Jun"/>
    <s v="Q2"/>
    <n v="1855"/>
    <n v="2024"/>
    <s v="Jan"/>
    <s v="Inactive"/>
    <n v="55.793606135809661"/>
  </r>
  <r>
    <x v="2453"/>
    <s v="CUST10892"/>
    <x v="1"/>
    <x v="2453"/>
    <x v="2453"/>
    <d v="2022-01-17T00:00:00"/>
    <d v="2023-11-29T00:00:00"/>
    <x v="245"/>
    <x v="1"/>
    <n v="681"/>
    <n v="1.8657534246575342"/>
    <x v="2"/>
    <x v="0"/>
    <x v="1"/>
    <s v="Jan"/>
    <s v="Q1"/>
    <n v="1651"/>
    <n v="2023"/>
    <s v="Nov"/>
    <s v="Inactive"/>
    <n v="23.856027832365584"/>
  </r>
  <r>
    <x v="2454"/>
    <s v="CUST11272"/>
    <x v="1"/>
    <x v="2454"/>
    <x v="2454"/>
    <d v="2024-06-08T00:00:00"/>
    <d v="2025-06-02T00:00:00"/>
    <x v="183"/>
    <x v="0"/>
    <n v="359"/>
    <n v="0.98356164383561639"/>
    <x v="2"/>
    <x v="1"/>
    <x v="2"/>
    <s v="Jun"/>
    <s v="Q2"/>
    <n v="778"/>
    <n v="2025"/>
    <s v="Jun"/>
    <s v="Active"/>
    <n v="16.22058676485355"/>
  </r>
  <r>
    <x v="2455"/>
    <s v="CUST12190"/>
    <x v="1"/>
    <x v="2455"/>
    <x v="2455"/>
    <d v="2022-03-28T00:00:00"/>
    <d v="2023-10-24T00:00:00"/>
    <x v="148"/>
    <x v="2"/>
    <n v="575"/>
    <n v="1.5753424657534247"/>
    <x v="2"/>
    <x v="1"/>
    <x v="1"/>
    <s v="Mar"/>
    <s v="Q1"/>
    <n v="1581"/>
    <n v="2023"/>
    <s v="Oct"/>
    <s v="Inactive"/>
    <n v="18.52291351954484"/>
  </r>
  <r>
    <x v="2456"/>
    <s v="CUST11465"/>
    <x v="3"/>
    <x v="2456"/>
    <x v="2456"/>
    <d v="2020-09-09T00:00:00"/>
    <d v="2022-01-05T00:00:00"/>
    <x v="35"/>
    <x v="2"/>
    <n v="483"/>
    <n v="1.3232876712328767"/>
    <x v="2"/>
    <x v="0"/>
    <x v="4"/>
    <s v="Sep"/>
    <s v="Q3"/>
    <n v="2146"/>
    <n v="2022"/>
    <s v="Jan"/>
    <s v="Inactive"/>
    <n v="24.01191920258935"/>
  </r>
  <r>
    <x v="2457"/>
    <s v="CUST10296"/>
    <x v="1"/>
    <x v="2457"/>
    <x v="2457"/>
    <d v="2023-07-25T00:00:00"/>
    <d v="2025-02-17T00:00:00"/>
    <x v="57"/>
    <x v="1"/>
    <n v="573"/>
    <n v="1.5698630136986302"/>
    <x v="2"/>
    <x v="1"/>
    <x v="3"/>
    <s v="Jul"/>
    <s v="Q3"/>
    <n v="1097"/>
    <n v="2025"/>
    <s v="Feb"/>
    <s v="Inactive"/>
    <n v="20.802554863071578"/>
  </r>
  <r>
    <x v="2458"/>
    <s v="CUST10600"/>
    <x v="1"/>
    <x v="2458"/>
    <x v="2458"/>
    <d v="2023-01-28T00:00:00"/>
    <d v="2024-10-11T00:00:00"/>
    <x v="21"/>
    <x v="2"/>
    <n v="622"/>
    <n v="1.704109589041096"/>
    <x v="1"/>
    <x v="1"/>
    <x v="3"/>
    <s v="Jan"/>
    <s v="Q1"/>
    <n v="1275"/>
    <n v="2024"/>
    <s v="Oct"/>
    <s v="Inactive"/>
    <n v="12.190376120153523"/>
  </r>
  <r>
    <x v="2459"/>
    <s v="CUST10660"/>
    <x v="4"/>
    <x v="2459"/>
    <x v="2459"/>
    <d v="2023-07-09T00:00:00"/>
    <d v="2024-09-10T00:00:00"/>
    <x v="166"/>
    <x v="2"/>
    <n v="429"/>
    <n v="1.1753424657534246"/>
    <x v="1"/>
    <x v="2"/>
    <x v="3"/>
    <s v="Jul"/>
    <s v="Q3"/>
    <n v="1113"/>
    <n v="2024"/>
    <s v="Sep"/>
    <s v="Inactive"/>
    <n v="153.82364042170971"/>
  </r>
  <r>
    <x v="2460"/>
    <s v="CUST11564"/>
    <x v="4"/>
    <x v="2460"/>
    <x v="2460"/>
    <d v="2024-03-09T00:00:00"/>
    <d v="2024-08-18T00:00:00"/>
    <x v="211"/>
    <x v="1"/>
    <n v="162"/>
    <n v="0.44383561643835617"/>
    <x v="0"/>
    <x v="2"/>
    <x v="2"/>
    <s v="Mar"/>
    <s v="Q1"/>
    <n v="869"/>
    <n v="2024"/>
    <s v="Aug"/>
    <s v="Inactive"/>
    <n v="51.364437782041023"/>
  </r>
  <r>
    <x v="2461"/>
    <s v="CUST11344"/>
    <x v="3"/>
    <x v="2461"/>
    <x v="2461"/>
    <d v="2021-10-13T00:00:00"/>
    <d v="2023-09-10T00:00:00"/>
    <x v="227"/>
    <x v="1"/>
    <n v="697"/>
    <n v="1.9095890410958904"/>
    <x v="1"/>
    <x v="0"/>
    <x v="0"/>
    <s v="Oct"/>
    <s v="Q4"/>
    <n v="1747"/>
    <n v="2023"/>
    <s v="Sep"/>
    <s v="Inactive"/>
    <n v="24.766792887581492"/>
  </r>
  <r>
    <x v="2462"/>
    <s v="CUST10986"/>
    <x v="4"/>
    <x v="2462"/>
    <x v="2462"/>
    <d v="2023-09-06T00:00:00"/>
    <d v="2023-11-12T00:00:00"/>
    <x v="134"/>
    <x v="0"/>
    <n v="67"/>
    <n v="0.18356164383561643"/>
    <x v="1"/>
    <x v="2"/>
    <x v="3"/>
    <s v="Sep"/>
    <s v="Q3"/>
    <n v="1054"/>
    <n v="2023"/>
    <s v="Nov"/>
    <s v="Active"/>
    <n v="131.77814948722565"/>
  </r>
  <r>
    <x v="2463"/>
    <s v="CUST11852"/>
    <x v="3"/>
    <x v="2463"/>
    <x v="2463"/>
    <d v="2022-12-28T00:00:00"/>
    <d v="2023-06-25T00:00:00"/>
    <x v="297"/>
    <x v="0"/>
    <n v="179"/>
    <n v="0.49041095890410957"/>
    <x v="1"/>
    <x v="2"/>
    <x v="1"/>
    <s v="Dec"/>
    <s v="Q4"/>
    <n v="1306"/>
    <n v="2023"/>
    <s v="Jun"/>
    <s v="Active"/>
    <n v="28.357844305689877"/>
  </r>
  <r>
    <x v="2464"/>
    <s v="CUST12191"/>
    <x v="0"/>
    <x v="2464"/>
    <x v="2464"/>
    <d v="2021-07-22T00:00:00"/>
    <d v="2025-06-27T00:00:00"/>
    <x v="240"/>
    <x v="1"/>
    <n v="1436"/>
    <n v="3.9342465753424656"/>
    <x v="0"/>
    <x v="0"/>
    <x v="0"/>
    <s v="Jul"/>
    <s v="Q3"/>
    <n v="1830"/>
    <n v="2025"/>
    <s v="Jun"/>
    <s v="Inactive"/>
    <n v="14.215552677827114"/>
  </r>
  <r>
    <x v="2465"/>
    <s v="CUST10926"/>
    <x v="3"/>
    <x v="2465"/>
    <x v="2465"/>
    <d v="2022-01-14T00:00:00"/>
    <d v="2023-02-08T00:00:00"/>
    <x v="12"/>
    <x v="0"/>
    <n v="390"/>
    <n v="1.0684931506849316"/>
    <x v="0"/>
    <x v="2"/>
    <x v="1"/>
    <s v="Jan"/>
    <s v="Q1"/>
    <n v="1654"/>
    <n v="2023"/>
    <s v="Feb"/>
    <s v="Active"/>
    <n v="60.649981514243954"/>
  </r>
  <r>
    <x v="2466"/>
    <s v="CUST10693"/>
    <x v="1"/>
    <x v="2466"/>
    <x v="2466"/>
    <d v="2022-06-05T00:00:00"/>
    <d v="2025-02-27T00:00:00"/>
    <x v="146"/>
    <x v="1"/>
    <n v="998"/>
    <n v="2.7342465753424658"/>
    <x v="1"/>
    <x v="0"/>
    <x v="1"/>
    <s v="Jun"/>
    <s v="Q2"/>
    <n v="1512"/>
    <n v="2025"/>
    <s v="Feb"/>
    <s v="Inactive"/>
    <n v="13.793909414283691"/>
  </r>
  <r>
    <x v="2467"/>
    <s v="CUST10624"/>
    <x v="1"/>
    <x v="2467"/>
    <x v="2467"/>
    <d v="2020-07-29T00:00:00"/>
    <d v="2024-08-31T00:00:00"/>
    <x v="135"/>
    <x v="2"/>
    <n v="1494"/>
    <n v="4.0931506849315067"/>
    <x v="1"/>
    <x v="1"/>
    <x v="4"/>
    <s v="Jul"/>
    <s v="Q3"/>
    <n v="2188"/>
    <n v="2024"/>
    <s v="Aug"/>
    <s v="Inactive"/>
    <n v="14.480697318241978"/>
  </r>
  <r>
    <x v="2468"/>
    <s v="CUST10615"/>
    <x v="3"/>
    <x v="2468"/>
    <x v="2468"/>
    <d v="2024-02-29T00:00:00"/>
    <d v="2024-04-30T00:00:00"/>
    <x v="27"/>
    <x v="1"/>
    <n v="61"/>
    <n v="0.16712328767123288"/>
    <x v="1"/>
    <x v="1"/>
    <x v="2"/>
    <s v="Feb"/>
    <s v="Q1"/>
    <n v="878"/>
    <n v="2024"/>
    <s v="Apr"/>
    <s v="Inactive"/>
    <n v="10.157612197529888"/>
  </r>
  <r>
    <x v="2469"/>
    <s v="CUST11195"/>
    <x v="4"/>
    <x v="2469"/>
    <x v="2469"/>
    <d v="2023-08-25T00:00:00"/>
    <d v="2024-02-25T00:00:00"/>
    <x v="221"/>
    <x v="2"/>
    <n v="184"/>
    <n v="0.50410958904109593"/>
    <x v="2"/>
    <x v="1"/>
    <x v="3"/>
    <s v="Aug"/>
    <s v="Q3"/>
    <n v="1066"/>
    <n v="2024"/>
    <s v="Feb"/>
    <s v="Inactive"/>
    <n v="21.911057118610341"/>
  </r>
  <r>
    <x v="2470"/>
    <s v="CUST11404"/>
    <x v="2"/>
    <x v="2470"/>
    <x v="2470"/>
    <d v="2022-05-14T00:00:00"/>
    <d v="2023-10-20T00:00:00"/>
    <x v="62"/>
    <x v="1"/>
    <n v="524"/>
    <n v="1.4356164383561645"/>
    <x v="1"/>
    <x v="0"/>
    <x v="1"/>
    <s v="May"/>
    <s v="Q2"/>
    <n v="1534"/>
    <n v="2023"/>
    <s v="Oct"/>
    <s v="Inactive"/>
    <n v="39.435851998336275"/>
  </r>
  <r>
    <x v="2471"/>
    <s v="CUST10888"/>
    <x v="3"/>
    <x v="2471"/>
    <x v="2471"/>
    <d v="2023-02-14T00:00:00"/>
    <d v="2023-06-25T00:00:00"/>
    <x v="247"/>
    <x v="1"/>
    <n v="131"/>
    <n v="0.35890410958904112"/>
    <x v="1"/>
    <x v="2"/>
    <x v="3"/>
    <s v="Feb"/>
    <s v="Q1"/>
    <n v="1258"/>
    <n v="2023"/>
    <s v="Jun"/>
    <s v="Inactive"/>
    <n v="45.141551267632039"/>
  </r>
  <r>
    <x v="2472"/>
    <s v="CUST11904"/>
    <x v="2"/>
    <x v="2472"/>
    <x v="2472"/>
    <d v="2023-09-16T00:00:00"/>
    <d v="2023-09-23T00:00:00"/>
    <x v="281"/>
    <x v="1"/>
    <n v="7"/>
    <n v="1.9178082191780823E-2"/>
    <x v="2"/>
    <x v="1"/>
    <x v="3"/>
    <s v="Sep"/>
    <s v="Q3"/>
    <n v="1044"/>
    <n v="2023"/>
    <s v="Sep"/>
    <s v="Inactive"/>
    <n v="18.278905516508754"/>
  </r>
  <r>
    <x v="2473"/>
    <s v="CUST10974"/>
    <x v="3"/>
    <x v="2473"/>
    <x v="2473"/>
    <d v="2024-06-06T00:00:00"/>
    <d v="2024-09-25T00:00:00"/>
    <x v="78"/>
    <x v="1"/>
    <n v="111"/>
    <n v="0.30410958904109592"/>
    <x v="1"/>
    <x v="1"/>
    <x v="2"/>
    <s v="Jun"/>
    <s v="Q2"/>
    <n v="780"/>
    <n v="2024"/>
    <s v="Sep"/>
    <s v="Inactive"/>
    <n v="8.1295184305787505"/>
  </r>
  <r>
    <x v="2474"/>
    <s v="CUST10656"/>
    <x v="0"/>
    <x v="2474"/>
    <x v="2474"/>
    <d v="2021-12-05T00:00:00"/>
    <d v="2024-06-22T00:00:00"/>
    <x v="34"/>
    <x v="1"/>
    <n v="930"/>
    <n v="2.547945205479452"/>
    <x v="0"/>
    <x v="1"/>
    <x v="0"/>
    <s v="Dec"/>
    <s v="Q4"/>
    <n v="1694"/>
    <n v="2024"/>
    <s v="Jun"/>
    <s v="Inactive"/>
    <n v="7.6457693740579362"/>
  </r>
  <r>
    <x v="2475"/>
    <s v="CUST10568"/>
    <x v="2"/>
    <x v="2475"/>
    <x v="2475"/>
    <d v="2023-01-20T00:00:00"/>
    <d v="2024-06-09T00:00:00"/>
    <x v="160"/>
    <x v="0"/>
    <n v="506"/>
    <n v="1.3863013698630138"/>
    <x v="1"/>
    <x v="1"/>
    <x v="3"/>
    <s v="Jan"/>
    <s v="Q1"/>
    <n v="1283"/>
    <n v="2024"/>
    <s v="Jun"/>
    <s v="Active"/>
    <n v="17.560881322937679"/>
  </r>
  <r>
    <x v="2476"/>
    <s v="CUST10953"/>
    <x v="0"/>
    <x v="2476"/>
    <x v="2476"/>
    <d v="2023-04-14T00:00:00"/>
    <d v="2025-02-13T00:00:00"/>
    <x v="135"/>
    <x v="2"/>
    <n v="671"/>
    <n v="1.8383561643835618"/>
    <x v="1"/>
    <x v="1"/>
    <x v="3"/>
    <s v="Apr"/>
    <s v="Q2"/>
    <n v="1199"/>
    <n v="2025"/>
    <s v="Feb"/>
    <s v="Inactive"/>
    <n v="9.1107943055996223"/>
  </r>
  <r>
    <x v="2477"/>
    <s v="CUST11167"/>
    <x v="1"/>
    <x v="2477"/>
    <x v="2477"/>
    <d v="2024-01-06T00:00:00"/>
    <d v="2025-06-10T00:00:00"/>
    <x v="170"/>
    <x v="0"/>
    <n v="521"/>
    <n v="1.4273972602739726"/>
    <x v="0"/>
    <x v="0"/>
    <x v="2"/>
    <s v="Jan"/>
    <s v="Q1"/>
    <n v="932"/>
    <n v="2025"/>
    <s v="Jun"/>
    <s v="Active"/>
    <n v="14.669815323600561"/>
  </r>
  <r>
    <x v="2478"/>
    <s v="CUST11958"/>
    <x v="3"/>
    <x v="2478"/>
    <x v="2478"/>
    <d v="2023-01-27T00:00:00"/>
    <d v="2024-06-25T00:00:00"/>
    <x v="136"/>
    <x v="2"/>
    <n v="515"/>
    <n v="1.4109589041095891"/>
    <x v="2"/>
    <x v="2"/>
    <x v="3"/>
    <s v="Jan"/>
    <s v="Q1"/>
    <n v="1276"/>
    <n v="2024"/>
    <s v="Jun"/>
    <s v="Inactive"/>
    <n v="96.248276600386745"/>
  </r>
  <r>
    <x v="2479"/>
    <s v="CUST12083"/>
    <x v="0"/>
    <x v="2479"/>
    <x v="2479"/>
    <d v="2022-06-12T00:00:00"/>
    <d v="2023-11-05T00:00:00"/>
    <x v="37"/>
    <x v="0"/>
    <n v="511"/>
    <n v="1.4"/>
    <x v="0"/>
    <x v="0"/>
    <x v="1"/>
    <s v="Jun"/>
    <s v="Q2"/>
    <n v="1505"/>
    <n v="2023"/>
    <s v="Nov"/>
    <s v="Active"/>
    <n v="9.9570599031736684"/>
  </r>
  <r>
    <x v="2480"/>
    <s v="CUST11225"/>
    <x v="4"/>
    <x v="2480"/>
    <x v="2480"/>
    <d v="2023-12-05T00:00:00"/>
    <d v="2024-10-22T00:00:00"/>
    <x v="119"/>
    <x v="1"/>
    <n v="322"/>
    <n v="0.88219178082191785"/>
    <x v="0"/>
    <x v="0"/>
    <x v="3"/>
    <s v="Dec"/>
    <s v="Q4"/>
    <n v="964"/>
    <n v="2024"/>
    <s v="Oct"/>
    <s v="Inactive"/>
    <n v="7.5264787753738869"/>
  </r>
  <r>
    <x v="2481"/>
    <s v="CUST11650"/>
    <x v="3"/>
    <x v="2481"/>
    <x v="2481"/>
    <d v="2022-02-01T00:00:00"/>
    <d v="2022-06-18T00:00:00"/>
    <x v="236"/>
    <x v="1"/>
    <n v="137"/>
    <n v="0.37534246575342467"/>
    <x v="2"/>
    <x v="0"/>
    <x v="1"/>
    <s v="Feb"/>
    <s v="Q1"/>
    <n v="1636"/>
    <n v="2022"/>
    <s v="Jun"/>
    <s v="Inactive"/>
    <n v="32.607545529292793"/>
  </r>
  <r>
    <x v="2482"/>
    <s v="CUST11696"/>
    <x v="4"/>
    <x v="2482"/>
    <x v="2482"/>
    <d v="2022-01-29T00:00:00"/>
    <d v="2023-08-18T00:00:00"/>
    <x v="201"/>
    <x v="1"/>
    <n v="566"/>
    <n v="1.5506849315068494"/>
    <x v="2"/>
    <x v="0"/>
    <x v="1"/>
    <s v="Jan"/>
    <s v="Q1"/>
    <n v="1639"/>
    <n v="2023"/>
    <s v="Aug"/>
    <s v="Inactive"/>
    <n v="43.823438270572076"/>
  </r>
  <r>
    <x v="2483"/>
    <s v="CUST11083"/>
    <x v="1"/>
    <x v="2483"/>
    <x v="2483"/>
    <d v="2020-09-16T00:00:00"/>
    <d v="2023-08-24T00:00:00"/>
    <x v="116"/>
    <x v="1"/>
    <n v="1072"/>
    <n v="2.9369863013698629"/>
    <x v="2"/>
    <x v="1"/>
    <x v="4"/>
    <s v="Sep"/>
    <s v="Q3"/>
    <n v="2139"/>
    <n v="2023"/>
    <s v="Aug"/>
    <s v="Inactive"/>
    <n v="19.91415082749225"/>
  </r>
  <r>
    <x v="2484"/>
    <s v="CUST10758"/>
    <x v="1"/>
    <x v="2484"/>
    <x v="2484"/>
    <d v="2022-07-16T00:00:00"/>
    <d v="2024-10-10T00:00:00"/>
    <x v="132"/>
    <x v="0"/>
    <n v="817"/>
    <n v="2.2383561643835614"/>
    <x v="1"/>
    <x v="2"/>
    <x v="1"/>
    <s v="Jul"/>
    <s v="Q3"/>
    <n v="1471"/>
    <n v="2024"/>
    <s v="Oct"/>
    <s v="Active"/>
    <n v="45.515898052800502"/>
  </r>
  <r>
    <x v="2485"/>
    <s v="CUST12436"/>
    <x v="1"/>
    <x v="2485"/>
    <x v="2485"/>
    <d v="2024-06-08T00:00:00"/>
    <d v="2025-04-23T00:00:00"/>
    <x v="4"/>
    <x v="2"/>
    <n v="319"/>
    <n v="0.87397260273972599"/>
    <x v="0"/>
    <x v="0"/>
    <x v="2"/>
    <s v="Jun"/>
    <s v="Q2"/>
    <n v="778"/>
    <n v="2025"/>
    <s v="Apr"/>
    <s v="Inactive"/>
    <n v="3.8419773018532783"/>
  </r>
  <r>
    <x v="2486"/>
    <s v="CUST10991"/>
    <x v="4"/>
    <x v="2486"/>
    <x v="2486"/>
    <d v="2021-12-14T00:00:00"/>
    <d v="2023-04-07T00:00:00"/>
    <x v="163"/>
    <x v="2"/>
    <n v="479"/>
    <n v="1.3123287671232877"/>
    <x v="2"/>
    <x v="0"/>
    <x v="0"/>
    <s v="Dec"/>
    <s v="Q4"/>
    <n v="1685"/>
    <n v="2023"/>
    <s v="Apr"/>
    <s v="Inactive"/>
    <n v="29.084153544945462"/>
  </r>
  <r>
    <x v="2487"/>
    <s v="CUST12200"/>
    <x v="2"/>
    <x v="2487"/>
    <x v="2487"/>
    <d v="2023-11-12T00:00:00"/>
    <d v="2024-01-03T00:00:00"/>
    <x v="50"/>
    <x v="2"/>
    <n v="52"/>
    <n v="0.14246575342465753"/>
    <x v="2"/>
    <x v="1"/>
    <x v="3"/>
    <s v="Nov"/>
    <s v="Q4"/>
    <n v="987"/>
    <n v="2024"/>
    <s v="Jan"/>
    <s v="Inactive"/>
    <n v="15.166217603218081"/>
  </r>
  <r>
    <x v="2488"/>
    <s v="CUST11845"/>
    <x v="3"/>
    <x v="2488"/>
    <x v="2488"/>
    <d v="2022-01-28T00:00:00"/>
    <d v="2024-10-04T00:00:00"/>
    <x v="249"/>
    <x v="2"/>
    <n v="980"/>
    <n v="2.6849315068493151"/>
    <x v="1"/>
    <x v="1"/>
    <x v="1"/>
    <s v="Jan"/>
    <s v="Q1"/>
    <n v="1640"/>
    <n v="2024"/>
    <s v="Oct"/>
    <s v="Inactive"/>
    <n v="9.26318911124973"/>
  </r>
  <r>
    <x v="2489"/>
    <s v="CUST12332"/>
    <x v="4"/>
    <x v="2489"/>
    <x v="2489"/>
    <d v="2020-11-09T00:00:00"/>
    <d v="2023-08-18T00:00:00"/>
    <x v="119"/>
    <x v="1"/>
    <n v="1012"/>
    <n v="2.7726027397260276"/>
    <x v="0"/>
    <x v="1"/>
    <x v="4"/>
    <s v="Nov"/>
    <s v="Q4"/>
    <n v="2085"/>
    <n v="2023"/>
    <s v="Aug"/>
    <s v="Inactive"/>
    <n v="3.0400634871873637"/>
  </r>
  <r>
    <x v="2490"/>
    <s v="CUST11260"/>
    <x v="2"/>
    <x v="2490"/>
    <x v="2490"/>
    <d v="2024-07-17T00:00:00"/>
    <d v="2024-12-04T00:00:00"/>
    <x v="96"/>
    <x v="2"/>
    <n v="140"/>
    <n v="0.38356164383561642"/>
    <x v="0"/>
    <x v="1"/>
    <x v="2"/>
    <s v="Jul"/>
    <s v="Q3"/>
    <n v="739"/>
    <n v="2024"/>
    <s v="Dec"/>
    <s v="Inactive"/>
    <n v="5.6360853223521774"/>
  </r>
  <r>
    <x v="2491"/>
    <s v="CUST10643"/>
    <x v="2"/>
    <x v="2491"/>
    <x v="2491"/>
    <d v="2023-02-20T00:00:00"/>
    <d v="2023-03-16T00:00:00"/>
    <x v="184"/>
    <x v="1"/>
    <n v="24"/>
    <n v="6.575342465753424E-2"/>
    <x v="0"/>
    <x v="2"/>
    <x v="3"/>
    <s v="Feb"/>
    <s v="Q1"/>
    <n v="1252"/>
    <n v="2023"/>
    <s v="Mar"/>
    <s v="Inactive"/>
    <n v="20.767562661412786"/>
  </r>
  <r>
    <x v="2492"/>
    <s v="CUST11145"/>
    <x v="3"/>
    <x v="2492"/>
    <x v="2492"/>
    <d v="2022-12-21T00:00:00"/>
    <d v="2025-02-02T00:00:00"/>
    <x v="172"/>
    <x v="0"/>
    <n v="774"/>
    <n v="2.1205479452054794"/>
    <x v="2"/>
    <x v="0"/>
    <x v="1"/>
    <s v="Dec"/>
    <s v="Q4"/>
    <n v="1313"/>
    <n v="2025"/>
    <s v="Feb"/>
    <s v="Active"/>
    <n v="28.166084785342747"/>
  </r>
  <r>
    <x v="2493"/>
    <s v="CUST10043"/>
    <x v="0"/>
    <x v="2493"/>
    <x v="2493"/>
    <d v="2023-06-15T00:00:00"/>
    <d v="2023-07-18T00:00:00"/>
    <x v="213"/>
    <x v="0"/>
    <n v="33"/>
    <n v="9.0410958904109592E-2"/>
    <x v="1"/>
    <x v="1"/>
    <x v="3"/>
    <s v="Jun"/>
    <s v="Q2"/>
    <n v="1137"/>
    <n v="2023"/>
    <s v="Jul"/>
    <s v="Active"/>
    <n v="9.7954172920417264"/>
  </r>
  <r>
    <x v="2494"/>
    <s v="CUST12210"/>
    <x v="2"/>
    <x v="2494"/>
    <x v="2494"/>
    <d v="2021-12-18T00:00:00"/>
    <d v="2024-07-19T00:00:00"/>
    <x v="67"/>
    <x v="1"/>
    <n v="944"/>
    <n v="2.5863013698630137"/>
    <x v="1"/>
    <x v="1"/>
    <x v="0"/>
    <s v="Dec"/>
    <s v="Q4"/>
    <n v="1681"/>
    <n v="2024"/>
    <s v="Jul"/>
    <s v="Inactive"/>
    <n v="8.0422730386645771"/>
  </r>
  <r>
    <x v="2495"/>
    <s v="CUST10104"/>
    <x v="3"/>
    <x v="2495"/>
    <x v="2495"/>
    <d v="2024-01-17T00:00:00"/>
    <d v="2025-04-21T00:00:00"/>
    <x v="176"/>
    <x v="1"/>
    <n v="460"/>
    <n v="1.2602739726027397"/>
    <x v="2"/>
    <x v="2"/>
    <x v="2"/>
    <s v="Jan"/>
    <s v="Q1"/>
    <n v="921"/>
    <n v="2025"/>
    <s v="Apr"/>
    <s v="Inactive"/>
    <n v="52.770408254061252"/>
  </r>
  <r>
    <x v="2496"/>
    <s v="CUST11958"/>
    <x v="4"/>
    <x v="2496"/>
    <x v="2496"/>
    <d v="2024-06-24T00:00:00"/>
    <d v="2024-11-03T00:00:00"/>
    <x v="211"/>
    <x v="1"/>
    <n v="132"/>
    <n v="0.36164383561643837"/>
    <x v="1"/>
    <x v="0"/>
    <x v="2"/>
    <s v="Jun"/>
    <s v="Q2"/>
    <n v="762"/>
    <n v="2024"/>
    <s v="Nov"/>
    <s v="Inactive"/>
    <n v="11.70541600252451"/>
  </r>
  <r>
    <x v="2497"/>
    <s v="CUST10638"/>
    <x v="2"/>
    <x v="2497"/>
    <x v="2497"/>
    <d v="2021-05-17T00:00:00"/>
    <d v="2024-11-24T00:00:00"/>
    <x v="284"/>
    <x v="2"/>
    <n v="1287"/>
    <n v="3.526027397260274"/>
    <x v="1"/>
    <x v="0"/>
    <x v="0"/>
    <s v="May"/>
    <s v="Q2"/>
    <n v="1896"/>
    <n v="2024"/>
    <s v="Nov"/>
    <s v="Inactive"/>
    <n v="26.17773073828436"/>
  </r>
  <r>
    <x v="2498"/>
    <s v="CUST11030"/>
    <x v="4"/>
    <x v="2498"/>
    <x v="2498"/>
    <d v="2022-06-07T00:00:00"/>
    <d v="2024-07-06T00:00:00"/>
    <x v="294"/>
    <x v="1"/>
    <n v="760"/>
    <n v="2.0821917808219177"/>
    <x v="2"/>
    <x v="1"/>
    <x v="1"/>
    <s v="Jun"/>
    <s v="Q2"/>
    <n v="1510"/>
    <n v="2024"/>
    <s v="Jul"/>
    <s v="Inactive"/>
    <n v="20.531860258800723"/>
  </r>
  <r>
    <x v="2499"/>
    <s v="CUST11586"/>
    <x v="0"/>
    <x v="2499"/>
    <x v="2499"/>
    <d v="2023-12-22T00:00:00"/>
    <d v="2025-07-20T00:00:00"/>
    <x v="5"/>
    <x v="0"/>
    <n v="576"/>
    <n v="1.5780821917808219"/>
    <x v="2"/>
    <x v="1"/>
    <x v="3"/>
    <s v="Dec"/>
    <s v="Q4"/>
    <n v="947"/>
    <n v="2025"/>
    <s v="Jul"/>
    <s v="Active"/>
    <n v="20.431388021538666"/>
  </r>
  <r>
    <x v="2500"/>
    <s v="CUST12178"/>
    <x v="1"/>
    <x v="2500"/>
    <x v="2500"/>
    <d v="2024-01-09T00:00:00"/>
    <d v="2024-01-12T00:00:00"/>
    <x v="52"/>
    <x v="2"/>
    <n v="3"/>
    <n v="8.21917808219178E-3"/>
    <x v="0"/>
    <x v="0"/>
    <x v="2"/>
    <s v="Jan"/>
    <s v="Q1"/>
    <n v="929"/>
    <n v="2024"/>
    <s v="Jan"/>
    <s v="Inactive"/>
    <n v="6.5958412174623282"/>
  </r>
  <r>
    <x v="2501"/>
    <s v="CUST10962"/>
    <x v="2"/>
    <x v="2501"/>
    <x v="2501"/>
    <d v="2023-02-26T00:00:00"/>
    <d v="2024-03-06T00:00:00"/>
    <x v="86"/>
    <x v="1"/>
    <n v="374"/>
    <n v="1.0246575342465754"/>
    <x v="2"/>
    <x v="2"/>
    <x v="3"/>
    <s v="Feb"/>
    <s v="Q1"/>
    <n v="1246"/>
    <n v="2024"/>
    <s v="Mar"/>
    <s v="Inactive"/>
    <n v="64.540562010073558"/>
  </r>
  <r>
    <x v="2502"/>
    <s v="CUST10851"/>
    <x v="3"/>
    <x v="2502"/>
    <x v="2502"/>
    <d v="2023-03-05T00:00:00"/>
    <d v="2024-11-24T00:00:00"/>
    <x v="14"/>
    <x v="0"/>
    <n v="630"/>
    <n v="1.726027397260274"/>
    <x v="2"/>
    <x v="1"/>
    <x v="3"/>
    <s v="Mar"/>
    <s v="Q1"/>
    <n v="1239"/>
    <n v="2024"/>
    <s v="Nov"/>
    <s v="Active"/>
    <n v="16.635270370026443"/>
  </r>
  <r>
    <x v="2503"/>
    <s v="CUST12242"/>
    <x v="3"/>
    <x v="2503"/>
    <x v="2503"/>
    <d v="2022-05-13T00:00:00"/>
    <d v="2024-03-22T00:00:00"/>
    <x v="27"/>
    <x v="0"/>
    <n v="679"/>
    <n v="1.8602739726027397"/>
    <x v="1"/>
    <x v="2"/>
    <x v="1"/>
    <s v="May"/>
    <s v="Q2"/>
    <n v="1535"/>
    <n v="2024"/>
    <s v="Mar"/>
    <s v="Active"/>
    <n v="117.88830376940133"/>
  </r>
  <r>
    <x v="2504"/>
    <s v="CUST12039"/>
    <x v="0"/>
    <x v="2504"/>
    <x v="2504"/>
    <d v="2023-08-09T00:00:00"/>
    <d v="2025-07-10T00:00:00"/>
    <x v="167"/>
    <x v="1"/>
    <n v="701"/>
    <n v="1.9205479452054794"/>
    <x v="1"/>
    <x v="0"/>
    <x v="3"/>
    <s v="Aug"/>
    <s v="Q3"/>
    <n v="1082"/>
    <n v="2025"/>
    <s v="Jul"/>
    <s v="Inactive"/>
    <n v="17.73021326054463"/>
  </r>
  <r>
    <x v="2505"/>
    <s v="CUST12280"/>
    <x v="2"/>
    <x v="2505"/>
    <x v="2505"/>
    <d v="2023-11-19T00:00:00"/>
    <d v="2024-12-27T00:00:00"/>
    <x v="239"/>
    <x v="2"/>
    <n v="404"/>
    <n v="1.106849315068493"/>
    <x v="0"/>
    <x v="0"/>
    <x v="3"/>
    <s v="Nov"/>
    <s v="Q4"/>
    <n v="980"/>
    <n v="2024"/>
    <s v="Dec"/>
    <s v="Inactive"/>
    <n v="12.875018680128644"/>
  </r>
  <r>
    <x v="2506"/>
    <s v="CUST10294"/>
    <x v="0"/>
    <x v="2506"/>
    <x v="2506"/>
    <d v="2023-09-18T00:00:00"/>
    <d v="2025-03-25T00:00:00"/>
    <x v="13"/>
    <x v="0"/>
    <n v="554"/>
    <n v="1.5178082191780822"/>
    <x v="1"/>
    <x v="1"/>
    <x v="3"/>
    <s v="Sep"/>
    <s v="Q3"/>
    <n v="1042"/>
    <n v="2025"/>
    <s v="Mar"/>
    <s v="Active"/>
    <n v="13.627524460491562"/>
  </r>
  <r>
    <x v="2507"/>
    <s v="CUST10257"/>
    <x v="0"/>
    <x v="2507"/>
    <x v="2507"/>
    <d v="2022-08-12T00:00:00"/>
    <d v="2025-03-02T00:00:00"/>
    <x v="237"/>
    <x v="0"/>
    <n v="933"/>
    <n v="2.5561643835616437"/>
    <x v="2"/>
    <x v="2"/>
    <x v="1"/>
    <s v="Aug"/>
    <s v="Q3"/>
    <n v="1444"/>
    <n v="2025"/>
    <s v="Mar"/>
    <s v="Active"/>
    <n v="100.1850881497426"/>
  </r>
  <r>
    <x v="2508"/>
    <s v="CUST10750"/>
    <x v="3"/>
    <x v="2508"/>
    <x v="2508"/>
    <d v="2023-07-10T00:00:00"/>
    <d v="2023-07-29T00:00:00"/>
    <x v="58"/>
    <x v="1"/>
    <n v="19"/>
    <n v="5.2054794520547946E-2"/>
    <x v="2"/>
    <x v="0"/>
    <x v="3"/>
    <s v="Jul"/>
    <s v="Q3"/>
    <n v="1112"/>
    <n v="2023"/>
    <s v="Jul"/>
    <s v="Inactive"/>
    <n v="41.173981014898906"/>
  </r>
  <r>
    <x v="2509"/>
    <s v="CUST10220"/>
    <x v="3"/>
    <x v="2509"/>
    <x v="2509"/>
    <d v="2022-12-27T00:00:00"/>
    <d v="2025-05-29T00:00:00"/>
    <x v="44"/>
    <x v="0"/>
    <n v="884"/>
    <n v="2.4219178082191779"/>
    <x v="2"/>
    <x v="1"/>
    <x v="1"/>
    <s v="Dec"/>
    <s v="Q4"/>
    <n v="1307"/>
    <n v="2025"/>
    <s v="May"/>
    <s v="Active"/>
    <n v="21.547518531528748"/>
  </r>
  <r>
    <x v="2510"/>
    <s v="CUST11677"/>
    <x v="3"/>
    <x v="2510"/>
    <x v="2510"/>
    <d v="2021-06-11T00:00:00"/>
    <d v="2024-11-24T00:00:00"/>
    <x v="108"/>
    <x v="2"/>
    <n v="1262"/>
    <n v="3.4575342465753423"/>
    <x v="0"/>
    <x v="0"/>
    <x v="0"/>
    <s v="Jun"/>
    <s v="Q2"/>
    <n v="1871"/>
    <n v="2024"/>
    <s v="Nov"/>
    <s v="Inactive"/>
    <n v="8.7136584202983887"/>
  </r>
  <r>
    <x v="2511"/>
    <s v="CUST11858"/>
    <x v="1"/>
    <x v="2511"/>
    <x v="2511"/>
    <d v="2021-09-04T00:00:00"/>
    <d v="2023-11-25T00:00:00"/>
    <x v="162"/>
    <x v="2"/>
    <n v="812"/>
    <n v="2.2246575342465755"/>
    <x v="1"/>
    <x v="0"/>
    <x v="0"/>
    <s v="Sep"/>
    <s v="Q3"/>
    <n v="1786"/>
    <n v="2023"/>
    <s v="Nov"/>
    <s v="Inactive"/>
    <n v="14.577279329759536"/>
  </r>
  <r>
    <x v="2512"/>
    <s v="CUST10479"/>
    <x v="3"/>
    <x v="2512"/>
    <x v="2512"/>
    <d v="2023-10-28T00:00:00"/>
    <d v="2023-12-09T00:00:00"/>
    <x v="30"/>
    <x v="2"/>
    <n v="42"/>
    <n v="0.11506849315068493"/>
    <x v="0"/>
    <x v="0"/>
    <x v="3"/>
    <s v="Oct"/>
    <s v="Q4"/>
    <n v="1002"/>
    <n v="2023"/>
    <s v="Dec"/>
    <s v="Inactive"/>
    <n v="6.8402807429991475"/>
  </r>
  <r>
    <x v="2513"/>
    <s v="CUST10844"/>
    <x v="2"/>
    <x v="2513"/>
    <x v="2513"/>
    <d v="2022-06-07T00:00:00"/>
    <d v="2022-08-02T00:00:00"/>
    <x v="281"/>
    <x v="2"/>
    <n v="56"/>
    <n v="0.15342465753424658"/>
    <x v="1"/>
    <x v="0"/>
    <x v="1"/>
    <s v="Jun"/>
    <s v="Q2"/>
    <n v="1510"/>
    <n v="2022"/>
    <s v="Aug"/>
    <s v="Inactive"/>
    <n v="13.60502140580367"/>
  </r>
  <r>
    <x v="2514"/>
    <s v="CUST10341"/>
    <x v="3"/>
    <x v="2514"/>
    <x v="2514"/>
    <d v="2023-04-29T00:00:00"/>
    <d v="2024-10-26T00:00:00"/>
    <x v="62"/>
    <x v="1"/>
    <n v="546"/>
    <n v="1.4958904109589042"/>
    <x v="2"/>
    <x v="0"/>
    <x v="3"/>
    <s v="Apr"/>
    <s v="Q2"/>
    <n v="1184"/>
    <n v="2024"/>
    <s v="Oct"/>
    <s v="Inactive"/>
    <n v="37.657479769497989"/>
  </r>
  <r>
    <x v="2515"/>
    <s v="CUST10214"/>
    <x v="0"/>
    <x v="2515"/>
    <x v="2515"/>
    <d v="2022-09-03T00:00:00"/>
    <d v="2023-09-02T00:00:00"/>
    <x v="247"/>
    <x v="1"/>
    <n v="364"/>
    <n v="0.99726027397260275"/>
    <x v="2"/>
    <x v="1"/>
    <x v="1"/>
    <s v="Sep"/>
    <s v="Q3"/>
    <n v="1422"/>
    <n v="2023"/>
    <s v="Sep"/>
    <s v="Inactive"/>
    <n v="19.666546437579658"/>
  </r>
  <r>
    <x v="2516"/>
    <s v="CUST12237"/>
    <x v="2"/>
    <x v="2516"/>
    <x v="2516"/>
    <d v="2023-12-10T00:00:00"/>
    <d v="2025-01-09T00:00:00"/>
    <x v="14"/>
    <x v="2"/>
    <n v="396"/>
    <n v="1.0849315068493151"/>
    <x v="0"/>
    <x v="1"/>
    <x v="3"/>
    <s v="Dec"/>
    <s v="Q4"/>
    <n v="959"/>
    <n v="2025"/>
    <s v="Jan"/>
    <s v="Inactive"/>
    <n v="3.9092881322016377"/>
  </r>
  <r>
    <x v="2517"/>
    <s v="CUST10506"/>
    <x v="0"/>
    <x v="2517"/>
    <x v="2517"/>
    <d v="2023-04-29T00:00:00"/>
    <d v="2024-05-11T00:00:00"/>
    <x v="139"/>
    <x v="1"/>
    <n v="378"/>
    <n v="1.0356164383561643"/>
    <x v="1"/>
    <x v="2"/>
    <x v="3"/>
    <s v="Apr"/>
    <s v="Q2"/>
    <n v="1184"/>
    <n v="2024"/>
    <s v="May"/>
    <s v="Inactive"/>
    <n v="130.97268679152523"/>
  </r>
  <r>
    <x v="2518"/>
    <s v="CUST10180"/>
    <x v="0"/>
    <x v="2518"/>
    <x v="2518"/>
    <d v="2023-11-09T00:00:00"/>
    <d v="2025-04-23T00:00:00"/>
    <x v="64"/>
    <x v="2"/>
    <n v="531"/>
    <n v="1.4547945205479451"/>
    <x v="1"/>
    <x v="0"/>
    <x v="3"/>
    <s v="Nov"/>
    <s v="Q4"/>
    <n v="990"/>
    <n v="2025"/>
    <s v="Apr"/>
    <s v="Inactive"/>
    <n v="15.171409989947209"/>
  </r>
  <r>
    <x v="2519"/>
    <s v="CUST10935"/>
    <x v="0"/>
    <x v="2519"/>
    <x v="2519"/>
    <d v="2023-09-14T00:00:00"/>
    <d v="2023-11-10T00:00:00"/>
    <x v="135"/>
    <x v="1"/>
    <n v="57"/>
    <n v="0.15616438356164383"/>
    <x v="2"/>
    <x v="0"/>
    <x v="3"/>
    <s v="Sep"/>
    <s v="Q3"/>
    <n v="1046"/>
    <n v="2023"/>
    <s v="Nov"/>
    <s v="Inactive"/>
    <n v="29.677210637902178"/>
  </r>
  <r>
    <x v="2520"/>
    <s v="CUST10397"/>
    <x v="3"/>
    <x v="2520"/>
    <x v="2520"/>
    <d v="2023-05-10T00:00:00"/>
    <d v="2024-06-22T00:00:00"/>
    <x v="101"/>
    <x v="0"/>
    <n v="409"/>
    <n v="1.1205479452054794"/>
    <x v="1"/>
    <x v="2"/>
    <x v="3"/>
    <s v="May"/>
    <s v="Q2"/>
    <n v="1173"/>
    <n v="2024"/>
    <s v="Jun"/>
    <s v="Active"/>
    <n v="35.943384852523131"/>
  </r>
  <r>
    <x v="2521"/>
    <s v="CUST10425"/>
    <x v="3"/>
    <x v="2521"/>
    <x v="2521"/>
    <d v="2024-02-02T00:00:00"/>
    <d v="2024-03-27T00:00:00"/>
    <x v="294"/>
    <x v="0"/>
    <n v="54"/>
    <n v="0.14794520547945206"/>
    <x v="2"/>
    <x v="1"/>
    <x v="2"/>
    <s v="Feb"/>
    <s v="Q1"/>
    <n v="905"/>
    <n v="2024"/>
    <s v="Mar"/>
    <s v="Active"/>
    <n v="17.514239331719939"/>
  </r>
  <r>
    <x v="2522"/>
    <s v="CUST11201"/>
    <x v="3"/>
    <x v="2522"/>
    <x v="2522"/>
    <d v="2022-10-25T00:00:00"/>
    <d v="2023-12-27T00:00:00"/>
    <x v="161"/>
    <x v="1"/>
    <n v="428"/>
    <n v="1.1726027397260275"/>
    <x v="0"/>
    <x v="1"/>
    <x v="1"/>
    <s v="Oct"/>
    <s v="Q4"/>
    <n v="1370"/>
    <n v="2023"/>
    <s v="Dec"/>
    <s v="Inactive"/>
    <n v="3.3122914987307417"/>
  </r>
  <r>
    <x v="2523"/>
    <s v="CUST10646"/>
    <x v="4"/>
    <x v="2523"/>
    <x v="2523"/>
    <d v="2024-03-13T00:00:00"/>
    <d v="2024-08-12T00:00:00"/>
    <x v="178"/>
    <x v="0"/>
    <n v="152"/>
    <n v="0.41643835616438357"/>
    <x v="1"/>
    <x v="1"/>
    <x v="2"/>
    <s v="Mar"/>
    <s v="Q1"/>
    <n v="865"/>
    <n v="2024"/>
    <s v="Aug"/>
    <s v="Active"/>
    <n v="16.809736861250389"/>
  </r>
  <r>
    <x v="2524"/>
    <s v="CUST11907"/>
    <x v="0"/>
    <x v="2524"/>
    <x v="2524"/>
    <d v="2020-09-04T00:00:00"/>
    <d v="2023-01-28T00:00:00"/>
    <x v="1"/>
    <x v="1"/>
    <n v="876"/>
    <n v="2.4"/>
    <x v="1"/>
    <x v="0"/>
    <x v="4"/>
    <s v="Sep"/>
    <s v="Q3"/>
    <n v="2151"/>
    <n v="2023"/>
    <s v="Jan"/>
    <s v="Inactive"/>
    <n v="10.877899558566082"/>
  </r>
  <r>
    <x v="2525"/>
    <s v="CUST10025"/>
    <x v="0"/>
    <x v="2525"/>
    <x v="2525"/>
    <d v="2021-05-16T00:00:00"/>
    <d v="2022-09-15T00:00:00"/>
    <x v="133"/>
    <x v="2"/>
    <n v="487"/>
    <n v="1.3342465753424657"/>
    <x v="1"/>
    <x v="0"/>
    <x v="0"/>
    <s v="May"/>
    <s v="Q2"/>
    <n v="1897"/>
    <n v="2022"/>
    <s v="Sep"/>
    <s v="Inactive"/>
    <n v="23.262826605117066"/>
  </r>
  <r>
    <x v="2526"/>
    <s v="CUST10939"/>
    <x v="2"/>
    <x v="2526"/>
    <x v="2526"/>
    <d v="2022-12-10T00:00:00"/>
    <d v="2023-12-19T00:00:00"/>
    <x v="9"/>
    <x v="0"/>
    <n v="374"/>
    <n v="1.0246575342465754"/>
    <x v="2"/>
    <x v="0"/>
    <x v="1"/>
    <s v="Dec"/>
    <s v="Q4"/>
    <n v="1324"/>
    <n v="2023"/>
    <s v="Dec"/>
    <s v="Active"/>
    <n v="26.585948253065379"/>
  </r>
  <r>
    <x v="2527"/>
    <s v="CUST10556"/>
    <x v="0"/>
    <x v="2527"/>
    <x v="2527"/>
    <d v="2023-10-04T00:00:00"/>
    <d v="2024-12-30T00:00:00"/>
    <x v="23"/>
    <x v="1"/>
    <n v="453"/>
    <n v="1.2410958904109588"/>
    <x v="1"/>
    <x v="0"/>
    <x v="3"/>
    <s v="Oct"/>
    <s v="Q4"/>
    <n v="1026"/>
    <n v="2024"/>
    <s v="Dec"/>
    <s v="Inactive"/>
    <n v="33.461594250128869"/>
  </r>
  <r>
    <x v="2528"/>
    <s v="CUST11926"/>
    <x v="2"/>
    <x v="2528"/>
    <x v="2528"/>
    <d v="2024-07-11T00:00:00"/>
    <d v="2025-05-17T00:00:00"/>
    <x v="111"/>
    <x v="1"/>
    <n v="310"/>
    <n v="0.84931506849315064"/>
    <x v="1"/>
    <x v="0"/>
    <x v="2"/>
    <s v="Jul"/>
    <s v="Q3"/>
    <n v="745"/>
    <n v="2025"/>
    <s v="May"/>
    <s v="Inactive"/>
    <n v="19.419529064787802"/>
  </r>
  <r>
    <x v="2529"/>
    <s v="CUST11729"/>
    <x v="4"/>
    <x v="2529"/>
    <x v="2529"/>
    <d v="2021-02-28T00:00:00"/>
    <d v="2022-09-20T00:00:00"/>
    <x v="193"/>
    <x v="0"/>
    <n v="569"/>
    <n v="1.558904109589041"/>
    <x v="1"/>
    <x v="2"/>
    <x v="0"/>
    <s v="Feb"/>
    <s v="Q1"/>
    <n v="1974"/>
    <n v="2022"/>
    <s v="Sep"/>
    <s v="Active"/>
    <n v="60.71700303773526"/>
  </r>
  <r>
    <x v="2530"/>
    <s v="CUST10466"/>
    <x v="3"/>
    <x v="2530"/>
    <x v="2530"/>
    <d v="2023-10-30T00:00:00"/>
    <d v="2025-04-18T00:00:00"/>
    <x v="292"/>
    <x v="0"/>
    <n v="536"/>
    <n v="1.4684931506849315"/>
    <x v="1"/>
    <x v="1"/>
    <x v="3"/>
    <s v="Oct"/>
    <s v="Q4"/>
    <n v="1000"/>
    <n v="2025"/>
    <s v="Apr"/>
    <s v="Active"/>
    <n v="8.0602431155872161"/>
  </r>
  <r>
    <x v="2531"/>
    <s v="CUST10035"/>
    <x v="3"/>
    <x v="2531"/>
    <x v="2531"/>
    <d v="2024-06-12T00:00:00"/>
    <d v="2024-11-09T00:00:00"/>
    <x v="98"/>
    <x v="1"/>
    <n v="150"/>
    <n v="0.41095890410958902"/>
    <x v="0"/>
    <x v="1"/>
    <x v="2"/>
    <s v="Jun"/>
    <s v="Q2"/>
    <n v="774"/>
    <n v="2024"/>
    <s v="Nov"/>
    <s v="Inactive"/>
    <n v="3.1343165601567526"/>
  </r>
  <r>
    <x v="2532"/>
    <s v="CUST10712"/>
    <x v="3"/>
    <x v="2532"/>
    <x v="2532"/>
    <d v="2021-07-10T00:00:00"/>
    <d v="2025-04-09T00:00:00"/>
    <x v="92"/>
    <x v="2"/>
    <n v="1369"/>
    <n v="3.7506849315068491"/>
    <x v="1"/>
    <x v="2"/>
    <x v="0"/>
    <s v="Jul"/>
    <s v="Q3"/>
    <n v="1842"/>
    <n v="2025"/>
    <s v="Apr"/>
    <s v="Inactive"/>
    <n v="36.600362549247485"/>
  </r>
  <r>
    <x v="2533"/>
    <s v="CUST11080"/>
    <x v="1"/>
    <x v="2533"/>
    <x v="2533"/>
    <d v="2023-11-25T00:00:00"/>
    <d v="2025-06-15T00:00:00"/>
    <x v="119"/>
    <x v="1"/>
    <n v="568"/>
    <n v="1.5561643835616439"/>
    <x v="0"/>
    <x v="0"/>
    <x v="3"/>
    <s v="Nov"/>
    <s v="Q4"/>
    <n v="974"/>
    <n v="2025"/>
    <s v="Jun"/>
    <s v="Inactive"/>
    <n v="5.4993908710934063"/>
  </r>
  <r>
    <x v="2534"/>
    <s v="CUST12164"/>
    <x v="3"/>
    <x v="2534"/>
    <x v="2534"/>
    <d v="2023-03-20T00:00:00"/>
    <d v="2025-02-01T00:00:00"/>
    <x v="233"/>
    <x v="0"/>
    <n v="684"/>
    <n v="1.8739726027397261"/>
    <x v="1"/>
    <x v="0"/>
    <x v="3"/>
    <s v="Mar"/>
    <s v="Q1"/>
    <n v="1224"/>
    <n v="2025"/>
    <s v="Feb"/>
    <s v="Active"/>
    <n v="23.979034171417272"/>
  </r>
  <r>
    <x v="2535"/>
    <s v="CUST10144"/>
    <x v="1"/>
    <x v="2535"/>
    <x v="2535"/>
    <d v="2023-06-27T00:00:00"/>
    <d v="2025-02-10T00:00:00"/>
    <x v="37"/>
    <x v="2"/>
    <n v="594"/>
    <n v="1.6273972602739726"/>
    <x v="0"/>
    <x v="2"/>
    <x v="3"/>
    <s v="Jun"/>
    <s v="Q2"/>
    <n v="1125"/>
    <n v="2025"/>
    <s v="Feb"/>
    <s v="Inactive"/>
    <n v="26.009805556189331"/>
  </r>
  <r>
    <x v="2536"/>
    <s v="CUST10645"/>
    <x v="1"/>
    <x v="2536"/>
    <x v="2536"/>
    <d v="2023-01-01T00:00:00"/>
    <d v="2023-11-26T00:00:00"/>
    <x v="171"/>
    <x v="2"/>
    <n v="329"/>
    <n v="0.90136986301369859"/>
    <x v="0"/>
    <x v="1"/>
    <x v="3"/>
    <s v="Jan"/>
    <s v="Q1"/>
    <n v="1302"/>
    <n v="2023"/>
    <s v="Nov"/>
    <s v="Inactive"/>
    <n v="2.8743647663565817"/>
  </r>
  <r>
    <x v="2537"/>
    <s v="CUST11661"/>
    <x v="3"/>
    <x v="2537"/>
    <x v="2537"/>
    <d v="2022-04-06T00:00:00"/>
    <d v="2024-09-23T00:00:00"/>
    <x v="248"/>
    <x v="0"/>
    <n v="901"/>
    <n v="2.4684931506849317"/>
    <x v="0"/>
    <x v="1"/>
    <x v="1"/>
    <s v="Apr"/>
    <s v="Q2"/>
    <n v="1572"/>
    <n v="2024"/>
    <s v="Sep"/>
    <s v="Active"/>
    <n v="5.2033001891895632"/>
  </r>
  <r>
    <x v="2538"/>
    <s v="CUST12376"/>
    <x v="4"/>
    <x v="2538"/>
    <x v="2538"/>
    <d v="2024-01-30T00:00:00"/>
    <d v="2025-02-25T00:00:00"/>
    <x v="284"/>
    <x v="0"/>
    <n v="392"/>
    <n v="1.0739726027397261"/>
    <x v="1"/>
    <x v="0"/>
    <x v="2"/>
    <s v="Jan"/>
    <s v="Q1"/>
    <n v="908"/>
    <n v="2025"/>
    <s v="Feb"/>
    <s v="Active"/>
    <n v="17.019591359644767"/>
  </r>
  <r>
    <x v="2539"/>
    <s v="CUST10090"/>
    <x v="2"/>
    <x v="2539"/>
    <x v="2539"/>
    <d v="2022-03-24T00:00:00"/>
    <d v="2023-10-21T00:00:00"/>
    <x v="230"/>
    <x v="2"/>
    <n v="576"/>
    <n v="1.5780821917808219"/>
    <x v="1"/>
    <x v="0"/>
    <x v="1"/>
    <s v="Mar"/>
    <s v="Q1"/>
    <n v="1585"/>
    <n v="2023"/>
    <s v="Oct"/>
    <s v="Inactive"/>
    <n v="14.340667793034564"/>
  </r>
  <r>
    <x v="2540"/>
    <s v="CUST12065"/>
    <x v="0"/>
    <x v="2540"/>
    <x v="2540"/>
    <d v="2021-01-31T00:00:00"/>
    <d v="2021-08-03T00:00:00"/>
    <x v="31"/>
    <x v="2"/>
    <n v="184"/>
    <n v="0.50410958904109593"/>
    <x v="2"/>
    <x v="0"/>
    <x v="0"/>
    <s v="Jan"/>
    <s v="Q1"/>
    <n v="2002"/>
    <n v="2021"/>
    <s v="Aug"/>
    <s v="Inactive"/>
    <n v="40.71672922078622"/>
  </r>
  <r>
    <x v="2541"/>
    <s v="CUST12295"/>
    <x v="1"/>
    <x v="2541"/>
    <x v="2541"/>
    <d v="2023-06-22T00:00:00"/>
    <d v="2024-01-08T00:00:00"/>
    <x v="43"/>
    <x v="2"/>
    <n v="200"/>
    <n v="0.54794520547945202"/>
    <x v="2"/>
    <x v="0"/>
    <x v="3"/>
    <s v="Jun"/>
    <s v="Q2"/>
    <n v="1130"/>
    <n v="2024"/>
    <s v="Jan"/>
    <s v="Inactive"/>
    <n v="31.557874587296816"/>
  </r>
  <r>
    <x v="2542"/>
    <s v="CUST10663"/>
    <x v="4"/>
    <x v="2542"/>
    <x v="2542"/>
    <d v="2022-01-22T00:00:00"/>
    <d v="2025-07-06T00:00:00"/>
    <x v="212"/>
    <x v="0"/>
    <n v="1261"/>
    <n v="3.4547945205479453"/>
    <x v="2"/>
    <x v="2"/>
    <x v="1"/>
    <s v="Jan"/>
    <s v="Q1"/>
    <n v="1646"/>
    <n v="2025"/>
    <s v="Jul"/>
    <s v="Active"/>
    <n v="75.080590622559882"/>
  </r>
  <r>
    <x v="2543"/>
    <s v="CUST11936"/>
    <x v="2"/>
    <x v="2543"/>
    <x v="2543"/>
    <d v="2024-04-11T00:00:00"/>
    <d v="2025-02-19T00:00:00"/>
    <x v="236"/>
    <x v="0"/>
    <n v="314"/>
    <n v="0.86027397260273974"/>
    <x v="1"/>
    <x v="0"/>
    <x v="2"/>
    <s v="Apr"/>
    <s v="Q2"/>
    <n v="836"/>
    <n v="2025"/>
    <s v="Feb"/>
    <s v="Active"/>
    <n v="22.203271775168844"/>
  </r>
  <r>
    <x v="2544"/>
    <s v="CUST11911"/>
    <x v="4"/>
    <x v="2544"/>
    <x v="2544"/>
    <d v="2024-05-05T00:00:00"/>
    <d v="2025-02-21T00:00:00"/>
    <x v="172"/>
    <x v="2"/>
    <n v="292"/>
    <n v="0.8"/>
    <x v="2"/>
    <x v="2"/>
    <x v="2"/>
    <s v="May"/>
    <s v="Q2"/>
    <n v="812"/>
    <n v="2025"/>
    <s v="Feb"/>
    <s v="Inactive"/>
    <n v="48.021946178352891"/>
  </r>
  <r>
    <x v="2545"/>
    <s v="CUST11045"/>
    <x v="2"/>
    <x v="2545"/>
    <x v="2545"/>
    <d v="2022-01-20T00:00:00"/>
    <d v="2024-03-05T00:00:00"/>
    <x v="119"/>
    <x v="1"/>
    <n v="775"/>
    <n v="2.1232876712328768"/>
    <x v="1"/>
    <x v="1"/>
    <x v="1"/>
    <s v="Jan"/>
    <s v="Q1"/>
    <n v="1648"/>
    <n v="2024"/>
    <s v="Mar"/>
    <s v="Inactive"/>
    <n v="12.424624329432707"/>
  </r>
  <r>
    <x v="2546"/>
    <s v="CUST11285"/>
    <x v="3"/>
    <x v="2546"/>
    <x v="2546"/>
    <d v="2022-12-04T00:00:00"/>
    <d v="2024-11-28T00:00:00"/>
    <x v="295"/>
    <x v="2"/>
    <n v="725"/>
    <n v="1.9863013698630136"/>
    <x v="1"/>
    <x v="1"/>
    <x v="1"/>
    <s v="Dec"/>
    <s v="Q4"/>
    <n v="1330"/>
    <n v="2024"/>
    <s v="Nov"/>
    <s v="Inactive"/>
    <n v="13.628445016215057"/>
  </r>
  <r>
    <x v="2547"/>
    <s v="CUST11586"/>
    <x v="3"/>
    <x v="2547"/>
    <x v="2547"/>
    <d v="2020-09-15T00:00:00"/>
    <d v="2021-02-04T00:00:00"/>
    <x v="71"/>
    <x v="1"/>
    <n v="142"/>
    <n v="0.38904109589041097"/>
    <x v="2"/>
    <x v="0"/>
    <x v="4"/>
    <s v="Sep"/>
    <s v="Q3"/>
    <n v="2140"/>
    <n v="2021"/>
    <s v="Feb"/>
    <s v="Inactive"/>
    <n v="31.721269632620732"/>
  </r>
  <r>
    <x v="2548"/>
    <s v="CUST11871"/>
    <x v="2"/>
    <x v="2548"/>
    <x v="2548"/>
    <d v="2021-05-13T00:00:00"/>
    <d v="2024-04-16T00:00:00"/>
    <x v="40"/>
    <x v="0"/>
    <n v="1069"/>
    <n v="2.9287671232876713"/>
    <x v="1"/>
    <x v="1"/>
    <x v="0"/>
    <s v="May"/>
    <s v="Q2"/>
    <n v="1900"/>
    <n v="2024"/>
    <s v="Apr"/>
    <s v="Active"/>
    <n v="12.240177211714592"/>
  </r>
  <r>
    <x v="2549"/>
    <s v="CUST11728"/>
    <x v="4"/>
    <x v="2549"/>
    <x v="2549"/>
    <d v="2024-02-18T00:00:00"/>
    <d v="2024-09-28T00:00:00"/>
    <x v="24"/>
    <x v="1"/>
    <n v="223"/>
    <n v="0.61095890410958908"/>
    <x v="1"/>
    <x v="1"/>
    <x v="2"/>
    <s v="Feb"/>
    <s v="Q1"/>
    <n v="889"/>
    <n v="2024"/>
    <s v="Sep"/>
    <s v="Inactive"/>
    <n v="8.4375964129965428"/>
  </r>
  <r>
    <x v="2550"/>
    <s v="CUST11953"/>
    <x v="2"/>
    <x v="2550"/>
    <x v="2550"/>
    <d v="2022-11-16T00:00:00"/>
    <d v="2023-04-11T00:00:00"/>
    <x v="91"/>
    <x v="1"/>
    <n v="146"/>
    <n v="0.4"/>
    <x v="1"/>
    <x v="1"/>
    <x v="1"/>
    <s v="Nov"/>
    <s v="Q4"/>
    <n v="1348"/>
    <n v="2023"/>
    <s v="Apr"/>
    <s v="Inactive"/>
    <n v="8.4938674764058142"/>
  </r>
  <r>
    <x v="2551"/>
    <s v="CUST10359"/>
    <x v="0"/>
    <x v="2551"/>
    <x v="2551"/>
    <d v="2023-10-21T00:00:00"/>
    <d v="2024-01-01T00:00:00"/>
    <x v="171"/>
    <x v="0"/>
    <n v="72"/>
    <n v="0.19726027397260273"/>
    <x v="1"/>
    <x v="0"/>
    <x v="3"/>
    <s v="Oct"/>
    <s v="Q4"/>
    <n v="1009"/>
    <n v="2024"/>
    <s v="Jan"/>
    <s v="Active"/>
    <n v="35.550063700370394"/>
  </r>
  <r>
    <x v="2552"/>
    <s v="CUST12366"/>
    <x v="4"/>
    <x v="2552"/>
    <x v="2552"/>
    <d v="2022-11-27T00:00:00"/>
    <d v="2023-05-29T00:00:00"/>
    <x v="51"/>
    <x v="2"/>
    <n v="183"/>
    <n v="0.50136986301369868"/>
    <x v="1"/>
    <x v="2"/>
    <x v="1"/>
    <s v="Nov"/>
    <s v="Q4"/>
    <n v="1337"/>
    <n v="2023"/>
    <s v="May"/>
    <s v="Inactive"/>
    <n v="40.672365048082128"/>
  </r>
  <r>
    <x v="2553"/>
    <s v="CUST11609"/>
    <x v="3"/>
    <x v="2553"/>
    <x v="2553"/>
    <d v="2022-01-15T00:00:00"/>
    <d v="2024-06-06T00:00:00"/>
    <x v="280"/>
    <x v="2"/>
    <n v="873"/>
    <n v="2.3917808219178083"/>
    <x v="0"/>
    <x v="1"/>
    <x v="1"/>
    <s v="Jan"/>
    <s v="Q1"/>
    <n v="1653"/>
    <n v="2024"/>
    <s v="Jun"/>
    <s v="Inactive"/>
    <n v="4.0352199513584317"/>
  </r>
  <r>
    <x v="2554"/>
    <s v="CUST11346"/>
    <x v="4"/>
    <x v="2554"/>
    <x v="2554"/>
    <d v="2021-06-01T00:00:00"/>
    <d v="2021-09-24T00:00:00"/>
    <x v="256"/>
    <x v="2"/>
    <n v="115"/>
    <n v="0.31506849315068491"/>
    <x v="0"/>
    <x v="2"/>
    <x v="0"/>
    <s v="Jun"/>
    <s v="Q2"/>
    <n v="1881"/>
    <n v="2021"/>
    <s v="Sep"/>
    <s v="Inactive"/>
    <n v="24.785679718637201"/>
  </r>
  <r>
    <x v="2555"/>
    <s v="CUST12203"/>
    <x v="1"/>
    <x v="2555"/>
    <x v="2555"/>
    <d v="2023-08-16T00:00:00"/>
    <d v="2024-07-20T00:00:00"/>
    <x v="127"/>
    <x v="1"/>
    <n v="339"/>
    <n v="0.92876712328767119"/>
    <x v="0"/>
    <x v="0"/>
    <x v="3"/>
    <s v="Aug"/>
    <s v="Q3"/>
    <n v="1075"/>
    <n v="2024"/>
    <s v="Jul"/>
    <s v="Inactive"/>
    <n v="4.6954230375511994"/>
  </r>
  <r>
    <x v="2556"/>
    <s v="CUST11818"/>
    <x v="1"/>
    <x v="2556"/>
    <x v="2556"/>
    <d v="2021-06-06T00:00:00"/>
    <d v="2022-10-03T00:00:00"/>
    <x v="118"/>
    <x v="1"/>
    <n v="484"/>
    <n v="1.3260273972602741"/>
    <x v="0"/>
    <x v="1"/>
    <x v="0"/>
    <s v="Jun"/>
    <s v="Q2"/>
    <n v="1876"/>
    <n v="2022"/>
    <s v="Oct"/>
    <s v="Inactive"/>
    <n v="3.8616178071186433"/>
  </r>
  <r>
    <x v="2557"/>
    <s v="CUST11053"/>
    <x v="4"/>
    <x v="2557"/>
    <x v="2557"/>
    <d v="2023-10-03T00:00:00"/>
    <d v="2025-01-24T00:00:00"/>
    <x v="258"/>
    <x v="0"/>
    <n v="479"/>
    <n v="1.3123287671232877"/>
    <x v="1"/>
    <x v="2"/>
    <x v="3"/>
    <s v="Oct"/>
    <s v="Q4"/>
    <n v="1027"/>
    <n v="2025"/>
    <s v="Jan"/>
    <s v="Active"/>
    <n v="55.270086995034511"/>
  </r>
  <r>
    <x v="2558"/>
    <s v="CUST11747"/>
    <x v="1"/>
    <x v="2558"/>
    <x v="2558"/>
    <d v="2022-06-22T00:00:00"/>
    <d v="2023-03-11T00:00:00"/>
    <x v="255"/>
    <x v="2"/>
    <n v="262"/>
    <n v="0.71780821917808224"/>
    <x v="1"/>
    <x v="0"/>
    <x v="1"/>
    <s v="Jun"/>
    <s v="Q2"/>
    <n v="1495"/>
    <n v="2023"/>
    <s v="Mar"/>
    <s v="Inactive"/>
    <n v="18.199916380323398"/>
  </r>
  <r>
    <x v="2559"/>
    <s v="CUST12164"/>
    <x v="3"/>
    <x v="2559"/>
    <x v="2559"/>
    <d v="2022-04-04T00:00:00"/>
    <d v="2022-10-28T00:00:00"/>
    <x v="117"/>
    <x v="2"/>
    <n v="207"/>
    <n v="0.56712328767123288"/>
    <x v="2"/>
    <x v="2"/>
    <x v="1"/>
    <s v="Apr"/>
    <s v="Q2"/>
    <n v="1574"/>
    <n v="2022"/>
    <s v="Oct"/>
    <s v="Inactive"/>
    <n v="150.57693774659535"/>
  </r>
  <r>
    <x v="2560"/>
    <s v="CUST12098"/>
    <x v="3"/>
    <x v="2560"/>
    <x v="2560"/>
    <d v="2021-02-08T00:00:00"/>
    <d v="2024-02-13T00:00:00"/>
    <x v="247"/>
    <x v="1"/>
    <n v="1100"/>
    <n v="3.0136986301369864"/>
    <x v="0"/>
    <x v="2"/>
    <x v="0"/>
    <s v="Feb"/>
    <s v="Q1"/>
    <n v="1994"/>
    <n v="2024"/>
    <s v="Feb"/>
    <s v="Inactive"/>
    <n v="19.19243047291874"/>
  </r>
  <r>
    <x v="2561"/>
    <s v="CUST10137"/>
    <x v="3"/>
    <x v="2561"/>
    <x v="2561"/>
    <d v="2023-09-01T00:00:00"/>
    <d v="2025-06-25T00:00:00"/>
    <x v="31"/>
    <x v="2"/>
    <n v="663"/>
    <n v="1.8164383561643835"/>
    <x v="1"/>
    <x v="1"/>
    <x v="3"/>
    <s v="Sep"/>
    <s v="Q3"/>
    <n v="1059"/>
    <n v="2025"/>
    <s v="Jun"/>
    <s v="Inactive"/>
    <n v="9.3728518554092215"/>
  </r>
  <r>
    <x v="2562"/>
    <s v="CUST10698"/>
    <x v="0"/>
    <x v="2562"/>
    <x v="2562"/>
    <d v="2021-07-30T00:00:00"/>
    <d v="2023-08-03T00:00:00"/>
    <x v="85"/>
    <x v="0"/>
    <n v="734"/>
    <n v="2.010958904109589"/>
    <x v="2"/>
    <x v="2"/>
    <x v="0"/>
    <s v="Jul"/>
    <s v="Q3"/>
    <n v="1822"/>
    <n v="2023"/>
    <s v="Aug"/>
    <s v="Active"/>
    <n v="199.04636742938507"/>
  </r>
  <r>
    <x v="2563"/>
    <s v="CUST11888"/>
    <x v="0"/>
    <x v="2563"/>
    <x v="2563"/>
    <d v="2022-03-06T00:00:00"/>
    <d v="2025-01-26T00:00:00"/>
    <x v="65"/>
    <x v="1"/>
    <n v="1057"/>
    <n v="2.8958904109589043"/>
    <x v="1"/>
    <x v="0"/>
    <x v="1"/>
    <s v="Mar"/>
    <s v="Q1"/>
    <n v="1603"/>
    <n v="2025"/>
    <s v="Jan"/>
    <s v="Inactive"/>
    <n v="15.853135809161314"/>
  </r>
  <r>
    <x v="2564"/>
    <s v="CUST11967"/>
    <x v="0"/>
    <x v="2564"/>
    <x v="2564"/>
    <d v="2022-12-02T00:00:00"/>
    <d v="2023-09-08T00:00:00"/>
    <x v="209"/>
    <x v="2"/>
    <n v="280"/>
    <n v="0.76712328767123283"/>
    <x v="1"/>
    <x v="0"/>
    <x v="1"/>
    <s v="Dec"/>
    <s v="Q4"/>
    <n v="1332"/>
    <n v="2023"/>
    <s v="Sep"/>
    <s v="Inactive"/>
    <n v="26.516070786499292"/>
  </r>
  <r>
    <x v="2565"/>
    <s v="CUST11500"/>
    <x v="4"/>
    <x v="2565"/>
    <x v="2565"/>
    <d v="2022-11-05T00:00:00"/>
    <d v="2023-04-18T00:00:00"/>
    <x v="245"/>
    <x v="1"/>
    <n v="164"/>
    <n v="0.44931506849315067"/>
    <x v="1"/>
    <x v="1"/>
    <x v="1"/>
    <s v="Nov"/>
    <s v="Q4"/>
    <n v="1359"/>
    <n v="2023"/>
    <s v="Apr"/>
    <s v="Inactive"/>
    <n v="11.982565628416426"/>
  </r>
  <r>
    <x v="2566"/>
    <s v="CUST12137"/>
    <x v="3"/>
    <x v="2566"/>
    <x v="2566"/>
    <d v="2024-04-17T00:00:00"/>
    <d v="2025-04-20T00:00:00"/>
    <x v="298"/>
    <x v="2"/>
    <n v="368"/>
    <n v="1.0082191780821919"/>
    <x v="2"/>
    <x v="2"/>
    <x v="2"/>
    <s v="Apr"/>
    <s v="Q2"/>
    <n v="830"/>
    <n v="2025"/>
    <s v="Apr"/>
    <s v="Inactive"/>
    <n v="113.5722013104044"/>
  </r>
  <r>
    <x v="2567"/>
    <s v="CUST11645"/>
    <x v="0"/>
    <x v="2567"/>
    <x v="2567"/>
    <d v="2022-11-01T00:00:00"/>
    <d v="2023-08-04T00:00:00"/>
    <x v="80"/>
    <x v="0"/>
    <n v="276"/>
    <n v="0.75616438356164384"/>
    <x v="1"/>
    <x v="1"/>
    <x v="1"/>
    <s v="Nov"/>
    <s v="Q4"/>
    <n v="1363"/>
    <n v="2023"/>
    <s v="Aug"/>
    <s v="Active"/>
    <n v="8.7721763634977332"/>
  </r>
  <r>
    <x v="2568"/>
    <s v="CUST12260"/>
    <x v="3"/>
    <x v="2568"/>
    <x v="2568"/>
    <d v="2023-06-13T00:00:00"/>
    <d v="2025-03-27T00:00:00"/>
    <x v="106"/>
    <x v="1"/>
    <n v="653"/>
    <n v="1.789041095890411"/>
    <x v="1"/>
    <x v="1"/>
    <x v="3"/>
    <s v="Jun"/>
    <s v="Q2"/>
    <n v="1139"/>
    <n v="2025"/>
    <s v="Mar"/>
    <s v="Inactive"/>
    <n v="9.8951965470648542"/>
  </r>
  <r>
    <x v="2569"/>
    <s v="CUST11267"/>
    <x v="2"/>
    <x v="2569"/>
    <x v="2569"/>
    <d v="2022-01-21T00:00:00"/>
    <d v="2024-09-18T00:00:00"/>
    <x v="67"/>
    <x v="2"/>
    <n v="971"/>
    <n v="2.6602739726027398"/>
    <x v="2"/>
    <x v="2"/>
    <x v="1"/>
    <s v="Jan"/>
    <s v="Q1"/>
    <n v="1647"/>
    <n v="2024"/>
    <s v="Sep"/>
    <s v="Inactive"/>
    <n v="59.597982118285515"/>
  </r>
  <r>
    <x v="2570"/>
    <s v="CUST12234"/>
    <x v="0"/>
    <x v="2570"/>
    <x v="2570"/>
    <d v="2023-02-27T00:00:00"/>
    <d v="2023-12-02T00:00:00"/>
    <x v="183"/>
    <x v="1"/>
    <n v="278"/>
    <n v="0.76164383561643834"/>
    <x v="0"/>
    <x v="2"/>
    <x v="3"/>
    <s v="Feb"/>
    <s v="Q1"/>
    <n v="1245"/>
    <n v="2023"/>
    <s v="Dec"/>
    <s v="Inactive"/>
    <n v="19.008382474232587"/>
  </r>
  <r>
    <x v="2571"/>
    <s v="CUST11314"/>
    <x v="4"/>
    <x v="2571"/>
    <x v="2571"/>
    <d v="2024-06-04T00:00:00"/>
    <d v="2025-03-19T00:00:00"/>
    <x v="277"/>
    <x v="0"/>
    <n v="288"/>
    <n v="0.78904109589041094"/>
    <x v="2"/>
    <x v="1"/>
    <x v="2"/>
    <s v="Jun"/>
    <s v="Q2"/>
    <n v="782"/>
    <n v="2025"/>
    <s v="Mar"/>
    <s v="Active"/>
    <n v="23.611188793777135"/>
  </r>
  <r>
    <x v="2572"/>
    <s v="CUST12330"/>
    <x v="1"/>
    <x v="2572"/>
    <x v="2572"/>
    <d v="2022-07-18T00:00:00"/>
    <d v="2024-01-01T00:00:00"/>
    <x v="198"/>
    <x v="1"/>
    <n v="532"/>
    <n v="1.4575342465753425"/>
    <x v="1"/>
    <x v="1"/>
    <x v="1"/>
    <s v="Jul"/>
    <s v="Q3"/>
    <n v="1469"/>
    <n v="2024"/>
    <s v="Jan"/>
    <s v="Inactive"/>
    <n v="8.3850294901897229"/>
  </r>
  <r>
    <x v="2573"/>
    <s v="CUST10155"/>
    <x v="2"/>
    <x v="2573"/>
    <x v="2573"/>
    <d v="2023-12-11T00:00:00"/>
    <d v="2024-01-26T00:00:00"/>
    <x v="236"/>
    <x v="1"/>
    <n v="46"/>
    <n v="0.12602739726027398"/>
    <x v="2"/>
    <x v="1"/>
    <x v="3"/>
    <s v="Dec"/>
    <s v="Q4"/>
    <n v="958"/>
    <n v="2024"/>
    <s v="Jan"/>
    <s v="Inactive"/>
    <n v="19.76211699863277"/>
  </r>
  <r>
    <x v="2574"/>
    <s v="CUST11495"/>
    <x v="3"/>
    <x v="2574"/>
    <x v="2574"/>
    <d v="2021-01-24T00:00:00"/>
    <d v="2022-06-03T00:00:00"/>
    <x v="283"/>
    <x v="0"/>
    <n v="495"/>
    <n v="1.3561643835616439"/>
    <x v="1"/>
    <x v="2"/>
    <x v="0"/>
    <s v="Jan"/>
    <s v="Q1"/>
    <n v="2009"/>
    <n v="2022"/>
    <s v="Jun"/>
    <s v="Active"/>
    <n v="69.058157055092096"/>
  </r>
  <r>
    <x v="2575"/>
    <s v="CUST11375"/>
    <x v="1"/>
    <x v="2575"/>
    <x v="2575"/>
    <d v="2023-05-07T00:00:00"/>
    <d v="2023-07-01T00:00:00"/>
    <x v="236"/>
    <x v="2"/>
    <n v="55"/>
    <n v="0.15068493150684931"/>
    <x v="0"/>
    <x v="1"/>
    <x v="3"/>
    <s v="May"/>
    <s v="Q2"/>
    <n v="1176"/>
    <n v="2023"/>
    <s v="Jul"/>
    <s v="Inactive"/>
    <n v="4.4499348183686731"/>
  </r>
  <r>
    <x v="2576"/>
    <s v="CUST11222"/>
    <x v="2"/>
    <x v="2576"/>
    <x v="2576"/>
    <d v="2021-11-19T00:00:00"/>
    <d v="2023-03-07T00:00:00"/>
    <x v="193"/>
    <x v="2"/>
    <n v="473"/>
    <n v="1.295890410958904"/>
    <x v="1"/>
    <x v="0"/>
    <x v="0"/>
    <s v="Nov"/>
    <s v="Q4"/>
    <n v="1710"/>
    <n v="2023"/>
    <s v="Mar"/>
    <s v="Inactive"/>
    <n v="18.702077168704488"/>
  </r>
  <r>
    <x v="2577"/>
    <s v="CUST11873"/>
    <x v="3"/>
    <x v="2577"/>
    <x v="2577"/>
    <d v="2023-12-29T00:00:00"/>
    <d v="2024-03-18T00:00:00"/>
    <x v="46"/>
    <x v="2"/>
    <n v="80"/>
    <n v="0.21917808219178081"/>
    <x v="2"/>
    <x v="2"/>
    <x v="3"/>
    <s v="Dec"/>
    <s v="Q4"/>
    <n v="940"/>
    <n v="2024"/>
    <s v="Mar"/>
    <s v="Inactive"/>
    <n v="59.302609359604354"/>
  </r>
  <r>
    <x v="2578"/>
    <s v="CUST11461"/>
    <x v="3"/>
    <x v="2578"/>
    <x v="2578"/>
    <d v="2024-06-09T00:00:00"/>
    <d v="2024-08-13T00:00:00"/>
    <x v="57"/>
    <x v="0"/>
    <n v="65"/>
    <n v="0.17808219178082191"/>
    <x v="2"/>
    <x v="0"/>
    <x v="2"/>
    <s v="Jun"/>
    <s v="Q2"/>
    <n v="777"/>
    <n v="2024"/>
    <s v="Aug"/>
    <s v="Active"/>
    <n v="29.08676176577606"/>
  </r>
  <r>
    <x v="2579"/>
    <s v="CUST10037"/>
    <x v="2"/>
    <x v="2579"/>
    <x v="2579"/>
    <d v="2023-01-15T00:00:00"/>
    <d v="2024-05-04T00:00:00"/>
    <x v="216"/>
    <x v="2"/>
    <n v="475"/>
    <n v="1.3013698630136987"/>
    <x v="1"/>
    <x v="1"/>
    <x v="3"/>
    <s v="Jan"/>
    <s v="Q1"/>
    <n v="1288"/>
    <n v="2024"/>
    <s v="May"/>
    <s v="Inactive"/>
    <n v="9.4377822438604113"/>
  </r>
  <r>
    <x v="2580"/>
    <s v="CUST11564"/>
    <x v="2"/>
    <x v="2580"/>
    <x v="2580"/>
    <d v="2023-07-01T00:00:00"/>
    <d v="2023-11-20T00:00:00"/>
    <x v="224"/>
    <x v="0"/>
    <n v="142"/>
    <n v="0.38904109589041097"/>
    <x v="1"/>
    <x v="0"/>
    <x v="3"/>
    <s v="Jul"/>
    <s v="Q3"/>
    <n v="1121"/>
    <n v="2023"/>
    <s v="Nov"/>
    <s v="Active"/>
    <n v="28.642645328566328"/>
  </r>
  <r>
    <x v="2581"/>
    <s v="CUST11218"/>
    <x v="1"/>
    <x v="2581"/>
    <x v="2581"/>
    <d v="2022-05-14T00:00:00"/>
    <d v="2023-06-29T00:00:00"/>
    <x v="263"/>
    <x v="1"/>
    <n v="411"/>
    <n v="1.1260273972602739"/>
    <x v="0"/>
    <x v="1"/>
    <x v="1"/>
    <s v="May"/>
    <s v="Q2"/>
    <n v="1534"/>
    <n v="2023"/>
    <s v="Jun"/>
    <s v="Inactive"/>
    <n v="4.8448283198577151"/>
  </r>
  <r>
    <x v="2582"/>
    <s v="CUST12370"/>
    <x v="4"/>
    <x v="2582"/>
    <x v="2582"/>
    <d v="2021-08-03T00:00:00"/>
    <d v="2022-05-19T00:00:00"/>
    <x v="17"/>
    <x v="2"/>
    <n v="289"/>
    <n v="0.79178082191780819"/>
    <x v="1"/>
    <x v="2"/>
    <x v="0"/>
    <s v="Aug"/>
    <s v="Q3"/>
    <n v="1818"/>
    <n v="2022"/>
    <s v="May"/>
    <s v="Inactive"/>
    <n v="93.837465180421447"/>
  </r>
  <r>
    <x v="2583"/>
    <s v="CUST10486"/>
    <x v="4"/>
    <x v="2583"/>
    <x v="2583"/>
    <d v="2024-02-15T00:00:00"/>
    <d v="2025-04-06T00:00:00"/>
    <x v="204"/>
    <x v="0"/>
    <n v="416"/>
    <n v="1.1397260273972603"/>
    <x v="0"/>
    <x v="1"/>
    <x v="2"/>
    <s v="Feb"/>
    <s v="Q1"/>
    <n v="892"/>
    <n v="2025"/>
    <s v="Apr"/>
    <s v="Active"/>
    <n v="2.7427269661046125"/>
  </r>
  <r>
    <x v="2584"/>
    <s v="CUST11832"/>
    <x v="1"/>
    <x v="2584"/>
    <x v="2584"/>
    <d v="2024-06-20T00:00:00"/>
    <d v="2025-05-09T00:00:00"/>
    <x v="252"/>
    <x v="0"/>
    <n v="323"/>
    <n v="0.8849315068493151"/>
    <x v="0"/>
    <x v="1"/>
    <x v="2"/>
    <s v="Jun"/>
    <s v="Q2"/>
    <n v="766"/>
    <n v="2025"/>
    <s v="May"/>
    <s v="Active"/>
    <n v="3.5641421517120357"/>
  </r>
  <r>
    <x v="2585"/>
    <s v="CUST11256"/>
    <x v="2"/>
    <x v="2585"/>
    <x v="2585"/>
    <d v="2022-09-17T00:00:00"/>
    <d v="2023-08-21T00:00:00"/>
    <x v="260"/>
    <x v="2"/>
    <n v="338"/>
    <n v="0.92602739726027394"/>
    <x v="0"/>
    <x v="2"/>
    <x v="1"/>
    <s v="Sep"/>
    <s v="Q3"/>
    <n v="1408"/>
    <n v="2023"/>
    <s v="Aug"/>
    <s v="Inactive"/>
    <n v="22.050677733085845"/>
  </r>
  <r>
    <x v="2586"/>
    <s v="CUST10077"/>
    <x v="4"/>
    <x v="2586"/>
    <x v="2586"/>
    <d v="2022-03-01T00:00:00"/>
    <d v="2024-09-29T00:00:00"/>
    <x v="224"/>
    <x v="1"/>
    <n v="943"/>
    <n v="2.5835616438356164"/>
    <x v="1"/>
    <x v="1"/>
    <x v="1"/>
    <s v="Mar"/>
    <s v="Q1"/>
    <n v="1608"/>
    <n v="2024"/>
    <s v="Sep"/>
    <s v="Inactive"/>
    <n v="13.008917046152813"/>
  </r>
  <r>
    <x v="2587"/>
    <s v="CUST11215"/>
    <x v="1"/>
    <x v="2587"/>
    <x v="2587"/>
    <d v="2021-06-22T00:00:00"/>
    <d v="2025-04-01T00:00:00"/>
    <x v="263"/>
    <x v="2"/>
    <n v="1379"/>
    <n v="3.7780821917808218"/>
    <x v="1"/>
    <x v="0"/>
    <x v="0"/>
    <s v="Jun"/>
    <s v="Q2"/>
    <n v="1860"/>
    <n v="2025"/>
    <s v="Apr"/>
    <s v="Inactive"/>
    <n v="18.333370398653404"/>
  </r>
  <r>
    <x v="2588"/>
    <s v="CUST12167"/>
    <x v="1"/>
    <x v="2588"/>
    <x v="2588"/>
    <d v="2023-02-19T00:00:00"/>
    <d v="2023-10-19T00:00:00"/>
    <x v="57"/>
    <x v="1"/>
    <n v="242"/>
    <n v="0.66301369863013704"/>
    <x v="1"/>
    <x v="1"/>
    <x v="3"/>
    <s v="Feb"/>
    <s v="Q1"/>
    <n v="1253"/>
    <n v="2023"/>
    <s v="Oct"/>
    <s v="Inactive"/>
    <n v="11.903974129676971"/>
  </r>
  <r>
    <x v="2589"/>
    <s v="CUST11334"/>
    <x v="0"/>
    <x v="2589"/>
    <x v="2589"/>
    <d v="2023-10-09T00:00:00"/>
    <d v="2023-11-17T00:00:00"/>
    <x v="86"/>
    <x v="1"/>
    <n v="39"/>
    <n v="0.10684931506849316"/>
    <x v="1"/>
    <x v="1"/>
    <x v="3"/>
    <s v="Oct"/>
    <s v="Q4"/>
    <n v="1021"/>
    <n v="2023"/>
    <s v="Nov"/>
    <s v="Inactive"/>
    <n v="10.436940065663425"/>
  </r>
  <r>
    <x v="2590"/>
    <s v="CUST11941"/>
    <x v="0"/>
    <x v="2590"/>
    <x v="2590"/>
    <d v="2023-06-07T00:00:00"/>
    <d v="2023-06-19T00:00:00"/>
    <x v="219"/>
    <x v="1"/>
    <n v="12"/>
    <n v="3.287671232876712E-2"/>
    <x v="0"/>
    <x v="0"/>
    <x v="3"/>
    <s v="Jun"/>
    <s v="Q2"/>
    <n v="1145"/>
    <n v="2023"/>
    <s v="Jun"/>
    <s v="Inactive"/>
    <n v="6.5544150538381007"/>
  </r>
  <r>
    <x v="2591"/>
    <s v="CUST10397"/>
    <x v="4"/>
    <x v="2591"/>
    <x v="2591"/>
    <d v="2023-07-23T00:00:00"/>
    <d v="2024-07-04T00:00:00"/>
    <x v="270"/>
    <x v="0"/>
    <n v="347"/>
    <n v="0.9506849315068493"/>
    <x v="2"/>
    <x v="2"/>
    <x v="3"/>
    <s v="Jul"/>
    <s v="Q3"/>
    <n v="1099"/>
    <n v="2024"/>
    <s v="Jul"/>
    <s v="Active"/>
    <n v="134.27732261362382"/>
  </r>
  <r>
    <x v="2592"/>
    <s v="CUST10218"/>
    <x v="4"/>
    <x v="2592"/>
    <x v="2592"/>
    <d v="2023-01-20T00:00:00"/>
    <d v="2023-12-06T00:00:00"/>
    <x v="257"/>
    <x v="2"/>
    <n v="320"/>
    <n v="0.87671232876712324"/>
    <x v="1"/>
    <x v="2"/>
    <x v="3"/>
    <s v="Jan"/>
    <s v="Q1"/>
    <n v="1283"/>
    <n v="2023"/>
    <s v="Dec"/>
    <s v="Inactive"/>
    <n v="101.8817315405218"/>
  </r>
  <r>
    <x v="2593"/>
    <s v="CUST10029"/>
    <x v="4"/>
    <x v="2593"/>
    <x v="2593"/>
    <d v="2023-12-06T00:00:00"/>
    <d v="2024-03-04T00:00:00"/>
    <x v="297"/>
    <x v="1"/>
    <n v="89"/>
    <n v="0.24383561643835616"/>
    <x v="1"/>
    <x v="0"/>
    <x v="3"/>
    <s v="Dec"/>
    <s v="Q4"/>
    <n v="963"/>
    <n v="2024"/>
    <s v="Mar"/>
    <s v="Inactive"/>
    <n v="21.677774197170994"/>
  </r>
  <r>
    <x v="2594"/>
    <s v="CUST10918"/>
    <x v="0"/>
    <x v="2594"/>
    <x v="2594"/>
    <d v="2024-03-31T00:00:00"/>
    <d v="2024-03-31T00:00:00"/>
    <x v="293"/>
    <x v="0"/>
    <n v="0"/>
    <n v="0"/>
    <x v="2"/>
    <x v="2"/>
    <x v="2"/>
    <s v="Mar"/>
    <s v="Q1"/>
    <n v="847"/>
    <n v="2024"/>
    <s v="Mar"/>
    <s v="Active"/>
    <n v="79.529282698317857"/>
  </r>
  <r>
    <x v="2595"/>
    <s v="CUST10246"/>
    <x v="3"/>
    <x v="2595"/>
    <x v="2595"/>
    <d v="2023-12-20T00:00:00"/>
    <d v="2025-03-31T00:00:00"/>
    <x v="36"/>
    <x v="0"/>
    <n v="467"/>
    <n v="1.2794520547945205"/>
    <x v="1"/>
    <x v="2"/>
    <x v="3"/>
    <s v="Dec"/>
    <s v="Q4"/>
    <n v="949"/>
    <n v="2025"/>
    <s v="Mar"/>
    <s v="Active"/>
    <n v="58.036157269661487"/>
  </r>
  <r>
    <x v="2596"/>
    <s v="CUST10987"/>
    <x v="0"/>
    <x v="2596"/>
    <x v="2596"/>
    <d v="2023-01-09T00:00:00"/>
    <d v="2024-07-29T00:00:00"/>
    <x v="196"/>
    <x v="0"/>
    <n v="567"/>
    <n v="1.5534246575342465"/>
    <x v="2"/>
    <x v="1"/>
    <x v="3"/>
    <s v="Jan"/>
    <s v="Q1"/>
    <n v="1294"/>
    <n v="2024"/>
    <s v="Jul"/>
    <s v="Active"/>
    <n v="25.629396532818266"/>
  </r>
  <r>
    <x v="2597"/>
    <s v="CUST11253"/>
    <x v="3"/>
    <x v="2597"/>
    <x v="2597"/>
    <d v="2024-04-25T00:00:00"/>
    <d v="2025-02-12T00:00:00"/>
    <x v="66"/>
    <x v="1"/>
    <n v="293"/>
    <n v="0.80273972602739729"/>
    <x v="2"/>
    <x v="2"/>
    <x v="2"/>
    <s v="Apr"/>
    <s v="Q2"/>
    <n v="822"/>
    <n v="2025"/>
    <s v="Feb"/>
    <s v="Inactive"/>
    <n v="113.99214467786024"/>
  </r>
  <r>
    <x v="2598"/>
    <s v="CUST11334"/>
    <x v="0"/>
    <x v="2598"/>
    <x v="2598"/>
    <d v="2023-12-15T00:00:00"/>
    <d v="2024-12-18T00:00:00"/>
    <x v="35"/>
    <x v="0"/>
    <n v="369"/>
    <n v="1.010958904109589"/>
    <x v="2"/>
    <x v="1"/>
    <x v="3"/>
    <s v="Dec"/>
    <s v="Q4"/>
    <n v="954"/>
    <n v="2024"/>
    <s v="Dec"/>
    <s v="Active"/>
    <n v="22.247098694654515"/>
  </r>
  <r>
    <x v="2599"/>
    <s v="CUST11537"/>
    <x v="2"/>
    <x v="2599"/>
    <x v="2599"/>
    <d v="2024-05-17T00:00:00"/>
    <d v="2024-08-16T00:00:00"/>
    <x v="56"/>
    <x v="1"/>
    <n v="91"/>
    <n v="0.24931506849315069"/>
    <x v="1"/>
    <x v="0"/>
    <x v="2"/>
    <s v="May"/>
    <s v="Q2"/>
    <n v="800"/>
    <n v="2024"/>
    <s v="Aug"/>
    <s v="Inactive"/>
    <n v="25.916739261124842"/>
  </r>
  <r>
    <x v="2600"/>
    <s v="CUST11971"/>
    <x v="1"/>
    <x v="2600"/>
    <x v="2600"/>
    <d v="2023-02-06T00:00:00"/>
    <d v="2023-05-07T00:00:00"/>
    <x v="116"/>
    <x v="1"/>
    <n v="90"/>
    <n v="0.24657534246575341"/>
    <x v="1"/>
    <x v="0"/>
    <x v="3"/>
    <s v="Feb"/>
    <s v="Q1"/>
    <n v="1266"/>
    <n v="2023"/>
    <s v="May"/>
    <s v="Inactive"/>
    <n v="12.643885878299201"/>
  </r>
  <r>
    <x v="2601"/>
    <s v="CUST10961"/>
    <x v="2"/>
    <x v="2601"/>
    <x v="2601"/>
    <d v="2023-12-26T00:00:00"/>
    <d v="2024-06-16T00:00:00"/>
    <x v="115"/>
    <x v="0"/>
    <n v="173"/>
    <n v="0.47397260273972602"/>
    <x v="0"/>
    <x v="0"/>
    <x v="3"/>
    <s v="Dec"/>
    <s v="Q4"/>
    <n v="943"/>
    <n v="2024"/>
    <s v="Jun"/>
    <s v="Active"/>
    <n v="7.5829303994231987"/>
  </r>
  <r>
    <x v="2602"/>
    <s v="CUST11650"/>
    <x v="3"/>
    <x v="2602"/>
    <x v="2602"/>
    <d v="2022-03-18T00:00:00"/>
    <d v="2025-01-12T00:00:00"/>
    <x v="34"/>
    <x v="1"/>
    <n v="1031"/>
    <n v="2.8246575342465752"/>
    <x v="0"/>
    <x v="0"/>
    <x v="1"/>
    <s v="Mar"/>
    <s v="Q1"/>
    <n v="1591"/>
    <n v="2025"/>
    <s v="Jan"/>
    <s v="Inactive"/>
    <n v="12.680030201375294"/>
  </r>
  <r>
    <x v="2603"/>
    <s v="CUST10933"/>
    <x v="2"/>
    <x v="2603"/>
    <x v="2603"/>
    <d v="2024-01-29T00:00:00"/>
    <d v="2024-04-25T00:00:00"/>
    <x v="29"/>
    <x v="0"/>
    <n v="87"/>
    <n v="0.23835616438356164"/>
    <x v="2"/>
    <x v="1"/>
    <x v="2"/>
    <s v="Jan"/>
    <s v="Q1"/>
    <n v="909"/>
    <n v="2024"/>
    <s v="Apr"/>
    <s v="Active"/>
    <n v="17.777082110188367"/>
  </r>
  <r>
    <x v="2604"/>
    <s v="CUST11825"/>
    <x v="3"/>
    <x v="2604"/>
    <x v="2604"/>
    <d v="2022-03-25T00:00:00"/>
    <d v="2022-10-09T00:00:00"/>
    <x v="48"/>
    <x v="2"/>
    <n v="198"/>
    <n v="0.54246575342465753"/>
    <x v="1"/>
    <x v="0"/>
    <x v="1"/>
    <s v="Mar"/>
    <s v="Q1"/>
    <n v="1584"/>
    <n v="2022"/>
    <s v="Oct"/>
    <s v="Inactive"/>
    <n v="31.652004043397618"/>
  </r>
  <r>
    <x v="2605"/>
    <s v="CUST12251"/>
    <x v="3"/>
    <x v="2605"/>
    <x v="2605"/>
    <d v="2024-03-18T00:00:00"/>
    <d v="2025-07-06T00:00:00"/>
    <x v="74"/>
    <x v="0"/>
    <n v="475"/>
    <n v="1.3013698630136987"/>
    <x v="0"/>
    <x v="1"/>
    <x v="2"/>
    <s v="Mar"/>
    <s v="Q1"/>
    <n v="860"/>
    <n v="2025"/>
    <s v="Jul"/>
    <s v="Active"/>
    <n v="5.9344234237033637"/>
  </r>
  <r>
    <x v="2606"/>
    <s v="CUST10386"/>
    <x v="3"/>
    <x v="2606"/>
    <x v="2606"/>
    <d v="2023-11-20T00:00:00"/>
    <d v="2024-06-16T00:00:00"/>
    <x v="77"/>
    <x v="1"/>
    <n v="209"/>
    <n v="0.57260273972602738"/>
    <x v="0"/>
    <x v="1"/>
    <x v="3"/>
    <s v="Nov"/>
    <s v="Q4"/>
    <n v="979"/>
    <n v="2024"/>
    <s v="Jun"/>
    <s v="Inactive"/>
    <n v="5.6659327857623527"/>
  </r>
  <r>
    <x v="2607"/>
    <s v="CUST11980"/>
    <x v="0"/>
    <x v="2607"/>
    <x v="2607"/>
    <d v="2021-07-26T00:00:00"/>
    <d v="2023-02-14T00:00:00"/>
    <x v="218"/>
    <x v="2"/>
    <n v="568"/>
    <n v="1.5561643835616439"/>
    <x v="2"/>
    <x v="2"/>
    <x v="0"/>
    <s v="Jul"/>
    <s v="Q3"/>
    <n v="1826"/>
    <n v="2023"/>
    <s v="Feb"/>
    <s v="Inactive"/>
    <n v="110.3218131154637"/>
  </r>
  <r>
    <x v="2608"/>
    <s v="CUST11974"/>
    <x v="2"/>
    <x v="2608"/>
    <x v="2608"/>
    <d v="2023-05-27T00:00:00"/>
    <d v="2023-10-08T00:00:00"/>
    <x v="261"/>
    <x v="2"/>
    <n v="134"/>
    <n v="0.36712328767123287"/>
    <x v="1"/>
    <x v="0"/>
    <x v="3"/>
    <s v="May"/>
    <s v="Q2"/>
    <n v="1156"/>
    <n v="2023"/>
    <s v="Oct"/>
    <s v="Inactive"/>
    <n v="19.325827439750874"/>
  </r>
  <r>
    <x v="2609"/>
    <s v="CUST10888"/>
    <x v="0"/>
    <x v="2609"/>
    <x v="2609"/>
    <d v="2023-03-21T00:00:00"/>
    <d v="2024-07-21T00:00:00"/>
    <x v="112"/>
    <x v="1"/>
    <n v="488"/>
    <n v="1.3369863013698631"/>
    <x v="0"/>
    <x v="0"/>
    <x v="3"/>
    <s v="Mar"/>
    <s v="Q1"/>
    <n v="1223"/>
    <n v="2024"/>
    <s v="Jul"/>
    <s v="Inactive"/>
    <n v="11.97463290123398"/>
  </r>
  <r>
    <x v="2610"/>
    <s v="CUST11154"/>
    <x v="0"/>
    <x v="2610"/>
    <x v="2610"/>
    <d v="2020-07-30T00:00:00"/>
    <d v="2024-10-01T00:00:00"/>
    <x v="211"/>
    <x v="0"/>
    <n v="1524"/>
    <n v="4.1753424657534248"/>
    <x v="1"/>
    <x v="1"/>
    <x v="4"/>
    <s v="Jul"/>
    <s v="Q3"/>
    <n v="2187"/>
    <n v="2024"/>
    <s v="Oct"/>
    <s v="Active"/>
    <n v="12.299921387231496"/>
  </r>
  <r>
    <x v="2611"/>
    <s v="CUST10991"/>
    <x v="4"/>
    <x v="2611"/>
    <x v="2611"/>
    <d v="2023-03-25T00:00:00"/>
    <d v="2023-10-06T00:00:00"/>
    <x v="198"/>
    <x v="1"/>
    <n v="195"/>
    <n v="0.53424657534246578"/>
    <x v="0"/>
    <x v="0"/>
    <x v="3"/>
    <s v="Mar"/>
    <s v="Q1"/>
    <n v="1219"/>
    <n v="2023"/>
    <s v="Oct"/>
    <s v="Inactive"/>
    <n v="8.4623364989575478"/>
  </r>
  <r>
    <x v="2612"/>
    <s v="CUST12153"/>
    <x v="1"/>
    <x v="2612"/>
    <x v="2612"/>
    <d v="2022-02-07T00:00:00"/>
    <d v="2025-04-07T00:00:00"/>
    <x v="99"/>
    <x v="1"/>
    <n v="1155"/>
    <n v="3.1643835616438358"/>
    <x v="1"/>
    <x v="0"/>
    <x v="1"/>
    <s v="Feb"/>
    <s v="Q1"/>
    <n v="1630"/>
    <n v="2025"/>
    <s v="Apr"/>
    <s v="Inactive"/>
    <n v="23.509663251442046"/>
  </r>
  <r>
    <x v="2613"/>
    <s v="CUST12125"/>
    <x v="0"/>
    <x v="2613"/>
    <x v="2613"/>
    <d v="2024-03-27T00:00:00"/>
    <d v="2025-04-20T00:00:00"/>
    <x v="19"/>
    <x v="2"/>
    <n v="389"/>
    <n v="1.0657534246575342"/>
    <x v="2"/>
    <x v="0"/>
    <x v="2"/>
    <s v="Mar"/>
    <s v="Q1"/>
    <n v="851"/>
    <n v="2025"/>
    <s v="Apr"/>
    <s v="Inactive"/>
    <n v="35.09528969878567"/>
  </r>
  <r>
    <x v="2614"/>
    <s v="CUST12126"/>
    <x v="3"/>
    <x v="2614"/>
    <x v="2614"/>
    <d v="2024-04-07T00:00:00"/>
    <d v="2025-05-07T00:00:00"/>
    <x v="277"/>
    <x v="0"/>
    <n v="395"/>
    <n v="1.0821917808219179"/>
    <x v="0"/>
    <x v="0"/>
    <x v="2"/>
    <s v="Apr"/>
    <s v="Q2"/>
    <n v="840"/>
    <n v="2025"/>
    <s v="May"/>
    <s v="Active"/>
    <n v="8.0394125740441762"/>
  </r>
  <r>
    <x v="2615"/>
    <s v="CUST10436"/>
    <x v="3"/>
    <x v="2615"/>
    <x v="2615"/>
    <d v="2021-08-07T00:00:00"/>
    <d v="2024-04-25T00:00:00"/>
    <x v="30"/>
    <x v="1"/>
    <n v="992"/>
    <n v="2.7178082191780821"/>
    <x v="2"/>
    <x v="0"/>
    <x v="0"/>
    <s v="Aug"/>
    <s v="Q3"/>
    <n v="1814"/>
    <n v="2024"/>
    <s v="Apr"/>
    <s v="Inactive"/>
    <n v="23.809447186652996"/>
  </r>
  <r>
    <x v="2616"/>
    <s v="CUST11882"/>
    <x v="0"/>
    <x v="2616"/>
    <x v="2616"/>
    <d v="2023-06-13T00:00:00"/>
    <d v="2023-07-22T00:00:00"/>
    <x v="129"/>
    <x v="0"/>
    <n v="39"/>
    <n v="0.10684931506849316"/>
    <x v="2"/>
    <x v="1"/>
    <x v="3"/>
    <s v="Jun"/>
    <s v="Q2"/>
    <n v="1139"/>
    <n v="2023"/>
    <s v="Jul"/>
    <s v="Active"/>
    <n v="19.785059498830336"/>
  </r>
  <r>
    <x v="2617"/>
    <s v="CUST10695"/>
    <x v="4"/>
    <x v="2617"/>
    <x v="2617"/>
    <d v="2020-10-07T00:00:00"/>
    <d v="2024-07-25T00:00:00"/>
    <x v="246"/>
    <x v="1"/>
    <n v="1387"/>
    <n v="3.8"/>
    <x v="1"/>
    <x v="2"/>
    <x v="4"/>
    <s v="Oct"/>
    <s v="Q4"/>
    <n v="2118"/>
    <n v="2024"/>
    <s v="Jul"/>
    <s v="Inactive"/>
    <n v="103.65975552187632"/>
  </r>
  <r>
    <x v="2618"/>
    <s v="CUST10563"/>
    <x v="2"/>
    <x v="2618"/>
    <x v="2618"/>
    <d v="2024-04-08T00:00:00"/>
    <d v="2024-12-13T00:00:00"/>
    <x v="117"/>
    <x v="1"/>
    <n v="249"/>
    <n v="0.68219178082191778"/>
    <x v="2"/>
    <x v="1"/>
    <x v="2"/>
    <s v="Apr"/>
    <s v="Q2"/>
    <n v="839"/>
    <n v="2024"/>
    <s v="Dec"/>
    <s v="Inactive"/>
    <n v="17.293487411108977"/>
  </r>
  <r>
    <x v="2619"/>
    <s v="CUST11843"/>
    <x v="0"/>
    <x v="2619"/>
    <x v="2619"/>
    <d v="2024-07-03T00:00:00"/>
    <d v="2024-07-22T00:00:00"/>
    <x v="143"/>
    <x v="0"/>
    <n v="19"/>
    <n v="5.2054794520547946E-2"/>
    <x v="1"/>
    <x v="2"/>
    <x v="2"/>
    <s v="Jul"/>
    <s v="Q3"/>
    <n v="753"/>
    <n v="2024"/>
    <s v="Jul"/>
    <s v="Active"/>
    <n v="59.208634459484998"/>
  </r>
  <r>
    <x v="2620"/>
    <s v="CUST11479"/>
    <x v="0"/>
    <x v="2620"/>
    <x v="2620"/>
    <d v="2022-11-16T00:00:00"/>
    <d v="2024-12-15T00:00:00"/>
    <x v="250"/>
    <x v="0"/>
    <n v="760"/>
    <n v="2.0821917808219177"/>
    <x v="1"/>
    <x v="1"/>
    <x v="1"/>
    <s v="Nov"/>
    <s v="Q4"/>
    <n v="1348"/>
    <n v="2024"/>
    <s v="Dec"/>
    <s v="Active"/>
    <n v="12.231744996259973"/>
  </r>
  <r>
    <x v="2621"/>
    <s v="CUST12380"/>
    <x v="0"/>
    <x v="2621"/>
    <x v="2621"/>
    <d v="2020-12-30T00:00:00"/>
    <d v="2021-11-11T00:00:00"/>
    <x v="121"/>
    <x v="1"/>
    <n v="316"/>
    <n v="0.86575342465753424"/>
    <x v="1"/>
    <x v="0"/>
    <x v="4"/>
    <s v="Dec"/>
    <s v="Q4"/>
    <n v="2034"/>
    <n v="2021"/>
    <s v="Nov"/>
    <s v="Inactive"/>
    <n v="24.158287189687247"/>
  </r>
  <r>
    <x v="2622"/>
    <s v="CUST11966"/>
    <x v="4"/>
    <x v="2622"/>
    <x v="2622"/>
    <d v="2021-02-04T00:00:00"/>
    <d v="2022-04-04T00:00:00"/>
    <x v="247"/>
    <x v="0"/>
    <n v="424"/>
    <n v="1.1616438356164382"/>
    <x v="1"/>
    <x v="0"/>
    <x v="0"/>
    <s v="Feb"/>
    <s v="Q1"/>
    <n v="1998"/>
    <n v="2022"/>
    <s v="Apr"/>
    <s v="Active"/>
    <n v="13.356700295798156"/>
  </r>
  <r>
    <x v="2623"/>
    <s v="CUST10881"/>
    <x v="0"/>
    <x v="2623"/>
    <x v="2623"/>
    <d v="2023-08-13T00:00:00"/>
    <d v="2023-10-12T00:00:00"/>
    <x v="225"/>
    <x v="0"/>
    <n v="60"/>
    <n v="0.16438356164383561"/>
    <x v="1"/>
    <x v="2"/>
    <x v="3"/>
    <s v="Aug"/>
    <s v="Q3"/>
    <n v="1078"/>
    <n v="2023"/>
    <s v="Oct"/>
    <s v="Active"/>
    <n v="144.80987836489402"/>
  </r>
  <r>
    <x v="2624"/>
    <s v="CUST11500"/>
    <x v="1"/>
    <x v="2624"/>
    <x v="2624"/>
    <d v="2022-07-07T00:00:00"/>
    <d v="2023-09-25T00:00:00"/>
    <x v="234"/>
    <x v="2"/>
    <n v="445"/>
    <n v="1.2191780821917808"/>
    <x v="0"/>
    <x v="0"/>
    <x v="1"/>
    <s v="Jul"/>
    <s v="Q3"/>
    <n v="1480"/>
    <n v="2023"/>
    <s v="Sep"/>
    <s v="Inactive"/>
    <n v="3.3509168355602319"/>
  </r>
  <r>
    <x v="2625"/>
    <s v="CUST12008"/>
    <x v="4"/>
    <x v="2625"/>
    <x v="2625"/>
    <d v="2022-02-04T00:00:00"/>
    <d v="2022-03-28T00:00:00"/>
    <x v="237"/>
    <x v="1"/>
    <n v="52"/>
    <n v="0.14246575342465753"/>
    <x v="0"/>
    <x v="1"/>
    <x v="1"/>
    <s v="Feb"/>
    <s v="Q1"/>
    <n v="1633"/>
    <n v="2022"/>
    <s v="Mar"/>
    <s v="Inactive"/>
    <n v="4.6075053591204354"/>
  </r>
  <r>
    <x v="2626"/>
    <s v="CUST12184"/>
    <x v="4"/>
    <x v="2626"/>
    <x v="2626"/>
    <d v="2022-12-29T00:00:00"/>
    <d v="2024-02-11T00:00:00"/>
    <x v="182"/>
    <x v="0"/>
    <n v="409"/>
    <n v="1.1205479452054794"/>
    <x v="1"/>
    <x v="0"/>
    <x v="1"/>
    <s v="Dec"/>
    <s v="Q4"/>
    <n v="1305"/>
    <n v="2024"/>
    <s v="Feb"/>
    <s v="Active"/>
    <n v="31.658472319324943"/>
  </r>
  <r>
    <x v="2627"/>
    <s v="CUST11330"/>
    <x v="2"/>
    <x v="2627"/>
    <x v="2627"/>
    <d v="2023-03-22T00:00:00"/>
    <d v="2023-06-03T00:00:00"/>
    <x v="63"/>
    <x v="0"/>
    <n v="73"/>
    <n v="0.2"/>
    <x v="0"/>
    <x v="0"/>
    <x v="3"/>
    <s v="Mar"/>
    <s v="Q1"/>
    <n v="1222"/>
    <n v="2023"/>
    <s v="Jun"/>
    <s v="Active"/>
    <n v="6.5596783379002508"/>
  </r>
  <r>
    <x v="2628"/>
    <s v="CUST12446"/>
    <x v="0"/>
    <x v="2628"/>
    <x v="2628"/>
    <d v="2023-06-29T00:00:00"/>
    <d v="2025-05-16T00:00:00"/>
    <x v="238"/>
    <x v="0"/>
    <n v="687"/>
    <n v="1.8821917808219177"/>
    <x v="1"/>
    <x v="2"/>
    <x v="3"/>
    <s v="Jun"/>
    <s v="Q2"/>
    <n v="1123"/>
    <n v="2025"/>
    <s v="May"/>
    <s v="Active"/>
    <n v="44.144981840042774"/>
  </r>
  <r>
    <x v="2629"/>
    <s v="CUST10044"/>
    <x v="4"/>
    <x v="2629"/>
    <x v="2629"/>
    <d v="2021-08-23T00:00:00"/>
    <d v="2022-05-24T00:00:00"/>
    <x v="132"/>
    <x v="1"/>
    <n v="274"/>
    <n v="0.75068493150684934"/>
    <x v="1"/>
    <x v="0"/>
    <x v="0"/>
    <s v="Aug"/>
    <s v="Q3"/>
    <n v="1798"/>
    <n v="2022"/>
    <s v="May"/>
    <s v="Inactive"/>
    <n v="15.89788815918107"/>
  </r>
  <r>
    <x v="2630"/>
    <s v="CUST10291"/>
    <x v="2"/>
    <x v="2630"/>
    <x v="2630"/>
    <d v="2023-04-05T00:00:00"/>
    <d v="2024-04-05T00:00:00"/>
    <x v="188"/>
    <x v="1"/>
    <n v="366"/>
    <n v="1.0027397260273974"/>
    <x v="1"/>
    <x v="1"/>
    <x v="3"/>
    <s v="Apr"/>
    <s v="Q2"/>
    <n v="1208"/>
    <n v="2024"/>
    <s v="Apr"/>
    <s v="Inactive"/>
    <n v="6.900045325951579"/>
  </r>
  <r>
    <x v="2631"/>
    <s v="CUST11971"/>
    <x v="2"/>
    <x v="2631"/>
    <x v="2631"/>
    <d v="2024-04-28T00:00:00"/>
    <d v="2025-04-26T00:00:00"/>
    <x v="99"/>
    <x v="2"/>
    <n v="363"/>
    <n v="0.9945205479452055"/>
    <x v="1"/>
    <x v="1"/>
    <x v="2"/>
    <s v="Apr"/>
    <s v="Q2"/>
    <n v="819"/>
    <n v="2025"/>
    <s v="Apr"/>
    <s v="Inactive"/>
    <n v="12.109291456828116"/>
  </r>
  <r>
    <x v="2632"/>
    <s v="CUST12476"/>
    <x v="4"/>
    <x v="2632"/>
    <x v="2632"/>
    <d v="2020-10-31T00:00:00"/>
    <d v="2025-02-11T00:00:00"/>
    <x v="115"/>
    <x v="1"/>
    <n v="1564"/>
    <n v="4.2849315068493148"/>
    <x v="2"/>
    <x v="0"/>
    <x v="4"/>
    <s v="Oct"/>
    <s v="Q4"/>
    <n v="2094"/>
    <n v="2025"/>
    <s v="Feb"/>
    <s v="Inactive"/>
    <n v="37.520181466833051"/>
  </r>
  <r>
    <x v="2633"/>
    <s v="CUST12280"/>
    <x v="0"/>
    <x v="2633"/>
    <x v="2633"/>
    <d v="2023-05-08T00:00:00"/>
    <d v="2025-04-19T00:00:00"/>
    <x v="75"/>
    <x v="1"/>
    <n v="712"/>
    <n v="1.9506849315068493"/>
    <x v="0"/>
    <x v="1"/>
    <x v="3"/>
    <s v="May"/>
    <s v="Q2"/>
    <n v="1175"/>
    <n v="2025"/>
    <s v="Apr"/>
    <s v="Inactive"/>
    <n v="5.6418387139009649"/>
  </r>
  <r>
    <x v="2634"/>
    <s v="CUST12466"/>
    <x v="4"/>
    <x v="2634"/>
    <x v="2634"/>
    <d v="2022-10-09T00:00:00"/>
    <d v="2023-12-31T00:00:00"/>
    <x v="132"/>
    <x v="2"/>
    <n v="448"/>
    <n v="1.2273972602739727"/>
    <x v="2"/>
    <x v="0"/>
    <x v="1"/>
    <s v="Oct"/>
    <s v="Q4"/>
    <n v="1386"/>
    <n v="2023"/>
    <s v="Dec"/>
    <s v="Inactive"/>
    <n v="24.976170648969862"/>
  </r>
  <r>
    <x v="2635"/>
    <s v="CUST10402"/>
    <x v="0"/>
    <x v="2635"/>
    <x v="2635"/>
    <d v="2023-06-22T00:00:00"/>
    <d v="2024-08-14T00:00:00"/>
    <x v="175"/>
    <x v="0"/>
    <n v="419"/>
    <n v="1.1479452054794521"/>
    <x v="0"/>
    <x v="0"/>
    <x v="3"/>
    <s v="Jun"/>
    <s v="Q2"/>
    <n v="1130"/>
    <n v="2024"/>
    <s v="Aug"/>
    <s v="Active"/>
    <n v="11.479941042210605"/>
  </r>
  <r>
    <x v="2636"/>
    <s v="CUST12140"/>
    <x v="2"/>
    <x v="2636"/>
    <x v="2636"/>
    <d v="2022-10-29T00:00:00"/>
    <d v="2024-10-02T00:00:00"/>
    <x v="128"/>
    <x v="1"/>
    <n v="704"/>
    <n v="1.9287671232876713"/>
    <x v="1"/>
    <x v="1"/>
    <x v="1"/>
    <s v="Oct"/>
    <s v="Q4"/>
    <n v="1366"/>
    <n v="2024"/>
    <s v="Oct"/>
    <s v="Inactive"/>
    <n v="12.337277101213774"/>
  </r>
  <r>
    <x v="2637"/>
    <s v="CUST10448"/>
    <x v="1"/>
    <x v="2637"/>
    <x v="2637"/>
    <d v="2021-04-10T00:00:00"/>
    <d v="2024-09-20T00:00:00"/>
    <x v="104"/>
    <x v="0"/>
    <n v="1259"/>
    <n v="3.4493150684931506"/>
    <x v="1"/>
    <x v="1"/>
    <x v="0"/>
    <s v="Apr"/>
    <s v="Q2"/>
    <n v="1933"/>
    <n v="2024"/>
    <s v="Sep"/>
    <s v="Active"/>
    <n v="14.436310546528556"/>
  </r>
  <r>
    <x v="2638"/>
    <s v="CUST11869"/>
    <x v="2"/>
    <x v="2638"/>
    <x v="2638"/>
    <d v="2022-12-07T00:00:00"/>
    <d v="2023-05-19T00:00:00"/>
    <x v="281"/>
    <x v="0"/>
    <n v="163"/>
    <n v="0.44657534246575342"/>
    <x v="1"/>
    <x v="1"/>
    <x v="1"/>
    <s v="Dec"/>
    <s v="Q4"/>
    <n v="1327"/>
    <n v="2023"/>
    <s v="May"/>
    <s v="Active"/>
    <n v="16.202957647106253"/>
  </r>
  <r>
    <x v="2639"/>
    <s v="CUST11669"/>
    <x v="1"/>
    <x v="2639"/>
    <x v="2639"/>
    <d v="2023-10-27T00:00:00"/>
    <d v="2025-04-29T00:00:00"/>
    <x v="221"/>
    <x v="2"/>
    <n v="550"/>
    <n v="1.5068493150684932"/>
    <x v="1"/>
    <x v="1"/>
    <x v="3"/>
    <s v="Oct"/>
    <s v="Q4"/>
    <n v="1003"/>
    <n v="2025"/>
    <s v="Apr"/>
    <s v="Inactive"/>
    <n v="15.482282871986586"/>
  </r>
  <r>
    <x v="2640"/>
    <s v="CUST12086"/>
    <x v="3"/>
    <x v="2640"/>
    <x v="2640"/>
    <d v="2023-02-19T00:00:00"/>
    <d v="2023-05-21T00:00:00"/>
    <x v="160"/>
    <x v="2"/>
    <n v="91"/>
    <n v="0.24931506849315069"/>
    <x v="2"/>
    <x v="1"/>
    <x v="3"/>
    <s v="Feb"/>
    <s v="Q1"/>
    <n v="1253"/>
    <n v="2023"/>
    <s v="May"/>
    <s v="Inactive"/>
    <n v="19.983199641078755"/>
  </r>
  <r>
    <x v="2641"/>
    <s v="CUST11119"/>
    <x v="1"/>
    <x v="2641"/>
    <x v="2641"/>
    <d v="2024-03-16T00:00:00"/>
    <d v="2024-07-28T00:00:00"/>
    <x v="271"/>
    <x v="2"/>
    <n v="134"/>
    <n v="0.36712328767123287"/>
    <x v="2"/>
    <x v="0"/>
    <x v="2"/>
    <s v="Mar"/>
    <s v="Q1"/>
    <n v="862"/>
    <n v="2024"/>
    <s v="Jul"/>
    <s v="Inactive"/>
    <n v="42.836243377419727"/>
  </r>
  <r>
    <x v="2642"/>
    <s v="CUST12197"/>
    <x v="2"/>
    <x v="2642"/>
    <x v="2642"/>
    <d v="2023-10-29T00:00:00"/>
    <d v="2025-07-01T00:00:00"/>
    <x v="21"/>
    <x v="1"/>
    <n v="611"/>
    <n v="1.6739726027397259"/>
    <x v="0"/>
    <x v="2"/>
    <x v="3"/>
    <s v="Oct"/>
    <s v="Q4"/>
    <n v="1001"/>
    <n v="2025"/>
    <s v="Jul"/>
    <s v="Inactive"/>
    <n v="15.274730632637091"/>
  </r>
  <r>
    <x v="2643"/>
    <s v="CUST10189"/>
    <x v="1"/>
    <x v="2643"/>
    <x v="2643"/>
    <d v="2022-11-15T00:00:00"/>
    <d v="2023-05-20T00:00:00"/>
    <x v="73"/>
    <x v="1"/>
    <n v="186"/>
    <n v="0.50958904109589043"/>
    <x v="2"/>
    <x v="1"/>
    <x v="1"/>
    <s v="Nov"/>
    <s v="Q4"/>
    <n v="1349"/>
    <n v="2023"/>
    <s v="May"/>
    <s v="Inactive"/>
    <n v="18.803495314344456"/>
  </r>
  <r>
    <x v="2644"/>
    <s v="CUST11703"/>
    <x v="1"/>
    <x v="2644"/>
    <x v="2644"/>
    <d v="2021-01-17T00:00:00"/>
    <d v="2024-11-28T00:00:00"/>
    <x v="182"/>
    <x v="0"/>
    <n v="1411"/>
    <n v="3.8657534246575342"/>
    <x v="2"/>
    <x v="1"/>
    <x v="0"/>
    <s v="Jan"/>
    <s v="Q1"/>
    <n v="2016"/>
    <n v="2024"/>
    <s v="Nov"/>
    <s v="Active"/>
    <n v="16.126709139561179"/>
  </r>
  <r>
    <x v="2645"/>
    <s v="CUST10999"/>
    <x v="3"/>
    <x v="2645"/>
    <x v="2645"/>
    <d v="2022-03-19T00:00:00"/>
    <d v="2022-09-23T00:00:00"/>
    <x v="236"/>
    <x v="0"/>
    <n v="188"/>
    <n v="0.51506849315068493"/>
    <x v="1"/>
    <x v="2"/>
    <x v="1"/>
    <s v="Mar"/>
    <s v="Q1"/>
    <n v="1590"/>
    <n v="2022"/>
    <s v="Sep"/>
    <s v="Active"/>
    <n v="104.09185757319759"/>
  </r>
  <r>
    <x v="2646"/>
    <s v="CUST11134"/>
    <x v="3"/>
    <x v="2646"/>
    <x v="2646"/>
    <d v="2024-03-09T00:00:00"/>
    <d v="2025-04-30T00:00:00"/>
    <x v="170"/>
    <x v="0"/>
    <n v="417"/>
    <n v="1.1424657534246576"/>
    <x v="2"/>
    <x v="2"/>
    <x v="2"/>
    <s v="Mar"/>
    <s v="Q1"/>
    <n v="869"/>
    <n v="2025"/>
    <s v="Apr"/>
    <s v="Active"/>
    <n v="49.462564898863342"/>
  </r>
  <r>
    <x v="2647"/>
    <s v="CUST11994"/>
    <x v="4"/>
    <x v="2647"/>
    <x v="2647"/>
    <d v="2023-11-06T00:00:00"/>
    <d v="2023-11-25T00:00:00"/>
    <x v="49"/>
    <x v="0"/>
    <n v="19"/>
    <n v="5.2054794520547946E-2"/>
    <x v="1"/>
    <x v="0"/>
    <x v="3"/>
    <s v="Nov"/>
    <s v="Q4"/>
    <n v="993"/>
    <n v="2023"/>
    <s v="Nov"/>
    <s v="Active"/>
    <n v="11.02616431330334"/>
  </r>
  <r>
    <x v="2648"/>
    <s v="CUST10634"/>
    <x v="4"/>
    <x v="2648"/>
    <x v="2648"/>
    <d v="2022-05-13T00:00:00"/>
    <d v="2025-03-19T00:00:00"/>
    <x v="215"/>
    <x v="1"/>
    <n v="1041"/>
    <n v="2.8520547945205479"/>
    <x v="2"/>
    <x v="1"/>
    <x v="1"/>
    <s v="May"/>
    <s v="Q2"/>
    <n v="1535"/>
    <n v="2025"/>
    <s v="Mar"/>
    <s v="Inactive"/>
    <n v="21.269135469003224"/>
  </r>
  <r>
    <x v="2649"/>
    <s v="CUST12227"/>
    <x v="2"/>
    <x v="2649"/>
    <x v="2649"/>
    <d v="2022-08-03T00:00:00"/>
    <d v="2023-06-28T00:00:00"/>
    <x v="297"/>
    <x v="1"/>
    <n v="329"/>
    <n v="0.90136986301369859"/>
    <x v="1"/>
    <x v="0"/>
    <x v="1"/>
    <s v="Aug"/>
    <s v="Q3"/>
    <n v="1453"/>
    <n v="2023"/>
    <s v="Jun"/>
    <s v="Inactive"/>
    <n v="11.251202623135294"/>
  </r>
  <r>
    <x v="2650"/>
    <s v="CUST10248"/>
    <x v="1"/>
    <x v="2650"/>
    <x v="2650"/>
    <d v="2021-10-16T00:00:00"/>
    <d v="2024-02-15T00:00:00"/>
    <x v="95"/>
    <x v="0"/>
    <n v="852"/>
    <n v="2.3342465753424659"/>
    <x v="1"/>
    <x v="1"/>
    <x v="0"/>
    <s v="Oct"/>
    <s v="Q4"/>
    <n v="1744"/>
    <n v="2024"/>
    <s v="Feb"/>
    <s v="Active"/>
    <n v="14.685943364039575"/>
  </r>
  <r>
    <x v="2651"/>
    <s v="CUST11435"/>
    <x v="4"/>
    <x v="2651"/>
    <x v="2651"/>
    <d v="2022-07-30T00:00:00"/>
    <d v="2025-06-12T00:00:00"/>
    <x v="272"/>
    <x v="1"/>
    <n v="1048"/>
    <n v="2.871232876712329"/>
    <x v="1"/>
    <x v="0"/>
    <x v="1"/>
    <s v="Jul"/>
    <s v="Q3"/>
    <n v="1457"/>
    <n v="2025"/>
    <s v="Jun"/>
    <s v="Inactive"/>
    <n v="18.782828519384935"/>
  </r>
  <r>
    <x v="2652"/>
    <s v="CUST11712"/>
    <x v="3"/>
    <x v="2652"/>
    <x v="2652"/>
    <d v="2022-02-16T00:00:00"/>
    <d v="2023-05-19T00:00:00"/>
    <x v="176"/>
    <x v="0"/>
    <n v="457"/>
    <n v="1.252054794520548"/>
    <x v="1"/>
    <x v="0"/>
    <x v="1"/>
    <s v="Feb"/>
    <s v="Q1"/>
    <n v="1621"/>
    <n v="2023"/>
    <s v="May"/>
    <s v="Active"/>
    <n v="11.286506362559239"/>
  </r>
  <r>
    <x v="2653"/>
    <s v="CUST11667"/>
    <x v="2"/>
    <x v="2653"/>
    <x v="2653"/>
    <d v="2021-10-02T00:00:00"/>
    <d v="2022-01-13T00:00:00"/>
    <x v="71"/>
    <x v="0"/>
    <n v="103"/>
    <n v="0.28219178082191781"/>
    <x v="2"/>
    <x v="0"/>
    <x v="0"/>
    <s v="Oct"/>
    <s v="Q4"/>
    <n v="1758"/>
    <n v="2022"/>
    <s v="Jan"/>
    <s v="Active"/>
    <n v="25.233626628224918"/>
  </r>
  <r>
    <x v="2654"/>
    <s v="CUST10586"/>
    <x v="1"/>
    <x v="2654"/>
    <x v="2654"/>
    <d v="2022-09-25T00:00:00"/>
    <d v="2024-01-17T00:00:00"/>
    <x v="12"/>
    <x v="0"/>
    <n v="479"/>
    <n v="1.3123287671232877"/>
    <x v="1"/>
    <x v="0"/>
    <x v="1"/>
    <s v="Sep"/>
    <s v="Q3"/>
    <n v="1400"/>
    <n v="2024"/>
    <s v="Jan"/>
    <s v="Active"/>
    <n v="18.083550510010749"/>
  </r>
  <r>
    <x v="2655"/>
    <s v="CUST11817"/>
    <x v="1"/>
    <x v="2655"/>
    <x v="2655"/>
    <d v="2024-04-27T00:00:00"/>
    <d v="2025-01-24T00:00:00"/>
    <x v="142"/>
    <x v="0"/>
    <n v="272"/>
    <n v="0.74520547945205484"/>
    <x v="1"/>
    <x v="0"/>
    <x v="2"/>
    <s v="Apr"/>
    <s v="Q2"/>
    <n v="820"/>
    <n v="2025"/>
    <s v="Jan"/>
    <s v="Active"/>
    <n v="20.885254611583896"/>
  </r>
  <r>
    <x v="2656"/>
    <s v="CUST11453"/>
    <x v="3"/>
    <x v="2656"/>
    <x v="2656"/>
    <d v="2024-02-10T00:00:00"/>
    <d v="2024-08-01T00:00:00"/>
    <x v="256"/>
    <x v="1"/>
    <n v="173"/>
    <n v="0.47397260273972602"/>
    <x v="1"/>
    <x v="0"/>
    <x v="2"/>
    <s v="Feb"/>
    <s v="Q1"/>
    <n v="897"/>
    <n v="2024"/>
    <s v="Aug"/>
    <s v="Inactive"/>
    <n v="14.388366291346921"/>
  </r>
  <r>
    <x v="2657"/>
    <s v="CUST11188"/>
    <x v="3"/>
    <x v="2657"/>
    <x v="2657"/>
    <d v="2022-12-28T00:00:00"/>
    <d v="2023-04-02T00:00:00"/>
    <x v="1"/>
    <x v="2"/>
    <n v="95"/>
    <n v="0.26027397260273971"/>
    <x v="1"/>
    <x v="0"/>
    <x v="1"/>
    <s v="Dec"/>
    <s v="Q4"/>
    <n v="1306"/>
    <n v="2023"/>
    <s v="Apr"/>
    <s v="Inactive"/>
    <n v="10.825641192837489"/>
  </r>
  <r>
    <x v="2658"/>
    <s v="CUST10948"/>
    <x v="4"/>
    <x v="2658"/>
    <x v="2658"/>
    <d v="2022-03-25T00:00:00"/>
    <d v="2025-06-03T00:00:00"/>
    <x v="240"/>
    <x v="2"/>
    <n v="1166"/>
    <n v="3.1945205479452055"/>
    <x v="1"/>
    <x v="2"/>
    <x v="1"/>
    <s v="Mar"/>
    <s v="Q1"/>
    <n v="1584"/>
    <n v="2025"/>
    <s v="Jun"/>
    <s v="Inactive"/>
    <n v="92.666196034643605"/>
  </r>
  <r>
    <x v="2659"/>
    <s v="CUST12444"/>
    <x v="4"/>
    <x v="2659"/>
    <x v="2659"/>
    <d v="2024-07-19T00:00:00"/>
    <d v="2025-07-13T00:00:00"/>
    <x v="219"/>
    <x v="0"/>
    <n v="359"/>
    <n v="0.98356164383561639"/>
    <x v="1"/>
    <x v="0"/>
    <x v="2"/>
    <s v="Jul"/>
    <s v="Q3"/>
    <n v="737"/>
    <n v="2025"/>
    <s v="Jul"/>
    <s v="Active"/>
    <n v="11.579216213851927"/>
  </r>
  <r>
    <x v="2660"/>
    <s v="CUST11386"/>
    <x v="4"/>
    <x v="2660"/>
    <x v="2660"/>
    <d v="2021-04-30T00:00:00"/>
    <d v="2021-12-17T00:00:00"/>
    <x v="98"/>
    <x v="2"/>
    <n v="231"/>
    <n v="0.63287671232876708"/>
    <x v="1"/>
    <x v="0"/>
    <x v="0"/>
    <s v="Apr"/>
    <s v="Q2"/>
    <n v="1913"/>
    <n v="2021"/>
    <s v="Dec"/>
    <s v="Inactive"/>
    <n v="13.284024310576175"/>
  </r>
  <r>
    <x v="2661"/>
    <s v="CUST12376"/>
    <x v="0"/>
    <x v="2661"/>
    <x v="2661"/>
    <d v="2024-02-18T00:00:00"/>
    <d v="2024-04-09T00:00:00"/>
    <x v="83"/>
    <x v="1"/>
    <n v="51"/>
    <n v="0.13972602739726028"/>
    <x v="2"/>
    <x v="0"/>
    <x v="2"/>
    <s v="Feb"/>
    <s v="Q1"/>
    <n v="889"/>
    <n v="2024"/>
    <s v="Apr"/>
    <s v="Inactive"/>
    <n v="58.577350653844334"/>
  </r>
  <r>
    <x v="2662"/>
    <s v="CUST11646"/>
    <x v="1"/>
    <x v="2662"/>
    <x v="2662"/>
    <d v="2020-10-23T00:00:00"/>
    <d v="2022-04-22T00:00:00"/>
    <x v="254"/>
    <x v="2"/>
    <n v="546"/>
    <n v="1.4958904109589042"/>
    <x v="1"/>
    <x v="2"/>
    <x v="4"/>
    <s v="Oct"/>
    <s v="Q4"/>
    <n v="2102"/>
    <n v="2022"/>
    <s v="Apr"/>
    <s v="Inactive"/>
    <n v="81.631778604785026"/>
  </r>
  <r>
    <x v="2663"/>
    <s v="CUST11881"/>
    <x v="1"/>
    <x v="2663"/>
    <x v="2663"/>
    <d v="2023-08-20T00:00:00"/>
    <d v="2025-05-07T00:00:00"/>
    <x v="217"/>
    <x v="2"/>
    <n v="626"/>
    <n v="1.715068493150685"/>
    <x v="1"/>
    <x v="2"/>
    <x v="3"/>
    <s v="Aug"/>
    <s v="Q3"/>
    <n v="1071"/>
    <n v="2025"/>
    <s v="May"/>
    <s v="Inactive"/>
    <n v="197.02708934395616"/>
  </r>
  <r>
    <x v="2664"/>
    <s v="CUST10938"/>
    <x v="1"/>
    <x v="2664"/>
    <x v="2664"/>
    <d v="2021-07-04T00:00:00"/>
    <d v="2022-04-01T00:00:00"/>
    <x v="178"/>
    <x v="1"/>
    <n v="271"/>
    <n v="0.74246575342465748"/>
    <x v="1"/>
    <x v="0"/>
    <x v="0"/>
    <s v="Jul"/>
    <s v="Q3"/>
    <n v="1848"/>
    <n v="2022"/>
    <s v="Apr"/>
    <s v="Inactive"/>
    <n v="24.692471221466857"/>
  </r>
  <r>
    <x v="2665"/>
    <s v="CUST11757"/>
    <x v="4"/>
    <x v="2665"/>
    <x v="2665"/>
    <d v="2024-02-02T00:00:00"/>
    <d v="2025-05-20T00:00:00"/>
    <x v="246"/>
    <x v="1"/>
    <n v="473"/>
    <n v="1.295890410958904"/>
    <x v="2"/>
    <x v="2"/>
    <x v="2"/>
    <s v="Feb"/>
    <s v="Q1"/>
    <n v="905"/>
    <n v="2025"/>
    <s v="May"/>
    <s v="Inactive"/>
    <n v="260.63505649213329"/>
  </r>
  <r>
    <x v="2666"/>
    <s v="CUST11003"/>
    <x v="3"/>
    <x v="2666"/>
    <x v="2666"/>
    <d v="2024-03-31T00:00:00"/>
    <d v="2024-10-07T00:00:00"/>
    <x v="286"/>
    <x v="2"/>
    <n v="190"/>
    <n v="0.52054794520547942"/>
    <x v="0"/>
    <x v="0"/>
    <x v="2"/>
    <s v="Mar"/>
    <s v="Q1"/>
    <n v="847"/>
    <n v="2024"/>
    <s v="Oct"/>
    <s v="Inactive"/>
    <n v="13.385982397356312"/>
  </r>
  <r>
    <x v="2667"/>
    <s v="CUST10097"/>
    <x v="0"/>
    <x v="2667"/>
    <x v="2667"/>
    <d v="2024-05-02T00:00:00"/>
    <d v="2024-12-02T00:00:00"/>
    <x v="237"/>
    <x v="2"/>
    <n v="214"/>
    <n v="0.58630136986301373"/>
    <x v="1"/>
    <x v="0"/>
    <x v="2"/>
    <s v="May"/>
    <s v="Q2"/>
    <n v="815"/>
    <n v="2024"/>
    <s v="Dec"/>
    <s v="Inactive"/>
    <n v="10.02627847524478"/>
  </r>
  <r>
    <x v="2668"/>
    <s v="CUST10660"/>
    <x v="0"/>
    <x v="2668"/>
    <x v="2668"/>
    <d v="2020-11-21T00:00:00"/>
    <d v="2022-01-09T00:00:00"/>
    <x v="28"/>
    <x v="1"/>
    <n v="414"/>
    <n v="1.1342465753424658"/>
    <x v="1"/>
    <x v="2"/>
    <x v="4"/>
    <s v="Nov"/>
    <s v="Q4"/>
    <n v="2073"/>
    <n v="2022"/>
    <s v="Jan"/>
    <s v="Inactive"/>
    <n v="65.852646754034112"/>
  </r>
  <r>
    <x v="2669"/>
    <s v="CUST12040"/>
    <x v="4"/>
    <x v="2669"/>
    <x v="2669"/>
    <d v="2023-09-08T00:00:00"/>
    <d v="2023-09-14T00:00:00"/>
    <x v="119"/>
    <x v="0"/>
    <n v="6"/>
    <n v="1.643835616438356E-2"/>
    <x v="2"/>
    <x v="2"/>
    <x v="3"/>
    <s v="Sep"/>
    <s v="Q3"/>
    <n v="1052"/>
    <n v="2023"/>
    <s v="Sep"/>
    <s v="Active"/>
    <n v="99.104662139890578"/>
  </r>
  <r>
    <x v="2670"/>
    <s v="CUST10704"/>
    <x v="4"/>
    <x v="2670"/>
    <x v="2670"/>
    <d v="2021-02-13T00:00:00"/>
    <d v="2022-03-20T00:00:00"/>
    <x v="137"/>
    <x v="1"/>
    <n v="400"/>
    <n v="1.095890410958904"/>
    <x v="2"/>
    <x v="0"/>
    <x v="0"/>
    <s v="Feb"/>
    <s v="Q1"/>
    <n v="1989"/>
    <n v="2022"/>
    <s v="Mar"/>
    <s v="Inactive"/>
    <n v="26.385122797088503"/>
  </r>
  <r>
    <x v="2671"/>
    <s v="CUST12158"/>
    <x v="1"/>
    <x v="2671"/>
    <x v="2671"/>
    <d v="2023-11-26T00:00:00"/>
    <d v="2025-02-28T00:00:00"/>
    <x v="274"/>
    <x v="2"/>
    <n v="460"/>
    <n v="1.2602739726027397"/>
    <x v="2"/>
    <x v="1"/>
    <x v="3"/>
    <s v="Nov"/>
    <s v="Q4"/>
    <n v="973"/>
    <n v="2025"/>
    <s v="Feb"/>
    <s v="Inactive"/>
    <n v="20.968994535306724"/>
  </r>
  <r>
    <x v="2672"/>
    <s v="CUST10464"/>
    <x v="3"/>
    <x v="2672"/>
    <x v="2672"/>
    <d v="2022-04-05T00:00:00"/>
    <d v="2024-11-26T00:00:00"/>
    <x v="65"/>
    <x v="1"/>
    <n v="966"/>
    <n v="2.6465753424657534"/>
    <x v="1"/>
    <x v="0"/>
    <x v="1"/>
    <s v="Apr"/>
    <s v="Q2"/>
    <n v="1573"/>
    <n v="2024"/>
    <s v="Nov"/>
    <s v="Inactive"/>
    <n v="20.148378085797646"/>
  </r>
  <r>
    <x v="2673"/>
    <s v="CUST11087"/>
    <x v="2"/>
    <x v="2673"/>
    <x v="2673"/>
    <d v="2023-10-26T00:00:00"/>
    <d v="2024-08-23T00:00:00"/>
    <x v="99"/>
    <x v="2"/>
    <n v="302"/>
    <n v="0.82739726027397265"/>
    <x v="1"/>
    <x v="2"/>
    <x v="3"/>
    <s v="Oct"/>
    <s v="Q4"/>
    <n v="1004"/>
    <n v="2024"/>
    <s v="Aug"/>
    <s v="Inactive"/>
    <n v="35.533189329981816"/>
  </r>
  <r>
    <x v="2674"/>
    <s v="CUST10335"/>
    <x v="4"/>
    <x v="2674"/>
    <x v="2674"/>
    <d v="2023-01-15T00:00:00"/>
    <d v="2024-11-20T00:00:00"/>
    <x v="53"/>
    <x v="0"/>
    <n v="675"/>
    <n v="1.8493150684931507"/>
    <x v="1"/>
    <x v="2"/>
    <x v="3"/>
    <s v="Jan"/>
    <s v="Q1"/>
    <n v="1288"/>
    <n v="2024"/>
    <s v="Nov"/>
    <s v="Active"/>
    <n v="80.807299285575851"/>
  </r>
  <r>
    <x v="2675"/>
    <s v="CUST12314"/>
    <x v="1"/>
    <x v="2675"/>
    <x v="2675"/>
    <d v="2023-03-04T00:00:00"/>
    <d v="2024-09-09T00:00:00"/>
    <x v="277"/>
    <x v="0"/>
    <n v="555"/>
    <n v="1.5205479452054795"/>
    <x v="1"/>
    <x v="2"/>
    <x v="3"/>
    <s v="Mar"/>
    <s v="Q1"/>
    <n v="1240"/>
    <n v="2024"/>
    <s v="Sep"/>
    <s v="Active"/>
    <n v="75.883374010291675"/>
  </r>
  <r>
    <x v="2676"/>
    <s v="CUST11861"/>
    <x v="0"/>
    <x v="2676"/>
    <x v="2676"/>
    <d v="2023-03-17T00:00:00"/>
    <d v="2024-08-06T00:00:00"/>
    <x v="222"/>
    <x v="0"/>
    <n v="508"/>
    <n v="1.3917808219178083"/>
    <x v="2"/>
    <x v="2"/>
    <x v="3"/>
    <s v="Mar"/>
    <s v="Q1"/>
    <n v="1227"/>
    <n v="2024"/>
    <s v="Aug"/>
    <s v="Active"/>
    <n v="119.4734471547835"/>
  </r>
  <r>
    <x v="2677"/>
    <s v="CUST10507"/>
    <x v="2"/>
    <x v="2677"/>
    <x v="2677"/>
    <d v="2024-03-15T00:00:00"/>
    <d v="2024-10-13T00:00:00"/>
    <x v="241"/>
    <x v="0"/>
    <n v="212"/>
    <n v="0.58082191780821912"/>
    <x v="1"/>
    <x v="2"/>
    <x v="2"/>
    <s v="Mar"/>
    <s v="Q1"/>
    <n v="863"/>
    <n v="2024"/>
    <s v="Oct"/>
    <s v="Active"/>
    <n v="74.087288954381478"/>
  </r>
  <r>
    <x v="2678"/>
    <s v="CUST11936"/>
    <x v="2"/>
    <x v="2678"/>
    <x v="2678"/>
    <d v="2022-02-22T00:00:00"/>
    <d v="2023-10-02T00:00:00"/>
    <x v="17"/>
    <x v="0"/>
    <n v="587"/>
    <n v="1.6082191780821917"/>
    <x v="0"/>
    <x v="2"/>
    <x v="1"/>
    <s v="Feb"/>
    <s v="Q1"/>
    <n v="1615"/>
    <n v="2023"/>
    <s v="Oct"/>
    <s v="Active"/>
    <n v="38.37895127220704"/>
  </r>
  <r>
    <x v="2679"/>
    <s v="CUST12274"/>
    <x v="4"/>
    <x v="2679"/>
    <x v="2679"/>
    <d v="2024-01-26T00:00:00"/>
    <d v="2025-05-13T00:00:00"/>
    <x v="74"/>
    <x v="1"/>
    <n v="473"/>
    <n v="1.295890410958904"/>
    <x v="1"/>
    <x v="2"/>
    <x v="2"/>
    <s v="Jan"/>
    <s v="Q1"/>
    <n v="912"/>
    <n v="2025"/>
    <s v="May"/>
    <s v="Inactive"/>
    <n v="36.647960871398602"/>
  </r>
  <r>
    <x v="2680"/>
    <s v="CUST12188"/>
    <x v="3"/>
    <x v="2680"/>
    <x v="2680"/>
    <d v="2022-07-06T00:00:00"/>
    <d v="2022-12-02T00:00:00"/>
    <x v="206"/>
    <x v="0"/>
    <n v="149"/>
    <n v="0.40821917808219177"/>
    <x v="0"/>
    <x v="0"/>
    <x v="1"/>
    <s v="Jul"/>
    <s v="Q3"/>
    <n v="1481"/>
    <n v="2022"/>
    <s v="Dec"/>
    <s v="Active"/>
    <n v="4.4188390008133354"/>
  </r>
  <r>
    <x v="2681"/>
    <s v="CUST10803"/>
    <x v="4"/>
    <x v="2681"/>
    <x v="2681"/>
    <d v="2023-04-26T00:00:00"/>
    <d v="2023-05-12T00:00:00"/>
    <x v="0"/>
    <x v="1"/>
    <n v="16"/>
    <n v="4.3835616438356165E-2"/>
    <x v="2"/>
    <x v="2"/>
    <x v="3"/>
    <s v="Apr"/>
    <s v="Q2"/>
    <n v="1187"/>
    <n v="2023"/>
    <s v="May"/>
    <s v="Inactive"/>
    <n v="117.88133984035345"/>
  </r>
  <r>
    <x v="2682"/>
    <s v="CUST10403"/>
    <x v="1"/>
    <x v="2682"/>
    <x v="2682"/>
    <d v="2023-11-23T00:00:00"/>
    <d v="2025-01-23T00:00:00"/>
    <x v="7"/>
    <x v="0"/>
    <n v="427"/>
    <n v="1.1698630136986301"/>
    <x v="2"/>
    <x v="0"/>
    <x v="3"/>
    <s v="Nov"/>
    <s v="Q4"/>
    <n v="976"/>
    <n v="2025"/>
    <s v="Jan"/>
    <s v="Active"/>
    <n v="41.016494445230201"/>
  </r>
  <r>
    <x v="2683"/>
    <s v="CUST10759"/>
    <x v="0"/>
    <x v="2683"/>
    <x v="2683"/>
    <d v="2024-02-04T00:00:00"/>
    <d v="2024-08-21T00:00:00"/>
    <x v="229"/>
    <x v="1"/>
    <n v="199"/>
    <n v="0.54520547945205478"/>
    <x v="1"/>
    <x v="2"/>
    <x v="2"/>
    <s v="Feb"/>
    <s v="Q1"/>
    <n v="903"/>
    <n v="2024"/>
    <s v="Aug"/>
    <s v="Inactive"/>
    <n v="42.547058894575208"/>
  </r>
  <r>
    <x v="2684"/>
    <s v="CUST10456"/>
    <x v="2"/>
    <x v="2684"/>
    <x v="2684"/>
    <d v="2023-10-27T00:00:00"/>
    <d v="2025-02-19T00:00:00"/>
    <x v="151"/>
    <x v="0"/>
    <n v="481"/>
    <n v="1.3178082191780822"/>
    <x v="1"/>
    <x v="2"/>
    <x v="3"/>
    <s v="Oct"/>
    <s v="Q4"/>
    <n v="1003"/>
    <n v="2025"/>
    <s v="Feb"/>
    <s v="Active"/>
    <n v="30.895301103805174"/>
  </r>
  <r>
    <x v="2685"/>
    <s v="CUST11463"/>
    <x v="3"/>
    <x v="2685"/>
    <x v="2685"/>
    <d v="2023-06-04T00:00:00"/>
    <d v="2024-06-24T00:00:00"/>
    <x v="287"/>
    <x v="0"/>
    <n v="386"/>
    <n v="1.0575342465753426"/>
    <x v="2"/>
    <x v="0"/>
    <x v="3"/>
    <s v="Jun"/>
    <s v="Q2"/>
    <n v="1148"/>
    <n v="2024"/>
    <s v="Jun"/>
    <s v="Active"/>
    <n v="51.157796977291277"/>
  </r>
  <r>
    <x v="2686"/>
    <s v="CUST11703"/>
    <x v="1"/>
    <x v="2686"/>
    <x v="2686"/>
    <d v="2024-03-26T00:00:00"/>
    <d v="2024-08-11T00:00:00"/>
    <x v="292"/>
    <x v="0"/>
    <n v="138"/>
    <n v="0.37808219178082192"/>
    <x v="0"/>
    <x v="2"/>
    <x v="2"/>
    <s v="Mar"/>
    <s v="Q1"/>
    <n v="852"/>
    <n v="2024"/>
    <s v="Aug"/>
    <s v="Active"/>
    <n v="15.962131749367504"/>
  </r>
  <r>
    <x v="2687"/>
    <s v="CUST11703"/>
    <x v="0"/>
    <x v="2687"/>
    <x v="2687"/>
    <d v="2021-12-10T00:00:00"/>
    <d v="2022-08-09T00:00:00"/>
    <x v="35"/>
    <x v="0"/>
    <n v="242"/>
    <n v="0.66301369863013704"/>
    <x v="1"/>
    <x v="2"/>
    <x v="0"/>
    <s v="Dec"/>
    <s v="Q4"/>
    <n v="1689"/>
    <n v="2022"/>
    <s v="Aug"/>
    <s v="Active"/>
    <n v="54.320830768097416"/>
  </r>
  <r>
    <x v="2688"/>
    <s v="CUST12415"/>
    <x v="4"/>
    <x v="2688"/>
    <x v="2688"/>
    <d v="2024-07-08T00:00:00"/>
    <d v="2025-02-19T00:00:00"/>
    <x v="79"/>
    <x v="2"/>
    <n v="226"/>
    <n v="0.61917808219178083"/>
    <x v="2"/>
    <x v="0"/>
    <x v="2"/>
    <s v="Jul"/>
    <s v="Q3"/>
    <n v="748"/>
    <n v="2025"/>
    <s v="Feb"/>
    <s v="Inactive"/>
    <n v="30.168899537541542"/>
  </r>
  <r>
    <x v="2689"/>
    <s v="CUST12482"/>
    <x v="1"/>
    <x v="2689"/>
    <x v="2689"/>
    <d v="2024-07-22T00:00:00"/>
    <d v="2024-12-29T00:00:00"/>
    <x v="111"/>
    <x v="1"/>
    <n v="160"/>
    <n v="0.43835616438356162"/>
    <x v="0"/>
    <x v="2"/>
    <x v="2"/>
    <s v="Jul"/>
    <s v="Q3"/>
    <n v="734"/>
    <n v="2024"/>
    <s v="Dec"/>
    <s v="Inactive"/>
    <n v="73.936866775318876"/>
  </r>
  <r>
    <x v="2690"/>
    <s v="CUST11852"/>
    <x v="1"/>
    <x v="2690"/>
    <x v="2690"/>
    <d v="2023-06-17T00:00:00"/>
    <d v="2025-01-17T00:00:00"/>
    <x v="238"/>
    <x v="1"/>
    <n v="580"/>
    <n v="1.5890410958904109"/>
    <x v="0"/>
    <x v="1"/>
    <x v="3"/>
    <s v="Jun"/>
    <s v="Q2"/>
    <n v="1135"/>
    <n v="2025"/>
    <s v="Jan"/>
    <s v="Inactive"/>
    <n v="4.4941030694346242"/>
  </r>
  <r>
    <x v="2691"/>
    <s v="CUST10970"/>
    <x v="1"/>
    <x v="2691"/>
    <x v="2691"/>
    <d v="2023-06-02T00:00:00"/>
    <d v="2024-08-31T00:00:00"/>
    <x v="58"/>
    <x v="2"/>
    <n v="456"/>
    <n v="1.2493150684931507"/>
    <x v="2"/>
    <x v="0"/>
    <x v="3"/>
    <s v="Jun"/>
    <s v="Q2"/>
    <n v="1150"/>
    <n v="2024"/>
    <s v="Aug"/>
    <s v="Inactive"/>
    <n v="33.075255826328316"/>
  </r>
  <r>
    <x v="2692"/>
    <s v="CUST10613"/>
    <x v="4"/>
    <x v="2692"/>
    <x v="2692"/>
    <d v="2021-11-03T00:00:00"/>
    <d v="2022-07-13T00:00:00"/>
    <x v="56"/>
    <x v="0"/>
    <n v="252"/>
    <n v="0.69041095890410964"/>
    <x v="2"/>
    <x v="1"/>
    <x v="0"/>
    <s v="Nov"/>
    <s v="Q4"/>
    <n v="1726"/>
    <n v="2022"/>
    <s v="Jul"/>
    <s v="Active"/>
    <n v="16.027250014209816"/>
  </r>
  <r>
    <x v="2693"/>
    <s v="CUST12484"/>
    <x v="4"/>
    <x v="2693"/>
    <x v="2693"/>
    <d v="2022-10-14T00:00:00"/>
    <d v="2023-01-27T00:00:00"/>
    <x v="249"/>
    <x v="1"/>
    <n v="105"/>
    <n v="0.28767123287671231"/>
    <x v="2"/>
    <x v="2"/>
    <x v="1"/>
    <s v="Oct"/>
    <s v="Q4"/>
    <n v="1381"/>
    <n v="2023"/>
    <s v="Jan"/>
    <s v="Inactive"/>
    <n v="73.673487834989984"/>
  </r>
  <r>
    <x v="2694"/>
    <s v="CUST11849"/>
    <x v="4"/>
    <x v="2694"/>
    <x v="2694"/>
    <d v="2022-10-08T00:00:00"/>
    <d v="2024-12-28T00:00:00"/>
    <x v="283"/>
    <x v="1"/>
    <n v="812"/>
    <n v="2.2246575342465755"/>
    <x v="2"/>
    <x v="1"/>
    <x v="1"/>
    <s v="Oct"/>
    <s v="Q4"/>
    <n v="1387"/>
    <n v="2024"/>
    <s v="Dec"/>
    <s v="Inactive"/>
    <n v="17.829675277173731"/>
  </r>
  <r>
    <x v="2695"/>
    <s v="CUST11996"/>
    <x v="0"/>
    <x v="2695"/>
    <x v="2695"/>
    <d v="2022-08-10T00:00:00"/>
    <d v="2023-03-04T00:00:00"/>
    <x v="148"/>
    <x v="0"/>
    <n v="206"/>
    <n v="0.56438356164383563"/>
    <x v="0"/>
    <x v="2"/>
    <x v="1"/>
    <s v="Aug"/>
    <s v="Q3"/>
    <n v="1446"/>
    <n v="2023"/>
    <s v="Mar"/>
    <s v="Active"/>
    <n v="25.264447127824738"/>
  </r>
  <r>
    <x v="2696"/>
    <s v="CUST10531"/>
    <x v="1"/>
    <x v="2696"/>
    <x v="2696"/>
    <d v="2022-02-02T00:00:00"/>
    <d v="2022-10-03T00:00:00"/>
    <x v="105"/>
    <x v="2"/>
    <n v="243"/>
    <n v="0.66575342465753429"/>
    <x v="0"/>
    <x v="2"/>
    <x v="1"/>
    <s v="Feb"/>
    <s v="Q1"/>
    <n v="1635"/>
    <n v="2022"/>
    <s v="Oct"/>
    <s v="Inactive"/>
    <n v="30.728038327722452"/>
  </r>
  <r>
    <x v="2697"/>
    <s v="CUST10947"/>
    <x v="4"/>
    <x v="2697"/>
    <x v="2697"/>
    <d v="2023-03-31T00:00:00"/>
    <d v="2023-08-19T00:00:00"/>
    <x v="143"/>
    <x v="1"/>
    <n v="141"/>
    <n v="0.38630136986301372"/>
    <x v="2"/>
    <x v="0"/>
    <x v="3"/>
    <s v="Mar"/>
    <s v="Q1"/>
    <n v="1213"/>
    <n v="2023"/>
    <s v="Aug"/>
    <s v="Inactive"/>
    <n v="26.807649430278836"/>
  </r>
  <r>
    <x v="2698"/>
    <s v="CUST10926"/>
    <x v="4"/>
    <x v="2698"/>
    <x v="2698"/>
    <d v="2023-11-25T00:00:00"/>
    <d v="2024-10-24T00:00:00"/>
    <x v="202"/>
    <x v="0"/>
    <n v="334"/>
    <n v="0.91506849315068495"/>
    <x v="2"/>
    <x v="0"/>
    <x v="3"/>
    <s v="Nov"/>
    <s v="Q4"/>
    <n v="974"/>
    <n v="2024"/>
    <s v="Oct"/>
    <s v="Active"/>
    <n v="30.094842148897577"/>
  </r>
  <r>
    <x v="2699"/>
    <s v="CUST10016"/>
    <x v="2"/>
    <x v="2699"/>
    <x v="2699"/>
    <d v="2024-02-07T00:00:00"/>
    <d v="2025-03-07T00:00:00"/>
    <x v="206"/>
    <x v="2"/>
    <n v="394"/>
    <n v="1.0794520547945206"/>
    <x v="1"/>
    <x v="0"/>
    <x v="2"/>
    <s v="Feb"/>
    <s v="Q1"/>
    <n v="900"/>
    <n v="2025"/>
    <s v="Mar"/>
    <s v="Inactive"/>
    <n v="15.761331651245596"/>
  </r>
  <r>
    <x v="2700"/>
    <s v="CUST11374"/>
    <x v="4"/>
    <x v="2700"/>
    <x v="2700"/>
    <d v="2024-01-26T00:00:00"/>
    <d v="2024-08-05T00:00:00"/>
    <x v="299"/>
    <x v="2"/>
    <n v="192"/>
    <n v="0.52602739726027392"/>
    <x v="0"/>
    <x v="1"/>
    <x v="2"/>
    <s v="Jan"/>
    <s v="Q1"/>
    <n v="912"/>
    <n v="2024"/>
    <s v="Aug"/>
    <s v="Inactive"/>
    <n v="4.0203169443315723"/>
  </r>
  <r>
    <x v="2701"/>
    <s v="CUST10830"/>
    <x v="0"/>
    <x v="2701"/>
    <x v="2701"/>
    <d v="2024-03-21T00:00:00"/>
    <d v="2025-04-05T00:00:00"/>
    <x v="248"/>
    <x v="1"/>
    <n v="380"/>
    <n v="1.0410958904109588"/>
    <x v="2"/>
    <x v="1"/>
    <x v="2"/>
    <s v="Mar"/>
    <s v="Q1"/>
    <n v="857"/>
    <n v="2025"/>
    <s v="Apr"/>
    <s v="Inactive"/>
    <n v="23.509695988384081"/>
  </r>
  <r>
    <x v="2702"/>
    <s v="CUST11450"/>
    <x v="1"/>
    <x v="2702"/>
    <x v="2702"/>
    <d v="2021-06-27T00:00:00"/>
    <d v="2023-08-12T00:00:00"/>
    <x v="175"/>
    <x v="0"/>
    <n v="776"/>
    <n v="2.1260273972602741"/>
    <x v="1"/>
    <x v="0"/>
    <x v="0"/>
    <s v="Jun"/>
    <s v="Q2"/>
    <n v="1855"/>
    <n v="2023"/>
    <s v="Aug"/>
    <s v="Active"/>
    <n v="22.719018450921716"/>
  </r>
  <r>
    <x v="2703"/>
    <s v="CUST10591"/>
    <x v="2"/>
    <x v="2703"/>
    <x v="2703"/>
    <d v="2022-12-21T00:00:00"/>
    <d v="2024-06-21T00:00:00"/>
    <x v="3"/>
    <x v="1"/>
    <n v="548"/>
    <n v="1.5013698630136987"/>
    <x v="1"/>
    <x v="1"/>
    <x v="1"/>
    <s v="Dec"/>
    <s v="Q4"/>
    <n v="1313"/>
    <n v="2024"/>
    <s v="Jun"/>
    <s v="Inactive"/>
    <n v="11.274691052321327"/>
  </r>
  <r>
    <x v="2704"/>
    <s v="CUST11700"/>
    <x v="3"/>
    <x v="2704"/>
    <x v="2704"/>
    <d v="2022-04-08T00:00:00"/>
    <d v="2024-03-05T00:00:00"/>
    <x v="243"/>
    <x v="2"/>
    <n v="697"/>
    <n v="1.9095890410958904"/>
    <x v="2"/>
    <x v="2"/>
    <x v="1"/>
    <s v="Apr"/>
    <s v="Q2"/>
    <n v="1570"/>
    <n v="2024"/>
    <s v="Mar"/>
    <s v="Inactive"/>
    <n v="75.418508588231276"/>
  </r>
  <r>
    <x v="2705"/>
    <s v="CUST11080"/>
    <x v="3"/>
    <x v="2705"/>
    <x v="2705"/>
    <d v="2023-05-24T00:00:00"/>
    <d v="2024-12-15T00:00:00"/>
    <x v="13"/>
    <x v="2"/>
    <n v="571"/>
    <n v="1.5643835616438355"/>
    <x v="0"/>
    <x v="2"/>
    <x v="3"/>
    <s v="May"/>
    <s v="Q2"/>
    <n v="1159"/>
    <n v="2024"/>
    <s v="Dec"/>
    <s v="Inactive"/>
    <n v="19.708285303683532"/>
  </r>
  <r>
    <x v="2706"/>
    <s v="CUST10785"/>
    <x v="0"/>
    <x v="2706"/>
    <x v="2706"/>
    <d v="2024-06-30T00:00:00"/>
    <d v="2025-07-24T00:00:00"/>
    <x v="206"/>
    <x v="0"/>
    <n v="389"/>
    <n v="1.0657534246575342"/>
    <x v="2"/>
    <x v="1"/>
    <x v="2"/>
    <s v="Jun"/>
    <s v="Q2"/>
    <n v="756"/>
    <n v="2025"/>
    <s v="Jul"/>
    <s v="Active"/>
    <n v="21.503945830869963"/>
  </r>
  <r>
    <x v="2707"/>
    <s v="CUST10958"/>
    <x v="2"/>
    <x v="2707"/>
    <x v="2707"/>
    <d v="2024-03-28T00:00:00"/>
    <d v="2025-06-08T00:00:00"/>
    <x v="231"/>
    <x v="1"/>
    <n v="437"/>
    <n v="1.1972602739726028"/>
    <x v="1"/>
    <x v="1"/>
    <x v="2"/>
    <s v="Mar"/>
    <s v="Q1"/>
    <n v="850"/>
    <n v="2025"/>
    <s v="Jun"/>
    <s v="Inactive"/>
    <n v="9.8198568467012244"/>
  </r>
  <r>
    <x v="2708"/>
    <s v="CUST10837"/>
    <x v="4"/>
    <x v="2708"/>
    <x v="2708"/>
    <d v="2022-10-30T00:00:00"/>
    <d v="2024-08-18T00:00:00"/>
    <x v="284"/>
    <x v="1"/>
    <n v="658"/>
    <n v="1.8027397260273972"/>
    <x v="0"/>
    <x v="1"/>
    <x v="1"/>
    <s v="Oct"/>
    <s v="Q4"/>
    <n v="1365"/>
    <n v="2024"/>
    <s v="Aug"/>
    <s v="Inactive"/>
    <n v="6.4967711255597509"/>
  </r>
  <r>
    <x v="2709"/>
    <s v="CUST10278"/>
    <x v="4"/>
    <x v="2709"/>
    <x v="2709"/>
    <d v="2023-01-01T00:00:00"/>
    <d v="2025-01-12T00:00:00"/>
    <x v="212"/>
    <x v="1"/>
    <n v="742"/>
    <n v="2.032876712328767"/>
    <x v="0"/>
    <x v="0"/>
    <x v="3"/>
    <s v="Jan"/>
    <s v="Q1"/>
    <n v="1302"/>
    <n v="2025"/>
    <s v="Jan"/>
    <s v="Inactive"/>
    <n v="16.876143102471048"/>
  </r>
  <r>
    <x v="2710"/>
    <s v="CUST10743"/>
    <x v="2"/>
    <x v="2710"/>
    <x v="2710"/>
    <d v="2022-02-28T00:00:00"/>
    <d v="2024-10-28T00:00:00"/>
    <x v="165"/>
    <x v="1"/>
    <n v="973"/>
    <n v="2.6657534246575341"/>
    <x v="1"/>
    <x v="2"/>
    <x v="1"/>
    <s v="Feb"/>
    <s v="Q1"/>
    <n v="1609"/>
    <n v="2024"/>
    <s v="Oct"/>
    <s v="Inactive"/>
    <n v="30.226956400491943"/>
  </r>
  <r>
    <x v="2711"/>
    <s v="CUST10614"/>
    <x v="0"/>
    <x v="2711"/>
    <x v="2711"/>
    <d v="2023-05-20T00:00:00"/>
    <d v="2024-04-14T00:00:00"/>
    <x v="77"/>
    <x v="0"/>
    <n v="330"/>
    <n v="0.90410958904109584"/>
    <x v="0"/>
    <x v="0"/>
    <x v="3"/>
    <s v="May"/>
    <s v="Q2"/>
    <n v="1163"/>
    <n v="2024"/>
    <s v="Apr"/>
    <s v="Active"/>
    <n v="13.21219907498913"/>
  </r>
  <r>
    <x v="2712"/>
    <s v="CUST12299"/>
    <x v="3"/>
    <x v="2712"/>
    <x v="2712"/>
    <d v="2023-08-22T00:00:00"/>
    <d v="2024-02-05T00:00:00"/>
    <x v="164"/>
    <x v="0"/>
    <n v="167"/>
    <n v="0.45753424657534247"/>
    <x v="2"/>
    <x v="0"/>
    <x v="3"/>
    <s v="Aug"/>
    <s v="Q3"/>
    <n v="1069"/>
    <n v="2024"/>
    <s v="Feb"/>
    <s v="Active"/>
    <n v="45.679552619459976"/>
  </r>
  <r>
    <x v="2713"/>
    <s v="CUST12035"/>
    <x v="3"/>
    <x v="2713"/>
    <x v="2713"/>
    <d v="2024-04-20T00:00:00"/>
    <d v="2025-04-30T00:00:00"/>
    <x v="54"/>
    <x v="2"/>
    <n v="375"/>
    <n v="1.0273972602739727"/>
    <x v="1"/>
    <x v="1"/>
    <x v="2"/>
    <s v="Apr"/>
    <s v="Q2"/>
    <n v="827"/>
    <n v="2025"/>
    <s v="Apr"/>
    <s v="Inactive"/>
    <n v="10.379503754646615"/>
  </r>
  <r>
    <x v="2714"/>
    <s v="CUST11854"/>
    <x v="3"/>
    <x v="2714"/>
    <x v="2714"/>
    <d v="2024-03-18T00:00:00"/>
    <d v="2024-09-11T00:00:00"/>
    <x v="131"/>
    <x v="2"/>
    <n v="177"/>
    <n v="0.48493150684931507"/>
    <x v="2"/>
    <x v="2"/>
    <x v="2"/>
    <s v="Mar"/>
    <s v="Q1"/>
    <n v="860"/>
    <n v="2024"/>
    <s v="Sep"/>
    <s v="Inactive"/>
    <n v="72.213552113288713"/>
  </r>
  <r>
    <x v="2715"/>
    <s v="CUST11536"/>
    <x v="0"/>
    <x v="2715"/>
    <x v="2715"/>
    <d v="2023-01-03T00:00:00"/>
    <d v="2025-02-10T00:00:00"/>
    <x v="286"/>
    <x v="0"/>
    <n v="769"/>
    <n v="2.106849315068493"/>
    <x v="1"/>
    <x v="0"/>
    <x v="3"/>
    <s v="Jan"/>
    <s v="Q1"/>
    <n v="1300"/>
    <n v="2025"/>
    <s v="Feb"/>
    <s v="Active"/>
    <n v="25.083569598891167"/>
  </r>
  <r>
    <x v="2716"/>
    <s v="CUST12072"/>
    <x v="1"/>
    <x v="2716"/>
    <x v="2716"/>
    <d v="2022-10-10T00:00:00"/>
    <d v="2024-11-02T00:00:00"/>
    <x v="115"/>
    <x v="2"/>
    <n v="754"/>
    <n v="2.0657534246575344"/>
    <x v="1"/>
    <x v="1"/>
    <x v="1"/>
    <s v="Oct"/>
    <s v="Q4"/>
    <n v="1385"/>
    <n v="2024"/>
    <s v="Nov"/>
    <s v="Inactive"/>
    <n v="10.842602980955066"/>
  </r>
  <r>
    <x v="2717"/>
    <s v="CUST10026"/>
    <x v="4"/>
    <x v="2717"/>
    <x v="2717"/>
    <d v="2021-09-04T00:00:00"/>
    <d v="2022-05-05T00:00:00"/>
    <x v="78"/>
    <x v="0"/>
    <n v="243"/>
    <n v="0.66575342465753429"/>
    <x v="0"/>
    <x v="0"/>
    <x v="0"/>
    <s v="Sep"/>
    <s v="Q3"/>
    <n v="1786"/>
    <n v="2022"/>
    <s v="May"/>
    <s v="Active"/>
    <n v="10.255222764711228"/>
  </r>
  <r>
    <x v="2718"/>
    <s v="CUST11124"/>
    <x v="2"/>
    <x v="2718"/>
    <x v="2718"/>
    <d v="2024-03-01T00:00:00"/>
    <d v="2024-12-24T00:00:00"/>
    <x v="284"/>
    <x v="0"/>
    <n v="298"/>
    <n v="0.81643835616438354"/>
    <x v="0"/>
    <x v="1"/>
    <x v="2"/>
    <s v="Mar"/>
    <s v="Q1"/>
    <n v="877"/>
    <n v="2024"/>
    <s v="Dec"/>
    <s v="Active"/>
    <n v="5.5742167945752872"/>
  </r>
  <r>
    <x v="2719"/>
    <s v="CUST10617"/>
    <x v="4"/>
    <x v="2719"/>
    <x v="2719"/>
    <d v="2021-11-28T00:00:00"/>
    <d v="2022-08-17T00:00:00"/>
    <x v="224"/>
    <x v="0"/>
    <n v="262"/>
    <n v="0.71780821917808224"/>
    <x v="0"/>
    <x v="0"/>
    <x v="0"/>
    <s v="Nov"/>
    <s v="Q4"/>
    <n v="1701"/>
    <n v="2022"/>
    <s v="Aug"/>
    <s v="Active"/>
    <n v="7.7190627092371606"/>
  </r>
  <r>
    <x v="2720"/>
    <s v="CUST11523"/>
    <x v="3"/>
    <x v="2720"/>
    <x v="2720"/>
    <d v="2023-12-13T00:00:00"/>
    <d v="2024-04-02T00:00:00"/>
    <x v="188"/>
    <x v="1"/>
    <n v="111"/>
    <n v="0.30410958904109592"/>
    <x v="1"/>
    <x v="1"/>
    <x v="3"/>
    <s v="Dec"/>
    <s v="Q4"/>
    <n v="956"/>
    <n v="2024"/>
    <s v="Apr"/>
    <s v="Inactive"/>
    <n v="7.9960208509938386"/>
  </r>
  <r>
    <x v="2721"/>
    <s v="CUST12312"/>
    <x v="3"/>
    <x v="2721"/>
    <x v="2721"/>
    <d v="2022-11-22T00:00:00"/>
    <d v="2023-06-13T00:00:00"/>
    <x v="46"/>
    <x v="0"/>
    <n v="203"/>
    <n v="0.55616438356164388"/>
    <x v="1"/>
    <x v="1"/>
    <x v="1"/>
    <s v="Nov"/>
    <s v="Q4"/>
    <n v="1342"/>
    <n v="2023"/>
    <s v="Jun"/>
    <s v="Active"/>
    <n v="11.815316446627692"/>
  </r>
  <r>
    <x v="2722"/>
    <s v="CUST11705"/>
    <x v="1"/>
    <x v="2722"/>
    <x v="2722"/>
    <d v="2023-04-27T00:00:00"/>
    <d v="2023-07-26T00:00:00"/>
    <x v="8"/>
    <x v="2"/>
    <n v="90"/>
    <n v="0.24657534246575341"/>
    <x v="2"/>
    <x v="2"/>
    <x v="3"/>
    <s v="Apr"/>
    <s v="Q2"/>
    <n v="1186"/>
    <n v="2023"/>
    <s v="Jul"/>
    <s v="Inactive"/>
    <n v="94.533938760671617"/>
  </r>
  <r>
    <x v="2723"/>
    <s v="CUST10144"/>
    <x v="3"/>
    <x v="2723"/>
    <x v="2723"/>
    <d v="2023-07-22T00:00:00"/>
    <d v="2025-05-31T00:00:00"/>
    <x v="187"/>
    <x v="1"/>
    <n v="679"/>
    <n v="1.8602739726027397"/>
    <x v="1"/>
    <x v="0"/>
    <x v="3"/>
    <s v="Jul"/>
    <s v="Q3"/>
    <n v="1100"/>
    <n v="2025"/>
    <s v="May"/>
    <s v="Inactive"/>
    <n v="16.116369335508377"/>
  </r>
  <r>
    <x v="2724"/>
    <s v="CUST10259"/>
    <x v="1"/>
    <x v="2724"/>
    <x v="2724"/>
    <d v="2020-12-17T00:00:00"/>
    <d v="2023-09-16T00:00:00"/>
    <x v="213"/>
    <x v="2"/>
    <n v="1003"/>
    <n v="2.7479452054794522"/>
    <x v="1"/>
    <x v="0"/>
    <x v="4"/>
    <s v="Dec"/>
    <s v="Q4"/>
    <n v="2047"/>
    <n v="2023"/>
    <s v="Sep"/>
    <s v="Inactive"/>
    <n v="24.281682714769001"/>
  </r>
  <r>
    <x v="2725"/>
    <s v="CUST11073"/>
    <x v="3"/>
    <x v="2725"/>
    <x v="2725"/>
    <d v="2022-07-22T00:00:00"/>
    <d v="2023-08-02T00:00:00"/>
    <x v="208"/>
    <x v="2"/>
    <n v="376"/>
    <n v="1.0301369863013699"/>
    <x v="2"/>
    <x v="2"/>
    <x v="1"/>
    <s v="Jul"/>
    <s v="Q3"/>
    <n v="1465"/>
    <n v="2023"/>
    <s v="Aug"/>
    <s v="Inactive"/>
    <n v="75.660043343824427"/>
  </r>
  <r>
    <x v="2726"/>
    <s v="CUST10642"/>
    <x v="3"/>
    <x v="2726"/>
    <x v="2726"/>
    <d v="2023-04-03T00:00:00"/>
    <d v="2025-07-06T00:00:00"/>
    <x v="14"/>
    <x v="1"/>
    <n v="825"/>
    <n v="2.2602739726027399"/>
    <x v="1"/>
    <x v="0"/>
    <x v="3"/>
    <s v="Apr"/>
    <s v="Q2"/>
    <n v="1210"/>
    <n v="2025"/>
    <s v="Jul"/>
    <s v="Inactive"/>
    <n v="18.285298598657107"/>
  </r>
  <r>
    <x v="2727"/>
    <s v="CUST12027"/>
    <x v="3"/>
    <x v="2727"/>
    <x v="2727"/>
    <d v="2023-10-16T00:00:00"/>
    <d v="2024-07-20T00:00:00"/>
    <x v="269"/>
    <x v="1"/>
    <n v="278"/>
    <n v="0.76164383561643834"/>
    <x v="1"/>
    <x v="0"/>
    <x v="3"/>
    <s v="Oct"/>
    <s v="Q4"/>
    <n v="1014"/>
    <n v="2024"/>
    <s v="Jul"/>
    <s v="Inactive"/>
    <n v="10.87575722565342"/>
  </r>
  <r>
    <x v="2728"/>
    <s v="CUST10614"/>
    <x v="1"/>
    <x v="2728"/>
    <x v="2728"/>
    <d v="2022-03-04T00:00:00"/>
    <d v="2023-05-18T00:00:00"/>
    <x v="40"/>
    <x v="0"/>
    <n v="440"/>
    <n v="1.2054794520547945"/>
    <x v="1"/>
    <x v="0"/>
    <x v="1"/>
    <s v="Mar"/>
    <s v="Q1"/>
    <n v="1605"/>
    <n v="2023"/>
    <s v="May"/>
    <s v="Active"/>
    <n v="13.463424127597849"/>
  </r>
  <r>
    <x v="2729"/>
    <s v="CUST10915"/>
    <x v="2"/>
    <x v="2729"/>
    <x v="2729"/>
    <d v="2022-12-26T00:00:00"/>
    <d v="2025-06-02T00:00:00"/>
    <x v="52"/>
    <x v="0"/>
    <n v="889"/>
    <n v="2.4356164383561643"/>
    <x v="2"/>
    <x v="0"/>
    <x v="1"/>
    <s v="Dec"/>
    <s v="Q4"/>
    <n v="1308"/>
    <n v="2025"/>
    <s v="Jun"/>
    <s v="Active"/>
    <n v="30.131229795248153"/>
  </r>
  <r>
    <x v="2730"/>
    <s v="CUST10319"/>
    <x v="1"/>
    <x v="2730"/>
    <x v="2730"/>
    <d v="2021-11-26T00:00:00"/>
    <d v="2022-01-05T00:00:00"/>
    <x v="112"/>
    <x v="1"/>
    <n v="40"/>
    <n v="0.1095890410958904"/>
    <x v="1"/>
    <x v="0"/>
    <x v="0"/>
    <s v="Nov"/>
    <s v="Q4"/>
    <n v="1703"/>
    <n v="2022"/>
    <s v="Jan"/>
    <s v="Inactive"/>
    <n v="13.120086458141097"/>
  </r>
  <r>
    <x v="2731"/>
    <s v="CUST12410"/>
    <x v="3"/>
    <x v="2731"/>
    <x v="2731"/>
    <d v="2020-10-27T00:00:00"/>
    <d v="2021-12-12T00:00:00"/>
    <x v="30"/>
    <x v="0"/>
    <n v="411"/>
    <n v="1.1260273972602739"/>
    <x v="2"/>
    <x v="0"/>
    <x v="4"/>
    <s v="Oct"/>
    <s v="Q4"/>
    <n v="2098"/>
    <n v="2021"/>
    <s v="Dec"/>
    <s v="Active"/>
    <n v="33.545281877030888"/>
  </r>
  <r>
    <x v="2732"/>
    <s v="CUST10049"/>
    <x v="2"/>
    <x v="2732"/>
    <x v="2732"/>
    <d v="2024-02-04T00:00:00"/>
    <d v="2025-06-05T00:00:00"/>
    <x v="180"/>
    <x v="2"/>
    <n v="487"/>
    <n v="1.3342465753424657"/>
    <x v="2"/>
    <x v="2"/>
    <x v="2"/>
    <s v="Feb"/>
    <s v="Q1"/>
    <n v="903"/>
    <n v="2025"/>
    <s v="Jun"/>
    <s v="Inactive"/>
    <n v="181.14979813998849"/>
  </r>
  <r>
    <x v="2733"/>
    <s v="CUST12072"/>
    <x v="2"/>
    <x v="2733"/>
    <x v="2733"/>
    <d v="2022-03-30T00:00:00"/>
    <d v="2024-07-29T00:00:00"/>
    <x v="144"/>
    <x v="1"/>
    <n v="852"/>
    <n v="2.3342465753424659"/>
    <x v="0"/>
    <x v="1"/>
    <x v="1"/>
    <s v="Mar"/>
    <s v="Q1"/>
    <n v="1579"/>
    <n v="2024"/>
    <s v="Jul"/>
    <s v="Inactive"/>
    <n v="5.7108000046403466"/>
  </r>
  <r>
    <x v="2734"/>
    <s v="CUST11134"/>
    <x v="2"/>
    <x v="2734"/>
    <x v="2734"/>
    <d v="2023-12-09T00:00:00"/>
    <d v="2025-03-21T00:00:00"/>
    <x v="262"/>
    <x v="1"/>
    <n v="468"/>
    <n v="1.2821917808219179"/>
    <x v="0"/>
    <x v="0"/>
    <x v="3"/>
    <s v="Dec"/>
    <s v="Q4"/>
    <n v="960"/>
    <n v="2025"/>
    <s v="Mar"/>
    <s v="Inactive"/>
    <n v="3.7896572812312312"/>
  </r>
  <r>
    <x v="2735"/>
    <s v="CUST10027"/>
    <x v="1"/>
    <x v="2735"/>
    <x v="2735"/>
    <d v="2024-02-05T00:00:00"/>
    <d v="2025-04-23T00:00:00"/>
    <x v="125"/>
    <x v="2"/>
    <n v="443"/>
    <n v="1.2136986301369863"/>
    <x v="1"/>
    <x v="0"/>
    <x v="2"/>
    <s v="Feb"/>
    <s v="Q1"/>
    <n v="902"/>
    <n v="2025"/>
    <s v="Apr"/>
    <s v="Inactive"/>
    <n v="17.216353493724004"/>
  </r>
  <r>
    <x v="2736"/>
    <s v="CUST12205"/>
    <x v="0"/>
    <x v="2736"/>
    <x v="2736"/>
    <d v="2021-04-03T00:00:00"/>
    <d v="2023-12-26T00:00:00"/>
    <x v="110"/>
    <x v="2"/>
    <n v="997"/>
    <n v="2.7315068493150685"/>
    <x v="2"/>
    <x v="2"/>
    <x v="0"/>
    <s v="Apr"/>
    <s v="Q2"/>
    <n v="1940"/>
    <n v="2023"/>
    <s v="Dec"/>
    <s v="Inactive"/>
    <n v="100.83490757966206"/>
  </r>
  <r>
    <x v="2737"/>
    <s v="CUST12209"/>
    <x v="4"/>
    <x v="2737"/>
    <x v="2737"/>
    <d v="2022-09-29T00:00:00"/>
    <d v="2023-02-20T00:00:00"/>
    <x v="128"/>
    <x v="2"/>
    <n v="144"/>
    <n v="0.39452054794520547"/>
    <x v="0"/>
    <x v="0"/>
    <x v="1"/>
    <s v="Sep"/>
    <s v="Q3"/>
    <n v="1396"/>
    <n v="2023"/>
    <s v="Feb"/>
    <s v="Inactive"/>
    <n v="5.3580834697791699"/>
  </r>
  <r>
    <x v="2738"/>
    <s v="CUST11115"/>
    <x v="4"/>
    <x v="2738"/>
    <x v="2738"/>
    <d v="2020-11-19T00:00:00"/>
    <d v="2021-03-06T00:00:00"/>
    <x v="71"/>
    <x v="1"/>
    <n v="107"/>
    <n v="0.29315068493150687"/>
    <x v="0"/>
    <x v="0"/>
    <x v="4"/>
    <s v="Nov"/>
    <s v="Q4"/>
    <n v="2075"/>
    <n v="2021"/>
    <s v="Mar"/>
    <s v="Inactive"/>
    <n v="11.747455494273746"/>
  </r>
  <r>
    <x v="2739"/>
    <s v="CUST12234"/>
    <x v="3"/>
    <x v="2739"/>
    <x v="2739"/>
    <d v="2023-09-25T00:00:00"/>
    <d v="2024-09-11T00:00:00"/>
    <x v="258"/>
    <x v="0"/>
    <n v="352"/>
    <n v="0.96438356164383565"/>
    <x v="1"/>
    <x v="0"/>
    <x v="3"/>
    <s v="Sep"/>
    <s v="Q3"/>
    <n v="1035"/>
    <n v="2024"/>
    <s v="Sep"/>
    <s v="Active"/>
    <n v="20.151682368893045"/>
  </r>
  <r>
    <x v="2740"/>
    <s v="CUST10410"/>
    <x v="4"/>
    <x v="2740"/>
    <x v="2740"/>
    <d v="2023-07-25T00:00:00"/>
    <d v="2024-04-08T00:00:00"/>
    <x v="270"/>
    <x v="0"/>
    <n v="258"/>
    <n v="0.70684931506849313"/>
    <x v="0"/>
    <x v="1"/>
    <x v="3"/>
    <s v="Jul"/>
    <s v="Q3"/>
    <n v="1097"/>
    <n v="2024"/>
    <s v="Apr"/>
    <s v="Active"/>
    <n v="4.8925672601491081"/>
  </r>
  <r>
    <x v="2741"/>
    <s v="CUST10202"/>
    <x v="0"/>
    <x v="2741"/>
    <x v="2741"/>
    <d v="2024-01-03T00:00:00"/>
    <d v="2025-01-21T00:00:00"/>
    <x v="288"/>
    <x v="1"/>
    <n v="384"/>
    <n v="1.0520547945205478"/>
    <x v="2"/>
    <x v="0"/>
    <x v="2"/>
    <s v="Jan"/>
    <s v="Q1"/>
    <n v="935"/>
    <n v="2025"/>
    <s v="Jan"/>
    <s v="Inactive"/>
    <n v="50.192706632223839"/>
  </r>
  <r>
    <x v="2742"/>
    <s v="CUST10944"/>
    <x v="1"/>
    <x v="2742"/>
    <x v="2742"/>
    <d v="2023-07-13T00:00:00"/>
    <d v="2025-04-06T00:00:00"/>
    <x v="165"/>
    <x v="0"/>
    <n v="633"/>
    <n v="1.7342465753424658"/>
    <x v="2"/>
    <x v="0"/>
    <x v="3"/>
    <s v="Jul"/>
    <s v="Q3"/>
    <n v="1109"/>
    <n v="2025"/>
    <s v="Apr"/>
    <s v="Active"/>
    <n v="39.97683527090954"/>
  </r>
  <r>
    <x v="2743"/>
    <s v="CUST10251"/>
    <x v="0"/>
    <x v="2743"/>
    <x v="2743"/>
    <d v="2021-11-04T00:00:00"/>
    <d v="2022-05-12T00:00:00"/>
    <x v="94"/>
    <x v="1"/>
    <n v="189"/>
    <n v="0.51780821917808217"/>
    <x v="0"/>
    <x v="1"/>
    <x v="0"/>
    <s v="Nov"/>
    <s v="Q4"/>
    <n v="1725"/>
    <n v="2022"/>
    <s v="May"/>
    <s v="Inactive"/>
    <n v="5.4551738888188437"/>
  </r>
  <r>
    <x v="2744"/>
    <s v="CUST10191"/>
    <x v="3"/>
    <x v="2744"/>
    <x v="2744"/>
    <d v="2023-11-06T00:00:00"/>
    <d v="2023-12-20T00:00:00"/>
    <x v="137"/>
    <x v="2"/>
    <n v="44"/>
    <n v="0.12054794520547946"/>
    <x v="2"/>
    <x v="1"/>
    <x v="3"/>
    <s v="Nov"/>
    <s v="Q4"/>
    <n v="993"/>
    <n v="2023"/>
    <s v="Dec"/>
    <s v="Inactive"/>
    <n v="19.867991990061174"/>
  </r>
  <r>
    <x v="2745"/>
    <s v="CUST10779"/>
    <x v="3"/>
    <x v="2745"/>
    <x v="2745"/>
    <d v="2024-05-10T00:00:00"/>
    <d v="2024-11-13T00:00:00"/>
    <x v="284"/>
    <x v="2"/>
    <n v="187"/>
    <n v="0.51232876712328768"/>
    <x v="1"/>
    <x v="2"/>
    <x v="2"/>
    <s v="May"/>
    <s v="Q2"/>
    <n v="807"/>
    <n v="2024"/>
    <s v="Nov"/>
    <s v="Inactive"/>
    <n v="107.05650350738937"/>
  </r>
  <r>
    <x v="2746"/>
    <s v="CUST10038"/>
    <x v="4"/>
    <x v="2746"/>
    <x v="2746"/>
    <d v="2023-08-05T00:00:00"/>
    <d v="2024-07-29T00:00:00"/>
    <x v="23"/>
    <x v="1"/>
    <n v="359"/>
    <n v="0.98356164383561639"/>
    <x v="0"/>
    <x v="2"/>
    <x v="3"/>
    <s v="Aug"/>
    <s v="Q3"/>
    <n v="1086"/>
    <n v="2024"/>
    <s v="Jul"/>
    <s v="Inactive"/>
    <n v="15.854823198519284"/>
  </r>
  <r>
    <x v="2747"/>
    <s v="CUST12220"/>
    <x v="0"/>
    <x v="2747"/>
    <x v="2747"/>
    <d v="2023-10-31T00:00:00"/>
    <d v="2023-12-14T00:00:00"/>
    <x v="37"/>
    <x v="2"/>
    <n v="44"/>
    <n v="0.12054794520547946"/>
    <x v="1"/>
    <x v="0"/>
    <x v="3"/>
    <s v="Oct"/>
    <s v="Q4"/>
    <n v="999"/>
    <n v="2023"/>
    <s v="Dec"/>
    <s v="Inactive"/>
    <n v="27.384879357528209"/>
  </r>
  <r>
    <x v="2748"/>
    <s v="CUST10708"/>
    <x v="2"/>
    <x v="2748"/>
    <x v="2748"/>
    <d v="2020-12-25T00:00:00"/>
    <d v="2021-01-21T00:00:00"/>
    <x v="125"/>
    <x v="1"/>
    <n v="27"/>
    <n v="7.3972602739726029E-2"/>
    <x v="1"/>
    <x v="2"/>
    <x v="4"/>
    <s v="Dec"/>
    <s v="Q4"/>
    <n v="2039"/>
    <n v="2021"/>
    <s v="Jan"/>
    <s v="Inactive"/>
    <n v="62.220944277307133"/>
  </r>
  <r>
    <x v="2749"/>
    <s v="CUST11135"/>
    <x v="0"/>
    <x v="2749"/>
    <x v="2749"/>
    <d v="2022-09-14T00:00:00"/>
    <d v="2023-11-09T00:00:00"/>
    <x v="266"/>
    <x v="1"/>
    <n v="421"/>
    <n v="1.1534246575342466"/>
    <x v="2"/>
    <x v="1"/>
    <x v="1"/>
    <s v="Sep"/>
    <s v="Q3"/>
    <n v="1411"/>
    <n v="2023"/>
    <s v="Nov"/>
    <s v="Inactive"/>
    <n v="17.508696295434671"/>
  </r>
  <r>
    <x v="2750"/>
    <s v="CUST12024"/>
    <x v="4"/>
    <x v="2750"/>
    <x v="2750"/>
    <d v="2024-06-16T00:00:00"/>
    <d v="2024-07-07T00:00:00"/>
    <x v="233"/>
    <x v="2"/>
    <n v="21"/>
    <n v="5.7534246575342465E-2"/>
    <x v="1"/>
    <x v="0"/>
    <x v="2"/>
    <s v="Jun"/>
    <s v="Q2"/>
    <n v="770"/>
    <n v="2024"/>
    <s v="Jul"/>
    <s v="Inactive"/>
    <n v="23.264552968989975"/>
  </r>
  <r>
    <x v="2751"/>
    <s v="CUST10207"/>
    <x v="2"/>
    <x v="2751"/>
    <x v="2751"/>
    <d v="2023-09-09T00:00:00"/>
    <d v="2024-10-11T00:00:00"/>
    <x v="124"/>
    <x v="1"/>
    <n v="398"/>
    <n v="1.0904109589041096"/>
    <x v="1"/>
    <x v="0"/>
    <x v="3"/>
    <s v="Sep"/>
    <s v="Q3"/>
    <n v="1051"/>
    <n v="2024"/>
    <s v="Oct"/>
    <s v="Inactive"/>
    <n v="22.112894303363724"/>
  </r>
  <r>
    <x v="2752"/>
    <s v="CUST10156"/>
    <x v="3"/>
    <x v="2752"/>
    <x v="2752"/>
    <d v="2022-09-11T00:00:00"/>
    <d v="2024-02-27T00:00:00"/>
    <x v="178"/>
    <x v="0"/>
    <n v="534"/>
    <n v="1.463013698630137"/>
    <x v="0"/>
    <x v="0"/>
    <x v="1"/>
    <s v="Sep"/>
    <s v="Q3"/>
    <n v="1414"/>
    <n v="2024"/>
    <s v="Feb"/>
    <s v="Active"/>
    <n v="6.3222386616722055"/>
  </r>
  <r>
    <x v="2753"/>
    <s v="CUST10427"/>
    <x v="0"/>
    <x v="2753"/>
    <x v="2753"/>
    <d v="2020-08-21T00:00:00"/>
    <d v="2024-02-10T00:00:00"/>
    <x v="152"/>
    <x v="1"/>
    <n v="1268"/>
    <n v="3.473972602739726"/>
    <x v="0"/>
    <x v="0"/>
    <x v="4"/>
    <s v="Aug"/>
    <s v="Q3"/>
    <n v="2165"/>
    <n v="2024"/>
    <s v="Feb"/>
    <s v="Inactive"/>
    <n v="4.1004012058216874"/>
  </r>
  <r>
    <x v="2754"/>
    <s v="CUST10729"/>
    <x v="4"/>
    <x v="2754"/>
    <x v="2754"/>
    <d v="2023-06-04T00:00:00"/>
    <d v="2024-11-15T00:00:00"/>
    <x v="217"/>
    <x v="2"/>
    <n v="530"/>
    <n v="1.452054794520548"/>
    <x v="1"/>
    <x v="0"/>
    <x v="3"/>
    <s v="Jun"/>
    <s v="Q2"/>
    <n v="1148"/>
    <n v="2024"/>
    <s v="Nov"/>
    <s v="Inactive"/>
    <n v="11.945792212114835"/>
  </r>
  <r>
    <x v="2755"/>
    <s v="CUST11985"/>
    <x v="3"/>
    <x v="2755"/>
    <x v="2755"/>
    <d v="2024-03-26T00:00:00"/>
    <d v="2024-05-27T00:00:00"/>
    <x v="222"/>
    <x v="1"/>
    <n v="62"/>
    <n v="0.16986301369863013"/>
    <x v="2"/>
    <x v="0"/>
    <x v="2"/>
    <s v="Mar"/>
    <s v="Q1"/>
    <n v="852"/>
    <n v="2024"/>
    <s v="May"/>
    <s v="Inactive"/>
    <n v="29.630793648262785"/>
  </r>
  <r>
    <x v="2756"/>
    <s v="CUST11214"/>
    <x v="0"/>
    <x v="2756"/>
    <x v="2756"/>
    <d v="2023-05-23T00:00:00"/>
    <d v="2023-06-10T00:00:00"/>
    <x v="189"/>
    <x v="2"/>
    <n v="18"/>
    <n v="4.9315068493150684E-2"/>
    <x v="0"/>
    <x v="0"/>
    <x v="3"/>
    <s v="May"/>
    <s v="Q2"/>
    <n v="1160"/>
    <n v="2023"/>
    <s v="Jun"/>
    <s v="Inactive"/>
    <n v="10.890942051746883"/>
  </r>
  <r>
    <x v="2757"/>
    <s v="CUST12044"/>
    <x v="0"/>
    <x v="2757"/>
    <x v="2757"/>
    <d v="2023-09-25T00:00:00"/>
    <d v="2024-01-31T00:00:00"/>
    <x v="168"/>
    <x v="0"/>
    <n v="128"/>
    <n v="0.35068493150684932"/>
    <x v="2"/>
    <x v="2"/>
    <x v="3"/>
    <s v="Sep"/>
    <s v="Q3"/>
    <n v="1035"/>
    <n v="2024"/>
    <s v="Jan"/>
    <s v="Active"/>
    <n v="145.65839719544914"/>
  </r>
  <r>
    <x v="2758"/>
    <s v="CUST11216"/>
    <x v="1"/>
    <x v="2758"/>
    <x v="2758"/>
    <d v="2023-08-08T00:00:00"/>
    <d v="2024-02-26T00:00:00"/>
    <x v="88"/>
    <x v="0"/>
    <n v="202"/>
    <n v="0.55342465753424652"/>
    <x v="0"/>
    <x v="0"/>
    <x v="3"/>
    <s v="Aug"/>
    <s v="Q3"/>
    <n v="1083"/>
    <n v="2024"/>
    <s v="Feb"/>
    <s v="Active"/>
    <n v="8.2872402283386055"/>
  </r>
  <r>
    <x v="2759"/>
    <s v="CUST12311"/>
    <x v="4"/>
    <x v="2759"/>
    <x v="2759"/>
    <d v="2024-03-22T00:00:00"/>
    <d v="2024-03-27T00:00:00"/>
    <x v="251"/>
    <x v="2"/>
    <n v="5"/>
    <n v="1.3698630136986301E-2"/>
    <x v="2"/>
    <x v="1"/>
    <x v="2"/>
    <s v="Mar"/>
    <s v="Q1"/>
    <n v="856"/>
    <n v="2024"/>
    <s v="Mar"/>
    <s v="Inactive"/>
    <n v="18.544880574103672"/>
  </r>
  <r>
    <x v="2760"/>
    <s v="CUST10632"/>
    <x v="3"/>
    <x v="2760"/>
    <x v="2760"/>
    <d v="2023-03-23T00:00:00"/>
    <d v="2025-06-24T00:00:00"/>
    <x v="43"/>
    <x v="1"/>
    <n v="824"/>
    <n v="2.2575342465753425"/>
    <x v="1"/>
    <x v="1"/>
    <x v="3"/>
    <s v="Mar"/>
    <s v="Q1"/>
    <n v="1221"/>
    <n v="2025"/>
    <s v="Jun"/>
    <s v="Inactive"/>
    <n v="7.7993379300452501"/>
  </r>
  <r>
    <x v="2761"/>
    <s v="CUST10527"/>
    <x v="4"/>
    <x v="2761"/>
    <x v="2761"/>
    <d v="2021-09-07T00:00:00"/>
    <d v="2024-03-08T00:00:00"/>
    <x v="43"/>
    <x v="1"/>
    <n v="913"/>
    <n v="2.5013698630136987"/>
    <x v="1"/>
    <x v="1"/>
    <x v="0"/>
    <s v="Sep"/>
    <s v="Q3"/>
    <n v="1783"/>
    <n v="2024"/>
    <s v="Mar"/>
    <s v="Inactive"/>
    <n v="12.998673729387464"/>
  </r>
  <r>
    <x v="2762"/>
    <s v="CUST10961"/>
    <x v="0"/>
    <x v="2762"/>
    <x v="2762"/>
    <d v="2023-03-22T00:00:00"/>
    <d v="2023-10-27T00:00:00"/>
    <x v="42"/>
    <x v="1"/>
    <n v="219"/>
    <n v="0.6"/>
    <x v="1"/>
    <x v="0"/>
    <x v="3"/>
    <s v="Mar"/>
    <s v="Q1"/>
    <n v="1222"/>
    <n v="2023"/>
    <s v="Oct"/>
    <s v="Inactive"/>
    <n v="9.0926985586142006"/>
  </r>
  <r>
    <x v="2763"/>
    <s v="CUST10041"/>
    <x v="4"/>
    <x v="2763"/>
    <x v="2763"/>
    <d v="2023-06-18T00:00:00"/>
    <d v="2024-02-08T00:00:00"/>
    <x v="271"/>
    <x v="0"/>
    <n v="235"/>
    <n v="0.64383561643835618"/>
    <x v="1"/>
    <x v="0"/>
    <x v="3"/>
    <s v="Jun"/>
    <s v="Q2"/>
    <n v="1134"/>
    <n v="2024"/>
    <s v="Feb"/>
    <s v="Active"/>
    <n v="13.093403164133662"/>
  </r>
  <r>
    <x v="2764"/>
    <s v="CUST11067"/>
    <x v="3"/>
    <x v="2764"/>
    <x v="2764"/>
    <d v="2021-01-30T00:00:00"/>
    <d v="2021-04-11T00:00:00"/>
    <x v="30"/>
    <x v="2"/>
    <n v="71"/>
    <n v="0.19452054794520549"/>
    <x v="2"/>
    <x v="1"/>
    <x v="0"/>
    <s v="Jan"/>
    <s v="Q1"/>
    <n v="2003"/>
    <n v="2021"/>
    <s v="Apr"/>
    <s v="Inactive"/>
    <n v="19.610745042317504"/>
  </r>
  <r>
    <x v="2765"/>
    <s v="CUST11520"/>
    <x v="1"/>
    <x v="2765"/>
    <x v="2765"/>
    <d v="2023-10-13T00:00:00"/>
    <d v="2024-04-21T00:00:00"/>
    <x v="253"/>
    <x v="0"/>
    <n v="191"/>
    <n v="0.52328767123287667"/>
    <x v="1"/>
    <x v="0"/>
    <x v="3"/>
    <s v="Oct"/>
    <s v="Q4"/>
    <n v="1017"/>
    <n v="2024"/>
    <s v="Apr"/>
    <s v="Active"/>
    <n v="17.509056867998051"/>
  </r>
  <r>
    <x v="2766"/>
    <s v="CUST11164"/>
    <x v="3"/>
    <x v="2766"/>
    <x v="2766"/>
    <d v="2022-02-22T00:00:00"/>
    <d v="2022-05-15T00:00:00"/>
    <x v="291"/>
    <x v="0"/>
    <n v="82"/>
    <n v="0.22465753424657534"/>
    <x v="2"/>
    <x v="2"/>
    <x v="1"/>
    <s v="Feb"/>
    <s v="Q1"/>
    <n v="1615"/>
    <n v="2022"/>
    <s v="May"/>
    <s v="Active"/>
    <n v="193.28716200117543"/>
  </r>
  <r>
    <x v="2767"/>
    <s v="CUST12359"/>
    <x v="1"/>
    <x v="2767"/>
    <x v="2767"/>
    <d v="2023-01-29T00:00:00"/>
    <d v="2023-05-09T00:00:00"/>
    <x v="220"/>
    <x v="1"/>
    <n v="100"/>
    <n v="0.27397260273972601"/>
    <x v="2"/>
    <x v="0"/>
    <x v="3"/>
    <s v="Jan"/>
    <s v="Q1"/>
    <n v="1274"/>
    <n v="2023"/>
    <s v="May"/>
    <s v="Inactive"/>
    <n v="41.152272276271958"/>
  </r>
  <r>
    <x v="2768"/>
    <s v="CUST11820"/>
    <x v="2"/>
    <x v="2768"/>
    <x v="2768"/>
    <d v="2021-11-24T00:00:00"/>
    <d v="2024-08-18T00:00:00"/>
    <x v="275"/>
    <x v="1"/>
    <n v="998"/>
    <n v="2.7342465753424658"/>
    <x v="1"/>
    <x v="0"/>
    <x v="0"/>
    <s v="Nov"/>
    <s v="Q4"/>
    <n v="1705"/>
    <n v="2024"/>
    <s v="Aug"/>
    <s v="Inactive"/>
    <n v="32.327478900727066"/>
  </r>
  <r>
    <x v="2769"/>
    <s v="CUST12247"/>
    <x v="4"/>
    <x v="2769"/>
    <x v="2769"/>
    <d v="2023-06-13T00:00:00"/>
    <d v="2025-01-21T00:00:00"/>
    <x v="4"/>
    <x v="0"/>
    <n v="588"/>
    <n v="1.6109589041095891"/>
    <x v="0"/>
    <x v="0"/>
    <x v="3"/>
    <s v="Jun"/>
    <s v="Q2"/>
    <n v="1139"/>
    <n v="2025"/>
    <s v="Jan"/>
    <s v="Active"/>
    <n v="5.2488097777537659"/>
  </r>
  <r>
    <x v="2770"/>
    <s v="CUST10804"/>
    <x v="1"/>
    <x v="2770"/>
    <x v="2770"/>
    <d v="2024-07-22T00:00:00"/>
    <d v="2025-03-31T00:00:00"/>
    <x v="212"/>
    <x v="2"/>
    <n v="252"/>
    <n v="0.69041095890410964"/>
    <x v="1"/>
    <x v="2"/>
    <x v="2"/>
    <s v="Jul"/>
    <s v="Q3"/>
    <n v="734"/>
    <n v="2025"/>
    <s v="Mar"/>
    <s v="Inactive"/>
    <n v="50.422368862265529"/>
  </r>
  <r>
    <x v="2771"/>
    <s v="CUST10690"/>
    <x v="1"/>
    <x v="2771"/>
    <x v="2771"/>
    <d v="2021-01-27T00:00:00"/>
    <d v="2022-02-11T00:00:00"/>
    <x v="175"/>
    <x v="1"/>
    <n v="380"/>
    <n v="1.0410958904109588"/>
    <x v="2"/>
    <x v="0"/>
    <x v="0"/>
    <s v="Jan"/>
    <s v="Q1"/>
    <n v="2006"/>
    <n v="2022"/>
    <s v="Feb"/>
    <s v="Inactive"/>
    <n v="41.614034762396159"/>
  </r>
  <r>
    <x v="2772"/>
    <s v="CUST11885"/>
    <x v="0"/>
    <x v="2772"/>
    <x v="2772"/>
    <d v="2024-05-27T00:00:00"/>
    <d v="2024-11-22T00:00:00"/>
    <x v="58"/>
    <x v="2"/>
    <n v="179"/>
    <n v="0.49041095890410957"/>
    <x v="1"/>
    <x v="0"/>
    <x v="2"/>
    <s v="May"/>
    <s v="Q2"/>
    <n v="790"/>
    <n v="2024"/>
    <s v="Nov"/>
    <s v="Inactive"/>
    <n v="18.167487729417346"/>
  </r>
  <r>
    <x v="2773"/>
    <s v="CUST11502"/>
    <x v="1"/>
    <x v="2773"/>
    <x v="2773"/>
    <d v="2024-01-03T00:00:00"/>
    <d v="2025-01-31T00:00:00"/>
    <x v="268"/>
    <x v="1"/>
    <n v="394"/>
    <n v="1.0794520547945206"/>
    <x v="1"/>
    <x v="1"/>
    <x v="2"/>
    <s v="Jan"/>
    <s v="Q1"/>
    <n v="935"/>
    <n v="2025"/>
    <s v="Jan"/>
    <s v="Inactive"/>
    <n v="10.727667412993593"/>
  </r>
  <r>
    <x v="2774"/>
    <s v="CUST10532"/>
    <x v="2"/>
    <x v="2774"/>
    <x v="2774"/>
    <d v="2022-01-27T00:00:00"/>
    <d v="2024-10-19T00:00:00"/>
    <x v="232"/>
    <x v="2"/>
    <n v="996"/>
    <n v="2.7287671232876711"/>
    <x v="1"/>
    <x v="2"/>
    <x v="1"/>
    <s v="Jan"/>
    <s v="Q1"/>
    <n v="1641"/>
    <n v="2024"/>
    <s v="Oct"/>
    <s v="Inactive"/>
    <n v="45.565297701702406"/>
  </r>
  <r>
    <x v="2775"/>
    <s v="CUST10487"/>
    <x v="0"/>
    <x v="2775"/>
    <x v="2775"/>
    <d v="2023-05-29T00:00:00"/>
    <d v="2025-02-18T00:00:00"/>
    <x v="246"/>
    <x v="2"/>
    <n v="631"/>
    <n v="1.7287671232876711"/>
    <x v="2"/>
    <x v="0"/>
    <x v="3"/>
    <s v="May"/>
    <s v="Q2"/>
    <n v="1154"/>
    <n v="2025"/>
    <s v="Feb"/>
    <s v="Inactive"/>
    <n v="29.508016909622871"/>
  </r>
  <r>
    <x v="2776"/>
    <s v="CUST12107"/>
    <x v="0"/>
    <x v="2776"/>
    <x v="2776"/>
    <d v="2022-12-18T00:00:00"/>
    <d v="2024-12-08T00:00:00"/>
    <x v="260"/>
    <x v="0"/>
    <n v="721"/>
    <n v="1.9753424657534246"/>
    <x v="0"/>
    <x v="0"/>
    <x v="1"/>
    <s v="Dec"/>
    <s v="Q4"/>
    <n v="1316"/>
    <n v="2024"/>
    <s v="Dec"/>
    <s v="Active"/>
    <n v="3.2568061077398802"/>
  </r>
  <r>
    <x v="2777"/>
    <s v="CUST10120"/>
    <x v="1"/>
    <x v="2777"/>
    <x v="2777"/>
    <d v="2024-04-29T00:00:00"/>
    <d v="2025-01-05T00:00:00"/>
    <x v="142"/>
    <x v="2"/>
    <n v="251"/>
    <n v="0.68767123287671228"/>
    <x v="1"/>
    <x v="0"/>
    <x v="2"/>
    <s v="Apr"/>
    <s v="Q2"/>
    <n v="818"/>
    <n v="2025"/>
    <s v="Jan"/>
    <s v="Inactive"/>
    <n v="29.397347339941138"/>
  </r>
  <r>
    <x v="2778"/>
    <s v="CUST12328"/>
    <x v="4"/>
    <x v="2778"/>
    <x v="2778"/>
    <d v="2023-06-05T00:00:00"/>
    <d v="2025-05-13T00:00:00"/>
    <x v="120"/>
    <x v="2"/>
    <n v="708"/>
    <n v="1.9397260273972603"/>
    <x v="1"/>
    <x v="2"/>
    <x v="3"/>
    <s v="Jun"/>
    <s v="Q2"/>
    <n v="1147"/>
    <n v="2025"/>
    <s v="May"/>
    <s v="Inactive"/>
    <n v="90.741307965091181"/>
  </r>
  <r>
    <x v="2779"/>
    <s v="CUST10097"/>
    <x v="4"/>
    <x v="2779"/>
    <x v="2779"/>
    <d v="2023-11-09T00:00:00"/>
    <d v="2024-09-10T00:00:00"/>
    <x v="181"/>
    <x v="0"/>
    <n v="306"/>
    <n v="0.83835616438356164"/>
    <x v="1"/>
    <x v="2"/>
    <x v="3"/>
    <s v="Nov"/>
    <s v="Q4"/>
    <n v="990"/>
    <n v="2024"/>
    <s v="Sep"/>
    <s v="Active"/>
    <n v="74.440713278999937"/>
  </r>
  <r>
    <x v="2780"/>
    <s v="CUST12446"/>
    <x v="4"/>
    <x v="2780"/>
    <x v="2780"/>
    <d v="2022-01-18T00:00:00"/>
    <d v="2022-04-09T00:00:00"/>
    <x v="256"/>
    <x v="2"/>
    <n v="81"/>
    <n v="0.22191780821917809"/>
    <x v="2"/>
    <x v="0"/>
    <x v="1"/>
    <s v="Jan"/>
    <s v="Q1"/>
    <n v="1650"/>
    <n v="2022"/>
    <s v="Apr"/>
    <s v="Inactive"/>
    <n v="21.838642562492524"/>
  </r>
  <r>
    <x v="2781"/>
    <s v="CUST10459"/>
    <x v="4"/>
    <x v="2781"/>
    <x v="2781"/>
    <d v="2022-07-25T00:00:00"/>
    <d v="2023-12-16T00:00:00"/>
    <x v="299"/>
    <x v="1"/>
    <n v="509"/>
    <n v="1.3945205479452054"/>
    <x v="2"/>
    <x v="2"/>
    <x v="1"/>
    <s v="Jul"/>
    <s v="Q3"/>
    <n v="1462"/>
    <n v="2023"/>
    <s v="Dec"/>
    <s v="Inactive"/>
    <n v="72.515724897906765"/>
  </r>
  <r>
    <x v="2782"/>
    <s v="CUST11405"/>
    <x v="2"/>
    <x v="2782"/>
    <x v="2782"/>
    <d v="2022-12-28T00:00:00"/>
    <d v="2023-03-17T00:00:00"/>
    <x v="139"/>
    <x v="2"/>
    <n v="79"/>
    <n v="0.21643835616438356"/>
    <x v="1"/>
    <x v="0"/>
    <x v="1"/>
    <s v="Dec"/>
    <s v="Q4"/>
    <n v="1306"/>
    <n v="2023"/>
    <s v="Mar"/>
    <s v="Inactive"/>
    <n v="24.74782818854494"/>
  </r>
  <r>
    <x v="2783"/>
    <s v="CUST11937"/>
    <x v="1"/>
    <x v="2783"/>
    <x v="2783"/>
    <d v="2024-06-12T00:00:00"/>
    <d v="2024-09-11T00:00:00"/>
    <x v="289"/>
    <x v="0"/>
    <n v="91"/>
    <n v="0.24931506849315069"/>
    <x v="0"/>
    <x v="0"/>
    <x v="2"/>
    <s v="Jun"/>
    <s v="Q2"/>
    <n v="774"/>
    <n v="2024"/>
    <s v="Sep"/>
    <s v="Active"/>
    <n v="7.7451333721137621"/>
  </r>
  <r>
    <x v="2784"/>
    <s v="CUST11685"/>
    <x v="4"/>
    <x v="2784"/>
    <x v="2784"/>
    <d v="2022-05-22T00:00:00"/>
    <d v="2024-05-29T00:00:00"/>
    <x v="105"/>
    <x v="0"/>
    <n v="738"/>
    <n v="2.021917808219178"/>
    <x v="2"/>
    <x v="2"/>
    <x v="1"/>
    <s v="May"/>
    <s v="Q2"/>
    <n v="1526"/>
    <n v="2024"/>
    <s v="May"/>
    <s v="Active"/>
    <n v="58.347062698767061"/>
  </r>
  <r>
    <x v="2785"/>
    <s v="CUST10851"/>
    <x v="4"/>
    <x v="2785"/>
    <x v="2785"/>
    <d v="2022-06-21T00:00:00"/>
    <d v="2022-08-03T00:00:00"/>
    <x v="290"/>
    <x v="2"/>
    <n v="43"/>
    <n v="0.11780821917808219"/>
    <x v="1"/>
    <x v="1"/>
    <x v="1"/>
    <s v="Jun"/>
    <s v="Q2"/>
    <n v="1496"/>
    <n v="2022"/>
    <s v="Aug"/>
    <s v="Inactive"/>
    <n v="9.7902941031373256"/>
  </r>
  <r>
    <x v="2786"/>
    <s v="CUST11320"/>
    <x v="3"/>
    <x v="2786"/>
    <x v="2786"/>
    <d v="2022-01-03T00:00:00"/>
    <d v="2024-02-05T00:00:00"/>
    <x v="1"/>
    <x v="2"/>
    <n v="763"/>
    <n v="2.0904109589041098"/>
    <x v="2"/>
    <x v="0"/>
    <x v="1"/>
    <s v="Jan"/>
    <s v="Q1"/>
    <n v="1665"/>
    <n v="2024"/>
    <s v="Feb"/>
    <s v="Inactive"/>
    <n v="44.946249627939281"/>
  </r>
  <r>
    <x v="2787"/>
    <s v="CUST10406"/>
    <x v="0"/>
    <x v="2787"/>
    <x v="2787"/>
    <d v="2023-11-18T00:00:00"/>
    <d v="2024-12-19T00:00:00"/>
    <x v="136"/>
    <x v="1"/>
    <n v="397"/>
    <n v="1.0876712328767124"/>
    <x v="2"/>
    <x v="0"/>
    <x v="3"/>
    <s v="Nov"/>
    <s v="Q4"/>
    <n v="981"/>
    <n v="2024"/>
    <s v="Dec"/>
    <s v="Inactive"/>
    <n v="33.319323696525409"/>
  </r>
  <r>
    <x v="2788"/>
    <s v="CUST11389"/>
    <x v="0"/>
    <x v="2788"/>
    <x v="2788"/>
    <d v="2023-09-22T00:00:00"/>
    <d v="2025-04-01T00:00:00"/>
    <x v="183"/>
    <x v="0"/>
    <n v="557"/>
    <n v="1.526027397260274"/>
    <x v="2"/>
    <x v="0"/>
    <x v="3"/>
    <s v="Sep"/>
    <s v="Q3"/>
    <n v="1038"/>
    <n v="2025"/>
    <s v="Apr"/>
    <s v="Active"/>
    <n v="40.478055334224102"/>
  </r>
  <r>
    <x v="2789"/>
    <s v="CUST12303"/>
    <x v="3"/>
    <x v="2789"/>
    <x v="2789"/>
    <d v="2022-07-23T00:00:00"/>
    <d v="2025-06-27T00:00:00"/>
    <x v="72"/>
    <x v="0"/>
    <n v="1070"/>
    <n v="2.9315068493150687"/>
    <x v="0"/>
    <x v="0"/>
    <x v="1"/>
    <s v="Jul"/>
    <s v="Q3"/>
    <n v="1464"/>
    <n v="2025"/>
    <s v="Jun"/>
    <s v="Active"/>
    <n v="10.084354234735118"/>
  </r>
  <r>
    <x v="2790"/>
    <s v="CUST10781"/>
    <x v="0"/>
    <x v="2790"/>
    <x v="2790"/>
    <d v="2023-03-12T00:00:00"/>
    <d v="2025-01-15T00:00:00"/>
    <x v="199"/>
    <x v="1"/>
    <n v="675"/>
    <n v="1.8493150684931507"/>
    <x v="1"/>
    <x v="2"/>
    <x v="3"/>
    <s v="Mar"/>
    <s v="Q1"/>
    <n v="1232"/>
    <n v="2025"/>
    <s v="Jan"/>
    <s v="Inactive"/>
    <n v="37.57720473189039"/>
  </r>
  <r>
    <x v="2791"/>
    <s v="CUST11690"/>
    <x v="2"/>
    <x v="2791"/>
    <x v="2791"/>
    <d v="2023-06-23T00:00:00"/>
    <d v="2023-07-23T00:00:00"/>
    <x v="286"/>
    <x v="2"/>
    <n v="30"/>
    <n v="8.2191780821917804E-2"/>
    <x v="1"/>
    <x v="2"/>
    <x v="3"/>
    <s v="Jun"/>
    <s v="Q2"/>
    <n v="1129"/>
    <n v="2023"/>
    <s v="Jul"/>
    <s v="Inactive"/>
    <n v="28.376070606102463"/>
  </r>
  <r>
    <x v="2792"/>
    <s v="CUST10425"/>
    <x v="4"/>
    <x v="2792"/>
    <x v="2792"/>
    <d v="2023-01-26T00:00:00"/>
    <d v="2025-01-20T00:00:00"/>
    <x v="93"/>
    <x v="2"/>
    <n v="725"/>
    <n v="1.9863013698630136"/>
    <x v="0"/>
    <x v="2"/>
    <x v="3"/>
    <s v="Jan"/>
    <s v="Q1"/>
    <n v="1277"/>
    <n v="2025"/>
    <s v="Jan"/>
    <s v="Inactive"/>
    <n v="32.726386982471681"/>
  </r>
  <r>
    <x v="2793"/>
    <s v="CUST11784"/>
    <x v="1"/>
    <x v="2793"/>
    <x v="2793"/>
    <d v="2023-08-19T00:00:00"/>
    <d v="2024-09-03T00:00:00"/>
    <x v="194"/>
    <x v="2"/>
    <n v="381"/>
    <n v="1.0438356164383562"/>
    <x v="1"/>
    <x v="2"/>
    <x v="3"/>
    <s v="Aug"/>
    <s v="Q3"/>
    <n v="1072"/>
    <n v="2024"/>
    <s v="Sep"/>
    <s v="Inactive"/>
    <n v="26.727727767753155"/>
  </r>
  <r>
    <x v="2794"/>
    <s v="CUST10560"/>
    <x v="3"/>
    <x v="2794"/>
    <x v="2794"/>
    <d v="2023-06-12T00:00:00"/>
    <d v="2023-07-07T00:00:00"/>
    <x v="1"/>
    <x v="1"/>
    <n v="25"/>
    <n v="6.8493150684931503E-2"/>
    <x v="0"/>
    <x v="1"/>
    <x v="3"/>
    <s v="Jun"/>
    <s v="Q2"/>
    <n v="1140"/>
    <n v="2023"/>
    <s v="Jul"/>
    <s v="Inactive"/>
    <n v="3.0648823336399889"/>
  </r>
  <r>
    <x v="2795"/>
    <s v="CUST10870"/>
    <x v="2"/>
    <x v="2795"/>
    <x v="2795"/>
    <d v="2024-03-01T00:00:00"/>
    <d v="2025-04-28T00:00:00"/>
    <x v="26"/>
    <x v="1"/>
    <n v="423"/>
    <n v="1.1589041095890411"/>
    <x v="2"/>
    <x v="0"/>
    <x v="2"/>
    <s v="Mar"/>
    <s v="Q1"/>
    <n v="877"/>
    <n v="2025"/>
    <s v="Apr"/>
    <s v="Inactive"/>
    <n v="41.458394728214031"/>
  </r>
  <r>
    <x v="2796"/>
    <s v="CUST10454"/>
    <x v="1"/>
    <x v="2796"/>
    <x v="2796"/>
    <d v="2022-12-19T00:00:00"/>
    <d v="2024-12-16T00:00:00"/>
    <x v="205"/>
    <x v="2"/>
    <n v="728"/>
    <n v="1.9945205479452055"/>
    <x v="0"/>
    <x v="1"/>
    <x v="1"/>
    <s v="Dec"/>
    <s v="Q4"/>
    <n v="1315"/>
    <n v="2024"/>
    <s v="Dec"/>
    <s v="Inactive"/>
    <n v="5.7752748403531839"/>
  </r>
  <r>
    <x v="2797"/>
    <s v="CUST10085"/>
    <x v="1"/>
    <x v="2797"/>
    <x v="2797"/>
    <d v="2022-11-24T00:00:00"/>
    <d v="2024-02-03T00:00:00"/>
    <x v="94"/>
    <x v="0"/>
    <n v="436"/>
    <n v="1.1945205479452055"/>
    <x v="2"/>
    <x v="1"/>
    <x v="1"/>
    <s v="Nov"/>
    <s v="Q4"/>
    <n v="1340"/>
    <n v="2024"/>
    <s v="Feb"/>
    <s v="Active"/>
    <n v="19.88747154232124"/>
  </r>
  <r>
    <x v="2798"/>
    <s v="CUST10845"/>
    <x v="1"/>
    <x v="2798"/>
    <x v="2798"/>
    <d v="2023-04-06T00:00:00"/>
    <d v="2023-12-28T00:00:00"/>
    <x v="238"/>
    <x v="1"/>
    <n v="266"/>
    <n v="0.72876712328767124"/>
    <x v="0"/>
    <x v="1"/>
    <x v="3"/>
    <s v="Apr"/>
    <s v="Q2"/>
    <n v="1207"/>
    <n v="2023"/>
    <s v="Dec"/>
    <s v="Inactive"/>
    <n v="2.2420382965227881"/>
  </r>
  <r>
    <x v="2799"/>
    <s v="CUST10007"/>
    <x v="0"/>
    <x v="2799"/>
    <x v="2799"/>
    <d v="2022-08-18T00:00:00"/>
    <d v="2025-02-12T00:00:00"/>
    <x v="42"/>
    <x v="2"/>
    <n v="909"/>
    <n v="2.4904109589041097"/>
    <x v="2"/>
    <x v="1"/>
    <x v="1"/>
    <s v="Aug"/>
    <s v="Q3"/>
    <n v="1438"/>
    <n v="2025"/>
    <s v="Feb"/>
    <s v="Inactive"/>
    <n v="20.211409450136024"/>
  </r>
  <r>
    <x v="2800"/>
    <s v="CUST10800"/>
    <x v="2"/>
    <x v="2800"/>
    <x v="2800"/>
    <d v="2024-02-24T00:00:00"/>
    <d v="2024-02-28T00:00:00"/>
    <x v="272"/>
    <x v="1"/>
    <n v="4"/>
    <n v="1.0958904109589041E-2"/>
    <x v="0"/>
    <x v="2"/>
    <x v="2"/>
    <s v="Feb"/>
    <s v="Q1"/>
    <n v="883"/>
    <n v="2024"/>
    <s v="Feb"/>
    <s v="Inactive"/>
    <n v="25.916511654163866"/>
  </r>
  <r>
    <x v="2801"/>
    <s v="CUST11090"/>
    <x v="1"/>
    <x v="2801"/>
    <x v="2801"/>
    <d v="2024-06-21T00:00:00"/>
    <d v="2025-04-12T00:00:00"/>
    <x v="34"/>
    <x v="1"/>
    <n v="295"/>
    <n v="0.80821917808219179"/>
    <x v="2"/>
    <x v="0"/>
    <x v="2"/>
    <s v="Jun"/>
    <s v="Q2"/>
    <n v="765"/>
    <n v="2025"/>
    <s v="Apr"/>
    <s v="Inactive"/>
    <n v="38.307874559298128"/>
  </r>
  <r>
    <x v="2802"/>
    <s v="CUST12207"/>
    <x v="3"/>
    <x v="2802"/>
    <x v="2802"/>
    <d v="2024-06-01T00:00:00"/>
    <d v="2024-07-02T00:00:00"/>
    <x v="130"/>
    <x v="0"/>
    <n v="31"/>
    <n v="8.4931506849315067E-2"/>
    <x v="2"/>
    <x v="0"/>
    <x v="2"/>
    <s v="Jun"/>
    <s v="Q2"/>
    <n v="785"/>
    <n v="2024"/>
    <s v="Jul"/>
    <s v="Active"/>
    <n v="24.775927291137307"/>
  </r>
  <r>
    <x v="2803"/>
    <s v="CUST10102"/>
    <x v="0"/>
    <x v="2803"/>
    <x v="2803"/>
    <d v="2021-12-25T00:00:00"/>
    <d v="2023-08-17T00:00:00"/>
    <x v="164"/>
    <x v="0"/>
    <n v="600"/>
    <n v="1.6438356164383561"/>
    <x v="1"/>
    <x v="1"/>
    <x v="0"/>
    <s v="Dec"/>
    <s v="Q4"/>
    <n v="1674"/>
    <n v="2023"/>
    <s v="Aug"/>
    <s v="Active"/>
    <n v="10.748307278758677"/>
  </r>
  <r>
    <x v="2804"/>
    <s v="CUST11362"/>
    <x v="1"/>
    <x v="2804"/>
    <x v="2804"/>
    <d v="2023-03-11T00:00:00"/>
    <d v="2023-08-19T00:00:00"/>
    <x v="136"/>
    <x v="1"/>
    <n v="161"/>
    <n v="0.44109589041095892"/>
    <x v="2"/>
    <x v="1"/>
    <x v="3"/>
    <s v="Mar"/>
    <s v="Q1"/>
    <n v="1233"/>
    <n v="2023"/>
    <s v="Aug"/>
    <s v="Inactive"/>
    <n v="19.587170062150783"/>
  </r>
  <r>
    <x v="2805"/>
    <s v="CUST11592"/>
    <x v="1"/>
    <x v="2805"/>
    <x v="2805"/>
    <d v="2021-11-03T00:00:00"/>
    <d v="2022-11-22T00:00:00"/>
    <x v="155"/>
    <x v="0"/>
    <n v="384"/>
    <n v="1.0520547945205478"/>
    <x v="2"/>
    <x v="0"/>
    <x v="0"/>
    <s v="Nov"/>
    <s v="Q4"/>
    <n v="1726"/>
    <n v="2022"/>
    <s v="Nov"/>
    <s v="Active"/>
    <n v="47.211417772388096"/>
  </r>
  <r>
    <x v="2806"/>
    <s v="CUST10946"/>
    <x v="2"/>
    <x v="2806"/>
    <x v="2806"/>
    <d v="2023-08-08T00:00:00"/>
    <d v="2023-09-02T00:00:00"/>
    <x v="224"/>
    <x v="1"/>
    <n v="25"/>
    <n v="6.8493150684931503E-2"/>
    <x v="0"/>
    <x v="1"/>
    <x v="3"/>
    <s v="Aug"/>
    <s v="Q3"/>
    <n v="1083"/>
    <n v="2023"/>
    <s v="Sep"/>
    <s v="Inactive"/>
    <n v="2.9990111649440272"/>
  </r>
  <r>
    <x v="2807"/>
    <s v="CUST12452"/>
    <x v="4"/>
    <x v="2807"/>
    <x v="2807"/>
    <d v="2023-08-07T00:00:00"/>
    <d v="2025-05-28T00:00:00"/>
    <x v="190"/>
    <x v="2"/>
    <n v="660"/>
    <n v="1.8082191780821917"/>
    <x v="0"/>
    <x v="0"/>
    <x v="3"/>
    <s v="Aug"/>
    <s v="Q3"/>
    <n v="1084"/>
    <n v="2025"/>
    <s v="May"/>
    <s v="Inactive"/>
    <n v="7.0036474456995936"/>
  </r>
  <r>
    <x v="2808"/>
    <s v="CUST12248"/>
    <x v="0"/>
    <x v="2808"/>
    <x v="2808"/>
    <d v="2023-05-25T00:00:00"/>
    <d v="2024-11-12T00:00:00"/>
    <x v="87"/>
    <x v="1"/>
    <n v="537"/>
    <n v="1.4712328767123288"/>
    <x v="2"/>
    <x v="1"/>
    <x v="3"/>
    <s v="May"/>
    <s v="Q2"/>
    <n v="1158"/>
    <n v="2024"/>
    <s v="Nov"/>
    <s v="Inactive"/>
    <n v="15.887234301573134"/>
  </r>
  <r>
    <x v="2809"/>
    <s v="CUST11761"/>
    <x v="4"/>
    <x v="2809"/>
    <x v="2809"/>
    <d v="2022-07-30T00:00:00"/>
    <d v="2024-02-23T00:00:00"/>
    <x v="190"/>
    <x v="1"/>
    <n v="573"/>
    <n v="1.5698630136986302"/>
    <x v="1"/>
    <x v="0"/>
    <x v="1"/>
    <s v="Jul"/>
    <s v="Q3"/>
    <n v="1457"/>
    <n v="2024"/>
    <s v="Feb"/>
    <s v="Inactive"/>
    <n v="15.971421131699342"/>
  </r>
  <r>
    <x v="2810"/>
    <s v="CUST11264"/>
    <x v="3"/>
    <x v="2810"/>
    <x v="2810"/>
    <d v="2024-06-14T00:00:00"/>
    <d v="2025-02-08T00:00:00"/>
    <x v="298"/>
    <x v="1"/>
    <n v="239"/>
    <n v="0.65479452054794518"/>
    <x v="1"/>
    <x v="0"/>
    <x v="2"/>
    <s v="Jun"/>
    <s v="Q2"/>
    <n v="772"/>
    <n v="2025"/>
    <s v="Feb"/>
    <s v="Inactive"/>
    <n v="21.244305620108463"/>
  </r>
  <r>
    <x v="2811"/>
    <s v="CUST11725"/>
    <x v="2"/>
    <x v="2811"/>
    <x v="2811"/>
    <d v="2024-01-26T00:00:00"/>
    <d v="2025-01-12T00:00:00"/>
    <x v="43"/>
    <x v="2"/>
    <n v="352"/>
    <n v="0.96438356164383565"/>
    <x v="1"/>
    <x v="0"/>
    <x v="2"/>
    <s v="Jan"/>
    <s v="Q1"/>
    <n v="912"/>
    <n v="2025"/>
    <s v="Jan"/>
    <s v="Inactive"/>
    <n v="15.61583763703905"/>
  </r>
  <r>
    <x v="2812"/>
    <s v="CUST10417"/>
    <x v="0"/>
    <x v="2812"/>
    <x v="2812"/>
    <d v="2024-02-26T00:00:00"/>
    <d v="2024-05-05T00:00:00"/>
    <x v="287"/>
    <x v="2"/>
    <n v="69"/>
    <n v="0.18904109589041096"/>
    <x v="0"/>
    <x v="2"/>
    <x v="2"/>
    <s v="Feb"/>
    <s v="Q1"/>
    <n v="881"/>
    <n v="2024"/>
    <s v="May"/>
    <s v="Inactive"/>
    <n v="23.237369950771921"/>
  </r>
  <r>
    <x v="2813"/>
    <s v="CUST12226"/>
    <x v="4"/>
    <x v="2813"/>
    <x v="2813"/>
    <d v="2024-06-16T00:00:00"/>
    <d v="2024-07-28T00:00:00"/>
    <x v="26"/>
    <x v="0"/>
    <n v="42"/>
    <n v="0.11506849315068493"/>
    <x v="1"/>
    <x v="0"/>
    <x v="2"/>
    <s v="Jun"/>
    <s v="Q2"/>
    <n v="770"/>
    <n v="2024"/>
    <s v="Jul"/>
    <s v="Active"/>
    <n v="34.535648531141561"/>
  </r>
  <r>
    <x v="2814"/>
    <s v="CUST10090"/>
    <x v="4"/>
    <x v="2814"/>
    <x v="2814"/>
    <d v="2024-04-06T00:00:00"/>
    <d v="2025-03-24T00:00:00"/>
    <x v="281"/>
    <x v="0"/>
    <n v="352"/>
    <n v="0.96438356164383565"/>
    <x v="1"/>
    <x v="1"/>
    <x v="2"/>
    <s v="Apr"/>
    <s v="Q2"/>
    <n v="841"/>
    <n v="2025"/>
    <s v="Mar"/>
    <s v="Active"/>
    <n v="9.2677637166950504"/>
  </r>
  <r>
    <x v="2815"/>
    <s v="CUST10133"/>
    <x v="1"/>
    <x v="2815"/>
    <x v="2815"/>
    <d v="2022-05-21T00:00:00"/>
    <d v="2022-10-30T00:00:00"/>
    <x v="205"/>
    <x v="0"/>
    <n v="162"/>
    <n v="0.44383561643835617"/>
    <x v="2"/>
    <x v="0"/>
    <x v="1"/>
    <s v="May"/>
    <s v="Q2"/>
    <n v="1527"/>
    <n v="2022"/>
    <s v="Oct"/>
    <s v="Active"/>
    <n v="24.323858468630068"/>
  </r>
  <r>
    <x v="2816"/>
    <s v="CUST12124"/>
    <x v="1"/>
    <x v="2816"/>
    <x v="2816"/>
    <d v="2023-03-25T00:00:00"/>
    <d v="2025-05-23T00:00:00"/>
    <x v="240"/>
    <x v="1"/>
    <n v="790"/>
    <n v="2.1643835616438358"/>
    <x v="0"/>
    <x v="2"/>
    <x v="3"/>
    <s v="Mar"/>
    <s v="Q1"/>
    <n v="1219"/>
    <n v="2025"/>
    <s v="May"/>
    <s v="Inactive"/>
    <n v="12.305164011928138"/>
  </r>
  <r>
    <x v="2817"/>
    <s v="CUST12446"/>
    <x v="4"/>
    <x v="2817"/>
    <x v="2817"/>
    <d v="2023-04-26T00:00:00"/>
    <d v="2024-02-21T00:00:00"/>
    <x v="41"/>
    <x v="0"/>
    <n v="301"/>
    <n v="0.8246575342465754"/>
    <x v="1"/>
    <x v="1"/>
    <x v="3"/>
    <s v="Apr"/>
    <s v="Q2"/>
    <n v="1187"/>
    <n v="2024"/>
    <s v="Feb"/>
    <s v="Active"/>
    <n v="15.331578146765587"/>
  </r>
  <r>
    <x v="2818"/>
    <s v="CUST12475"/>
    <x v="2"/>
    <x v="2818"/>
    <x v="2818"/>
    <d v="2022-07-13T00:00:00"/>
    <d v="2024-08-19T00:00:00"/>
    <x v="139"/>
    <x v="1"/>
    <n v="768"/>
    <n v="2.1041095890410957"/>
    <x v="1"/>
    <x v="2"/>
    <x v="1"/>
    <s v="Jul"/>
    <s v="Q3"/>
    <n v="1474"/>
    <n v="2024"/>
    <s v="Aug"/>
    <s v="Inactive"/>
    <n v="54.3069209244644"/>
  </r>
  <r>
    <x v="2819"/>
    <s v="CUST11464"/>
    <x v="1"/>
    <x v="2819"/>
    <x v="2819"/>
    <d v="2024-02-18T00:00:00"/>
    <d v="2024-07-13T00:00:00"/>
    <x v="106"/>
    <x v="2"/>
    <n v="146"/>
    <n v="0.4"/>
    <x v="1"/>
    <x v="2"/>
    <x v="2"/>
    <s v="Feb"/>
    <s v="Q1"/>
    <n v="889"/>
    <n v="2024"/>
    <s v="Jul"/>
    <s v="Inactive"/>
    <n v="29.570331882904942"/>
  </r>
  <r>
    <x v="2820"/>
    <s v="CUST11593"/>
    <x v="4"/>
    <x v="2820"/>
    <x v="2820"/>
    <d v="2024-05-02T00:00:00"/>
    <d v="2024-05-12T00:00:00"/>
    <x v="81"/>
    <x v="0"/>
    <n v="10"/>
    <n v="2.7397260273972601E-2"/>
    <x v="1"/>
    <x v="1"/>
    <x v="2"/>
    <s v="May"/>
    <s v="Q2"/>
    <n v="815"/>
    <n v="2024"/>
    <s v="May"/>
    <s v="Active"/>
    <n v="18.477450799282732"/>
  </r>
  <r>
    <x v="2821"/>
    <s v="CUST11478"/>
    <x v="2"/>
    <x v="2821"/>
    <x v="2821"/>
    <d v="2023-05-05T00:00:00"/>
    <d v="2024-01-12T00:00:00"/>
    <x v="223"/>
    <x v="2"/>
    <n v="252"/>
    <n v="0.69041095890410964"/>
    <x v="1"/>
    <x v="2"/>
    <x v="3"/>
    <s v="May"/>
    <s v="Q2"/>
    <n v="1178"/>
    <n v="2024"/>
    <s v="Jan"/>
    <s v="Inactive"/>
    <n v="108.85535591932431"/>
  </r>
  <r>
    <x v="2822"/>
    <s v="CUST11761"/>
    <x v="4"/>
    <x v="2822"/>
    <x v="2822"/>
    <d v="2022-04-10T00:00:00"/>
    <d v="2023-11-12T00:00:00"/>
    <x v="191"/>
    <x v="1"/>
    <n v="581"/>
    <n v="1.5917808219178082"/>
    <x v="2"/>
    <x v="1"/>
    <x v="1"/>
    <s v="Apr"/>
    <s v="Q2"/>
    <n v="1568"/>
    <n v="2023"/>
    <s v="Nov"/>
    <s v="Inactive"/>
    <n v="15.605958981355748"/>
  </r>
  <r>
    <x v="2823"/>
    <s v="CUST10002"/>
    <x v="0"/>
    <x v="2823"/>
    <x v="2823"/>
    <d v="2022-08-26T00:00:00"/>
    <d v="2023-05-26T00:00:00"/>
    <x v="129"/>
    <x v="2"/>
    <n v="273"/>
    <n v="0.74794520547945209"/>
    <x v="1"/>
    <x v="0"/>
    <x v="1"/>
    <s v="Aug"/>
    <s v="Q3"/>
    <n v="1430"/>
    <n v="2023"/>
    <s v="May"/>
    <s v="Inactive"/>
    <n v="9.0000563929170507"/>
  </r>
  <r>
    <x v="2824"/>
    <s v="CUST12172"/>
    <x v="2"/>
    <x v="2824"/>
    <x v="2824"/>
    <d v="2023-11-10T00:00:00"/>
    <d v="2025-07-01T00:00:00"/>
    <x v="259"/>
    <x v="1"/>
    <n v="599"/>
    <n v="1.6410958904109589"/>
    <x v="1"/>
    <x v="2"/>
    <x v="3"/>
    <s v="Nov"/>
    <s v="Q4"/>
    <n v="989"/>
    <n v="2025"/>
    <s v="Jul"/>
    <s v="Inactive"/>
    <n v="23.889804456201627"/>
  </r>
  <r>
    <x v="2825"/>
    <s v="CUST11829"/>
    <x v="0"/>
    <x v="2825"/>
    <x v="2825"/>
    <d v="2022-10-04T00:00:00"/>
    <d v="2024-01-29T00:00:00"/>
    <x v="22"/>
    <x v="1"/>
    <n v="482"/>
    <n v="1.3205479452054794"/>
    <x v="0"/>
    <x v="0"/>
    <x v="1"/>
    <s v="Oct"/>
    <s v="Q4"/>
    <n v="1391"/>
    <n v="2024"/>
    <s v="Jan"/>
    <s v="Inactive"/>
    <n v="9.0108938540286712"/>
  </r>
  <r>
    <x v="2826"/>
    <s v="CUST12139"/>
    <x v="1"/>
    <x v="2826"/>
    <x v="2826"/>
    <d v="2021-01-12T00:00:00"/>
    <d v="2023-02-18T00:00:00"/>
    <x v="13"/>
    <x v="1"/>
    <n v="767"/>
    <n v="2.1013698630136988"/>
    <x v="0"/>
    <x v="1"/>
    <x v="0"/>
    <s v="Jan"/>
    <s v="Q1"/>
    <n v="2021"/>
    <n v="2023"/>
    <s v="Feb"/>
    <s v="Inactive"/>
    <n v="4.6903115007153193"/>
  </r>
  <r>
    <x v="2827"/>
    <s v="CUST10904"/>
    <x v="1"/>
    <x v="2827"/>
    <x v="2827"/>
    <d v="2023-09-05T00:00:00"/>
    <d v="2024-02-11T00:00:00"/>
    <x v="241"/>
    <x v="0"/>
    <n v="159"/>
    <n v="0.43561643835616437"/>
    <x v="0"/>
    <x v="1"/>
    <x v="3"/>
    <s v="Sep"/>
    <s v="Q3"/>
    <n v="1055"/>
    <n v="2024"/>
    <s v="Feb"/>
    <s v="Active"/>
    <n v="5.6641024005585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242860-2CBA-49ED-B2B4-EF4599E0AD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5:C39" firstHeaderRow="1" firstDataRow="1" firstDataCol="1"/>
  <pivotFields count="21">
    <pivotField dataField="1"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showAll="0">
      <items count="6">
        <item x="1"/>
        <item x="0"/>
        <item x="2"/>
        <item x="4"/>
        <item x="3"/>
        <item t="default"/>
      </items>
    </pivotField>
    <pivotField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axis="axisRow"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11"/>
  </rowFields>
  <rowItems count="4">
    <i>
      <x/>
    </i>
    <i>
      <x v="1"/>
    </i>
    <i>
      <x v="2"/>
    </i>
    <i t="grand">
      <x/>
    </i>
  </rowItems>
  <colItems count="1">
    <i/>
  </colItems>
  <dataFields count="1">
    <dataField name="Count of policy_id" fld="0" subtotal="count" baseField="0" baseItem="0"/>
  </dataFields>
  <formats count="6">
    <format dxfId="20">
      <pivotArea type="all" dataOnly="0" outline="0" fieldPosition="0"/>
    </format>
    <format dxfId="19">
      <pivotArea outline="0" collapsedLevelsAreSubtotals="1" fieldPosition="0"/>
    </format>
    <format dxfId="18">
      <pivotArea field="11" type="button" dataOnly="0" labelOnly="1" outline="0" axis="axisRow" fieldPosition="0"/>
    </format>
    <format dxfId="17">
      <pivotArea dataOnly="0" labelOnly="1" fieldPosition="0">
        <references count="1">
          <reference field="11"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4A0D7-905A-4CF0-A752-39F625CF5E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2:P28" firstHeaderRow="1" firstDataRow="1" firstDataCol="1"/>
  <pivotFields count="21">
    <pivotField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showAll="0">
      <items count="6">
        <item x="1"/>
        <item x="0"/>
        <item x="2"/>
        <item x="4"/>
        <item x="3"/>
        <item t="default"/>
      </items>
    </pivotField>
    <pivotField showAll="0"/>
    <pivotField dataField="1"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axis="axisRow"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13"/>
  </rowFields>
  <rowItems count="6">
    <i>
      <x/>
    </i>
    <i>
      <x v="1"/>
    </i>
    <i>
      <x v="2"/>
    </i>
    <i>
      <x v="3"/>
    </i>
    <i>
      <x v="4"/>
    </i>
    <i t="grand">
      <x/>
    </i>
  </rowItems>
  <colItems count="1">
    <i/>
  </colItems>
  <dataFields count="1">
    <dataField name="Sum of annual_premium" fld="4" baseField="0" baseItem="0"/>
  </dataFields>
  <formats count="6">
    <format dxfId="26">
      <pivotArea type="all" dataOnly="0" outline="0" fieldPosition="0"/>
    </format>
    <format dxfId="25">
      <pivotArea outline="0" collapsedLevelsAreSubtotals="1" fieldPosition="0"/>
    </format>
    <format dxfId="24">
      <pivotArea field="13" type="button" dataOnly="0" labelOnly="1" outline="0" axis="axisRow" fieldPosition="0"/>
    </format>
    <format dxfId="23">
      <pivotArea dataOnly="0" labelOnly="1" fieldPosition="0">
        <references count="1">
          <reference field="13" count="0"/>
        </references>
      </pivotArea>
    </format>
    <format dxfId="22">
      <pivotArea dataOnly="0" labelOnly="1" grandRow="1" outline="0"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39A741-F6A5-4BD0-B65D-945DFF8B42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P15" firstHeaderRow="1" firstDataRow="1" firstDataCol="1"/>
  <pivotFields count="21">
    <pivotField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axis="axisRow" showAll="0">
      <items count="6">
        <item x="1"/>
        <item x="0"/>
        <item x="2"/>
        <item x="4"/>
        <item x="3"/>
        <item t="default"/>
      </items>
    </pivotField>
    <pivotField showAll="0"/>
    <pivotField dataField="1"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2"/>
  </rowFields>
  <rowItems count="6">
    <i>
      <x/>
    </i>
    <i>
      <x v="1"/>
    </i>
    <i>
      <x v="2"/>
    </i>
    <i>
      <x v="3"/>
    </i>
    <i>
      <x v="4"/>
    </i>
    <i t="grand">
      <x/>
    </i>
  </rowItems>
  <colItems count="1">
    <i/>
  </colItems>
  <dataFields count="1">
    <dataField name="Sum of annual_premium" fld="4" baseField="0" baseItem="0"/>
  </dataFields>
  <formats count="6">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3A329-FB34-4D74-9176-57FD03A9232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5:I41" firstHeaderRow="1" firstDataRow="1" firstDataCol="1"/>
  <pivotFields count="21">
    <pivotField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axis="axisRow" showAll="0">
      <items count="6">
        <item x="1"/>
        <item x="0"/>
        <item x="2"/>
        <item x="4"/>
        <item x="3"/>
        <item t="default"/>
      </items>
    </pivotField>
    <pivotField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dataField="1" showAll="0"/>
    <pivotField numFmtId="166" showAll="0"/>
    <pivotField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2"/>
  </rowFields>
  <rowItems count="6">
    <i>
      <x/>
    </i>
    <i>
      <x v="1"/>
    </i>
    <i>
      <x v="2"/>
    </i>
    <i>
      <x v="3"/>
    </i>
    <i>
      <x v="4"/>
    </i>
    <i t="grand">
      <x/>
    </i>
  </rowItems>
  <colItems count="1">
    <i/>
  </colItems>
  <dataFields count="1">
    <dataField name="Sum of Policy Duration(days)" fld="9" baseField="0" baseItem="0"/>
  </dataFields>
  <formats count="6">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A7A06-D19D-465E-A718-7424760DD4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9:I15" firstHeaderRow="1" firstDataRow="1" firstDataCol="1"/>
  <pivotFields count="21">
    <pivotField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axis="axisRow" showAll="0">
      <items count="6">
        <item x="1"/>
        <item x="0"/>
        <item x="2"/>
        <item x="4"/>
        <item x="3"/>
        <item t="default"/>
      </items>
    </pivotField>
    <pivotField dataField="1"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2"/>
  </rowFields>
  <rowItems count="6">
    <i>
      <x/>
    </i>
    <i>
      <x v="1"/>
    </i>
    <i>
      <x v="2"/>
    </i>
    <i>
      <x v="3"/>
    </i>
    <i>
      <x v="4"/>
    </i>
    <i t="grand">
      <x/>
    </i>
  </rowItems>
  <colItems count="1">
    <i/>
  </colItems>
  <dataFields count="1">
    <dataField name="Sum of coverage_amount" fld="3" baseField="2" baseItem="0" numFmtId="2"/>
  </dataFields>
  <formats count="6">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6627D6-E3B8-4A60-BE63-0174F48911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2:I28" firstHeaderRow="1" firstDataRow="1" firstDataCol="1"/>
  <pivotFields count="21">
    <pivotField dataField="1"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showAll="0">
      <items count="6">
        <item x="1"/>
        <item x="0"/>
        <item x="2"/>
        <item x="4"/>
        <item x="3"/>
        <item t="default"/>
      </items>
    </pivotField>
    <pivotField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axis="axisRow"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13"/>
  </rowFields>
  <rowItems count="6">
    <i>
      <x/>
    </i>
    <i>
      <x v="1"/>
    </i>
    <i>
      <x v="2"/>
    </i>
    <i>
      <x v="3"/>
    </i>
    <i>
      <x v="4"/>
    </i>
    <i t="grand">
      <x/>
    </i>
  </rowItems>
  <colItems count="1">
    <i/>
  </colItems>
  <dataFields count="1">
    <dataField name="Count of policy_id" fld="0" subtotal="count" baseField="0" baseItem="0"/>
  </dataFields>
  <formats count="6">
    <format dxfId="50">
      <pivotArea type="all" dataOnly="0" outline="0" fieldPosition="0"/>
    </format>
    <format dxfId="49">
      <pivotArea outline="0" collapsedLevelsAreSubtotals="1" fieldPosition="0"/>
    </format>
    <format dxfId="48">
      <pivotArea field="13" type="button" dataOnly="0" labelOnly="1" outline="0" axis="axisRow" fieldPosition="0"/>
    </format>
    <format dxfId="47">
      <pivotArea dataOnly="0" labelOnly="1" fieldPosition="0">
        <references count="1">
          <reference field="13" count="0"/>
        </references>
      </pivotArea>
    </format>
    <format dxfId="46">
      <pivotArea dataOnly="0" labelOnly="1" grandRow="1" outline="0" fieldPosition="0"/>
    </format>
    <format dxfId="4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BE60A3-980E-49C6-9512-FB1D4382B7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5:P41" firstHeaderRow="1" firstDataRow="1" firstDataCol="1"/>
  <pivotFields count="21">
    <pivotField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axis="axisRow" showAll="0">
      <items count="6">
        <item x="1"/>
        <item x="0"/>
        <item x="2"/>
        <item x="4"/>
        <item x="3"/>
        <item t="default"/>
      </items>
    </pivotField>
    <pivotField dataField="1"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2"/>
  </rowFields>
  <rowItems count="6">
    <i>
      <x/>
    </i>
    <i>
      <x v="1"/>
    </i>
    <i>
      <x v="2"/>
    </i>
    <i>
      <x v="3"/>
    </i>
    <i>
      <x v="4"/>
    </i>
    <i t="grand">
      <x/>
    </i>
  </rowItems>
  <colItems count="1">
    <i/>
  </colItems>
  <dataFields count="1">
    <dataField name="Sum of coverage_amount" fld="3" baseField="0" baseItem="0"/>
  </dataFields>
  <formats count="6">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079787-85D8-43ED-B44E-4009C8B1D5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9:C15" firstHeaderRow="1" firstDataRow="1" firstDataCol="1"/>
  <pivotFields count="21">
    <pivotField dataField="1"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axis="axisRow" showAll="0">
      <items count="6">
        <item x="1"/>
        <item x="0"/>
        <item x="2"/>
        <item x="4"/>
        <item x="3"/>
        <item t="default"/>
      </items>
    </pivotField>
    <pivotField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2"/>
  </rowFields>
  <rowItems count="6">
    <i>
      <x/>
    </i>
    <i>
      <x v="1"/>
    </i>
    <i>
      <x v="2"/>
    </i>
    <i>
      <x v="3"/>
    </i>
    <i>
      <x v="4"/>
    </i>
    <i t="grand">
      <x/>
    </i>
  </rowItems>
  <colItems count="1">
    <i/>
  </colItems>
  <dataFields count="1">
    <dataField name="Count of policy_id" fld="0" subtotal="count" baseField="0" baseItem="0"/>
  </dataFields>
  <formats count="6">
    <format dxfId="62">
      <pivotArea type="all" dataOnly="0" outline="0" fieldPosition="0"/>
    </format>
    <format dxfId="61">
      <pivotArea outline="0" collapsedLevelsAreSubtotals="1"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497268-3F45-4A37-BD53-EF107DE391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C26" firstHeaderRow="1" firstDataRow="1" firstDataCol="1"/>
  <pivotFields count="21">
    <pivotField dataField="1" showAll="0">
      <items count="28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t="default"/>
      </items>
    </pivotField>
    <pivotField showAll="0"/>
    <pivotField showAll="0">
      <items count="6">
        <item x="1"/>
        <item x="0"/>
        <item x="2"/>
        <item x="4"/>
        <item x="3"/>
        <item t="default"/>
      </items>
    </pivotField>
    <pivotField showAll="0"/>
    <pivotField showAll="0"/>
    <pivotField numFmtId="14" showAll="0"/>
    <pivotField numFmtId="14" showAll="0"/>
    <pivotField showAll="0">
      <items count="301">
        <item x="251"/>
        <item x="12"/>
        <item x="95"/>
        <item x="230"/>
        <item x="23"/>
        <item x="86"/>
        <item x="198"/>
        <item x="120"/>
        <item x="1"/>
        <item x="254"/>
        <item x="262"/>
        <item x="126"/>
        <item x="76"/>
        <item x="238"/>
        <item x="249"/>
        <item x="217"/>
        <item x="36"/>
        <item x="102"/>
        <item x="264"/>
        <item x="73"/>
        <item x="75"/>
        <item x="206"/>
        <item x="133"/>
        <item x="192"/>
        <item x="98"/>
        <item x="146"/>
        <item x="142"/>
        <item x="18"/>
        <item x="6"/>
        <item x="260"/>
        <item x="187"/>
        <item x="156"/>
        <item x="245"/>
        <item x="233"/>
        <item x="194"/>
        <item x="176"/>
        <item x="297"/>
        <item x="93"/>
        <item x="31"/>
        <item x="279"/>
        <item x="54"/>
        <item x="117"/>
        <item x="25"/>
        <item x="159"/>
        <item x="290"/>
        <item x="184"/>
        <item x="274"/>
        <item x="225"/>
        <item x="43"/>
        <item x="103"/>
        <item x="4"/>
        <item x="89"/>
        <item x="252"/>
        <item x="190"/>
        <item x="243"/>
        <item x="116"/>
        <item x="247"/>
        <item x="125"/>
        <item x="163"/>
        <item x="222"/>
        <item x="136"/>
        <item x="21"/>
        <item x="205"/>
        <item x="26"/>
        <item x="45"/>
        <item x="174"/>
        <item x="28"/>
        <item x="7"/>
        <item x="269"/>
        <item x="289"/>
        <item x="177"/>
        <item x="228"/>
        <item x="130"/>
        <item x="143"/>
        <item x="263"/>
        <item x="121"/>
        <item x="90"/>
        <item x="255"/>
        <item x="209"/>
        <item x="237"/>
        <item x="68"/>
        <item x="258"/>
        <item x="106"/>
        <item x="115"/>
        <item x="278"/>
        <item x="8"/>
        <item x="158"/>
        <item x="285"/>
        <item x="208"/>
        <item x="128"/>
        <item x="3"/>
        <item x="248"/>
        <item x="227"/>
        <item x="282"/>
        <item x="173"/>
        <item x="200"/>
        <item x="88"/>
        <item x="64"/>
        <item x="15"/>
        <item x="84"/>
        <item x="270"/>
        <item x="218"/>
        <item x="256"/>
        <item x="239"/>
        <item x="39"/>
        <item x="99"/>
        <item x="242"/>
        <item x="47"/>
        <item x="42"/>
        <item x="138"/>
        <item x="122"/>
        <item x="105"/>
        <item x="197"/>
        <item x="223"/>
        <item x="220"/>
        <item x="212"/>
        <item x="114"/>
        <item x="50"/>
        <item x="2"/>
        <item x="94"/>
        <item x="147"/>
        <item x="123"/>
        <item x="37"/>
        <item x="296"/>
        <item x="44"/>
        <item x="34"/>
        <item x="20"/>
        <item x="189"/>
        <item x="277"/>
        <item x="171"/>
        <item x="235"/>
        <item x="91"/>
        <item x="27"/>
        <item x="113"/>
        <item x="241"/>
        <item x="79"/>
        <item x="24"/>
        <item x="33"/>
        <item x="215"/>
        <item x="292"/>
        <item x="148"/>
        <item x="49"/>
        <item x="52"/>
        <item x="41"/>
        <item x="127"/>
        <item x="240"/>
        <item x="246"/>
        <item x="216"/>
        <item x="78"/>
        <item x="82"/>
        <item x="35"/>
        <item x="202"/>
        <item x="281"/>
        <item x="271"/>
        <item x="149"/>
        <item x="175"/>
        <item x="80"/>
        <item x="140"/>
        <item x="87"/>
        <item x="210"/>
        <item x="191"/>
        <item x="150"/>
        <item x="283"/>
        <item x="169"/>
        <item x="201"/>
        <item x="51"/>
        <item x="188"/>
        <item x="211"/>
        <item x="229"/>
        <item x="265"/>
        <item x="9"/>
        <item x="232"/>
        <item x="161"/>
        <item x="185"/>
        <item x="165"/>
        <item x="261"/>
        <item x="16"/>
        <item x="40"/>
        <item x="221"/>
        <item x="57"/>
        <item x="141"/>
        <item x="204"/>
        <item x="199"/>
        <item x="77"/>
        <item x="110"/>
        <item x="250"/>
        <item x="268"/>
        <item x="244"/>
        <item x="168"/>
        <item x="11"/>
        <item x="207"/>
        <item x="96"/>
        <item x="101"/>
        <item x="30"/>
        <item x="55"/>
        <item x="132"/>
        <item x="160"/>
        <item x="32"/>
        <item x="275"/>
        <item x="170"/>
        <item x="38"/>
        <item x="295"/>
        <item x="266"/>
        <item x="69"/>
        <item x="19"/>
        <item x="56"/>
        <item x="226"/>
        <item x="22"/>
        <item x="112"/>
        <item x="17"/>
        <item x="85"/>
        <item x="66"/>
        <item x="134"/>
        <item x="13"/>
        <item x="267"/>
        <item x="203"/>
        <item x="236"/>
        <item x="257"/>
        <item x="288"/>
        <item x="119"/>
        <item x="193"/>
        <item x="284"/>
        <item x="74"/>
        <item x="181"/>
        <item x="214"/>
        <item x="111"/>
        <item x="180"/>
        <item x="186"/>
        <item x="108"/>
        <item x="124"/>
        <item x="178"/>
        <item x="293"/>
        <item x="107"/>
        <item x="153"/>
        <item x="10"/>
        <item x="234"/>
        <item x="109"/>
        <item x="167"/>
        <item x="0"/>
        <item x="164"/>
        <item x="62"/>
        <item x="92"/>
        <item x="81"/>
        <item x="65"/>
        <item x="145"/>
        <item x="183"/>
        <item x="298"/>
        <item x="63"/>
        <item x="299"/>
        <item x="131"/>
        <item x="60"/>
        <item x="272"/>
        <item x="61"/>
        <item x="172"/>
        <item x="104"/>
        <item x="72"/>
        <item x="144"/>
        <item x="276"/>
        <item x="291"/>
        <item x="224"/>
        <item x="97"/>
        <item x="71"/>
        <item x="129"/>
        <item x="273"/>
        <item x="5"/>
        <item x="286"/>
        <item x="58"/>
        <item x="195"/>
        <item x="139"/>
        <item x="83"/>
        <item x="166"/>
        <item x="48"/>
        <item x="253"/>
        <item x="152"/>
        <item x="29"/>
        <item x="14"/>
        <item x="259"/>
        <item x="179"/>
        <item x="135"/>
        <item x="118"/>
        <item x="151"/>
        <item x="137"/>
        <item x="157"/>
        <item x="287"/>
        <item x="155"/>
        <item x="231"/>
        <item x="67"/>
        <item x="46"/>
        <item x="182"/>
        <item x="59"/>
        <item x="294"/>
        <item x="280"/>
        <item x="213"/>
        <item x="53"/>
        <item x="154"/>
        <item x="100"/>
        <item x="196"/>
        <item x="219"/>
        <item x="70"/>
        <item x="162"/>
        <item t="default"/>
      </items>
    </pivotField>
    <pivotField axis="axisRow" showAll="0">
      <items count="4">
        <item x="1"/>
        <item x="0"/>
        <item x="2"/>
        <item t="default"/>
      </items>
    </pivotField>
    <pivotField showAll="0"/>
    <pivotField numFmtId="166" showAll="0"/>
    <pivotField showAll="0">
      <items count="4">
        <item x="2"/>
        <item x="0"/>
        <item x="1"/>
        <item t="default"/>
      </items>
    </pivotField>
    <pivotField showAll="0">
      <items count="4">
        <item x="1"/>
        <item x="2"/>
        <item x="0"/>
        <item t="default"/>
      </items>
    </pivotField>
    <pivotField showAll="0">
      <items count="6">
        <item x="4"/>
        <item x="0"/>
        <item x="1"/>
        <item x="3"/>
        <item x="2"/>
        <item t="default"/>
      </items>
    </pivotField>
    <pivotField showAll="0"/>
    <pivotField showAll="0"/>
    <pivotField showAll="0"/>
    <pivotField showAll="0"/>
    <pivotField showAll="0"/>
    <pivotField showAll="0"/>
    <pivotField numFmtId="165" showAll="0"/>
  </pivotFields>
  <rowFields count="1">
    <field x="8"/>
  </rowFields>
  <rowItems count="4">
    <i>
      <x/>
    </i>
    <i>
      <x v="1"/>
    </i>
    <i>
      <x v="2"/>
    </i>
    <i t="grand">
      <x/>
    </i>
  </rowItems>
  <colItems count="1">
    <i/>
  </colItems>
  <dataFields count="1">
    <dataField name="Count of policy_id" fld="0" subtotal="count" baseField="0" baseItem="0"/>
  </dataFields>
  <formats count="6">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grandRow="1" outline="0" fieldPosition="0"/>
    </format>
    <format dxfId="6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8D77B2-4F2C-4B54-8E39-6A4D57738BAB}" autoFormatId="16" applyNumberFormats="0" applyBorderFormats="0" applyFontFormats="0" applyPatternFormats="0" applyAlignmentFormats="0" applyWidthHeightFormats="0">
  <queryTableRefresh nextId="22" unboundColumnsRight="12">
    <queryTableFields count="21">
      <queryTableField id="1" name="policy_id" tableColumnId="1"/>
      <queryTableField id="2" name="customer_id" tableColumnId="2"/>
      <queryTableField id="3" name="product_type" tableColumnId="3"/>
      <queryTableField id="4" name="coverage_amount" tableColumnId="4"/>
      <queryTableField id="5" name="annual_premium" tableColumnId="5"/>
      <queryTableField id="6" name="policy_start_date" tableColumnId="6"/>
      <queryTableField id="7" name="policy_end_date" tableColumnId="7"/>
      <queryTableField id="8" name="agent_id" tableColumnId="8"/>
      <queryTableField id="9" name="status"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Year" xr10:uid="{EBC5E2C5-D6F2-412D-BAB3-B67BC5FA7CAD}" sourceName="Policy Ye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1129351">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6E245FB0-F0B1-420E-BD0E-E4E87A758A44}" sourceName="product_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1129351">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id" xr10:uid="{7A9BE328-9928-4D84-8801-A40FE9459A60}" sourceName="agent_i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1129351">
      <items count="300">
        <i x="251" s="1"/>
        <i x="12" s="1"/>
        <i x="95" s="1"/>
        <i x="230" s="1"/>
        <i x="23" s="1"/>
        <i x="86" s="1"/>
        <i x="198" s="1"/>
        <i x="120" s="1"/>
        <i x="1" s="1"/>
        <i x="254" s="1"/>
        <i x="262" s="1"/>
        <i x="126" s="1"/>
        <i x="76" s="1"/>
        <i x="238" s="1"/>
        <i x="249" s="1"/>
        <i x="217" s="1"/>
        <i x="36" s="1"/>
        <i x="102" s="1"/>
        <i x="264" s="1"/>
        <i x="73" s="1"/>
        <i x="75" s="1"/>
        <i x="206" s="1"/>
        <i x="133" s="1"/>
        <i x="192" s="1"/>
        <i x="98" s="1"/>
        <i x="146" s="1"/>
        <i x="142" s="1"/>
        <i x="18" s="1"/>
        <i x="6" s="1"/>
        <i x="260" s="1"/>
        <i x="187" s="1"/>
        <i x="156" s="1"/>
        <i x="245" s="1"/>
        <i x="233" s="1"/>
        <i x="194" s="1"/>
        <i x="176" s="1"/>
        <i x="297" s="1"/>
        <i x="93" s="1"/>
        <i x="31" s="1"/>
        <i x="279" s="1"/>
        <i x="54" s="1"/>
        <i x="117" s="1"/>
        <i x="25" s="1"/>
        <i x="159" s="1"/>
        <i x="290" s="1"/>
        <i x="184" s="1"/>
        <i x="274" s="1"/>
        <i x="225" s="1"/>
        <i x="43" s="1"/>
        <i x="103" s="1"/>
        <i x="4" s="1"/>
        <i x="89" s="1"/>
        <i x="252" s="1"/>
        <i x="190" s="1"/>
        <i x="243" s="1"/>
        <i x="116" s="1"/>
        <i x="247" s="1"/>
        <i x="125" s="1"/>
        <i x="163" s="1"/>
        <i x="222" s="1"/>
        <i x="136" s="1"/>
        <i x="21" s="1"/>
        <i x="205" s="1"/>
        <i x="26" s="1"/>
        <i x="45" s="1"/>
        <i x="174" s="1"/>
        <i x="28" s="1"/>
        <i x="7" s="1"/>
        <i x="269" s="1"/>
        <i x="289" s="1"/>
        <i x="177" s="1"/>
        <i x="228" s="1"/>
        <i x="130" s="1"/>
        <i x="143" s="1"/>
        <i x="263" s="1"/>
        <i x="121" s="1"/>
        <i x="90" s="1"/>
        <i x="255" s="1"/>
        <i x="209" s="1"/>
        <i x="237" s="1"/>
        <i x="68" s="1"/>
        <i x="258" s="1"/>
        <i x="106" s="1"/>
        <i x="115" s="1"/>
        <i x="278" s="1"/>
        <i x="8" s="1"/>
        <i x="158" s="1"/>
        <i x="285" s="1"/>
        <i x="208" s="1"/>
        <i x="128" s="1"/>
        <i x="3" s="1"/>
        <i x="248" s="1"/>
        <i x="227" s="1"/>
        <i x="282" s="1"/>
        <i x="173" s="1"/>
        <i x="200" s="1"/>
        <i x="88" s="1"/>
        <i x="64" s="1"/>
        <i x="15" s="1"/>
        <i x="84" s="1"/>
        <i x="270" s="1"/>
        <i x="218" s="1"/>
        <i x="256" s="1"/>
        <i x="239" s="1"/>
        <i x="39" s="1"/>
        <i x="99" s="1"/>
        <i x="242" s="1"/>
        <i x="47" s="1"/>
        <i x="42" s="1"/>
        <i x="138" s="1"/>
        <i x="122" s="1"/>
        <i x="105" s="1"/>
        <i x="197" s="1"/>
        <i x="223" s="1"/>
        <i x="220" s="1"/>
        <i x="212" s="1"/>
        <i x="114" s="1"/>
        <i x="50" s="1"/>
        <i x="2" s="1"/>
        <i x="94" s="1"/>
        <i x="147" s="1"/>
        <i x="123" s="1"/>
        <i x="37" s="1"/>
        <i x="296" s="1"/>
        <i x="44" s="1"/>
        <i x="34" s="1"/>
        <i x="20" s="1"/>
        <i x="189" s="1"/>
        <i x="277" s="1"/>
        <i x="171" s="1"/>
        <i x="235" s="1"/>
        <i x="91" s="1"/>
        <i x="27" s="1"/>
        <i x="113" s="1"/>
        <i x="241" s="1"/>
        <i x="79" s="1"/>
        <i x="24" s="1"/>
        <i x="33" s="1"/>
        <i x="215" s="1"/>
        <i x="292" s="1"/>
        <i x="148" s="1"/>
        <i x="49" s="1"/>
        <i x="52" s="1"/>
        <i x="41" s="1"/>
        <i x="127" s="1"/>
        <i x="240" s="1"/>
        <i x="246" s="1"/>
        <i x="216" s="1"/>
        <i x="78" s="1"/>
        <i x="82" s="1"/>
        <i x="35" s="1"/>
        <i x="202" s="1"/>
        <i x="281" s="1"/>
        <i x="271" s="1"/>
        <i x="149" s="1"/>
        <i x="175" s="1"/>
        <i x="80" s="1"/>
        <i x="140" s="1"/>
        <i x="87" s="1"/>
        <i x="210" s="1"/>
        <i x="191" s="1"/>
        <i x="150" s="1"/>
        <i x="283" s="1"/>
        <i x="169" s="1"/>
        <i x="201" s="1"/>
        <i x="51" s="1"/>
        <i x="188" s="1"/>
        <i x="211" s="1"/>
        <i x="229" s="1"/>
        <i x="265" s="1"/>
        <i x="9" s="1"/>
        <i x="232" s="1"/>
        <i x="161" s="1"/>
        <i x="185" s="1"/>
        <i x="165" s="1"/>
        <i x="261" s="1"/>
        <i x="16" s="1"/>
        <i x="40" s="1"/>
        <i x="221" s="1"/>
        <i x="57" s="1"/>
        <i x="141" s="1"/>
        <i x="204" s="1"/>
        <i x="199" s="1"/>
        <i x="77" s="1"/>
        <i x="110" s="1"/>
        <i x="250" s="1"/>
        <i x="268" s="1"/>
        <i x="244" s="1"/>
        <i x="168" s="1"/>
        <i x="11" s="1"/>
        <i x="207" s="1"/>
        <i x="96" s="1"/>
        <i x="101" s="1"/>
        <i x="30" s="1"/>
        <i x="55" s="1"/>
        <i x="132" s="1"/>
        <i x="160" s="1"/>
        <i x="32" s="1"/>
        <i x="275" s="1"/>
        <i x="170" s="1"/>
        <i x="38" s="1"/>
        <i x="295" s="1"/>
        <i x="266" s="1"/>
        <i x="69" s="1"/>
        <i x="19" s="1"/>
        <i x="56" s="1"/>
        <i x="226" s="1"/>
        <i x="22" s="1"/>
        <i x="112" s="1"/>
        <i x="17" s="1"/>
        <i x="85" s="1"/>
        <i x="66" s="1"/>
        <i x="134" s="1"/>
        <i x="13" s="1"/>
        <i x="267" s="1"/>
        <i x="203" s="1"/>
        <i x="236" s="1"/>
        <i x="257" s="1"/>
        <i x="288" s="1"/>
        <i x="119" s="1"/>
        <i x="193" s="1"/>
        <i x="284" s="1"/>
        <i x="74" s="1"/>
        <i x="181" s="1"/>
        <i x="214" s="1"/>
        <i x="111" s="1"/>
        <i x="180" s="1"/>
        <i x="186" s="1"/>
        <i x="108" s="1"/>
        <i x="124" s="1"/>
        <i x="178" s="1"/>
        <i x="293" s="1"/>
        <i x="107" s="1"/>
        <i x="153" s="1"/>
        <i x="10" s="1"/>
        <i x="234" s="1"/>
        <i x="109" s="1"/>
        <i x="167" s="1"/>
        <i x="0" s="1"/>
        <i x="164" s="1"/>
        <i x="62" s="1"/>
        <i x="92" s="1"/>
        <i x="81" s="1"/>
        <i x="65" s="1"/>
        <i x="145" s="1"/>
        <i x="183" s="1"/>
        <i x="298" s="1"/>
        <i x="63" s="1"/>
        <i x="299" s="1"/>
        <i x="131" s="1"/>
        <i x="60" s="1"/>
        <i x="272" s="1"/>
        <i x="61" s="1"/>
        <i x="172" s="1"/>
        <i x="104" s="1"/>
        <i x="72" s="1"/>
        <i x="144" s="1"/>
        <i x="276" s="1"/>
        <i x="291" s="1"/>
        <i x="224" s="1"/>
        <i x="97" s="1"/>
        <i x="71" s="1"/>
        <i x="129" s="1"/>
        <i x="273" s="1"/>
        <i x="5" s="1"/>
        <i x="286" s="1"/>
        <i x="58" s="1"/>
        <i x="195" s="1"/>
        <i x="139" s="1"/>
        <i x="83" s="1"/>
        <i x="166" s="1"/>
        <i x="48" s="1"/>
        <i x="253" s="1"/>
        <i x="152" s="1"/>
        <i x="29" s="1"/>
        <i x="14" s="1"/>
        <i x="259" s="1"/>
        <i x="179" s="1"/>
        <i x="135" s="1"/>
        <i x="118" s="1"/>
        <i x="151" s="1"/>
        <i x="137" s="1"/>
        <i x="157" s="1"/>
        <i x="287" s="1"/>
        <i x="155" s="1"/>
        <i x="231" s="1"/>
        <i x="67" s="1"/>
        <i x="46" s="1"/>
        <i x="182" s="1"/>
        <i x="59" s="1"/>
        <i x="294" s="1"/>
        <i x="280" s="1"/>
        <i x="213" s="1"/>
        <i x="53" s="1"/>
        <i x="154" s="1"/>
        <i x="100" s="1"/>
        <i x="196" s="1"/>
        <i x="219" s="1"/>
        <i x="70" s="1"/>
        <i x="16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E2660F8-7363-4B17-8E5C-9C7E8AE5FFA6}" sourceName="statu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112935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erage_Category" xr10:uid="{5B4432D4-0F27-4A91-8747-0A72ADEAD338}" sourceName="Coverage 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1129351">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 xr10:uid="{77EF817E-DA50-4422-B459-AA9A7751A10E}" sourceName="Premium 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7112935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Year" xr10:uid="{998AE552-9708-4EF4-9E46-C01F2A2CDA9B}" cache="Slicer_Policy_Year" caption="Policy Year" columnCount="2" style="SlicerStyleLight4" rowHeight="180000"/>
  <slicer name="product_type" xr10:uid="{4BAC07C9-A3FB-4ED8-BB00-950196BE0268}" cache="Slicer_product_type" caption="product_type" columnCount="2" style="SlicerStyleLight4" rowHeight="144000"/>
  <slicer name="agent_id" xr10:uid="{EFBABEC1-384C-4A2D-873D-0AB297B1B530}" cache="Slicer_agent_id" caption="agent_id" startItem="30" columnCount="2" style="SlicerStyleLight4" rowHeight="216000"/>
  <slicer name="status" xr10:uid="{4AD03D2B-8A0A-4F95-B391-1E875AE8EDEA}" cache="Slicer_status" caption="status" columnCount="2" style="SlicerStyleLight4" rowHeight="144000"/>
  <slicer name="Coverage Category" xr10:uid="{620207B2-E15F-4EBA-840D-AD5ED206513D}" cache="Slicer_Coverage_Category" caption="Coverage Category" columnCount="2" style="SlicerStyleLight4" rowHeight="216000"/>
  <slicer name="Premium Category" xr10:uid="{12970EC9-F264-4AFB-9073-B5D96DE09A32}" cache="Slicer_Premium_Category" caption="Premium Category" columnCount="2" style="SlicerStyleLight4"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E85CE1-722E-4E17-B8F0-59D0D7596F1C}" name="Sheet1" displayName="Sheet1" ref="A1:U2830" tableType="queryTable" totalsRowCount="1">
  <autoFilter ref="A1:U2829" xr:uid="{D3E85CE1-722E-4E17-B8F0-59D0D7596F1C}"/>
  <tableColumns count="21">
    <tableColumn id="1" xr3:uid="{5F82210C-7B7B-4154-800D-47175592713A}" uniqueName="1" name="policy_id" totalsRowFunction="custom" queryTableFieldId="1" dataDxfId="105" totalsRowDxfId="104">
      <totalsRowFormula>COUNTA(Sheet1[[#Headers],[#Data],[policy_id]])-1</totalsRowFormula>
    </tableColumn>
    <tableColumn id="2" xr3:uid="{D281ADD4-0747-46E8-8E25-FE011C8FB481}" uniqueName="2" name="customer_id" queryTableFieldId="2" dataDxfId="103" totalsRowDxfId="102"/>
    <tableColumn id="3" xr3:uid="{553BF258-908A-4B96-A710-9D346B1F8ED4}" uniqueName="3" name="product_type" queryTableFieldId="3" dataDxfId="3" totalsRowDxfId="101"/>
    <tableColumn id="4" xr3:uid="{D89639C7-B4AA-4FE7-8F14-5CFEF369ED96}" uniqueName="4" name="coverage_amount" totalsRowFunction="custom" queryTableFieldId="4" dataDxfId="2" totalsRowDxfId="100">
      <totalsRowFormula>SUM(Sheet1[[#Headers],[#Data],[coverage_amount]])-1</totalsRowFormula>
    </tableColumn>
    <tableColumn id="5" xr3:uid="{1AB1DCEA-7B00-4D54-A340-2145738AD5BA}" uniqueName="5" name="annual_premium" totalsRowFunction="custom" queryTableFieldId="5" dataDxfId="0" totalsRowDxfId="99">
      <totalsRowFormula>SUM(Sheet1[[#Headers],[#Data],[annual_premium]])-1</totalsRowFormula>
    </tableColumn>
    <tableColumn id="6" xr3:uid="{07818B7A-BF0C-42DE-AB30-83DAC50E7714}" uniqueName="6" name="policy_start_date" queryTableFieldId="6" dataDxfId="1" totalsRowDxfId="98"/>
    <tableColumn id="7" xr3:uid="{47EBABA3-4355-43EA-8A2E-2E596B32CCA1}" uniqueName="7" name="policy_end_date" queryTableFieldId="7" dataDxfId="97" totalsRowDxfId="96"/>
    <tableColumn id="8" xr3:uid="{36CF0597-FBA9-4CBF-AD64-C12933A7DA2A}" uniqueName="8" name="agent_id" queryTableFieldId="8" dataDxfId="95" totalsRowDxfId="94"/>
    <tableColumn id="9" xr3:uid="{B8AC7CAE-AAF1-429B-9AC9-2FD369886816}" uniqueName="9" name="status" totalsRowFunction="custom" queryTableFieldId="9" dataDxfId="93" totalsRowDxfId="92">
      <totalsRowFormula>COUNTIF(Sheet1[[#Headers],[#Data],[status]],"Active")</totalsRowFormula>
    </tableColumn>
    <tableColumn id="10" xr3:uid="{625539DA-41A5-4951-A1A2-82C211CD72BF}" uniqueName="10" name="Policy Duration(days)" queryTableFieldId="10" dataDxfId="91">
      <calculatedColumnFormula>Sheet1[[#This Row],[policy_end_date]]-Sheet1[[#This Row],[policy_start_date]]</calculatedColumnFormula>
    </tableColumn>
    <tableColumn id="11" xr3:uid="{E80BAE12-0F42-44CC-A75B-8DAF2549D288}" uniqueName="11" name="Policy duration(years)" queryTableFieldId="11" dataDxfId="90" totalsRowDxfId="89">
      <calculatedColumnFormula>(Sheet1[[#This Row],[policy_end_date]]-Sheet1[[#This Row],[policy_start_date]])/365</calculatedColumnFormula>
    </tableColumn>
    <tableColumn id="12" xr3:uid="{D3350D83-4380-4AA3-BF9B-5AD5406547D6}" uniqueName="12" name="Coverage Category" queryTableFieldId="12" dataDxfId="88" totalsRowDxfId="87">
      <calculatedColumnFormula>IF(Sheet1[[#This Row],[coverage_amount]]&lt;300000,"Low",IF(Sheet1[[#This Row],[coverage_amount]]&lt;700000,"Medium","High"))</calculatedColumnFormula>
    </tableColumn>
    <tableColumn id="13" xr3:uid="{AAD78FA2-5F42-4CD2-A00D-7E7A9E64BF67}" uniqueName="13" name="Premium Category" queryTableFieldId="13" dataDxfId="86" totalsRowDxfId="85">
      <calculatedColumnFormula>IF(Sheet1[[#This Row],[annual_premium]]&lt;15000,"Low",IF(Sheet1[[#This Row],[annual_premium]]&lt;35000,"Medium","High"))</calculatedColumnFormula>
    </tableColumn>
    <tableColumn id="14" xr3:uid="{0EE739B8-5167-4C6C-B925-67DD6FDA1879}" uniqueName="14" name="Policy Year" queryTableFieldId="14" dataDxfId="84" totalsRowDxfId="83">
      <calculatedColumnFormula>YEAR(Sheet1[[#This Row],[policy_start_date]])</calculatedColumnFormula>
    </tableColumn>
    <tableColumn id="15" xr3:uid="{4AA27D01-F614-40F8-9905-DC80AED5F03D}" uniqueName="15" name="Policy Month" queryTableFieldId="15" dataDxfId="82" totalsRowDxfId="81">
      <calculatedColumnFormula>TEXT(Sheet1[[#This Row],[policy_start_date]],"mmm")</calculatedColumnFormula>
    </tableColumn>
    <tableColumn id="16" xr3:uid="{6020BC6E-D7A9-496B-907B-C024C3F3D206}" uniqueName="16" name="Policy Quarter" queryTableFieldId="16" dataDxfId="80" totalsRowDxfId="79">
      <calculatedColumnFormula>"Q"&amp;ROUNDUP(MONTH(Sheet1[[#This Row],[policy_start_date]])/3,0)</calculatedColumnFormula>
    </tableColumn>
    <tableColumn id="17" xr3:uid="{FA0D1920-6E3B-4EF3-A9E0-8AF3AD3DCEB7}" uniqueName="17" name="Policy Age" queryTableFieldId="17" dataDxfId="78" totalsRowDxfId="77">
      <calculatedColumnFormula>DATEDIF(Sheet1[[#This Row],[policy_start_date]],TODAY(),"D")</calculatedColumnFormula>
    </tableColumn>
    <tableColumn id="18" xr3:uid="{12845778-8451-4A44-8012-F6244924F0BC}" uniqueName="18" name="Expiry Year" queryTableFieldId="18" dataDxfId="76" totalsRowDxfId="75">
      <calculatedColumnFormula>YEAR(Sheet1[[#This Row],[policy_end_date]])</calculatedColumnFormula>
    </tableColumn>
    <tableColumn id="19" xr3:uid="{C88CFC41-67E0-4EBE-BF02-54178783FA99}" uniqueName="19" name="Expiry Month" queryTableFieldId="19" dataDxfId="74" totalsRowDxfId="73">
      <calculatedColumnFormula>TEXT(Sheet1[[#This Row],[policy_end_date]],"mmm")</calculatedColumnFormula>
    </tableColumn>
    <tableColumn id="20" xr3:uid="{05500ED5-B020-45A5-A780-D3DFE1AD47D6}" uniqueName="20" name="Policy Status Group" queryTableFieldId="20" dataDxfId="72" totalsRowDxfId="71">
      <calculatedColumnFormula>IF(Sheet1[[#This Row],[status]]="Active","Active","Inactive")</calculatedColumnFormula>
    </tableColumn>
    <tableColumn id="21" xr3:uid="{3266ADF8-B1F7-403B-BE95-130BE27F0B98}" uniqueName="21" name="Coverage-to-Premium Ratio" queryTableFieldId="21" dataDxfId="70" totalsRowDxfId="69">
      <calculatedColumnFormula>Sheet1[[#This Row],[coverage_amount]]/Sheet1[[#This Row],[annual_premium]]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71C7-1FA6-47A3-988A-7B1713D1D792}">
  <dimension ref="A1:I2829"/>
  <sheetViews>
    <sheetView workbookViewId="0">
      <selection activeCell="L4" sqref="L4"/>
    </sheetView>
  </sheetViews>
  <sheetFormatPr defaultRowHeight="14.4" x14ac:dyDescent="0.3"/>
  <cols>
    <col min="1" max="1" width="9.21875" bestFit="1" customWidth="1"/>
    <col min="2" max="2" width="11.44140625" bestFit="1" customWidth="1"/>
    <col min="3" max="3" width="12.44140625" bestFit="1" customWidth="1"/>
    <col min="4" max="4" width="16.44140625" bestFit="1" customWidth="1"/>
    <col min="5" max="5" width="15.5546875" bestFit="1" customWidth="1"/>
    <col min="6" max="7" width="18.109375" bestFit="1" customWidth="1"/>
    <col min="8" max="8" width="8.33203125" bestFit="1" customWidth="1"/>
  </cols>
  <sheetData>
    <row r="1" spans="1:9" x14ac:dyDescent="0.3">
      <c r="A1" s="3" t="s">
        <v>0</v>
      </c>
      <c r="B1" s="3" t="s">
        <v>1</v>
      </c>
      <c r="C1" s="3" t="s">
        <v>2</v>
      </c>
      <c r="D1" s="3" t="s">
        <v>3</v>
      </c>
      <c r="E1" s="3" t="s">
        <v>4</v>
      </c>
      <c r="F1" s="3" t="s">
        <v>5</v>
      </c>
      <c r="G1" s="3" t="s">
        <v>6</v>
      </c>
      <c r="H1" s="3" t="s">
        <v>7</v>
      </c>
      <c r="I1" s="3" t="s">
        <v>8</v>
      </c>
    </row>
    <row r="2" spans="1:9" x14ac:dyDescent="0.3">
      <c r="A2" t="s">
        <v>9</v>
      </c>
      <c r="B2" t="s">
        <v>10</v>
      </c>
      <c r="C2" t="s">
        <v>11</v>
      </c>
      <c r="D2">
        <v>169869.71</v>
      </c>
      <c r="E2">
        <v>27193.94</v>
      </c>
      <c r="F2" s="4">
        <v>44402</v>
      </c>
      <c r="G2" s="4">
        <v>44859</v>
      </c>
      <c r="H2" t="s">
        <v>12</v>
      </c>
      <c r="I2" t="s">
        <v>13</v>
      </c>
    </row>
    <row r="3" spans="1:9" x14ac:dyDescent="0.3">
      <c r="A3" t="s">
        <v>14</v>
      </c>
      <c r="B3" t="s">
        <v>15</v>
      </c>
      <c r="C3" t="s">
        <v>16</v>
      </c>
      <c r="D3">
        <v>546514.84</v>
      </c>
      <c r="E3">
        <v>19603.439999999999</v>
      </c>
      <c r="F3" s="4">
        <v>44823</v>
      </c>
      <c r="G3" s="4">
        <v>45411</v>
      </c>
      <c r="H3" t="s">
        <v>17</v>
      </c>
      <c r="I3" t="s">
        <v>18</v>
      </c>
    </row>
    <row r="4" spans="1:9" x14ac:dyDescent="0.3">
      <c r="A4" t="s">
        <v>19</v>
      </c>
      <c r="B4" t="s">
        <v>20</v>
      </c>
      <c r="C4" t="s">
        <v>11</v>
      </c>
      <c r="D4">
        <v>944249.15</v>
      </c>
      <c r="E4">
        <v>36274.58</v>
      </c>
      <c r="F4" s="4">
        <v>44903</v>
      </c>
      <c r="G4" s="4">
        <v>45770</v>
      </c>
      <c r="H4" t="s">
        <v>21</v>
      </c>
      <c r="I4" t="s">
        <v>18</v>
      </c>
    </row>
    <row r="5" spans="1:9" x14ac:dyDescent="0.3">
      <c r="A5" t="s">
        <v>22</v>
      </c>
      <c r="B5" t="s">
        <v>23</v>
      </c>
      <c r="C5" t="s">
        <v>11</v>
      </c>
      <c r="D5">
        <v>209475.32</v>
      </c>
      <c r="E5">
        <v>23091.58</v>
      </c>
      <c r="F5" s="4">
        <v>45391</v>
      </c>
      <c r="G5" s="4">
        <v>45493</v>
      </c>
      <c r="H5" t="s">
        <v>24</v>
      </c>
      <c r="I5" t="s">
        <v>13</v>
      </c>
    </row>
    <row r="6" spans="1:9" x14ac:dyDescent="0.3">
      <c r="A6" t="s">
        <v>25</v>
      </c>
      <c r="B6" t="s">
        <v>26</v>
      </c>
      <c r="C6" t="s">
        <v>27</v>
      </c>
      <c r="D6">
        <v>887938.35</v>
      </c>
      <c r="E6">
        <v>10458.219999999999</v>
      </c>
      <c r="F6" s="4">
        <v>44842</v>
      </c>
      <c r="G6" s="4">
        <v>45638</v>
      </c>
      <c r="H6" t="s">
        <v>28</v>
      </c>
      <c r="I6" t="s">
        <v>29</v>
      </c>
    </row>
    <row r="7" spans="1:9" x14ac:dyDescent="0.3">
      <c r="A7" t="s">
        <v>30</v>
      </c>
      <c r="B7" t="s">
        <v>31</v>
      </c>
      <c r="C7" t="s">
        <v>16</v>
      </c>
      <c r="D7">
        <v>979428.37</v>
      </c>
      <c r="E7">
        <v>4539.3500000000004</v>
      </c>
      <c r="F7" s="4">
        <v>44374</v>
      </c>
      <c r="G7" s="4">
        <v>44416</v>
      </c>
      <c r="H7" t="s">
        <v>32</v>
      </c>
      <c r="I7" t="s">
        <v>18</v>
      </c>
    </row>
    <row r="8" spans="1:9" x14ac:dyDescent="0.3">
      <c r="A8" t="s">
        <v>33</v>
      </c>
      <c r="B8" t="s">
        <v>34</v>
      </c>
      <c r="C8" t="s">
        <v>35</v>
      </c>
      <c r="D8">
        <v>541181.31000000006</v>
      </c>
      <c r="E8">
        <v>45441.66</v>
      </c>
      <c r="F8" s="4">
        <v>44827</v>
      </c>
      <c r="G8" s="4">
        <v>45331</v>
      </c>
      <c r="H8" t="s">
        <v>36</v>
      </c>
      <c r="I8" t="s">
        <v>29</v>
      </c>
    </row>
    <row r="9" spans="1:9" x14ac:dyDescent="0.3">
      <c r="A9" t="s">
        <v>37</v>
      </c>
      <c r="B9" t="s">
        <v>38</v>
      </c>
      <c r="C9" t="s">
        <v>39</v>
      </c>
      <c r="D9">
        <v>971674.8</v>
      </c>
      <c r="E9">
        <v>48214.239999999998</v>
      </c>
      <c r="F9" s="4">
        <v>44918</v>
      </c>
      <c r="G9" s="4">
        <v>45524</v>
      </c>
      <c r="H9" t="s">
        <v>40</v>
      </c>
      <c r="I9" t="s">
        <v>13</v>
      </c>
    </row>
    <row r="10" spans="1:9" x14ac:dyDescent="0.3">
      <c r="A10" t="s">
        <v>41</v>
      </c>
      <c r="B10" t="s">
        <v>42</v>
      </c>
      <c r="C10" t="s">
        <v>4793</v>
      </c>
      <c r="D10">
        <v>130539.69</v>
      </c>
      <c r="E10">
        <v>3511.69</v>
      </c>
      <c r="F10" s="4">
        <v>45268</v>
      </c>
      <c r="G10" s="4">
        <v>45724</v>
      </c>
      <c r="H10" t="s">
        <v>43</v>
      </c>
      <c r="I10" t="s">
        <v>29</v>
      </c>
    </row>
    <row r="11" spans="1:9" x14ac:dyDescent="0.3">
      <c r="A11" t="s">
        <v>44</v>
      </c>
      <c r="B11" t="s">
        <v>45</v>
      </c>
      <c r="C11" t="s">
        <v>16</v>
      </c>
      <c r="D11">
        <v>131152.57999999999</v>
      </c>
      <c r="E11">
        <v>9900.2999999999993</v>
      </c>
      <c r="F11" s="4">
        <v>44879</v>
      </c>
      <c r="G11" s="4">
        <v>45057</v>
      </c>
      <c r="H11" t="s">
        <v>46</v>
      </c>
      <c r="I11" t="s">
        <v>13</v>
      </c>
    </row>
    <row r="12" spans="1:9" x14ac:dyDescent="0.3">
      <c r="A12" t="s">
        <v>47</v>
      </c>
      <c r="B12" t="s">
        <v>48</v>
      </c>
      <c r="C12" t="s">
        <v>35</v>
      </c>
      <c r="D12">
        <v>815756.62</v>
      </c>
      <c r="E12">
        <v>44472.07</v>
      </c>
      <c r="F12" s="4">
        <v>45428</v>
      </c>
      <c r="G12" s="4">
        <v>45767</v>
      </c>
      <c r="H12" t="s">
        <v>49</v>
      </c>
      <c r="I12" t="s">
        <v>13</v>
      </c>
    </row>
    <row r="13" spans="1:9" x14ac:dyDescent="0.3">
      <c r="A13" t="s">
        <v>50</v>
      </c>
      <c r="B13" t="s">
        <v>51</v>
      </c>
      <c r="C13" t="s">
        <v>39</v>
      </c>
      <c r="D13">
        <v>547913.87</v>
      </c>
      <c r="E13">
        <v>39658.449999999997</v>
      </c>
      <c r="F13" s="4">
        <v>45069</v>
      </c>
      <c r="G13" s="4">
        <v>45822</v>
      </c>
      <c r="H13" t="s">
        <v>52</v>
      </c>
      <c r="I13" t="s">
        <v>13</v>
      </c>
    </row>
    <row r="14" spans="1:9" x14ac:dyDescent="0.3">
      <c r="A14" t="s">
        <v>53</v>
      </c>
      <c r="B14" t="s">
        <v>54</v>
      </c>
      <c r="C14" t="s">
        <v>11</v>
      </c>
      <c r="D14">
        <v>907020.3</v>
      </c>
      <c r="E14">
        <v>6462.12</v>
      </c>
      <c r="F14" s="4">
        <v>44742</v>
      </c>
      <c r="G14" s="4">
        <v>44806</v>
      </c>
      <c r="H14" t="s">
        <v>55</v>
      </c>
      <c r="I14" t="s">
        <v>18</v>
      </c>
    </row>
    <row r="15" spans="1:9" x14ac:dyDescent="0.3">
      <c r="A15" t="s">
        <v>56</v>
      </c>
      <c r="B15" t="s">
        <v>57</v>
      </c>
      <c r="C15" t="s">
        <v>35</v>
      </c>
      <c r="D15">
        <v>586344.32999999996</v>
      </c>
      <c r="E15">
        <v>45327.69</v>
      </c>
      <c r="F15" s="4">
        <v>44518</v>
      </c>
      <c r="G15" s="4">
        <v>44818</v>
      </c>
      <c r="H15" t="s">
        <v>58</v>
      </c>
      <c r="I15" t="s">
        <v>18</v>
      </c>
    </row>
    <row r="16" spans="1:9" x14ac:dyDescent="0.3">
      <c r="A16" t="s">
        <v>59</v>
      </c>
      <c r="B16" t="s">
        <v>60</v>
      </c>
      <c r="C16" t="s">
        <v>39</v>
      </c>
      <c r="D16">
        <v>275989.03000000003</v>
      </c>
      <c r="E16">
        <v>37887.11</v>
      </c>
      <c r="F16" s="4">
        <v>44131</v>
      </c>
      <c r="G16" s="4">
        <v>45704</v>
      </c>
      <c r="H16" t="s">
        <v>61</v>
      </c>
      <c r="I16" t="s">
        <v>18</v>
      </c>
    </row>
    <row r="17" spans="1:9" x14ac:dyDescent="0.3">
      <c r="A17" t="s">
        <v>62</v>
      </c>
      <c r="B17" t="s">
        <v>63</v>
      </c>
      <c r="C17" t="s">
        <v>4793</v>
      </c>
      <c r="D17">
        <v>384698.44</v>
      </c>
      <c r="E17">
        <v>49184.02</v>
      </c>
      <c r="F17" s="4">
        <v>44109</v>
      </c>
      <c r="G17" s="4">
        <v>45412</v>
      </c>
      <c r="H17" t="s">
        <v>64</v>
      </c>
      <c r="I17" t="s">
        <v>18</v>
      </c>
    </row>
    <row r="18" spans="1:9" x14ac:dyDescent="0.3">
      <c r="A18" t="s">
        <v>65</v>
      </c>
      <c r="B18" t="s">
        <v>66</v>
      </c>
      <c r="C18" t="s">
        <v>39</v>
      </c>
      <c r="D18">
        <v>434043.09</v>
      </c>
      <c r="E18">
        <v>37396.879999999997</v>
      </c>
      <c r="F18" s="4">
        <v>45038</v>
      </c>
      <c r="G18" s="4">
        <v>45516</v>
      </c>
      <c r="H18" t="s">
        <v>67</v>
      </c>
      <c r="I18" t="s">
        <v>18</v>
      </c>
    </row>
    <row r="19" spans="1:9" x14ac:dyDescent="0.3">
      <c r="A19" t="s">
        <v>68</v>
      </c>
      <c r="B19" t="s">
        <v>69</v>
      </c>
      <c r="C19" t="s">
        <v>39</v>
      </c>
      <c r="D19">
        <v>353023.28</v>
      </c>
      <c r="E19">
        <v>18602.78</v>
      </c>
      <c r="F19" s="4">
        <v>45481</v>
      </c>
      <c r="G19" s="4">
        <v>45634</v>
      </c>
      <c r="H19" t="s">
        <v>70</v>
      </c>
      <c r="I19" t="s">
        <v>13</v>
      </c>
    </row>
    <row r="20" spans="1:9" x14ac:dyDescent="0.3">
      <c r="A20" t="s">
        <v>71</v>
      </c>
      <c r="B20" t="s">
        <v>72</v>
      </c>
      <c r="C20" t="s">
        <v>27</v>
      </c>
      <c r="D20">
        <v>719070.45</v>
      </c>
      <c r="E20">
        <v>14093.71</v>
      </c>
      <c r="F20" s="4">
        <v>44115</v>
      </c>
      <c r="G20" s="4">
        <v>45562</v>
      </c>
      <c r="H20" t="s">
        <v>73</v>
      </c>
      <c r="I20" t="s">
        <v>18</v>
      </c>
    </row>
    <row r="21" spans="1:9" x14ac:dyDescent="0.3">
      <c r="A21" t="s">
        <v>74</v>
      </c>
      <c r="B21" t="s">
        <v>75</v>
      </c>
      <c r="C21" t="s">
        <v>4793</v>
      </c>
      <c r="D21">
        <v>840587.82</v>
      </c>
      <c r="E21">
        <v>35314.17</v>
      </c>
      <c r="F21" s="4">
        <v>44525</v>
      </c>
      <c r="G21" s="4">
        <v>45125</v>
      </c>
      <c r="H21" t="s">
        <v>76</v>
      </c>
      <c r="I21" t="s">
        <v>29</v>
      </c>
    </row>
    <row r="22" spans="1:9" x14ac:dyDescent="0.3">
      <c r="A22" t="s">
        <v>77</v>
      </c>
      <c r="B22" t="s">
        <v>78</v>
      </c>
      <c r="C22" t="s">
        <v>16</v>
      </c>
      <c r="D22">
        <v>582715.81000000006</v>
      </c>
      <c r="E22">
        <v>39794.25</v>
      </c>
      <c r="F22" s="4">
        <v>44932</v>
      </c>
      <c r="G22" s="4">
        <v>45668</v>
      </c>
      <c r="H22" t="s">
        <v>79</v>
      </c>
      <c r="I22" t="s">
        <v>13</v>
      </c>
    </row>
    <row r="23" spans="1:9" x14ac:dyDescent="0.3">
      <c r="A23" t="s">
        <v>80</v>
      </c>
      <c r="B23" t="s">
        <v>81</v>
      </c>
      <c r="C23" t="s">
        <v>39</v>
      </c>
      <c r="D23">
        <v>163824.38</v>
      </c>
      <c r="E23">
        <v>33285.65</v>
      </c>
      <c r="F23" s="4">
        <v>45099</v>
      </c>
      <c r="G23" s="4">
        <v>45600</v>
      </c>
      <c r="H23" t="s">
        <v>82</v>
      </c>
      <c r="I23" t="s">
        <v>29</v>
      </c>
    </row>
    <row r="24" spans="1:9" x14ac:dyDescent="0.3">
      <c r="A24" t="s">
        <v>83</v>
      </c>
      <c r="B24" t="s">
        <v>84</v>
      </c>
      <c r="C24" t="s">
        <v>11</v>
      </c>
      <c r="D24">
        <v>807060.02</v>
      </c>
      <c r="E24">
        <v>36635.08</v>
      </c>
      <c r="F24" s="4">
        <v>45253</v>
      </c>
      <c r="G24" s="4">
        <v>45544</v>
      </c>
      <c r="H24" t="s">
        <v>85</v>
      </c>
      <c r="I24" t="s">
        <v>18</v>
      </c>
    </row>
    <row r="25" spans="1:9" x14ac:dyDescent="0.3">
      <c r="A25" t="s">
        <v>86</v>
      </c>
      <c r="B25" t="s">
        <v>87</v>
      </c>
      <c r="C25" t="s">
        <v>35</v>
      </c>
      <c r="D25">
        <v>798813.7</v>
      </c>
      <c r="E25">
        <v>20473.580000000002</v>
      </c>
      <c r="F25" s="4">
        <v>44949</v>
      </c>
      <c r="G25" s="4">
        <v>45001</v>
      </c>
      <c r="H25" t="s">
        <v>88</v>
      </c>
      <c r="I25" t="s">
        <v>18</v>
      </c>
    </row>
    <row r="26" spans="1:9" x14ac:dyDescent="0.3">
      <c r="A26" t="s">
        <v>89</v>
      </c>
      <c r="B26" t="s">
        <v>60</v>
      </c>
      <c r="C26" t="s">
        <v>16</v>
      </c>
      <c r="D26">
        <v>871514.03</v>
      </c>
      <c r="E26">
        <v>28973.66</v>
      </c>
      <c r="F26" s="4">
        <v>44444</v>
      </c>
      <c r="G26" s="4">
        <v>45656</v>
      </c>
      <c r="H26" t="s">
        <v>90</v>
      </c>
      <c r="I26" t="s">
        <v>18</v>
      </c>
    </row>
    <row r="27" spans="1:9" x14ac:dyDescent="0.3">
      <c r="A27" t="s">
        <v>91</v>
      </c>
      <c r="B27" t="s">
        <v>92</v>
      </c>
      <c r="C27" t="s">
        <v>16</v>
      </c>
      <c r="D27">
        <v>142307.39000000001</v>
      </c>
      <c r="E27">
        <v>36977.67</v>
      </c>
      <c r="F27" s="4">
        <v>45191</v>
      </c>
      <c r="G27" s="4">
        <v>45855</v>
      </c>
      <c r="H27" t="s">
        <v>93</v>
      </c>
      <c r="I27" t="s">
        <v>29</v>
      </c>
    </row>
    <row r="28" spans="1:9" x14ac:dyDescent="0.3">
      <c r="A28" t="s">
        <v>94</v>
      </c>
      <c r="B28" t="s">
        <v>95</v>
      </c>
      <c r="C28" t="s">
        <v>27</v>
      </c>
      <c r="D28">
        <v>627889.49</v>
      </c>
      <c r="E28">
        <v>36865.33</v>
      </c>
      <c r="F28" s="4">
        <v>44557</v>
      </c>
      <c r="G28" s="4">
        <v>45521</v>
      </c>
      <c r="H28" t="s">
        <v>96</v>
      </c>
      <c r="I28" t="s">
        <v>29</v>
      </c>
    </row>
    <row r="29" spans="1:9" x14ac:dyDescent="0.3">
      <c r="A29" t="s">
        <v>97</v>
      </c>
      <c r="B29" t="s">
        <v>98</v>
      </c>
      <c r="C29" t="s">
        <v>27</v>
      </c>
      <c r="D29">
        <v>547848.44999999995</v>
      </c>
      <c r="E29">
        <v>27414.18</v>
      </c>
      <c r="F29" s="4">
        <v>45451</v>
      </c>
      <c r="G29" s="4">
        <v>45629</v>
      </c>
      <c r="H29" t="s">
        <v>99</v>
      </c>
      <c r="I29" t="s">
        <v>13</v>
      </c>
    </row>
    <row r="30" spans="1:9" x14ac:dyDescent="0.3">
      <c r="A30" t="s">
        <v>100</v>
      </c>
      <c r="B30" t="s">
        <v>101</v>
      </c>
      <c r="C30" t="s">
        <v>27</v>
      </c>
      <c r="D30">
        <v>843370.17</v>
      </c>
      <c r="E30">
        <v>41887.86</v>
      </c>
      <c r="F30" s="4">
        <v>44756</v>
      </c>
      <c r="G30" s="4">
        <v>45456</v>
      </c>
      <c r="H30" t="s">
        <v>102</v>
      </c>
      <c r="I30" t="s">
        <v>29</v>
      </c>
    </row>
    <row r="31" spans="1:9" x14ac:dyDescent="0.3">
      <c r="A31" t="s">
        <v>103</v>
      </c>
      <c r="B31" t="s">
        <v>104</v>
      </c>
      <c r="C31" t="s">
        <v>39</v>
      </c>
      <c r="D31">
        <v>328869.26</v>
      </c>
      <c r="E31">
        <v>4714.79</v>
      </c>
      <c r="F31" s="4">
        <v>45037</v>
      </c>
      <c r="G31" s="4">
        <v>45828</v>
      </c>
      <c r="H31" t="s">
        <v>105</v>
      </c>
      <c r="I31" t="s">
        <v>18</v>
      </c>
    </row>
    <row r="32" spans="1:9" x14ac:dyDescent="0.3">
      <c r="A32" t="s">
        <v>106</v>
      </c>
      <c r="B32" t="s">
        <v>107</v>
      </c>
      <c r="C32" t="s">
        <v>11</v>
      </c>
      <c r="D32">
        <v>690040.81</v>
      </c>
      <c r="E32">
        <v>46085.56</v>
      </c>
      <c r="F32" s="4">
        <v>45069</v>
      </c>
      <c r="G32" s="4">
        <v>45392</v>
      </c>
      <c r="H32" t="s">
        <v>108</v>
      </c>
      <c r="I32" t="s">
        <v>29</v>
      </c>
    </row>
    <row r="33" spans="1:9" x14ac:dyDescent="0.3">
      <c r="A33" t="s">
        <v>109</v>
      </c>
      <c r="B33" t="s">
        <v>110</v>
      </c>
      <c r="C33" t="s">
        <v>16</v>
      </c>
      <c r="D33">
        <v>904616.54</v>
      </c>
      <c r="E33">
        <v>40740.67</v>
      </c>
      <c r="F33" s="4">
        <v>44392</v>
      </c>
      <c r="G33" s="4">
        <v>45853</v>
      </c>
      <c r="H33" t="s">
        <v>111</v>
      </c>
      <c r="I33" t="s">
        <v>13</v>
      </c>
    </row>
    <row r="34" spans="1:9" x14ac:dyDescent="0.3">
      <c r="A34" t="s">
        <v>112</v>
      </c>
      <c r="B34" t="s">
        <v>113</v>
      </c>
      <c r="C34" t="s">
        <v>35</v>
      </c>
      <c r="D34">
        <v>711204.44</v>
      </c>
      <c r="E34">
        <v>38807.980000000003</v>
      </c>
      <c r="F34" s="4">
        <v>44908</v>
      </c>
      <c r="G34" s="4">
        <v>45845</v>
      </c>
      <c r="H34" t="s">
        <v>46</v>
      </c>
      <c r="I34" t="s">
        <v>13</v>
      </c>
    </row>
    <row r="35" spans="1:9" x14ac:dyDescent="0.3">
      <c r="A35" t="s">
        <v>114</v>
      </c>
      <c r="B35" t="s">
        <v>115</v>
      </c>
      <c r="C35" t="s">
        <v>39</v>
      </c>
      <c r="D35">
        <v>372262.99</v>
      </c>
      <c r="E35">
        <v>15032.67</v>
      </c>
      <c r="F35" s="4">
        <v>45232</v>
      </c>
      <c r="G35" s="4">
        <v>45702</v>
      </c>
      <c r="H35" t="s">
        <v>116</v>
      </c>
      <c r="I35" t="s">
        <v>18</v>
      </c>
    </row>
    <row r="36" spans="1:9" x14ac:dyDescent="0.3">
      <c r="A36" t="s">
        <v>117</v>
      </c>
      <c r="B36" t="s">
        <v>118</v>
      </c>
      <c r="C36" t="s">
        <v>27</v>
      </c>
      <c r="D36">
        <v>975344.15</v>
      </c>
      <c r="E36">
        <v>17815.759999999998</v>
      </c>
      <c r="F36" s="4">
        <v>45137</v>
      </c>
      <c r="G36" s="4">
        <v>45212</v>
      </c>
      <c r="H36" t="s">
        <v>119</v>
      </c>
      <c r="I36" t="s">
        <v>18</v>
      </c>
    </row>
    <row r="37" spans="1:9" x14ac:dyDescent="0.3">
      <c r="A37" t="s">
        <v>120</v>
      </c>
      <c r="B37" t="s">
        <v>121</v>
      </c>
      <c r="C37" t="s">
        <v>35</v>
      </c>
      <c r="D37">
        <v>816790.54</v>
      </c>
      <c r="E37">
        <v>18906.439999999999</v>
      </c>
      <c r="F37" s="4">
        <v>44908</v>
      </c>
      <c r="G37" s="4">
        <v>45490</v>
      </c>
      <c r="H37" t="s">
        <v>122</v>
      </c>
      <c r="I37" t="s">
        <v>29</v>
      </c>
    </row>
    <row r="38" spans="1:9" x14ac:dyDescent="0.3">
      <c r="A38" t="s">
        <v>123</v>
      </c>
      <c r="B38" t="s">
        <v>124</v>
      </c>
      <c r="C38" t="s">
        <v>35</v>
      </c>
      <c r="D38">
        <v>160785.96</v>
      </c>
      <c r="E38">
        <v>28970.38</v>
      </c>
      <c r="F38" s="4">
        <v>44355</v>
      </c>
      <c r="G38" s="4">
        <v>45734</v>
      </c>
      <c r="H38" t="s">
        <v>125</v>
      </c>
      <c r="I38" t="s">
        <v>13</v>
      </c>
    </row>
    <row r="39" spans="1:9" x14ac:dyDescent="0.3">
      <c r="A39" t="s">
        <v>126</v>
      </c>
      <c r="B39" t="s">
        <v>127</v>
      </c>
      <c r="C39" t="s">
        <v>35</v>
      </c>
      <c r="D39">
        <v>734826.24</v>
      </c>
      <c r="E39">
        <v>45043.26</v>
      </c>
      <c r="F39" s="4">
        <v>44777</v>
      </c>
      <c r="G39" s="4">
        <v>44873</v>
      </c>
      <c r="H39" t="s">
        <v>128</v>
      </c>
      <c r="I39" t="s">
        <v>18</v>
      </c>
    </row>
    <row r="40" spans="1:9" x14ac:dyDescent="0.3">
      <c r="A40" t="s">
        <v>129</v>
      </c>
      <c r="B40" t="s">
        <v>130</v>
      </c>
      <c r="C40" t="s">
        <v>16</v>
      </c>
      <c r="D40">
        <v>742128.53</v>
      </c>
      <c r="E40">
        <v>28612.18</v>
      </c>
      <c r="F40" s="4">
        <v>45263</v>
      </c>
      <c r="G40" s="4">
        <v>45389</v>
      </c>
      <c r="H40" t="s">
        <v>131</v>
      </c>
      <c r="I40" t="s">
        <v>18</v>
      </c>
    </row>
    <row r="41" spans="1:9" x14ac:dyDescent="0.3">
      <c r="A41" t="s">
        <v>132</v>
      </c>
      <c r="B41" t="s">
        <v>133</v>
      </c>
      <c r="C41" t="s">
        <v>27</v>
      </c>
      <c r="D41">
        <v>696087.49</v>
      </c>
      <c r="E41">
        <v>6102.28</v>
      </c>
      <c r="F41" s="4">
        <v>45283</v>
      </c>
      <c r="G41" s="4">
        <v>45695</v>
      </c>
      <c r="H41" t="s">
        <v>134</v>
      </c>
      <c r="I41" t="s">
        <v>18</v>
      </c>
    </row>
    <row r="42" spans="1:9" x14ac:dyDescent="0.3">
      <c r="A42" t="s">
        <v>135</v>
      </c>
      <c r="B42" t="s">
        <v>136</v>
      </c>
      <c r="C42" t="s">
        <v>16</v>
      </c>
      <c r="D42">
        <v>551374.99</v>
      </c>
      <c r="E42">
        <v>40816.06</v>
      </c>
      <c r="F42" s="4">
        <v>44984</v>
      </c>
      <c r="G42" s="4">
        <v>45764</v>
      </c>
      <c r="H42" t="s">
        <v>24</v>
      </c>
      <c r="I42" t="s">
        <v>13</v>
      </c>
    </row>
    <row r="43" spans="1:9" x14ac:dyDescent="0.3">
      <c r="A43" t="s">
        <v>137</v>
      </c>
      <c r="B43" t="s">
        <v>138</v>
      </c>
      <c r="C43" t="s">
        <v>35</v>
      </c>
      <c r="D43">
        <v>270382.46000000002</v>
      </c>
      <c r="E43">
        <v>29109.99</v>
      </c>
      <c r="F43" s="4">
        <v>44115</v>
      </c>
      <c r="G43" s="4">
        <v>45042</v>
      </c>
      <c r="H43" t="s">
        <v>139</v>
      </c>
      <c r="I43" t="s">
        <v>18</v>
      </c>
    </row>
    <row r="44" spans="1:9" x14ac:dyDescent="0.3">
      <c r="A44" t="s">
        <v>140</v>
      </c>
      <c r="B44" t="s">
        <v>141</v>
      </c>
      <c r="C44" t="s">
        <v>27</v>
      </c>
      <c r="D44">
        <v>840905.34</v>
      </c>
      <c r="E44">
        <v>22216.76</v>
      </c>
      <c r="F44" s="4">
        <v>45421</v>
      </c>
      <c r="G44" s="4">
        <v>45730</v>
      </c>
      <c r="H44" t="s">
        <v>142</v>
      </c>
      <c r="I44" t="s">
        <v>29</v>
      </c>
    </row>
    <row r="45" spans="1:9" x14ac:dyDescent="0.3">
      <c r="A45" t="s">
        <v>143</v>
      </c>
      <c r="B45" t="s">
        <v>144</v>
      </c>
      <c r="C45" t="s">
        <v>16</v>
      </c>
      <c r="D45">
        <v>655087.31000000006</v>
      </c>
      <c r="E45">
        <v>44894.32</v>
      </c>
      <c r="F45" s="4">
        <v>44203</v>
      </c>
      <c r="G45" s="4">
        <v>44547</v>
      </c>
      <c r="H45" t="s">
        <v>145</v>
      </c>
      <c r="I45" t="s">
        <v>29</v>
      </c>
    </row>
    <row r="46" spans="1:9" x14ac:dyDescent="0.3">
      <c r="A46" t="s">
        <v>146</v>
      </c>
      <c r="B46" t="s">
        <v>147</v>
      </c>
      <c r="C46" t="s">
        <v>27</v>
      </c>
      <c r="D46">
        <v>200300.72</v>
      </c>
      <c r="E46">
        <v>17198.13</v>
      </c>
      <c r="F46" s="4">
        <v>45239</v>
      </c>
      <c r="G46" s="4">
        <v>45551</v>
      </c>
      <c r="H46" t="s">
        <v>28</v>
      </c>
      <c r="I46" t="s">
        <v>13</v>
      </c>
    </row>
    <row r="47" spans="1:9" x14ac:dyDescent="0.3">
      <c r="A47" t="s">
        <v>148</v>
      </c>
      <c r="B47" t="s">
        <v>149</v>
      </c>
      <c r="C47" t="s">
        <v>27</v>
      </c>
      <c r="D47">
        <v>839418.35</v>
      </c>
      <c r="E47">
        <v>15558.94</v>
      </c>
      <c r="F47" s="4">
        <v>44659</v>
      </c>
      <c r="G47" s="4">
        <v>45253</v>
      </c>
      <c r="H47" t="s">
        <v>150</v>
      </c>
      <c r="I47" t="s">
        <v>29</v>
      </c>
    </row>
    <row r="48" spans="1:9" x14ac:dyDescent="0.3">
      <c r="A48" t="s">
        <v>151</v>
      </c>
      <c r="B48" t="s">
        <v>152</v>
      </c>
      <c r="C48" t="s">
        <v>27</v>
      </c>
      <c r="D48">
        <v>177725.17</v>
      </c>
      <c r="E48">
        <v>4067.07</v>
      </c>
      <c r="F48" s="4">
        <v>45209</v>
      </c>
      <c r="G48" s="4">
        <v>45661</v>
      </c>
      <c r="H48" t="s">
        <v>153</v>
      </c>
      <c r="I48" t="s">
        <v>18</v>
      </c>
    </row>
    <row r="49" spans="1:9" x14ac:dyDescent="0.3">
      <c r="A49" t="s">
        <v>154</v>
      </c>
      <c r="B49" t="s">
        <v>155</v>
      </c>
      <c r="C49" t="s">
        <v>16</v>
      </c>
      <c r="D49">
        <v>880509.51</v>
      </c>
      <c r="E49">
        <v>43646.81</v>
      </c>
      <c r="F49" s="4">
        <v>44652</v>
      </c>
      <c r="G49" s="4">
        <v>44798</v>
      </c>
      <c r="H49" t="s">
        <v>102</v>
      </c>
      <c r="I49" t="s">
        <v>18</v>
      </c>
    </row>
    <row r="50" spans="1:9" x14ac:dyDescent="0.3">
      <c r="A50" t="s">
        <v>156</v>
      </c>
      <c r="B50" t="s">
        <v>157</v>
      </c>
      <c r="C50" t="s">
        <v>16</v>
      </c>
      <c r="D50">
        <v>915191.32</v>
      </c>
      <c r="E50">
        <v>42854.27</v>
      </c>
      <c r="F50" s="4">
        <v>45260</v>
      </c>
      <c r="G50" s="4">
        <v>45306</v>
      </c>
      <c r="H50" t="s">
        <v>158</v>
      </c>
      <c r="I50" t="s">
        <v>18</v>
      </c>
    </row>
    <row r="51" spans="1:9" x14ac:dyDescent="0.3">
      <c r="A51" t="s">
        <v>159</v>
      </c>
      <c r="B51" t="s">
        <v>160</v>
      </c>
      <c r="C51" t="s">
        <v>16</v>
      </c>
      <c r="D51">
        <v>835786.12</v>
      </c>
      <c r="E51">
        <v>12499.28</v>
      </c>
      <c r="F51" s="4">
        <v>44933</v>
      </c>
      <c r="G51" s="4">
        <v>45423</v>
      </c>
      <c r="H51" t="s">
        <v>161</v>
      </c>
      <c r="I51" t="s">
        <v>29</v>
      </c>
    </row>
    <row r="52" spans="1:9" x14ac:dyDescent="0.3">
      <c r="A52" t="s">
        <v>162</v>
      </c>
      <c r="B52" t="s">
        <v>163</v>
      </c>
      <c r="C52" t="s">
        <v>27</v>
      </c>
      <c r="D52">
        <v>547702.66</v>
      </c>
      <c r="E52">
        <v>19496.28</v>
      </c>
      <c r="F52" s="4">
        <v>45275</v>
      </c>
      <c r="G52" s="4">
        <v>45457</v>
      </c>
      <c r="H52" t="s">
        <v>164</v>
      </c>
      <c r="I52" t="s">
        <v>13</v>
      </c>
    </row>
    <row r="53" spans="1:9" x14ac:dyDescent="0.3">
      <c r="A53" t="s">
        <v>165</v>
      </c>
      <c r="B53" t="s">
        <v>166</v>
      </c>
      <c r="C53" t="s">
        <v>39</v>
      </c>
      <c r="D53">
        <v>682125.86</v>
      </c>
      <c r="E53">
        <v>38420.160000000003</v>
      </c>
      <c r="F53" s="4">
        <v>44916</v>
      </c>
      <c r="G53" s="4">
        <v>44969</v>
      </c>
      <c r="H53" t="s">
        <v>167</v>
      </c>
      <c r="I53" t="s">
        <v>18</v>
      </c>
    </row>
    <row r="54" spans="1:9" x14ac:dyDescent="0.3">
      <c r="A54" t="s">
        <v>168</v>
      </c>
      <c r="B54" t="s">
        <v>169</v>
      </c>
      <c r="C54" t="s">
        <v>16</v>
      </c>
      <c r="D54">
        <v>956321.6</v>
      </c>
      <c r="E54">
        <v>25615.919999999998</v>
      </c>
      <c r="F54" s="4">
        <v>44732</v>
      </c>
      <c r="G54" s="4">
        <v>44916</v>
      </c>
      <c r="H54" t="s">
        <v>170</v>
      </c>
      <c r="I54" t="s">
        <v>29</v>
      </c>
    </row>
    <row r="55" spans="1:9" x14ac:dyDescent="0.3">
      <c r="A55" t="s">
        <v>171</v>
      </c>
      <c r="B55" t="s">
        <v>172</v>
      </c>
      <c r="C55" t="s">
        <v>16</v>
      </c>
      <c r="D55">
        <v>746038.89</v>
      </c>
      <c r="E55">
        <v>49980.62</v>
      </c>
      <c r="F55" s="4">
        <v>45357</v>
      </c>
      <c r="G55" s="4">
        <v>45772</v>
      </c>
      <c r="H55" t="s">
        <v>173</v>
      </c>
      <c r="I55" t="s">
        <v>29</v>
      </c>
    </row>
    <row r="56" spans="1:9" x14ac:dyDescent="0.3">
      <c r="A56" t="s">
        <v>174</v>
      </c>
      <c r="B56" t="s">
        <v>175</v>
      </c>
      <c r="C56" t="s">
        <v>16</v>
      </c>
      <c r="D56">
        <v>743613.53</v>
      </c>
      <c r="E56">
        <v>30514.49</v>
      </c>
      <c r="F56" s="4">
        <v>44379</v>
      </c>
      <c r="G56" s="4">
        <v>45266</v>
      </c>
      <c r="H56" t="s">
        <v>176</v>
      </c>
      <c r="I56" t="s">
        <v>13</v>
      </c>
    </row>
    <row r="57" spans="1:9" x14ac:dyDescent="0.3">
      <c r="A57" t="s">
        <v>177</v>
      </c>
      <c r="B57" t="s">
        <v>178</v>
      </c>
      <c r="C57" t="s">
        <v>4793</v>
      </c>
      <c r="D57">
        <v>187706.5</v>
      </c>
      <c r="E57">
        <v>11221.66</v>
      </c>
      <c r="F57" s="4">
        <v>44893</v>
      </c>
      <c r="G57" s="4">
        <v>45629</v>
      </c>
      <c r="H57" t="s">
        <v>179</v>
      </c>
      <c r="I57" t="s">
        <v>13</v>
      </c>
    </row>
    <row r="58" spans="1:9" x14ac:dyDescent="0.3">
      <c r="A58" t="s">
        <v>180</v>
      </c>
      <c r="B58" t="s">
        <v>181</v>
      </c>
      <c r="C58" t="s">
        <v>35</v>
      </c>
      <c r="D58">
        <v>694428.33</v>
      </c>
      <c r="E58">
        <v>19815.2</v>
      </c>
      <c r="F58" s="4">
        <v>44443</v>
      </c>
      <c r="G58" s="4">
        <v>45483</v>
      </c>
      <c r="H58" t="s">
        <v>182</v>
      </c>
      <c r="I58" t="s">
        <v>13</v>
      </c>
    </row>
    <row r="59" spans="1:9" x14ac:dyDescent="0.3">
      <c r="A59" t="s">
        <v>183</v>
      </c>
      <c r="B59" t="s">
        <v>184</v>
      </c>
      <c r="C59" t="s">
        <v>35</v>
      </c>
      <c r="D59">
        <v>465701.71</v>
      </c>
      <c r="E59">
        <v>35036.97</v>
      </c>
      <c r="F59" s="4">
        <v>44919</v>
      </c>
      <c r="G59" s="4">
        <v>45064</v>
      </c>
      <c r="H59" t="s">
        <v>185</v>
      </c>
      <c r="I59" t="s">
        <v>29</v>
      </c>
    </row>
    <row r="60" spans="1:9" x14ac:dyDescent="0.3">
      <c r="A60" t="s">
        <v>186</v>
      </c>
      <c r="B60" t="s">
        <v>187</v>
      </c>
      <c r="C60" t="s">
        <v>35</v>
      </c>
      <c r="D60">
        <v>588273.31000000006</v>
      </c>
      <c r="E60">
        <v>35376.550000000003</v>
      </c>
      <c r="F60" s="4">
        <v>45367</v>
      </c>
      <c r="G60" s="4">
        <v>45753</v>
      </c>
      <c r="H60" t="s">
        <v>58</v>
      </c>
      <c r="I60" t="s">
        <v>13</v>
      </c>
    </row>
    <row r="61" spans="1:9" x14ac:dyDescent="0.3">
      <c r="A61" t="s">
        <v>188</v>
      </c>
      <c r="B61" t="s">
        <v>189</v>
      </c>
      <c r="C61" t="s">
        <v>39</v>
      </c>
      <c r="D61">
        <v>753449.27</v>
      </c>
      <c r="E61">
        <v>7062.18</v>
      </c>
      <c r="F61" s="4">
        <v>45340</v>
      </c>
      <c r="G61" s="4">
        <v>45395</v>
      </c>
      <c r="H61" t="s">
        <v>190</v>
      </c>
      <c r="I61" t="s">
        <v>13</v>
      </c>
    </row>
    <row r="62" spans="1:9" x14ac:dyDescent="0.3">
      <c r="A62" t="s">
        <v>191</v>
      </c>
      <c r="B62" t="s">
        <v>192</v>
      </c>
      <c r="C62" t="s">
        <v>27</v>
      </c>
      <c r="D62">
        <v>349076.06</v>
      </c>
      <c r="E62">
        <v>11261.52</v>
      </c>
      <c r="F62" s="4">
        <v>45218</v>
      </c>
      <c r="G62" s="4">
        <v>45263</v>
      </c>
      <c r="H62" t="s">
        <v>193</v>
      </c>
      <c r="I62" t="s">
        <v>29</v>
      </c>
    </row>
    <row r="63" spans="1:9" x14ac:dyDescent="0.3">
      <c r="A63" t="s">
        <v>194</v>
      </c>
      <c r="B63" t="s">
        <v>195</v>
      </c>
      <c r="C63" t="s">
        <v>16</v>
      </c>
      <c r="D63">
        <v>511881.05</v>
      </c>
      <c r="E63">
        <v>3274.74</v>
      </c>
      <c r="F63" s="4">
        <v>44508</v>
      </c>
      <c r="G63" s="4">
        <v>45702</v>
      </c>
      <c r="H63" t="s">
        <v>196</v>
      </c>
      <c r="I63" t="s">
        <v>29</v>
      </c>
    </row>
    <row r="64" spans="1:9" x14ac:dyDescent="0.3">
      <c r="A64" t="s">
        <v>197</v>
      </c>
      <c r="B64" t="s">
        <v>198</v>
      </c>
      <c r="C64" t="s">
        <v>39</v>
      </c>
      <c r="D64">
        <v>257171.35</v>
      </c>
      <c r="E64">
        <v>43304.29</v>
      </c>
      <c r="F64" s="4">
        <v>45470</v>
      </c>
      <c r="G64" s="4">
        <v>45843</v>
      </c>
      <c r="H64" t="s">
        <v>199</v>
      </c>
      <c r="I64" t="s">
        <v>13</v>
      </c>
    </row>
    <row r="65" spans="1:9" x14ac:dyDescent="0.3">
      <c r="A65" t="s">
        <v>200</v>
      </c>
      <c r="B65" t="s">
        <v>201</v>
      </c>
      <c r="C65" t="s">
        <v>27</v>
      </c>
      <c r="D65">
        <v>935038.95</v>
      </c>
      <c r="E65">
        <v>39801.040000000001</v>
      </c>
      <c r="F65" s="4">
        <v>45403</v>
      </c>
      <c r="G65" s="4">
        <v>45780</v>
      </c>
      <c r="H65" t="s">
        <v>202</v>
      </c>
      <c r="I65" t="s">
        <v>29</v>
      </c>
    </row>
    <row r="66" spans="1:9" x14ac:dyDescent="0.3">
      <c r="A66" t="s">
        <v>203</v>
      </c>
      <c r="B66" t="s">
        <v>204</v>
      </c>
      <c r="C66" t="s">
        <v>39</v>
      </c>
      <c r="D66">
        <v>569228.21</v>
      </c>
      <c r="E66">
        <v>36747.94</v>
      </c>
      <c r="F66" s="4">
        <v>45485</v>
      </c>
      <c r="G66" s="4">
        <v>45752</v>
      </c>
      <c r="H66" t="s">
        <v>205</v>
      </c>
      <c r="I66" t="s">
        <v>29</v>
      </c>
    </row>
    <row r="67" spans="1:9" x14ac:dyDescent="0.3">
      <c r="A67" t="s">
        <v>206</v>
      </c>
      <c r="B67" t="s">
        <v>207</v>
      </c>
      <c r="C67" t="s">
        <v>39</v>
      </c>
      <c r="D67">
        <v>825009.46</v>
      </c>
      <c r="E67">
        <v>9878.5300000000007</v>
      </c>
      <c r="F67" s="4">
        <v>44629</v>
      </c>
      <c r="G67" s="4">
        <v>44675</v>
      </c>
      <c r="H67" t="s">
        <v>208</v>
      </c>
      <c r="I67" t="s">
        <v>13</v>
      </c>
    </row>
    <row r="68" spans="1:9" x14ac:dyDescent="0.3">
      <c r="A68" t="s">
        <v>209</v>
      </c>
      <c r="B68" t="s">
        <v>210</v>
      </c>
      <c r="C68" t="s">
        <v>39</v>
      </c>
      <c r="D68">
        <v>595371.81000000006</v>
      </c>
      <c r="E68">
        <v>39745.19</v>
      </c>
      <c r="F68" s="4">
        <v>45054</v>
      </c>
      <c r="G68" s="4">
        <v>45374</v>
      </c>
      <c r="H68" t="s">
        <v>85</v>
      </c>
      <c r="I68" t="s">
        <v>18</v>
      </c>
    </row>
    <row r="69" spans="1:9" x14ac:dyDescent="0.3">
      <c r="A69" t="s">
        <v>211</v>
      </c>
      <c r="B69" t="s">
        <v>212</v>
      </c>
      <c r="C69" t="s">
        <v>16</v>
      </c>
      <c r="D69">
        <v>147625.57999999999</v>
      </c>
      <c r="E69">
        <v>12859.99</v>
      </c>
      <c r="F69" s="4">
        <v>44871</v>
      </c>
      <c r="G69" s="4">
        <v>45130</v>
      </c>
      <c r="H69" t="s">
        <v>213</v>
      </c>
      <c r="I69" t="s">
        <v>13</v>
      </c>
    </row>
    <row r="70" spans="1:9" x14ac:dyDescent="0.3">
      <c r="A70" t="s">
        <v>214</v>
      </c>
      <c r="B70" t="s">
        <v>215</v>
      </c>
      <c r="C70" t="s">
        <v>35</v>
      </c>
      <c r="D70">
        <v>894759.5</v>
      </c>
      <c r="E70">
        <v>20397.95</v>
      </c>
      <c r="F70" s="4">
        <v>45093</v>
      </c>
      <c r="G70" s="4">
        <v>45520</v>
      </c>
      <c r="H70" t="s">
        <v>216</v>
      </c>
      <c r="I70" t="s">
        <v>29</v>
      </c>
    </row>
    <row r="71" spans="1:9" x14ac:dyDescent="0.3">
      <c r="A71" t="s">
        <v>217</v>
      </c>
      <c r="B71" t="s">
        <v>218</v>
      </c>
      <c r="C71" t="s">
        <v>39</v>
      </c>
      <c r="D71">
        <v>605133.81999999995</v>
      </c>
      <c r="E71">
        <v>29955.1</v>
      </c>
      <c r="F71" s="4">
        <v>44606</v>
      </c>
      <c r="G71" s="4">
        <v>45582</v>
      </c>
      <c r="H71" t="s">
        <v>219</v>
      </c>
      <c r="I71" t="s">
        <v>18</v>
      </c>
    </row>
    <row r="72" spans="1:9" x14ac:dyDescent="0.3">
      <c r="A72" t="s">
        <v>220</v>
      </c>
      <c r="B72" t="s">
        <v>221</v>
      </c>
      <c r="C72" t="s">
        <v>11</v>
      </c>
      <c r="D72">
        <v>299788.37</v>
      </c>
      <c r="E72">
        <v>11308.78</v>
      </c>
      <c r="F72" s="4">
        <v>44918</v>
      </c>
      <c r="G72" s="4">
        <v>44926</v>
      </c>
      <c r="H72" t="s">
        <v>222</v>
      </c>
      <c r="I72" t="s">
        <v>29</v>
      </c>
    </row>
    <row r="73" spans="1:9" x14ac:dyDescent="0.3">
      <c r="A73" t="s">
        <v>223</v>
      </c>
      <c r="B73" t="s">
        <v>224</v>
      </c>
      <c r="C73" t="s">
        <v>16</v>
      </c>
      <c r="D73">
        <v>948633.58</v>
      </c>
      <c r="E73">
        <v>16393.990000000002</v>
      </c>
      <c r="F73" s="4">
        <v>45164</v>
      </c>
      <c r="G73" s="4">
        <v>45493</v>
      </c>
      <c r="H73" t="s">
        <v>225</v>
      </c>
      <c r="I73" t="s">
        <v>29</v>
      </c>
    </row>
    <row r="74" spans="1:9" x14ac:dyDescent="0.3">
      <c r="A74" t="s">
        <v>226</v>
      </c>
      <c r="B74" t="s">
        <v>227</v>
      </c>
      <c r="C74" t="s">
        <v>35</v>
      </c>
      <c r="D74">
        <v>220165.25</v>
      </c>
      <c r="E74">
        <v>32305.27</v>
      </c>
      <c r="F74" s="4">
        <v>44621</v>
      </c>
      <c r="G74" s="4">
        <v>45443</v>
      </c>
      <c r="H74" t="s">
        <v>228</v>
      </c>
      <c r="I74" t="s">
        <v>13</v>
      </c>
    </row>
    <row r="75" spans="1:9" x14ac:dyDescent="0.3">
      <c r="A75" t="s">
        <v>229</v>
      </c>
      <c r="B75" t="s">
        <v>230</v>
      </c>
      <c r="C75" t="s">
        <v>39</v>
      </c>
      <c r="D75">
        <v>801681.63</v>
      </c>
      <c r="E75">
        <v>42144.88</v>
      </c>
      <c r="F75" s="4">
        <v>44104</v>
      </c>
      <c r="G75" s="4">
        <v>45137</v>
      </c>
      <c r="H75" t="s">
        <v>231</v>
      </c>
      <c r="I75" t="s">
        <v>29</v>
      </c>
    </row>
    <row r="76" spans="1:9" x14ac:dyDescent="0.3">
      <c r="A76" t="s">
        <v>232</v>
      </c>
      <c r="B76" t="s">
        <v>233</v>
      </c>
      <c r="C76" t="s">
        <v>27</v>
      </c>
      <c r="D76">
        <v>515140.91</v>
      </c>
      <c r="E76">
        <v>6681.47</v>
      </c>
      <c r="F76" s="4">
        <v>45053</v>
      </c>
      <c r="G76" s="4">
        <v>45301</v>
      </c>
      <c r="H76" t="s">
        <v>111</v>
      </c>
      <c r="I76" t="s">
        <v>18</v>
      </c>
    </row>
    <row r="77" spans="1:9" x14ac:dyDescent="0.3">
      <c r="A77" t="s">
        <v>234</v>
      </c>
      <c r="B77" t="s">
        <v>235</v>
      </c>
      <c r="C77" t="s">
        <v>16</v>
      </c>
      <c r="D77">
        <v>380894.96</v>
      </c>
      <c r="E77">
        <v>16737.41</v>
      </c>
      <c r="F77" s="4">
        <v>45325</v>
      </c>
      <c r="G77" s="4">
        <v>45637</v>
      </c>
      <c r="H77" t="s">
        <v>111</v>
      </c>
      <c r="I77" t="s">
        <v>13</v>
      </c>
    </row>
    <row r="78" spans="1:9" x14ac:dyDescent="0.3">
      <c r="A78" t="s">
        <v>236</v>
      </c>
      <c r="B78" t="s">
        <v>237</v>
      </c>
      <c r="C78" t="s">
        <v>16</v>
      </c>
      <c r="D78">
        <v>342292.33</v>
      </c>
      <c r="E78">
        <v>32354.87</v>
      </c>
      <c r="F78" s="4">
        <v>45373</v>
      </c>
      <c r="G78" s="4">
        <v>45388</v>
      </c>
      <c r="H78" t="s">
        <v>238</v>
      </c>
      <c r="I78" t="s">
        <v>13</v>
      </c>
    </row>
    <row r="79" spans="1:9" x14ac:dyDescent="0.3">
      <c r="A79" t="s">
        <v>239</v>
      </c>
      <c r="B79" t="s">
        <v>240</v>
      </c>
      <c r="C79" t="s">
        <v>16</v>
      </c>
      <c r="D79">
        <v>490589.06</v>
      </c>
      <c r="E79">
        <v>7958.92</v>
      </c>
      <c r="F79" s="4">
        <v>45476</v>
      </c>
      <c r="G79" s="4">
        <v>45713</v>
      </c>
      <c r="H79" t="s">
        <v>82</v>
      </c>
      <c r="I79" t="s">
        <v>13</v>
      </c>
    </row>
    <row r="80" spans="1:9" x14ac:dyDescent="0.3">
      <c r="A80" t="s">
        <v>241</v>
      </c>
      <c r="B80" t="s">
        <v>242</v>
      </c>
      <c r="C80" t="s">
        <v>11</v>
      </c>
      <c r="D80">
        <v>954517.2</v>
      </c>
      <c r="E80">
        <v>10718.57</v>
      </c>
      <c r="F80" s="4">
        <v>45302</v>
      </c>
      <c r="G80" s="4">
        <v>45696</v>
      </c>
      <c r="H80" t="s">
        <v>167</v>
      </c>
      <c r="I80" t="s">
        <v>29</v>
      </c>
    </row>
    <row r="81" spans="1:9" x14ac:dyDescent="0.3">
      <c r="A81" t="s">
        <v>243</v>
      </c>
      <c r="B81" t="s">
        <v>244</v>
      </c>
      <c r="C81" t="s">
        <v>11</v>
      </c>
      <c r="D81">
        <v>837692.43</v>
      </c>
      <c r="E81">
        <v>7476.89</v>
      </c>
      <c r="F81" s="4">
        <v>44710</v>
      </c>
      <c r="G81" s="4">
        <v>45444</v>
      </c>
      <c r="H81" t="s">
        <v>245</v>
      </c>
      <c r="I81" t="s">
        <v>29</v>
      </c>
    </row>
    <row r="82" spans="1:9" x14ac:dyDescent="0.3">
      <c r="A82" t="s">
        <v>246</v>
      </c>
      <c r="B82" t="s">
        <v>247</v>
      </c>
      <c r="C82" t="s">
        <v>11</v>
      </c>
      <c r="D82">
        <v>885561.58</v>
      </c>
      <c r="E82">
        <v>13814.82</v>
      </c>
      <c r="F82" s="4">
        <v>45340</v>
      </c>
      <c r="G82" s="4">
        <v>45512</v>
      </c>
      <c r="H82" t="s">
        <v>248</v>
      </c>
      <c r="I82" t="s">
        <v>13</v>
      </c>
    </row>
    <row r="83" spans="1:9" x14ac:dyDescent="0.3">
      <c r="A83" t="s">
        <v>249</v>
      </c>
      <c r="B83" t="s">
        <v>250</v>
      </c>
      <c r="C83" t="s">
        <v>16</v>
      </c>
      <c r="D83">
        <v>915374.09</v>
      </c>
      <c r="E83">
        <v>10366.44</v>
      </c>
      <c r="F83" s="4">
        <v>45418</v>
      </c>
      <c r="G83" s="4">
        <v>45830</v>
      </c>
      <c r="H83" t="s">
        <v>122</v>
      </c>
      <c r="I83" t="s">
        <v>18</v>
      </c>
    </row>
    <row r="84" spans="1:9" x14ac:dyDescent="0.3">
      <c r="A84" t="s">
        <v>251</v>
      </c>
      <c r="B84" t="s">
        <v>252</v>
      </c>
      <c r="C84" t="s">
        <v>39</v>
      </c>
      <c r="D84">
        <v>601549.79</v>
      </c>
      <c r="E84">
        <v>15764.39</v>
      </c>
      <c r="F84" s="4">
        <v>44648</v>
      </c>
      <c r="G84" s="4">
        <v>45265</v>
      </c>
      <c r="H84" t="s">
        <v>139</v>
      </c>
      <c r="I84" t="s">
        <v>13</v>
      </c>
    </row>
    <row r="85" spans="1:9" x14ac:dyDescent="0.3">
      <c r="A85" t="s">
        <v>253</v>
      </c>
      <c r="B85" t="s">
        <v>254</v>
      </c>
      <c r="C85" t="s">
        <v>27</v>
      </c>
      <c r="D85">
        <v>149292.31</v>
      </c>
      <c r="E85">
        <v>8591.39</v>
      </c>
      <c r="F85" s="4">
        <v>45443</v>
      </c>
      <c r="G85" s="4">
        <v>45641</v>
      </c>
      <c r="H85" t="s">
        <v>231</v>
      </c>
      <c r="I85" t="s">
        <v>18</v>
      </c>
    </row>
    <row r="86" spans="1:9" x14ac:dyDescent="0.3">
      <c r="A86" t="s">
        <v>255</v>
      </c>
      <c r="B86" t="s">
        <v>256</v>
      </c>
      <c r="C86" t="s">
        <v>35</v>
      </c>
      <c r="D86">
        <v>461052.47</v>
      </c>
      <c r="E86">
        <v>3223.38</v>
      </c>
      <c r="F86" s="4">
        <v>45402</v>
      </c>
      <c r="G86" s="4">
        <v>45611</v>
      </c>
      <c r="H86" t="s">
        <v>257</v>
      </c>
      <c r="I86" t="s">
        <v>13</v>
      </c>
    </row>
    <row r="87" spans="1:9" x14ac:dyDescent="0.3">
      <c r="A87" t="s">
        <v>258</v>
      </c>
      <c r="B87" t="s">
        <v>259</v>
      </c>
      <c r="C87" t="s">
        <v>27</v>
      </c>
      <c r="D87">
        <v>716526.07</v>
      </c>
      <c r="E87">
        <v>9221.3799999999992</v>
      </c>
      <c r="F87" s="4">
        <v>44736</v>
      </c>
      <c r="G87" s="4">
        <v>44991</v>
      </c>
      <c r="H87" t="s">
        <v>260</v>
      </c>
      <c r="I87" t="s">
        <v>29</v>
      </c>
    </row>
    <row r="88" spans="1:9" x14ac:dyDescent="0.3">
      <c r="A88" t="s">
        <v>261</v>
      </c>
      <c r="B88" t="s">
        <v>262</v>
      </c>
      <c r="C88" t="s">
        <v>35</v>
      </c>
      <c r="D88">
        <v>111527.76</v>
      </c>
      <c r="E88">
        <v>47388.97</v>
      </c>
      <c r="F88" s="4">
        <v>44466</v>
      </c>
      <c r="G88" s="4">
        <v>44481</v>
      </c>
      <c r="H88" t="s">
        <v>263</v>
      </c>
      <c r="I88" t="s">
        <v>18</v>
      </c>
    </row>
    <row r="89" spans="1:9" x14ac:dyDescent="0.3">
      <c r="A89" t="s">
        <v>264</v>
      </c>
      <c r="B89" t="s">
        <v>265</v>
      </c>
      <c r="C89" t="s">
        <v>11</v>
      </c>
      <c r="D89">
        <v>172332.75</v>
      </c>
      <c r="E89">
        <v>41480.97</v>
      </c>
      <c r="F89" s="4">
        <v>45380</v>
      </c>
      <c r="G89" s="4">
        <v>45527</v>
      </c>
      <c r="H89" t="s">
        <v>266</v>
      </c>
      <c r="I89" t="s">
        <v>13</v>
      </c>
    </row>
    <row r="90" spans="1:9" x14ac:dyDescent="0.3">
      <c r="A90" t="s">
        <v>267</v>
      </c>
      <c r="B90" t="s">
        <v>268</v>
      </c>
      <c r="C90" t="s">
        <v>11</v>
      </c>
      <c r="D90">
        <v>161995.34</v>
      </c>
      <c r="E90">
        <v>4777.18</v>
      </c>
      <c r="F90" s="4">
        <v>44987</v>
      </c>
      <c r="G90" s="4">
        <v>45553</v>
      </c>
      <c r="H90" t="s">
        <v>269</v>
      </c>
      <c r="I90" t="s">
        <v>13</v>
      </c>
    </row>
    <row r="91" spans="1:9" x14ac:dyDescent="0.3">
      <c r="A91" t="s">
        <v>270</v>
      </c>
      <c r="B91" t="s">
        <v>271</v>
      </c>
      <c r="C91" t="s">
        <v>11</v>
      </c>
      <c r="D91">
        <v>135122.96</v>
      </c>
      <c r="E91">
        <v>29699.48</v>
      </c>
      <c r="F91" s="4">
        <v>45110</v>
      </c>
      <c r="G91" s="4">
        <v>45822</v>
      </c>
      <c r="H91" t="s">
        <v>272</v>
      </c>
      <c r="I91" t="s">
        <v>18</v>
      </c>
    </row>
    <row r="92" spans="1:9" x14ac:dyDescent="0.3">
      <c r="A92" t="s">
        <v>273</v>
      </c>
      <c r="B92" t="s">
        <v>274</v>
      </c>
      <c r="C92" t="s">
        <v>27</v>
      </c>
      <c r="D92">
        <v>317421.93</v>
      </c>
      <c r="E92">
        <v>35803.160000000003</v>
      </c>
      <c r="F92" s="4">
        <v>45322</v>
      </c>
      <c r="G92" s="4">
        <v>45777</v>
      </c>
      <c r="H92" t="s">
        <v>275</v>
      </c>
      <c r="I92" t="s">
        <v>18</v>
      </c>
    </row>
    <row r="93" spans="1:9" x14ac:dyDescent="0.3">
      <c r="A93" t="s">
        <v>276</v>
      </c>
      <c r="B93" t="s">
        <v>277</v>
      </c>
      <c r="C93" t="s">
        <v>27</v>
      </c>
      <c r="D93">
        <v>800532.65</v>
      </c>
      <c r="E93">
        <v>37235.75</v>
      </c>
      <c r="F93" s="4">
        <v>44372</v>
      </c>
      <c r="G93" s="4">
        <v>45579</v>
      </c>
      <c r="H93" t="s">
        <v>278</v>
      </c>
      <c r="I93" t="s">
        <v>18</v>
      </c>
    </row>
    <row r="94" spans="1:9" x14ac:dyDescent="0.3">
      <c r="A94" t="s">
        <v>279</v>
      </c>
      <c r="B94" t="s">
        <v>280</v>
      </c>
      <c r="C94" t="s">
        <v>11</v>
      </c>
      <c r="D94">
        <v>543240.95999999996</v>
      </c>
      <c r="E94">
        <v>31294.86</v>
      </c>
      <c r="F94" s="4">
        <v>44174</v>
      </c>
      <c r="G94" s="4">
        <v>45093</v>
      </c>
      <c r="H94" t="s">
        <v>281</v>
      </c>
      <c r="I94" t="s">
        <v>29</v>
      </c>
    </row>
    <row r="95" spans="1:9" x14ac:dyDescent="0.3">
      <c r="A95" t="s">
        <v>282</v>
      </c>
      <c r="B95" t="s">
        <v>283</v>
      </c>
      <c r="C95" t="s">
        <v>11</v>
      </c>
      <c r="D95">
        <v>791046.36</v>
      </c>
      <c r="E95">
        <v>47015.31</v>
      </c>
      <c r="F95" s="4">
        <v>44984</v>
      </c>
      <c r="G95" s="4">
        <v>45256</v>
      </c>
      <c r="H95" t="s">
        <v>284</v>
      </c>
      <c r="I95" t="s">
        <v>13</v>
      </c>
    </row>
    <row r="96" spans="1:9" x14ac:dyDescent="0.3">
      <c r="A96" t="s">
        <v>285</v>
      </c>
      <c r="B96" t="s">
        <v>286</v>
      </c>
      <c r="C96" t="s">
        <v>27</v>
      </c>
      <c r="D96">
        <v>645759.62</v>
      </c>
      <c r="E96">
        <v>34304.629999999997</v>
      </c>
      <c r="F96" s="4">
        <v>44429</v>
      </c>
      <c r="G96" s="4">
        <v>44854</v>
      </c>
      <c r="H96" t="s">
        <v>213</v>
      </c>
      <c r="I96" t="s">
        <v>29</v>
      </c>
    </row>
    <row r="97" spans="1:9" x14ac:dyDescent="0.3">
      <c r="A97" t="s">
        <v>287</v>
      </c>
      <c r="B97" t="s">
        <v>288</v>
      </c>
      <c r="C97" t="s">
        <v>16</v>
      </c>
      <c r="D97">
        <v>167035.54</v>
      </c>
      <c r="E97">
        <v>47731.63</v>
      </c>
      <c r="F97" s="4">
        <v>45457</v>
      </c>
      <c r="G97" s="4">
        <v>45812</v>
      </c>
      <c r="H97" t="s">
        <v>289</v>
      </c>
      <c r="I97" t="s">
        <v>13</v>
      </c>
    </row>
    <row r="98" spans="1:9" x14ac:dyDescent="0.3">
      <c r="A98" t="s">
        <v>290</v>
      </c>
      <c r="B98" t="s">
        <v>291</v>
      </c>
      <c r="C98" t="s">
        <v>27</v>
      </c>
      <c r="D98">
        <v>197552.56</v>
      </c>
      <c r="E98">
        <v>43641.75</v>
      </c>
      <c r="F98" s="4">
        <v>44432</v>
      </c>
      <c r="G98" s="4">
        <v>45390</v>
      </c>
      <c r="H98" t="s">
        <v>292</v>
      </c>
      <c r="I98" t="s">
        <v>18</v>
      </c>
    </row>
    <row r="99" spans="1:9" x14ac:dyDescent="0.3">
      <c r="A99" t="s">
        <v>293</v>
      </c>
      <c r="B99" t="s">
        <v>294</v>
      </c>
      <c r="C99" t="s">
        <v>27</v>
      </c>
      <c r="D99">
        <v>927838.69</v>
      </c>
      <c r="E99">
        <v>28296.240000000002</v>
      </c>
      <c r="F99" s="4">
        <v>45013</v>
      </c>
      <c r="G99" s="4">
        <v>45146</v>
      </c>
      <c r="H99" t="s">
        <v>295</v>
      </c>
      <c r="I99" t="s">
        <v>29</v>
      </c>
    </row>
    <row r="100" spans="1:9" x14ac:dyDescent="0.3">
      <c r="A100" t="s">
        <v>296</v>
      </c>
      <c r="B100" t="s">
        <v>297</v>
      </c>
      <c r="C100" t="s">
        <v>39</v>
      </c>
      <c r="D100">
        <v>293809.48</v>
      </c>
      <c r="E100">
        <v>40343.71</v>
      </c>
      <c r="F100" s="4">
        <v>45138</v>
      </c>
      <c r="G100" s="4">
        <v>45143</v>
      </c>
      <c r="H100" t="s">
        <v>298</v>
      </c>
      <c r="I100" t="s">
        <v>18</v>
      </c>
    </row>
    <row r="101" spans="1:9" x14ac:dyDescent="0.3">
      <c r="A101" t="s">
        <v>299</v>
      </c>
      <c r="B101" t="s">
        <v>300</v>
      </c>
      <c r="C101" t="s">
        <v>27</v>
      </c>
      <c r="D101">
        <v>954055.38</v>
      </c>
      <c r="E101">
        <v>45435.29</v>
      </c>
      <c r="F101" s="4">
        <v>44914</v>
      </c>
      <c r="G101" s="4">
        <v>45331</v>
      </c>
      <c r="H101" t="s">
        <v>301</v>
      </c>
      <c r="I101" t="s">
        <v>13</v>
      </c>
    </row>
    <row r="102" spans="1:9" x14ac:dyDescent="0.3">
      <c r="A102" t="s">
        <v>302</v>
      </c>
      <c r="B102" t="s">
        <v>303</v>
      </c>
      <c r="C102" t="s">
        <v>16</v>
      </c>
      <c r="D102">
        <v>313985.46999999997</v>
      </c>
      <c r="E102">
        <v>30711.360000000001</v>
      </c>
      <c r="F102" s="4">
        <v>45468</v>
      </c>
      <c r="G102" s="4">
        <v>45632</v>
      </c>
      <c r="H102" t="s">
        <v>304</v>
      </c>
      <c r="I102" t="s">
        <v>18</v>
      </c>
    </row>
    <row r="103" spans="1:9" x14ac:dyDescent="0.3">
      <c r="A103" t="s">
        <v>305</v>
      </c>
      <c r="B103" t="s">
        <v>306</v>
      </c>
      <c r="C103" t="s">
        <v>35</v>
      </c>
      <c r="D103">
        <v>100770.05</v>
      </c>
      <c r="E103">
        <v>28049.8</v>
      </c>
      <c r="F103" s="4">
        <v>44437</v>
      </c>
      <c r="G103" s="4">
        <v>45311</v>
      </c>
      <c r="H103" t="s">
        <v>307</v>
      </c>
      <c r="I103" t="s">
        <v>13</v>
      </c>
    </row>
    <row r="104" spans="1:9" x14ac:dyDescent="0.3">
      <c r="A104" t="s">
        <v>308</v>
      </c>
      <c r="B104" t="s">
        <v>309</v>
      </c>
      <c r="C104" t="s">
        <v>16</v>
      </c>
      <c r="D104">
        <v>141895.73000000001</v>
      </c>
      <c r="E104">
        <v>33263.25</v>
      </c>
      <c r="F104" s="4">
        <v>44760</v>
      </c>
      <c r="G104" s="4">
        <v>44972</v>
      </c>
      <c r="H104" t="s">
        <v>43</v>
      </c>
      <c r="I104" t="s">
        <v>18</v>
      </c>
    </row>
    <row r="105" spans="1:9" x14ac:dyDescent="0.3">
      <c r="A105" t="s">
        <v>310</v>
      </c>
      <c r="B105" t="s">
        <v>311</v>
      </c>
      <c r="C105" t="s">
        <v>27</v>
      </c>
      <c r="D105">
        <v>343172.13</v>
      </c>
      <c r="E105">
        <v>40924.17</v>
      </c>
      <c r="F105" s="4">
        <v>44824</v>
      </c>
      <c r="G105" s="4">
        <v>45558</v>
      </c>
      <c r="H105" t="s">
        <v>312</v>
      </c>
      <c r="I105" t="s">
        <v>29</v>
      </c>
    </row>
    <row r="106" spans="1:9" x14ac:dyDescent="0.3">
      <c r="A106" t="s">
        <v>313</v>
      </c>
      <c r="B106" t="s">
        <v>314</v>
      </c>
      <c r="C106" t="s">
        <v>35</v>
      </c>
      <c r="D106">
        <v>576462.87</v>
      </c>
      <c r="E106">
        <v>28255.759999999998</v>
      </c>
      <c r="F106" s="4">
        <v>45347</v>
      </c>
      <c r="G106" s="4">
        <v>45588</v>
      </c>
      <c r="H106" t="s">
        <v>315</v>
      </c>
      <c r="I106" t="s">
        <v>18</v>
      </c>
    </row>
    <row r="107" spans="1:9" x14ac:dyDescent="0.3">
      <c r="A107" t="s">
        <v>316</v>
      </c>
      <c r="B107" t="s">
        <v>317</v>
      </c>
      <c r="C107" t="s">
        <v>11</v>
      </c>
      <c r="D107">
        <v>282392.31</v>
      </c>
      <c r="E107">
        <v>44480.73</v>
      </c>
      <c r="F107" s="4">
        <v>45483</v>
      </c>
      <c r="G107" s="4">
        <v>45743</v>
      </c>
      <c r="H107" t="s">
        <v>318</v>
      </c>
      <c r="I107" t="s">
        <v>13</v>
      </c>
    </row>
    <row r="108" spans="1:9" x14ac:dyDescent="0.3">
      <c r="A108" t="s">
        <v>319</v>
      </c>
      <c r="B108" t="s">
        <v>320</v>
      </c>
      <c r="C108" t="s">
        <v>39</v>
      </c>
      <c r="D108">
        <v>286594.32</v>
      </c>
      <c r="E108">
        <v>21817.94</v>
      </c>
      <c r="F108" s="4">
        <v>44948</v>
      </c>
      <c r="G108" s="4">
        <v>45413</v>
      </c>
      <c r="H108" t="s">
        <v>321</v>
      </c>
      <c r="I108" t="s">
        <v>29</v>
      </c>
    </row>
    <row r="109" spans="1:9" x14ac:dyDescent="0.3">
      <c r="A109" t="s">
        <v>322</v>
      </c>
      <c r="B109" t="s">
        <v>323</v>
      </c>
      <c r="C109" t="s">
        <v>16</v>
      </c>
      <c r="D109">
        <v>846956.1</v>
      </c>
      <c r="E109">
        <v>36758.230000000003</v>
      </c>
      <c r="F109" s="4">
        <v>45241</v>
      </c>
      <c r="G109" s="4">
        <v>45481</v>
      </c>
      <c r="H109" t="s">
        <v>301</v>
      </c>
      <c r="I109" t="s">
        <v>18</v>
      </c>
    </row>
    <row r="110" spans="1:9" x14ac:dyDescent="0.3">
      <c r="A110" t="s">
        <v>324</v>
      </c>
      <c r="B110" t="s">
        <v>325</v>
      </c>
      <c r="C110" t="s">
        <v>27</v>
      </c>
      <c r="D110">
        <v>827365.3</v>
      </c>
      <c r="E110">
        <v>12617.37</v>
      </c>
      <c r="F110" s="4">
        <v>44148</v>
      </c>
      <c r="G110" s="4">
        <v>45695</v>
      </c>
      <c r="H110" t="s">
        <v>326</v>
      </c>
      <c r="I110" t="s">
        <v>29</v>
      </c>
    </row>
    <row r="111" spans="1:9" x14ac:dyDescent="0.3">
      <c r="A111" t="s">
        <v>327</v>
      </c>
      <c r="B111" t="s">
        <v>328</v>
      </c>
      <c r="C111" t="s">
        <v>39</v>
      </c>
      <c r="D111">
        <v>637674.02</v>
      </c>
      <c r="E111">
        <v>14735.92</v>
      </c>
      <c r="F111" s="4">
        <v>45176</v>
      </c>
      <c r="G111" s="4">
        <v>45194</v>
      </c>
      <c r="H111" t="s">
        <v>329</v>
      </c>
      <c r="I111" t="s">
        <v>13</v>
      </c>
    </row>
    <row r="112" spans="1:9" x14ac:dyDescent="0.3">
      <c r="A112" t="s">
        <v>330</v>
      </c>
      <c r="B112" t="s">
        <v>331</v>
      </c>
      <c r="C112" t="s">
        <v>27</v>
      </c>
      <c r="D112">
        <v>154649.4</v>
      </c>
      <c r="E112">
        <v>41717.730000000003</v>
      </c>
      <c r="F112" s="4">
        <v>44937</v>
      </c>
      <c r="G112" s="4">
        <v>45105</v>
      </c>
      <c r="H112" t="s">
        <v>332</v>
      </c>
      <c r="I112" t="s">
        <v>18</v>
      </c>
    </row>
    <row r="113" spans="1:9" x14ac:dyDescent="0.3">
      <c r="A113" t="s">
        <v>333</v>
      </c>
      <c r="B113" t="s">
        <v>334</v>
      </c>
      <c r="C113" t="s">
        <v>39</v>
      </c>
      <c r="D113">
        <v>511041.72</v>
      </c>
      <c r="E113">
        <v>19733.11</v>
      </c>
      <c r="F113" s="4">
        <v>44881</v>
      </c>
      <c r="G113" s="4">
        <v>45854</v>
      </c>
      <c r="H113" t="s">
        <v>335</v>
      </c>
      <c r="I113" t="s">
        <v>29</v>
      </c>
    </row>
    <row r="114" spans="1:9" x14ac:dyDescent="0.3">
      <c r="A114" t="s">
        <v>336</v>
      </c>
      <c r="B114" t="s">
        <v>337</v>
      </c>
      <c r="C114" t="s">
        <v>16</v>
      </c>
      <c r="D114">
        <v>416439.4</v>
      </c>
      <c r="E114">
        <v>32264.46</v>
      </c>
      <c r="F114" s="4">
        <v>44594</v>
      </c>
      <c r="G114" s="4">
        <v>45334</v>
      </c>
      <c r="H114" t="s">
        <v>338</v>
      </c>
      <c r="I114" t="s">
        <v>13</v>
      </c>
    </row>
    <row r="115" spans="1:9" x14ac:dyDescent="0.3">
      <c r="A115" t="s">
        <v>339</v>
      </c>
      <c r="B115" t="s">
        <v>340</v>
      </c>
      <c r="C115" t="s">
        <v>39</v>
      </c>
      <c r="D115">
        <v>932197.03</v>
      </c>
      <c r="E115">
        <v>7215.28</v>
      </c>
      <c r="F115" s="4">
        <v>45405</v>
      </c>
      <c r="G115" s="4">
        <v>45599</v>
      </c>
      <c r="H115" t="s">
        <v>341</v>
      </c>
      <c r="I115" t="s">
        <v>18</v>
      </c>
    </row>
    <row r="116" spans="1:9" x14ac:dyDescent="0.3">
      <c r="A116" t="s">
        <v>342</v>
      </c>
      <c r="B116" t="s">
        <v>343</v>
      </c>
      <c r="C116" t="s">
        <v>16</v>
      </c>
      <c r="D116">
        <v>600307.39</v>
      </c>
      <c r="E116">
        <v>24306.400000000001</v>
      </c>
      <c r="F116" s="4">
        <v>44543</v>
      </c>
      <c r="G116" s="4">
        <v>44849</v>
      </c>
      <c r="H116" t="s">
        <v>116</v>
      </c>
      <c r="I116" t="s">
        <v>29</v>
      </c>
    </row>
    <row r="117" spans="1:9" x14ac:dyDescent="0.3">
      <c r="A117" t="s">
        <v>344</v>
      </c>
      <c r="B117" t="s">
        <v>345</v>
      </c>
      <c r="C117" t="s">
        <v>11</v>
      </c>
      <c r="D117">
        <v>675536.78</v>
      </c>
      <c r="E117">
        <v>25807.43</v>
      </c>
      <c r="F117" s="4">
        <v>44597</v>
      </c>
      <c r="G117" s="4">
        <v>45317</v>
      </c>
      <c r="H117" t="s">
        <v>301</v>
      </c>
      <c r="I117" t="s">
        <v>13</v>
      </c>
    </row>
    <row r="118" spans="1:9" x14ac:dyDescent="0.3">
      <c r="A118" t="s">
        <v>346</v>
      </c>
      <c r="B118" t="s">
        <v>347</v>
      </c>
      <c r="C118" t="s">
        <v>16</v>
      </c>
      <c r="D118">
        <v>403929.9</v>
      </c>
      <c r="E118">
        <v>33701.17</v>
      </c>
      <c r="F118" s="4">
        <v>45238</v>
      </c>
      <c r="G118" s="4">
        <v>45727</v>
      </c>
      <c r="H118" t="s">
        <v>348</v>
      </c>
      <c r="I118" t="s">
        <v>13</v>
      </c>
    </row>
    <row r="119" spans="1:9" x14ac:dyDescent="0.3">
      <c r="A119" t="s">
        <v>349</v>
      </c>
      <c r="B119" t="s">
        <v>350</v>
      </c>
      <c r="C119" t="s">
        <v>35</v>
      </c>
      <c r="D119">
        <v>542633.39</v>
      </c>
      <c r="E119">
        <v>7244.52</v>
      </c>
      <c r="F119" s="4">
        <v>45258</v>
      </c>
      <c r="G119" s="4">
        <v>45738</v>
      </c>
      <c r="H119" t="s">
        <v>326</v>
      </c>
      <c r="I119" t="s">
        <v>29</v>
      </c>
    </row>
    <row r="120" spans="1:9" x14ac:dyDescent="0.3">
      <c r="A120" t="s">
        <v>351</v>
      </c>
      <c r="B120" t="s">
        <v>352</v>
      </c>
      <c r="C120" t="s">
        <v>39</v>
      </c>
      <c r="D120">
        <v>314854.55</v>
      </c>
      <c r="E120">
        <v>3394.11</v>
      </c>
      <c r="F120" s="4">
        <v>45181</v>
      </c>
      <c r="G120" s="4">
        <v>45389</v>
      </c>
      <c r="H120" t="s">
        <v>353</v>
      </c>
      <c r="I120" t="s">
        <v>29</v>
      </c>
    </row>
    <row r="121" spans="1:9" x14ac:dyDescent="0.3">
      <c r="A121" t="s">
        <v>354</v>
      </c>
      <c r="B121" t="s">
        <v>355</v>
      </c>
      <c r="C121" t="s">
        <v>16</v>
      </c>
      <c r="D121">
        <v>920608.67</v>
      </c>
      <c r="E121">
        <v>47902.76</v>
      </c>
      <c r="F121" s="4">
        <v>44446</v>
      </c>
      <c r="G121" s="4">
        <v>45340</v>
      </c>
      <c r="H121" t="s">
        <v>58</v>
      </c>
      <c r="I121" t="s">
        <v>13</v>
      </c>
    </row>
    <row r="122" spans="1:9" x14ac:dyDescent="0.3">
      <c r="A122" t="s">
        <v>356</v>
      </c>
      <c r="B122" t="s">
        <v>357</v>
      </c>
      <c r="C122" t="s">
        <v>39</v>
      </c>
      <c r="D122">
        <v>594550.06999999995</v>
      </c>
      <c r="E122">
        <v>9010.26</v>
      </c>
      <c r="F122" s="4">
        <v>44254</v>
      </c>
      <c r="G122" s="4">
        <v>44257</v>
      </c>
      <c r="H122" t="s">
        <v>358</v>
      </c>
      <c r="I122" t="s">
        <v>13</v>
      </c>
    </row>
    <row r="123" spans="1:9" x14ac:dyDescent="0.3">
      <c r="A123" t="s">
        <v>359</v>
      </c>
      <c r="B123" t="s">
        <v>360</v>
      </c>
      <c r="C123" t="s">
        <v>11</v>
      </c>
      <c r="D123">
        <v>467143.44</v>
      </c>
      <c r="E123">
        <v>36337.26</v>
      </c>
      <c r="F123" s="4">
        <v>44657</v>
      </c>
      <c r="G123" s="4">
        <v>44871</v>
      </c>
      <c r="H123" t="s">
        <v>272</v>
      </c>
      <c r="I123" t="s">
        <v>13</v>
      </c>
    </row>
    <row r="124" spans="1:9" x14ac:dyDescent="0.3">
      <c r="A124" t="s">
        <v>361</v>
      </c>
      <c r="B124" t="s">
        <v>362</v>
      </c>
      <c r="C124" t="s">
        <v>39</v>
      </c>
      <c r="D124">
        <v>417868.86</v>
      </c>
      <c r="E124">
        <v>16342.56</v>
      </c>
      <c r="F124" s="4">
        <v>45124</v>
      </c>
      <c r="G124" s="4">
        <v>45323</v>
      </c>
      <c r="H124" t="s">
        <v>185</v>
      </c>
      <c r="I124" t="s">
        <v>13</v>
      </c>
    </row>
    <row r="125" spans="1:9" x14ac:dyDescent="0.3">
      <c r="A125" t="s">
        <v>363</v>
      </c>
      <c r="B125" t="s">
        <v>364</v>
      </c>
      <c r="C125" t="s">
        <v>16</v>
      </c>
      <c r="D125">
        <v>435282.08</v>
      </c>
      <c r="E125">
        <v>4945.4399999999996</v>
      </c>
      <c r="F125" s="4">
        <v>45022</v>
      </c>
      <c r="G125" s="4">
        <v>45475</v>
      </c>
      <c r="H125" t="s">
        <v>365</v>
      </c>
      <c r="I125" t="s">
        <v>29</v>
      </c>
    </row>
    <row r="126" spans="1:9" x14ac:dyDescent="0.3">
      <c r="A126" t="s">
        <v>366</v>
      </c>
      <c r="B126" t="s">
        <v>367</v>
      </c>
      <c r="C126" t="s">
        <v>11</v>
      </c>
      <c r="D126">
        <v>613221.17000000004</v>
      </c>
      <c r="E126">
        <v>37425.620000000003</v>
      </c>
      <c r="F126" s="4">
        <v>44373</v>
      </c>
      <c r="G126" s="4">
        <v>44728</v>
      </c>
      <c r="H126" t="s">
        <v>368</v>
      </c>
      <c r="I126" t="s">
        <v>18</v>
      </c>
    </row>
    <row r="127" spans="1:9" x14ac:dyDescent="0.3">
      <c r="A127" t="s">
        <v>369</v>
      </c>
      <c r="B127" t="s">
        <v>370</v>
      </c>
      <c r="C127" t="s">
        <v>35</v>
      </c>
      <c r="D127">
        <v>935852.47</v>
      </c>
      <c r="E127">
        <v>26200.79</v>
      </c>
      <c r="F127" s="4">
        <v>45408</v>
      </c>
      <c r="G127" s="4">
        <v>45744</v>
      </c>
      <c r="H127" t="s">
        <v>371</v>
      </c>
      <c r="I127" t="s">
        <v>18</v>
      </c>
    </row>
    <row r="128" spans="1:9" x14ac:dyDescent="0.3">
      <c r="A128" t="s">
        <v>372</v>
      </c>
      <c r="B128" t="s">
        <v>373</v>
      </c>
      <c r="C128" t="s">
        <v>35</v>
      </c>
      <c r="D128">
        <v>103391.78</v>
      </c>
      <c r="E128">
        <v>32972.370000000003</v>
      </c>
      <c r="F128" s="4">
        <v>44408</v>
      </c>
      <c r="G128" s="4">
        <v>44462</v>
      </c>
      <c r="H128" t="s">
        <v>374</v>
      </c>
      <c r="I128" t="s">
        <v>29</v>
      </c>
    </row>
    <row r="129" spans="1:9" x14ac:dyDescent="0.3">
      <c r="A129" t="s">
        <v>375</v>
      </c>
      <c r="B129" t="s">
        <v>376</v>
      </c>
      <c r="C129" t="s">
        <v>16</v>
      </c>
      <c r="D129">
        <v>245136.82</v>
      </c>
      <c r="E129">
        <v>45961.14</v>
      </c>
      <c r="F129" s="4">
        <v>45223</v>
      </c>
      <c r="G129" s="4">
        <v>45335</v>
      </c>
      <c r="H129" t="s">
        <v>377</v>
      </c>
      <c r="I129" t="s">
        <v>13</v>
      </c>
    </row>
    <row r="130" spans="1:9" x14ac:dyDescent="0.3">
      <c r="A130" t="s">
        <v>378</v>
      </c>
      <c r="B130" t="s">
        <v>379</v>
      </c>
      <c r="C130" t="s">
        <v>35</v>
      </c>
      <c r="D130">
        <v>600832.17000000004</v>
      </c>
      <c r="E130">
        <v>30630.86</v>
      </c>
      <c r="F130" s="4">
        <v>44400</v>
      </c>
      <c r="G130" s="4">
        <v>45222</v>
      </c>
      <c r="H130" t="s">
        <v>380</v>
      </c>
      <c r="I130" t="s">
        <v>13</v>
      </c>
    </row>
    <row r="131" spans="1:9" x14ac:dyDescent="0.3">
      <c r="A131" t="s">
        <v>381</v>
      </c>
      <c r="B131" t="s">
        <v>382</v>
      </c>
      <c r="C131" t="s">
        <v>39</v>
      </c>
      <c r="D131">
        <v>224708.41</v>
      </c>
      <c r="E131">
        <v>49666.67</v>
      </c>
      <c r="F131" s="4">
        <v>44067</v>
      </c>
      <c r="G131" s="4">
        <v>44550</v>
      </c>
      <c r="H131" t="s">
        <v>383</v>
      </c>
      <c r="I131" t="s">
        <v>29</v>
      </c>
    </row>
    <row r="132" spans="1:9" x14ac:dyDescent="0.3">
      <c r="A132" t="s">
        <v>384</v>
      </c>
      <c r="B132" t="s">
        <v>385</v>
      </c>
      <c r="C132" t="s">
        <v>11</v>
      </c>
      <c r="D132">
        <v>541202.32999999996</v>
      </c>
      <c r="E132">
        <v>21726.79</v>
      </c>
      <c r="F132" s="4">
        <v>44533</v>
      </c>
      <c r="G132" s="4">
        <v>45641</v>
      </c>
      <c r="H132" t="s">
        <v>386</v>
      </c>
      <c r="I132" t="s">
        <v>29</v>
      </c>
    </row>
    <row r="133" spans="1:9" x14ac:dyDescent="0.3">
      <c r="A133" t="s">
        <v>387</v>
      </c>
      <c r="B133" t="s">
        <v>388</v>
      </c>
      <c r="C133" t="s">
        <v>16</v>
      </c>
      <c r="D133">
        <v>632551.4</v>
      </c>
      <c r="E133">
        <v>30915.1</v>
      </c>
      <c r="F133" s="4">
        <v>45460</v>
      </c>
      <c r="G133" s="4">
        <v>45804</v>
      </c>
      <c r="H133" t="s">
        <v>389</v>
      </c>
      <c r="I133" t="s">
        <v>29</v>
      </c>
    </row>
    <row r="134" spans="1:9" x14ac:dyDescent="0.3">
      <c r="A134" t="s">
        <v>390</v>
      </c>
      <c r="B134" t="s">
        <v>391</v>
      </c>
      <c r="C134" t="s">
        <v>16</v>
      </c>
      <c r="D134">
        <v>359350.66</v>
      </c>
      <c r="E134">
        <v>42116.51</v>
      </c>
      <c r="F134" s="4">
        <v>44962</v>
      </c>
      <c r="G134" s="4">
        <v>45806</v>
      </c>
      <c r="H134" t="s">
        <v>365</v>
      </c>
      <c r="I134" t="s">
        <v>18</v>
      </c>
    </row>
    <row r="135" spans="1:9" x14ac:dyDescent="0.3">
      <c r="A135" t="s">
        <v>392</v>
      </c>
      <c r="B135" t="s">
        <v>393</v>
      </c>
      <c r="C135" t="s">
        <v>16</v>
      </c>
      <c r="D135">
        <v>744031.1</v>
      </c>
      <c r="E135">
        <v>12118.12</v>
      </c>
      <c r="F135" s="4">
        <v>45215</v>
      </c>
      <c r="G135" s="4">
        <v>45856</v>
      </c>
      <c r="H135" t="s">
        <v>394</v>
      </c>
      <c r="I135" t="s">
        <v>29</v>
      </c>
    </row>
    <row r="136" spans="1:9" x14ac:dyDescent="0.3">
      <c r="A136" t="s">
        <v>395</v>
      </c>
      <c r="B136" t="s">
        <v>396</v>
      </c>
      <c r="C136" t="s">
        <v>16</v>
      </c>
      <c r="D136">
        <v>450764.51</v>
      </c>
      <c r="E136">
        <v>13802.06</v>
      </c>
      <c r="F136" s="4">
        <v>45382</v>
      </c>
      <c r="G136" s="4">
        <v>45788</v>
      </c>
      <c r="H136" t="s">
        <v>397</v>
      </c>
      <c r="I136" t="s">
        <v>18</v>
      </c>
    </row>
    <row r="137" spans="1:9" x14ac:dyDescent="0.3">
      <c r="A137" t="s">
        <v>398</v>
      </c>
      <c r="B137" t="s">
        <v>399</v>
      </c>
      <c r="C137" t="s">
        <v>35</v>
      </c>
      <c r="D137">
        <v>712934.57</v>
      </c>
      <c r="E137">
        <v>13650.98</v>
      </c>
      <c r="F137" s="4">
        <v>45301</v>
      </c>
      <c r="G137" s="4">
        <v>45441</v>
      </c>
      <c r="H137" t="s">
        <v>400</v>
      </c>
      <c r="I137" t="s">
        <v>13</v>
      </c>
    </row>
    <row r="138" spans="1:9" x14ac:dyDescent="0.3">
      <c r="A138" t="s">
        <v>401</v>
      </c>
      <c r="B138" t="s">
        <v>402</v>
      </c>
      <c r="C138" t="s">
        <v>11</v>
      </c>
      <c r="D138">
        <v>829758.97</v>
      </c>
      <c r="E138">
        <v>30656.2</v>
      </c>
      <c r="F138" s="4">
        <v>44660</v>
      </c>
      <c r="G138" s="4">
        <v>45748</v>
      </c>
      <c r="H138" t="s">
        <v>24</v>
      </c>
      <c r="I138" t="s">
        <v>29</v>
      </c>
    </row>
    <row r="139" spans="1:9" x14ac:dyDescent="0.3">
      <c r="A139" t="s">
        <v>403</v>
      </c>
      <c r="B139" t="s">
        <v>404</v>
      </c>
      <c r="C139" t="s">
        <v>35</v>
      </c>
      <c r="D139">
        <v>159712.12</v>
      </c>
      <c r="E139">
        <v>10431.99</v>
      </c>
      <c r="F139" s="4">
        <v>45313</v>
      </c>
      <c r="G139" s="4">
        <v>45545</v>
      </c>
      <c r="H139" t="s">
        <v>405</v>
      </c>
      <c r="I139" t="s">
        <v>18</v>
      </c>
    </row>
    <row r="140" spans="1:9" x14ac:dyDescent="0.3">
      <c r="A140" t="s">
        <v>406</v>
      </c>
      <c r="B140" t="s">
        <v>407</v>
      </c>
      <c r="C140" t="s">
        <v>11</v>
      </c>
      <c r="D140">
        <v>266305.34000000003</v>
      </c>
      <c r="E140">
        <v>24818.35</v>
      </c>
      <c r="F140" s="4">
        <v>44514</v>
      </c>
      <c r="G140" s="4">
        <v>44949</v>
      </c>
      <c r="H140" t="s">
        <v>394</v>
      </c>
      <c r="I140" t="s">
        <v>18</v>
      </c>
    </row>
    <row r="141" spans="1:9" x14ac:dyDescent="0.3">
      <c r="A141" t="s">
        <v>408</v>
      </c>
      <c r="B141" t="s">
        <v>409</v>
      </c>
      <c r="C141" t="s">
        <v>35</v>
      </c>
      <c r="D141">
        <v>599385.37</v>
      </c>
      <c r="E141">
        <v>12540.1</v>
      </c>
      <c r="F141" s="4">
        <v>44177</v>
      </c>
      <c r="G141" s="4">
        <v>45631</v>
      </c>
      <c r="H141" t="s">
        <v>410</v>
      </c>
      <c r="I141" t="s">
        <v>13</v>
      </c>
    </row>
    <row r="142" spans="1:9" x14ac:dyDescent="0.3">
      <c r="A142" t="s">
        <v>411</v>
      </c>
      <c r="B142" t="s">
        <v>412</v>
      </c>
      <c r="C142" t="s">
        <v>35</v>
      </c>
      <c r="D142">
        <v>690451.68</v>
      </c>
      <c r="E142">
        <v>13882.26</v>
      </c>
      <c r="F142" s="4">
        <v>44628</v>
      </c>
      <c r="G142" s="4">
        <v>44683</v>
      </c>
      <c r="H142" t="s">
        <v>413</v>
      </c>
      <c r="I142" t="s">
        <v>29</v>
      </c>
    </row>
    <row r="143" spans="1:9" x14ac:dyDescent="0.3">
      <c r="A143" t="s">
        <v>414</v>
      </c>
      <c r="B143" t="s">
        <v>415</v>
      </c>
      <c r="C143" t="s">
        <v>11</v>
      </c>
      <c r="D143">
        <v>489075.06</v>
      </c>
      <c r="E143">
        <v>5465.88</v>
      </c>
      <c r="F143" s="4">
        <v>44801</v>
      </c>
      <c r="G143" s="4">
        <v>44805</v>
      </c>
      <c r="H143" t="s">
        <v>416</v>
      </c>
      <c r="I143" t="s">
        <v>29</v>
      </c>
    </row>
    <row r="144" spans="1:9" x14ac:dyDescent="0.3">
      <c r="A144" t="s">
        <v>417</v>
      </c>
      <c r="B144" t="s">
        <v>418</v>
      </c>
      <c r="C144" t="s">
        <v>39</v>
      </c>
      <c r="D144">
        <v>662144.32999999996</v>
      </c>
      <c r="E144">
        <v>24121.11</v>
      </c>
      <c r="F144" s="4">
        <v>45150</v>
      </c>
      <c r="G144" s="4">
        <v>45719</v>
      </c>
      <c r="H144" t="s">
        <v>419</v>
      </c>
      <c r="I144" t="s">
        <v>29</v>
      </c>
    </row>
    <row r="145" spans="1:9" x14ac:dyDescent="0.3">
      <c r="A145" t="s">
        <v>420</v>
      </c>
      <c r="B145" t="s">
        <v>421</v>
      </c>
      <c r="C145" t="s">
        <v>27</v>
      </c>
      <c r="D145">
        <v>515509.24</v>
      </c>
      <c r="E145">
        <v>30771.14</v>
      </c>
      <c r="F145" s="4">
        <v>44534</v>
      </c>
      <c r="G145" s="4">
        <v>44715</v>
      </c>
      <c r="H145" t="s">
        <v>208</v>
      </c>
      <c r="I145" t="s">
        <v>29</v>
      </c>
    </row>
    <row r="146" spans="1:9" x14ac:dyDescent="0.3">
      <c r="A146" t="s">
        <v>422</v>
      </c>
      <c r="B146" t="s">
        <v>423</v>
      </c>
      <c r="C146" t="s">
        <v>27</v>
      </c>
      <c r="D146">
        <v>805087.68</v>
      </c>
      <c r="E146">
        <v>21726.27</v>
      </c>
      <c r="F146" s="4">
        <v>44780</v>
      </c>
      <c r="G146" s="4">
        <v>45273</v>
      </c>
      <c r="H146" t="s">
        <v>238</v>
      </c>
      <c r="I146" t="s">
        <v>13</v>
      </c>
    </row>
    <row r="147" spans="1:9" x14ac:dyDescent="0.3">
      <c r="A147" t="s">
        <v>424</v>
      </c>
      <c r="B147" t="s">
        <v>425</v>
      </c>
      <c r="C147" t="s">
        <v>27</v>
      </c>
      <c r="D147">
        <v>787788.22</v>
      </c>
      <c r="E147">
        <v>29401.14</v>
      </c>
      <c r="F147" s="4">
        <v>45402</v>
      </c>
      <c r="G147" s="4">
        <v>45857</v>
      </c>
      <c r="H147" t="s">
        <v>386</v>
      </c>
      <c r="I147" t="s">
        <v>29</v>
      </c>
    </row>
    <row r="148" spans="1:9" x14ac:dyDescent="0.3">
      <c r="A148" t="s">
        <v>426</v>
      </c>
      <c r="B148" t="s">
        <v>317</v>
      </c>
      <c r="C148" t="s">
        <v>27</v>
      </c>
      <c r="D148">
        <v>823787.45</v>
      </c>
      <c r="E148">
        <v>34047.769999999997</v>
      </c>
      <c r="F148" s="4">
        <v>45117</v>
      </c>
      <c r="G148" s="4">
        <v>45573</v>
      </c>
      <c r="H148" t="s">
        <v>368</v>
      </c>
      <c r="I148" t="s">
        <v>13</v>
      </c>
    </row>
    <row r="149" spans="1:9" x14ac:dyDescent="0.3">
      <c r="A149" t="s">
        <v>427</v>
      </c>
      <c r="B149" t="s">
        <v>428</v>
      </c>
      <c r="C149" t="s">
        <v>39</v>
      </c>
      <c r="D149">
        <v>271592.13</v>
      </c>
      <c r="E149">
        <v>20669.78</v>
      </c>
      <c r="F149" s="4">
        <v>45443</v>
      </c>
      <c r="G149" s="4">
        <v>45623</v>
      </c>
      <c r="H149" t="s">
        <v>429</v>
      </c>
      <c r="I149" t="s">
        <v>29</v>
      </c>
    </row>
    <row r="150" spans="1:9" x14ac:dyDescent="0.3">
      <c r="A150" t="s">
        <v>430</v>
      </c>
      <c r="B150" t="s">
        <v>431</v>
      </c>
      <c r="C150" t="s">
        <v>39</v>
      </c>
      <c r="D150">
        <v>603066.9</v>
      </c>
      <c r="E150">
        <v>3586.06</v>
      </c>
      <c r="F150" s="4">
        <v>45060</v>
      </c>
      <c r="G150" s="4">
        <v>45427</v>
      </c>
      <c r="H150" t="s">
        <v>432</v>
      </c>
      <c r="I150" t="s">
        <v>18</v>
      </c>
    </row>
    <row r="151" spans="1:9" x14ac:dyDescent="0.3">
      <c r="A151" t="s">
        <v>433</v>
      </c>
      <c r="B151" t="s">
        <v>434</v>
      </c>
      <c r="C151" t="s">
        <v>11</v>
      </c>
      <c r="D151">
        <v>709723.06</v>
      </c>
      <c r="E151">
        <v>4171.6099999999997</v>
      </c>
      <c r="F151" s="4">
        <v>45283</v>
      </c>
      <c r="G151" s="4">
        <v>45656</v>
      </c>
      <c r="H151" t="s">
        <v>435</v>
      </c>
      <c r="I151" t="s">
        <v>29</v>
      </c>
    </row>
    <row r="152" spans="1:9" x14ac:dyDescent="0.3">
      <c r="A152" t="s">
        <v>436</v>
      </c>
      <c r="B152" t="s">
        <v>437</v>
      </c>
      <c r="C152" t="s">
        <v>35</v>
      </c>
      <c r="D152">
        <v>896720.27</v>
      </c>
      <c r="E152">
        <v>46921.599999999999</v>
      </c>
      <c r="F152" s="4">
        <v>45311</v>
      </c>
      <c r="G152" s="4">
        <v>45790</v>
      </c>
      <c r="H152" t="s">
        <v>438</v>
      </c>
      <c r="I152" t="s">
        <v>18</v>
      </c>
    </row>
    <row r="153" spans="1:9" x14ac:dyDescent="0.3">
      <c r="A153" t="s">
        <v>439</v>
      </c>
      <c r="B153" t="s">
        <v>440</v>
      </c>
      <c r="C153" t="s">
        <v>39</v>
      </c>
      <c r="D153">
        <v>704529.62</v>
      </c>
      <c r="E153">
        <v>14486.37</v>
      </c>
      <c r="F153" s="4">
        <v>44669</v>
      </c>
      <c r="G153" s="4">
        <v>44730</v>
      </c>
      <c r="H153" t="s">
        <v>441</v>
      </c>
      <c r="I153" t="s">
        <v>29</v>
      </c>
    </row>
    <row r="154" spans="1:9" x14ac:dyDescent="0.3">
      <c r="A154" t="s">
        <v>442</v>
      </c>
      <c r="B154" t="s">
        <v>443</v>
      </c>
      <c r="C154" t="s">
        <v>16</v>
      </c>
      <c r="D154">
        <v>554719.5</v>
      </c>
      <c r="E154">
        <v>34562.089999999997</v>
      </c>
      <c r="F154" s="4">
        <v>45273</v>
      </c>
      <c r="G154" s="4">
        <v>45640</v>
      </c>
      <c r="H154" t="s">
        <v>275</v>
      </c>
      <c r="I154" t="s">
        <v>29</v>
      </c>
    </row>
    <row r="155" spans="1:9" x14ac:dyDescent="0.3">
      <c r="A155" t="s">
        <v>444</v>
      </c>
      <c r="B155" t="s">
        <v>445</v>
      </c>
      <c r="C155" t="s">
        <v>39</v>
      </c>
      <c r="D155">
        <v>953247.96</v>
      </c>
      <c r="E155">
        <v>13589.39</v>
      </c>
      <c r="F155" s="4">
        <v>45363</v>
      </c>
      <c r="G155" s="4">
        <v>45403</v>
      </c>
      <c r="H155" t="s">
        <v>292</v>
      </c>
      <c r="I155" t="s">
        <v>13</v>
      </c>
    </row>
    <row r="156" spans="1:9" x14ac:dyDescent="0.3">
      <c r="A156" t="s">
        <v>446</v>
      </c>
      <c r="B156" t="s">
        <v>447</v>
      </c>
      <c r="C156" t="s">
        <v>35</v>
      </c>
      <c r="D156">
        <v>476381.96</v>
      </c>
      <c r="E156">
        <v>39052.120000000003</v>
      </c>
      <c r="F156" s="4">
        <v>45444</v>
      </c>
      <c r="G156" s="4">
        <v>45534</v>
      </c>
      <c r="H156" t="s">
        <v>448</v>
      </c>
      <c r="I156" t="s">
        <v>29</v>
      </c>
    </row>
    <row r="157" spans="1:9" x14ac:dyDescent="0.3">
      <c r="A157" t="s">
        <v>449</v>
      </c>
      <c r="B157" t="s">
        <v>450</v>
      </c>
      <c r="C157" t="s">
        <v>27</v>
      </c>
      <c r="D157">
        <v>890098.6</v>
      </c>
      <c r="E157">
        <v>37235.040000000001</v>
      </c>
      <c r="F157" s="4">
        <v>44801</v>
      </c>
      <c r="G157" s="4">
        <v>45647</v>
      </c>
      <c r="H157" t="s">
        <v>451</v>
      </c>
      <c r="I157" t="s">
        <v>13</v>
      </c>
    </row>
    <row r="158" spans="1:9" x14ac:dyDescent="0.3">
      <c r="A158" t="s">
        <v>452</v>
      </c>
      <c r="B158" t="s">
        <v>453</v>
      </c>
      <c r="C158" t="s">
        <v>16</v>
      </c>
      <c r="D158">
        <v>797411.59</v>
      </c>
      <c r="E158">
        <v>14442.13</v>
      </c>
      <c r="F158" s="4">
        <v>45426</v>
      </c>
      <c r="G158" s="4">
        <v>45834</v>
      </c>
      <c r="H158" t="s">
        <v>358</v>
      </c>
      <c r="I158" t="s">
        <v>18</v>
      </c>
    </row>
    <row r="159" spans="1:9" x14ac:dyDescent="0.3">
      <c r="A159" t="s">
        <v>454</v>
      </c>
      <c r="B159" t="s">
        <v>455</v>
      </c>
      <c r="C159" t="s">
        <v>35</v>
      </c>
      <c r="D159">
        <v>663149.96</v>
      </c>
      <c r="E159">
        <v>26133.14</v>
      </c>
      <c r="F159" s="4">
        <v>44691</v>
      </c>
      <c r="G159" s="4">
        <v>45085</v>
      </c>
      <c r="H159" t="s">
        <v>456</v>
      </c>
      <c r="I159" t="s">
        <v>18</v>
      </c>
    </row>
    <row r="160" spans="1:9" x14ac:dyDescent="0.3">
      <c r="A160" t="s">
        <v>457</v>
      </c>
      <c r="B160" t="s">
        <v>458</v>
      </c>
      <c r="C160" t="s">
        <v>11</v>
      </c>
      <c r="D160">
        <v>391229.22</v>
      </c>
      <c r="E160">
        <v>23915.62</v>
      </c>
      <c r="F160" s="4">
        <v>44738</v>
      </c>
      <c r="G160" s="4">
        <v>45141</v>
      </c>
      <c r="H160" t="s">
        <v>93</v>
      </c>
      <c r="I160" t="s">
        <v>18</v>
      </c>
    </row>
    <row r="161" spans="1:9" x14ac:dyDescent="0.3">
      <c r="A161" t="s">
        <v>459</v>
      </c>
      <c r="B161" t="s">
        <v>460</v>
      </c>
      <c r="C161" t="s">
        <v>35</v>
      </c>
      <c r="D161">
        <v>943943.8</v>
      </c>
      <c r="E161">
        <v>26232.26</v>
      </c>
      <c r="F161" s="4">
        <v>44668</v>
      </c>
      <c r="G161" s="4">
        <v>45057</v>
      </c>
      <c r="H161" t="s">
        <v>461</v>
      </c>
      <c r="I161" t="s">
        <v>29</v>
      </c>
    </row>
    <row r="162" spans="1:9" x14ac:dyDescent="0.3">
      <c r="A162" t="s">
        <v>462</v>
      </c>
      <c r="B162" t="s">
        <v>463</v>
      </c>
      <c r="C162" t="s">
        <v>27</v>
      </c>
      <c r="D162">
        <v>929518.19</v>
      </c>
      <c r="E162">
        <v>10419.4</v>
      </c>
      <c r="F162" s="4">
        <v>44990</v>
      </c>
      <c r="G162" s="4">
        <v>45056</v>
      </c>
      <c r="H162" t="s">
        <v>79</v>
      </c>
      <c r="I162" t="s">
        <v>13</v>
      </c>
    </row>
    <row r="163" spans="1:9" x14ac:dyDescent="0.3">
      <c r="A163" t="s">
        <v>464</v>
      </c>
      <c r="B163" t="s">
        <v>465</v>
      </c>
      <c r="C163" t="s">
        <v>39</v>
      </c>
      <c r="D163">
        <v>245834.42</v>
      </c>
      <c r="E163">
        <v>29534.16</v>
      </c>
      <c r="F163" s="4">
        <v>45100</v>
      </c>
      <c r="G163" s="4">
        <v>45422</v>
      </c>
      <c r="H163" t="s">
        <v>466</v>
      </c>
      <c r="I163" t="s">
        <v>29</v>
      </c>
    </row>
    <row r="164" spans="1:9" x14ac:dyDescent="0.3">
      <c r="A164" t="s">
        <v>467</v>
      </c>
      <c r="B164" t="s">
        <v>468</v>
      </c>
      <c r="C164" t="s">
        <v>39</v>
      </c>
      <c r="D164">
        <v>117809.29</v>
      </c>
      <c r="E164">
        <v>3611.09</v>
      </c>
      <c r="F164" s="4">
        <v>44066</v>
      </c>
      <c r="G164" s="4">
        <v>44238</v>
      </c>
      <c r="H164" t="s">
        <v>111</v>
      </c>
      <c r="I164" t="s">
        <v>13</v>
      </c>
    </row>
    <row r="165" spans="1:9" x14ac:dyDescent="0.3">
      <c r="A165" t="s">
        <v>469</v>
      </c>
      <c r="B165" t="s">
        <v>470</v>
      </c>
      <c r="C165" t="s">
        <v>11</v>
      </c>
      <c r="D165">
        <v>478791.82</v>
      </c>
      <c r="E165">
        <v>15317.66</v>
      </c>
      <c r="F165" s="4">
        <v>44754</v>
      </c>
      <c r="G165" s="4">
        <v>45078</v>
      </c>
      <c r="H165" t="s">
        <v>471</v>
      </c>
      <c r="I165" t="s">
        <v>18</v>
      </c>
    </row>
    <row r="166" spans="1:9" x14ac:dyDescent="0.3">
      <c r="A166" t="s">
        <v>472</v>
      </c>
      <c r="B166" t="s">
        <v>473</v>
      </c>
      <c r="C166" t="s">
        <v>11</v>
      </c>
      <c r="D166">
        <v>542601.51</v>
      </c>
      <c r="E166">
        <v>22080.32</v>
      </c>
      <c r="F166" s="4">
        <v>44859</v>
      </c>
      <c r="G166" s="4">
        <v>45585</v>
      </c>
      <c r="H166" t="s">
        <v>474</v>
      </c>
      <c r="I166" t="s">
        <v>29</v>
      </c>
    </row>
    <row r="167" spans="1:9" x14ac:dyDescent="0.3">
      <c r="A167" t="s">
        <v>475</v>
      </c>
      <c r="B167" t="s">
        <v>476</v>
      </c>
      <c r="C167" t="s">
        <v>39</v>
      </c>
      <c r="D167">
        <v>454739.18</v>
      </c>
      <c r="E167">
        <v>30669.3</v>
      </c>
      <c r="F167" s="4">
        <v>44301</v>
      </c>
      <c r="G167" s="4">
        <v>44745</v>
      </c>
      <c r="H167" t="s">
        <v>477</v>
      </c>
      <c r="I167" t="s">
        <v>29</v>
      </c>
    </row>
    <row r="168" spans="1:9" x14ac:dyDescent="0.3">
      <c r="A168" t="s">
        <v>478</v>
      </c>
      <c r="B168" t="s">
        <v>479</v>
      </c>
      <c r="C168" t="s">
        <v>35</v>
      </c>
      <c r="D168">
        <v>581822.99</v>
      </c>
      <c r="E168">
        <v>37021.339999999997</v>
      </c>
      <c r="F168" s="4">
        <v>44929</v>
      </c>
      <c r="G168" s="4">
        <v>45527</v>
      </c>
      <c r="H168" t="s">
        <v>410</v>
      </c>
      <c r="I168" t="s">
        <v>18</v>
      </c>
    </row>
    <row r="169" spans="1:9" x14ac:dyDescent="0.3">
      <c r="A169" t="s">
        <v>480</v>
      </c>
      <c r="B169" t="s">
        <v>360</v>
      </c>
      <c r="C169" t="s">
        <v>27</v>
      </c>
      <c r="D169">
        <v>108957.07</v>
      </c>
      <c r="E169">
        <v>30366.05</v>
      </c>
      <c r="F169" s="4">
        <v>44672</v>
      </c>
      <c r="G169" s="4">
        <v>45288</v>
      </c>
      <c r="H169" t="s">
        <v>481</v>
      </c>
      <c r="I169" t="s">
        <v>29</v>
      </c>
    </row>
    <row r="170" spans="1:9" x14ac:dyDescent="0.3">
      <c r="A170" t="s">
        <v>482</v>
      </c>
      <c r="B170" t="s">
        <v>483</v>
      </c>
      <c r="C170" t="s">
        <v>27</v>
      </c>
      <c r="D170">
        <v>380713.35</v>
      </c>
      <c r="E170">
        <v>8907.01</v>
      </c>
      <c r="F170" s="4">
        <v>45390</v>
      </c>
      <c r="G170" s="4">
        <v>45543</v>
      </c>
      <c r="H170" t="s">
        <v>46</v>
      </c>
      <c r="I170" t="s">
        <v>13</v>
      </c>
    </row>
    <row r="171" spans="1:9" x14ac:dyDescent="0.3">
      <c r="A171" t="s">
        <v>484</v>
      </c>
      <c r="B171" t="s">
        <v>485</v>
      </c>
      <c r="C171" t="s">
        <v>11</v>
      </c>
      <c r="D171">
        <v>746863.93</v>
      </c>
      <c r="E171">
        <v>40497.4</v>
      </c>
      <c r="F171" s="4">
        <v>45365</v>
      </c>
      <c r="G171" s="4">
        <v>45687</v>
      </c>
      <c r="H171" t="s">
        <v>158</v>
      </c>
      <c r="I171" t="s">
        <v>13</v>
      </c>
    </row>
    <row r="172" spans="1:9" x14ac:dyDescent="0.3">
      <c r="A172" t="s">
        <v>486</v>
      </c>
      <c r="B172" t="s">
        <v>487</v>
      </c>
      <c r="C172" t="s">
        <v>35</v>
      </c>
      <c r="D172">
        <v>879714.64</v>
      </c>
      <c r="E172">
        <v>21642.74</v>
      </c>
      <c r="F172" s="4">
        <v>45178</v>
      </c>
      <c r="G172" s="4">
        <v>45458</v>
      </c>
      <c r="H172" t="s">
        <v>438</v>
      </c>
      <c r="I172" t="s">
        <v>29</v>
      </c>
    </row>
    <row r="173" spans="1:9" x14ac:dyDescent="0.3">
      <c r="A173" t="s">
        <v>488</v>
      </c>
      <c r="B173" t="s">
        <v>489</v>
      </c>
      <c r="C173" t="s">
        <v>39</v>
      </c>
      <c r="D173">
        <v>418418.33</v>
      </c>
      <c r="E173">
        <v>11682.2</v>
      </c>
      <c r="F173" s="4">
        <v>45070</v>
      </c>
      <c r="G173" s="4">
        <v>45698</v>
      </c>
      <c r="H173" t="s">
        <v>490</v>
      </c>
      <c r="I173" t="s">
        <v>18</v>
      </c>
    </row>
    <row r="174" spans="1:9" x14ac:dyDescent="0.3">
      <c r="A174" t="s">
        <v>491</v>
      </c>
      <c r="B174" t="s">
        <v>492</v>
      </c>
      <c r="C174" t="s">
        <v>27</v>
      </c>
      <c r="D174">
        <v>814439.2</v>
      </c>
      <c r="E174">
        <v>17822.439999999999</v>
      </c>
      <c r="F174" s="4">
        <v>45131</v>
      </c>
      <c r="G174" s="4">
        <v>45324</v>
      </c>
      <c r="H174" t="s">
        <v>164</v>
      </c>
      <c r="I174" t="s">
        <v>13</v>
      </c>
    </row>
    <row r="175" spans="1:9" x14ac:dyDescent="0.3">
      <c r="A175" t="s">
        <v>493</v>
      </c>
      <c r="B175" t="s">
        <v>494</v>
      </c>
      <c r="C175" t="s">
        <v>39</v>
      </c>
      <c r="D175">
        <v>786302.94</v>
      </c>
      <c r="E175">
        <v>7756.59</v>
      </c>
      <c r="F175" s="4">
        <v>44821</v>
      </c>
      <c r="G175" s="4">
        <v>44996</v>
      </c>
      <c r="H175" t="s">
        <v>410</v>
      </c>
      <c r="I175" t="s">
        <v>13</v>
      </c>
    </row>
    <row r="176" spans="1:9" x14ac:dyDescent="0.3">
      <c r="A176" t="s">
        <v>495</v>
      </c>
      <c r="B176" t="s">
        <v>496</v>
      </c>
      <c r="C176" t="s">
        <v>27</v>
      </c>
      <c r="D176">
        <v>356297.61</v>
      </c>
      <c r="E176">
        <v>9645.58</v>
      </c>
      <c r="F176" s="4">
        <v>44520</v>
      </c>
      <c r="G176" s="4">
        <v>45119</v>
      </c>
      <c r="H176" t="s">
        <v>142</v>
      </c>
      <c r="I176" t="s">
        <v>18</v>
      </c>
    </row>
    <row r="177" spans="1:9" x14ac:dyDescent="0.3">
      <c r="A177" t="s">
        <v>497</v>
      </c>
      <c r="B177" t="s">
        <v>498</v>
      </c>
      <c r="C177" t="s">
        <v>35</v>
      </c>
      <c r="D177">
        <v>643035.94999999995</v>
      </c>
      <c r="E177">
        <v>33473.120000000003</v>
      </c>
      <c r="F177" s="4">
        <v>45296</v>
      </c>
      <c r="G177" s="4">
        <v>45784</v>
      </c>
      <c r="H177" t="s">
        <v>499</v>
      </c>
      <c r="I177" t="s">
        <v>18</v>
      </c>
    </row>
    <row r="178" spans="1:9" x14ac:dyDescent="0.3">
      <c r="A178" t="s">
        <v>500</v>
      </c>
      <c r="B178" t="s">
        <v>501</v>
      </c>
      <c r="C178" t="s">
        <v>11</v>
      </c>
      <c r="D178">
        <v>370444.23</v>
      </c>
      <c r="E178">
        <v>38763.33</v>
      </c>
      <c r="F178" s="4">
        <v>45496</v>
      </c>
      <c r="G178" s="4">
        <v>45653</v>
      </c>
      <c r="H178" t="s">
        <v>502</v>
      </c>
      <c r="I178" t="s">
        <v>18</v>
      </c>
    </row>
    <row r="179" spans="1:9" x14ac:dyDescent="0.3">
      <c r="A179" t="s">
        <v>503</v>
      </c>
      <c r="B179" t="s">
        <v>504</v>
      </c>
      <c r="C179" t="s">
        <v>35</v>
      </c>
      <c r="D179">
        <v>408558.88</v>
      </c>
      <c r="E179">
        <v>26190.83</v>
      </c>
      <c r="F179" s="4">
        <v>44288</v>
      </c>
      <c r="G179" s="4">
        <v>44881</v>
      </c>
      <c r="H179" t="s">
        <v>190</v>
      </c>
      <c r="I179" t="s">
        <v>29</v>
      </c>
    </row>
    <row r="180" spans="1:9" x14ac:dyDescent="0.3">
      <c r="A180" t="s">
        <v>505</v>
      </c>
      <c r="B180" t="s">
        <v>506</v>
      </c>
      <c r="C180" t="s">
        <v>11</v>
      </c>
      <c r="D180">
        <v>156868.01</v>
      </c>
      <c r="E180">
        <v>38217.370000000003</v>
      </c>
      <c r="F180" s="4">
        <v>45250</v>
      </c>
      <c r="G180" s="4">
        <v>45565</v>
      </c>
      <c r="H180" t="s">
        <v>263</v>
      </c>
      <c r="I180" t="s">
        <v>13</v>
      </c>
    </row>
    <row r="181" spans="1:9" x14ac:dyDescent="0.3">
      <c r="A181" t="s">
        <v>507</v>
      </c>
      <c r="B181" t="s">
        <v>508</v>
      </c>
      <c r="C181" t="s">
        <v>39</v>
      </c>
      <c r="D181">
        <v>814302.93</v>
      </c>
      <c r="E181">
        <v>20736.86</v>
      </c>
      <c r="F181" s="4">
        <v>45190</v>
      </c>
      <c r="G181" s="4">
        <v>45614</v>
      </c>
      <c r="H181" t="s">
        <v>185</v>
      </c>
      <c r="I181" t="s">
        <v>18</v>
      </c>
    </row>
    <row r="182" spans="1:9" x14ac:dyDescent="0.3">
      <c r="A182" t="s">
        <v>509</v>
      </c>
      <c r="B182" t="s">
        <v>510</v>
      </c>
      <c r="C182" t="s">
        <v>27</v>
      </c>
      <c r="D182">
        <v>582665.68000000005</v>
      </c>
      <c r="E182">
        <v>43611.15</v>
      </c>
      <c r="F182" s="4">
        <v>45148</v>
      </c>
      <c r="G182" s="4">
        <v>45326</v>
      </c>
      <c r="H182" t="s">
        <v>58</v>
      </c>
      <c r="I182" t="s">
        <v>29</v>
      </c>
    </row>
    <row r="183" spans="1:9" x14ac:dyDescent="0.3">
      <c r="A183" t="s">
        <v>511</v>
      </c>
      <c r="B183" t="s">
        <v>512</v>
      </c>
      <c r="C183" t="s">
        <v>35</v>
      </c>
      <c r="D183">
        <v>691552.76</v>
      </c>
      <c r="E183">
        <v>20665.939999999999</v>
      </c>
      <c r="F183" s="4">
        <v>44982</v>
      </c>
      <c r="G183" s="4">
        <v>45487</v>
      </c>
      <c r="H183" t="s">
        <v>167</v>
      </c>
      <c r="I183" t="s">
        <v>18</v>
      </c>
    </row>
    <row r="184" spans="1:9" x14ac:dyDescent="0.3">
      <c r="A184" t="s">
        <v>513</v>
      </c>
      <c r="B184" t="s">
        <v>360</v>
      </c>
      <c r="C184" t="s">
        <v>35</v>
      </c>
      <c r="D184">
        <v>748754.22</v>
      </c>
      <c r="E184">
        <v>27905.96</v>
      </c>
      <c r="F184" s="4">
        <v>45145</v>
      </c>
      <c r="G184" s="4">
        <v>45437</v>
      </c>
      <c r="H184" t="s">
        <v>58</v>
      </c>
      <c r="I184" t="s">
        <v>13</v>
      </c>
    </row>
    <row r="185" spans="1:9" x14ac:dyDescent="0.3">
      <c r="A185" t="s">
        <v>514</v>
      </c>
      <c r="B185" t="s">
        <v>515</v>
      </c>
      <c r="C185" t="s">
        <v>35</v>
      </c>
      <c r="D185">
        <v>878387.32</v>
      </c>
      <c r="E185">
        <v>8412.6200000000008</v>
      </c>
      <c r="F185" s="4">
        <v>44854</v>
      </c>
      <c r="G185" s="4">
        <v>44906</v>
      </c>
      <c r="H185" t="s">
        <v>516</v>
      </c>
      <c r="I185" t="s">
        <v>13</v>
      </c>
    </row>
    <row r="186" spans="1:9" x14ac:dyDescent="0.3">
      <c r="A186" t="s">
        <v>517</v>
      </c>
      <c r="B186" t="s">
        <v>518</v>
      </c>
      <c r="C186" t="s">
        <v>16</v>
      </c>
      <c r="D186">
        <v>960119.5</v>
      </c>
      <c r="E186">
        <v>18208.77</v>
      </c>
      <c r="F186" s="4">
        <v>45264</v>
      </c>
      <c r="G186" s="4">
        <v>45277</v>
      </c>
      <c r="H186" t="s">
        <v>519</v>
      </c>
      <c r="I186" t="s">
        <v>29</v>
      </c>
    </row>
    <row r="187" spans="1:9" x14ac:dyDescent="0.3">
      <c r="A187" t="s">
        <v>520</v>
      </c>
      <c r="B187" t="s">
        <v>521</v>
      </c>
      <c r="C187" t="s">
        <v>11</v>
      </c>
      <c r="D187">
        <v>456313.61</v>
      </c>
      <c r="E187">
        <v>42060.68</v>
      </c>
      <c r="F187" s="4">
        <v>44678</v>
      </c>
      <c r="G187" s="4">
        <v>45363</v>
      </c>
      <c r="H187" t="s">
        <v>522</v>
      </c>
      <c r="I187" t="s">
        <v>29</v>
      </c>
    </row>
    <row r="188" spans="1:9" x14ac:dyDescent="0.3">
      <c r="A188" t="s">
        <v>523</v>
      </c>
      <c r="B188" t="s">
        <v>524</v>
      </c>
      <c r="C188" t="s">
        <v>39</v>
      </c>
      <c r="D188">
        <v>283469.03000000003</v>
      </c>
      <c r="E188">
        <v>14576.5</v>
      </c>
      <c r="F188" s="4">
        <v>44915</v>
      </c>
      <c r="G188" s="4">
        <v>44994</v>
      </c>
      <c r="H188" t="s">
        <v>525</v>
      </c>
      <c r="I188" t="s">
        <v>18</v>
      </c>
    </row>
    <row r="189" spans="1:9" x14ac:dyDescent="0.3">
      <c r="A189" t="s">
        <v>526</v>
      </c>
      <c r="B189" t="s">
        <v>527</v>
      </c>
      <c r="C189" t="s">
        <v>11</v>
      </c>
      <c r="D189">
        <v>498184.46</v>
      </c>
      <c r="E189">
        <v>18257.560000000001</v>
      </c>
      <c r="F189" s="4">
        <v>45215</v>
      </c>
      <c r="G189" s="4">
        <v>45635</v>
      </c>
      <c r="H189" t="s">
        <v>332</v>
      </c>
      <c r="I189" t="s">
        <v>29</v>
      </c>
    </row>
    <row r="190" spans="1:9" x14ac:dyDescent="0.3">
      <c r="A190" t="s">
        <v>528</v>
      </c>
      <c r="B190" t="s">
        <v>529</v>
      </c>
      <c r="C190" t="s">
        <v>11</v>
      </c>
      <c r="D190">
        <v>777588.68</v>
      </c>
      <c r="E190">
        <v>5700.57</v>
      </c>
      <c r="F190" s="4">
        <v>44039</v>
      </c>
      <c r="G190" s="4">
        <v>44575</v>
      </c>
      <c r="H190" t="s">
        <v>461</v>
      </c>
      <c r="I190" t="s">
        <v>29</v>
      </c>
    </row>
    <row r="191" spans="1:9" x14ac:dyDescent="0.3">
      <c r="A191" t="s">
        <v>530</v>
      </c>
      <c r="B191" t="s">
        <v>531</v>
      </c>
      <c r="C191" t="s">
        <v>11</v>
      </c>
      <c r="D191">
        <v>642496.68000000005</v>
      </c>
      <c r="E191">
        <v>8681.65</v>
      </c>
      <c r="F191" s="4">
        <v>45382</v>
      </c>
      <c r="G191" s="4">
        <v>45796</v>
      </c>
      <c r="H191" t="s">
        <v>490</v>
      </c>
      <c r="I191" t="s">
        <v>18</v>
      </c>
    </row>
    <row r="192" spans="1:9" x14ac:dyDescent="0.3">
      <c r="A192" t="s">
        <v>532</v>
      </c>
      <c r="B192" t="s">
        <v>533</v>
      </c>
      <c r="C192" t="s">
        <v>16</v>
      </c>
      <c r="D192">
        <v>279970.95</v>
      </c>
      <c r="E192">
        <v>5761.99</v>
      </c>
      <c r="F192" s="4">
        <v>45071</v>
      </c>
      <c r="G192" s="4">
        <v>45435</v>
      </c>
      <c r="H192" t="s">
        <v>534</v>
      </c>
      <c r="I192" t="s">
        <v>18</v>
      </c>
    </row>
    <row r="193" spans="1:9" x14ac:dyDescent="0.3">
      <c r="A193" t="s">
        <v>535</v>
      </c>
      <c r="B193" t="s">
        <v>536</v>
      </c>
      <c r="C193" t="s">
        <v>39</v>
      </c>
      <c r="D193">
        <v>951085.18</v>
      </c>
      <c r="E193">
        <v>4167.7</v>
      </c>
      <c r="F193" s="4">
        <v>44802</v>
      </c>
      <c r="G193" s="4">
        <v>45608</v>
      </c>
      <c r="H193" t="s">
        <v>537</v>
      </c>
      <c r="I193" t="s">
        <v>18</v>
      </c>
    </row>
    <row r="194" spans="1:9" x14ac:dyDescent="0.3">
      <c r="A194" t="s">
        <v>538</v>
      </c>
      <c r="B194" t="s">
        <v>31</v>
      </c>
      <c r="C194" t="s">
        <v>27</v>
      </c>
      <c r="D194">
        <v>532270.19999999995</v>
      </c>
      <c r="E194">
        <v>16989.64</v>
      </c>
      <c r="F194" s="4">
        <v>45418</v>
      </c>
      <c r="G194" s="4">
        <v>45751</v>
      </c>
      <c r="H194" t="s">
        <v>193</v>
      </c>
      <c r="I194" t="s">
        <v>13</v>
      </c>
    </row>
    <row r="195" spans="1:9" x14ac:dyDescent="0.3">
      <c r="A195" t="s">
        <v>539</v>
      </c>
      <c r="B195" t="s">
        <v>540</v>
      </c>
      <c r="C195" t="s">
        <v>27</v>
      </c>
      <c r="D195">
        <v>685885.57</v>
      </c>
      <c r="E195">
        <v>34057.69</v>
      </c>
      <c r="F195" s="4">
        <v>44447</v>
      </c>
      <c r="G195" s="4">
        <v>45338</v>
      </c>
      <c r="H195" t="s">
        <v>96</v>
      </c>
      <c r="I195" t="s">
        <v>29</v>
      </c>
    </row>
    <row r="196" spans="1:9" x14ac:dyDescent="0.3">
      <c r="A196" t="s">
        <v>541</v>
      </c>
      <c r="B196" t="s">
        <v>396</v>
      </c>
      <c r="C196" t="s">
        <v>39</v>
      </c>
      <c r="D196">
        <v>190509.79</v>
      </c>
      <c r="E196">
        <v>23044.22</v>
      </c>
      <c r="F196" s="4">
        <v>44910</v>
      </c>
      <c r="G196" s="4">
        <v>45622</v>
      </c>
      <c r="H196" t="s">
        <v>374</v>
      </c>
      <c r="I196" t="s">
        <v>13</v>
      </c>
    </row>
    <row r="197" spans="1:9" x14ac:dyDescent="0.3">
      <c r="A197" t="s">
        <v>542</v>
      </c>
      <c r="B197" t="s">
        <v>543</v>
      </c>
      <c r="C197" t="s">
        <v>11</v>
      </c>
      <c r="D197">
        <v>233638.37</v>
      </c>
      <c r="E197">
        <v>35755.39</v>
      </c>
      <c r="F197" s="4">
        <v>45087</v>
      </c>
      <c r="G197" s="4">
        <v>45267</v>
      </c>
      <c r="H197" t="s">
        <v>64</v>
      </c>
      <c r="I197" t="s">
        <v>13</v>
      </c>
    </row>
    <row r="198" spans="1:9" x14ac:dyDescent="0.3">
      <c r="A198" t="s">
        <v>544</v>
      </c>
      <c r="B198" t="s">
        <v>545</v>
      </c>
      <c r="C198" t="s">
        <v>39</v>
      </c>
      <c r="D198">
        <v>637347.81000000006</v>
      </c>
      <c r="E198">
        <v>33618.68</v>
      </c>
      <c r="F198" s="4">
        <v>44821</v>
      </c>
      <c r="G198" s="4">
        <v>45524</v>
      </c>
      <c r="H198" t="s">
        <v>546</v>
      </c>
      <c r="I198" t="s">
        <v>18</v>
      </c>
    </row>
    <row r="199" spans="1:9" x14ac:dyDescent="0.3">
      <c r="A199" t="s">
        <v>547</v>
      </c>
      <c r="B199" t="s">
        <v>548</v>
      </c>
      <c r="C199" t="s">
        <v>11</v>
      </c>
      <c r="D199">
        <v>674160.89</v>
      </c>
      <c r="E199">
        <v>20058.919999999998</v>
      </c>
      <c r="F199" s="4">
        <v>44679</v>
      </c>
      <c r="G199" s="4">
        <v>45178</v>
      </c>
      <c r="H199" t="s">
        <v>116</v>
      </c>
      <c r="I199" t="s">
        <v>29</v>
      </c>
    </row>
    <row r="200" spans="1:9" x14ac:dyDescent="0.3">
      <c r="A200" t="s">
        <v>549</v>
      </c>
      <c r="B200" t="s">
        <v>550</v>
      </c>
      <c r="C200" t="s">
        <v>11</v>
      </c>
      <c r="D200">
        <v>828782.98</v>
      </c>
      <c r="E200">
        <v>6732.01</v>
      </c>
      <c r="F200" s="4">
        <v>45355</v>
      </c>
      <c r="G200" s="4">
        <v>45583</v>
      </c>
      <c r="H200" t="s">
        <v>551</v>
      </c>
      <c r="I200" t="s">
        <v>18</v>
      </c>
    </row>
    <row r="201" spans="1:9" x14ac:dyDescent="0.3">
      <c r="A201" t="s">
        <v>552</v>
      </c>
      <c r="B201" t="s">
        <v>553</v>
      </c>
      <c r="C201" t="s">
        <v>35</v>
      </c>
      <c r="D201">
        <v>653291.21</v>
      </c>
      <c r="E201">
        <v>46977.79</v>
      </c>
      <c r="F201" s="4">
        <v>44358</v>
      </c>
      <c r="G201" s="4">
        <v>44544</v>
      </c>
      <c r="H201" t="s">
        <v>554</v>
      </c>
      <c r="I201" t="s">
        <v>13</v>
      </c>
    </row>
    <row r="202" spans="1:9" x14ac:dyDescent="0.3">
      <c r="A202" t="s">
        <v>555</v>
      </c>
      <c r="B202" t="s">
        <v>556</v>
      </c>
      <c r="C202" t="s">
        <v>39</v>
      </c>
      <c r="D202">
        <v>609445.34</v>
      </c>
      <c r="E202">
        <v>36484.300000000003</v>
      </c>
      <c r="F202" s="4">
        <v>44689</v>
      </c>
      <c r="G202" s="4">
        <v>45017</v>
      </c>
      <c r="H202" t="s">
        <v>301</v>
      </c>
      <c r="I202" t="s">
        <v>18</v>
      </c>
    </row>
    <row r="203" spans="1:9" x14ac:dyDescent="0.3">
      <c r="A203" t="s">
        <v>557</v>
      </c>
      <c r="B203" t="s">
        <v>558</v>
      </c>
      <c r="C203" t="s">
        <v>11</v>
      </c>
      <c r="D203">
        <v>360613.65</v>
      </c>
      <c r="E203">
        <v>23179.040000000001</v>
      </c>
      <c r="F203" s="4">
        <v>44559</v>
      </c>
      <c r="G203" s="4">
        <v>45161</v>
      </c>
      <c r="H203" t="s">
        <v>559</v>
      </c>
      <c r="I203" t="s">
        <v>29</v>
      </c>
    </row>
    <row r="204" spans="1:9" x14ac:dyDescent="0.3">
      <c r="A204" t="s">
        <v>560</v>
      </c>
      <c r="B204" t="s">
        <v>561</v>
      </c>
      <c r="C204" t="s">
        <v>39</v>
      </c>
      <c r="D204">
        <v>575446.64</v>
      </c>
      <c r="E204">
        <v>49115.88</v>
      </c>
      <c r="F204" s="4">
        <v>44662</v>
      </c>
      <c r="G204" s="4">
        <v>45473</v>
      </c>
      <c r="H204" t="s">
        <v>499</v>
      </c>
      <c r="I204" t="s">
        <v>18</v>
      </c>
    </row>
    <row r="205" spans="1:9" x14ac:dyDescent="0.3">
      <c r="A205" t="s">
        <v>562</v>
      </c>
      <c r="B205" t="s">
        <v>563</v>
      </c>
      <c r="C205" t="s">
        <v>39</v>
      </c>
      <c r="D205">
        <v>953026.23</v>
      </c>
      <c r="E205">
        <v>30719.67</v>
      </c>
      <c r="F205" s="4">
        <v>45337</v>
      </c>
      <c r="G205" s="4">
        <v>45541</v>
      </c>
      <c r="H205" t="s">
        <v>564</v>
      </c>
      <c r="I205" t="s">
        <v>18</v>
      </c>
    </row>
    <row r="206" spans="1:9" x14ac:dyDescent="0.3">
      <c r="A206" t="s">
        <v>565</v>
      </c>
      <c r="B206" t="s">
        <v>566</v>
      </c>
      <c r="C206" t="s">
        <v>11</v>
      </c>
      <c r="D206">
        <v>123758.76</v>
      </c>
      <c r="E206">
        <v>39608.11</v>
      </c>
      <c r="F206" s="4">
        <v>45415</v>
      </c>
      <c r="G206" s="4">
        <v>45614</v>
      </c>
      <c r="H206" t="s">
        <v>451</v>
      </c>
      <c r="I206" t="s">
        <v>18</v>
      </c>
    </row>
    <row r="207" spans="1:9" x14ac:dyDescent="0.3">
      <c r="A207" t="s">
        <v>567</v>
      </c>
      <c r="B207" t="s">
        <v>568</v>
      </c>
      <c r="C207" t="s">
        <v>35</v>
      </c>
      <c r="D207">
        <v>355726.02</v>
      </c>
      <c r="E207">
        <v>5266.64</v>
      </c>
      <c r="F207" s="4">
        <v>44934</v>
      </c>
      <c r="G207" s="4">
        <v>45779</v>
      </c>
      <c r="H207" t="s">
        <v>569</v>
      </c>
      <c r="I207" t="s">
        <v>13</v>
      </c>
    </row>
    <row r="208" spans="1:9" x14ac:dyDescent="0.3">
      <c r="A208" t="s">
        <v>570</v>
      </c>
      <c r="B208" t="s">
        <v>571</v>
      </c>
      <c r="C208" t="s">
        <v>27</v>
      </c>
      <c r="D208">
        <v>902126.7</v>
      </c>
      <c r="E208">
        <v>24036.54</v>
      </c>
      <c r="F208" s="4">
        <v>45373</v>
      </c>
      <c r="G208" s="4">
        <v>45670</v>
      </c>
      <c r="H208" t="s">
        <v>248</v>
      </c>
      <c r="I208" t="s">
        <v>13</v>
      </c>
    </row>
    <row r="209" spans="1:9" x14ac:dyDescent="0.3">
      <c r="A209" t="s">
        <v>572</v>
      </c>
      <c r="B209" t="s">
        <v>573</v>
      </c>
      <c r="C209" t="s">
        <v>35</v>
      </c>
      <c r="D209">
        <v>396059.86</v>
      </c>
      <c r="E209">
        <v>44460.25</v>
      </c>
      <c r="F209" s="4">
        <v>45225</v>
      </c>
      <c r="G209" s="4">
        <v>45394</v>
      </c>
      <c r="H209" t="s">
        <v>574</v>
      </c>
      <c r="I209" t="s">
        <v>29</v>
      </c>
    </row>
    <row r="210" spans="1:9" x14ac:dyDescent="0.3">
      <c r="A210" t="s">
        <v>575</v>
      </c>
      <c r="B210" t="s">
        <v>576</v>
      </c>
      <c r="C210" t="s">
        <v>16</v>
      </c>
      <c r="D210">
        <v>850087.21</v>
      </c>
      <c r="E210">
        <v>11611.99</v>
      </c>
      <c r="F210" s="4">
        <v>44761</v>
      </c>
      <c r="G210" s="4">
        <v>45614</v>
      </c>
      <c r="H210" t="s">
        <v>295</v>
      </c>
      <c r="I210" t="s">
        <v>13</v>
      </c>
    </row>
    <row r="211" spans="1:9" x14ac:dyDescent="0.3">
      <c r="A211" t="s">
        <v>577</v>
      </c>
      <c r="B211" t="s">
        <v>578</v>
      </c>
      <c r="C211" t="s">
        <v>27</v>
      </c>
      <c r="D211">
        <v>881723.12</v>
      </c>
      <c r="E211">
        <v>20349.5</v>
      </c>
      <c r="F211" s="4">
        <v>44525</v>
      </c>
      <c r="G211" s="4">
        <v>45311</v>
      </c>
      <c r="H211" t="s">
        <v>17</v>
      </c>
      <c r="I211" t="s">
        <v>29</v>
      </c>
    </row>
    <row r="212" spans="1:9" x14ac:dyDescent="0.3">
      <c r="A212" t="s">
        <v>579</v>
      </c>
      <c r="B212" t="s">
        <v>580</v>
      </c>
      <c r="C212" t="s">
        <v>35</v>
      </c>
      <c r="D212">
        <v>573504.72</v>
      </c>
      <c r="E212">
        <v>29477.97</v>
      </c>
      <c r="F212" s="4">
        <v>45276</v>
      </c>
      <c r="G212" s="4">
        <v>45538</v>
      </c>
      <c r="H212" t="s">
        <v>581</v>
      </c>
      <c r="I212" t="s">
        <v>13</v>
      </c>
    </row>
    <row r="213" spans="1:9" x14ac:dyDescent="0.3">
      <c r="A213" t="s">
        <v>582</v>
      </c>
      <c r="B213" t="s">
        <v>583</v>
      </c>
      <c r="C213" t="s">
        <v>39</v>
      </c>
      <c r="D213">
        <v>240841.13</v>
      </c>
      <c r="E213">
        <v>23464.66</v>
      </c>
      <c r="F213" s="4">
        <v>44708</v>
      </c>
      <c r="G213" s="4">
        <v>45001</v>
      </c>
      <c r="H213" t="s">
        <v>70</v>
      </c>
      <c r="I213" t="s">
        <v>29</v>
      </c>
    </row>
    <row r="214" spans="1:9" x14ac:dyDescent="0.3">
      <c r="A214" t="s">
        <v>584</v>
      </c>
      <c r="B214" t="s">
        <v>585</v>
      </c>
      <c r="C214" t="s">
        <v>16</v>
      </c>
      <c r="D214">
        <v>155379.76</v>
      </c>
      <c r="E214">
        <v>13182.31</v>
      </c>
      <c r="F214" s="4">
        <v>45243</v>
      </c>
      <c r="G214" s="4">
        <v>45260</v>
      </c>
      <c r="H214" t="s">
        <v>586</v>
      </c>
      <c r="I214" t="s">
        <v>13</v>
      </c>
    </row>
    <row r="215" spans="1:9" x14ac:dyDescent="0.3">
      <c r="A215" t="s">
        <v>587</v>
      </c>
      <c r="B215" t="s">
        <v>588</v>
      </c>
      <c r="C215" t="s">
        <v>35</v>
      </c>
      <c r="D215">
        <v>997706.51</v>
      </c>
      <c r="E215">
        <v>24203.17</v>
      </c>
      <c r="F215" s="4">
        <v>45137</v>
      </c>
      <c r="G215" s="4">
        <v>45311</v>
      </c>
      <c r="H215" t="s">
        <v>93</v>
      </c>
      <c r="I215" t="s">
        <v>13</v>
      </c>
    </row>
    <row r="216" spans="1:9" x14ac:dyDescent="0.3">
      <c r="A216" t="s">
        <v>589</v>
      </c>
      <c r="B216" t="s">
        <v>590</v>
      </c>
      <c r="C216" t="s">
        <v>11</v>
      </c>
      <c r="D216">
        <v>915798.68</v>
      </c>
      <c r="E216">
        <v>10276.92</v>
      </c>
      <c r="F216" s="4">
        <v>45311</v>
      </c>
      <c r="G216" s="4">
        <v>45323</v>
      </c>
      <c r="H216" t="s">
        <v>591</v>
      </c>
      <c r="I216" t="s">
        <v>29</v>
      </c>
    </row>
    <row r="217" spans="1:9" x14ac:dyDescent="0.3">
      <c r="A217" t="s">
        <v>592</v>
      </c>
      <c r="B217" t="s">
        <v>593</v>
      </c>
      <c r="C217" t="s">
        <v>39</v>
      </c>
      <c r="D217">
        <v>153079.32</v>
      </c>
      <c r="E217">
        <v>40106.879999999997</v>
      </c>
      <c r="F217" s="4">
        <v>45303</v>
      </c>
      <c r="G217" s="4">
        <v>45539</v>
      </c>
      <c r="H217" t="s">
        <v>594</v>
      </c>
      <c r="I217" t="s">
        <v>29</v>
      </c>
    </row>
    <row r="218" spans="1:9" x14ac:dyDescent="0.3">
      <c r="A218" t="s">
        <v>595</v>
      </c>
      <c r="B218" t="s">
        <v>596</v>
      </c>
      <c r="C218" t="s">
        <v>27</v>
      </c>
      <c r="D218">
        <v>556416.32999999996</v>
      </c>
      <c r="E218">
        <v>38727.79</v>
      </c>
      <c r="F218" s="4">
        <v>44555</v>
      </c>
      <c r="G218" s="4">
        <v>44958</v>
      </c>
      <c r="H218" t="s">
        <v>597</v>
      </c>
      <c r="I218" t="s">
        <v>13</v>
      </c>
    </row>
    <row r="219" spans="1:9" x14ac:dyDescent="0.3">
      <c r="A219" t="s">
        <v>598</v>
      </c>
      <c r="B219" t="s">
        <v>599</v>
      </c>
      <c r="C219" t="s">
        <v>11</v>
      </c>
      <c r="D219">
        <v>943419.15</v>
      </c>
      <c r="E219">
        <v>18786.240000000002</v>
      </c>
      <c r="F219" s="4">
        <v>44687</v>
      </c>
      <c r="G219" s="4">
        <v>44922</v>
      </c>
      <c r="H219" t="s">
        <v>193</v>
      </c>
      <c r="I219" t="s">
        <v>29</v>
      </c>
    </row>
    <row r="220" spans="1:9" x14ac:dyDescent="0.3">
      <c r="A220" t="s">
        <v>600</v>
      </c>
      <c r="B220" t="s">
        <v>601</v>
      </c>
      <c r="C220" t="s">
        <v>11</v>
      </c>
      <c r="D220">
        <v>474473.61</v>
      </c>
      <c r="E220">
        <v>13426.09</v>
      </c>
      <c r="F220" s="4">
        <v>44725</v>
      </c>
      <c r="G220" s="4">
        <v>44961</v>
      </c>
      <c r="H220" t="s">
        <v>602</v>
      </c>
      <c r="I220" t="s">
        <v>29</v>
      </c>
    </row>
    <row r="221" spans="1:9" x14ac:dyDescent="0.3">
      <c r="A221" t="s">
        <v>603</v>
      </c>
      <c r="B221" t="s">
        <v>604</v>
      </c>
      <c r="C221" t="s">
        <v>11</v>
      </c>
      <c r="D221">
        <v>143896.35</v>
      </c>
      <c r="E221">
        <v>14132.02</v>
      </c>
      <c r="F221" s="4">
        <v>45172</v>
      </c>
      <c r="G221" s="4">
        <v>45213</v>
      </c>
      <c r="H221" t="s">
        <v>605</v>
      </c>
      <c r="I221" t="s">
        <v>13</v>
      </c>
    </row>
    <row r="222" spans="1:9" x14ac:dyDescent="0.3">
      <c r="A222" t="s">
        <v>606</v>
      </c>
      <c r="B222" t="s">
        <v>607</v>
      </c>
      <c r="C222" t="s">
        <v>11</v>
      </c>
      <c r="D222">
        <v>977376.98</v>
      </c>
      <c r="E222">
        <v>16290.42</v>
      </c>
      <c r="F222" s="4">
        <v>44896</v>
      </c>
      <c r="G222" s="4">
        <v>45659</v>
      </c>
      <c r="H222" t="s">
        <v>134</v>
      </c>
      <c r="I222" t="s">
        <v>29</v>
      </c>
    </row>
    <row r="223" spans="1:9" x14ac:dyDescent="0.3">
      <c r="A223" t="s">
        <v>608</v>
      </c>
      <c r="B223" t="s">
        <v>599</v>
      </c>
      <c r="C223" t="s">
        <v>16</v>
      </c>
      <c r="D223">
        <v>821440.66</v>
      </c>
      <c r="E223">
        <v>7863.8</v>
      </c>
      <c r="F223" s="4">
        <v>45280</v>
      </c>
      <c r="G223" s="4">
        <v>45711</v>
      </c>
      <c r="H223" t="s">
        <v>70</v>
      </c>
      <c r="I223" t="s">
        <v>13</v>
      </c>
    </row>
    <row r="224" spans="1:9" x14ac:dyDescent="0.3">
      <c r="A224" t="s">
        <v>609</v>
      </c>
      <c r="B224" t="s">
        <v>610</v>
      </c>
      <c r="C224" t="s">
        <v>11</v>
      </c>
      <c r="D224">
        <v>733674.42</v>
      </c>
      <c r="E224">
        <v>44322.55</v>
      </c>
      <c r="F224" s="4">
        <v>45200</v>
      </c>
      <c r="G224" s="4">
        <v>45447</v>
      </c>
      <c r="H224" t="s">
        <v>611</v>
      </c>
      <c r="I224" t="s">
        <v>29</v>
      </c>
    </row>
    <row r="225" spans="1:9" x14ac:dyDescent="0.3">
      <c r="A225" t="s">
        <v>612</v>
      </c>
      <c r="B225" t="s">
        <v>613</v>
      </c>
      <c r="C225" t="s">
        <v>39</v>
      </c>
      <c r="D225">
        <v>801426.58</v>
      </c>
      <c r="E225">
        <v>35299.699999999997</v>
      </c>
      <c r="F225" s="4">
        <v>44390</v>
      </c>
      <c r="G225" s="4">
        <v>44818</v>
      </c>
      <c r="H225" t="s">
        <v>614</v>
      </c>
      <c r="I225" t="s">
        <v>13</v>
      </c>
    </row>
    <row r="226" spans="1:9" x14ac:dyDescent="0.3">
      <c r="A226" t="s">
        <v>615</v>
      </c>
      <c r="B226" t="s">
        <v>616</v>
      </c>
      <c r="C226" t="s">
        <v>35</v>
      </c>
      <c r="D226">
        <v>115320.92</v>
      </c>
      <c r="E226">
        <v>20681.28</v>
      </c>
      <c r="F226" s="4">
        <v>44421</v>
      </c>
      <c r="G226" s="4">
        <v>44773</v>
      </c>
      <c r="H226" t="s">
        <v>617</v>
      </c>
      <c r="I226" t="s">
        <v>18</v>
      </c>
    </row>
    <row r="227" spans="1:9" x14ac:dyDescent="0.3">
      <c r="A227" t="s">
        <v>618</v>
      </c>
      <c r="B227" t="s">
        <v>619</v>
      </c>
      <c r="C227" t="s">
        <v>11</v>
      </c>
      <c r="D227">
        <v>945083.94</v>
      </c>
      <c r="E227">
        <v>19624.240000000002</v>
      </c>
      <c r="F227" s="4">
        <v>45473</v>
      </c>
      <c r="G227" s="4">
        <v>45785</v>
      </c>
      <c r="H227" t="s">
        <v>620</v>
      </c>
      <c r="I227" t="s">
        <v>29</v>
      </c>
    </row>
    <row r="228" spans="1:9" x14ac:dyDescent="0.3">
      <c r="A228" t="s">
        <v>621</v>
      </c>
      <c r="B228" t="s">
        <v>622</v>
      </c>
      <c r="C228" t="s">
        <v>39</v>
      </c>
      <c r="D228">
        <v>823448.5</v>
      </c>
      <c r="E228">
        <v>28674.01</v>
      </c>
      <c r="F228" s="4">
        <v>44396</v>
      </c>
      <c r="G228" s="4">
        <v>45796</v>
      </c>
      <c r="H228" t="s">
        <v>623</v>
      </c>
      <c r="I228" t="s">
        <v>13</v>
      </c>
    </row>
    <row r="229" spans="1:9" x14ac:dyDescent="0.3">
      <c r="A229" t="s">
        <v>624</v>
      </c>
      <c r="B229" t="s">
        <v>625</v>
      </c>
      <c r="C229" t="s">
        <v>27</v>
      </c>
      <c r="D229">
        <v>545892.28</v>
      </c>
      <c r="E229">
        <v>19476.759999999998</v>
      </c>
      <c r="F229" s="4">
        <v>45372</v>
      </c>
      <c r="G229" s="4">
        <v>45797</v>
      </c>
      <c r="H229" t="s">
        <v>626</v>
      </c>
      <c r="I229" t="s">
        <v>18</v>
      </c>
    </row>
    <row r="230" spans="1:9" x14ac:dyDescent="0.3">
      <c r="A230" t="s">
        <v>627</v>
      </c>
      <c r="B230" t="s">
        <v>628</v>
      </c>
      <c r="C230" t="s">
        <v>16</v>
      </c>
      <c r="D230">
        <v>831662.36</v>
      </c>
      <c r="E230">
        <v>11778.63</v>
      </c>
      <c r="F230" s="4">
        <v>45474</v>
      </c>
      <c r="G230" s="4">
        <v>45720</v>
      </c>
      <c r="H230" t="s">
        <v>284</v>
      </c>
      <c r="I230" t="s">
        <v>18</v>
      </c>
    </row>
    <row r="231" spans="1:9" x14ac:dyDescent="0.3">
      <c r="A231" t="s">
        <v>629</v>
      </c>
      <c r="B231" t="s">
        <v>630</v>
      </c>
      <c r="C231" t="s">
        <v>16</v>
      </c>
      <c r="D231">
        <v>732671.53</v>
      </c>
      <c r="E231">
        <v>32749.69</v>
      </c>
      <c r="F231" s="4">
        <v>45374</v>
      </c>
      <c r="G231" s="4">
        <v>45702</v>
      </c>
      <c r="H231" t="s">
        <v>73</v>
      </c>
      <c r="I231" t="s">
        <v>29</v>
      </c>
    </row>
    <row r="232" spans="1:9" x14ac:dyDescent="0.3">
      <c r="A232" t="s">
        <v>631</v>
      </c>
      <c r="B232" t="s">
        <v>632</v>
      </c>
      <c r="C232" t="s">
        <v>35</v>
      </c>
      <c r="D232">
        <v>770842.48</v>
      </c>
      <c r="E232">
        <v>9451.89</v>
      </c>
      <c r="F232" s="4">
        <v>44417</v>
      </c>
      <c r="G232" s="4">
        <v>44458</v>
      </c>
      <c r="H232" t="s">
        <v>28</v>
      </c>
      <c r="I232" t="s">
        <v>13</v>
      </c>
    </row>
    <row r="233" spans="1:9" x14ac:dyDescent="0.3">
      <c r="A233" t="s">
        <v>633</v>
      </c>
      <c r="B233" t="s">
        <v>634</v>
      </c>
      <c r="C233" t="s">
        <v>16</v>
      </c>
      <c r="D233">
        <v>898269.76</v>
      </c>
      <c r="E233">
        <v>40402.68</v>
      </c>
      <c r="F233" s="4">
        <v>45497</v>
      </c>
      <c r="G233" s="4">
        <v>45767</v>
      </c>
      <c r="H233" t="s">
        <v>635</v>
      </c>
      <c r="I233" t="s">
        <v>18</v>
      </c>
    </row>
    <row r="234" spans="1:9" x14ac:dyDescent="0.3">
      <c r="A234" t="s">
        <v>636</v>
      </c>
      <c r="B234" t="s">
        <v>637</v>
      </c>
      <c r="C234" t="s">
        <v>11</v>
      </c>
      <c r="D234">
        <v>166753.26999999999</v>
      </c>
      <c r="E234">
        <v>49504.31</v>
      </c>
      <c r="F234" s="4">
        <v>45227</v>
      </c>
      <c r="G234" s="4">
        <v>45599</v>
      </c>
      <c r="H234" t="s">
        <v>142</v>
      </c>
      <c r="I234" t="s">
        <v>18</v>
      </c>
    </row>
    <row r="235" spans="1:9" x14ac:dyDescent="0.3">
      <c r="A235" t="s">
        <v>638</v>
      </c>
      <c r="B235" t="s">
        <v>639</v>
      </c>
      <c r="C235" t="s">
        <v>35</v>
      </c>
      <c r="D235">
        <v>306059.28000000003</v>
      </c>
      <c r="E235">
        <v>17703.32</v>
      </c>
      <c r="F235" s="4">
        <v>45137</v>
      </c>
      <c r="G235" s="4">
        <v>45399</v>
      </c>
      <c r="H235" t="s">
        <v>640</v>
      </c>
      <c r="I235" t="s">
        <v>18</v>
      </c>
    </row>
    <row r="236" spans="1:9" x14ac:dyDescent="0.3">
      <c r="A236" t="s">
        <v>641</v>
      </c>
      <c r="B236" t="s">
        <v>642</v>
      </c>
      <c r="C236" t="s">
        <v>16</v>
      </c>
      <c r="D236">
        <v>134449.42000000001</v>
      </c>
      <c r="E236">
        <v>4535.0600000000004</v>
      </c>
      <c r="F236" s="4">
        <v>44652</v>
      </c>
      <c r="G236" s="4">
        <v>44747</v>
      </c>
      <c r="H236" t="s">
        <v>643</v>
      </c>
      <c r="I236" t="s">
        <v>18</v>
      </c>
    </row>
    <row r="237" spans="1:9" x14ac:dyDescent="0.3">
      <c r="A237" t="s">
        <v>644</v>
      </c>
      <c r="B237" t="s">
        <v>645</v>
      </c>
      <c r="C237" t="s">
        <v>11</v>
      </c>
      <c r="D237">
        <v>668493.09</v>
      </c>
      <c r="E237">
        <v>16290.64</v>
      </c>
      <c r="F237" s="4">
        <v>45044</v>
      </c>
      <c r="G237" s="4">
        <v>45534</v>
      </c>
      <c r="H237" t="s">
        <v>554</v>
      </c>
      <c r="I237" t="s">
        <v>18</v>
      </c>
    </row>
    <row r="238" spans="1:9" x14ac:dyDescent="0.3">
      <c r="A238" t="s">
        <v>646</v>
      </c>
      <c r="B238" t="s">
        <v>647</v>
      </c>
      <c r="C238" t="s">
        <v>16</v>
      </c>
      <c r="D238">
        <v>146076.45000000001</v>
      </c>
      <c r="E238">
        <v>35795.06</v>
      </c>
      <c r="F238" s="4">
        <v>44866</v>
      </c>
      <c r="G238" s="4">
        <v>45600</v>
      </c>
      <c r="H238" t="s">
        <v>648</v>
      </c>
      <c r="I238" t="s">
        <v>13</v>
      </c>
    </row>
    <row r="239" spans="1:9" x14ac:dyDescent="0.3">
      <c r="A239" t="s">
        <v>649</v>
      </c>
      <c r="B239" t="s">
        <v>650</v>
      </c>
      <c r="C239" t="s">
        <v>27</v>
      </c>
      <c r="D239">
        <v>350441.17</v>
      </c>
      <c r="E239">
        <v>4522.53</v>
      </c>
      <c r="F239" s="4">
        <v>45254</v>
      </c>
      <c r="G239" s="4">
        <v>45860</v>
      </c>
      <c r="H239" t="s">
        <v>502</v>
      </c>
      <c r="I239" t="s">
        <v>13</v>
      </c>
    </row>
    <row r="240" spans="1:9" x14ac:dyDescent="0.3">
      <c r="A240" t="s">
        <v>651</v>
      </c>
      <c r="B240" t="s">
        <v>652</v>
      </c>
      <c r="C240" t="s">
        <v>11</v>
      </c>
      <c r="D240">
        <v>715056.28</v>
      </c>
      <c r="E240">
        <v>17923.150000000001</v>
      </c>
      <c r="F240" s="4">
        <v>45332</v>
      </c>
      <c r="G240" s="4">
        <v>45599</v>
      </c>
      <c r="H240" t="s">
        <v>653</v>
      </c>
      <c r="I240" t="s">
        <v>29</v>
      </c>
    </row>
    <row r="241" spans="1:9" x14ac:dyDescent="0.3">
      <c r="A241" t="s">
        <v>654</v>
      </c>
      <c r="B241" t="s">
        <v>311</v>
      </c>
      <c r="C241" t="s">
        <v>11</v>
      </c>
      <c r="D241">
        <v>439930.28</v>
      </c>
      <c r="E241">
        <v>10726.37</v>
      </c>
      <c r="F241" s="4">
        <v>45131</v>
      </c>
      <c r="G241" s="4">
        <v>45459</v>
      </c>
      <c r="H241" t="s">
        <v>655</v>
      </c>
      <c r="I241" t="s">
        <v>13</v>
      </c>
    </row>
    <row r="242" spans="1:9" x14ac:dyDescent="0.3">
      <c r="A242" t="s">
        <v>656</v>
      </c>
      <c r="B242" t="s">
        <v>657</v>
      </c>
      <c r="C242" t="s">
        <v>16</v>
      </c>
      <c r="D242">
        <v>897765.18</v>
      </c>
      <c r="E242">
        <v>13807.39</v>
      </c>
      <c r="F242" s="4">
        <v>45394</v>
      </c>
      <c r="G242" s="4">
        <v>45582</v>
      </c>
      <c r="H242" t="s">
        <v>658</v>
      </c>
      <c r="I242" t="s">
        <v>13</v>
      </c>
    </row>
    <row r="243" spans="1:9" x14ac:dyDescent="0.3">
      <c r="A243" t="s">
        <v>659</v>
      </c>
      <c r="B243" t="s">
        <v>421</v>
      </c>
      <c r="C243" t="s">
        <v>16</v>
      </c>
      <c r="D243">
        <v>194580.18</v>
      </c>
      <c r="E243">
        <v>11853.15</v>
      </c>
      <c r="F243" s="4">
        <v>44724</v>
      </c>
      <c r="G243" s="4">
        <v>45208</v>
      </c>
      <c r="H243" t="s">
        <v>597</v>
      </c>
      <c r="I243" t="s">
        <v>13</v>
      </c>
    </row>
    <row r="244" spans="1:9" x14ac:dyDescent="0.3">
      <c r="A244" t="s">
        <v>660</v>
      </c>
      <c r="B244" t="s">
        <v>661</v>
      </c>
      <c r="C244" t="s">
        <v>35</v>
      </c>
      <c r="D244">
        <v>748632.78</v>
      </c>
      <c r="E244">
        <v>10674.16</v>
      </c>
      <c r="F244" s="4">
        <v>44711</v>
      </c>
      <c r="G244" s="4">
        <v>45383</v>
      </c>
      <c r="H244" t="s">
        <v>12</v>
      </c>
      <c r="I244" t="s">
        <v>29</v>
      </c>
    </row>
    <row r="245" spans="1:9" x14ac:dyDescent="0.3">
      <c r="A245" t="s">
        <v>662</v>
      </c>
      <c r="B245" t="s">
        <v>663</v>
      </c>
      <c r="C245" t="s">
        <v>27</v>
      </c>
      <c r="D245">
        <v>268214.65999999997</v>
      </c>
      <c r="E245">
        <v>13007.01</v>
      </c>
      <c r="F245" s="4">
        <v>45179</v>
      </c>
      <c r="G245" s="4">
        <v>45441</v>
      </c>
      <c r="H245" t="s">
        <v>196</v>
      </c>
      <c r="I245" t="s">
        <v>13</v>
      </c>
    </row>
    <row r="246" spans="1:9" x14ac:dyDescent="0.3">
      <c r="A246" t="s">
        <v>664</v>
      </c>
      <c r="B246" t="s">
        <v>665</v>
      </c>
      <c r="C246" t="s">
        <v>16</v>
      </c>
      <c r="D246">
        <v>907711.48</v>
      </c>
      <c r="E246">
        <v>14173.77</v>
      </c>
      <c r="F246" s="4">
        <v>45330</v>
      </c>
      <c r="G246" s="4">
        <v>45708</v>
      </c>
      <c r="H246" t="s">
        <v>666</v>
      </c>
      <c r="I246" t="s">
        <v>18</v>
      </c>
    </row>
    <row r="247" spans="1:9" x14ac:dyDescent="0.3">
      <c r="A247" t="s">
        <v>667</v>
      </c>
      <c r="B247" t="s">
        <v>668</v>
      </c>
      <c r="C247" t="s">
        <v>35</v>
      </c>
      <c r="D247">
        <v>449832.67</v>
      </c>
      <c r="E247">
        <v>49919.99</v>
      </c>
      <c r="F247" s="4">
        <v>44060</v>
      </c>
      <c r="G247" s="4">
        <v>44732</v>
      </c>
      <c r="H247" t="s">
        <v>669</v>
      </c>
      <c r="I247" t="s">
        <v>29</v>
      </c>
    </row>
    <row r="248" spans="1:9" x14ac:dyDescent="0.3">
      <c r="A248" t="s">
        <v>670</v>
      </c>
      <c r="B248" t="s">
        <v>671</v>
      </c>
      <c r="C248" t="s">
        <v>39</v>
      </c>
      <c r="D248">
        <v>385537.62</v>
      </c>
      <c r="E248">
        <v>22694.73</v>
      </c>
      <c r="F248" s="4">
        <v>45465</v>
      </c>
      <c r="G248" s="4">
        <v>45698</v>
      </c>
      <c r="H248" t="s">
        <v>263</v>
      </c>
      <c r="I248" t="s">
        <v>13</v>
      </c>
    </row>
    <row r="249" spans="1:9" x14ac:dyDescent="0.3">
      <c r="A249" t="s">
        <v>672</v>
      </c>
      <c r="B249" t="s">
        <v>673</v>
      </c>
      <c r="C249" t="s">
        <v>35</v>
      </c>
      <c r="D249">
        <v>932578.99</v>
      </c>
      <c r="E249">
        <v>24244.48</v>
      </c>
      <c r="F249" s="4">
        <v>45061</v>
      </c>
      <c r="G249" s="4">
        <v>45616</v>
      </c>
      <c r="H249" t="s">
        <v>338</v>
      </c>
      <c r="I249" t="s">
        <v>13</v>
      </c>
    </row>
    <row r="250" spans="1:9" x14ac:dyDescent="0.3">
      <c r="A250" t="s">
        <v>674</v>
      </c>
      <c r="B250" t="s">
        <v>675</v>
      </c>
      <c r="C250" t="s">
        <v>11</v>
      </c>
      <c r="D250">
        <v>296602.53999999998</v>
      </c>
      <c r="E250">
        <v>15287.59</v>
      </c>
      <c r="F250" s="4">
        <v>45066</v>
      </c>
      <c r="G250" s="4">
        <v>45462</v>
      </c>
      <c r="H250" t="s">
        <v>546</v>
      </c>
      <c r="I250" t="s">
        <v>18</v>
      </c>
    </row>
    <row r="251" spans="1:9" x14ac:dyDescent="0.3">
      <c r="A251" t="s">
        <v>676</v>
      </c>
      <c r="B251" t="s">
        <v>677</v>
      </c>
      <c r="C251" t="s">
        <v>16</v>
      </c>
      <c r="D251">
        <v>716512.22</v>
      </c>
      <c r="E251">
        <v>40910.26</v>
      </c>
      <c r="F251" s="4">
        <v>45363</v>
      </c>
      <c r="G251" s="4">
        <v>45791</v>
      </c>
      <c r="H251" t="s">
        <v>173</v>
      </c>
      <c r="I251" t="s">
        <v>18</v>
      </c>
    </row>
    <row r="252" spans="1:9" x14ac:dyDescent="0.3">
      <c r="A252" t="s">
        <v>678</v>
      </c>
      <c r="B252" t="s">
        <v>679</v>
      </c>
      <c r="C252" t="s">
        <v>35</v>
      </c>
      <c r="D252">
        <v>854803.8</v>
      </c>
      <c r="E252">
        <v>27258.47</v>
      </c>
      <c r="F252" s="4">
        <v>44498</v>
      </c>
      <c r="G252" s="4">
        <v>45642</v>
      </c>
      <c r="H252" t="s">
        <v>680</v>
      </c>
      <c r="I252" t="s">
        <v>18</v>
      </c>
    </row>
    <row r="253" spans="1:9" x14ac:dyDescent="0.3">
      <c r="A253" t="s">
        <v>681</v>
      </c>
      <c r="B253" t="s">
        <v>682</v>
      </c>
      <c r="C253" t="s">
        <v>11</v>
      </c>
      <c r="D253">
        <v>320847.53000000003</v>
      </c>
      <c r="E253">
        <v>21186.83</v>
      </c>
      <c r="F253" s="4">
        <v>45031</v>
      </c>
      <c r="G253" s="4">
        <v>45550</v>
      </c>
      <c r="H253" t="s">
        <v>683</v>
      </c>
      <c r="I253" t="s">
        <v>13</v>
      </c>
    </row>
    <row r="254" spans="1:9" x14ac:dyDescent="0.3">
      <c r="A254" t="s">
        <v>684</v>
      </c>
      <c r="B254" t="s">
        <v>685</v>
      </c>
      <c r="C254" t="s">
        <v>27</v>
      </c>
      <c r="D254">
        <v>972660.03</v>
      </c>
      <c r="E254">
        <v>40740.79</v>
      </c>
      <c r="F254" s="4">
        <v>44654</v>
      </c>
      <c r="G254" s="4">
        <v>45760</v>
      </c>
      <c r="H254" t="s">
        <v>145</v>
      </c>
      <c r="I254" t="s">
        <v>13</v>
      </c>
    </row>
    <row r="255" spans="1:9" x14ac:dyDescent="0.3">
      <c r="A255" t="s">
        <v>686</v>
      </c>
      <c r="B255" t="s">
        <v>687</v>
      </c>
      <c r="C255" t="s">
        <v>27</v>
      </c>
      <c r="D255">
        <v>160239.17000000001</v>
      </c>
      <c r="E255">
        <v>27344.23</v>
      </c>
      <c r="F255" s="4">
        <v>44135</v>
      </c>
      <c r="G255" s="4">
        <v>44229</v>
      </c>
      <c r="H255" t="s">
        <v>688</v>
      </c>
      <c r="I255" t="s">
        <v>29</v>
      </c>
    </row>
    <row r="256" spans="1:9" x14ac:dyDescent="0.3">
      <c r="A256" t="s">
        <v>689</v>
      </c>
      <c r="B256" t="s">
        <v>690</v>
      </c>
      <c r="C256" t="s">
        <v>16</v>
      </c>
      <c r="D256">
        <v>829486.2</v>
      </c>
      <c r="E256">
        <v>23057.09</v>
      </c>
      <c r="F256" s="4">
        <v>44814</v>
      </c>
      <c r="G256" s="4">
        <v>45208</v>
      </c>
      <c r="H256" t="s">
        <v>691</v>
      </c>
      <c r="I256" t="s">
        <v>18</v>
      </c>
    </row>
    <row r="257" spans="1:9" x14ac:dyDescent="0.3">
      <c r="A257" t="s">
        <v>692</v>
      </c>
      <c r="B257" t="s">
        <v>693</v>
      </c>
      <c r="C257" t="s">
        <v>16</v>
      </c>
      <c r="D257">
        <v>812541.41</v>
      </c>
      <c r="E257">
        <v>3586.79</v>
      </c>
      <c r="F257" s="4">
        <v>45304</v>
      </c>
      <c r="G257" s="4">
        <v>45423</v>
      </c>
      <c r="H257" t="s">
        <v>335</v>
      </c>
      <c r="I257" t="s">
        <v>13</v>
      </c>
    </row>
    <row r="258" spans="1:9" x14ac:dyDescent="0.3">
      <c r="A258" t="s">
        <v>694</v>
      </c>
      <c r="B258" t="s">
        <v>695</v>
      </c>
      <c r="C258" t="s">
        <v>39</v>
      </c>
      <c r="D258">
        <v>492301.26</v>
      </c>
      <c r="E258">
        <v>35273.480000000003</v>
      </c>
      <c r="F258" s="4">
        <v>44900</v>
      </c>
      <c r="G258" s="4">
        <v>44987</v>
      </c>
      <c r="H258" t="s">
        <v>257</v>
      </c>
      <c r="I258" t="s">
        <v>29</v>
      </c>
    </row>
    <row r="259" spans="1:9" x14ac:dyDescent="0.3">
      <c r="A259" t="s">
        <v>696</v>
      </c>
      <c r="B259" t="s">
        <v>697</v>
      </c>
      <c r="C259" t="s">
        <v>39</v>
      </c>
      <c r="D259">
        <v>837707.37</v>
      </c>
      <c r="E259">
        <v>48190.41</v>
      </c>
      <c r="F259" s="4">
        <v>44533</v>
      </c>
      <c r="G259" s="4">
        <v>44880</v>
      </c>
      <c r="H259" t="s">
        <v>698</v>
      </c>
      <c r="I259" t="s">
        <v>18</v>
      </c>
    </row>
    <row r="260" spans="1:9" x14ac:dyDescent="0.3">
      <c r="A260" t="s">
        <v>699</v>
      </c>
      <c r="B260" t="s">
        <v>700</v>
      </c>
      <c r="C260" t="s">
        <v>11</v>
      </c>
      <c r="D260">
        <v>300848.02</v>
      </c>
      <c r="E260">
        <v>43647.06</v>
      </c>
      <c r="F260" s="4">
        <v>44474</v>
      </c>
      <c r="G260" s="4">
        <v>44894</v>
      </c>
      <c r="H260" t="s">
        <v>43</v>
      </c>
      <c r="I260" t="s">
        <v>29</v>
      </c>
    </row>
    <row r="261" spans="1:9" x14ac:dyDescent="0.3">
      <c r="A261" t="s">
        <v>701</v>
      </c>
      <c r="B261" t="s">
        <v>702</v>
      </c>
      <c r="C261" t="s">
        <v>35</v>
      </c>
      <c r="D261">
        <v>541022.82999999996</v>
      </c>
      <c r="E261">
        <v>49200.47</v>
      </c>
      <c r="F261" s="4">
        <v>44921</v>
      </c>
      <c r="G261" s="4">
        <v>45186</v>
      </c>
      <c r="H261" t="s">
        <v>432</v>
      </c>
      <c r="I261" t="s">
        <v>13</v>
      </c>
    </row>
    <row r="262" spans="1:9" x14ac:dyDescent="0.3">
      <c r="A262" t="s">
        <v>703</v>
      </c>
      <c r="B262" t="s">
        <v>704</v>
      </c>
      <c r="C262" t="s">
        <v>27</v>
      </c>
      <c r="D262">
        <v>301788.09000000003</v>
      </c>
      <c r="E262">
        <v>25287.75</v>
      </c>
      <c r="F262" s="4">
        <v>45313</v>
      </c>
      <c r="G262" s="4">
        <v>45404</v>
      </c>
      <c r="H262" t="s">
        <v>348</v>
      </c>
      <c r="I262" t="s">
        <v>18</v>
      </c>
    </row>
    <row r="263" spans="1:9" x14ac:dyDescent="0.3">
      <c r="A263" t="s">
        <v>705</v>
      </c>
      <c r="B263" t="s">
        <v>706</v>
      </c>
      <c r="C263" t="s">
        <v>16</v>
      </c>
      <c r="D263">
        <v>376067.13</v>
      </c>
      <c r="E263">
        <v>28573.97</v>
      </c>
      <c r="F263" s="4">
        <v>45091</v>
      </c>
      <c r="G263" s="4">
        <v>45696</v>
      </c>
      <c r="H263" t="s">
        <v>231</v>
      </c>
      <c r="I263" t="s">
        <v>18</v>
      </c>
    </row>
    <row r="264" spans="1:9" x14ac:dyDescent="0.3">
      <c r="A264" t="s">
        <v>707</v>
      </c>
      <c r="B264" t="s">
        <v>708</v>
      </c>
      <c r="C264" t="s">
        <v>39</v>
      </c>
      <c r="D264">
        <v>803917.28</v>
      </c>
      <c r="E264">
        <v>48348.49</v>
      </c>
      <c r="F264" s="4">
        <v>44739</v>
      </c>
      <c r="G264" s="4">
        <v>44992</v>
      </c>
      <c r="H264" t="s">
        <v>461</v>
      </c>
      <c r="I264" t="s">
        <v>13</v>
      </c>
    </row>
    <row r="265" spans="1:9" x14ac:dyDescent="0.3">
      <c r="A265" t="s">
        <v>709</v>
      </c>
      <c r="B265" t="s">
        <v>710</v>
      </c>
      <c r="C265" t="s">
        <v>11</v>
      </c>
      <c r="D265">
        <v>724403.14</v>
      </c>
      <c r="E265">
        <v>38668.44</v>
      </c>
      <c r="F265" s="4">
        <v>44559</v>
      </c>
      <c r="G265" s="4">
        <v>44666</v>
      </c>
      <c r="H265" t="s">
        <v>471</v>
      </c>
      <c r="I265" t="s">
        <v>29</v>
      </c>
    </row>
    <row r="266" spans="1:9" x14ac:dyDescent="0.3">
      <c r="A266" t="s">
        <v>711</v>
      </c>
      <c r="B266" t="s">
        <v>712</v>
      </c>
      <c r="C266" t="s">
        <v>16</v>
      </c>
      <c r="D266">
        <v>761140.38</v>
      </c>
      <c r="E266">
        <v>33315.46</v>
      </c>
      <c r="F266" s="4">
        <v>45374</v>
      </c>
      <c r="G266" s="4">
        <v>45708</v>
      </c>
      <c r="H266" t="s">
        <v>713</v>
      </c>
      <c r="I266" t="s">
        <v>13</v>
      </c>
    </row>
    <row r="267" spans="1:9" x14ac:dyDescent="0.3">
      <c r="A267" t="s">
        <v>714</v>
      </c>
      <c r="B267" t="s">
        <v>715</v>
      </c>
      <c r="C267" t="s">
        <v>11</v>
      </c>
      <c r="D267">
        <v>784703.57</v>
      </c>
      <c r="E267">
        <v>12682.66</v>
      </c>
      <c r="F267" s="4">
        <v>45139</v>
      </c>
      <c r="G267" s="4">
        <v>45433</v>
      </c>
      <c r="H267" t="s">
        <v>257</v>
      </c>
      <c r="I267" t="s">
        <v>29</v>
      </c>
    </row>
    <row r="268" spans="1:9" x14ac:dyDescent="0.3">
      <c r="A268" t="s">
        <v>716</v>
      </c>
      <c r="B268" t="s">
        <v>235</v>
      </c>
      <c r="C268" t="s">
        <v>39</v>
      </c>
      <c r="D268">
        <v>780380.84</v>
      </c>
      <c r="E268">
        <v>48707.09</v>
      </c>
      <c r="F268" s="4">
        <v>44762</v>
      </c>
      <c r="G268" s="4">
        <v>45095</v>
      </c>
      <c r="H268" t="s">
        <v>717</v>
      </c>
      <c r="I268" t="s">
        <v>13</v>
      </c>
    </row>
    <row r="269" spans="1:9" x14ac:dyDescent="0.3">
      <c r="A269" t="s">
        <v>718</v>
      </c>
      <c r="B269" t="s">
        <v>719</v>
      </c>
      <c r="C269" t="s">
        <v>16</v>
      </c>
      <c r="D269">
        <v>936679.79</v>
      </c>
      <c r="E269">
        <v>6729.17</v>
      </c>
      <c r="F269" s="4">
        <v>44334</v>
      </c>
      <c r="G269" s="4">
        <v>45817</v>
      </c>
      <c r="H269" t="s">
        <v>720</v>
      </c>
      <c r="I269" t="s">
        <v>29</v>
      </c>
    </row>
    <row r="270" spans="1:9" x14ac:dyDescent="0.3">
      <c r="A270" t="s">
        <v>721</v>
      </c>
      <c r="B270" t="s">
        <v>722</v>
      </c>
      <c r="C270" t="s">
        <v>39</v>
      </c>
      <c r="D270">
        <v>436286.53</v>
      </c>
      <c r="E270">
        <v>23462.240000000002</v>
      </c>
      <c r="F270" s="4">
        <v>45379</v>
      </c>
      <c r="G270" s="4">
        <v>45416</v>
      </c>
      <c r="H270" t="s">
        <v>723</v>
      </c>
      <c r="I270" t="s">
        <v>13</v>
      </c>
    </row>
    <row r="271" spans="1:9" x14ac:dyDescent="0.3">
      <c r="A271" t="s">
        <v>724</v>
      </c>
      <c r="B271" t="s">
        <v>725</v>
      </c>
      <c r="C271" t="s">
        <v>39</v>
      </c>
      <c r="D271">
        <v>553840.89</v>
      </c>
      <c r="E271">
        <v>6354.43</v>
      </c>
      <c r="F271" s="4">
        <v>45022</v>
      </c>
      <c r="G271" s="4">
        <v>45029</v>
      </c>
      <c r="H271" t="s">
        <v>726</v>
      </c>
      <c r="I271" t="s">
        <v>29</v>
      </c>
    </row>
    <row r="272" spans="1:9" x14ac:dyDescent="0.3">
      <c r="A272" t="s">
        <v>727</v>
      </c>
      <c r="B272" t="s">
        <v>728</v>
      </c>
      <c r="C272" t="s">
        <v>39</v>
      </c>
      <c r="D272">
        <v>809284.67</v>
      </c>
      <c r="E272">
        <v>3118.62</v>
      </c>
      <c r="F272" s="4">
        <v>44648</v>
      </c>
      <c r="G272" s="4">
        <v>45035</v>
      </c>
      <c r="H272" t="s">
        <v>231</v>
      </c>
      <c r="I272" t="s">
        <v>13</v>
      </c>
    </row>
    <row r="273" spans="1:9" x14ac:dyDescent="0.3">
      <c r="A273" t="s">
        <v>729</v>
      </c>
      <c r="B273" t="s">
        <v>730</v>
      </c>
      <c r="C273" t="s">
        <v>35</v>
      </c>
      <c r="D273">
        <v>654044.84</v>
      </c>
      <c r="E273">
        <v>8772.56</v>
      </c>
      <c r="F273" s="4">
        <v>45227</v>
      </c>
      <c r="G273" s="4">
        <v>45449</v>
      </c>
      <c r="H273" t="s">
        <v>338</v>
      </c>
      <c r="I273" t="s">
        <v>29</v>
      </c>
    </row>
    <row r="274" spans="1:9" x14ac:dyDescent="0.3">
      <c r="A274" t="s">
        <v>731</v>
      </c>
      <c r="B274" t="s">
        <v>732</v>
      </c>
      <c r="C274" t="s">
        <v>11</v>
      </c>
      <c r="D274">
        <v>803379.36</v>
      </c>
      <c r="E274">
        <v>14424.07</v>
      </c>
      <c r="F274" s="4">
        <v>45426</v>
      </c>
      <c r="G274" s="4">
        <v>45835</v>
      </c>
      <c r="H274" t="s">
        <v>733</v>
      </c>
      <c r="I274" t="s">
        <v>29</v>
      </c>
    </row>
    <row r="275" spans="1:9" x14ac:dyDescent="0.3">
      <c r="A275" t="s">
        <v>734</v>
      </c>
      <c r="B275" t="s">
        <v>221</v>
      </c>
      <c r="C275" t="s">
        <v>39</v>
      </c>
      <c r="D275">
        <v>273189.17</v>
      </c>
      <c r="E275">
        <v>27812.78</v>
      </c>
      <c r="F275" s="4">
        <v>45170</v>
      </c>
      <c r="G275" s="4">
        <v>45423</v>
      </c>
      <c r="H275" t="s">
        <v>70</v>
      </c>
      <c r="I275" t="s">
        <v>29</v>
      </c>
    </row>
    <row r="276" spans="1:9" x14ac:dyDescent="0.3">
      <c r="A276" t="s">
        <v>735</v>
      </c>
      <c r="B276" t="s">
        <v>736</v>
      </c>
      <c r="C276" t="s">
        <v>39</v>
      </c>
      <c r="D276">
        <v>164574.54999999999</v>
      </c>
      <c r="E276">
        <v>5540.76</v>
      </c>
      <c r="F276" s="4">
        <v>44841</v>
      </c>
      <c r="G276" s="4">
        <v>45176</v>
      </c>
      <c r="H276" t="s">
        <v>737</v>
      </c>
      <c r="I276" t="s">
        <v>13</v>
      </c>
    </row>
    <row r="277" spans="1:9" x14ac:dyDescent="0.3">
      <c r="A277" t="s">
        <v>738</v>
      </c>
      <c r="B277" t="s">
        <v>739</v>
      </c>
      <c r="C277" t="s">
        <v>35</v>
      </c>
      <c r="D277">
        <v>147068.64000000001</v>
      </c>
      <c r="E277">
        <v>6189.73</v>
      </c>
      <c r="F277" s="4">
        <v>45318</v>
      </c>
      <c r="G277" s="4">
        <v>45758</v>
      </c>
      <c r="H277" t="s">
        <v>740</v>
      </c>
      <c r="I277" t="s">
        <v>13</v>
      </c>
    </row>
    <row r="278" spans="1:9" x14ac:dyDescent="0.3">
      <c r="A278" t="s">
        <v>741</v>
      </c>
      <c r="B278" t="s">
        <v>742</v>
      </c>
      <c r="C278" t="s">
        <v>11</v>
      </c>
      <c r="D278">
        <v>177876.56</v>
      </c>
      <c r="E278">
        <v>10393.82</v>
      </c>
      <c r="F278" s="4">
        <v>44121</v>
      </c>
      <c r="G278" s="4">
        <v>45127</v>
      </c>
      <c r="H278" t="s">
        <v>451</v>
      </c>
      <c r="I278" t="s">
        <v>18</v>
      </c>
    </row>
    <row r="279" spans="1:9" x14ac:dyDescent="0.3">
      <c r="A279" t="s">
        <v>743</v>
      </c>
      <c r="B279" t="s">
        <v>133</v>
      </c>
      <c r="C279" t="s">
        <v>11</v>
      </c>
      <c r="D279">
        <v>971507.54</v>
      </c>
      <c r="E279">
        <v>20842.38</v>
      </c>
      <c r="F279" s="4">
        <v>45196</v>
      </c>
      <c r="G279" s="4">
        <v>45246</v>
      </c>
      <c r="H279" t="s">
        <v>744</v>
      </c>
      <c r="I279" t="s">
        <v>13</v>
      </c>
    </row>
    <row r="280" spans="1:9" x14ac:dyDescent="0.3">
      <c r="A280" t="s">
        <v>745</v>
      </c>
      <c r="B280" t="s">
        <v>428</v>
      </c>
      <c r="C280" t="s">
        <v>39</v>
      </c>
      <c r="D280">
        <v>507767.03</v>
      </c>
      <c r="E280">
        <v>29795.29</v>
      </c>
      <c r="F280" s="4">
        <v>45467</v>
      </c>
      <c r="G280" s="4">
        <v>45598</v>
      </c>
      <c r="H280" t="s">
        <v>640</v>
      </c>
      <c r="I280" t="s">
        <v>13</v>
      </c>
    </row>
    <row r="281" spans="1:9" x14ac:dyDescent="0.3">
      <c r="A281" t="s">
        <v>746</v>
      </c>
      <c r="B281" t="s">
        <v>747</v>
      </c>
      <c r="C281" t="s">
        <v>39</v>
      </c>
      <c r="D281">
        <v>241172.25</v>
      </c>
      <c r="E281">
        <v>31222.04</v>
      </c>
      <c r="F281" s="4">
        <v>45216</v>
      </c>
      <c r="G281" s="4">
        <v>45759</v>
      </c>
      <c r="H281" t="s">
        <v>748</v>
      </c>
      <c r="I281" t="s">
        <v>18</v>
      </c>
    </row>
    <row r="282" spans="1:9" x14ac:dyDescent="0.3">
      <c r="A282" t="s">
        <v>749</v>
      </c>
      <c r="B282" t="s">
        <v>750</v>
      </c>
      <c r="C282" t="s">
        <v>27</v>
      </c>
      <c r="D282">
        <v>322125.90000000002</v>
      </c>
      <c r="E282">
        <v>49856.82</v>
      </c>
      <c r="F282" s="4">
        <v>45458</v>
      </c>
      <c r="G282" s="4">
        <v>45502</v>
      </c>
      <c r="H282" t="s">
        <v>82</v>
      </c>
      <c r="I282" t="s">
        <v>13</v>
      </c>
    </row>
    <row r="283" spans="1:9" x14ac:dyDescent="0.3">
      <c r="A283" t="s">
        <v>751</v>
      </c>
      <c r="B283" t="s">
        <v>752</v>
      </c>
      <c r="C283" t="s">
        <v>35</v>
      </c>
      <c r="D283">
        <v>880602.4</v>
      </c>
      <c r="E283">
        <v>9794.39</v>
      </c>
      <c r="F283" s="4">
        <v>44710</v>
      </c>
      <c r="G283" s="4">
        <v>45584</v>
      </c>
      <c r="H283" t="s">
        <v>733</v>
      </c>
      <c r="I283" t="s">
        <v>13</v>
      </c>
    </row>
    <row r="284" spans="1:9" x14ac:dyDescent="0.3">
      <c r="A284" t="s">
        <v>753</v>
      </c>
      <c r="B284" t="s">
        <v>754</v>
      </c>
      <c r="C284" t="s">
        <v>39</v>
      </c>
      <c r="D284">
        <v>645630.09</v>
      </c>
      <c r="E284">
        <v>21443.56</v>
      </c>
      <c r="F284" s="4">
        <v>45413</v>
      </c>
      <c r="G284" s="4">
        <v>45456</v>
      </c>
      <c r="H284" t="s">
        <v>755</v>
      </c>
      <c r="I284" t="s">
        <v>13</v>
      </c>
    </row>
    <row r="285" spans="1:9" x14ac:dyDescent="0.3">
      <c r="A285" t="s">
        <v>756</v>
      </c>
      <c r="B285" t="s">
        <v>757</v>
      </c>
      <c r="C285" t="s">
        <v>16</v>
      </c>
      <c r="D285">
        <v>372601.04</v>
      </c>
      <c r="E285">
        <v>4407.7299999999996</v>
      </c>
      <c r="F285" s="4">
        <v>44358</v>
      </c>
      <c r="G285" s="4">
        <v>45159</v>
      </c>
      <c r="H285" t="s">
        <v>353</v>
      </c>
      <c r="I285" t="s">
        <v>29</v>
      </c>
    </row>
    <row r="286" spans="1:9" x14ac:dyDescent="0.3">
      <c r="A286" t="s">
        <v>758</v>
      </c>
      <c r="B286" t="s">
        <v>759</v>
      </c>
      <c r="C286" t="s">
        <v>16</v>
      </c>
      <c r="D286">
        <v>712511.7</v>
      </c>
      <c r="E286">
        <v>47607.95</v>
      </c>
      <c r="F286" s="4">
        <v>45431</v>
      </c>
      <c r="G286" s="4">
        <v>45470</v>
      </c>
      <c r="H286" t="s">
        <v>669</v>
      </c>
      <c r="I286" t="s">
        <v>13</v>
      </c>
    </row>
    <row r="287" spans="1:9" x14ac:dyDescent="0.3">
      <c r="A287" t="s">
        <v>760</v>
      </c>
      <c r="B287" t="s">
        <v>761</v>
      </c>
      <c r="C287" t="s">
        <v>39</v>
      </c>
      <c r="D287">
        <v>215189.38</v>
      </c>
      <c r="E287">
        <v>40363.26</v>
      </c>
      <c r="F287" s="4">
        <v>45339</v>
      </c>
      <c r="G287" s="4">
        <v>45740</v>
      </c>
      <c r="H287" t="s">
        <v>762</v>
      </c>
      <c r="I287" t="s">
        <v>18</v>
      </c>
    </row>
    <row r="288" spans="1:9" x14ac:dyDescent="0.3">
      <c r="A288" t="s">
        <v>763</v>
      </c>
      <c r="B288" t="s">
        <v>657</v>
      </c>
      <c r="C288" t="s">
        <v>16</v>
      </c>
      <c r="D288">
        <v>661020.56000000006</v>
      </c>
      <c r="E288">
        <v>40051.11</v>
      </c>
      <c r="F288" s="4">
        <v>45106</v>
      </c>
      <c r="G288" s="4">
        <v>45858</v>
      </c>
      <c r="H288" t="s">
        <v>205</v>
      </c>
      <c r="I288" t="s">
        <v>13</v>
      </c>
    </row>
    <row r="289" spans="1:9" x14ac:dyDescent="0.3">
      <c r="A289" t="s">
        <v>764</v>
      </c>
      <c r="B289" t="s">
        <v>765</v>
      </c>
      <c r="C289" t="s">
        <v>27</v>
      </c>
      <c r="D289">
        <v>473116.59</v>
      </c>
      <c r="E289">
        <v>23349.94</v>
      </c>
      <c r="F289" s="4">
        <v>45440</v>
      </c>
      <c r="G289" s="4">
        <v>45467</v>
      </c>
      <c r="H289" t="s">
        <v>766</v>
      </c>
      <c r="I289" t="s">
        <v>18</v>
      </c>
    </row>
    <row r="290" spans="1:9" x14ac:dyDescent="0.3">
      <c r="A290" t="s">
        <v>767</v>
      </c>
      <c r="B290" t="s">
        <v>768</v>
      </c>
      <c r="C290" t="s">
        <v>39</v>
      </c>
      <c r="D290">
        <v>793749.38</v>
      </c>
      <c r="E290">
        <v>34709.660000000003</v>
      </c>
      <c r="F290" s="4">
        <v>45471</v>
      </c>
      <c r="G290" s="4">
        <v>45539</v>
      </c>
      <c r="H290" t="s">
        <v>581</v>
      </c>
      <c r="I290" t="s">
        <v>18</v>
      </c>
    </row>
    <row r="291" spans="1:9" x14ac:dyDescent="0.3">
      <c r="A291" t="s">
        <v>769</v>
      </c>
      <c r="B291" t="s">
        <v>770</v>
      </c>
      <c r="C291" t="s">
        <v>27</v>
      </c>
      <c r="D291">
        <v>878521.58</v>
      </c>
      <c r="E291">
        <v>45587.73</v>
      </c>
      <c r="F291" s="4">
        <v>45373</v>
      </c>
      <c r="G291" s="4">
        <v>45423</v>
      </c>
      <c r="H291" t="s">
        <v>67</v>
      </c>
      <c r="I291" t="s">
        <v>29</v>
      </c>
    </row>
    <row r="292" spans="1:9" x14ac:dyDescent="0.3">
      <c r="A292" t="s">
        <v>771</v>
      </c>
      <c r="B292" t="s">
        <v>772</v>
      </c>
      <c r="C292" t="s">
        <v>16</v>
      </c>
      <c r="D292">
        <v>680896.65</v>
      </c>
      <c r="E292">
        <v>40101.879999999997</v>
      </c>
      <c r="F292" s="4">
        <v>44925</v>
      </c>
      <c r="G292" s="4">
        <v>45272</v>
      </c>
      <c r="H292" t="s">
        <v>643</v>
      </c>
      <c r="I292" t="s">
        <v>29</v>
      </c>
    </row>
    <row r="293" spans="1:9" x14ac:dyDescent="0.3">
      <c r="A293" t="s">
        <v>773</v>
      </c>
      <c r="B293" t="s">
        <v>747</v>
      </c>
      <c r="C293" t="s">
        <v>16</v>
      </c>
      <c r="D293">
        <v>650866.31999999995</v>
      </c>
      <c r="E293">
        <v>15837.74</v>
      </c>
      <c r="F293" s="4">
        <v>44713</v>
      </c>
      <c r="G293" s="4">
        <v>45681</v>
      </c>
      <c r="H293" t="s">
        <v>774</v>
      </c>
      <c r="I293" t="s">
        <v>18</v>
      </c>
    </row>
    <row r="294" spans="1:9" x14ac:dyDescent="0.3">
      <c r="A294" t="s">
        <v>775</v>
      </c>
      <c r="B294" t="s">
        <v>776</v>
      </c>
      <c r="C294" t="s">
        <v>16</v>
      </c>
      <c r="D294">
        <v>813275.73</v>
      </c>
      <c r="E294">
        <v>27728.51</v>
      </c>
      <c r="F294" s="4">
        <v>45465</v>
      </c>
      <c r="G294" s="4">
        <v>45802</v>
      </c>
      <c r="H294" t="s">
        <v>125</v>
      </c>
      <c r="I294" t="s">
        <v>18</v>
      </c>
    </row>
    <row r="295" spans="1:9" x14ac:dyDescent="0.3">
      <c r="A295" t="s">
        <v>777</v>
      </c>
      <c r="B295" t="s">
        <v>778</v>
      </c>
      <c r="C295" t="s">
        <v>11</v>
      </c>
      <c r="D295">
        <v>653487.24</v>
      </c>
      <c r="E295">
        <v>45572.6</v>
      </c>
      <c r="F295" s="4">
        <v>45264</v>
      </c>
      <c r="G295" s="4">
        <v>45705</v>
      </c>
      <c r="H295" t="s">
        <v>655</v>
      </c>
      <c r="I295" t="s">
        <v>13</v>
      </c>
    </row>
    <row r="296" spans="1:9" x14ac:dyDescent="0.3">
      <c r="A296" t="s">
        <v>779</v>
      </c>
      <c r="B296" t="s">
        <v>682</v>
      </c>
      <c r="C296" t="s">
        <v>11</v>
      </c>
      <c r="D296">
        <v>187658.49</v>
      </c>
      <c r="E296">
        <v>34557.379999999997</v>
      </c>
      <c r="F296" s="4">
        <v>44185</v>
      </c>
      <c r="G296" s="4">
        <v>44291</v>
      </c>
      <c r="H296" t="s">
        <v>348</v>
      </c>
      <c r="I296" t="s">
        <v>29</v>
      </c>
    </row>
    <row r="297" spans="1:9" x14ac:dyDescent="0.3">
      <c r="A297" t="s">
        <v>780</v>
      </c>
      <c r="B297" t="s">
        <v>781</v>
      </c>
      <c r="C297" t="s">
        <v>11</v>
      </c>
      <c r="D297">
        <v>311782.37</v>
      </c>
      <c r="E297">
        <v>3912.4</v>
      </c>
      <c r="F297" s="4">
        <v>44496</v>
      </c>
      <c r="G297" s="4">
        <v>45141</v>
      </c>
      <c r="H297" t="s">
        <v>245</v>
      </c>
      <c r="I297" t="s">
        <v>18</v>
      </c>
    </row>
    <row r="298" spans="1:9" x14ac:dyDescent="0.3">
      <c r="A298" t="s">
        <v>782</v>
      </c>
      <c r="B298" t="s">
        <v>783</v>
      </c>
      <c r="C298" t="s">
        <v>35</v>
      </c>
      <c r="D298">
        <v>235824.86</v>
      </c>
      <c r="E298">
        <v>13995.22</v>
      </c>
      <c r="F298" s="4">
        <v>44522</v>
      </c>
      <c r="G298" s="4">
        <v>45382</v>
      </c>
      <c r="H298" t="s">
        <v>784</v>
      </c>
      <c r="I298" t="s">
        <v>18</v>
      </c>
    </row>
    <row r="299" spans="1:9" x14ac:dyDescent="0.3">
      <c r="A299" t="s">
        <v>785</v>
      </c>
      <c r="B299" t="s">
        <v>786</v>
      </c>
      <c r="C299" t="s">
        <v>35</v>
      </c>
      <c r="D299">
        <v>254963.74</v>
      </c>
      <c r="E299">
        <v>18231.57</v>
      </c>
      <c r="F299" s="4">
        <v>45428</v>
      </c>
      <c r="G299" s="4">
        <v>45567</v>
      </c>
      <c r="H299" t="s">
        <v>787</v>
      </c>
      <c r="I299" t="s">
        <v>18</v>
      </c>
    </row>
    <row r="300" spans="1:9" x14ac:dyDescent="0.3">
      <c r="A300" t="s">
        <v>788</v>
      </c>
      <c r="B300" t="s">
        <v>286</v>
      </c>
      <c r="C300" t="s">
        <v>35</v>
      </c>
      <c r="D300">
        <v>597482.64</v>
      </c>
      <c r="E300">
        <v>49736.22</v>
      </c>
      <c r="F300" s="4">
        <v>44485</v>
      </c>
      <c r="G300" s="4">
        <v>44499</v>
      </c>
      <c r="H300" t="s">
        <v>720</v>
      </c>
      <c r="I300" t="s">
        <v>29</v>
      </c>
    </row>
    <row r="301" spans="1:9" x14ac:dyDescent="0.3">
      <c r="A301" t="s">
        <v>789</v>
      </c>
      <c r="B301" t="s">
        <v>790</v>
      </c>
      <c r="C301" t="s">
        <v>11</v>
      </c>
      <c r="D301">
        <v>951688.07</v>
      </c>
      <c r="E301">
        <v>14980.53</v>
      </c>
      <c r="F301" s="4">
        <v>44681</v>
      </c>
      <c r="G301" s="4">
        <v>44785</v>
      </c>
      <c r="H301" t="s">
        <v>477</v>
      </c>
      <c r="I301" t="s">
        <v>29</v>
      </c>
    </row>
    <row r="302" spans="1:9" x14ac:dyDescent="0.3">
      <c r="A302" t="s">
        <v>791</v>
      </c>
      <c r="B302" t="s">
        <v>792</v>
      </c>
      <c r="C302" t="s">
        <v>11</v>
      </c>
      <c r="D302">
        <v>512088.92</v>
      </c>
      <c r="E302">
        <v>31172.14</v>
      </c>
      <c r="F302" s="4">
        <v>45077</v>
      </c>
      <c r="G302" s="4">
        <v>45780</v>
      </c>
      <c r="H302" t="s">
        <v>173</v>
      </c>
      <c r="I302" t="s">
        <v>29</v>
      </c>
    </row>
    <row r="303" spans="1:9" x14ac:dyDescent="0.3">
      <c r="A303" t="s">
        <v>793</v>
      </c>
      <c r="B303" t="s">
        <v>794</v>
      </c>
      <c r="C303" t="s">
        <v>27</v>
      </c>
      <c r="D303">
        <v>954583.32</v>
      </c>
      <c r="E303">
        <v>38424.120000000003</v>
      </c>
      <c r="F303" s="4">
        <v>44937</v>
      </c>
      <c r="G303" s="4">
        <v>45760</v>
      </c>
      <c r="H303" t="s">
        <v>795</v>
      </c>
      <c r="I303" t="s">
        <v>18</v>
      </c>
    </row>
    <row r="304" spans="1:9" x14ac:dyDescent="0.3">
      <c r="A304" t="s">
        <v>796</v>
      </c>
      <c r="B304" t="s">
        <v>797</v>
      </c>
      <c r="C304" t="s">
        <v>35</v>
      </c>
      <c r="D304">
        <v>192963.44</v>
      </c>
      <c r="E304">
        <v>30970.46</v>
      </c>
      <c r="F304" s="4">
        <v>44632</v>
      </c>
      <c r="G304" s="4">
        <v>45388</v>
      </c>
      <c r="H304" t="s">
        <v>798</v>
      </c>
      <c r="I304" t="s">
        <v>29</v>
      </c>
    </row>
    <row r="305" spans="1:9" x14ac:dyDescent="0.3">
      <c r="A305" t="s">
        <v>799</v>
      </c>
      <c r="B305" t="s">
        <v>800</v>
      </c>
      <c r="C305" t="s">
        <v>39</v>
      </c>
      <c r="D305">
        <v>718015.82</v>
      </c>
      <c r="E305">
        <v>20033.330000000002</v>
      </c>
      <c r="F305" s="4">
        <v>44504</v>
      </c>
      <c r="G305" s="4">
        <v>45057</v>
      </c>
      <c r="H305" t="s">
        <v>801</v>
      </c>
      <c r="I305" t="s">
        <v>18</v>
      </c>
    </row>
    <row r="306" spans="1:9" x14ac:dyDescent="0.3">
      <c r="A306" t="s">
        <v>802</v>
      </c>
      <c r="B306" t="s">
        <v>803</v>
      </c>
      <c r="C306" t="s">
        <v>16</v>
      </c>
      <c r="D306">
        <v>716284.1</v>
      </c>
      <c r="E306">
        <v>38940.25</v>
      </c>
      <c r="F306" s="4">
        <v>45263</v>
      </c>
      <c r="G306" s="4">
        <v>45522</v>
      </c>
      <c r="H306" t="s">
        <v>804</v>
      </c>
      <c r="I306" t="s">
        <v>29</v>
      </c>
    </row>
    <row r="307" spans="1:9" x14ac:dyDescent="0.3">
      <c r="A307" t="s">
        <v>805</v>
      </c>
      <c r="B307" t="s">
        <v>759</v>
      </c>
      <c r="C307" t="s">
        <v>16</v>
      </c>
      <c r="D307">
        <v>976058.34</v>
      </c>
      <c r="E307">
        <v>48309.29</v>
      </c>
      <c r="F307" s="4">
        <v>45131</v>
      </c>
      <c r="G307" s="4">
        <v>45354</v>
      </c>
      <c r="H307" t="s">
        <v>551</v>
      </c>
      <c r="I307" t="s">
        <v>29</v>
      </c>
    </row>
    <row r="308" spans="1:9" x14ac:dyDescent="0.3">
      <c r="A308" t="s">
        <v>806</v>
      </c>
      <c r="B308" t="s">
        <v>807</v>
      </c>
      <c r="C308" t="s">
        <v>39</v>
      </c>
      <c r="D308">
        <v>223680.57</v>
      </c>
      <c r="E308">
        <v>24595.48</v>
      </c>
      <c r="F308" s="4">
        <v>45480</v>
      </c>
      <c r="G308" s="4">
        <v>45596</v>
      </c>
      <c r="H308" t="s">
        <v>808</v>
      </c>
      <c r="I308" t="s">
        <v>29</v>
      </c>
    </row>
    <row r="309" spans="1:9" x14ac:dyDescent="0.3">
      <c r="A309" t="s">
        <v>809</v>
      </c>
      <c r="B309" t="s">
        <v>810</v>
      </c>
      <c r="C309" t="s">
        <v>35</v>
      </c>
      <c r="D309">
        <v>508201.92</v>
      </c>
      <c r="E309">
        <v>15087.74</v>
      </c>
      <c r="F309" s="4">
        <v>45181</v>
      </c>
      <c r="G309" s="4">
        <v>45687</v>
      </c>
      <c r="H309" t="s">
        <v>219</v>
      </c>
      <c r="I309" t="s">
        <v>13</v>
      </c>
    </row>
    <row r="310" spans="1:9" x14ac:dyDescent="0.3">
      <c r="A310" t="s">
        <v>811</v>
      </c>
      <c r="B310" t="s">
        <v>812</v>
      </c>
      <c r="C310" t="s">
        <v>11</v>
      </c>
      <c r="D310">
        <v>297595.68</v>
      </c>
      <c r="E310">
        <v>9858.64</v>
      </c>
      <c r="F310" s="4">
        <v>44305</v>
      </c>
      <c r="G310" s="4">
        <v>45226</v>
      </c>
      <c r="H310" t="s">
        <v>683</v>
      </c>
      <c r="I310" t="s">
        <v>13</v>
      </c>
    </row>
    <row r="311" spans="1:9" x14ac:dyDescent="0.3">
      <c r="A311" t="s">
        <v>813</v>
      </c>
      <c r="B311" t="s">
        <v>814</v>
      </c>
      <c r="C311" t="s">
        <v>39</v>
      </c>
      <c r="D311">
        <v>665598.56999999995</v>
      </c>
      <c r="E311">
        <v>49614.04</v>
      </c>
      <c r="F311" s="4">
        <v>45290</v>
      </c>
      <c r="G311" s="4">
        <v>45633</v>
      </c>
      <c r="H311" t="s">
        <v>61</v>
      </c>
      <c r="I311" t="s">
        <v>29</v>
      </c>
    </row>
    <row r="312" spans="1:9" x14ac:dyDescent="0.3">
      <c r="A312" t="s">
        <v>815</v>
      </c>
      <c r="B312" t="s">
        <v>133</v>
      </c>
      <c r="C312" t="s">
        <v>35</v>
      </c>
      <c r="D312">
        <v>907353.69</v>
      </c>
      <c r="E312">
        <v>23639.26</v>
      </c>
      <c r="F312" s="4">
        <v>44535</v>
      </c>
      <c r="G312" s="4">
        <v>44608</v>
      </c>
      <c r="H312" t="s">
        <v>90</v>
      </c>
      <c r="I312" t="s">
        <v>13</v>
      </c>
    </row>
    <row r="313" spans="1:9" x14ac:dyDescent="0.3">
      <c r="A313" t="s">
        <v>816</v>
      </c>
      <c r="B313" t="s">
        <v>817</v>
      </c>
      <c r="C313" t="s">
        <v>35</v>
      </c>
      <c r="D313">
        <v>884908.43</v>
      </c>
      <c r="E313">
        <v>44749.38</v>
      </c>
      <c r="F313" s="4">
        <v>44940</v>
      </c>
      <c r="G313" s="4">
        <v>45617</v>
      </c>
      <c r="H313" t="s">
        <v>818</v>
      </c>
      <c r="I313" t="s">
        <v>13</v>
      </c>
    </row>
    <row r="314" spans="1:9" x14ac:dyDescent="0.3">
      <c r="A314" t="s">
        <v>819</v>
      </c>
      <c r="B314" t="s">
        <v>820</v>
      </c>
      <c r="C314" t="s">
        <v>35</v>
      </c>
      <c r="D314">
        <v>335250.09000000003</v>
      </c>
      <c r="E314">
        <v>15845.6</v>
      </c>
      <c r="F314" s="4">
        <v>44187</v>
      </c>
      <c r="G314" s="4">
        <v>44890</v>
      </c>
      <c r="H314" t="s">
        <v>680</v>
      </c>
      <c r="I314" t="s">
        <v>13</v>
      </c>
    </row>
    <row r="315" spans="1:9" x14ac:dyDescent="0.3">
      <c r="A315" t="s">
        <v>821</v>
      </c>
      <c r="B315" t="s">
        <v>60</v>
      </c>
      <c r="C315" t="s">
        <v>16</v>
      </c>
      <c r="D315">
        <v>369634.72</v>
      </c>
      <c r="E315">
        <v>37041.919999999998</v>
      </c>
      <c r="F315" s="4">
        <v>44189</v>
      </c>
      <c r="G315" s="4">
        <v>45352</v>
      </c>
      <c r="H315" t="s">
        <v>438</v>
      </c>
      <c r="I315" t="s">
        <v>29</v>
      </c>
    </row>
    <row r="316" spans="1:9" x14ac:dyDescent="0.3">
      <c r="A316" t="s">
        <v>822</v>
      </c>
      <c r="B316" t="s">
        <v>823</v>
      </c>
      <c r="C316" t="s">
        <v>16</v>
      </c>
      <c r="D316">
        <v>772501.65</v>
      </c>
      <c r="E316">
        <v>16684.91</v>
      </c>
      <c r="F316" s="4">
        <v>44595</v>
      </c>
      <c r="G316" s="4">
        <v>45408</v>
      </c>
      <c r="H316" t="s">
        <v>196</v>
      </c>
      <c r="I316" t="s">
        <v>13</v>
      </c>
    </row>
    <row r="317" spans="1:9" x14ac:dyDescent="0.3">
      <c r="A317" t="s">
        <v>824</v>
      </c>
      <c r="B317" t="s">
        <v>825</v>
      </c>
      <c r="C317" t="s">
        <v>16</v>
      </c>
      <c r="D317">
        <v>589956.25</v>
      </c>
      <c r="E317">
        <v>41960.03</v>
      </c>
      <c r="F317" s="4">
        <v>45045</v>
      </c>
      <c r="G317" s="4">
        <v>45121</v>
      </c>
      <c r="H317" t="s">
        <v>231</v>
      </c>
      <c r="I317" t="s">
        <v>13</v>
      </c>
    </row>
    <row r="318" spans="1:9" x14ac:dyDescent="0.3">
      <c r="A318" t="s">
        <v>826</v>
      </c>
      <c r="B318" t="s">
        <v>827</v>
      </c>
      <c r="C318" t="s">
        <v>39</v>
      </c>
      <c r="D318">
        <v>365669.62</v>
      </c>
      <c r="E318">
        <v>16593.48</v>
      </c>
      <c r="F318" s="4">
        <v>45264</v>
      </c>
      <c r="G318" s="4">
        <v>45685</v>
      </c>
      <c r="H318" t="s">
        <v>389</v>
      </c>
      <c r="I318" t="s">
        <v>29</v>
      </c>
    </row>
    <row r="319" spans="1:9" x14ac:dyDescent="0.3">
      <c r="A319" t="s">
        <v>828</v>
      </c>
      <c r="B319" t="s">
        <v>829</v>
      </c>
      <c r="C319" t="s">
        <v>16</v>
      </c>
      <c r="D319">
        <v>661745.32999999996</v>
      </c>
      <c r="E319">
        <v>32422.9</v>
      </c>
      <c r="F319" s="4">
        <v>44806</v>
      </c>
      <c r="G319" s="4">
        <v>44946</v>
      </c>
      <c r="H319" t="s">
        <v>830</v>
      </c>
      <c r="I319" t="s">
        <v>13</v>
      </c>
    </row>
    <row r="320" spans="1:9" x14ac:dyDescent="0.3">
      <c r="A320" t="s">
        <v>831</v>
      </c>
      <c r="B320" t="s">
        <v>832</v>
      </c>
      <c r="C320" t="s">
        <v>27</v>
      </c>
      <c r="D320">
        <v>682149.06</v>
      </c>
      <c r="E320">
        <v>27547.200000000001</v>
      </c>
      <c r="F320" s="4">
        <v>45118</v>
      </c>
      <c r="G320" s="4">
        <v>45419</v>
      </c>
      <c r="H320" t="s">
        <v>199</v>
      </c>
      <c r="I320" t="s">
        <v>18</v>
      </c>
    </row>
    <row r="321" spans="1:9" x14ac:dyDescent="0.3">
      <c r="A321" t="s">
        <v>833</v>
      </c>
      <c r="B321" t="s">
        <v>834</v>
      </c>
      <c r="C321" t="s">
        <v>16</v>
      </c>
      <c r="D321">
        <v>280805.96999999997</v>
      </c>
      <c r="E321">
        <v>19975.79</v>
      </c>
      <c r="F321" s="4">
        <v>45388</v>
      </c>
      <c r="G321" s="4">
        <v>45460</v>
      </c>
      <c r="H321" t="s">
        <v>329</v>
      </c>
      <c r="I321" t="s">
        <v>18</v>
      </c>
    </row>
    <row r="322" spans="1:9" x14ac:dyDescent="0.3">
      <c r="A322" t="s">
        <v>835</v>
      </c>
      <c r="B322" t="s">
        <v>836</v>
      </c>
      <c r="C322" t="s">
        <v>27</v>
      </c>
      <c r="D322">
        <v>200394.04</v>
      </c>
      <c r="E322">
        <v>31802.84</v>
      </c>
      <c r="F322" s="4">
        <v>44556</v>
      </c>
      <c r="G322" s="4">
        <v>45390</v>
      </c>
      <c r="H322" t="s">
        <v>461</v>
      </c>
      <c r="I322" t="s">
        <v>29</v>
      </c>
    </row>
    <row r="323" spans="1:9" x14ac:dyDescent="0.3">
      <c r="A323" t="s">
        <v>837</v>
      </c>
      <c r="B323" t="s">
        <v>838</v>
      </c>
      <c r="C323" t="s">
        <v>39</v>
      </c>
      <c r="D323">
        <v>577302.66</v>
      </c>
      <c r="E323">
        <v>14069.47</v>
      </c>
      <c r="F323" s="4">
        <v>45257</v>
      </c>
      <c r="G323" s="4">
        <v>45602</v>
      </c>
      <c r="H323" t="s">
        <v>839</v>
      </c>
      <c r="I323" t="s">
        <v>29</v>
      </c>
    </row>
    <row r="324" spans="1:9" x14ac:dyDescent="0.3">
      <c r="A324" t="s">
        <v>840</v>
      </c>
      <c r="B324" t="s">
        <v>87</v>
      </c>
      <c r="C324" t="s">
        <v>35</v>
      </c>
      <c r="D324">
        <v>472583.36</v>
      </c>
      <c r="E324">
        <v>11393.07</v>
      </c>
      <c r="F324" s="4">
        <v>44594</v>
      </c>
      <c r="G324" s="4">
        <v>44779</v>
      </c>
      <c r="H324" t="s">
        <v>185</v>
      </c>
      <c r="I324" t="s">
        <v>13</v>
      </c>
    </row>
    <row r="325" spans="1:9" x14ac:dyDescent="0.3">
      <c r="A325" t="s">
        <v>841</v>
      </c>
      <c r="B325" t="s">
        <v>842</v>
      </c>
      <c r="C325" t="s">
        <v>16</v>
      </c>
      <c r="D325">
        <v>724511.49</v>
      </c>
      <c r="E325">
        <v>49072.21</v>
      </c>
      <c r="F325" s="4">
        <v>44809</v>
      </c>
      <c r="G325" s="4">
        <v>45475</v>
      </c>
      <c r="H325" t="s">
        <v>205</v>
      </c>
      <c r="I325" t="s">
        <v>29</v>
      </c>
    </row>
    <row r="326" spans="1:9" x14ac:dyDescent="0.3">
      <c r="A326" t="s">
        <v>843</v>
      </c>
      <c r="B326" t="s">
        <v>844</v>
      </c>
      <c r="C326" t="s">
        <v>39</v>
      </c>
      <c r="D326">
        <v>692473.82</v>
      </c>
      <c r="E326">
        <v>40271.93</v>
      </c>
      <c r="F326" s="4">
        <v>44762</v>
      </c>
      <c r="G326" s="4">
        <v>45643</v>
      </c>
      <c r="H326" t="s">
        <v>196</v>
      </c>
      <c r="I326" t="s">
        <v>29</v>
      </c>
    </row>
    <row r="327" spans="1:9" x14ac:dyDescent="0.3">
      <c r="A327" t="s">
        <v>845</v>
      </c>
      <c r="B327" t="s">
        <v>846</v>
      </c>
      <c r="C327" t="s">
        <v>27</v>
      </c>
      <c r="D327">
        <v>129579.47</v>
      </c>
      <c r="E327">
        <v>33905.49</v>
      </c>
      <c r="F327" s="4">
        <v>45071</v>
      </c>
      <c r="G327" s="4">
        <v>45662</v>
      </c>
      <c r="H327" t="s">
        <v>131</v>
      </c>
      <c r="I327" t="s">
        <v>13</v>
      </c>
    </row>
    <row r="328" spans="1:9" x14ac:dyDescent="0.3">
      <c r="A328" t="s">
        <v>847</v>
      </c>
      <c r="B328" t="s">
        <v>848</v>
      </c>
      <c r="C328" t="s">
        <v>39</v>
      </c>
      <c r="D328">
        <v>942948.72</v>
      </c>
      <c r="E328">
        <v>49955.97</v>
      </c>
      <c r="F328" s="4">
        <v>44962</v>
      </c>
      <c r="G328" s="4">
        <v>45807</v>
      </c>
      <c r="H328" t="s">
        <v>849</v>
      </c>
      <c r="I328" t="s">
        <v>13</v>
      </c>
    </row>
    <row r="329" spans="1:9" x14ac:dyDescent="0.3">
      <c r="A329" t="s">
        <v>850</v>
      </c>
      <c r="B329" t="s">
        <v>521</v>
      </c>
      <c r="C329" t="s">
        <v>27</v>
      </c>
      <c r="D329">
        <v>615148.69999999995</v>
      </c>
      <c r="E329">
        <v>29399.599999999999</v>
      </c>
      <c r="F329" s="4">
        <v>44962</v>
      </c>
      <c r="G329" s="4">
        <v>45406</v>
      </c>
      <c r="H329" t="s">
        <v>851</v>
      </c>
      <c r="I329" t="s">
        <v>13</v>
      </c>
    </row>
    <row r="330" spans="1:9" x14ac:dyDescent="0.3">
      <c r="A330" t="s">
        <v>852</v>
      </c>
      <c r="B330" t="s">
        <v>853</v>
      </c>
      <c r="C330" t="s">
        <v>35</v>
      </c>
      <c r="D330">
        <v>919860.43</v>
      </c>
      <c r="E330">
        <v>14108.96</v>
      </c>
      <c r="F330" s="4">
        <v>45147</v>
      </c>
      <c r="G330" s="4">
        <v>45542</v>
      </c>
      <c r="H330" t="s">
        <v>698</v>
      </c>
      <c r="I330" t="s">
        <v>29</v>
      </c>
    </row>
    <row r="331" spans="1:9" x14ac:dyDescent="0.3">
      <c r="A331" t="s">
        <v>854</v>
      </c>
      <c r="B331" t="s">
        <v>855</v>
      </c>
      <c r="C331" t="s">
        <v>16</v>
      </c>
      <c r="D331">
        <v>143349.92000000001</v>
      </c>
      <c r="E331">
        <v>17367.66</v>
      </c>
      <c r="F331" s="4">
        <v>44703</v>
      </c>
      <c r="G331" s="4">
        <v>45519</v>
      </c>
      <c r="H331" t="s">
        <v>534</v>
      </c>
      <c r="I331" t="s">
        <v>18</v>
      </c>
    </row>
    <row r="332" spans="1:9" x14ac:dyDescent="0.3">
      <c r="A332" t="s">
        <v>856</v>
      </c>
      <c r="B332" t="s">
        <v>857</v>
      </c>
      <c r="C332" t="s">
        <v>39</v>
      </c>
      <c r="D332">
        <v>360784.93</v>
      </c>
      <c r="E332">
        <v>27600.73</v>
      </c>
      <c r="F332" s="4">
        <v>45439</v>
      </c>
      <c r="G332" s="4">
        <v>45719</v>
      </c>
      <c r="H332" t="s">
        <v>858</v>
      </c>
      <c r="I332" t="s">
        <v>29</v>
      </c>
    </row>
    <row r="333" spans="1:9" x14ac:dyDescent="0.3">
      <c r="A333" t="s">
        <v>859</v>
      </c>
      <c r="B333" t="s">
        <v>860</v>
      </c>
      <c r="C333" t="s">
        <v>27</v>
      </c>
      <c r="D333">
        <v>519028.98</v>
      </c>
      <c r="E333">
        <v>15856.69</v>
      </c>
      <c r="F333" s="4">
        <v>45370</v>
      </c>
      <c r="G333" s="4">
        <v>45502</v>
      </c>
      <c r="H333" t="s">
        <v>655</v>
      </c>
      <c r="I333" t="s">
        <v>18</v>
      </c>
    </row>
    <row r="334" spans="1:9" x14ac:dyDescent="0.3">
      <c r="A334" t="s">
        <v>861</v>
      </c>
      <c r="B334" t="s">
        <v>862</v>
      </c>
      <c r="C334" t="s">
        <v>39</v>
      </c>
      <c r="D334">
        <v>692479.84</v>
      </c>
      <c r="E334">
        <v>13006.98</v>
      </c>
      <c r="F334" s="4">
        <v>44533</v>
      </c>
      <c r="G334" s="4">
        <v>45189</v>
      </c>
      <c r="H334" t="s">
        <v>231</v>
      </c>
      <c r="I334" t="s">
        <v>18</v>
      </c>
    </row>
    <row r="335" spans="1:9" x14ac:dyDescent="0.3">
      <c r="A335" t="s">
        <v>863</v>
      </c>
      <c r="B335" t="s">
        <v>728</v>
      </c>
      <c r="C335" t="s">
        <v>11</v>
      </c>
      <c r="D335">
        <v>634262.19999999995</v>
      </c>
      <c r="E335">
        <v>39213.33</v>
      </c>
      <c r="F335" s="4">
        <v>44850</v>
      </c>
      <c r="G335" s="4">
        <v>45802</v>
      </c>
      <c r="H335" t="s">
        <v>614</v>
      </c>
      <c r="I335" t="s">
        <v>18</v>
      </c>
    </row>
    <row r="336" spans="1:9" x14ac:dyDescent="0.3">
      <c r="A336" t="s">
        <v>864</v>
      </c>
      <c r="B336" t="s">
        <v>865</v>
      </c>
      <c r="C336" t="s">
        <v>39</v>
      </c>
      <c r="D336">
        <v>914274.85</v>
      </c>
      <c r="E336">
        <v>3635.18</v>
      </c>
      <c r="F336" s="4">
        <v>44468</v>
      </c>
      <c r="G336" s="4">
        <v>44728</v>
      </c>
      <c r="H336" t="s">
        <v>866</v>
      </c>
      <c r="I336" t="s">
        <v>18</v>
      </c>
    </row>
    <row r="337" spans="1:9" x14ac:dyDescent="0.3">
      <c r="A337" t="s">
        <v>867</v>
      </c>
      <c r="B337" t="s">
        <v>868</v>
      </c>
      <c r="C337" t="s">
        <v>35</v>
      </c>
      <c r="D337">
        <v>574874.71</v>
      </c>
      <c r="E337">
        <v>25203</v>
      </c>
      <c r="F337" s="4">
        <v>45084</v>
      </c>
      <c r="G337" s="4">
        <v>45118</v>
      </c>
      <c r="H337" t="s">
        <v>522</v>
      </c>
      <c r="I337" t="s">
        <v>18</v>
      </c>
    </row>
    <row r="338" spans="1:9" x14ac:dyDescent="0.3">
      <c r="A338" t="s">
        <v>869</v>
      </c>
      <c r="B338" t="s">
        <v>870</v>
      </c>
      <c r="C338" t="s">
        <v>35</v>
      </c>
      <c r="D338">
        <v>870877.31</v>
      </c>
      <c r="E338">
        <v>41328.25</v>
      </c>
      <c r="F338" s="4">
        <v>45025</v>
      </c>
      <c r="G338" s="4">
        <v>45454</v>
      </c>
      <c r="H338" t="s">
        <v>669</v>
      </c>
      <c r="I338" t="s">
        <v>18</v>
      </c>
    </row>
    <row r="339" spans="1:9" x14ac:dyDescent="0.3">
      <c r="A339" t="s">
        <v>871</v>
      </c>
      <c r="B339" t="s">
        <v>872</v>
      </c>
      <c r="C339" t="s">
        <v>35</v>
      </c>
      <c r="D339">
        <v>657371.24</v>
      </c>
      <c r="E339">
        <v>18395.3</v>
      </c>
      <c r="F339" s="4">
        <v>45389</v>
      </c>
      <c r="G339" s="4">
        <v>45694</v>
      </c>
      <c r="H339" t="s">
        <v>499</v>
      </c>
      <c r="I339" t="s">
        <v>13</v>
      </c>
    </row>
    <row r="340" spans="1:9" x14ac:dyDescent="0.3">
      <c r="A340" t="s">
        <v>873</v>
      </c>
      <c r="B340" t="s">
        <v>874</v>
      </c>
      <c r="C340" t="s">
        <v>11</v>
      </c>
      <c r="D340">
        <v>480743.62</v>
      </c>
      <c r="E340">
        <v>12671.58</v>
      </c>
      <c r="F340" s="4">
        <v>45069</v>
      </c>
      <c r="G340" s="4">
        <v>45186</v>
      </c>
      <c r="H340" t="s">
        <v>284</v>
      </c>
      <c r="I340" t="s">
        <v>13</v>
      </c>
    </row>
    <row r="341" spans="1:9" x14ac:dyDescent="0.3">
      <c r="A341" t="s">
        <v>875</v>
      </c>
      <c r="B341" t="s">
        <v>876</v>
      </c>
      <c r="C341" t="s">
        <v>35</v>
      </c>
      <c r="D341">
        <v>287648.03999999998</v>
      </c>
      <c r="E341">
        <v>28698.04</v>
      </c>
      <c r="F341" s="4">
        <v>44959</v>
      </c>
      <c r="G341" s="4">
        <v>45425</v>
      </c>
      <c r="H341" t="s">
        <v>150</v>
      </c>
      <c r="I341" t="s">
        <v>18</v>
      </c>
    </row>
    <row r="342" spans="1:9" x14ac:dyDescent="0.3">
      <c r="A342" t="s">
        <v>877</v>
      </c>
      <c r="B342" t="s">
        <v>878</v>
      </c>
      <c r="C342" t="s">
        <v>39</v>
      </c>
      <c r="D342">
        <v>979008.3</v>
      </c>
      <c r="E342">
        <v>30105.040000000001</v>
      </c>
      <c r="F342" s="4">
        <v>44060</v>
      </c>
      <c r="G342" s="4">
        <v>44745</v>
      </c>
      <c r="H342" t="s">
        <v>216</v>
      </c>
      <c r="I342" t="s">
        <v>29</v>
      </c>
    </row>
    <row r="343" spans="1:9" x14ac:dyDescent="0.3">
      <c r="A343" t="s">
        <v>879</v>
      </c>
      <c r="B343" t="s">
        <v>880</v>
      </c>
      <c r="C343" t="s">
        <v>11</v>
      </c>
      <c r="D343">
        <v>811350.63</v>
      </c>
      <c r="E343">
        <v>20164.04</v>
      </c>
      <c r="F343" s="4">
        <v>44457</v>
      </c>
      <c r="G343" s="4">
        <v>44497</v>
      </c>
      <c r="H343" t="s">
        <v>881</v>
      </c>
      <c r="I343" t="s">
        <v>18</v>
      </c>
    </row>
    <row r="344" spans="1:9" x14ac:dyDescent="0.3">
      <c r="A344" t="s">
        <v>882</v>
      </c>
      <c r="B344" t="s">
        <v>883</v>
      </c>
      <c r="C344" t="s">
        <v>35</v>
      </c>
      <c r="D344">
        <v>880827.97</v>
      </c>
      <c r="E344">
        <v>4837.7700000000004</v>
      </c>
      <c r="F344" s="4">
        <v>45193</v>
      </c>
      <c r="G344" s="4">
        <v>45751</v>
      </c>
      <c r="H344" t="s">
        <v>21</v>
      </c>
      <c r="I344" t="s">
        <v>18</v>
      </c>
    </row>
    <row r="345" spans="1:9" x14ac:dyDescent="0.3">
      <c r="A345" t="s">
        <v>884</v>
      </c>
      <c r="B345" t="s">
        <v>885</v>
      </c>
      <c r="C345" t="s">
        <v>11</v>
      </c>
      <c r="D345">
        <v>470894.75</v>
      </c>
      <c r="E345">
        <v>21922.82</v>
      </c>
      <c r="F345" s="4">
        <v>44560</v>
      </c>
      <c r="G345" s="4">
        <v>44951</v>
      </c>
      <c r="H345" t="s">
        <v>886</v>
      </c>
      <c r="I345" t="s">
        <v>18</v>
      </c>
    </row>
    <row r="346" spans="1:9" x14ac:dyDescent="0.3">
      <c r="A346" t="s">
        <v>887</v>
      </c>
      <c r="B346" t="s">
        <v>888</v>
      </c>
      <c r="C346" t="s">
        <v>35</v>
      </c>
      <c r="D346">
        <v>735962.66</v>
      </c>
      <c r="E346">
        <v>30887.09</v>
      </c>
      <c r="F346" s="4">
        <v>44734</v>
      </c>
      <c r="G346" s="4">
        <v>45243</v>
      </c>
      <c r="H346" t="s">
        <v>748</v>
      </c>
      <c r="I346" t="s">
        <v>29</v>
      </c>
    </row>
    <row r="347" spans="1:9" x14ac:dyDescent="0.3">
      <c r="A347" t="s">
        <v>889</v>
      </c>
      <c r="B347" t="s">
        <v>890</v>
      </c>
      <c r="C347" t="s">
        <v>11</v>
      </c>
      <c r="D347">
        <v>250902.09</v>
      </c>
      <c r="E347">
        <v>37037.839999999997</v>
      </c>
      <c r="F347" s="4">
        <v>45212</v>
      </c>
      <c r="G347" s="4">
        <v>45663</v>
      </c>
      <c r="H347" t="s">
        <v>266</v>
      </c>
      <c r="I347" t="s">
        <v>13</v>
      </c>
    </row>
    <row r="348" spans="1:9" x14ac:dyDescent="0.3">
      <c r="A348" t="s">
        <v>891</v>
      </c>
      <c r="B348" t="s">
        <v>892</v>
      </c>
      <c r="C348" t="s">
        <v>39</v>
      </c>
      <c r="D348">
        <v>122936.63</v>
      </c>
      <c r="E348">
        <v>14377.4</v>
      </c>
      <c r="F348" s="4">
        <v>44923</v>
      </c>
      <c r="G348" s="4">
        <v>45243</v>
      </c>
      <c r="H348" t="s">
        <v>893</v>
      </c>
      <c r="I348" t="s">
        <v>13</v>
      </c>
    </row>
    <row r="349" spans="1:9" x14ac:dyDescent="0.3">
      <c r="A349" t="s">
        <v>894</v>
      </c>
      <c r="B349" t="s">
        <v>895</v>
      </c>
      <c r="C349" t="s">
        <v>11</v>
      </c>
      <c r="D349">
        <v>723492.45</v>
      </c>
      <c r="E349">
        <v>29436.32</v>
      </c>
      <c r="F349" s="4">
        <v>45086</v>
      </c>
      <c r="G349" s="4">
        <v>45104</v>
      </c>
      <c r="H349" t="s">
        <v>808</v>
      </c>
      <c r="I349" t="s">
        <v>18</v>
      </c>
    </row>
    <row r="350" spans="1:9" x14ac:dyDescent="0.3">
      <c r="A350" t="s">
        <v>896</v>
      </c>
      <c r="B350" t="s">
        <v>897</v>
      </c>
      <c r="C350" t="s">
        <v>39</v>
      </c>
      <c r="D350">
        <v>432038.92</v>
      </c>
      <c r="E350">
        <v>49054.45</v>
      </c>
      <c r="F350" s="4">
        <v>45308</v>
      </c>
      <c r="G350" s="4">
        <v>45660</v>
      </c>
      <c r="H350" t="s">
        <v>602</v>
      </c>
      <c r="I350" t="s">
        <v>18</v>
      </c>
    </row>
    <row r="351" spans="1:9" x14ac:dyDescent="0.3">
      <c r="A351" t="s">
        <v>898</v>
      </c>
      <c r="B351" t="s">
        <v>899</v>
      </c>
      <c r="C351" t="s">
        <v>27</v>
      </c>
      <c r="D351">
        <v>284282.37</v>
      </c>
      <c r="E351">
        <v>30426.49</v>
      </c>
      <c r="F351" s="4">
        <v>45457</v>
      </c>
      <c r="G351" s="4">
        <v>45694</v>
      </c>
      <c r="H351" t="s">
        <v>720</v>
      </c>
      <c r="I351" t="s">
        <v>29</v>
      </c>
    </row>
    <row r="352" spans="1:9" x14ac:dyDescent="0.3">
      <c r="A352" t="s">
        <v>900</v>
      </c>
      <c r="B352" t="s">
        <v>901</v>
      </c>
      <c r="C352" t="s">
        <v>16</v>
      </c>
      <c r="D352">
        <v>537760.59</v>
      </c>
      <c r="E352">
        <v>35020.31</v>
      </c>
      <c r="F352" s="4">
        <v>44519</v>
      </c>
      <c r="G352" s="4">
        <v>45046</v>
      </c>
      <c r="H352" t="s">
        <v>902</v>
      </c>
      <c r="I352" t="s">
        <v>13</v>
      </c>
    </row>
    <row r="353" spans="1:9" x14ac:dyDescent="0.3">
      <c r="A353" t="s">
        <v>903</v>
      </c>
      <c r="B353" t="s">
        <v>376</v>
      </c>
      <c r="C353" t="s">
        <v>39</v>
      </c>
      <c r="D353">
        <v>663966.94999999995</v>
      </c>
      <c r="E353">
        <v>47544.79</v>
      </c>
      <c r="F353" s="4">
        <v>44953</v>
      </c>
      <c r="G353" s="4">
        <v>45275</v>
      </c>
      <c r="H353" t="s">
        <v>383</v>
      </c>
      <c r="I353" t="s">
        <v>18</v>
      </c>
    </row>
    <row r="354" spans="1:9" x14ac:dyDescent="0.3">
      <c r="A354" t="s">
        <v>904</v>
      </c>
      <c r="B354" t="s">
        <v>905</v>
      </c>
      <c r="C354" t="s">
        <v>11</v>
      </c>
      <c r="D354">
        <v>485277.69</v>
      </c>
      <c r="E354">
        <v>34866.949999999997</v>
      </c>
      <c r="F354" s="4">
        <v>45213</v>
      </c>
      <c r="G354" s="4">
        <v>45356</v>
      </c>
      <c r="H354" t="s">
        <v>866</v>
      </c>
      <c r="I354" t="s">
        <v>18</v>
      </c>
    </row>
    <row r="355" spans="1:9" x14ac:dyDescent="0.3">
      <c r="A355" t="s">
        <v>906</v>
      </c>
      <c r="B355" t="s">
        <v>622</v>
      </c>
      <c r="C355" t="s">
        <v>39</v>
      </c>
      <c r="D355">
        <v>296402.52</v>
      </c>
      <c r="E355">
        <v>38185.71</v>
      </c>
      <c r="F355" s="4">
        <v>45390</v>
      </c>
      <c r="G355" s="4">
        <v>45599</v>
      </c>
      <c r="H355" t="s">
        <v>52</v>
      </c>
      <c r="I355" t="s">
        <v>18</v>
      </c>
    </row>
    <row r="356" spans="1:9" x14ac:dyDescent="0.3">
      <c r="A356" t="s">
        <v>907</v>
      </c>
      <c r="B356" t="s">
        <v>908</v>
      </c>
      <c r="C356" t="s">
        <v>39</v>
      </c>
      <c r="D356">
        <v>348321.03</v>
      </c>
      <c r="E356">
        <v>44106.81</v>
      </c>
      <c r="F356" s="4">
        <v>45322</v>
      </c>
      <c r="G356" s="4">
        <v>45510</v>
      </c>
      <c r="H356" t="s">
        <v>909</v>
      </c>
      <c r="I356" t="s">
        <v>13</v>
      </c>
    </row>
    <row r="357" spans="1:9" x14ac:dyDescent="0.3">
      <c r="A357" t="s">
        <v>910</v>
      </c>
      <c r="B357" t="s">
        <v>250</v>
      </c>
      <c r="C357" t="s">
        <v>16</v>
      </c>
      <c r="D357">
        <v>456798.59</v>
      </c>
      <c r="E357">
        <v>33021.199999999997</v>
      </c>
      <c r="F357" s="4">
        <v>45055</v>
      </c>
      <c r="G357" s="4">
        <v>45792</v>
      </c>
      <c r="H357" t="s">
        <v>733</v>
      </c>
      <c r="I357" t="s">
        <v>13</v>
      </c>
    </row>
    <row r="358" spans="1:9" x14ac:dyDescent="0.3">
      <c r="A358" t="s">
        <v>911</v>
      </c>
      <c r="B358" t="s">
        <v>912</v>
      </c>
      <c r="C358" t="s">
        <v>27</v>
      </c>
      <c r="D358">
        <v>737511.15</v>
      </c>
      <c r="E358">
        <v>29667.27</v>
      </c>
      <c r="F358" s="4">
        <v>44933</v>
      </c>
      <c r="G358" s="4">
        <v>45705</v>
      </c>
      <c r="H358" t="s">
        <v>597</v>
      </c>
      <c r="I358" t="s">
        <v>18</v>
      </c>
    </row>
    <row r="359" spans="1:9" x14ac:dyDescent="0.3">
      <c r="A359" t="s">
        <v>913</v>
      </c>
      <c r="B359" t="s">
        <v>914</v>
      </c>
      <c r="C359" t="s">
        <v>27</v>
      </c>
      <c r="D359">
        <v>800250.79</v>
      </c>
      <c r="E359">
        <v>21564.21</v>
      </c>
      <c r="F359" s="4">
        <v>45438</v>
      </c>
      <c r="G359" s="4">
        <v>45615</v>
      </c>
      <c r="H359" t="s">
        <v>909</v>
      </c>
      <c r="I359" t="s">
        <v>29</v>
      </c>
    </row>
    <row r="360" spans="1:9" x14ac:dyDescent="0.3">
      <c r="A360" t="s">
        <v>915</v>
      </c>
      <c r="B360" t="s">
        <v>916</v>
      </c>
      <c r="C360" t="s">
        <v>11</v>
      </c>
      <c r="D360">
        <v>319346.19</v>
      </c>
      <c r="E360">
        <v>22239.51</v>
      </c>
      <c r="F360" s="4">
        <v>45269</v>
      </c>
      <c r="G360" s="4">
        <v>45282</v>
      </c>
      <c r="H360" t="s">
        <v>653</v>
      </c>
      <c r="I360" t="s">
        <v>29</v>
      </c>
    </row>
    <row r="361" spans="1:9" x14ac:dyDescent="0.3">
      <c r="A361" t="s">
        <v>917</v>
      </c>
      <c r="B361" t="s">
        <v>918</v>
      </c>
      <c r="C361" t="s">
        <v>35</v>
      </c>
      <c r="D361">
        <v>975854.75</v>
      </c>
      <c r="E361">
        <v>10236.85</v>
      </c>
      <c r="F361" s="4">
        <v>45099</v>
      </c>
      <c r="G361" s="4">
        <v>45247</v>
      </c>
      <c r="H361" t="s">
        <v>748</v>
      </c>
      <c r="I361" t="s">
        <v>13</v>
      </c>
    </row>
    <row r="362" spans="1:9" x14ac:dyDescent="0.3">
      <c r="A362" t="s">
        <v>919</v>
      </c>
      <c r="B362" t="s">
        <v>920</v>
      </c>
      <c r="C362" t="s">
        <v>16</v>
      </c>
      <c r="D362">
        <v>293156.19</v>
      </c>
      <c r="E362">
        <v>44548.77</v>
      </c>
      <c r="F362" s="4">
        <v>44595</v>
      </c>
      <c r="G362" s="4">
        <v>45765</v>
      </c>
      <c r="H362" t="s">
        <v>61</v>
      </c>
      <c r="I362" t="s">
        <v>13</v>
      </c>
    </row>
    <row r="363" spans="1:9" x14ac:dyDescent="0.3">
      <c r="A363" t="s">
        <v>921</v>
      </c>
      <c r="B363" t="s">
        <v>922</v>
      </c>
      <c r="C363" t="s">
        <v>11</v>
      </c>
      <c r="D363">
        <v>878587.76</v>
      </c>
      <c r="E363">
        <v>33421.33</v>
      </c>
      <c r="F363" s="4">
        <v>44741</v>
      </c>
      <c r="G363" s="4">
        <v>45402</v>
      </c>
      <c r="H363" t="s">
        <v>321</v>
      </c>
      <c r="I363" t="s">
        <v>18</v>
      </c>
    </row>
    <row r="364" spans="1:9" x14ac:dyDescent="0.3">
      <c r="A364" t="s">
        <v>923</v>
      </c>
      <c r="B364" t="s">
        <v>924</v>
      </c>
      <c r="C364" t="s">
        <v>16</v>
      </c>
      <c r="D364">
        <v>215741.48</v>
      </c>
      <c r="E364">
        <v>38372.730000000003</v>
      </c>
      <c r="F364" s="4">
        <v>45009</v>
      </c>
      <c r="G364" s="4">
        <v>45391</v>
      </c>
      <c r="H364" t="s">
        <v>134</v>
      </c>
      <c r="I364" t="s">
        <v>13</v>
      </c>
    </row>
    <row r="365" spans="1:9" x14ac:dyDescent="0.3">
      <c r="A365" t="s">
        <v>925</v>
      </c>
      <c r="B365" t="s">
        <v>926</v>
      </c>
      <c r="C365" t="s">
        <v>11</v>
      </c>
      <c r="D365">
        <v>876341.86</v>
      </c>
      <c r="E365">
        <v>34723.129999999997</v>
      </c>
      <c r="F365" s="4">
        <v>45325</v>
      </c>
      <c r="G365" s="4">
        <v>45731</v>
      </c>
      <c r="H365" t="s">
        <v>519</v>
      </c>
      <c r="I365" t="s">
        <v>29</v>
      </c>
    </row>
    <row r="366" spans="1:9" x14ac:dyDescent="0.3">
      <c r="A366" t="s">
        <v>927</v>
      </c>
      <c r="B366" t="s">
        <v>928</v>
      </c>
      <c r="C366" t="s">
        <v>39</v>
      </c>
      <c r="D366">
        <v>973925.29</v>
      </c>
      <c r="E366">
        <v>47453.32</v>
      </c>
      <c r="F366" s="4">
        <v>44936</v>
      </c>
      <c r="G366" s="4">
        <v>45134</v>
      </c>
      <c r="H366" t="s">
        <v>929</v>
      </c>
      <c r="I366" t="s">
        <v>13</v>
      </c>
    </row>
    <row r="367" spans="1:9" x14ac:dyDescent="0.3">
      <c r="A367" t="s">
        <v>930</v>
      </c>
      <c r="B367" t="s">
        <v>931</v>
      </c>
      <c r="C367" t="s">
        <v>39</v>
      </c>
      <c r="D367">
        <v>524478.99</v>
      </c>
      <c r="E367">
        <v>22101.02</v>
      </c>
      <c r="F367" s="4">
        <v>45147</v>
      </c>
      <c r="G367" s="4">
        <v>45670</v>
      </c>
      <c r="H367" t="s">
        <v>205</v>
      </c>
      <c r="I367" t="s">
        <v>13</v>
      </c>
    </row>
    <row r="368" spans="1:9" x14ac:dyDescent="0.3">
      <c r="A368" t="s">
        <v>932</v>
      </c>
      <c r="B368" t="s">
        <v>933</v>
      </c>
      <c r="C368" t="s">
        <v>11</v>
      </c>
      <c r="D368">
        <v>565186</v>
      </c>
      <c r="E368">
        <v>34376.83</v>
      </c>
      <c r="F368" s="4">
        <v>45288</v>
      </c>
      <c r="G368" s="4">
        <v>45588</v>
      </c>
      <c r="H368" t="s">
        <v>284</v>
      </c>
      <c r="I368" t="s">
        <v>13</v>
      </c>
    </row>
    <row r="369" spans="1:9" x14ac:dyDescent="0.3">
      <c r="A369" t="s">
        <v>934</v>
      </c>
      <c r="B369" t="s">
        <v>935</v>
      </c>
      <c r="C369" t="s">
        <v>27</v>
      </c>
      <c r="D369">
        <v>886133.85</v>
      </c>
      <c r="E369">
        <v>44630.29</v>
      </c>
      <c r="F369" s="4">
        <v>45202</v>
      </c>
      <c r="G369" s="4">
        <v>45708</v>
      </c>
      <c r="H369" t="s">
        <v>419</v>
      </c>
      <c r="I369" t="s">
        <v>29</v>
      </c>
    </row>
    <row r="370" spans="1:9" x14ac:dyDescent="0.3">
      <c r="A370" t="s">
        <v>936</v>
      </c>
      <c r="B370" t="s">
        <v>937</v>
      </c>
      <c r="C370" t="s">
        <v>39</v>
      </c>
      <c r="D370">
        <v>433901.09</v>
      </c>
      <c r="E370">
        <v>49373.49</v>
      </c>
      <c r="F370" s="4">
        <v>45103</v>
      </c>
      <c r="G370" s="4">
        <v>45529</v>
      </c>
      <c r="H370" t="s">
        <v>471</v>
      </c>
      <c r="I370" t="s">
        <v>29</v>
      </c>
    </row>
    <row r="371" spans="1:9" x14ac:dyDescent="0.3">
      <c r="A371" t="s">
        <v>938</v>
      </c>
      <c r="B371" t="s">
        <v>599</v>
      </c>
      <c r="C371" t="s">
        <v>39</v>
      </c>
      <c r="D371">
        <v>931215.55</v>
      </c>
      <c r="E371">
        <v>45220.21</v>
      </c>
      <c r="F371" s="4">
        <v>45426</v>
      </c>
      <c r="G371" s="4">
        <v>45675</v>
      </c>
      <c r="H371" t="s">
        <v>153</v>
      </c>
      <c r="I371" t="s">
        <v>18</v>
      </c>
    </row>
    <row r="372" spans="1:9" x14ac:dyDescent="0.3">
      <c r="A372" t="s">
        <v>939</v>
      </c>
      <c r="B372" t="s">
        <v>940</v>
      </c>
      <c r="C372" t="s">
        <v>39</v>
      </c>
      <c r="D372">
        <v>361881.66</v>
      </c>
      <c r="E372">
        <v>15518.2</v>
      </c>
      <c r="F372" s="4">
        <v>44487</v>
      </c>
      <c r="G372" s="4">
        <v>45298</v>
      </c>
      <c r="H372" t="s">
        <v>150</v>
      </c>
      <c r="I372" t="s">
        <v>18</v>
      </c>
    </row>
    <row r="373" spans="1:9" x14ac:dyDescent="0.3">
      <c r="A373" t="s">
        <v>941</v>
      </c>
      <c r="B373" t="s">
        <v>942</v>
      </c>
      <c r="C373" t="s">
        <v>39</v>
      </c>
      <c r="D373">
        <v>199601.4</v>
      </c>
      <c r="E373">
        <v>41403.660000000003</v>
      </c>
      <c r="F373" s="4">
        <v>45137</v>
      </c>
      <c r="G373" s="4">
        <v>45325</v>
      </c>
      <c r="H373" t="s">
        <v>943</v>
      </c>
      <c r="I373" t="s">
        <v>29</v>
      </c>
    </row>
    <row r="374" spans="1:9" x14ac:dyDescent="0.3">
      <c r="A374" t="s">
        <v>944</v>
      </c>
      <c r="B374" t="s">
        <v>945</v>
      </c>
      <c r="C374" t="s">
        <v>35</v>
      </c>
      <c r="D374">
        <v>103919.9</v>
      </c>
      <c r="E374">
        <v>44098.239999999998</v>
      </c>
      <c r="F374" s="4">
        <v>45218</v>
      </c>
      <c r="G374" s="4">
        <v>45690</v>
      </c>
      <c r="H374" t="s">
        <v>318</v>
      </c>
      <c r="I374" t="s">
        <v>18</v>
      </c>
    </row>
    <row r="375" spans="1:9" x14ac:dyDescent="0.3">
      <c r="A375" t="s">
        <v>946</v>
      </c>
      <c r="B375" t="s">
        <v>947</v>
      </c>
      <c r="C375" t="s">
        <v>11</v>
      </c>
      <c r="D375">
        <v>553145.55000000005</v>
      </c>
      <c r="E375">
        <v>4653.6400000000003</v>
      </c>
      <c r="F375" s="4">
        <v>45435</v>
      </c>
      <c r="G375" s="4">
        <v>45535</v>
      </c>
      <c r="H375" t="s">
        <v>669</v>
      </c>
      <c r="I375" t="s">
        <v>29</v>
      </c>
    </row>
    <row r="376" spans="1:9" x14ac:dyDescent="0.3">
      <c r="A376" t="s">
        <v>948</v>
      </c>
      <c r="B376" t="s">
        <v>460</v>
      </c>
      <c r="C376" t="s">
        <v>27</v>
      </c>
      <c r="D376">
        <v>978965.58</v>
      </c>
      <c r="E376">
        <v>21689.57</v>
      </c>
      <c r="F376" s="4">
        <v>44680</v>
      </c>
      <c r="G376" s="4">
        <v>45343</v>
      </c>
      <c r="H376" t="s">
        <v>12</v>
      </c>
      <c r="I376" t="s">
        <v>18</v>
      </c>
    </row>
    <row r="377" spans="1:9" x14ac:dyDescent="0.3">
      <c r="A377" t="s">
        <v>949</v>
      </c>
      <c r="B377" t="s">
        <v>950</v>
      </c>
      <c r="C377" t="s">
        <v>27</v>
      </c>
      <c r="D377">
        <v>226292.91</v>
      </c>
      <c r="E377">
        <v>6036.6</v>
      </c>
      <c r="F377" s="4">
        <v>44896</v>
      </c>
      <c r="G377" s="4">
        <v>45750</v>
      </c>
      <c r="H377" t="s">
        <v>620</v>
      </c>
      <c r="I377" t="s">
        <v>18</v>
      </c>
    </row>
    <row r="378" spans="1:9" x14ac:dyDescent="0.3">
      <c r="A378" t="s">
        <v>951</v>
      </c>
      <c r="B378" t="s">
        <v>952</v>
      </c>
      <c r="C378" t="s">
        <v>27</v>
      </c>
      <c r="D378">
        <v>277399.42</v>
      </c>
      <c r="E378">
        <v>39352.49</v>
      </c>
      <c r="F378" s="4">
        <v>45435</v>
      </c>
      <c r="G378" s="4">
        <v>45610</v>
      </c>
      <c r="H378" t="s">
        <v>614</v>
      </c>
      <c r="I378" t="s">
        <v>29</v>
      </c>
    </row>
    <row r="379" spans="1:9" x14ac:dyDescent="0.3">
      <c r="A379" t="s">
        <v>953</v>
      </c>
      <c r="B379" t="s">
        <v>954</v>
      </c>
      <c r="C379" t="s">
        <v>11</v>
      </c>
      <c r="D379">
        <v>161871.9</v>
      </c>
      <c r="E379">
        <v>30508.27</v>
      </c>
      <c r="F379" s="4">
        <v>44757</v>
      </c>
      <c r="G379" s="4">
        <v>45651</v>
      </c>
      <c r="H379" t="s">
        <v>134</v>
      </c>
      <c r="I379" t="s">
        <v>13</v>
      </c>
    </row>
    <row r="380" spans="1:9" x14ac:dyDescent="0.3">
      <c r="A380" t="s">
        <v>955</v>
      </c>
      <c r="B380" t="s">
        <v>956</v>
      </c>
      <c r="C380" t="s">
        <v>35</v>
      </c>
      <c r="D380">
        <v>475855.1</v>
      </c>
      <c r="E380">
        <v>45595.06</v>
      </c>
      <c r="F380" s="4">
        <v>44410</v>
      </c>
      <c r="G380" s="4">
        <v>45152</v>
      </c>
      <c r="H380" t="s">
        <v>957</v>
      </c>
      <c r="I380" t="s">
        <v>13</v>
      </c>
    </row>
    <row r="381" spans="1:9" x14ac:dyDescent="0.3">
      <c r="A381" t="s">
        <v>958</v>
      </c>
      <c r="B381" t="s">
        <v>959</v>
      </c>
      <c r="C381" t="s">
        <v>16</v>
      </c>
      <c r="D381">
        <v>175864.36</v>
      </c>
      <c r="E381">
        <v>22048.97</v>
      </c>
      <c r="F381" s="4">
        <v>44792</v>
      </c>
      <c r="G381" s="4">
        <v>45665</v>
      </c>
      <c r="H381" t="s">
        <v>145</v>
      </c>
      <c r="I381" t="s">
        <v>13</v>
      </c>
    </row>
    <row r="382" spans="1:9" x14ac:dyDescent="0.3">
      <c r="A382" t="s">
        <v>960</v>
      </c>
      <c r="B382" t="s">
        <v>961</v>
      </c>
      <c r="C382" t="s">
        <v>39</v>
      </c>
      <c r="D382">
        <v>197394.31</v>
      </c>
      <c r="E382">
        <v>39797.019999999997</v>
      </c>
      <c r="F382" s="4">
        <v>44809</v>
      </c>
      <c r="G382" s="4">
        <v>45621</v>
      </c>
      <c r="H382" t="s">
        <v>318</v>
      </c>
      <c r="I382" t="s">
        <v>29</v>
      </c>
    </row>
    <row r="383" spans="1:9" x14ac:dyDescent="0.3">
      <c r="A383" t="s">
        <v>962</v>
      </c>
      <c r="B383" t="s">
        <v>470</v>
      </c>
      <c r="C383" t="s">
        <v>39</v>
      </c>
      <c r="D383">
        <v>601401.28</v>
      </c>
      <c r="E383">
        <v>15356.93</v>
      </c>
      <c r="F383" s="4">
        <v>45043</v>
      </c>
      <c r="G383" s="4">
        <v>45165</v>
      </c>
      <c r="H383" t="s">
        <v>474</v>
      </c>
      <c r="I383" t="s">
        <v>13</v>
      </c>
    </row>
    <row r="384" spans="1:9" x14ac:dyDescent="0.3">
      <c r="A384" t="s">
        <v>963</v>
      </c>
      <c r="B384" t="s">
        <v>964</v>
      </c>
      <c r="C384" t="s">
        <v>16</v>
      </c>
      <c r="D384">
        <v>286285.31</v>
      </c>
      <c r="E384">
        <v>34225.910000000003</v>
      </c>
      <c r="F384" s="4">
        <v>45338</v>
      </c>
      <c r="G384" s="4">
        <v>45531</v>
      </c>
      <c r="H384" t="s">
        <v>257</v>
      </c>
      <c r="I384" t="s">
        <v>13</v>
      </c>
    </row>
    <row r="385" spans="1:9" x14ac:dyDescent="0.3">
      <c r="A385" t="s">
        <v>965</v>
      </c>
      <c r="B385" t="s">
        <v>966</v>
      </c>
      <c r="C385" t="s">
        <v>39</v>
      </c>
      <c r="D385">
        <v>380171.6</v>
      </c>
      <c r="E385">
        <v>12459.63</v>
      </c>
      <c r="F385" s="4">
        <v>45006</v>
      </c>
      <c r="G385" s="4">
        <v>45574</v>
      </c>
      <c r="H385" t="s">
        <v>551</v>
      </c>
      <c r="I385" t="s">
        <v>13</v>
      </c>
    </row>
    <row r="386" spans="1:9" x14ac:dyDescent="0.3">
      <c r="A386" t="s">
        <v>967</v>
      </c>
      <c r="B386" t="s">
        <v>968</v>
      </c>
      <c r="C386" t="s">
        <v>27</v>
      </c>
      <c r="D386">
        <v>694705.87</v>
      </c>
      <c r="E386">
        <v>21288.92</v>
      </c>
      <c r="F386" s="4">
        <v>45006</v>
      </c>
      <c r="G386" s="4">
        <v>45754</v>
      </c>
      <c r="H386" t="s">
        <v>225</v>
      </c>
      <c r="I386" t="s">
        <v>18</v>
      </c>
    </row>
    <row r="387" spans="1:9" x14ac:dyDescent="0.3">
      <c r="A387" t="s">
        <v>969</v>
      </c>
      <c r="B387" t="s">
        <v>970</v>
      </c>
      <c r="C387" t="s">
        <v>35</v>
      </c>
      <c r="D387">
        <v>161927.15</v>
      </c>
      <c r="E387">
        <v>3455.6</v>
      </c>
      <c r="F387" s="4">
        <v>45084</v>
      </c>
      <c r="G387" s="4">
        <v>45786</v>
      </c>
      <c r="H387" t="s">
        <v>248</v>
      </c>
      <c r="I387" t="s">
        <v>29</v>
      </c>
    </row>
    <row r="388" spans="1:9" x14ac:dyDescent="0.3">
      <c r="A388" t="s">
        <v>971</v>
      </c>
      <c r="B388" t="s">
        <v>972</v>
      </c>
      <c r="C388" t="s">
        <v>11</v>
      </c>
      <c r="D388">
        <v>104654.98</v>
      </c>
      <c r="E388">
        <v>17578.330000000002</v>
      </c>
      <c r="F388" s="4">
        <v>45147</v>
      </c>
      <c r="G388" s="4">
        <v>45226</v>
      </c>
      <c r="H388" t="s">
        <v>973</v>
      </c>
      <c r="I388" t="s">
        <v>18</v>
      </c>
    </row>
    <row r="389" spans="1:9" x14ac:dyDescent="0.3">
      <c r="A389" t="s">
        <v>974</v>
      </c>
      <c r="B389" t="s">
        <v>975</v>
      </c>
      <c r="C389" t="s">
        <v>35</v>
      </c>
      <c r="D389">
        <v>708037.9</v>
      </c>
      <c r="E389">
        <v>29656.79</v>
      </c>
      <c r="F389" s="4">
        <v>44343</v>
      </c>
      <c r="G389" s="4">
        <v>45007</v>
      </c>
      <c r="H389" t="s">
        <v>228</v>
      </c>
      <c r="I389" t="s">
        <v>29</v>
      </c>
    </row>
    <row r="390" spans="1:9" x14ac:dyDescent="0.3">
      <c r="A390" t="s">
        <v>976</v>
      </c>
      <c r="B390" t="s">
        <v>977</v>
      </c>
      <c r="C390" t="s">
        <v>16</v>
      </c>
      <c r="D390">
        <v>868089.89</v>
      </c>
      <c r="E390">
        <v>28391.54</v>
      </c>
      <c r="F390" s="4">
        <v>44782</v>
      </c>
      <c r="G390" s="4">
        <v>45152</v>
      </c>
      <c r="H390" t="s">
        <v>304</v>
      </c>
      <c r="I390" t="s">
        <v>13</v>
      </c>
    </row>
    <row r="391" spans="1:9" x14ac:dyDescent="0.3">
      <c r="A391" t="s">
        <v>978</v>
      </c>
      <c r="B391" t="s">
        <v>979</v>
      </c>
      <c r="C391" t="s">
        <v>11</v>
      </c>
      <c r="D391">
        <v>551849.59</v>
      </c>
      <c r="E391">
        <v>7833.63</v>
      </c>
      <c r="F391" s="4">
        <v>44818</v>
      </c>
      <c r="G391" s="4">
        <v>45129</v>
      </c>
      <c r="H391" t="s">
        <v>980</v>
      </c>
      <c r="I391" t="s">
        <v>18</v>
      </c>
    </row>
    <row r="392" spans="1:9" x14ac:dyDescent="0.3">
      <c r="A392" t="s">
        <v>981</v>
      </c>
      <c r="B392" t="s">
        <v>982</v>
      </c>
      <c r="C392" t="s">
        <v>16</v>
      </c>
      <c r="D392">
        <v>870988</v>
      </c>
      <c r="E392">
        <v>10469.780000000001</v>
      </c>
      <c r="F392" s="4">
        <v>45413</v>
      </c>
      <c r="G392" s="4">
        <v>45603</v>
      </c>
      <c r="H392" t="s">
        <v>748</v>
      </c>
      <c r="I392" t="s">
        <v>18</v>
      </c>
    </row>
    <row r="393" spans="1:9" x14ac:dyDescent="0.3">
      <c r="A393" t="s">
        <v>983</v>
      </c>
      <c r="B393" t="s">
        <v>984</v>
      </c>
      <c r="C393" t="s">
        <v>27</v>
      </c>
      <c r="D393">
        <v>927464.21</v>
      </c>
      <c r="E393">
        <v>45815.42</v>
      </c>
      <c r="F393" s="4">
        <v>45361</v>
      </c>
      <c r="G393" s="4">
        <v>45682</v>
      </c>
      <c r="H393" t="s">
        <v>762</v>
      </c>
      <c r="I393" t="s">
        <v>18</v>
      </c>
    </row>
    <row r="394" spans="1:9" x14ac:dyDescent="0.3">
      <c r="A394" t="s">
        <v>985</v>
      </c>
      <c r="B394" t="s">
        <v>373</v>
      </c>
      <c r="C394" t="s">
        <v>39</v>
      </c>
      <c r="D394">
        <v>783113.31</v>
      </c>
      <c r="E394">
        <v>14101.8</v>
      </c>
      <c r="F394" s="4">
        <v>44620</v>
      </c>
      <c r="G394" s="4">
        <v>45022</v>
      </c>
      <c r="H394" t="s">
        <v>858</v>
      </c>
      <c r="I394" t="s">
        <v>13</v>
      </c>
    </row>
    <row r="395" spans="1:9" x14ac:dyDescent="0.3">
      <c r="A395" t="s">
        <v>986</v>
      </c>
      <c r="B395" t="s">
        <v>347</v>
      </c>
      <c r="C395" t="s">
        <v>35</v>
      </c>
      <c r="D395">
        <v>961071.2</v>
      </c>
      <c r="E395">
        <v>29245.96</v>
      </c>
      <c r="F395" s="4">
        <v>44842</v>
      </c>
      <c r="G395" s="4">
        <v>45332</v>
      </c>
      <c r="H395" t="s">
        <v>830</v>
      </c>
      <c r="I395" t="s">
        <v>13</v>
      </c>
    </row>
    <row r="396" spans="1:9" x14ac:dyDescent="0.3">
      <c r="A396" t="s">
        <v>987</v>
      </c>
      <c r="B396" t="s">
        <v>671</v>
      </c>
      <c r="C396" t="s">
        <v>11</v>
      </c>
      <c r="D396">
        <v>241720.42</v>
      </c>
      <c r="E396">
        <v>29049.61</v>
      </c>
      <c r="F396" s="4">
        <v>44429</v>
      </c>
      <c r="G396" s="4">
        <v>44831</v>
      </c>
      <c r="H396" t="s">
        <v>988</v>
      </c>
      <c r="I396" t="s">
        <v>29</v>
      </c>
    </row>
    <row r="397" spans="1:9" x14ac:dyDescent="0.3">
      <c r="A397" t="s">
        <v>989</v>
      </c>
      <c r="B397" t="s">
        <v>990</v>
      </c>
      <c r="C397" t="s">
        <v>35</v>
      </c>
      <c r="D397">
        <v>596746.51</v>
      </c>
      <c r="E397">
        <v>29063.59</v>
      </c>
      <c r="F397" s="4">
        <v>44526</v>
      </c>
      <c r="G397" s="4">
        <v>44632</v>
      </c>
      <c r="H397" t="s">
        <v>991</v>
      </c>
      <c r="I397" t="s">
        <v>29</v>
      </c>
    </row>
    <row r="398" spans="1:9" x14ac:dyDescent="0.3">
      <c r="A398" t="s">
        <v>992</v>
      </c>
      <c r="B398" t="s">
        <v>993</v>
      </c>
      <c r="C398" t="s">
        <v>39</v>
      </c>
      <c r="D398">
        <v>521141.18</v>
      </c>
      <c r="E398">
        <v>48757.4</v>
      </c>
      <c r="F398" s="4">
        <v>44559</v>
      </c>
      <c r="G398" s="4">
        <v>44820</v>
      </c>
      <c r="H398" t="s">
        <v>683</v>
      </c>
      <c r="I398" t="s">
        <v>13</v>
      </c>
    </row>
    <row r="399" spans="1:9" x14ac:dyDescent="0.3">
      <c r="A399" t="s">
        <v>994</v>
      </c>
      <c r="B399" t="s">
        <v>995</v>
      </c>
      <c r="C399" t="s">
        <v>16</v>
      </c>
      <c r="D399">
        <v>697377.68</v>
      </c>
      <c r="E399">
        <v>18021.919999999998</v>
      </c>
      <c r="F399" s="4">
        <v>45406</v>
      </c>
      <c r="G399" s="4">
        <v>45553</v>
      </c>
      <c r="H399" t="s">
        <v>185</v>
      </c>
      <c r="I399" t="s">
        <v>29</v>
      </c>
    </row>
    <row r="400" spans="1:9" x14ac:dyDescent="0.3">
      <c r="A400" t="s">
        <v>996</v>
      </c>
      <c r="B400" t="s">
        <v>997</v>
      </c>
      <c r="C400" t="s">
        <v>16</v>
      </c>
      <c r="D400">
        <v>325803.81</v>
      </c>
      <c r="E400">
        <v>28187.19</v>
      </c>
      <c r="F400" s="4">
        <v>45386</v>
      </c>
      <c r="G400" s="4">
        <v>45720</v>
      </c>
      <c r="H400" t="s">
        <v>766</v>
      </c>
      <c r="I400" t="s">
        <v>29</v>
      </c>
    </row>
    <row r="401" spans="1:9" x14ac:dyDescent="0.3">
      <c r="A401" t="s">
        <v>998</v>
      </c>
      <c r="B401" t="s">
        <v>999</v>
      </c>
      <c r="C401" t="s">
        <v>27</v>
      </c>
      <c r="D401">
        <v>911960.16</v>
      </c>
      <c r="E401">
        <v>8969.18</v>
      </c>
      <c r="F401" s="4">
        <v>45449</v>
      </c>
      <c r="G401" s="4">
        <v>45475</v>
      </c>
      <c r="H401" t="s">
        <v>263</v>
      </c>
      <c r="I401" t="s">
        <v>13</v>
      </c>
    </row>
    <row r="402" spans="1:9" x14ac:dyDescent="0.3">
      <c r="A402" t="s">
        <v>1000</v>
      </c>
      <c r="B402" t="s">
        <v>1001</v>
      </c>
      <c r="C402" t="s">
        <v>11</v>
      </c>
      <c r="D402">
        <v>932133.11</v>
      </c>
      <c r="E402">
        <v>22202.28</v>
      </c>
      <c r="F402" s="4">
        <v>44600</v>
      </c>
      <c r="G402" s="4">
        <v>45721</v>
      </c>
      <c r="H402" t="s">
        <v>1002</v>
      </c>
      <c r="I402" t="s">
        <v>18</v>
      </c>
    </row>
    <row r="403" spans="1:9" x14ac:dyDescent="0.3">
      <c r="A403" t="s">
        <v>1003</v>
      </c>
      <c r="B403" t="s">
        <v>1004</v>
      </c>
      <c r="C403" t="s">
        <v>16</v>
      </c>
      <c r="D403">
        <v>962374.56</v>
      </c>
      <c r="E403">
        <v>30930.15</v>
      </c>
      <c r="F403" s="4">
        <v>45393</v>
      </c>
      <c r="G403" s="4">
        <v>45594</v>
      </c>
      <c r="H403" t="s">
        <v>688</v>
      </c>
      <c r="I403" t="s">
        <v>13</v>
      </c>
    </row>
    <row r="404" spans="1:9" x14ac:dyDescent="0.3">
      <c r="A404" t="s">
        <v>1005</v>
      </c>
      <c r="B404" t="s">
        <v>1006</v>
      </c>
      <c r="C404" t="s">
        <v>16</v>
      </c>
      <c r="D404">
        <v>866673.5</v>
      </c>
      <c r="E404">
        <v>17446.37</v>
      </c>
      <c r="F404" s="4">
        <v>45130</v>
      </c>
      <c r="G404" s="4">
        <v>45216</v>
      </c>
      <c r="H404" t="s">
        <v>554</v>
      </c>
      <c r="I404" t="s">
        <v>18</v>
      </c>
    </row>
    <row r="405" spans="1:9" x14ac:dyDescent="0.3">
      <c r="A405" t="s">
        <v>1007</v>
      </c>
      <c r="B405" t="s">
        <v>937</v>
      </c>
      <c r="C405" t="s">
        <v>27</v>
      </c>
      <c r="D405">
        <v>188572.07</v>
      </c>
      <c r="E405">
        <v>47348.63</v>
      </c>
      <c r="F405" s="4">
        <v>44938</v>
      </c>
      <c r="G405" s="4">
        <v>45394</v>
      </c>
      <c r="H405" t="s">
        <v>1008</v>
      </c>
      <c r="I405" t="s">
        <v>13</v>
      </c>
    </row>
    <row r="406" spans="1:9" x14ac:dyDescent="0.3">
      <c r="A406" t="s">
        <v>1009</v>
      </c>
      <c r="B406" t="s">
        <v>1010</v>
      </c>
      <c r="C406" t="s">
        <v>11</v>
      </c>
      <c r="D406">
        <v>258788.57</v>
      </c>
      <c r="E406">
        <v>8896.7900000000009</v>
      </c>
      <c r="F406" s="4">
        <v>44412</v>
      </c>
      <c r="G406" s="4">
        <v>44737</v>
      </c>
      <c r="H406" t="s">
        <v>471</v>
      </c>
      <c r="I406" t="s">
        <v>18</v>
      </c>
    </row>
    <row r="407" spans="1:9" x14ac:dyDescent="0.3">
      <c r="A407" t="s">
        <v>1011</v>
      </c>
      <c r="B407" t="s">
        <v>1012</v>
      </c>
      <c r="C407" t="s">
        <v>11</v>
      </c>
      <c r="D407">
        <v>185118.3</v>
      </c>
      <c r="E407">
        <v>49648.53</v>
      </c>
      <c r="F407" s="4">
        <v>44932</v>
      </c>
      <c r="G407" s="4">
        <v>45263</v>
      </c>
      <c r="H407" t="s">
        <v>626</v>
      </c>
      <c r="I407" t="s">
        <v>18</v>
      </c>
    </row>
    <row r="408" spans="1:9" x14ac:dyDescent="0.3">
      <c r="A408" t="s">
        <v>1013</v>
      </c>
      <c r="B408" t="s">
        <v>1014</v>
      </c>
      <c r="C408" t="s">
        <v>11</v>
      </c>
      <c r="D408">
        <v>919495.53</v>
      </c>
      <c r="E408">
        <v>10668.82</v>
      </c>
      <c r="F408" s="4">
        <v>45174</v>
      </c>
      <c r="G408" s="4">
        <v>45474</v>
      </c>
      <c r="H408" t="s">
        <v>278</v>
      </c>
      <c r="I408" t="s">
        <v>13</v>
      </c>
    </row>
    <row r="409" spans="1:9" x14ac:dyDescent="0.3">
      <c r="A409" t="s">
        <v>1015</v>
      </c>
      <c r="B409" t="s">
        <v>807</v>
      </c>
      <c r="C409" t="s">
        <v>16</v>
      </c>
      <c r="D409">
        <v>297656.5</v>
      </c>
      <c r="E409">
        <v>25070.04</v>
      </c>
      <c r="F409" s="4">
        <v>45332</v>
      </c>
      <c r="G409" s="4">
        <v>45657</v>
      </c>
      <c r="H409" t="s">
        <v>534</v>
      </c>
      <c r="I409" t="s">
        <v>18</v>
      </c>
    </row>
    <row r="410" spans="1:9" x14ac:dyDescent="0.3">
      <c r="A410" t="s">
        <v>1016</v>
      </c>
      <c r="B410" t="s">
        <v>1017</v>
      </c>
      <c r="C410" t="s">
        <v>27</v>
      </c>
      <c r="D410">
        <v>787000.49</v>
      </c>
      <c r="E410">
        <v>17174.12</v>
      </c>
      <c r="F410" s="4">
        <v>44384</v>
      </c>
      <c r="G410" s="4">
        <v>45453</v>
      </c>
      <c r="H410" t="s">
        <v>1018</v>
      </c>
      <c r="I410" t="s">
        <v>29</v>
      </c>
    </row>
    <row r="411" spans="1:9" x14ac:dyDescent="0.3">
      <c r="A411" t="s">
        <v>1019</v>
      </c>
      <c r="B411" t="s">
        <v>1020</v>
      </c>
      <c r="C411" t="s">
        <v>27</v>
      </c>
      <c r="D411">
        <v>728618.04</v>
      </c>
      <c r="E411">
        <v>25822.23</v>
      </c>
      <c r="F411" s="4">
        <v>45371</v>
      </c>
      <c r="G411" s="4">
        <v>45395</v>
      </c>
      <c r="H411" t="s">
        <v>591</v>
      </c>
      <c r="I411" t="s">
        <v>29</v>
      </c>
    </row>
    <row r="412" spans="1:9" x14ac:dyDescent="0.3">
      <c r="A412" t="s">
        <v>1021</v>
      </c>
      <c r="B412" t="s">
        <v>1022</v>
      </c>
      <c r="C412" t="s">
        <v>11</v>
      </c>
      <c r="D412">
        <v>911264.04</v>
      </c>
      <c r="E412">
        <v>37301.53</v>
      </c>
      <c r="F412" s="4">
        <v>45432</v>
      </c>
      <c r="G412" s="4">
        <v>45583</v>
      </c>
      <c r="H412" t="s">
        <v>680</v>
      </c>
      <c r="I412" t="s">
        <v>13</v>
      </c>
    </row>
    <row r="413" spans="1:9" x14ac:dyDescent="0.3">
      <c r="A413" t="s">
        <v>1023</v>
      </c>
      <c r="B413" t="s">
        <v>1024</v>
      </c>
      <c r="C413" t="s">
        <v>16</v>
      </c>
      <c r="D413">
        <v>591557.06000000006</v>
      </c>
      <c r="E413">
        <v>10719.52</v>
      </c>
      <c r="F413" s="4">
        <v>44773</v>
      </c>
      <c r="G413" s="4">
        <v>44973</v>
      </c>
      <c r="H413" t="s">
        <v>537</v>
      </c>
      <c r="I413" t="s">
        <v>18</v>
      </c>
    </row>
    <row r="414" spans="1:9" x14ac:dyDescent="0.3">
      <c r="A414" t="s">
        <v>1025</v>
      </c>
      <c r="B414" t="s">
        <v>1026</v>
      </c>
      <c r="C414" t="s">
        <v>39</v>
      </c>
      <c r="D414">
        <v>521927.44</v>
      </c>
      <c r="E414">
        <v>18922.82</v>
      </c>
      <c r="F414" s="4">
        <v>45257</v>
      </c>
      <c r="G414" s="4">
        <v>45497</v>
      </c>
      <c r="H414" t="s">
        <v>1027</v>
      </c>
      <c r="I414" t="s">
        <v>18</v>
      </c>
    </row>
    <row r="415" spans="1:9" x14ac:dyDescent="0.3">
      <c r="A415" t="s">
        <v>1028</v>
      </c>
      <c r="B415" t="s">
        <v>1029</v>
      </c>
      <c r="C415" t="s">
        <v>35</v>
      </c>
      <c r="D415">
        <v>994843.11</v>
      </c>
      <c r="E415">
        <v>28244.7</v>
      </c>
      <c r="F415" s="4">
        <v>44317</v>
      </c>
      <c r="G415" s="4">
        <v>44375</v>
      </c>
      <c r="H415" t="s">
        <v>669</v>
      </c>
      <c r="I415" t="s">
        <v>29</v>
      </c>
    </row>
    <row r="416" spans="1:9" x14ac:dyDescent="0.3">
      <c r="A416" t="s">
        <v>1030</v>
      </c>
      <c r="B416" t="s">
        <v>1031</v>
      </c>
      <c r="C416" t="s">
        <v>11</v>
      </c>
      <c r="D416">
        <v>781112.61</v>
      </c>
      <c r="E416">
        <v>3163.83</v>
      </c>
      <c r="F416" s="4">
        <v>45145</v>
      </c>
      <c r="G416" s="4">
        <v>45380</v>
      </c>
      <c r="H416" t="s">
        <v>980</v>
      </c>
      <c r="I416" t="s">
        <v>29</v>
      </c>
    </row>
    <row r="417" spans="1:9" x14ac:dyDescent="0.3">
      <c r="A417" t="s">
        <v>1032</v>
      </c>
      <c r="B417" t="s">
        <v>1033</v>
      </c>
      <c r="C417" t="s">
        <v>16</v>
      </c>
      <c r="D417">
        <v>970594.84</v>
      </c>
      <c r="E417">
        <v>46697.31</v>
      </c>
      <c r="F417" s="4">
        <v>44731</v>
      </c>
      <c r="G417" s="4">
        <v>45455</v>
      </c>
      <c r="H417" t="s">
        <v>658</v>
      </c>
      <c r="I417" t="s">
        <v>29</v>
      </c>
    </row>
    <row r="418" spans="1:9" x14ac:dyDescent="0.3">
      <c r="A418" t="s">
        <v>1034</v>
      </c>
      <c r="B418" t="s">
        <v>1035</v>
      </c>
      <c r="C418" t="s">
        <v>35</v>
      </c>
      <c r="D418">
        <v>941817.94</v>
      </c>
      <c r="E418">
        <v>30345.72</v>
      </c>
      <c r="F418" s="4">
        <v>44289</v>
      </c>
      <c r="G418" s="4">
        <v>44731</v>
      </c>
      <c r="H418" t="s">
        <v>90</v>
      </c>
      <c r="I418" t="s">
        <v>29</v>
      </c>
    </row>
    <row r="419" spans="1:9" x14ac:dyDescent="0.3">
      <c r="A419" t="s">
        <v>1036</v>
      </c>
      <c r="B419" t="s">
        <v>1037</v>
      </c>
      <c r="C419" t="s">
        <v>39</v>
      </c>
      <c r="D419">
        <v>850956.47</v>
      </c>
      <c r="E419">
        <v>47348.65</v>
      </c>
      <c r="F419" s="4">
        <v>44828</v>
      </c>
      <c r="G419" s="4">
        <v>45599</v>
      </c>
      <c r="H419" t="s">
        <v>1038</v>
      </c>
      <c r="I419" t="s">
        <v>29</v>
      </c>
    </row>
    <row r="420" spans="1:9" x14ac:dyDescent="0.3">
      <c r="A420" t="s">
        <v>1039</v>
      </c>
      <c r="B420" t="s">
        <v>1040</v>
      </c>
      <c r="C420" t="s">
        <v>39</v>
      </c>
      <c r="D420">
        <v>469578.84</v>
      </c>
      <c r="E420">
        <v>43547.16</v>
      </c>
      <c r="F420" s="4">
        <v>44796</v>
      </c>
      <c r="G420" s="4">
        <v>45067</v>
      </c>
      <c r="H420" t="s">
        <v>24</v>
      </c>
      <c r="I420" t="s">
        <v>18</v>
      </c>
    </row>
    <row r="421" spans="1:9" x14ac:dyDescent="0.3">
      <c r="A421" t="s">
        <v>1041</v>
      </c>
      <c r="B421" t="s">
        <v>1042</v>
      </c>
      <c r="C421" t="s">
        <v>39</v>
      </c>
      <c r="D421">
        <v>799359.71</v>
      </c>
      <c r="E421">
        <v>21566.85</v>
      </c>
      <c r="F421" s="4">
        <v>44157</v>
      </c>
      <c r="G421" s="4">
        <v>45238</v>
      </c>
      <c r="H421" t="s">
        <v>1043</v>
      </c>
      <c r="I421" t="s">
        <v>29</v>
      </c>
    </row>
    <row r="422" spans="1:9" x14ac:dyDescent="0.3">
      <c r="A422" t="s">
        <v>1044</v>
      </c>
      <c r="B422" t="s">
        <v>1045</v>
      </c>
      <c r="C422" t="s">
        <v>35</v>
      </c>
      <c r="D422">
        <v>536998.68999999994</v>
      </c>
      <c r="E422">
        <v>31437.7</v>
      </c>
      <c r="F422" s="4">
        <v>44776</v>
      </c>
      <c r="G422" s="4">
        <v>44812</v>
      </c>
      <c r="H422" t="s">
        <v>808</v>
      </c>
      <c r="I422" t="s">
        <v>13</v>
      </c>
    </row>
    <row r="423" spans="1:9" x14ac:dyDescent="0.3">
      <c r="A423" t="s">
        <v>1046</v>
      </c>
      <c r="B423" t="s">
        <v>650</v>
      </c>
      <c r="C423" t="s">
        <v>39</v>
      </c>
      <c r="D423">
        <v>287295.44</v>
      </c>
      <c r="E423">
        <v>18317.830000000002</v>
      </c>
      <c r="F423" s="4">
        <v>45366</v>
      </c>
      <c r="G423" s="4">
        <v>45641</v>
      </c>
      <c r="H423" t="s">
        <v>698</v>
      </c>
      <c r="I423" t="s">
        <v>29</v>
      </c>
    </row>
    <row r="424" spans="1:9" x14ac:dyDescent="0.3">
      <c r="A424" t="s">
        <v>1047</v>
      </c>
      <c r="B424" t="s">
        <v>291</v>
      </c>
      <c r="C424" t="s">
        <v>27</v>
      </c>
      <c r="D424">
        <v>541570.06000000006</v>
      </c>
      <c r="E424">
        <v>40052.26</v>
      </c>
      <c r="F424" s="4">
        <v>45308</v>
      </c>
      <c r="G424" s="4">
        <v>45551</v>
      </c>
      <c r="H424" t="s">
        <v>55</v>
      </c>
      <c r="I424" t="s">
        <v>29</v>
      </c>
    </row>
    <row r="425" spans="1:9" x14ac:dyDescent="0.3">
      <c r="A425" t="s">
        <v>1048</v>
      </c>
      <c r="B425" t="s">
        <v>1049</v>
      </c>
      <c r="C425" t="s">
        <v>27</v>
      </c>
      <c r="D425">
        <v>320670.71000000002</v>
      </c>
      <c r="E425">
        <v>41924.379999999997</v>
      </c>
      <c r="F425" s="4">
        <v>44806</v>
      </c>
      <c r="G425" s="4">
        <v>45229</v>
      </c>
      <c r="H425" t="s">
        <v>1050</v>
      </c>
      <c r="I425" t="s">
        <v>13</v>
      </c>
    </row>
    <row r="426" spans="1:9" x14ac:dyDescent="0.3">
      <c r="A426" t="s">
        <v>1051</v>
      </c>
      <c r="B426" t="s">
        <v>1052</v>
      </c>
      <c r="C426" t="s">
        <v>35</v>
      </c>
      <c r="D426">
        <v>155869.4</v>
      </c>
      <c r="E426">
        <v>26603.48</v>
      </c>
      <c r="F426" s="4">
        <v>45128</v>
      </c>
      <c r="G426" s="4">
        <v>45204</v>
      </c>
      <c r="H426" t="s">
        <v>329</v>
      </c>
      <c r="I426" t="s">
        <v>29</v>
      </c>
    </row>
    <row r="427" spans="1:9" x14ac:dyDescent="0.3">
      <c r="A427" t="s">
        <v>1053</v>
      </c>
      <c r="B427" t="s">
        <v>1054</v>
      </c>
      <c r="C427" t="s">
        <v>39</v>
      </c>
      <c r="D427">
        <v>644051.76</v>
      </c>
      <c r="E427">
        <v>49176.86</v>
      </c>
      <c r="F427" s="4">
        <v>44645</v>
      </c>
      <c r="G427" s="4">
        <v>44664</v>
      </c>
      <c r="H427" t="s">
        <v>740</v>
      </c>
      <c r="I427" t="s">
        <v>29</v>
      </c>
    </row>
    <row r="428" spans="1:9" x14ac:dyDescent="0.3">
      <c r="A428" t="s">
        <v>1055</v>
      </c>
      <c r="B428" t="s">
        <v>1056</v>
      </c>
      <c r="C428" t="s">
        <v>39</v>
      </c>
      <c r="D428">
        <v>287751.64</v>
      </c>
      <c r="E428">
        <v>49661.3</v>
      </c>
      <c r="F428" s="4">
        <v>44611</v>
      </c>
      <c r="G428" s="4">
        <v>45381</v>
      </c>
      <c r="H428" t="s">
        <v>167</v>
      </c>
      <c r="I428" t="s">
        <v>18</v>
      </c>
    </row>
    <row r="429" spans="1:9" x14ac:dyDescent="0.3">
      <c r="A429" t="s">
        <v>1057</v>
      </c>
      <c r="B429" t="s">
        <v>1058</v>
      </c>
      <c r="C429" t="s">
        <v>39</v>
      </c>
      <c r="D429">
        <v>265968.28000000003</v>
      </c>
      <c r="E429">
        <v>38320.65</v>
      </c>
      <c r="F429" s="4">
        <v>45397</v>
      </c>
      <c r="G429" s="4">
        <v>45782</v>
      </c>
      <c r="H429" t="s">
        <v>76</v>
      </c>
      <c r="I429" t="s">
        <v>18</v>
      </c>
    </row>
    <row r="430" spans="1:9" x14ac:dyDescent="0.3">
      <c r="A430" t="s">
        <v>1059</v>
      </c>
      <c r="B430" t="s">
        <v>31</v>
      </c>
      <c r="C430" t="s">
        <v>11</v>
      </c>
      <c r="D430">
        <v>238347.97</v>
      </c>
      <c r="E430">
        <v>34794.03</v>
      </c>
      <c r="F430" s="4">
        <v>44625</v>
      </c>
      <c r="G430" s="4">
        <v>45492</v>
      </c>
      <c r="H430" t="s">
        <v>125</v>
      </c>
      <c r="I430" t="s">
        <v>13</v>
      </c>
    </row>
    <row r="431" spans="1:9" x14ac:dyDescent="0.3">
      <c r="A431" t="s">
        <v>1060</v>
      </c>
      <c r="B431" t="s">
        <v>1061</v>
      </c>
      <c r="C431" t="s">
        <v>11</v>
      </c>
      <c r="D431">
        <v>507020.68</v>
      </c>
      <c r="E431">
        <v>17069.849999999999</v>
      </c>
      <c r="F431" s="4">
        <v>44761</v>
      </c>
      <c r="G431" s="4">
        <v>44814</v>
      </c>
      <c r="H431" t="s">
        <v>559</v>
      </c>
      <c r="I431" t="s">
        <v>18</v>
      </c>
    </row>
    <row r="432" spans="1:9" x14ac:dyDescent="0.3">
      <c r="A432" t="s">
        <v>1062</v>
      </c>
      <c r="B432" t="s">
        <v>450</v>
      </c>
      <c r="C432" t="s">
        <v>27</v>
      </c>
      <c r="D432">
        <v>357619.82</v>
      </c>
      <c r="E432">
        <v>40972.69</v>
      </c>
      <c r="F432" s="4">
        <v>44523</v>
      </c>
      <c r="G432" s="4">
        <v>44799</v>
      </c>
      <c r="H432" t="s">
        <v>386</v>
      </c>
      <c r="I432" t="s">
        <v>29</v>
      </c>
    </row>
    <row r="433" spans="1:9" x14ac:dyDescent="0.3">
      <c r="A433" t="s">
        <v>1063</v>
      </c>
      <c r="B433" t="s">
        <v>1064</v>
      </c>
      <c r="C433" t="s">
        <v>27</v>
      </c>
      <c r="D433">
        <v>986453.16</v>
      </c>
      <c r="E433">
        <v>48079.12</v>
      </c>
      <c r="F433" s="4">
        <v>45388</v>
      </c>
      <c r="G433" s="4">
        <v>45793</v>
      </c>
      <c r="H433" t="s">
        <v>451</v>
      </c>
      <c r="I433" t="s">
        <v>29</v>
      </c>
    </row>
    <row r="434" spans="1:9" x14ac:dyDescent="0.3">
      <c r="A434" t="s">
        <v>1065</v>
      </c>
      <c r="B434" t="s">
        <v>1066</v>
      </c>
      <c r="C434" t="s">
        <v>11</v>
      </c>
      <c r="D434">
        <v>418836.78</v>
      </c>
      <c r="E434">
        <v>32919.08</v>
      </c>
      <c r="F434" s="4">
        <v>45075</v>
      </c>
      <c r="G434" s="4">
        <v>45722</v>
      </c>
      <c r="H434" t="s">
        <v>245</v>
      </c>
      <c r="I434" t="s">
        <v>18</v>
      </c>
    </row>
    <row r="435" spans="1:9" x14ac:dyDescent="0.3">
      <c r="A435" t="s">
        <v>1067</v>
      </c>
      <c r="B435" t="s">
        <v>1068</v>
      </c>
      <c r="C435" t="s">
        <v>39</v>
      </c>
      <c r="D435">
        <v>141038.95000000001</v>
      </c>
      <c r="E435">
        <v>22438.17</v>
      </c>
      <c r="F435" s="4">
        <v>44952</v>
      </c>
      <c r="G435" s="4">
        <v>45574</v>
      </c>
      <c r="H435" t="s">
        <v>648</v>
      </c>
      <c r="I435" t="s">
        <v>18</v>
      </c>
    </row>
    <row r="436" spans="1:9" x14ac:dyDescent="0.3">
      <c r="A436" t="s">
        <v>1069</v>
      </c>
      <c r="B436" t="s">
        <v>1070</v>
      </c>
      <c r="C436" t="s">
        <v>27</v>
      </c>
      <c r="D436">
        <v>412420.28</v>
      </c>
      <c r="E436">
        <v>10202.77</v>
      </c>
      <c r="F436" s="4">
        <v>45210</v>
      </c>
      <c r="G436" s="4">
        <v>45448</v>
      </c>
      <c r="H436" t="s">
        <v>461</v>
      </c>
      <c r="I436" t="s">
        <v>13</v>
      </c>
    </row>
    <row r="437" spans="1:9" x14ac:dyDescent="0.3">
      <c r="A437" t="s">
        <v>1071</v>
      </c>
      <c r="B437" t="s">
        <v>1072</v>
      </c>
      <c r="C437" t="s">
        <v>16</v>
      </c>
      <c r="D437">
        <v>432203.24</v>
      </c>
      <c r="E437">
        <v>28936.93</v>
      </c>
      <c r="F437" s="4">
        <v>45321</v>
      </c>
      <c r="G437" s="4">
        <v>45836</v>
      </c>
      <c r="H437" t="s">
        <v>248</v>
      </c>
      <c r="I437" t="s">
        <v>13</v>
      </c>
    </row>
    <row r="438" spans="1:9" x14ac:dyDescent="0.3">
      <c r="A438" t="s">
        <v>1073</v>
      </c>
      <c r="B438" t="s">
        <v>437</v>
      </c>
      <c r="C438" t="s">
        <v>27</v>
      </c>
      <c r="D438">
        <v>164466.54</v>
      </c>
      <c r="E438">
        <v>4818.3</v>
      </c>
      <c r="F438" s="4">
        <v>45453</v>
      </c>
      <c r="G438" s="4">
        <v>45750</v>
      </c>
      <c r="H438" t="s">
        <v>680</v>
      </c>
      <c r="I438" t="s">
        <v>13</v>
      </c>
    </row>
    <row r="439" spans="1:9" x14ac:dyDescent="0.3">
      <c r="A439" t="s">
        <v>1074</v>
      </c>
      <c r="B439" t="s">
        <v>1075</v>
      </c>
      <c r="C439" t="s">
        <v>39</v>
      </c>
      <c r="D439">
        <v>605895.05000000005</v>
      </c>
      <c r="E439">
        <v>41425.1</v>
      </c>
      <c r="F439" s="4">
        <v>45278</v>
      </c>
      <c r="G439" s="4">
        <v>45658</v>
      </c>
      <c r="H439" t="s">
        <v>46</v>
      </c>
      <c r="I439" t="s">
        <v>18</v>
      </c>
    </row>
    <row r="440" spans="1:9" x14ac:dyDescent="0.3">
      <c r="A440" t="s">
        <v>1076</v>
      </c>
      <c r="B440" t="s">
        <v>1077</v>
      </c>
      <c r="C440" t="s">
        <v>11</v>
      </c>
      <c r="D440">
        <v>719047.03</v>
      </c>
      <c r="E440">
        <v>15469.58</v>
      </c>
      <c r="F440" s="4">
        <v>44995</v>
      </c>
      <c r="G440" s="4">
        <v>45479</v>
      </c>
      <c r="H440" t="s">
        <v>341</v>
      </c>
      <c r="I440" t="s">
        <v>18</v>
      </c>
    </row>
    <row r="441" spans="1:9" x14ac:dyDescent="0.3">
      <c r="A441" t="s">
        <v>1078</v>
      </c>
      <c r="B441" t="s">
        <v>1079</v>
      </c>
      <c r="C441" t="s">
        <v>27</v>
      </c>
      <c r="D441">
        <v>528506.18999999994</v>
      </c>
      <c r="E441">
        <v>47933.05</v>
      </c>
      <c r="F441" s="4">
        <v>45294</v>
      </c>
      <c r="G441" s="4">
        <v>45677</v>
      </c>
      <c r="H441" t="s">
        <v>683</v>
      </c>
      <c r="I441" t="s">
        <v>29</v>
      </c>
    </row>
    <row r="442" spans="1:9" x14ac:dyDescent="0.3">
      <c r="A442" t="s">
        <v>1080</v>
      </c>
      <c r="B442" t="s">
        <v>1081</v>
      </c>
      <c r="C442" t="s">
        <v>16</v>
      </c>
      <c r="D442">
        <v>540571.66</v>
      </c>
      <c r="E442">
        <v>46169.61</v>
      </c>
      <c r="F442" s="4">
        <v>44839</v>
      </c>
      <c r="G442" s="4">
        <v>44930</v>
      </c>
      <c r="H442" t="s">
        <v>90</v>
      </c>
      <c r="I442" t="s">
        <v>18</v>
      </c>
    </row>
    <row r="443" spans="1:9" x14ac:dyDescent="0.3">
      <c r="A443" t="s">
        <v>1082</v>
      </c>
      <c r="B443" t="s">
        <v>1083</v>
      </c>
      <c r="C443" t="s">
        <v>35</v>
      </c>
      <c r="D443">
        <v>152912.6</v>
      </c>
      <c r="E443">
        <v>29841.71</v>
      </c>
      <c r="F443" s="4">
        <v>44416</v>
      </c>
      <c r="G443" s="4">
        <v>45780</v>
      </c>
      <c r="H443" t="s">
        <v>713</v>
      </c>
      <c r="I443" t="s">
        <v>13</v>
      </c>
    </row>
    <row r="444" spans="1:9" x14ac:dyDescent="0.3">
      <c r="A444" t="s">
        <v>1084</v>
      </c>
      <c r="B444" t="s">
        <v>1085</v>
      </c>
      <c r="C444" t="s">
        <v>16</v>
      </c>
      <c r="D444">
        <v>931622.8</v>
      </c>
      <c r="E444">
        <v>41327.29</v>
      </c>
      <c r="F444" s="4">
        <v>44578</v>
      </c>
      <c r="G444" s="4">
        <v>45192</v>
      </c>
      <c r="H444" t="s">
        <v>139</v>
      </c>
      <c r="I444" t="s">
        <v>29</v>
      </c>
    </row>
    <row r="445" spans="1:9" x14ac:dyDescent="0.3">
      <c r="A445" t="s">
        <v>1086</v>
      </c>
      <c r="B445" t="s">
        <v>690</v>
      </c>
      <c r="C445" t="s">
        <v>35</v>
      </c>
      <c r="D445">
        <v>233795.65</v>
      </c>
      <c r="E445">
        <v>21548.7</v>
      </c>
      <c r="F445" s="4">
        <v>44927</v>
      </c>
      <c r="G445" s="4">
        <v>45706</v>
      </c>
      <c r="H445" t="s">
        <v>1087</v>
      </c>
      <c r="I445" t="s">
        <v>13</v>
      </c>
    </row>
    <row r="446" spans="1:9" x14ac:dyDescent="0.3">
      <c r="A446" t="s">
        <v>1088</v>
      </c>
      <c r="B446" t="s">
        <v>1089</v>
      </c>
      <c r="C446" t="s">
        <v>35</v>
      </c>
      <c r="D446">
        <v>750589.56</v>
      </c>
      <c r="E446">
        <v>40018.559999999998</v>
      </c>
      <c r="F446" s="4">
        <v>45251</v>
      </c>
      <c r="G446" s="4">
        <v>45759</v>
      </c>
      <c r="H446" t="s">
        <v>176</v>
      </c>
      <c r="I446" t="s">
        <v>13</v>
      </c>
    </row>
    <row r="447" spans="1:9" x14ac:dyDescent="0.3">
      <c r="A447" t="s">
        <v>1090</v>
      </c>
      <c r="B447" t="s">
        <v>1091</v>
      </c>
      <c r="C447" t="s">
        <v>27</v>
      </c>
      <c r="D447">
        <v>274688.53000000003</v>
      </c>
      <c r="E447">
        <v>6254.38</v>
      </c>
      <c r="F447" s="4">
        <v>44703</v>
      </c>
      <c r="G447" s="4">
        <v>45137</v>
      </c>
      <c r="H447" t="s">
        <v>419</v>
      </c>
      <c r="I447" t="s">
        <v>13</v>
      </c>
    </row>
    <row r="448" spans="1:9" x14ac:dyDescent="0.3">
      <c r="A448" t="s">
        <v>1092</v>
      </c>
      <c r="B448" t="s">
        <v>1093</v>
      </c>
      <c r="C448" t="s">
        <v>11</v>
      </c>
      <c r="D448">
        <v>187250.84</v>
      </c>
      <c r="E448">
        <v>36393.300000000003</v>
      </c>
      <c r="F448" s="4">
        <v>45042</v>
      </c>
      <c r="G448" s="4">
        <v>45287</v>
      </c>
      <c r="H448" t="s">
        <v>818</v>
      </c>
      <c r="I448" t="s">
        <v>29</v>
      </c>
    </row>
    <row r="449" spans="1:9" x14ac:dyDescent="0.3">
      <c r="A449" t="s">
        <v>1094</v>
      </c>
      <c r="B449" t="s">
        <v>1095</v>
      </c>
      <c r="C449" t="s">
        <v>27</v>
      </c>
      <c r="D449">
        <v>977447.76</v>
      </c>
      <c r="E449">
        <v>22507.15</v>
      </c>
      <c r="F449" s="4">
        <v>45196</v>
      </c>
      <c r="G449" s="4">
        <v>45599</v>
      </c>
      <c r="H449" t="s">
        <v>471</v>
      </c>
      <c r="I449" t="s">
        <v>29</v>
      </c>
    </row>
    <row r="450" spans="1:9" x14ac:dyDescent="0.3">
      <c r="A450" t="s">
        <v>1096</v>
      </c>
      <c r="B450" t="s">
        <v>1097</v>
      </c>
      <c r="C450" t="s">
        <v>35</v>
      </c>
      <c r="D450">
        <v>334236.73</v>
      </c>
      <c r="E450">
        <v>41073.949999999997</v>
      </c>
      <c r="F450" s="4">
        <v>44942</v>
      </c>
      <c r="G450" s="4">
        <v>45105</v>
      </c>
      <c r="H450" t="s">
        <v>988</v>
      </c>
      <c r="I450" t="s">
        <v>13</v>
      </c>
    </row>
    <row r="451" spans="1:9" x14ac:dyDescent="0.3">
      <c r="A451" t="s">
        <v>1098</v>
      </c>
      <c r="B451" t="s">
        <v>1099</v>
      </c>
      <c r="C451" t="s">
        <v>35</v>
      </c>
      <c r="D451">
        <v>539242.06999999995</v>
      </c>
      <c r="E451">
        <v>23232.94</v>
      </c>
      <c r="F451" s="4">
        <v>45146</v>
      </c>
      <c r="G451" s="4">
        <v>45691</v>
      </c>
      <c r="H451" t="s">
        <v>516</v>
      </c>
      <c r="I451" t="s">
        <v>18</v>
      </c>
    </row>
    <row r="452" spans="1:9" x14ac:dyDescent="0.3">
      <c r="A452" t="s">
        <v>1100</v>
      </c>
      <c r="B452" t="s">
        <v>1101</v>
      </c>
      <c r="C452" t="s">
        <v>39</v>
      </c>
      <c r="D452">
        <v>350862.84</v>
      </c>
      <c r="E452">
        <v>23357.07</v>
      </c>
      <c r="F452" s="4">
        <v>45005</v>
      </c>
      <c r="G452" s="4">
        <v>45413</v>
      </c>
      <c r="H452" t="s">
        <v>893</v>
      </c>
      <c r="I452" t="s">
        <v>18</v>
      </c>
    </row>
    <row r="453" spans="1:9" x14ac:dyDescent="0.3">
      <c r="A453" t="s">
        <v>1102</v>
      </c>
      <c r="B453" t="s">
        <v>1103</v>
      </c>
      <c r="C453" t="s">
        <v>16</v>
      </c>
      <c r="D453">
        <v>749342.98</v>
      </c>
      <c r="E453">
        <v>42615.73</v>
      </c>
      <c r="F453" s="4">
        <v>44679</v>
      </c>
      <c r="G453" s="4">
        <v>45193</v>
      </c>
      <c r="H453" t="s">
        <v>525</v>
      </c>
      <c r="I453" t="s">
        <v>18</v>
      </c>
    </row>
    <row r="454" spans="1:9" x14ac:dyDescent="0.3">
      <c r="A454" t="s">
        <v>1104</v>
      </c>
      <c r="B454" t="s">
        <v>1105</v>
      </c>
      <c r="C454" t="s">
        <v>27</v>
      </c>
      <c r="D454">
        <v>759363.14</v>
      </c>
      <c r="E454">
        <v>26461.74</v>
      </c>
      <c r="F454" s="4">
        <v>45348</v>
      </c>
      <c r="G454" s="4">
        <v>45596</v>
      </c>
      <c r="H454" t="s">
        <v>70</v>
      </c>
      <c r="I454" t="s">
        <v>29</v>
      </c>
    </row>
    <row r="455" spans="1:9" x14ac:dyDescent="0.3">
      <c r="A455" t="s">
        <v>1106</v>
      </c>
      <c r="B455" t="s">
        <v>1107</v>
      </c>
      <c r="C455" t="s">
        <v>39</v>
      </c>
      <c r="D455">
        <v>929288.26</v>
      </c>
      <c r="E455">
        <v>21504.15</v>
      </c>
      <c r="F455" s="4">
        <v>44565</v>
      </c>
      <c r="G455" s="4">
        <v>44958</v>
      </c>
      <c r="H455" t="s">
        <v>1108</v>
      </c>
      <c r="I455" t="s">
        <v>18</v>
      </c>
    </row>
    <row r="456" spans="1:9" x14ac:dyDescent="0.3">
      <c r="A456" t="s">
        <v>1109</v>
      </c>
      <c r="B456" t="s">
        <v>404</v>
      </c>
      <c r="C456" t="s">
        <v>16</v>
      </c>
      <c r="D456">
        <v>299799.12</v>
      </c>
      <c r="E456">
        <v>7492.98</v>
      </c>
      <c r="F456" s="4">
        <v>44932</v>
      </c>
      <c r="G456" s="4">
        <v>45536</v>
      </c>
      <c r="H456" t="s">
        <v>1110</v>
      </c>
      <c r="I456" t="s">
        <v>18</v>
      </c>
    </row>
    <row r="457" spans="1:9" x14ac:dyDescent="0.3">
      <c r="A457" t="s">
        <v>1111</v>
      </c>
      <c r="B457" t="s">
        <v>496</v>
      </c>
      <c r="C457" t="s">
        <v>27</v>
      </c>
      <c r="D457">
        <v>754594.09</v>
      </c>
      <c r="E457">
        <v>33998.480000000003</v>
      </c>
      <c r="F457" s="4">
        <v>45071</v>
      </c>
      <c r="G457" s="4">
        <v>45577</v>
      </c>
      <c r="H457" t="s">
        <v>358</v>
      </c>
      <c r="I457" t="s">
        <v>13</v>
      </c>
    </row>
    <row r="458" spans="1:9" x14ac:dyDescent="0.3">
      <c r="A458" t="s">
        <v>1112</v>
      </c>
      <c r="B458" t="s">
        <v>130</v>
      </c>
      <c r="C458" t="s">
        <v>39</v>
      </c>
      <c r="D458">
        <v>605992.56999999995</v>
      </c>
      <c r="E458">
        <v>7813.41</v>
      </c>
      <c r="F458" s="4">
        <v>44668</v>
      </c>
      <c r="G458" s="4">
        <v>45231</v>
      </c>
      <c r="H458" t="s">
        <v>318</v>
      </c>
      <c r="I458" t="s">
        <v>13</v>
      </c>
    </row>
    <row r="459" spans="1:9" x14ac:dyDescent="0.3">
      <c r="A459" t="s">
        <v>1113</v>
      </c>
      <c r="B459" t="s">
        <v>178</v>
      </c>
      <c r="C459" t="s">
        <v>11</v>
      </c>
      <c r="D459">
        <v>248395.47</v>
      </c>
      <c r="E459">
        <v>4031.13</v>
      </c>
      <c r="F459" s="4">
        <v>44636</v>
      </c>
      <c r="G459" s="4">
        <v>45328</v>
      </c>
      <c r="H459" t="s">
        <v>640</v>
      </c>
      <c r="I459" t="s">
        <v>29</v>
      </c>
    </row>
    <row r="460" spans="1:9" x14ac:dyDescent="0.3">
      <c r="A460" t="s">
        <v>1114</v>
      </c>
      <c r="B460" t="s">
        <v>1115</v>
      </c>
      <c r="C460" t="s">
        <v>16</v>
      </c>
      <c r="D460">
        <v>821590.37</v>
      </c>
      <c r="E460">
        <v>6204.58</v>
      </c>
      <c r="F460" s="4">
        <v>45426</v>
      </c>
      <c r="G460" s="4">
        <v>45743</v>
      </c>
      <c r="H460" t="s">
        <v>474</v>
      </c>
      <c r="I460" t="s">
        <v>13</v>
      </c>
    </row>
    <row r="461" spans="1:9" x14ac:dyDescent="0.3">
      <c r="A461" t="s">
        <v>1116</v>
      </c>
      <c r="B461" t="s">
        <v>1117</v>
      </c>
      <c r="C461" t="s">
        <v>11</v>
      </c>
      <c r="D461">
        <v>626066.5</v>
      </c>
      <c r="E461">
        <v>47396.639999999999</v>
      </c>
      <c r="F461" s="4">
        <v>45249</v>
      </c>
      <c r="G461" s="4">
        <v>45412</v>
      </c>
      <c r="H461" t="s">
        <v>737</v>
      </c>
      <c r="I461" t="s">
        <v>18</v>
      </c>
    </row>
    <row r="462" spans="1:9" x14ac:dyDescent="0.3">
      <c r="A462" t="s">
        <v>1118</v>
      </c>
      <c r="B462" t="s">
        <v>1119</v>
      </c>
      <c r="C462" t="s">
        <v>27</v>
      </c>
      <c r="D462">
        <v>228610.42</v>
      </c>
      <c r="E462">
        <v>43465.11</v>
      </c>
      <c r="F462" s="4">
        <v>44931</v>
      </c>
      <c r="G462" s="4">
        <v>45768</v>
      </c>
      <c r="H462" t="s">
        <v>519</v>
      </c>
      <c r="I462" t="s">
        <v>13</v>
      </c>
    </row>
    <row r="463" spans="1:9" x14ac:dyDescent="0.3">
      <c r="A463" t="s">
        <v>1120</v>
      </c>
      <c r="B463" t="s">
        <v>1121</v>
      </c>
      <c r="C463" t="s">
        <v>11</v>
      </c>
      <c r="D463">
        <v>588552.42000000004</v>
      </c>
      <c r="E463">
        <v>11187.2</v>
      </c>
      <c r="F463" s="4">
        <v>44904</v>
      </c>
      <c r="G463" s="4">
        <v>45351</v>
      </c>
      <c r="H463" t="s">
        <v>170</v>
      </c>
      <c r="I463" t="s">
        <v>13</v>
      </c>
    </row>
    <row r="464" spans="1:9" x14ac:dyDescent="0.3">
      <c r="A464" t="s">
        <v>1122</v>
      </c>
      <c r="B464" t="s">
        <v>1123</v>
      </c>
      <c r="C464" t="s">
        <v>11</v>
      </c>
      <c r="D464">
        <v>756517.86</v>
      </c>
      <c r="E464">
        <v>32399.05</v>
      </c>
      <c r="F464" s="4">
        <v>45489</v>
      </c>
      <c r="G464" s="4">
        <v>45737</v>
      </c>
      <c r="H464" t="s">
        <v>490</v>
      </c>
      <c r="I464" t="s">
        <v>13</v>
      </c>
    </row>
    <row r="465" spans="1:9" x14ac:dyDescent="0.3">
      <c r="A465" t="s">
        <v>1124</v>
      </c>
      <c r="B465" t="s">
        <v>1125</v>
      </c>
      <c r="C465" t="s">
        <v>11</v>
      </c>
      <c r="D465">
        <v>906578.95</v>
      </c>
      <c r="E465">
        <v>42841.16</v>
      </c>
      <c r="F465" s="4">
        <v>45291</v>
      </c>
      <c r="G465" s="4">
        <v>45730</v>
      </c>
      <c r="H465" t="s">
        <v>167</v>
      </c>
      <c r="I465" t="s">
        <v>29</v>
      </c>
    </row>
    <row r="466" spans="1:9" x14ac:dyDescent="0.3">
      <c r="A466" t="s">
        <v>1126</v>
      </c>
      <c r="B466" t="s">
        <v>1127</v>
      </c>
      <c r="C466" t="s">
        <v>11</v>
      </c>
      <c r="D466">
        <v>957896.95</v>
      </c>
      <c r="E466">
        <v>49805.279999999999</v>
      </c>
      <c r="F466" s="4">
        <v>44934</v>
      </c>
      <c r="G466" s="4">
        <v>45178</v>
      </c>
      <c r="H466" t="s">
        <v>1128</v>
      </c>
      <c r="I466" t="s">
        <v>18</v>
      </c>
    </row>
    <row r="467" spans="1:9" x14ac:dyDescent="0.3">
      <c r="A467" t="s">
        <v>1129</v>
      </c>
      <c r="B467" t="s">
        <v>933</v>
      </c>
      <c r="C467" t="s">
        <v>11</v>
      </c>
      <c r="D467">
        <v>552304.07999999996</v>
      </c>
      <c r="E467">
        <v>15251.04</v>
      </c>
      <c r="F467" s="4">
        <v>45005</v>
      </c>
      <c r="G467" s="4">
        <v>45708</v>
      </c>
      <c r="H467" t="s">
        <v>586</v>
      </c>
      <c r="I467" t="s">
        <v>18</v>
      </c>
    </row>
    <row r="468" spans="1:9" x14ac:dyDescent="0.3">
      <c r="A468" t="s">
        <v>1130</v>
      </c>
      <c r="B468" t="s">
        <v>1131</v>
      </c>
      <c r="C468" t="s">
        <v>35</v>
      </c>
      <c r="D468">
        <v>835399.66</v>
      </c>
      <c r="E468">
        <v>15145.22</v>
      </c>
      <c r="F468" s="4">
        <v>44743</v>
      </c>
      <c r="G468" s="4">
        <v>44936</v>
      </c>
      <c r="H468" t="s">
        <v>99</v>
      </c>
      <c r="I468" t="s">
        <v>18</v>
      </c>
    </row>
    <row r="469" spans="1:9" x14ac:dyDescent="0.3">
      <c r="A469" t="s">
        <v>1132</v>
      </c>
      <c r="B469" t="s">
        <v>1006</v>
      </c>
      <c r="C469" t="s">
        <v>11</v>
      </c>
      <c r="D469">
        <v>280016.65999999997</v>
      </c>
      <c r="E469">
        <v>40111.879999999997</v>
      </c>
      <c r="F469" s="4">
        <v>45414</v>
      </c>
      <c r="G469" s="4">
        <v>45624</v>
      </c>
      <c r="H469" t="s">
        <v>774</v>
      </c>
      <c r="I469" t="s">
        <v>13</v>
      </c>
    </row>
    <row r="470" spans="1:9" x14ac:dyDescent="0.3">
      <c r="A470" t="s">
        <v>1133</v>
      </c>
      <c r="B470" t="s">
        <v>1134</v>
      </c>
      <c r="C470" t="s">
        <v>27</v>
      </c>
      <c r="D470">
        <v>993955.61</v>
      </c>
      <c r="E470">
        <v>33490.230000000003</v>
      </c>
      <c r="F470" s="4">
        <v>44768</v>
      </c>
      <c r="G470" s="4">
        <v>45207</v>
      </c>
      <c r="H470" t="s">
        <v>643</v>
      </c>
      <c r="I470" t="s">
        <v>18</v>
      </c>
    </row>
    <row r="471" spans="1:9" x14ac:dyDescent="0.3">
      <c r="A471" t="s">
        <v>1135</v>
      </c>
      <c r="B471" t="s">
        <v>1136</v>
      </c>
      <c r="C471" t="s">
        <v>16</v>
      </c>
      <c r="D471">
        <v>490242.35</v>
      </c>
      <c r="E471">
        <v>36533.99</v>
      </c>
      <c r="F471" s="4">
        <v>44983</v>
      </c>
      <c r="G471" s="4">
        <v>45627</v>
      </c>
      <c r="H471" t="s">
        <v>1137</v>
      </c>
      <c r="I471" t="s">
        <v>13</v>
      </c>
    </row>
    <row r="472" spans="1:9" x14ac:dyDescent="0.3">
      <c r="A472" t="s">
        <v>1138</v>
      </c>
      <c r="B472" t="s">
        <v>1139</v>
      </c>
      <c r="C472" t="s">
        <v>16</v>
      </c>
      <c r="D472">
        <v>598861.52</v>
      </c>
      <c r="E472">
        <v>46960.11</v>
      </c>
      <c r="F472" s="4">
        <v>44749</v>
      </c>
      <c r="G472" s="4">
        <v>44855</v>
      </c>
      <c r="H472" t="s">
        <v>1140</v>
      </c>
      <c r="I472" t="s">
        <v>13</v>
      </c>
    </row>
    <row r="473" spans="1:9" x14ac:dyDescent="0.3">
      <c r="A473" t="s">
        <v>1141</v>
      </c>
      <c r="B473" t="s">
        <v>1142</v>
      </c>
      <c r="C473" t="s">
        <v>27</v>
      </c>
      <c r="D473">
        <v>459775.68</v>
      </c>
      <c r="E473">
        <v>5573.79</v>
      </c>
      <c r="F473" s="4">
        <v>44817</v>
      </c>
      <c r="G473" s="4">
        <v>45733</v>
      </c>
      <c r="H473" t="s">
        <v>525</v>
      </c>
      <c r="I473" t="s">
        <v>18</v>
      </c>
    </row>
    <row r="474" spans="1:9" x14ac:dyDescent="0.3">
      <c r="A474" t="s">
        <v>1143</v>
      </c>
      <c r="B474" t="s">
        <v>1144</v>
      </c>
      <c r="C474" t="s">
        <v>16</v>
      </c>
      <c r="D474">
        <v>239060.96</v>
      </c>
      <c r="E474">
        <v>38359.18</v>
      </c>
      <c r="F474" s="4">
        <v>45008</v>
      </c>
      <c r="G474" s="4">
        <v>45137</v>
      </c>
      <c r="H474" t="s">
        <v>1145</v>
      </c>
      <c r="I474" t="s">
        <v>29</v>
      </c>
    </row>
    <row r="475" spans="1:9" x14ac:dyDescent="0.3">
      <c r="A475" t="s">
        <v>1146</v>
      </c>
      <c r="B475" t="s">
        <v>1147</v>
      </c>
      <c r="C475" t="s">
        <v>27</v>
      </c>
      <c r="D475">
        <v>548995.11</v>
      </c>
      <c r="E475">
        <v>27754.17</v>
      </c>
      <c r="F475" s="4">
        <v>45294</v>
      </c>
      <c r="G475" s="4">
        <v>45599</v>
      </c>
      <c r="H475" t="s">
        <v>766</v>
      </c>
      <c r="I475" t="s">
        <v>18</v>
      </c>
    </row>
    <row r="476" spans="1:9" x14ac:dyDescent="0.3">
      <c r="A476" t="s">
        <v>1148</v>
      </c>
      <c r="B476" t="s">
        <v>1149</v>
      </c>
      <c r="C476" t="s">
        <v>35</v>
      </c>
      <c r="D476">
        <v>914650.1</v>
      </c>
      <c r="E476">
        <v>10390.85</v>
      </c>
      <c r="F476" s="4">
        <v>45449</v>
      </c>
      <c r="G476" s="4">
        <v>45594</v>
      </c>
      <c r="H476" t="s">
        <v>105</v>
      </c>
      <c r="I476" t="s">
        <v>18</v>
      </c>
    </row>
    <row r="477" spans="1:9" x14ac:dyDescent="0.3">
      <c r="A477" t="s">
        <v>1150</v>
      </c>
      <c r="B477" t="s">
        <v>1151</v>
      </c>
      <c r="C477" t="s">
        <v>27</v>
      </c>
      <c r="D477">
        <v>875196.03</v>
      </c>
      <c r="E477">
        <v>47273.120000000003</v>
      </c>
      <c r="F477" s="4">
        <v>45132</v>
      </c>
      <c r="G477" s="4">
        <v>45707</v>
      </c>
      <c r="H477" t="s">
        <v>973</v>
      </c>
      <c r="I477" t="s">
        <v>13</v>
      </c>
    </row>
    <row r="478" spans="1:9" x14ac:dyDescent="0.3">
      <c r="A478" t="s">
        <v>1152</v>
      </c>
      <c r="B478" t="s">
        <v>1153</v>
      </c>
      <c r="C478" t="s">
        <v>39</v>
      </c>
      <c r="D478">
        <v>602323.56999999995</v>
      </c>
      <c r="E478">
        <v>35882.959999999999</v>
      </c>
      <c r="F478" s="4">
        <v>45259</v>
      </c>
      <c r="G478" s="4">
        <v>45553</v>
      </c>
      <c r="H478" t="s">
        <v>929</v>
      </c>
      <c r="I478" t="s">
        <v>13</v>
      </c>
    </row>
    <row r="479" spans="1:9" x14ac:dyDescent="0.3">
      <c r="A479" t="s">
        <v>1154</v>
      </c>
      <c r="B479" t="s">
        <v>1155</v>
      </c>
      <c r="C479" t="s">
        <v>16</v>
      </c>
      <c r="D479">
        <v>339544.81</v>
      </c>
      <c r="E479">
        <v>19171.37</v>
      </c>
      <c r="F479" s="4">
        <v>44910</v>
      </c>
      <c r="G479" s="4">
        <v>45704</v>
      </c>
      <c r="H479" t="s">
        <v>365</v>
      </c>
      <c r="I479" t="s">
        <v>18</v>
      </c>
    </row>
    <row r="480" spans="1:9" x14ac:dyDescent="0.3">
      <c r="A480" t="s">
        <v>1156</v>
      </c>
      <c r="B480" t="s">
        <v>1157</v>
      </c>
      <c r="C480" t="s">
        <v>11</v>
      </c>
      <c r="D480">
        <v>212936.56</v>
      </c>
      <c r="E480">
        <v>21306.29</v>
      </c>
      <c r="F480" s="4">
        <v>44566</v>
      </c>
      <c r="G480" s="4">
        <v>45217</v>
      </c>
      <c r="H480" t="s">
        <v>76</v>
      </c>
      <c r="I480" t="s">
        <v>29</v>
      </c>
    </row>
    <row r="481" spans="1:9" x14ac:dyDescent="0.3">
      <c r="A481" t="s">
        <v>1158</v>
      </c>
      <c r="B481" t="s">
        <v>1001</v>
      </c>
      <c r="C481" t="s">
        <v>11</v>
      </c>
      <c r="D481">
        <v>254540.49</v>
      </c>
      <c r="E481">
        <v>29363.919999999998</v>
      </c>
      <c r="F481" s="4">
        <v>44991</v>
      </c>
      <c r="G481" s="4">
        <v>45342</v>
      </c>
      <c r="H481" t="s">
        <v>653</v>
      </c>
      <c r="I481" t="s">
        <v>18</v>
      </c>
    </row>
    <row r="482" spans="1:9" x14ac:dyDescent="0.3">
      <c r="A482" t="s">
        <v>1159</v>
      </c>
      <c r="B482" t="s">
        <v>1160</v>
      </c>
      <c r="C482" t="s">
        <v>16</v>
      </c>
      <c r="D482">
        <v>689930.38</v>
      </c>
      <c r="E482">
        <v>34543.65</v>
      </c>
      <c r="F482" s="4">
        <v>44812</v>
      </c>
      <c r="G482" s="4">
        <v>45768</v>
      </c>
      <c r="H482" t="s">
        <v>1161</v>
      </c>
      <c r="I482" t="s">
        <v>18</v>
      </c>
    </row>
    <row r="483" spans="1:9" x14ac:dyDescent="0.3">
      <c r="A483" t="s">
        <v>1162</v>
      </c>
      <c r="B483" t="s">
        <v>370</v>
      </c>
      <c r="C483" t="s">
        <v>11</v>
      </c>
      <c r="D483">
        <v>221668.87</v>
      </c>
      <c r="E483">
        <v>15955.23</v>
      </c>
      <c r="F483" s="4">
        <v>44954</v>
      </c>
      <c r="G483" s="4">
        <v>45060</v>
      </c>
      <c r="H483" t="s">
        <v>929</v>
      </c>
      <c r="I483" t="s">
        <v>13</v>
      </c>
    </row>
    <row r="484" spans="1:9" x14ac:dyDescent="0.3">
      <c r="A484" t="s">
        <v>1163</v>
      </c>
      <c r="B484" t="s">
        <v>1164</v>
      </c>
      <c r="C484" t="s">
        <v>11</v>
      </c>
      <c r="D484">
        <v>439642.23</v>
      </c>
      <c r="E484">
        <v>6210.91</v>
      </c>
      <c r="F484" s="4">
        <v>44319</v>
      </c>
      <c r="G484" s="4">
        <v>44578</v>
      </c>
      <c r="H484" t="s">
        <v>386</v>
      </c>
      <c r="I484" t="s">
        <v>29</v>
      </c>
    </row>
    <row r="485" spans="1:9" x14ac:dyDescent="0.3">
      <c r="A485" t="s">
        <v>1165</v>
      </c>
      <c r="B485" t="s">
        <v>1166</v>
      </c>
      <c r="C485" t="s">
        <v>16</v>
      </c>
      <c r="D485">
        <v>865249.34</v>
      </c>
      <c r="E485">
        <v>47292.42</v>
      </c>
      <c r="F485" s="4">
        <v>44348</v>
      </c>
      <c r="G485" s="4">
        <v>45463</v>
      </c>
      <c r="H485" t="s">
        <v>1167</v>
      </c>
      <c r="I485" t="s">
        <v>13</v>
      </c>
    </row>
    <row r="486" spans="1:9" x14ac:dyDescent="0.3">
      <c r="A486" t="s">
        <v>1168</v>
      </c>
      <c r="B486" t="s">
        <v>1169</v>
      </c>
      <c r="C486" t="s">
        <v>11</v>
      </c>
      <c r="D486">
        <v>176246.1</v>
      </c>
      <c r="E486">
        <v>30696.81</v>
      </c>
      <c r="F486" s="4">
        <v>45186</v>
      </c>
      <c r="G486" s="4">
        <v>45618</v>
      </c>
      <c r="H486" t="s">
        <v>713</v>
      </c>
      <c r="I486" t="s">
        <v>13</v>
      </c>
    </row>
    <row r="487" spans="1:9" x14ac:dyDescent="0.3">
      <c r="A487" t="s">
        <v>1170</v>
      </c>
      <c r="B487" t="s">
        <v>1171</v>
      </c>
      <c r="C487" t="s">
        <v>16</v>
      </c>
      <c r="D487">
        <v>996552.62</v>
      </c>
      <c r="E487">
        <v>9224.2099999999991</v>
      </c>
      <c r="F487" s="4">
        <v>44716</v>
      </c>
      <c r="G487" s="4">
        <v>45004</v>
      </c>
      <c r="H487" t="s">
        <v>134</v>
      </c>
      <c r="I487" t="s">
        <v>29</v>
      </c>
    </row>
    <row r="488" spans="1:9" x14ac:dyDescent="0.3">
      <c r="A488" t="s">
        <v>1172</v>
      </c>
      <c r="B488" t="s">
        <v>1173</v>
      </c>
      <c r="C488" t="s">
        <v>39</v>
      </c>
      <c r="D488">
        <v>475001.01</v>
      </c>
      <c r="E488">
        <v>40408.629999999997</v>
      </c>
      <c r="F488" s="4">
        <v>45215</v>
      </c>
      <c r="G488" s="4">
        <v>45862</v>
      </c>
      <c r="H488" t="s">
        <v>525</v>
      </c>
      <c r="I488" t="s">
        <v>13</v>
      </c>
    </row>
    <row r="489" spans="1:9" x14ac:dyDescent="0.3">
      <c r="A489" t="s">
        <v>1174</v>
      </c>
      <c r="B489" t="s">
        <v>950</v>
      </c>
      <c r="C489" t="s">
        <v>27</v>
      </c>
      <c r="D489">
        <v>762636.47</v>
      </c>
      <c r="E489">
        <v>39288.65</v>
      </c>
      <c r="F489" s="4">
        <v>45015</v>
      </c>
      <c r="G489" s="4">
        <v>45430</v>
      </c>
      <c r="H489" t="s">
        <v>190</v>
      </c>
      <c r="I489" t="s">
        <v>18</v>
      </c>
    </row>
    <row r="490" spans="1:9" x14ac:dyDescent="0.3">
      <c r="A490" t="s">
        <v>1175</v>
      </c>
      <c r="B490" t="s">
        <v>1077</v>
      </c>
      <c r="C490" t="s">
        <v>16</v>
      </c>
      <c r="D490">
        <v>578045.82999999996</v>
      </c>
      <c r="E490">
        <v>35348.239999999998</v>
      </c>
      <c r="F490" s="4">
        <v>45219</v>
      </c>
      <c r="G490" s="4">
        <v>45748</v>
      </c>
      <c r="H490" t="s">
        <v>762</v>
      </c>
      <c r="I490" t="s">
        <v>29</v>
      </c>
    </row>
    <row r="491" spans="1:9" x14ac:dyDescent="0.3">
      <c r="A491" t="s">
        <v>1176</v>
      </c>
      <c r="B491" t="s">
        <v>1177</v>
      </c>
      <c r="C491" t="s">
        <v>11</v>
      </c>
      <c r="D491">
        <v>686810.46</v>
      </c>
      <c r="E491">
        <v>48762.1</v>
      </c>
      <c r="F491" s="4">
        <v>44395</v>
      </c>
      <c r="G491" s="4">
        <v>44822</v>
      </c>
      <c r="H491" t="s">
        <v>90</v>
      </c>
      <c r="I491" t="s">
        <v>29</v>
      </c>
    </row>
    <row r="492" spans="1:9" x14ac:dyDescent="0.3">
      <c r="A492" t="s">
        <v>1178</v>
      </c>
      <c r="B492" t="s">
        <v>510</v>
      </c>
      <c r="C492" t="s">
        <v>16</v>
      </c>
      <c r="D492">
        <v>531031.94999999995</v>
      </c>
      <c r="E492">
        <v>42862.81</v>
      </c>
      <c r="F492" s="4">
        <v>44794</v>
      </c>
      <c r="G492" s="4">
        <v>45025</v>
      </c>
      <c r="H492" t="s">
        <v>717</v>
      </c>
      <c r="I492" t="s">
        <v>29</v>
      </c>
    </row>
    <row r="493" spans="1:9" x14ac:dyDescent="0.3">
      <c r="A493" t="s">
        <v>1179</v>
      </c>
      <c r="B493" t="s">
        <v>1180</v>
      </c>
      <c r="C493" t="s">
        <v>39</v>
      </c>
      <c r="D493">
        <v>101487.75</v>
      </c>
      <c r="E493">
        <v>28655.7</v>
      </c>
      <c r="F493" s="4">
        <v>45408</v>
      </c>
      <c r="G493" s="4">
        <v>45578</v>
      </c>
      <c r="H493" t="s">
        <v>70</v>
      </c>
      <c r="I493" t="s">
        <v>13</v>
      </c>
    </row>
    <row r="494" spans="1:9" x14ac:dyDescent="0.3">
      <c r="A494" t="s">
        <v>1181</v>
      </c>
      <c r="B494" t="s">
        <v>1182</v>
      </c>
      <c r="C494" t="s">
        <v>35</v>
      </c>
      <c r="D494">
        <v>865557.47</v>
      </c>
      <c r="E494">
        <v>31343.99</v>
      </c>
      <c r="F494" s="4">
        <v>45156</v>
      </c>
      <c r="G494" s="4">
        <v>45182</v>
      </c>
      <c r="H494" t="s">
        <v>1183</v>
      </c>
      <c r="I494" t="s">
        <v>13</v>
      </c>
    </row>
    <row r="495" spans="1:9" x14ac:dyDescent="0.3">
      <c r="A495" t="s">
        <v>1184</v>
      </c>
      <c r="B495" t="s">
        <v>1185</v>
      </c>
      <c r="C495" t="s">
        <v>27</v>
      </c>
      <c r="D495">
        <v>529629.31999999995</v>
      </c>
      <c r="E495">
        <v>34718.81</v>
      </c>
      <c r="F495" s="4">
        <v>44711</v>
      </c>
      <c r="G495" s="4">
        <v>44931</v>
      </c>
      <c r="H495" t="s">
        <v>1038</v>
      </c>
      <c r="I495" t="s">
        <v>29</v>
      </c>
    </row>
    <row r="496" spans="1:9" x14ac:dyDescent="0.3">
      <c r="A496" t="s">
        <v>1186</v>
      </c>
      <c r="B496" t="s">
        <v>1187</v>
      </c>
      <c r="C496" t="s">
        <v>39</v>
      </c>
      <c r="D496">
        <v>338855.5</v>
      </c>
      <c r="E496">
        <v>40010.410000000003</v>
      </c>
      <c r="F496" s="4">
        <v>45241</v>
      </c>
      <c r="G496" s="4">
        <v>45303</v>
      </c>
      <c r="H496" t="s">
        <v>208</v>
      </c>
      <c r="I496" t="s">
        <v>13</v>
      </c>
    </row>
    <row r="497" spans="1:9" x14ac:dyDescent="0.3">
      <c r="A497" t="s">
        <v>1188</v>
      </c>
      <c r="B497" t="s">
        <v>1189</v>
      </c>
      <c r="C497" t="s">
        <v>11</v>
      </c>
      <c r="D497">
        <v>884959.1</v>
      </c>
      <c r="E497">
        <v>49578.69</v>
      </c>
      <c r="F497" s="4">
        <v>44150</v>
      </c>
      <c r="G497" s="4">
        <v>44746</v>
      </c>
      <c r="H497" t="s">
        <v>537</v>
      </c>
      <c r="I497" t="s">
        <v>18</v>
      </c>
    </row>
    <row r="498" spans="1:9" x14ac:dyDescent="0.3">
      <c r="A498" t="s">
        <v>1190</v>
      </c>
      <c r="B498" t="s">
        <v>1191</v>
      </c>
      <c r="C498" t="s">
        <v>16</v>
      </c>
      <c r="D498">
        <v>358637.87</v>
      </c>
      <c r="E498">
        <v>32246.66</v>
      </c>
      <c r="F498" s="4">
        <v>45027</v>
      </c>
      <c r="G498" s="4">
        <v>45578</v>
      </c>
      <c r="H498" t="s">
        <v>1192</v>
      </c>
      <c r="I498" t="s">
        <v>29</v>
      </c>
    </row>
    <row r="499" spans="1:9" x14ac:dyDescent="0.3">
      <c r="A499" t="s">
        <v>1193</v>
      </c>
      <c r="B499" t="s">
        <v>1194</v>
      </c>
      <c r="C499" t="s">
        <v>16</v>
      </c>
      <c r="D499">
        <v>823630.54</v>
      </c>
      <c r="E499">
        <v>19764.669999999998</v>
      </c>
      <c r="F499" s="4">
        <v>45132</v>
      </c>
      <c r="G499" s="4">
        <v>45820</v>
      </c>
      <c r="H499" t="s">
        <v>413</v>
      </c>
      <c r="I499" t="s">
        <v>13</v>
      </c>
    </row>
    <row r="500" spans="1:9" x14ac:dyDescent="0.3">
      <c r="A500" t="s">
        <v>1195</v>
      </c>
      <c r="B500" t="s">
        <v>1196</v>
      </c>
      <c r="C500" t="s">
        <v>27</v>
      </c>
      <c r="D500">
        <v>967982.29</v>
      </c>
      <c r="E500">
        <v>8637.0400000000009</v>
      </c>
      <c r="F500" s="4">
        <v>44709</v>
      </c>
      <c r="G500" s="4">
        <v>45622</v>
      </c>
      <c r="H500" t="s">
        <v>1197</v>
      </c>
      <c r="I500" t="s">
        <v>13</v>
      </c>
    </row>
    <row r="501" spans="1:9" x14ac:dyDescent="0.3">
      <c r="A501" t="s">
        <v>1198</v>
      </c>
      <c r="B501" t="s">
        <v>1199</v>
      </c>
      <c r="C501" t="s">
        <v>35</v>
      </c>
      <c r="D501">
        <v>831106.65</v>
      </c>
      <c r="E501">
        <v>15173.36</v>
      </c>
      <c r="F501" s="4">
        <v>44431</v>
      </c>
      <c r="G501" s="4">
        <v>44478</v>
      </c>
      <c r="H501" t="s">
        <v>413</v>
      </c>
      <c r="I501" t="s">
        <v>29</v>
      </c>
    </row>
    <row r="502" spans="1:9" x14ac:dyDescent="0.3">
      <c r="A502" t="s">
        <v>1200</v>
      </c>
      <c r="B502" t="s">
        <v>1201</v>
      </c>
      <c r="C502" t="s">
        <v>27</v>
      </c>
      <c r="D502">
        <v>696326.36</v>
      </c>
      <c r="E502">
        <v>45185.96</v>
      </c>
      <c r="F502" s="4">
        <v>44830</v>
      </c>
      <c r="G502" s="4">
        <v>45554</v>
      </c>
      <c r="H502" t="s">
        <v>574</v>
      </c>
      <c r="I502" t="s">
        <v>29</v>
      </c>
    </row>
    <row r="503" spans="1:9" x14ac:dyDescent="0.3">
      <c r="A503" t="s">
        <v>1202</v>
      </c>
      <c r="B503" t="s">
        <v>1203</v>
      </c>
      <c r="C503" t="s">
        <v>39</v>
      </c>
      <c r="D503">
        <v>859022.62</v>
      </c>
      <c r="E503">
        <v>38006.92</v>
      </c>
      <c r="F503" s="4">
        <v>44297</v>
      </c>
      <c r="G503" s="4">
        <v>45125</v>
      </c>
      <c r="H503" t="s">
        <v>1204</v>
      </c>
      <c r="I503" t="s">
        <v>18</v>
      </c>
    </row>
    <row r="504" spans="1:9" x14ac:dyDescent="0.3">
      <c r="A504" t="s">
        <v>1205</v>
      </c>
      <c r="B504" t="s">
        <v>1206</v>
      </c>
      <c r="C504" t="s">
        <v>16</v>
      </c>
      <c r="D504">
        <v>927686.77</v>
      </c>
      <c r="E504">
        <v>5741.2</v>
      </c>
      <c r="F504" s="4">
        <v>44495</v>
      </c>
      <c r="G504" s="4">
        <v>44628</v>
      </c>
      <c r="H504" t="s">
        <v>64</v>
      </c>
      <c r="I504" t="s">
        <v>29</v>
      </c>
    </row>
    <row r="505" spans="1:9" x14ac:dyDescent="0.3">
      <c r="A505" t="s">
        <v>1207</v>
      </c>
      <c r="B505" t="s">
        <v>1208</v>
      </c>
      <c r="C505" t="s">
        <v>39</v>
      </c>
      <c r="D505">
        <v>784387.86</v>
      </c>
      <c r="E505">
        <v>8447.39</v>
      </c>
      <c r="F505" s="4">
        <v>45357</v>
      </c>
      <c r="G505" s="4">
        <v>45436</v>
      </c>
      <c r="H505" t="s">
        <v>176</v>
      </c>
      <c r="I505" t="s">
        <v>13</v>
      </c>
    </row>
    <row r="506" spans="1:9" x14ac:dyDescent="0.3">
      <c r="A506" t="s">
        <v>1209</v>
      </c>
      <c r="B506" t="s">
        <v>846</v>
      </c>
      <c r="C506" t="s">
        <v>16</v>
      </c>
      <c r="D506">
        <v>281528.92</v>
      </c>
      <c r="E506">
        <v>16510.78</v>
      </c>
      <c r="F506" s="4">
        <v>45131</v>
      </c>
      <c r="G506" s="4">
        <v>45398</v>
      </c>
      <c r="H506" t="s">
        <v>353</v>
      </c>
      <c r="I506" t="s">
        <v>13</v>
      </c>
    </row>
    <row r="507" spans="1:9" x14ac:dyDescent="0.3">
      <c r="A507" t="s">
        <v>1210</v>
      </c>
      <c r="B507" t="s">
        <v>1211</v>
      </c>
      <c r="C507" t="s">
        <v>16</v>
      </c>
      <c r="D507">
        <v>524787.73</v>
      </c>
      <c r="E507">
        <v>29800.1</v>
      </c>
      <c r="F507" s="4">
        <v>45221</v>
      </c>
      <c r="G507" s="4">
        <v>45372</v>
      </c>
      <c r="H507" t="s">
        <v>298</v>
      </c>
      <c r="I507" t="s">
        <v>18</v>
      </c>
    </row>
    <row r="508" spans="1:9" x14ac:dyDescent="0.3">
      <c r="A508" t="s">
        <v>1212</v>
      </c>
      <c r="B508" t="s">
        <v>1075</v>
      </c>
      <c r="C508" t="s">
        <v>16</v>
      </c>
      <c r="D508">
        <v>253007.11</v>
      </c>
      <c r="E508">
        <v>11056.74</v>
      </c>
      <c r="F508" s="4">
        <v>44892</v>
      </c>
      <c r="G508" s="4">
        <v>45324</v>
      </c>
      <c r="H508" t="s">
        <v>1213</v>
      </c>
      <c r="I508" t="s">
        <v>18</v>
      </c>
    </row>
    <row r="509" spans="1:9" x14ac:dyDescent="0.3">
      <c r="A509" t="s">
        <v>1214</v>
      </c>
      <c r="B509" t="s">
        <v>1215</v>
      </c>
      <c r="C509" t="s">
        <v>16</v>
      </c>
      <c r="D509">
        <v>406854.66</v>
      </c>
      <c r="E509">
        <v>7426.51</v>
      </c>
      <c r="F509" s="4">
        <v>45497</v>
      </c>
      <c r="G509" s="4">
        <v>45632</v>
      </c>
      <c r="H509" t="s">
        <v>380</v>
      </c>
      <c r="I509" t="s">
        <v>29</v>
      </c>
    </row>
    <row r="510" spans="1:9" x14ac:dyDescent="0.3">
      <c r="A510" t="s">
        <v>1216</v>
      </c>
      <c r="B510" t="s">
        <v>1217</v>
      </c>
      <c r="C510" t="s">
        <v>11</v>
      </c>
      <c r="D510">
        <v>264814.58</v>
      </c>
      <c r="E510">
        <v>22608.2</v>
      </c>
      <c r="F510" s="4">
        <v>45021</v>
      </c>
      <c r="G510" s="4">
        <v>45321</v>
      </c>
      <c r="H510" t="s">
        <v>851</v>
      </c>
      <c r="I510" t="s">
        <v>18</v>
      </c>
    </row>
    <row r="511" spans="1:9" x14ac:dyDescent="0.3">
      <c r="A511" t="s">
        <v>1218</v>
      </c>
      <c r="B511" t="s">
        <v>1219</v>
      </c>
      <c r="C511" t="s">
        <v>35</v>
      </c>
      <c r="D511">
        <v>166391.76</v>
      </c>
      <c r="E511">
        <v>29229.09</v>
      </c>
      <c r="F511" s="4">
        <v>44807</v>
      </c>
      <c r="G511" s="4">
        <v>45237</v>
      </c>
      <c r="H511" t="s">
        <v>292</v>
      </c>
      <c r="I511" t="s">
        <v>29</v>
      </c>
    </row>
    <row r="512" spans="1:9" x14ac:dyDescent="0.3">
      <c r="A512" t="s">
        <v>1220</v>
      </c>
      <c r="B512" t="s">
        <v>483</v>
      </c>
      <c r="C512" t="s">
        <v>11</v>
      </c>
      <c r="D512">
        <v>725177.51</v>
      </c>
      <c r="E512">
        <v>40898.36</v>
      </c>
      <c r="F512" s="4">
        <v>44751</v>
      </c>
      <c r="G512" s="4">
        <v>45256</v>
      </c>
      <c r="H512" t="s">
        <v>102</v>
      </c>
      <c r="I512" t="s">
        <v>18</v>
      </c>
    </row>
    <row r="513" spans="1:9" x14ac:dyDescent="0.3">
      <c r="A513" t="s">
        <v>1221</v>
      </c>
      <c r="B513" t="s">
        <v>1222</v>
      </c>
      <c r="C513" t="s">
        <v>27</v>
      </c>
      <c r="D513">
        <v>853629.78</v>
      </c>
      <c r="E513">
        <v>42843.1</v>
      </c>
      <c r="F513" s="4">
        <v>44431</v>
      </c>
      <c r="G513" s="4">
        <v>44553</v>
      </c>
      <c r="H513" t="s">
        <v>1223</v>
      </c>
      <c r="I513" t="s">
        <v>18</v>
      </c>
    </row>
    <row r="514" spans="1:9" x14ac:dyDescent="0.3">
      <c r="A514" t="s">
        <v>1224</v>
      </c>
      <c r="B514" t="s">
        <v>1225</v>
      </c>
      <c r="C514" t="s">
        <v>16</v>
      </c>
      <c r="D514">
        <v>999900.15</v>
      </c>
      <c r="E514">
        <v>10006.200000000001</v>
      </c>
      <c r="F514" s="4">
        <v>45235</v>
      </c>
      <c r="G514" s="4">
        <v>45708</v>
      </c>
      <c r="H514" t="s">
        <v>1226</v>
      </c>
      <c r="I514" t="s">
        <v>13</v>
      </c>
    </row>
    <row r="515" spans="1:9" x14ac:dyDescent="0.3">
      <c r="A515" t="s">
        <v>1227</v>
      </c>
      <c r="B515" t="s">
        <v>1228</v>
      </c>
      <c r="C515" t="s">
        <v>11</v>
      </c>
      <c r="D515">
        <v>353080.52</v>
      </c>
      <c r="E515">
        <v>6343.23</v>
      </c>
      <c r="F515" s="4">
        <v>44313</v>
      </c>
      <c r="G515" s="4">
        <v>45249</v>
      </c>
      <c r="H515" t="s">
        <v>581</v>
      </c>
      <c r="I515" t="s">
        <v>18</v>
      </c>
    </row>
    <row r="516" spans="1:9" x14ac:dyDescent="0.3">
      <c r="A516" t="s">
        <v>1229</v>
      </c>
      <c r="B516" t="s">
        <v>1230</v>
      </c>
      <c r="C516" t="s">
        <v>27</v>
      </c>
      <c r="D516">
        <v>312227.13</v>
      </c>
      <c r="E516">
        <v>28941.79</v>
      </c>
      <c r="F516" s="4">
        <v>45367</v>
      </c>
      <c r="G516" s="4">
        <v>45521</v>
      </c>
      <c r="H516" t="s">
        <v>64</v>
      </c>
      <c r="I516" t="s">
        <v>18</v>
      </c>
    </row>
    <row r="517" spans="1:9" x14ac:dyDescent="0.3">
      <c r="A517" t="s">
        <v>1231</v>
      </c>
      <c r="B517" t="s">
        <v>1232</v>
      </c>
      <c r="C517" t="s">
        <v>35</v>
      </c>
      <c r="D517">
        <v>443166.27</v>
      </c>
      <c r="E517">
        <v>37076.29</v>
      </c>
      <c r="F517" s="4">
        <v>44934</v>
      </c>
      <c r="G517" s="4">
        <v>45335</v>
      </c>
      <c r="H517" t="s">
        <v>784</v>
      </c>
      <c r="I517" t="s">
        <v>13</v>
      </c>
    </row>
    <row r="518" spans="1:9" x14ac:dyDescent="0.3">
      <c r="A518" t="s">
        <v>1233</v>
      </c>
      <c r="B518" t="s">
        <v>1234</v>
      </c>
      <c r="C518" t="s">
        <v>11</v>
      </c>
      <c r="D518">
        <v>587641.16</v>
      </c>
      <c r="E518">
        <v>38174.69</v>
      </c>
      <c r="F518" s="4">
        <v>45099</v>
      </c>
      <c r="G518" s="4">
        <v>45415</v>
      </c>
      <c r="H518" t="s">
        <v>389</v>
      </c>
      <c r="I518" t="s">
        <v>13</v>
      </c>
    </row>
    <row r="519" spans="1:9" x14ac:dyDescent="0.3">
      <c r="A519" t="s">
        <v>1235</v>
      </c>
      <c r="B519" t="s">
        <v>1236</v>
      </c>
      <c r="C519" t="s">
        <v>27</v>
      </c>
      <c r="D519">
        <v>556516.31000000006</v>
      </c>
      <c r="E519">
        <v>36058.589999999997</v>
      </c>
      <c r="F519" s="4">
        <v>45159</v>
      </c>
      <c r="G519" s="4">
        <v>45782</v>
      </c>
      <c r="H519" t="s">
        <v>1018</v>
      </c>
      <c r="I519" t="s">
        <v>13</v>
      </c>
    </row>
    <row r="520" spans="1:9" x14ac:dyDescent="0.3">
      <c r="A520" t="s">
        <v>1237</v>
      </c>
      <c r="B520" t="s">
        <v>1222</v>
      </c>
      <c r="C520" t="s">
        <v>39</v>
      </c>
      <c r="D520">
        <v>189359.53</v>
      </c>
      <c r="E520">
        <v>49661.5</v>
      </c>
      <c r="F520" s="4">
        <v>45425</v>
      </c>
      <c r="G520" s="4">
        <v>45542</v>
      </c>
      <c r="H520" t="s">
        <v>1238</v>
      </c>
      <c r="I520" t="s">
        <v>29</v>
      </c>
    </row>
    <row r="521" spans="1:9" x14ac:dyDescent="0.3">
      <c r="A521" t="s">
        <v>1239</v>
      </c>
      <c r="B521" t="s">
        <v>1240</v>
      </c>
      <c r="C521" t="s">
        <v>16</v>
      </c>
      <c r="D521">
        <v>177588.47</v>
      </c>
      <c r="E521">
        <v>19093.060000000001</v>
      </c>
      <c r="F521" s="4">
        <v>45444</v>
      </c>
      <c r="G521" s="4">
        <v>45526</v>
      </c>
      <c r="H521" t="s">
        <v>1002</v>
      </c>
      <c r="I521" t="s">
        <v>29</v>
      </c>
    </row>
    <row r="522" spans="1:9" x14ac:dyDescent="0.3">
      <c r="A522" t="s">
        <v>1241</v>
      </c>
      <c r="B522" t="s">
        <v>844</v>
      </c>
      <c r="C522" t="s">
        <v>27</v>
      </c>
      <c r="D522">
        <v>586337.52</v>
      </c>
      <c r="E522">
        <v>45362.87</v>
      </c>
      <c r="F522" s="4">
        <v>45158</v>
      </c>
      <c r="G522" s="4">
        <v>45845</v>
      </c>
      <c r="H522" t="s">
        <v>683</v>
      </c>
      <c r="I522" t="s">
        <v>29</v>
      </c>
    </row>
    <row r="523" spans="1:9" x14ac:dyDescent="0.3">
      <c r="A523" t="s">
        <v>1242</v>
      </c>
      <c r="B523" t="s">
        <v>1243</v>
      </c>
      <c r="C523" t="s">
        <v>35</v>
      </c>
      <c r="D523">
        <v>843996.84</v>
      </c>
      <c r="E523">
        <v>25363.72</v>
      </c>
      <c r="F523" s="4">
        <v>45372</v>
      </c>
      <c r="G523" s="4">
        <v>45703</v>
      </c>
      <c r="H523" t="s">
        <v>490</v>
      </c>
      <c r="I523" t="s">
        <v>13</v>
      </c>
    </row>
    <row r="524" spans="1:9" x14ac:dyDescent="0.3">
      <c r="A524" t="s">
        <v>1244</v>
      </c>
      <c r="B524" t="s">
        <v>1245</v>
      </c>
      <c r="C524" t="s">
        <v>27</v>
      </c>
      <c r="D524">
        <v>732759.15</v>
      </c>
      <c r="E524">
        <v>28423.39</v>
      </c>
      <c r="F524" s="4">
        <v>44370</v>
      </c>
      <c r="G524" s="4">
        <v>44914</v>
      </c>
      <c r="H524" t="s">
        <v>717</v>
      </c>
      <c r="I524" t="s">
        <v>13</v>
      </c>
    </row>
    <row r="525" spans="1:9" x14ac:dyDescent="0.3">
      <c r="A525" t="s">
        <v>1246</v>
      </c>
      <c r="B525" t="s">
        <v>739</v>
      </c>
      <c r="C525" t="s">
        <v>27</v>
      </c>
      <c r="D525">
        <v>973152.74</v>
      </c>
      <c r="E525">
        <v>17593.11</v>
      </c>
      <c r="F525" s="4">
        <v>44955</v>
      </c>
      <c r="G525" s="4">
        <v>45721</v>
      </c>
      <c r="H525" t="s">
        <v>170</v>
      </c>
      <c r="I525" t="s">
        <v>18</v>
      </c>
    </row>
    <row r="526" spans="1:9" x14ac:dyDescent="0.3">
      <c r="A526" t="s">
        <v>1247</v>
      </c>
      <c r="B526" t="s">
        <v>1248</v>
      </c>
      <c r="C526" t="s">
        <v>11</v>
      </c>
      <c r="D526">
        <v>409943.92</v>
      </c>
      <c r="E526">
        <v>48113.27</v>
      </c>
      <c r="F526" s="4">
        <v>44856</v>
      </c>
      <c r="G526" s="4">
        <v>45010</v>
      </c>
      <c r="H526" t="s">
        <v>626</v>
      </c>
      <c r="I526" t="s">
        <v>13</v>
      </c>
    </row>
    <row r="527" spans="1:9" x14ac:dyDescent="0.3">
      <c r="A527" t="s">
        <v>1249</v>
      </c>
      <c r="B527" t="s">
        <v>1250</v>
      </c>
      <c r="C527" t="s">
        <v>35</v>
      </c>
      <c r="D527">
        <v>277809.28000000003</v>
      </c>
      <c r="E527">
        <v>26555.03</v>
      </c>
      <c r="F527" s="4">
        <v>45241</v>
      </c>
      <c r="G527" s="4">
        <v>45561</v>
      </c>
      <c r="H527" t="s">
        <v>52</v>
      </c>
      <c r="I527" t="s">
        <v>29</v>
      </c>
    </row>
    <row r="528" spans="1:9" x14ac:dyDescent="0.3">
      <c r="A528" t="s">
        <v>1251</v>
      </c>
      <c r="B528" t="s">
        <v>1252</v>
      </c>
      <c r="C528" t="s">
        <v>39</v>
      </c>
      <c r="D528">
        <v>336157.4</v>
      </c>
      <c r="E528">
        <v>22550.47</v>
      </c>
      <c r="F528" s="4">
        <v>45460</v>
      </c>
      <c r="G528" s="4">
        <v>45598</v>
      </c>
      <c r="H528" t="s">
        <v>1087</v>
      </c>
      <c r="I528" t="s">
        <v>18</v>
      </c>
    </row>
    <row r="529" spans="1:9" x14ac:dyDescent="0.3">
      <c r="A529" t="s">
        <v>1253</v>
      </c>
      <c r="B529" t="s">
        <v>1254</v>
      </c>
      <c r="C529" t="s">
        <v>35</v>
      </c>
      <c r="D529">
        <v>415020.75</v>
      </c>
      <c r="E529">
        <v>44726.44</v>
      </c>
      <c r="F529" s="4">
        <v>45422</v>
      </c>
      <c r="G529" s="4">
        <v>45717</v>
      </c>
      <c r="H529" t="s">
        <v>292</v>
      </c>
      <c r="I529" t="s">
        <v>13</v>
      </c>
    </row>
    <row r="530" spans="1:9" x14ac:dyDescent="0.3">
      <c r="A530" t="s">
        <v>1255</v>
      </c>
      <c r="B530" t="s">
        <v>409</v>
      </c>
      <c r="C530" t="s">
        <v>39</v>
      </c>
      <c r="D530">
        <v>851255.3</v>
      </c>
      <c r="E530">
        <v>43718.33</v>
      </c>
      <c r="F530" s="4">
        <v>44383</v>
      </c>
      <c r="G530" s="4">
        <v>45463</v>
      </c>
      <c r="H530" t="s">
        <v>574</v>
      </c>
      <c r="I530" t="s">
        <v>29</v>
      </c>
    </row>
    <row r="531" spans="1:9" x14ac:dyDescent="0.3">
      <c r="A531" t="s">
        <v>1256</v>
      </c>
      <c r="B531" t="s">
        <v>489</v>
      </c>
      <c r="C531" t="s">
        <v>35</v>
      </c>
      <c r="D531">
        <v>840389.93</v>
      </c>
      <c r="E531">
        <v>42795.05</v>
      </c>
      <c r="F531" s="4">
        <v>45220</v>
      </c>
      <c r="G531" s="4">
        <v>45829</v>
      </c>
      <c r="H531" t="s">
        <v>851</v>
      </c>
      <c r="I531" t="s">
        <v>18</v>
      </c>
    </row>
    <row r="532" spans="1:9" x14ac:dyDescent="0.3">
      <c r="A532" t="s">
        <v>1257</v>
      </c>
      <c r="B532" t="s">
        <v>1258</v>
      </c>
      <c r="C532" t="s">
        <v>11</v>
      </c>
      <c r="D532">
        <v>767679.03</v>
      </c>
      <c r="E532">
        <v>30286.99</v>
      </c>
      <c r="F532" s="4">
        <v>45408</v>
      </c>
      <c r="G532" s="4">
        <v>45455</v>
      </c>
      <c r="H532" t="s">
        <v>1259</v>
      </c>
      <c r="I532" t="s">
        <v>13</v>
      </c>
    </row>
    <row r="533" spans="1:9" x14ac:dyDescent="0.3">
      <c r="A533" t="s">
        <v>1260</v>
      </c>
      <c r="B533" t="s">
        <v>1261</v>
      </c>
      <c r="C533" t="s">
        <v>27</v>
      </c>
      <c r="D533">
        <v>228439.5</v>
      </c>
      <c r="E533">
        <v>37205.26</v>
      </c>
      <c r="F533" s="4">
        <v>45220</v>
      </c>
      <c r="G533" s="4">
        <v>45652</v>
      </c>
      <c r="H533" t="s">
        <v>397</v>
      </c>
      <c r="I533" t="s">
        <v>29</v>
      </c>
    </row>
    <row r="534" spans="1:9" x14ac:dyDescent="0.3">
      <c r="A534" t="s">
        <v>1262</v>
      </c>
      <c r="B534" t="s">
        <v>1263</v>
      </c>
      <c r="C534" t="s">
        <v>16</v>
      </c>
      <c r="D534">
        <v>392814.36</v>
      </c>
      <c r="E534">
        <v>40629.85</v>
      </c>
      <c r="F534" s="4">
        <v>45435</v>
      </c>
      <c r="G534" s="4">
        <v>45776</v>
      </c>
      <c r="H534" t="s">
        <v>348</v>
      </c>
      <c r="I534" t="s">
        <v>13</v>
      </c>
    </row>
    <row r="535" spans="1:9" x14ac:dyDescent="0.3">
      <c r="A535" t="s">
        <v>1264</v>
      </c>
      <c r="B535" t="s">
        <v>1265</v>
      </c>
      <c r="C535" t="s">
        <v>35</v>
      </c>
      <c r="D535">
        <v>149005.32999999999</v>
      </c>
      <c r="E535">
        <v>43560.13</v>
      </c>
      <c r="F535" s="4">
        <v>44279</v>
      </c>
      <c r="G535" s="4">
        <v>44697</v>
      </c>
      <c r="H535" t="s">
        <v>881</v>
      </c>
      <c r="I535" t="s">
        <v>29</v>
      </c>
    </row>
    <row r="536" spans="1:9" x14ac:dyDescent="0.3">
      <c r="A536" t="s">
        <v>1266</v>
      </c>
      <c r="B536" t="s">
        <v>1267</v>
      </c>
      <c r="C536" t="s">
        <v>11</v>
      </c>
      <c r="D536">
        <v>112150.07</v>
      </c>
      <c r="E536">
        <v>18488.77</v>
      </c>
      <c r="F536" s="4">
        <v>44997</v>
      </c>
      <c r="G536" s="4">
        <v>45276</v>
      </c>
      <c r="H536" t="s">
        <v>185</v>
      </c>
      <c r="I536" t="s">
        <v>13</v>
      </c>
    </row>
    <row r="537" spans="1:9" x14ac:dyDescent="0.3">
      <c r="A537" t="s">
        <v>1268</v>
      </c>
      <c r="B537" t="s">
        <v>1269</v>
      </c>
      <c r="C537" t="s">
        <v>39</v>
      </c>
      <c r="D537">
        <v>758174.88</v>
      </c>
      <c r="E537">
        <v>29523.84</v>
      </c>
      <c r="F537" s="4">
        <v>45385</v>
      </c>
      <c r="G537" s="4">
        <v>45665</v>
      </c>
      <c r="H537" t="s">
        <v>1137</v>
      </c>
      <c r="I537" t="s">
        <v>13</v>
      </c>
    </row>
    <row r="538" spans="1:9" x14ac:dyDescent="0.3">
      <c r="A538" t="s">
        <v>1270</v>
      </c>
      <c r="B538" t="s">
        <v>1271</v>
      </c>
      <c r="C538" t="s">
        <v>35</v>
      </c>
      <c r="D538">
        <v>546517.85</v>
      </c>
      <c r="E538">
        <v>4129.63</v>
      </c>
      <c r="F538" s="4">
        <v>45190</v>
      </c>
      <c r="G538" s="4">
        <v>45558</v>
      </c>
      <c r="H538" t="s">
        <v>1272</v>
      </c>
      <c r="I538" t="s">
        <v>18</v>
      </c>
    </row>
    <row r="539" spans="1:9" x14ac:dyDescent="0.3">
      <c r="A539" t="s">
        <v>1273</v>
      </c>
      <c r="B539" t="s">
        <v>1274</v>
      </c>
      <c r="C539" t="s">
        <v>35</v>
      </c>
      <c r="D539">
        <v>628976.57999999996</v>
      </c>
      <c r="E539">
        <v>20903.009999999998</v>
      </c>
      <c r="F539" s="4">
        <v>45214</v>
      </c>
      <c r="G539" s="4">
        <v>45309</v>
      </c>
      <c r="H539" t="s">
        <v>481</v>
      </c>
      <c r="I539" t="s">
        <v>18</v>
      </c>
    </row>
    <row r="540" spans="1:9" x14ac:dyDescent="0.3">
      <c r="A540" t="s">
        <v>1275</v>
      </c>
      <c r="B540" t="s">
        <v>954</v>
      </c>
      <c r="C540" t="s">
        <v>35</v>
      </c>
      <c r="D540">
        <v>822789.4</v>
      </c>
      <c r="E540">
        <v>4170.87</v>
      </c>
      <c r="F540" s="4">
        <v>44484</v>
      </c>
      <c r="G540" s="4">
        <v>45831</v>
      </c>
      <c r="H540" t="s">
        <v>744</v>
      </c>
      <c r="I540" t="s">
        <v>29</v>
      </c>
    </row>
    <row r="541" spans="1:9" x14ac:dyDescent="0.3">
      <c r="A541" t="s">
        <v>1276</v>
      </c>
      <c r="B541" t="s">
        <v>1277</v>
      </c>
      <c r="C541" t="s">
        <v>39</v>
      </c>
      <c r="D541">
        <v>279111.25</v>
      </c>
      <c r="E541">
        <v>43369.599999999999</v>
      </c>
      <c r="F541" s="4">
        <v>45145</v>
      </c>
      <c r="G541" s="4">
        <v>45469</v>
      </c>
      <c r="H541" t="s">
        <v>88</v>
      </c>
      <c r="I541" t="s">
        <v>29</v>
      </c>
    </row>
    <row r="542" spans="1:9" x14ac:dyDescent="0.3">
      <c r="A542" t="s">
        <v>1278</v>
      </c>
      <c r="B542" t="s">
        <v>1279</v>
      </c>
      <c r="C542" t="s">
        <v>39</v>
      </c>
      <c r="D542">
        <v>688461.98</v>
      </c>
      <c r="E542">
        <v>14707.25</v>
      </c>
      <c r="F542" s="4">
        <v>44422</v>
      </c>
      <c r="G542" s="4">
        <v>45329</v>
      </c>
      <c r="H542" t="s">
        <v>748</v>
      </c>
      <c r="I542" t="s">
        <v>18</v>
      </c>
    </row>
    <row r="543" spans="1:9" x14ac:dyDescent="0.3">
      <c r="A543" t="s">
        <v>1280</v>
      </c>
      <c r="B543" t="s">
        <v>1281</v>
      </c>
      <c r="C543" t="s">
        <v>39</v>
      </c>
      <c r="D543">
        <v>974983.81</v>
      </c>
      <c r="E543">
        <v>15696.69</v>
      </c>
      <c r="F543" s="4">
        <v>44588</v>
      </c>
      <c r="G543" s="4">
        <v>45063</v>
      </c>
      <c r="H543" t="s">
        <v>150</v>
      </c>
      <c r="I543" t="s">
        <v>29</v>
      </c>
    </row>
    <row r="544" spans="1:9" x14ac:dyDescent="0.3">
      <c r="A544" t="s">
        <v>1282</v>
      </c>
      <c r="B544" t="s">
        <v>1283</v>
      </c>
      <c r="C544" t="s">
        <v>11</v>
      </c>
      <c r="D544">
        <v>204318.92</v>
      </c>
      <c r="E544">
        <v>27469.66</v>
      </c>
      <c r="F544" s="4">
        <v>44350</v>
      </c>
      <c r="G544" s="4">
        <v>44917</v>
      </c>
      <c r="H544" t="s">
        <v>929</v>
      </c>
      <c r="I544" t="s">
        <v>13</v>
      </c>
    </row>
    <row r="545" spans="1:9" x14ac:dyDescent="0.3">
      <c r="A545" t="s">
        <v>1284</v>
      </c>
      <c r="B545" t="s">
        <v>1285</v>
      </c>
      <c r="C545" t="s">
        <v>16</v>
      </c>
      <c r="D545">
        <v>197325.22</v>
      </c>
      <c r="E545">
        <v>27205.47</v>
      </c>
      <c r="F545" s="4">
        <v>45233</v>
      </c>
      <c r="G545" s="4">
        <v>45409</v>
      </c>
      <c r="H545" t="s">
        <v>1286</v>
      </c>
      <c r="I545" t="s">
        <v>18</v>
      </c>
    </row>
    <row r="546" spans="1:9" x14ac:dyDescent="0.3">
      <c r="A546" t="s">
        <v>1287</v>
      </c>
      <c r="B546" t="s">
        <v>1288</v>
      </c>
      <c r="C546" t="s">
        <v>27</v>
      </c>
      <c r="D546">
        <v>483351.82</v>
      </c>
      <c r="E546">
        <v>43560.92</v>
      </c>
      <c r="F546" s="4">
        <v>45387</v>
      </c>
      <c r="G546" s="4">
        <v>45439</v>
      </c>
      <c r="H546" t="s">
        <v>338</v>
      </c>
      <c r="I546" t="s">
        <v>13</v>
      </c>
    </row>
    <row r="547" spans="1:9" x14ac:dyDescent="0.3">
      <c r="A547" t="s">
        <v>1289</v>
      </c>
      <c r="B547" t="s">
        <v>1290</v>
      </c>
      <c r="C547" t="s">
        <v>27</v>
      </c>
      <c r="D547">
        <v>247144.31</v>
      </c>
      <c r="E547">
        <v>18077.41</v>
      </c>
      <c r="F547" s="4">
        <v>44179</v>
      </c>
      <c r="G547" s="4">
        <v>45480</v>
      </c>
      <c r="H547" t="s">
        <v>1291</v>
      </c>
      <c r="I547" t="s">
        <v>18</v>
      </c>
    </row>
    <row r="548" spans="1:9" x14ac:dyDescent="0.3">
      <c r="A548" t="s">
        <v>1292</v>
      </c>
      <c r="B548" t="s">
        <v>215</v>
      </c>
      <c r="C548" t="s">
        <v>16</v>
      </c>
      <c r="D548">
        <v>183732.1</v>
      </c>
      <c r="E548">
        <v>28698.06</v>
      </c>
      <c r="F548" s="4">
        <v>44814</v>
      </c>
      <c r="G548" s="4">
        <v>45706</v>
      </c>
      <c r="H548" t="s">
        <v>525</v>
      </c>
      <c r="I548" t="s">
        <v>18</v>
      </c>
    </row>
    <row r="549" spans="1:9" x14ac:dyDescent="0.3">
      <c r="A549" t="s">
        <v>1293</v>
      </c>
      <c r="B549" t="s">
        <v>1142</v>
      </c>
      <c r="C549" t="s">
        <v>11</v>
      </c>
      <c r="D549">
        <v>191396.27</v>
      </c>
      <c r="E549">
        <v>32718.1</v>
      </c>
      <c r="F549" s="4">
        <v>45359</v>
      </c>
      <c r="G549" s="4">
        <v>45532</v>
      </c>
      <c r="H549" t="s">
        <v>713</v>
      </c>
      <c r="I549" t="s">
        <v>18</v>
      </c>
    </row>
    <row r="550" spans="1:9" x14ac:dyDescent="0.3">
      <c r="A550" t="s">
        <v>1294</v>
      </c>
      <c r="B550" t="s">
        <v>1295</v>
      </c>
      <c r="C550" t="s">
        <v>39</v>
      </c>
      <c r="D550">
        <v>719834.26</v>
      </c>
      <c r="E550">
        <v>13265.32</v>
      </c>
      <c r="F550" s="4">
        <v>44338</v>
      </c>
      <c r="G550" s="4">
        <v>45597</v>
      </c>
      <c r="H550" t="s">
        <v>1296</v>
      </c>
      <c r="I550" t="s">
        <v>29</v>
      </c>
    </row>
    <row r="551" spans="1:9" x14ac:dyDescent="0.3">
      <c r="A551" t="s">
        <v>1297</v>
      </c>
      <c r="B551" t="s">
        <v>1298</v>
      </c>
      <c r="C551" t="s">
        <v>35</v>
      </c>
      <c r="D551">
        <v>278492.12</v>
      </c>
      <c r="E551">
        <v>9709.8799999999992</v>
      </c>
      <c r="F551" s="4">
        <v>45426</v>
      </c>
      <c r="G551" s="4">
        <v>45613</v>
      </c>
      <c r="H551" t="s">
        <v>658</v>
      </c>
      <c r="I551" t="s">
        <v>18</v>
      </c>
    </row>
    <row r="552" spans="1:9" x14ac:dyDescent="0.3">
      <c r="A552" t="s">
        <v>1299</v>
      </c>
      <c r="B552" t="s">
        <v>1300</v>
      </c>
      <c r="C552" t="s">
        <v>11</v>
      </c>
      <c r="D552">
        <v>836694.72</v>
      </c>
      <c r="E552">
        <v>25626.86</v>
      </c>
      <c r="F552" s="4">
        <v>44476</v>
      </c>
      <c r="G552" s="4">
        <v>44614</v>
      </c>
      <c r="H552" t="s">
        <v>1301</v>
      </c>
      <c r="I552" t="s">
        <v>18</v>
      </c>
    </row>
    <row r="553" spans="1:9" x14ac:dyDescent="0.3">
      <c r="A553" t="s">
        <v>1302</v>
      </c>
      <c r="B553" t="s">
        <v>1219</v>
      </c>
      <c r="C553" t="s">
        <v>16</v>
      </c>
      <c r="D553">
        <v>875291.94</v>
      </c>
      <c r="E553">
        <v>5421.06</v>
      </c>
      <c r="F553" s="4">
        <v>45174</v>
      </c>
      <c r="G553" s="4">
        <v>45366</v>
      </c>
      <c r="H553" t="s">
        <v>1128</v>
      </c>
      <c r="I553" t="s">
        <v>29</v>
      </c>
    </row>
    <row r="554" spans="1:9" x14ac:dyDescent="0.3">
      <c r="A554" t="s">
        <v>1303</v>
      </c>
      <c r="B554" t="s">
        <v>1304</v>
      </c>
      <c r="C554" t="s">
        <v>11</v>
      </c>
      <c r="D554">
        <v>845553.46</v>
      </c>
      <c r="E554">
        <v>17394.18</v>
      </c>
      <c r="F554" s="4">
        <v>44595</v>
      </c>
      <c r="G554" s="4">
        <v>44765</v>
      </c>
      <c r="H554" t="s">
        <v>1305</v>
      </c>
      <c r="I554" t="s">
        <v>18</v>
      </c>
    </row>
    <row r="555" spans="1:9" x14ac:dyDescent="0.3">
      <c r="A555" t="s">
        <v>1306</v>
      </c>
      <c r="B555" t="s">
        <v>1307</v>
      </c>
      <c r="C555" t="s">
        <v>39</v>
      </c>
      <c r="D555">
        <v>702620.91</v>
      </c>
      <c r="E555">
        <v>13713.48</v>
      </c>
      <c r="F555" s="4">
        <v>45004</v>
      </c>
      <c r="G555" s="4">
        <v>45213</v>
      </c>
      <c r="H555" t="s">
        <v>90</v>
      </c>
      <c r="I555" t="s">
        <v>18</v>
      </c>
    </row>
    <row r="556" spans="1:9" x14ac:dyDescent="0.3">
      <c r="A556" t="s">
        <v>1308</v>
      </c>
      <c r="B556" t="s">
        <v>1309</v>
      </c>
      <c r="C556" t="s">
        <v>16</v>
      </c>
      <c r="D556">
        <v>969386.62</v>
      </c>
      <c r="E556">
        <v>36828.99</v>
      </c>
      <c r="F556" s="4">
        <v>44391</v>
      </c>
      <c r="G556" s="4">
        <v>44784</v>
      </c>
      <c r="H556" t="s">
        <v>335</v>
      </c>
      <c r="I556" t="s">
        <v>18</v>
      </c>
    </row>
    <row r="557" spans="1:9" x14ac:dyDescent="0.3">
      <c r="A557" t="s">
        <v>1310</v>
      </c>
      <c r="B557" t="s">
        <v>262</v>
      </c>
      <c r="C557" t="s">
        <v>11</v>
      </c>
      <c r="D557">
        <v>864304.4</v>
      </c>
      <c r="E557">
        <v>27905.95</v>
      </c>
      <c r="F557" s="4">
        <v>44306</v>
      </c>
      <c r="G557" s="4">
        <v>44569</v>
      </c>
      <c r="H557" t="s">
        <v>1161</v>
      </c>
      <c r="I557" t="s">
        <v>18</v>
      </c>
    </row>
    <row r="558" spans="1:9" x14ac:dyDescent="0.3">
      <c r="A558" t="s">
        <v>1311</v>
      </c>
      <c r="B558" t="s">
        <v>874</v>
      </c>
      <c r="C558" t="s">
        <v>27</v>
      </c>
      <c r="D558">
        <v>830707.39</v>
      </c>
      <c r="E558">
        <v>29138.17</v>
      </c>
      <c r="F558" s="4">
        <v>44339</v>
      </c>
      <c r="G558" s="4">
        <v>44932</v>
      </c>
      <c r="H558" t="s">
        <v>429</v>
      </c>
      <c r="I558" t="s">
        <v>29</v>
      </c>
    </row>
    <row r="559" spans="1:9" x14ac:dyDescent="0.3">
      <c r="A559" t="s">
        <v>1312</v>
      </c>
      <c r="B559" t="s">
        <v>1313</v>
      </c>
      <c r="C559" t="s">
        <v>16</v>
      </c>
      <c r="D559">
        <v>373858.94</v>
      </c>
      <c r="E559">
        <v>13202.59</v>
      </c>
      <c r="F559" s="4">
        <v>45320</v>
      </c>
      <c r="G559" s="4">
        <v>45534</v>
      </c>
      <c r="H559" t="s">
        <v>1314</v>
      </c>
      <c r="I559" t="s">
        <v>29</v>
      </c>
    </row>
    <row r="560" spans="1:9" x14ac:dyDescent="0.3">
      <c r="A560" t="s">
        <v>1315</v>
      </c>
      <c r="B560" t="s">
        <v>155</v>
      </c>
      <c r="C560" t="s">
        <v>11</v>
      </c>
      <c r="D560">
        <v>603886.76</v>
      </c>
      <c r="E560">
        <v>29088.44</v>
      </c>
      <c r="F560" s="4">
        <v>44104</v>
      </c>
      <c r="G560" s="4">
        <v>45112</v>
      </c>
      <c r="H560" t="s">
        <v>292</v>
      </c>
      <c r="I560" t="s">
        <v>18</v>
      </c>
    </row>
    <row r="561" spans="1:9" x14ac:dyDescent="0.3">
      <c r="A561" t="s">
        <v>1316</v>
      </c>
      <c r="B561" t="s">
        <v>1029</v>
      </c>
      <c r="C561" t="s">
        <v>11</v>
      </c>
      <c r="D561">
        <v>676744.63</v>
      </c>
      <c r="E561">
        <v>37912.49</v>
      </c>
      <c r="F561" s="4">
        <v>45485</v>
      </c>
      <c r="G561" s="4">
        <v>45735</v>
      </c>
      <c r="H561" t="s">
        <v>818</v>
      </c>
      <c r="I561" t="s">
        <v>29</v>
      </c>
    </row>
    <row r="562" spans="1:9" x14ac:dyDescent="0.3">
      <c r="A562" t="s">
        <v>1317</v>
      </c>
      <c r="B562" t="s">
        <v>1318</v>
      </c>
      <c r="C562" t="s">
        <v>16</v>
      </c>
      <c r="D562">
        <v>581080.5</v>
      </c>
      <c r="E562">
        <v>27012.05</v>
      </c>
      <c r="F562" s="4">
        <v>44742</v>
      </c>
      <c r="G562" s="4">
        <v>44863</v>
      </c>
      <c r="H562" t="s">
        <v>988</v>
      </c>
      <c r="I562" t="s">
        <v>13</v>
      </c>
    </row>
    <row r="563" spans="1:9" x14ac:dyDescent="0.3">
      <c r="A563" t="s">
        <v>1319</v>
      </c>
      <c r="B563" t="s">
        <v>1320</v>
      </c>
      <c r="C563" t="s">
        <v>39</v>
      </c>
      <c r="D563">
        <v>591725.66</v>
      </c>
      <c r="E563">
        <v>36326.120000000003</v>
      </c>
      <c r="F563" s="4">
        <v>44830</v>
      </c>
      <c r="G563" s="4">
        <v>45631</v>
      </c>
      <c r="H563" t="s">
        <v>519</v>
      </c>
      <c r="I563" t="s">
        <v>13</v>
      </c>
    </row>
    <row r="564" spans="1:9" x14ac:dyDescent="0.3">
      <c r="A564" t="s">
        <v>1321</v>
      </c>
      <c r="B564" t="s">
        <v>1322</v>
      </c>
      <c r="C564" t="s">
        <v>27</v>
      </c>
      <c r="D564">
        <v>573613.80000000005</v>
      </c>
      <c r="E564">
        <v>16614.21</v>
      </c>
      <c r="F564" s="4">
        <v>44588</v>
      </c>
      <c r="G564" s="4">
        <v>45532</v>
      </c>
      <c r="H564" t="s">
        <v>338</v>
      </c>
      <c r="I564" t="s">
        <v>13</v>
      </c>
    </row>
    <row r="565" spans="1:9" x14ac:dyDescent="0.3">
      <c r="A565" t="s">
        <v>1323</v>
      </c>
      <c r="B565" t="s">
        <v>1324</v>
      </c>
      <c r="C565" t="s">
        <v>39</v>
      </c>
      <c r="D565">
        <v>128209.19</v>
      </c>
      <c r="E565">
        <v>24649.89</v>
      </c>
      <c r="F565" s="4">
        <v>44582</v>
      </c>
      <c r="G565" s="4">
        <v>45201</v>
      </c>
      <c r="H565" t="s">
        <v>432</v>
      </c>
      <c r="I565" t="s">
        <v>29</v>
      </c>
    </row>
    <row r="566" spans="1:9" x14ac:dyDescent="0.3">
      <c r="A566" t="s">
        <v>1325</v>
      </c>
      <c r="B566" t="s">
        <v>1326</v>
      </c>
      <c r="C566" t="s">
        <v>39</v>
      </c>
      <c r="D566">
        <v>943477.63</v>
      </c>
      <c r="E566">
        <v>40453.949999999997</v>
      </c>
      <c r="F566" s="4">
        <v>45437</v>
      </c>
      <c r="G566" s="4">
        <v>45650</v>
      </c>
      <c r="H566" t="s">
        <v>64</v>
      </c>
      <c r="I566" t="s">
        <v>18</v>
      </c>
    </row>
    <row r="567" spans="1:9" x14ac:dyDescent="0.3">
      <c r="A567" t="s">
        <v>1327</v>
      </c>
      <c r="B567" t="s">
        <v>1328</v>
      </c>
      <c r="C567" t="s">
        <v>16</v>
      </c>
      <c r="D567">
        <v>224679.86</v>
      </c>
      <c r="E567">
        <v>42384</v>
      </c>
      <c r="F567" s="4">
        <v>45272</v>
      </c>
      <c r="G567" s="4">
        <v>45505</v>
      </c>
      <c r="H567" t="s">
        <v>537</v>
      </c>
      <c r="I567" t="s">
        <v>29</v>
      </c>
    </row>
    <row r="568" spans="1:9" x14ac:dyDescent="0.3">
      <c r="A568" t="s">
        <v>1329</v>
      </c>
      <c r="B568" t="s">
        <v>1330</v>
      </c>
      <c r="C568" t="s">
        <v>39</v>
      </c>
      <c r="D568">
        <v>957347.7</v>
      </c>
      <c r="E568">
        <v>17311.11</v>
      </c>
      <c r="F568" s="4">
        <v>44768</v>
      </c>
      <c r="G568" s="4">
        <v>45660</v>
      </c>
      <c r="H568" t="s">
        <v>329</v>
      </c>
      <c r="I568" t="s">
        <v>13</v>
      </c>
    </row>
    <row r="569" spans="1:9" x14ac:dyDescent="0.3">
      <c r="A569" t="s">
        <v>1331</v>
      </c>
      <c r="B569" t="s">
        <v>1332</v>
      </c>
      <c r="C569" t="s">
        <v>39</v>
      </c>
      <c r="D569">
        <v>940361.38</v>
      </c>
      <c r="E569">
        <v>29564.29</v>
      </c>
      <c r="F569" s="4">
        <v>44361</v>
      </c>
      <c r="G569" s="4">
        <v>44700</v>
      </c>
      <c r="H569" t="s">
        <v>429</v>
      </c>
      <c r="I569" t="s">
        <v>29</v>
      </c>
    </row>
    <row r="570" spans="1:9" x14ac:dyDescent="0.3">
      <c r="A570" t="s">
        <v>1333</v>
      </c>
      <c r="B570" t="s">
        <v>1334</v>
      </c>
      <c r="C570" t="s">
        <v>39</v>
      </c>
      <c r="D570">
        <v>955341.75</v>
      </c>
      <c r="E570">
        <v>41312.949999999997</v>
      </c>
      <c r="F570" s="4">
        <v>45245</v>
      </c>
      <c r="G570" s="4">
        <v>45345</v>
      </c>
      <c r="H570" t="s">
        <v>774</v>
      </c>
      <c r="I570" t="s">
        <v>29</v>
      </c>
    </row>
    <row r="571" spans="1:9" x14ac:dyDescent="0.3">
      <c r="A571" t="s">
        <v>1335</v>
      </c>
      <c r="B571" t="s">
        <v>1336</v>
      </c>
      <c r="C571" t="s">
        <v>16</v>
      </c>
      <c r="D571">
        <v>689868.7</v>
      </c>
      <c r="E571">
        <v>18365.02</v>
      </c>
      <c r="F571" s="4">
        <v>45271</v>
      </c>
      <c r="G571" s="4">
        <v>45659</v>
      </c>
      <c r="H571" t="s">
        <v>1197</v>
      </c>
      <c r="I571" t="s">
        <v>18</v>
      </c>
    </row>
    <row r="572" spans="1:9" x14ac:dyDescent="0.3">
      <c r="A572" t="s">
        <v>1337</v>
      </c>
      <c r="B572" t="s">
        <v>1338</v>
      </c>
      <c r="C572" t="s">
        <v>11</v>
      </c>
      <c r="D572">
        <v>468226.33</v>
      </c>
      <c r="E572">
        <v>7096.48</v>
      </c>
      <c r="F572" s="4">
        <v>45199</v>
      </c>
      <c r="G572" s="4">
        <v>45369</v>
      </c>
      <c r="H572" t="s">
        <v>167</v>
      </c>
      <c r="I572" t="s">
        <v>29</v>
      </c>
    </row>
    <row r="573" spans="1:9" x14ac:dyDescent="0.3">
      <c r="A573" t="s">
        <v>1339</v>
      </c>
      <c r="B573" t="s">
        <v>1340</v>
      </c>
      <c r="C573" t="s">
        <v>27</v>
      </c>
      <c r="D573">
        <v>577442.98</v>
      </c>
      <c r="E573">
        <v>13520.07</v>
      </c>
      <c r="F573" s="4">
        <v>44897</v>
      </c>
      <c r="G573" s="4">
        <v>44977</v>
      </c>
      <c r="H573" t="s">
        <v>102</v>
      </c>
      <c r="I573" t="s">
        <v>13</v>
      </c>
    </row>
    <row r="574" spans="1:9" x14ac:dyDescent="0.3">
      <c r="A574" t="s">
        <v>1341</v>
      </c>
      <c r="B574" t="s">
        <v>1342</v>
      </c>
      <c r="C574" t="s">
        <v>16</v>
      </c>
      <c r="D574">
        <v>679806.99</v>
      </c>
      <c r="E574">
        <v>25511.53</v>
      </c>
      <c r="F574" s="4">
        <v>45037</v>
      </c>
      <c r="G574" s="4">
        <v>45227</v>
      </c>
      <c r="H574" t="s">
        <v>335</v>
      </c>
      <c r="I574" t="s">
        <v>13</v>
      </c>
    </row>
    <row r="575" spans="1:9" x14ac:dyDescent="0.3">
      <c r="A575" t="s">
        <v>1343</v>
      </c>
      <c r="B575" t="s">
        <v>1344</v>
      </c>
      <c r="C575" t="s">
        <v>35</v>
      </c>
      <c r="D575">
        <v>497341.67</v>
      </c>
      <c r="E575">
        <v>4599.7700000000004</v>
      </c>
      <c r="F575" s="4">
        <v>45033</v>
      </c>
      <c r="G575" s="4">
        <v>45354</v>
      </c>
      <c r="H575" t="s">
        <v>1345</v>
      </c>
      <c r="I575" t="s">
        <v>18</v>
      </c>
    </row>
    <row r="576" spans="1:9" x14ac:dyDescent="0.3">
      <c r="A576" t="s">
        <v>1346</v>
      </c>
      <c r="B576" t="s">
        <v>1347</v>
      </c>
      <c r="C576" t="s">
        <v>27</v>
      </c>
      <c r="D576">
        <v>674210.5</v>
      </c>
      <c r="E576">
        <v>23871.21</v>
      </c>
      <c r="F576" s="4">
        <v>45369</v>
      </c>
      <c r="G576" s="4">
        <v>45763</v>
      </c>
      <c r="H576" t="s">
        <v>70</v>
      </c>
      <c r="I576" t="s">
        <v>29</v>
      </c>
    </row>
    <row r="577" spans="1:9" x14ac:dyDescent="0.3">
      <c r="A577" t="s">
        <v>1348</v>
      </c>
      <c r="B577" t="s">
        <v>1349</v>
      </c>
      <c r="C577" t="s">
        <v>39</v>
      </c>
      <c r="D577">
        <v>807093.8</v>
      </c>
      <c r="E577">
        <v>7595.21</v>
      </c>
      <c r="F577" s="4">
        <v>45087</v>
      </c>
      <c r="G577" s="4">
        <v>45670</v>
      </c>
      <c r="H577" t="s">
        <v>1350</v>
      </c>
      <c r="I577" t="s">
        <v>29</v>
      </c>
    </row>
    <row r="578" spans="1:9" x14ac:dyDescent="0.3">
      <c r="A578" t="s">
        <v>1351</v>
      </c>
      <c r="B578" t="s">
        <v>1352</v>
      </c>
      <c r="C578" t="s">
        <v>16</v>
      </c>
      <c r="D578">
        <v>838495.05</v>
      </c>
      <c r="E578">
        <v>42760.87</v>
      </c>
      <c r="F578" s="4">
        <v>44979</v>
      </c>
      <c r="G578" s="4">
        <v>45182</v>
      </c>
      <c r="H578" t="s">
        <v>720</v>
      </c>
      <c r="I578" t="s">
        <v>18</v>
      </c>
    </row>
    <row r="579" spans="1:9" x14ac:dyDescent="0.3">
      <c r="A579" t="s">
        <v>1353</v>
      </c>
      <c r="B579" t="s">
        <v>57</v>
      </c>
      <c r="C579" t="s">
        <v>16</v>
      </c>
      <c r="D579">
        <v>617391.47</v>
      </c>
      <c r="E579">
        <v>33735.279999999999</v>
      </c>
      <c r="F579" s="4">
        <v>44227</v>
      </c>
      <c r="G579" s="4">
        <v>45560</v>
      </c>
      <c r="H579" t="s">
        <v>55</v>
      </c>
      <c r="I579" t="s">
        <v>18</v>
      </c>
    </row>
    <row r="580" spans="1:9" x14ac:dyDescent="0.3">
      <c r="A580" t="s">
        <v>1354</v>
      </c>
      <c r="B580" t="s">
        <v>1355</v>
      </c>
      <c r="C580" t="s">
        <v>27</v>
      </c>
      <c r="D580">
        <v>343521.33</v>
      </c>
      <c r="E580">
        <v>41413.910000000003</v>
      </c>
      <c r="F580" s="4">
        <v>45495</v>
      </c>
      <c r="G580" s="4">
        <v>45755</v>
      </c>
      <c r="H580" t="s">
        <v>377</v>
      </c>
      <c r="I580" t="s">
        <v>18</v>
      </c>
    </row>
    <row r="581" spans="1:9" x14ac:dyDescent="0.3">
      <c r="A581" t="s">
        <v>1356</v>
      </c>
      <c r="B581" t="s">
        <v>1357</v>
      </c>
      <c r="C581" t="s">
        <v>39</v>
      </c>
      <c r="D581">
        <v>459547.63</v>
      </c>
      <c r="E581">
        <v>34403.08</v>
      </c>
      <c r="F581" s="4">
        <v>44908</v>
      </c>
      <c r="G581" s="4">
        <v>45560</v>
      </c>
      <c r="H581" t="s">
        <v>564</v>
      </c>
      <c r="I581" t="s">
        <v>13</v>
      </c>
    </row>
    <row r="582" spans="1:9" x14ac:dyDescent="0.3">
      <c r="A582" t="s">
        <v>1358</v>
      </c>
      <c r="B582" t="s">
        <v>1359</v>
      </c>
      <c r="C582" t="s">
        <v>16</v>
      </c>
      <c r="D582">
        <v>562915.81999999995</v>
      </c>
      <c r="E582">
        <v>43526.67</v>
      </c>
      <c r="F582" s="4">
        <v>44217</v>
      </c>
      <c r="G582" s="4">
        <v>44330</v>
      </c>
      <c r="H582" t="s">
        <v>389</v>
      </c>
      <c r="I582" t="s">
        <v>29</v>
      </c>
    </row>
    <row r="583" spans="1:9" x14ac:dyDescent="0.3">
      <c r="A583" t="s">
        <v>1360</v>
      </c>
      <c r="B583" t="s">
        <v>1361</v>
      </c>
      <c r="C583" t="s">
        <v>35</v>
      </c>
      <c r="D583">
        <v>477407.52</v>
      </c>
      <c r="E583">
        <v>17694.71</v>
      </c>
      <c r="F583" s="4">
        <v>45298</v>
      </c>
      <c r="G583" s="4">
        <v>45614</v>
      </c>
      <c r="H583" t="s">
        <v>666</v>
      </c>
      <c r="I583" t="s">
        <v>18</v>
      </c>
    </row>
    <row r="584" spans="1:9" x14ac:dyDescent="0.3">
      <c r="A584" t="s">
        <v>1362</v>
      </c>
      <c r="B584" t="s">
        <v>690</v>
      </c>
      <c r="C584" t="s">
        <v>39</v>
      </c>
      <c r="D584">
        <v>373812.62</v>
      </c>
      <c r="E584">
        <v>7665.91</v>
      </c>
      <c r="F584" s="4">
        <v>44832</v>
      </c>
      <c r="G584" s="4">
        <v>45430</v>
      </c>
      <c r="H584" t="s">
        <v>1363</v>
      </c>
      <c r="I584" t="s">
        <v>13</v>
      </c>
    </row>
    <row r="585" spans="1:9" x14ac:dyDescent="0.3">
      <c r="A585" t="s">
        <v>1364</v>
      </c>
      <c r="B585" t="s">
        <v>1365</v>
      </c>
      <c r="C585" t="s">
        <v>16</v>
      </c>
      <c r="D585">
        <v>196601.21</v>
      </c>
      <c r="E585">
        <v>40343.769999999997</v>
      </c>
      <c r="F585" s="4">
        <v>44715</v>
      </c>
      <c r="G585" s="4">
        <v>44727</v>
      </c>
      <c r="H585" t="s">
        <v>441</v>
      </c>
      <c r="I585" t="s">
        <v>18</v>
      </c>
    </row>
    <row r="586" spans="1:9" x14ac:dyDescent="0.3">
      <c r="A586" t="s">
        <v>1366</v>
      </c>
      <c r="B586" t="s">
        <v>1367</v>
      </c>
      <c r="C586" t="s">
        <v>16</v>
      </c>
      <c r="D586">
        <v>850388.39</v>
      </c>
      <c r="E586">
        <v>14301.27</v>
      </c>
      <c r="F586" s="4">
        <v>44522</v>
      </c>
      <c r="G586" s="4">
        <v>44852</v>
      </c>
      <c r="H586" t="s">
        <v>957</v>
      </c>
      <c r="I586" t="s">
        <v>13</v>
      </c>
    </row>
    <row r="587" spans="1:9" x14ac:dyDescent="0.3">
      <c r="A587" t="s">
        <v>1368</v>
      </c>
      <c r="B587" t="s">
        <v>968</v>
      </c>
      <c r="C587" t="s">
        <v>35</v>
      </c>
      <c r="D587">
        <v>205973.31</v>
      </c>
      <c r="E587">
        <v>37353.25</v>
      </c>
      <c r="F587" s="4">
        <v>44911</v>
      </c>
      <c r="G587" s="4">
        <v>45518</v>
      </c>
      <c r="H587" t="s">
        <v>522</v>
      </c>
      <c r="I587" t="s">
        <v>13</v>
      </c>
    </row>
    <row r="588" spans="1:9" x14ac:dyDescent="0.3">
      <c r="A588" t="s">
        <v>1369</v>
      </c>
      <c r="B588" t="s">
        <v>1370</v>
      </c>
      <c r="C588" t="s">
        <v>35</v>
      </c>
      <c r="D588">
        <v>213653.89</v>
      </c>
      <c r="E588">
        <v>38159.629999999997</v>
      </c>
      <c r="F588" s="4">
        <v>45314</v>
      </c>
      <c r="G588" s="4">
        <v>45837</v>
      </c>
      <c r="H588" t="s">
        <v>525</v>
      </c>
      <c r="I588" t="s">
        <v>13</v>
      </c>
    </row>
    <row r="589" spans="1:9" x14ac:dyDescent="0.3">
      <c r="A589" t="s">
        <v>1371</v>
      </c>
      <c r="B589" t="s">
        <v>1372</v>
      </c>
      <c r="C589" t="s">
        <v>35</v>
      </c>
      <c r="D589">
        <v>264420.14</v>
      </c>
      <c r="E589">
        <v>31879.69</v>
      </c>
      <c r="F589" s="4">
        <v>44623</v>
      </c>
      <c r="G589" s="4">
        <v>44627</v>
      </c>
      <c r="H589" t="s">
        <v>1197</v>
      </c>
      <c r="I589" t="s">
        <v>29</v>
      </c>
    </row>
    <row r="590" spans="1:9" x14ac:dyDescent="0.3">
      <c r="A590" t="s">
        <v>1373</v>
      </c>
      <c r="B590" t="s">
        <v>1374</v>
      </c>
      <c r="C590" t="s">
        <v>27</v>
      </c>
      <c r="D590">
        <v>133825.4</v>
      </c>
      <c r="E590">
        <v>29727.200000000001</v>
      </c>
      <c r="F590" s="4">
        <v>45110</v>
      </c>
      <c r="G590" s="4">
        <v>45680</v>
      </c>
      <c r="H590" t="s">
        <v>774</v>
      </c>
      <c r="I590" t="s">
        <v>29</v>
      </c>
    </row>
    <row r="591" spans="1:9" x14ac:dyDescent="0.3">
      <c r="A591" t="s">
        <v>1375</v>
      </c>
      <c r="B591" t="s">
        <v>1342</v>
      </c>
      <c r="C591" t="s">
        <v>27</v>
      </c>
      <c r="D591">
        <v>418018.95</v>
      </c>
      <c r="E591">
        <v>20032.47</v>
      </c>
      <c r="F591" s="4">
        <v>44841</v>
      </c>
      <c r="G591" s="4">
        <v>45362</v>
      </c>
      <c r="H591" t="s">
        <v>416</v>
      </c>
      <c r="I591" t="s">
        <v>13</v>
      </c>
    </row>
    <row r="592" spans="1:9" x14ac:dyDescent="0.3">
      <c r="A592" t="s">
        <v>1376</v>
      </c>
      <c r="B592" t="s">
        <v>1377</v>
      </c>
      <c r="C592" t="s">
        <v>39</v>
      </c>
      <c r="D592">
        <v>949429.85</v>
      </c>
      <c r="E592">
        <v>35098.36</v>
      </c>
      <c r="F592" s="4">
        <v>44572</v>
      </c>
      <c r="G592" s="4">
        <v>44929</v>
      </c>
      <c r="H592" t="s">
        <v>1050</v>
      </c>
      <c r="I592" t="s">
        <v>18</v>
      </c>
    </row>
    <row r="593" spans="1:9" x14ac:dyDescent="0.3">
      <c r="A593" t="s">
        <v>1378</v>
      </c>
      <c r="B593" t="s">
        <v>1379</v>
      </c>
      <c r="C593" t="s">
        <v>16</v>
      </c>
      <c r="D593">
        <v>525814.85</v>
      </c>
      <c r="E593">
        <v>22646.02</v>
      </c>
      <c r="F593" s="4">
        <v>44052</v>
      </c>
      <c r="G593" s="4">
        <v>45619</v>
      </c>
      <c r="H593" t="s">
        <v>1380</v>
      </c>
      <c r="I593" t="s">
        <v>29</v>
      </c>
    </row>
    <row r="594" spans="1:9" x14ac:dyDescent="0.3">
      <c r="A594" t="s">
        <v>1381</v>
      </c>
      <c r="B594" t="s">
        <v>961</v>
      </c>
      <c r="C594" t="s">
        <v>35</v>
      </c>
      <c r="D594">
        <v>512077.79</v>
      </c>
      <c r="E594">
        <v>43800.19</v>
      </c>
      <c r="F594" s="4">
        <v>45392</v>
      </c>
      <c r="G594" s="4">
        <v>45501</v>
      </c>
      <c r="H594" t="s">
        <v>839</v>
      </c>
      <c r="I594" t="s">
        <v>29</v>
      </c>
    </row>
    <row r="595" spans="1:9" x14ac:dyDescent="0.3">
      <c r="A595" t="s">
        <v>1382</v>
      </c>
      <c r="B595" t="s">
        <v>1383</v>
      </c>
      <c r="C595" t="s">
        <v>16</v>
      </c>
      <c r="D595">
        <v>205314.73</v>
      </c>
      <c r="E595">
        <v>49296.49</v>
      </c>
      <c r="F595" s="4">
        <v>45165</v>
      </c>
      <c r="G595" s="4">
        <v>45422</v>
      </c>
      <c r="H595" t="s">
        <v>481</v>
      </c>
      <c r="I595" t="s">
        <v>29</v>
      </c>
    </row>
    <row r="596" spans="1:9" x14ac:dyDescent="0.3">
      <c r="A596" t="s">
        <v>1384</v>
      </c>
      <c r="B596" t="s">
        <v>1385</v>
      </c>
      <c r="C596" t="s">
        <v>39</v>
      </c>
      <c r="D596">
        <v>485149.38</v>
      </c>
      <c r="E596">
        <v>22326.26</v>
      </c>
      <c r="F596" s="4">
        <v>44472</v>
      </c>
      <c r="G596" s="4">
        <v>45421</v>
      </c>
      <c r="H596" t="s">
        <v>902</v>
      </c>
      <c r="I596" t="s">
        <v>13</v>
      </c>
    </row>
    <row r="597" spans="1:9" x14ac:dyDescent="0.3">
      <c r="A597" t="s">
        <v>1386</v>
      </c>
      <c r="B597" t="s">
        <v>1387</v>
      </c>
      <c r="C597" t="s">
        <v>35</v>
      </c>
      <c r="D597">
        <v>570350.76</v>
      </c>
      <c r="E597">
        <v>29765.03</v>
      </c>
      <c r="F597" s="4">
        <v>44945</v>
      </c>
      <c r="G597" s="4">
        <v>45020</v>
      </c>
      <c r="H597" t="s">
        <v>263</v>
      </c>
      <c r="I597" t="s">
        <v>13</v>
      </c>
    </row>
    <row r="598" spans="1:9" x14ac:dyDescent="0.3">
      <c r="A598" t="s">
        <v>1388</v>
      </c>
      <c r="B598" t="s">
        <v>1389</v>
      </c>
      <c r="C598" t="s">
        <v>11</v>
      </c>
      <c r="D598">
        <v>556895.17000000004</v>
      </c>
      <c r="E598">
        <v>3924.04</v>
      </c>
      <c r="F598" s="4">
        <v>44633</v>
      </c>
      <c r="G598" s="4">
        <v>45185</v>
      </c>
      <c r="H598" t="s">
        <v>451</v>
      </c>
      <c r="I598" t="s">
        <v>18</v>
      </c>
    </row>
    <row r="599" spans="1:9" x14ac:dyDescent="0.3">
      <c r="A599" t="s">
        <v>1390</v>
      </c>
      <c r="B599" t="s">
        <v>1391</v>
      </c>
      <c r="C599" t="s">
        <v>27</v>
      </c>
      <c r="D599">
        <v>712844.23</v>
      </c>
      <c r="E599">
        <v>8696.2800000000007</v>
      </c>
      <c r="F599" s="4">
        <v>45330</v>
      </c>
      <c r="G599" s="4">
        <v>45504</v>
      </c>
      <c r="H599" t="s">
        <v>653</v>
      </c>
      <c r="I599" t="s">
        <v>29</v>
      </c>
    </row>
    <row r="600" spans="1:9" x14ac:dyDescent="0.3">
      <c r="A600" t="s">
        <v>1392</v>
      </c>
      <c r="B600" t="s">
        <v>1393</v>
      </c>
      <c r="C600" t="s">
        <v>11</v>
      </c>
      <c r="D600">
        <v>353290.03</v>
      </c>
      <c r="E600">
        <v>22273.34</v>
      </c>
      <c r="F600" s="4">
        <v>45378</v>
      </c>
      <c r="G600" s="4">
        <v>45561</v>
      </c>
      <c r="H600" t="s">
        <v>1363</v>
      </c>
      <c r="I600" t="s">
        <v>18</v>
      </c>
    </row>
    <row r="601" spans="1:9" x14ac:dyDescent="0.3">
      <c r="A601" t="s">
        <v>1394</v>
      </c>
      <c r="B601" t="s">
        <v>1395</v>
      </c>
      <c r="C601" t="s">
        <v>39</v>
      </c>
      <c r="D601">
        <v>225387.33</v>
      </c>
      <c r="E601">
        <v>26015.279999999999</v>
      </c>
      <c r="F601" s="4">
        <v>44355</v>
      </c>
      <c r="G601" s="4">
        <v>45396</v>
      </c>
      <c r="H601" t="s">
        <v>12</v>
      </c>
      <c r="I601" t="s">
        <v>18</v>
      </c>
    </row>
    <row r="602" spans="1:9" x14ac:dyDescent="0.3">
      <c r="A602" t="s">
        <v>1396</v>
      </c>
      <c r="B602" t="s">
        <v>1285</v>
      </c>
      <c r="C602" t="s">
        <v>16</v>
      </c>
      <c r="D602">
        <v>267717.40999999997</v>
      </c>
      <c r="E602">
        <v>33460.01</v>
      </c>
      <c r="F602" s="4">
        <v>44275</v>
      </c>
      <c r="G602" s="4">
        <v>44404</v>
      </c>
      <c r="H602" t="s">
        <v>477</v>
      </c>
      <c r="I602" t="s">
        <v>18</v>
      </c>
    </row>
    <row r="603" spans="1:9" x14ac:dyDescent="0.3">
      <c r="A603" t="s">
        <v>1397</v>
      </c>
      <c r="B603" t="s">
        <v>1398</v>
      </c>
      <c r="C603" t="s">
        <v>11</v>
      </c>
      <c r="D603">
        <v>765208.06</v>
      </c>
      <c r="E603">
        <v>29315.64</v>
      </c>
      <c r="F603" s="4">
        <v>44105</v>
      </c>
      <c r="G603" s="4">
        <v>45525</v>
      </c>
      <c r="H603" t="s">
        <v>389</v>
      </c>
      <c r="I603" t="s">
        <v>29</v>
      </c>
    </row>
    <row r="604" spans="1:9" x14ac:dyDescent="0.3">
      <c r="A604" t="s">
        <v>1399</v>
      </c>
      <c r="B604" t="s">
        <v>1400</v>
      </c>
      <c r="C604" t="s">
        <v>11</v>
      </c>
      <c r="D604">
        <v>947737.88</v>
      </c>
      <c r="E604">
        <v>47988.87</v>
      </c>
      <c r="F604" s="4">
        <v>44166</v>
      </c>
      <c r="G604" s="4">
        <v>45712</v>
      </c>
      <c r="H604" t="s">
        <v>737</v>
      </c>
      <c r="I604" t="s">
        <v>29</v>
      </c>
    </row>
    <row r="605" spans="1:9" x14ac:dyDescent="0.3">
      <c r="A605" t="s">
        <v>1401</v>
      </c>
      <c r="B605" t="s">
        <v>1402</v>
      </c>
      <c r="C605" t="s">
        <v>16</v>
      </c>
      <c r="D605">
        <v>186734.28</v>
      </c>
      <c r="E605">
        <v>9995.0400000000009</v>
      </c>
      <c r="F605" s="4">
        <v>44964</v>
      </c>
      <c r="G605" s="4">
        <v>45599</v>
      </c>
      <c r="H605" t="s">
        <v>58</v>
      </c>
      <c r="I605" t="s">
        <v>18</v>
      </c>
    </row>
    <row r="606" spans="1:9" x14ac:dyDescent="0.3">
      <c r="A606" t="s">
        <v>1403</v>
      </c>
      <c r="B606" t="s">
        <v>1404</v>
      </c>
      <c r="C606" t="s">
        <v>39</v>
      </c>
      <c r="D606">
        <v>250389.79</v>
      </c>
      <c r="E606">
        <v>39134.04</v>
      </c>
      <c r="F606" s="4">
        <v>44864</v>
      </c>
      <c r="G606" s="4">
        <v>44875</v>
      </c>
      <c r="H606" t="s">
        <v>295</v>
      </c>
      <c r="I606" t="s">
        <v>29</v>
      </c>
    </row>
    <row r="607" spans="1:9" x14ac:dyDescent="0.3">
      <c r="A607" t="s">
        <v>1405</v>
      </c>
      <c r="B607" t="s">
        <v>1406</v>
      </c>
      <c r="C607" t="s">
        <v>39</v>
      </c>
      <c r="D607">
        <v>809182.14</v>
      </c>
      <c r="E607">
        <v>9414.64</v>
      </c>
      <c r="F607" s="4">
        <v>45296</v>
      </c>
      <c r="G607" s="4">
        <v>45553</v>
      </c>
      <c r="H607" t="s">
        <v>1161</v>
      </c>
      <c r="I607" t="s">
        <v>29</v>
      </c>
    </row>
    <row r="608" spans="1:9" x14ac:dyDescent="0.3">
      <c r="A608" t="s">
        <v>1407</v>
      </c>
      <c r="B608" t="s">
        <v>1408</v>
      </c>
      <c r="C608" t="s">
        <v>39</v>
      </c>
      <c r="D608">
        <v>163111.71</v>
      </c>
      <c r="E608">
        <v>32409.72</v>
      </c>
      <c r="F608" s="4">
        <v>44756</v>
      </c>
      <c r="G608" s="4">
        <v>45302</v>
      </c>
      <c r="H608" t="s">
        <v>551</v>
      </c>
      <c r="I608" t="s">
        <v>29</v>
      </c>
    </row>
    <row r="609" spans="1:9" x14ac:dyDescent="0.3">
      <c r="A609" t="s">
        <v>1409</v>
      </c>
      <c r="B609" t="s">
        <v>1410</v>
      </c>
      <c r="C609" t="s">
        <v>27</v>
      </c>
      <c r="D609">
        <v>766480.45</v>
      </c>
      <c r="E609">
        <v>49103.67</v>
      </c>
      <c r="F609" s="4">
        <v>45289</v>
      </c>
      <c r="G609" s="4">
        <v>45691</v>
      </c>
      <c r="H609" t="s">
        <v>275</v>
      </c>
      <c r="I609" t="s">
        <v>29</v>
      </c>
    </row>
    <row r="610" spans="1:9" x14ac:dyDescent="0.3">
      <c r="A610" t="s">
        <v>1411</v>
      </c>
      <c r="B610" t="s">
        <v>1412</v>
      </c>
      <c r="C610" t="s">
        <v>35</v>
      </c>
      <c r="D610">
        <v>679048.33</v>
      </c>
      <c r="E610">
        <v>21638.79</v>
      </c>
      <c r="F610" s="4">
        <v>44317</v>
      </c>
      <c r="G610" s="4">
        <v>44851</v>
      </c>
      <c r="H610" t="s">
        <v>85</v>
      </c>
      <c r="I610" t="s">
        <v>18</v>
      </c>
    </row>
    <row r="611" spans="1:9" x14ac:dyDescent="0.3">
      <c r="A611" t="s">
        <v>1413</v>
      </c>
      <c r="B611" t="s">
        <v>1414</v>
      </c>
      <c r="C611" t="s">
        <v>39</v>
      </c>
      <c r="D611">
        <v>144623.38</v>
      </c>
      <c r="E611">
        <v>29783.69</v>
      </c>
      <c r="F611" s="4">
        <v>44767</v>
      </c>
      <c r="G611" s="4">
        <v>45762</v>
      </c>
      <c r="H611" t="s">
        <v>1183</v>
      </c>
      <c r="I611" t="s">
        <v>13</v>
      </c>
    </row>
    <row r="612" spans="1:9" x14ac:dyDescent="0.3">
      <c r="A612" t="s">
        <v>1415</v>
      </c>
      <c r="B612" t="s">
        <v>1416</v>
      </c>
      <c r="C612" t="s">
        <v>11</v>
      </c>
      <c r="D612">
        <v>608104.61</v>
      </c>
      <c r="E612">
        <v>37421.74</v>
      </c>
      <c r="F612" s="4">
        <v>45342</v>
      </c>
      <c r="G612" s="4">
        <v>45500</v>
      </c>
      <c r="H612" t="s">
        <v>1128</v>
      </c>
      <c r="I612" t="s">
        <v>18</v>
      </c>
    </row>
    <row r="613" spans="1:9" x14ac:dyDescent="0.3">
      <c r="A613" t="s">
        <v>1417</v>
      </c>
      <c r="B613" t="s">
        <v>1418</v>
      </c>
      <c r="C613" t="s">
        <v>39</v>
      </c>
      <c r="D613">
        <v>201865.37</v>
      </c>
      <c r="E613">
        <v>33276.839999999997</v>
      </c>
      <c r="F613" s="4">
        <v>44226</v>
      </c>
      <c r="G613" s="4">
        <v>45716</v>
      </c>
      <c r="H613" t="s">
        <v>551</v>
      </c>
      <c r="I613" t="s">
        <v>13</v>
      </c>
    </row>
    <row r="614" spans="1:9" x14ac:dyDescent="0.3">
      <c r="A614" t="s">
        <v>1419</v>
      </c>
      <c r="B614" t="s">
        <v>1420</v>
      </c>
      <c r="C614" t="s">
        <v>39</v>
      </c>
      <c r="D614">
        <v>112067.49</v>
      </c>
      <c r="E614">
        <v>16032</v>
      </c>
      <c r="F614" s="4">
        <v>45057</v>
      </c>
      <c r="G614" s="4">
        <v>45060</v>
      </c>
      <c r="H614" t="s">
        <v>648</v>
      </c>
      <c r="I614" t="s">
        <v>29</v>
      </c>
    </row>
    <row r="615" spans="1:9" x14ac:dyDescent="0.3">
      <c r="A615" t="s">
        <v>1421</v>
      </c>
      <c r="B615" t="s">
        <v>1422</v>
      </c>
      <c r="C615" t="s">
        <v>39</v>
      </c>
      <c r="D615">
        <v>263682.73</v>
      </c>
      <c r="E615">
        <v>16028.28</v>
      </c>
      <c r="F615" s="4">
        <v>44827</v>
      </c>
      <c r="G615" s="4">
        <v>45067</v>
      </c>
      <c r="H615" t="s">
        <v>1423</v>
      </c>
      <c r="I615" t="s">
        <v>29</v>
      </c>
    </row>
    <row r="616" spans="1:9" x14ac:dyDescent="0.3">
      <c r="A616" t="s">
        <v>1424</v>
      </c>
      <c r="B616" t="s">
        <v>1425</v>
      </c>
      <c r="C616" t="s">
        <v>11</v>
      </c>
      <c r="D616">
        <v>981826.17</v>
      </c>
      <c r="E616">
        <v>8107.86</v>
      </c>
      <c r="F616" s="4">
        <v>44964</v>
      </c>
      <c r="G616" s="4">
        <v>45463</v>
      </c>
      <c r="H616" t="s">
        <v>448</v>
      </c>
      <c r="I616" t="s">
        <v>18</v>
      </c>
    </row>
    <row r="617" spans="1:9" x14ac:dyDescent="0.3">
      <c r="A617" t="s">
        <v>1426</v>
      </c>
      <c r="B617" t="s">
        <v>1427</v>
      </c>
      <c r="C617" t="s">
        <v>27</v>
      </c>
      <c r="D617">
        <v>363700.2</v>
      </c>
      <c r="E617">
        <v>16783.64</v>
      </c>
      <c r="F617" s="4">
        <v>44505</v>
      </c>
      <c r="G617" s="4">
        <v>44829</v>
      </c>
      <c r="H617" t="s">
        <v>1428</v>
      </c>
      <c r="I617" t="s">
        <v>29</v>
      </c>
    </row>
    <row r="618" spans="1:9" x14ac:dyDescent="0.3">
      <c r="A618" t="s">
        <v>1429</v>
      </c>
      <c r="B618" t="s">
        <v>1430</v>
      </c>
      <c r="C618" t="s">
        <v>27</v>
      </c>
      <c r="D618">
        <v>699034.85</v>
      </c>
      <c r="E618">
        <v>26989.91</v>
      </c>
      <c r="F618" s="4">
        <v>44599</v>
      </c>
      <c r="G618" s="4">
        <v>44926</v>
      </c>
      <c r="H618" t="s">
        <v>1431</v>
      </c>
      <c r="I618" t="s">
        <v>18</v>
      </c>
    </row>
    <row r="619" spans="1:9" x14ac:dyDescent="0.3">
      <c r="A619" t="s">
        <v>1432</v>
      </c>
      <c r="B619" t="s">
        <v>712</v>
      </c>
      <c r="C619" t="s">
        <v>35</v>
      </c>
      <c r="D619">
        <v>827685.25</v>
      </c>
      <c r="E619">
        <v>19169.64</v>
      </c>
      <c r="F619" s="4">
        <v>45141</v>
      </c>
      <c r="G619" s="4">
        <v>45468</v>
      </c>
      <c r="H619" t="s">
        <v>21</v>
      </c>
      <c r="I619" t="s">
        <v>18</v>
      </c>
    </row>
    <row r="620" spans="1:9" x14ac:dyDescent="0.3">
      <c r="A620" t="s">
        <v>1433</v>
      </c>
      <c r="B620" t="s">
        <v>1434</v>
      </c>
      <c r="C620" t="s">
        <v>16</v>
      </c>
      <c r="D620">
        <v>370663.55</v>
      </c>
      <c r="E620">
        <v>48013.77</v>
      </c>
      <c r="F620" s="4">
        <v>45253</v>
      </c>
      <c r="G620" s="4">
        <v>45532</v>
      </c>
      <c r="H620" t="s">
        <v>839</v>
      </c>
      <c r="I620" t="s">
        <v>29</v>
      </c>
    </row>
    <row r="621" spans="1:9" x14ac:dyDescent="0.3">
      <c r="A621" t="s">
        <v>1435</v>
      </c>
      <c r="B621" t="s">
        <v>1436</v>
      </c>
      <c r="C621" t="s">
        <v>35</v>
      </c>
      <c r="D621">
        <v>952901.27</v>
      </c>
      <c r="E621">
        <v>44482.080000000002</v>
      </c>
      <c r="F621" s="4">
        <v>45301</v>
      </c>
      <c r="G621" s="4">
        <v>45546</v>
      </c>
      <c r="H621" t="s">
        <v>1437</v>
      </c>
      <c r="I621" t="s">
        <v>29</v>
      </c>
    </row>
    <row r="622" spans="1:9" x14ac:dyDescent="0.3">
      <c r="A622" t="s">
        <v>1438</v>
      </c>
      <c r="B622" t="s">
        <v>518</v>
      </c>
      <c r="C622" t="s">
        <v>27</v>
      </c>
      <c r="D622">
        <v>374876.15999999997</v>
      </c>
      <c r="E622">
        <v>24333.19</v>
      </c>
      <c r="F622" s="4">
        <v>44125</v>
      </c>
      <c r="G622" s="4">
        <v>44799</v>
      </c>
      <c r="H622" t="s">
        <v>554</v>
      </c>
      <c r="I622" t="s">
        <v>13</v>
      </c>
    </row>
    <row r="623" spans="1:9" x14ac:dyDescent="0.3">
      <c r="A623" t="s">
        <v>1439</v>
      </c>
      <c r="B623" t="s">
        <v>1328</v>
      </c>
      <c r="C623" t="s">
        <v>11</v>
      </c>
      <c r="D623">
        <v>683924.95</v>
      </c>
      <c r="E623">
        <v>4862.63</v>
      </c>
      <c r="F623" s="4">
        <v>45431</v>
      </c>
      <c r="G623" s="4">
        <v>45795</v>
      </c>
      <c r="H623" t="s">
        <v>866</v>
      </c>
      <c r="I623" t="s">
        <v>29</v>
      </c>
    </row>
    <row r="624" spans="1:9" x14ac:dyDescent="0.3">
      <c r="A624" t="s">
        <v>1440</v>
      </c>
      <c r="B624" t="s">
        <v>1441</v>
      </c>
      <c r="C624" t="s">
        <v>16</v>
      </c>
      <c r="D624">
        <v>360357.28</v>
      </c>
      <c r="E624">
        <v>38939.01</v>
      </c>
      <c r="F624" s="4">
        <v>45397</v>
      </c>
      <c r="G624" s="4">
        <v>45770</v>
      </c>
      <c r="H624" t="s">
        <v>1442</v>
      </c>
      <c r="I624" t="s">
        <v>29</v>
      </c>
    </row>
    <row r="625" spans="1:9" x14ac:dyDescent="0.3">
      <c r="A625" t="s">
        <v>1443</v>
      </c>
      <c r="B625" t="s">
        <v>1444</v>
      </c>
      <c r="C625" t="s">
        <v>11</v>
      </c>
      <c r="D625">
        <v>666638.82999999996</v>
      </c>
      <c r="E625">
        <v>16571.5</v>
      </c>
      <c r="F625" s="4">
        <v>45267</v>
      </c>
      <c r="G625" s="4">
        <v>45770</v>
      </c>
      <c r="H625" t="s">
        <v>1301</v>
      </c>
      <c r="I625" t="s">
        <v>18</v>
      </c>
    </row>
    <row r="626" spans="1:9" x14ac:dyDescent="0.3">
      <c r="A626" t="s">
        <v>1445</v>
      </c>
      <c r="B626" t="s">
        <v>1446</v>
      </c>
      <c r="C626" t="s">
        <v>35</v>
      </c>
      <c r="D626">
        <v>932949.74</v>
      </c>
      <c r="E626">
        <v>46107.77</v>
      </c>
      <c r="F626" s="4">
        <v>44295</v>
      </c>
      <c r="G626" s="4">
        <v>45205</v>
      </c>
      <c r="H626" t="s">
        <v>1447</v>
      </c>
      <c r="I626" t="s">
        <v>18</v>
      </c>
    </row>
    <row r="627" spans="1:9" x14ac:dyDescent="0.3">
      <c r="A627" t="s">
        <v>1448</v>
      </c>
      <c r="B627" t="s">
        <v>1211</v>
      </c>
      <c r="C627" t="s">
        <v>39</v>
      </c>
      <c r="D627">
        <v>248125.83</v>
      </c>
      <c r="E627">
        <v>8898.92</v>
      </c>
      <c r="F627" s="4">
        <v>44650</v>
      </c>
      <c r="G627" s="4">
        <v>45656</v>
      </c>
      <c r="H627" t="s">
        <v>1449</v>
      </c>
      <c r="I627" t="s">
        <v>13</v>
      </c>
    </row>
    <row r="628" spans="1:9" x14ac:dyDescent="0.3">
      <c r="A628" t="s">
        <v>1450</v>
      </c>
      <c r="B628" t="s">
        <v>1451</v>
      </c>
      <c r="C628" t="s">
        <v>16</v>
      </c>
      <c r="D628">
        <v>215935.48</v>
      </c>
      <c r="E628">
        <v>7970.92</v>
      </c>
      <c r="F628" s="4">
        <v>45096</v>
      </c>
      <c r="G628" s="4">
        <v>45351</v>
      </c>
      <c r="H628" t="s">
        <v>943</v>
      </c>
      <c r="I628" t="s">
        <v>18</v>
      </c>
    </row>
    <row r="629" spans="1:9" x14ac:dyDescent="0.3">
      <c r="A629" t="s">
        <v>1452</v>
      </c>
      <c r="B629" t="s">
        <v>663</v>
      </c>
      <c r="C629" t="s">
        <v>16</v>
      </c>
      <c r="D629">
        <v>365138.49</v>
      </c>
      <c r="E629">
        <v>29345.02</v>
      </c>
      <c r="F629" s="4">
        <v>45139</v>
      </c>
      <c r="G629" s="4">
        <v>45501</v>
      </c>
      <c r="H629" t="s">
        <v>24</v>
      </c>
      <c r="I629" t="s">
        <v>13</v>
      </c>
    </row>
    <row r="630" spans="1:9" x14ac:dyDescent="0.3">
      <c r="A630" t="s">
        <v>1453</v>
      </c>
      <c r="B630" t="s">
        <v>1454</v>
      </c>
      <c r="C630" t="s">
        <v>27</v>
      </c>
      <c r="D630">
        <v>977007.66</v>
      </c>
      <c r="E630">
        <v>16094.69</v>
      </c>
      <c r="F630" s="4">
        <v>45468</v>
      </c>
      <c r="G630" s="4">
        <v>45861</v>
      </c>
      <c r="H630" t="s">
        <v>717</v>
      </c>
      <c r="I630" t="s">
        <v>29</v>
      </c>
    </row>
    <row r="631" spans="1:9" x14ac:dyDescent="0.3">
      <c r="A631" t="s">
        <v>1455</v>
      </c>
      <c r="B631" t="s">
        <v>1456</v>
      </c>
      <c r="C631" t="s">
        <v>27</v>
      </c>
      <c r="D631">
        <v>495870.86</v>
      </c>
      <c r="E631">
        <v>27449.43</v>
      </c>
      <c r="F631" s="4">
        <v>44534</v>
      </c>
      <c r="G631" s="4">
        <v>45570</v>
      </c>
      <c r="H631" t="s">
        <v>1457</v>
      </c>
      <c r="I631" t="s">
        <v>18</v>
      </c>
    </row>
    <row r="632" spans="1:9" x14ac:dyDescent="0.3">
      <c r="A632" t="s">
        <v>1458</v>
      </c>
      <c r="B632" t="s">
        <v>1459</v>
      </c>
      <c r="C632" t="s">
        <v>11</v>
      </c>
      <c r="D632">
        <v>209006.47</v>
      </c>
      <c r="E632">
        <v>47505.93</v>
      </c>
      <c r="F632" s="4">
        <v>44480</v>
      </c>
      <c r="G632" s="4">
        <v>45688</v>
      </c>
      <c r="H632" t="s">
        <v>1305</v>
      </c>
      <c r="I632" t="s">
        <v>13</v>
      </c>
    </row>
    <row r="633" spans="1:9" x14ac:dyDescent="0.3">
      <c r="A633" t="s">
        <v>1460</v>
      </c>
      <c r="B633" t="s">
        <v>1461</v>
      </c>
      <c r="C633" t="s">
        <v>16</v>
      </c>
      <c r="D633">
        <v>593323.67000000004</v>
      </c>
      <c r="E633">
        <v>23936.26</v>
      </c>
      <c r="F633" s="4">
        <v>44678</v>
      </c>
      <c r="G633" s="4">
        <v>45629</v>
      </c>
      <c r="H633" t="s">
        <v>1301</v>
      </c>
      <c r="I633" t="s">
        <v>29</v>
      </c>
    </row>
    <row r="634" spans="1:9" x14ac:dyDescent="0.3">
      <c r="A634" t="s">
        <v>1462</v>
      </c>
      <c r="B634" t="s">
        <v>1463</v>
      </c>
      <c r="C634" t="s">
        <v>16</v>
      </c>
      <c r="D634">
        <v>886886.31</v>
      </c>
      <c r="E634">
        <v>5490.01</v>
      </c>
      <c r="F634" s="4">
        <v>45269</v>
      </c>
      <c r="G634" s="4">
        <v>45591</v>
      </c>
      <c r="H634" t="s">
        <v>635</v>
      </c>
      <c r="I634" t="s">
        <v>13</v>
      </c>
    </row>
    <row r="635" spans="1:9" x14ac:dyDescent="0.3">
      <c r="A635" t="s">
        <v>1464</v>
      </c>
      <c r="B635" t="s">
        <v>1465</v>
      </c>
      <c r="C635" t="s">
        <v>35</v>
      </c>
      <c r="D635">
        <v>755811.4</v>
      </c>
      <c r="E635">
        <v>46393.61</v>
      </c>
      <c r="F635" s="4">
        <v>45484</v>
      </c>
      <c r="G635" s="4">
        <v>45631</v>
      </c>
      <c r="H635" t="s">
        <v>1437</v>
      </c>
      <c r="I635" t="s">
        <v>29</v>
      </c>
    </row>
    <row r="636" spans="1:9" x14ac:dyDescent="0.3">
      <c r="A636" t="s">
        <v>1466</v>
      </c>
      <c r="B636" t="s">
        <v>1467</v>
      </c>
      <c r="C636" t="s">
        <v>16</v>
      </c>
      <c r="D636">
        <v>214285.82</v>
      </c>
      <c r="E636">
        <v>4591.8900000000003</v>
      </c>
      <c r="F636" s="4">
        <v>45288</v>
      </c>
      <c r="G636" s="4">
        <v>45774</v>
      </c>
      <c r="H636" t="s">
        <v>17</v>
      </c>
      <c r="I636" t="s">
        <v>13</v>
      </c>
    </row>
    <row r="637" spans="1:9" x14ac:dyDescent="0.3">
      <c r="A637" t="s">
        <v>1468</v>
      </c>
      <c r="B637" t="s">
        <v>1395</v>
      </c>
      <c r="C637" t="s">
        <v>16</v>
      </c>
      <c r="D637">
        <v>177215.14</v>
      </c>
      <c r="E637">
        <v>14411</v>
      </c>
      <c r="F637" s="4">
        <v>44905</v>
      </c>
      <c r="G637" s="4">
        <v>45718</v>
      </c>
      <c r="H637" t="s">
        <v>222</v>
      </c>
      <c r="I637" t="s">
        <v>29</v>
      </c>
    </row>
    <row r="638" spans="1:9" x14ac:dyDescent="0.3">
      <c r="A638" t="s">
        <v>1469</v>
      </c>
      <c r="B638" t="s">
        <v>1470</v>
      </c>
      <c r="C638" t="s">
        <v>11</v>
      </c>
      <c r="D638">
        <v>987084.73</v>
      </c>
      <c r="E638">
        <v>16655.3</v>
      </c>
      <c r="F638" s="4">
        <v>45338</v>
      </c>
      <c r="G638" s="4">
        <v>45527</v>
      </c>
      <c r="H638" t="s">
        <v>348</v>
      </c>
      <c r="I638" t="s">
        <v>13</v>
      </c>
    </row>
    <row r="639" spans="1:9" x14ac:dyDescent="0.3">
      <c r="A639" t="s">
        <v>1471</v>
      </c>
      <c r="B639" t="s">
        <v>1472</v>
      </c>
      <c r="C639" t="s">
        <v>16</v>
      </c>
      <c r="D639">
        <v>983885.63</v>
      </c>
      <c r="E639">
        <v>31100.49</v>
      </c>
      <c r="F639" s="4">
        <v>44883</v>
      </c>
      <c r="G639" s="4">
        <v>45755</v>
      </c>
      <c r="H639" t="s">
        <v>1350</v>
      </c>
      <c r="I639" t="s">
        <v>29</v>
      </c>
    </row>
    <row r="640" spans="1:9" x14ac:dyDescent="0.3">
      <c r="A640" t="s">
        <v>1473</v>
      </c>
      <c r="B640" t="s">
        <v>1474</v>
      </c>
      <c r="C640" t="s">
        <v>27</v>
      </c>
      <c r="D640">
        <v>260152.83</v>
      </c>
      <c r="E640">
        <v>11979.57</v>
      </c>
      <c r="F640" s="4">
        <v>45209</v>
      </c>
      <c r="G640" s="4">
        <v>45479</v>
      </c>
      <c r="H640" t="s">
        <v>477</v>
      </c>
      <c r="I640" t="s">
        <v>29</v>
      </c>
    </row>
    <row r="641" spans="1:9" x14ac:dyDescent="0.3">
      <c r="A641" t="s">
        <v>1475</v>
      </c>
      <c r="B641" t="s">
        <v>1476</v>
      </c>
      <c r="C641" t="s">
        <v>16</v>
      </c>
      <c r="D641">
        <v>847131.13</v>
      </c>
      <c r="E641">
        <v>30145.94</v>
      </c>
      <c r="F641" s="4">
        <v>44744</v>
      </c>
      <c r="G641" s="4">
        <v>45856</v>
      </c>
      <c r="H641" t="s">
        <v>893</v>
      </c>
      <c r="I641" t="s">
        <v>29</v>
      </c>
    </row>
    <row r="642" spans="1:9" x14ac:dyDescent="0.3">
      <c r="A642" t="s">
        <v>1477</v>
      </c>
      <c r="B642" t="s">
        <v>1478</v>
      </c>
      <c r="C642" t="s">
        <v>39</v>
      </c>
      <c r="D642">
        <v>358259.7</v>
      </c>
      <c r="E642">
        <v>36829.25</v>
      </c>
      <c r="F642" s="4">
        <v>44693</v>
      </c>
      <c r="G642" s="4">
        <v>45032</v>
      </c>
      <c r="H642" t="s">
        <v>683</v>
      </c>
      <c r="I642" t="s">
        <v>29</v>
      </c>
    </row>
    <row r="643" spans="1:9" x14ac:dyDescent="0.3">
      <c r="A643" t="s">
        <v>1479</v>
      </c>
      <c r="B643" t="s">
        <v>355</v>
      </c>
      <c r="C643" t="s">
        <v>11</v>
      </c>
      <c r="D643">
        <v>721237.06</v>
      </c>
      <c r="E643">
        <v>22364.17</v>
      </c>
      <c r="F643" s="4">
        <v>45122</v>
      </c>
      <c r="G643" s="4">
        <v>45432</v>
      </c>
      <c r="H643" t="s">
        <v>73</v>
      </c>
      <c r="I643" t="s">
        <v>29</v>
      </c>
    </row>
    <row r="644" spans="1:9" x14ac:dyDescent="0.3">
      <c r="A644" t="s">
        <v>1480</v>
      </c>
      <c r="B644" t="s">
        <v>468</v>
      </c>
      <c r="C644" t="s">
        <v>27</v>
      </c>
      <c r="D644">
        <v>812703.14</v>
      </c>
      <c r="E644">
        <v>35097.68</v>
      </c>
      <c r="F644" s="4">
        <v>44711</v>
      </c>
      <c r="G644" s="4">
        <v>45301</v>
      </c>
      <c r="H644" t="s">
        <v>301</v>
      </c>
      <c r="I644" t="s">
        <v>18</v>
      </c>
    </row>
    <row r="645" spans="1:9" x14ac:dyDescent="0.3">
      <c r="A645" t="s">
        <v>1481</v>
      </c>
      <c r="B645" t="s">
        <v>458</v>
      </c>
      <c r="C645" t="s">
        <v>11</v>
      </c>
      <c r="D645">
        <v>870581.56</v>
      </c>
      <c r="E645">
        <v>26121.91</v>
      </c>
      <c r="F645" s="4">
        <v>45191</v>
      </c>
      <c r="G645" s="4">
        <v>45293</v>
      </c>
      <c r="H645" t="s">
        <v>105</v>
      </c>
      <c r="I645" t="s">
        <v>13</v>
      </c>
    </row>
    <row r="646" spans="1:9" x14ac:dyDescent="0.3">
      <c r="A646" t="s">
        <v>1482</v>
      </c>
      <c r="B646" t="s">
        <v>1483</v>
      </c>
      <c r="C646" t="s">
        <v>35</v>
      </c>
      <c r="D646">
        <v>196192.48</v>
      </c>
      <c r="E646">
        <v>39201.050000000003</v>
      </c>
      <c r="F646" s="4">
        <v>44602</v>
      </c>
      <c r="G646" s="4">
        <v>45329</v>
      </c>
      <c r="H646" t="s">
        <v>335</v>
      </c>
      <c r="I646" t="s">
        <v>29</v>
      </c>
    </row>
    <row r="647" spans="1:9" x14ac:dyDescent="0.3">
      <c r="A647" t="s">
        <v>1484</v>
      </c>
      <c r="B647" t="s">
        <v>1485</v>
      </c>
      <c r="C647" t="s">
        <v>27</v>
      </c>
      <c r="D647">
        <v>919183.76</v>
      </c>
      <c r="E647">
        <v>18393.599999999999</v>
      </c>
      <c r="F647" s="4">
        <v>44469</v>
      </c>
      <c r="G647" s="4">
        <v>44940</v>
      </c>
      <c r="H647" t="s">
        <v>12</v>
      </c>
      <c r="I647" t="s">
        <v>18</v>
      </c>
    </row>
    <row r="648" spans="1:9" x14ac:dyDescent="0.3">
      <c r="A648" t="s">
        <v>1486</v>
      </c>
      <c r="B648" t="s">
        <v>1487</v>
      </c>
      <c r="C648" t="s">
        <v>39</v>
      </c>
      <c r="D648">
        <v>544053.42000000004</v>
      </c>
      <c r="E648">
        <v>10962.44</v>
      </c>
      <c r="F648" s="4">
        <v>45415</v>
      </c>
      <c r="G648" s="4">
        <v>45720</v>
      </c>
      <c r="H648" t="s">
        <v>52</v>
      </c>
      <c r="I648" t="s">
        <v>18</v>
      </c>
    </row>
    <row r="649" spans="1:9" x14ac:dyDescent="0.3">
      <c r="A649" t="s">
        <v>1488</v>
      </c>
      <c r="B649" t="s">
        <v>637</v>
      </c>
      <c r="C649" t="s">
        <v>27</v>
      </c>
      <c r="D649">
        <v>981948.49</v>
      </c>
      <c r="E649">
        <v>38945.129999999997</v>
      </c>
      <c r="F649" s="4">
        <v>45144</v>
      </c>
      <c r="G649" s="4">
        <v>45561</v>
      </c>
      <c r="H649" t="s">
        <v>658</v>
      </c>
      <c r="I649" t="s">
        <v>13</v>
      </c>
    </row>
    <row r="650" spans="1:9" x14ac:dyDescent="0.3">
      <c r="A650" t="s">
        <v>1489</v>
      </c>
      <c r="B650" t="s">
        <v>1490</v>
      </c>
      <c r="C650" t="s">
        <v>11</v>
      </c>
      <c r="D650">
        <v>794700.88</v>
      </c>
      <c r="E650">
        <v>47614.91</v>
      </c>
      <c r="F650" s="4">
        <v>44926</v>
      </c>
      <c r="G650" s="4">
        <v>45167</v>
      </c>
      <c r="H650" t="s">
        <v>597</v>
      </c>
      <c r="I650" t="s">
        <v>13</v>
      </c>
    </row>
    <row r="651" spans="1:9" x14ac:dyDescent="0.3">
      <c r="A651" t="s">
        <v>1491</v>
      </c>
      <c r="B651" t="s">
        <v>1492</v>
      </c>
      <c r="C651" t="s">
        <v>11</v>
      </c>
      <c r="D651">
        <v>818443.89</v>
      </c>
      <c r="E651">
        <v>3089.33</v>
      </c>
      <c r="F651" s="4">
        <v>44546</v>
      </c>
      <c r="G651" s="4">
        <v>45095</v>
      </c>
      <c r="H651" t="s">
        <v>830</v>
      </c>
      <c r="I651" t="s">
        <v>29</v>
      </c>
    </row>
    <row r="652" spans="1:9" x14ac:dyDescent="0.3">
      <c r="A652" t="s">
        <v>1493</v>
      </c>
      <c r="B652" t="s">
        <v>1494</v>
      </c>
      <c r="C652" t="s">
        <v>39</v>
      </c>
      <c r="D652">
        <v>920259.65</v>
      </c>
      <c r="E652">
        <v>13668.86</v>
      </c>
      <c r="F652" s="4">
        <v>45268</v>
      </c>
      <c r="G652" s="4">
        <v>45493</v>
      </c>
      <c r="H652" t="s">
        <v>1043</v>
      </c>
      <c r="I652" t="s">
        <v>18</v>
      </c>
    </row>
    <row r="653" spans="1:9" x14ac:dyDescent="0.3">
      <c r="A653" t="s">
        <v>1495</v>
      </c>
      <c r="B653" t="s">
        <v>1496</v>
      </c>
      <c r="C653" t="s">
        <v>27</v>
      </c>
      <c r="D653">
        <v>756379.62</v>
      </c>
      <c r="E653">
        <v>48719.96</v>
      </c>
      <c r="F653" s="4">
        <v>44899</v>
      </c>
      <c r="G653" s="4">
        <v>45475</v>
      </c>
      <c r="H653" t="s">
        <v>125</v>
      </c>
      <c r="I653" t="s">
        <v>18</v>
      </c>
    </row>
    <row r="654" spans="1:9" x14ac:dyDescent="0.3">
      <c r="A654" t="s">
        <v>1497</v>
      </c>
      <c r="B654" t="s">
        <v>1498</v>
      </c>
      <c r="C654" t="s">
        <v>16</v>
      </c>
      <c r="D654">
        <v>321114.51</v>
      </c>
      <c r="E654">
        <v>48716.69</v>
      </c>
      <c r="F654" s="4">
        <v>45384</v>
      </c>
      <c r="G654" s="4">
        <v>45841</v>
      </c>
      <c r="H654" t="s">
        <v>96</v>
      </c>
      <c r="I654" t="s">
        <v>29</v>
      </c>
    </row>
    <row r="655" spans="1:9" x14ac:dyDescent="0.3">
      <c r="A655" t="s">
        <v>1499</v>
      </c>
      <c r="B655" t="s">
        <v>1500</v>
      </c>
      <c r="C655" t="s">
        <v>27</v>
      </c>
      <c r="D655">
        <v>653215.77</v>
      </c>
      <c r="E655">
        <v>38372.31</v>
      </c>
      <c r="F655" s="4">
        <v>45085</v>
      </c>
      <c r="G655" s="4">
        <v>45402</v>
      </c>
      <c r="H655" t="s">
        <v>1038</v>
      </c>
      <c r="I655" t="s">
        <v>29</v>
      </c>
    </row>
    <row r="656" spans="1:9" x14ac:dyDescent="0.3">
      <c r="A656" t="s">
        <v>1501</v>
      </c>
      <c r="B656" t="s">
        <v>409</v>
      </c>
      <c r="C656" t="s">
        <v>11</v>
      </c>
      <c r="D656">
        <v>210793.64</v>
      </c>
      <c r="E656">
        <v>12124.3</v>
      </c>
      <c r="F656" s="4">
        <v>44356</v>
      </c>
      <c r="G656" s="4">
        <v>44555</v>
      </c>
      <c r="H656" t="s">
        <v>808</v>
      </c>
      <c r="I656" t="s">
        <v>29</v>
      </c>
    </row>
    <row r="657" spans="1:9" x14ac:dyDescent="0.3">
      <c r="A657" t="s">
        <v>1502</v>
      </c>
      <c r="B657" t="s">
        <v>1470</v>
      </c>
      <c r="C657" t="s">
        <v>27</v>
      </c>
      <c r="D657">
        <v>903862.99</v>
      </c>
      <c r="E657">
        <v>8497.0300000000007</v>
      </c>
      <c r="F657" s="4">
        <v>44635</v>
      </c>
      <c r="G657" s="4">
        <v>45308</v>
      </c>
      <c r="H657" t="s">
        <v>167</v>
      </c>
      <c r="I657" t="s">
        <v>29</v>
      </c>
    </row>
    <row r="658" spans="1:9" x14ac:dyDescent="0.3">
      <c r="A658" t="s">
        <v>1503</v>
      </c>
      <c r="B658" t="s">
        <v>1504</v>
      </c>
      <c r="C658" t="s">
        <v>16</v>
      </c>
      <c r="D658">
        <v>653668.99</v>
      </c>
      <c r="E658">
        <v>29476.15</v>
      </c>
      <c r="F658" s="4">
        <v>44684</v>
      </c>
      <c r="G658" s="4">
        <v>45204</v>
      </c>
      <c r="H658" t="s">
        <v>1457</v>
      </c>
      <c r="I658" t="s">
        <v>29</v>
      </c>
    </row>
    <row r="659" spans="1:9" x14ac:dyDescent="0.3">
      <c r="A659" t="s">
        <v>1505</v>
      </c>
      <c r="B659" t="s">
        <v>604</v>
      </c>
      <c r="C659" t="s">
        <v>11</v>
      </c>
      <c r="D659">
        <v>254866.44</v>
      </c>
      <c r="E659">
        <v>44293.72</v>
      </c>
      <c r="F659" s="4">
        <v>44721</v>
      </c>
      <c r="G659" s="4">
        <v>45586</v>
      </c>
      <c r="H659" t="s">
        <v>245</v>
      </c>
      <c r="I659" t="s">
        <v>29</v>
      </c>
    </row>
    <row r="660" spans="1:9" x14ac:dyDescent="0.3">
      <c r="A660" t="s">
        <v>1506</v>
      </c>
      <c r="B660" t="s">
        <v>1507</v>
      </c>
      <c r="C660" t="s">
        <v>11</v>
      </c>
      <c r="D660">
        <v>471036.44</v>
      </c>
      <c r="E660">
        <v>37294.03</v>
      </c>
      <c r="F660" s="4">
        <v>45242</v>
      </c>
      <c r="G660" s="4">
        <v>45331</v>
      </c>
      <c r="H660" t="s">
        <v>1447</v>
      </c>
      <c r="I660" t="s">
        <v>13</v>
      </c>
    </row>
    <row r="661" spans="1:9" x14ac:dyDescent="0.3">
      <c r="A661" t="s">
        <v>1508</v>
      </c>
      <c r="B661" t="s">
        <v>1509</v>
      </c>
      <c r="C661" t="s">
        <v>39</v>
      </c>
      <c r="D661">
        <v>638296.28</v>
      </c>
      <c r="E661">
        <v>39730.85</v>
      </c>
      <c r="F661" s="4">
        <v>45145</v>
      </c>
      <c r="G661" s="4">
        <v>45464</v>
      </c>
      <c r="H661" t="s">
        <v>12</v>
      </c>
      <c r="I661" t="s">
        <v>18</v>
      </c>
    </row>
    <row r="662" spans="1:9" x14ac:dyDescent="0.3">
      <c r="A662" t="s">
        <v>1510</v>
      </c>
      <c r="B662" t="s">
        <v>1511</v>
      </c>
      <c r="C662" t="s">
        <v>27</v>
      </c>
      <c r="D662">
        <v>914010.44</v>
      </c>
      <c r="E662">
        <v>15592.69</v>
      </c>
      <c r="F662" s="4">
        <v>45015</v>
      </c>
      <c r="G662" s="4">
        <v>45087</v>
      </c>
      <c r="H662" t="s">
        <v>321</v>
      </c>
      <c r="I662" t="s">
        <v>18</v>
      </c>
    </row>
    <row r="663" spans="1:9" x14ac:dyDescent="0.3">
      <c r="A663" t="s">
        <v>1512</v>
      </c>
      <c r="B663" t="s">
        <v>695</v>
      </c>
      <c r="C663" t="s">
        <v>27</v>
      </c>
      <c r="D663">
        <v>104459.76</v>
      </c>
      <c r="E663">
        <v>19913.650000000001</v>
      </c>
      <c r="F663" s="4">
        <v>45419</v>
      </c>
      <c r="G663" s="4">
        <v>45756</v>
      </c>
      <c r="H663" t="s">
        <v>798</v>
      </c>
      <c r="I663" t="s">
        <v>18</v>
      </c>
    </row>
    <row r="664" spans="1:9" x14ac:dyDescent="0.3">
      <c r="A664" t="s">
        <v>1513</v>
      </c>
      <c r="B664" t="s">
        <v>959</v>
      </c>
      <c r="C664" t="s">
        <v>16</v>
      </c>
      <c r="D664">
        <v>228735.23</v>
      </c>
      <c r="E664">
        <v>7995.31</v>
      </c>
      <c r="F664" s="4">
        <v>45480</v>
      </c>
      <c r="G664" s="4">
        <v>45527</v>
      </c>
      <c r="H664" t="s">
        <v>574</v>
      </c>
      <c r="I664" t="s">
        <v>13</v>
      </c>
    </row>
    <row r="665" spans="1:9" x14ac:dyDescent="0.3">
      <c r="A665" t="s">
        <v>1514</v>
      </c>
      <c r="B665" t="s">
        <v>1515</v>
      </c>
      <c r="C665" t="s">
        <v>11</v>
      </c>
      <c r="D665">
        <v>785518.27</v>
      </c>
      <c r="E665">
        <v>12980.11</v>
      </c>
      <c r="F665" s="4">
        <v>44631</v>
      </c>
      <c r="G665" s="4">
        <v>45823</v>
      </c>
      <c r="H665" t="s">
        <v>176</v>
      </c>
      <c r="I665" t="s">
        <v>29</v>
      </c>
    </row>
    <row r="666" spans="1:9" x14ac:dyDescent="0.3">
      <c r="A666" t="s">
        <v>1516</v>
      </c>
      <c r="B666" t="s">
        <v>1006</v>
      </c>
      <c r="C666" t="s">
        <v>11</v>
      </c>
      <c r="D666">
        <v>535635.43000000005</v>
      </c>
      <c r="E666">
        <v>45366.879999999997</v>
      </c>
      <c r="F666" s="4">
        <v>44991</v>
      </c>
      <c r="G666" s="4">
        <v>45137</v>
      </c>
      <c r="H666" t="s">
        <v>1517</v>
      </c>
      <c r="I666" t="s">
        <v>13</v>
      </c>
    </row>
    <row r="667" spans="1:9" x14ac:dyDescent="0.3">
      <c r="A667" t="s">
        <v>1518</v>
      </c>
      <c r="B667" t="s">
        <v>1519</v>
      </c>
      <c r="C667" t="s">
        <v>39</v>
      </c>
      <c r="D667">
        <v>461860.5</v>
      </c>
      <c r="E667">
        <v>32515.52</v>
      </c>
      <c r="F667" s="4">
        <v>44331</v>
      </c>
      <c r="G667" s="4">
        <v>44686</v>
      </c>
      <c r="H667" t="s">
        <v>818</v>
      </c>
      <c r="I667" t="s">
        <v>18</v>
      </c>
    </row>
    <row r="668" spans="1:9" x14ac:dyDescent="0.3">
      <c r="A668" t="s">
        <v>1520</v>
      </c>
      <c r="B668" t="s">
        <v>1521</v>
      </c>
      <c r="C668" t="s">
        <v>35</v>
      </c>
      <c r="D668">
        <v>242944.17</v>
      </c>
      <c r="E668">
        <v>34221.760000000002</v>
      </c>
      <c r="F668" s="4">
        <v>45036</v>
      </c>
      <c r="G668" s="4">
        <v>45678</v>
      </c>
      <c r="H668" t="s">
        <v>292</v>
      </c>
      <c r="I668" t="s">
        <v>13</v>
      </c>
    </row>
    <row r="669" spans="1:9" x14ac:dyDescent="0.3">
      <c r="A669" t="s">
        <v>1522</v>
      </c>
      <c r="B669" t="s">
        <v>1523</v>
      </c>
      <c r="C669" t="s">
        <v>27</v>
      </c>
      <c r="D669">
        <v>822355.76</v>
      </c>
      <c r="E669">
        <v>45018.95</v>
      </c>
      <c r="F669" s="4">
        <v>44112</v>
      </c>
      <c r="G669" s="4">
        <v>44362</v>
      </c>
      <c r="H669" t="s">
        <v>669</v>
      </c>
      <c r="I669" t="s">
        <v>18</v>
      </c>
    </row>
    <row r="670" spans="1:9" x14ac:dyDescent="0.3">
      <c r="A670" t="s">
        <v>1524</v>
      </c>
      <c r="B670" t="s">
        <v>1525</v>
      </c>
      <c r="C670" t="s">
        <v>11</v>
      </c>
      <c r="D670">
        <v>461268.15</v>
      </c>
      <c r="E670">
        <v>4439.84</v>
      </c>
      <c r="F670" s="4">
        <v>44938</v>
      </c>
      <c r="G670" s="4">
        <v>45798</v>
      </c>
      <c r="H670" t="s">
        <v>1526</v>
      </c>
      <c r="I670" t="s">
        <v>13</v>
      </c>
    </row>
    <row r="671" spans="1:9" x14ac:dyDescent="0.3">
      <c r="A671" t="s">
        <v>1527</v>
      </c>
      <c r="B671" t="s">
        <v>1528</v>
      </c>
      <c r="C671" t="s">
        <v>16</v>
      </c>
      <c r="D671">
        <v>922154.57</v>
      </c>
      <c r="E671">
        <v>11901.14</v>
      </c>
      <c r="F671" s="4">
        <v>45187</v>
      </c>
      <c r="G671" s="4">
        <v>45738</v>
      </c>
      <c r="H671" t="s">
        <v>298</v>
      </c>
      <c r="I671" t="s">
        <v>18</v>
      </c>
    </row>
    <row r="672" spans="1:9" x14ac:dyDescent="0.3">
      <c r="A672" t="s">
        <v>1529</v>
      </c>
      <c r="B672" t="s">
        <v>1530</v>
      </c>
      <c r="C672" t="s">
        <v>39</v>
      </c>
      <c r="D672">
        <v>215113.18</v>
      </c>
      <c r="E672">
        <v>14578.69</v>
      </c>
      <c r="F672" s="4">
        <v>45336</v>
      </c>
      <c r="G672" s="4">
        <v>45776</v>
      </c>
      <c r="H672" t="s">
        <v>666</v>
      </c>
      <c r="I672" t="s">
        <v>29</v>
      </c>
    </row>
    <row r="673" spans="1:9" x14ac:dyDescent="0.3">
      <c r="A673" t="s">
        <v>1531</v>
      </c>
      <c r="B673" t="s">
        <v>1532</v>
      </c>
      <c r="C673" t="s">
        <v>16</v>
      </c>
      <c r="D673">
        <v>295859.01</v>
      </c>
      <c r="E673">
        <v>44906.75</v>
      </c>
      <c r="F673" s="4">
        <v>45427</v>
      </c>
      <c r="G673" s="4">
        <v>45592</v>
      </c>
      <c r="H673" t="s">
        <v>150</v>
      </c>
      <c r="I673" t="s">
        <v>29</v>
      </c>
    </row>
    <row r="674" spans="1:9" x14ac:dyDescent="0.3">
      <c r="A674" t="s">
        <v>1533</v>
      </c>
      <c r="B674" t="s">
        <v>1534</v>
      </c>
      <c r="C674" t="s">
        <v>27</v>
      </c>
      <c r="D674">
        <v>252109.2</v>
      </c>
      <c r="E674">
        <v>9643.7199999999993</v>
      </c>
      <c r="F674" s="4">
        <v>45475</v>
      </c>
      <c r="G674" s="4">
        <v>45575</v>
      </c>
      <c r="H674" t="s">
        <v>199</v>
      </c>
      <c r="I674" t="s">
        <v>13</v>
      </c>
    </row>
    <row r="675" spans="1:9" x14ac:dyDescent="0.3">
      <c r="A675" t="s">
        <v>1535</v>
      </c>
      <c r="B675" t="s">
        <v>1536</v>
      </c>
      <c r="C675" t="s">
        <v>27</v>
      </c>
      <c r="D675">
        <v>612865.07999999996</v>
      </c>
      <c r="E675">
        <v>28030.06</v>
      </c>
      <c r="F675" s="4">
        <v>44368</v>
      </c>
      <c r="G675" s="4">
        <v>45740</v>
      </c>
      <c r="H675" t="s">
        <v>787</v>
      </c>
      <c r="I675" t="s">
        <v>18</v>
      </c>
    </row>
    <row r="676" spans="1:9" x14ac:dyDescent="0.3">
      <c r="A676" t="s">
        <v>1537</v>
      </c>
      <c r="B676" t="s">
        <v>1538</v>
      </c>
      <c r="C676" t="s">
        <v>27</v>
      </c>
      <c r="D676">
        <v>424260.31</v>
      </c>
      <c r="E676">
        <v>36700.32</v>
      </c>
      <c r="F676" s="4">
        <v>44619</v>
      </c>
      <c r="G676" s="4">
        <v>45047</v>
      </c>
      <c r="H676" t="s">
        <v>737</v>
      </c>
      <c r="I676" t="s">
        <v>29</v>
      </c>
    </row>
    <row r="677" spans="1:9" x14ac:dyDescent="0.3">
      <c r="A677" t="s">
        <v>1539</v>
      </c>
      <c r="B677" t="s">
        <v>1540</v>
      </c>
      <c r="C677" t="s">
        <v>16</v>
      </c>
      <c r="D677">
        <v>671797.58</v>
      </c>
      <c r="E677">
        <v>18461.03</v>
      </c>
      <c r="F677" s="4">
        <v>44822</v>
      </c>
      <c r="G677" s="4">
        <v>45230</v>
      </c>
      <c r="H677" t="s">
        <v>301</v>
      </c>
      <c r="I677" t="s">
        <v>18</v>
      </c>
    </row>
    <row r="678" spans="1:9" x14ac:dyDescent="0.3">
      <c r="A678" t="s">
        <v>1541</v>
      </c>
      <c r="B678" t="s">
        <v>1542</v>
      </c>
      <c r="C678" t="s">
        <v>27</v>
      </c>
      <c r="D678">
        <v>130221.98</v>
      </c>
      <c r="E678">
        <v>45061.39</v>
      </c>
      <c r="F678" s="4">
        <v>45174</v>
      </c>
      <c r="G678" s="4">
        <v>45587</v>
      </c>
      <c r="H678" t="s">
        <v>348</v>
      </c>
      <c r="I678" t="s">
        <v>18</v>
      </c>
    </row>
    <row r="679" spans="1:9" x14ac:dyDescent="0.3">
      <c r="A679" t="s">
        <v>1543</v>
      </c>
      <c r="B679" t="s">
        <v>1544</v>
      </c>
      <c r="C679" t="s">
        <v>27</v>
      </c>
      <c r="D679">
        <v>442791.49</v>
      </c>
      <c r="E679">
        <v>24588.42</v>
      </c>
      <c r="F679" s="4">
        <v>44391</v>
      </c>
      <c r="G679" s="4">
        <v>45444</v>
      </c>
      <c r="H679" t="s">
        <v>640</v>
      </c>
      <c r="I679" t="s">
        <v>18</v>
      </c>
    </row>
    <row r="680" spans="1:9" x14ac:dyDescent="0.3">
      <c r="A680" t="s">
        <v>1545</v>
      </c>
      <c r="B680" t="s">
        <v>1546</v>
      </c>
      <c r="C680" t="s">
        <v>39</v>
      </c>
      <c r="D680">
        <v>235523.61</v>
      </c>
      <c r="E680">
        <v>48174.2</v>
      </c>
      <c r="F680" s="4">
        <v>45295</v>
      </c>
      <c r="G680" s="4">
        <v>45445</v>
      </c>
      <c r="H680" t="s">
        <v>866</v>
      </c>
      <c r="I680" t="s">
        <v>13</v>
      </c>
    </row>
    <row r="681" spans="1:9" x14ac:dyDescent="0.3">
      <c r="A681" t="s">
        <v>1547</v>
      </c>
      <c r="B681" t="s">
        <v>1548</v>
      </c>
      <c r="C681" t="s">
        <v>35</v>
      </c>
      <c r="D681">
        <v>723760.26</v>
      </c>
      <c r="E681">
        <v>25319.66</v>
      </c>
      <c r="F681" s="4">
        <v>44812</v>
      </c>
      <c r="G681" s="4">
        <v>45683</v>
      </c>
      <c r="H681" t="s">
        <v>432</v>
      </c>
      <c r="I681" t="s">
        <v>13</v>
      </c>
    </row>
    <row r="682" spans="1:9" x14ac:dyDescent="0.3">
      <c r="A682" t="s">
        <v>1549</v>
      </c>
      <c r="B682" t="s">
        <v>1494</v>
      </c>
      <c r="C682" t="s">
        <v>27</v>
      </c>
      <c r="D682">
        <v>262103.95</v>
      </c>
      <c r="E682">
        <v>16354.62</v>
      </c>
      <c r="F682" s="4">
        <v>44528</v>
      </c>
      <c r="G682" s="4">
        <v>45238</v>
      </c>
      <c r="H682" t="s">
        <v>851</v>
      </c>
      <c r="I682" t="s">
        <v>13</v>
      </c>
    </row>
    <row r="683" spans="1:9" x14ac:dyDescent="0.3">
      <c r="A683" t="s">
        <v>1550</v>
      </c>
      <c r="B683" t="s">
        <v>715</v>
      </c>
      <c r="C683" t="s">
        <v>39</v>
      </c>
      <c r="D683">
        <v>213947.29</v>
      </c>
      <c r="E683">
        <v>27393.21</v>
      </c>
      <c r="F683" s="4">
        <v>45176</v>
      </c>
      <c r="G683" s="4">
        <v>45410</v>
      </c>
      <c r="H683" t="s">
        <v>818</v>
      </c>
      <c r="I683" t="s">
        <v>18</v>
      </c>
    </row>
    <row r="684" spans="1:9" x14ac:dyDescent="0.3">
      <c r="A684" t="s">
        <v>1551</v>
      </c>
      <c r="B684" t="s">
        <v>1552</v>
      </c>
      <c r="C684" t="s">
        <v>35</v>
      </c>
      <c r="D684">
        <v>605604.88</v>
      </c>
      <c r="E684">
        <v>35071.83</v>
      </c>
      <c r="F684" s="4">
        <v>44959</v>
      </c>
      <c r="G684" s="4">
        <v>45651</v>
      </c>
      <c r="H684" t="s">
        <v>839</v>
      </c>
      <c r="I684" t="s">
        <v>29</v>
      </c>
    </row>
    <row r="685" spans="1:9" x14ac:dyDescent="0.3">
      <c r="A685" t="s">
        <v>1553</v>
      </c>
      <c r="B685" t="s">
        <v>1554</v>
      </c>
      <c r="C685" t="s">
        <v>35</v>
      </c>
      <c r="D685">
        <v>244512.51</v>
      </c>
      <c r="E685">
        <v>10283.75</v>
      </c>
      <c r="F685" s="4">
        <v>44797</v>
      </c>
      <c r="G685" s="4">
        <v>44807</v>
      </c>
      <c r="H685" t="s">
        <v>419</v>
      </c>
      <c r="I685" t="s">
        <v>13</v>
      </c>
    </row>
    <row r="686" spans="1:9" x14ac:dyDescent="0.3">
      <c r="A686" t="s">
        <v>1555</v>
      </c>
      <c r="B686" t="s">
        <v>1556</v>
      </c>
      <c r="C686" t="s">
        <v>35</v>
      </c>
      <c r="D686">
        <v>632108.92000000004</v>
      </c>
      <c r="E686">
        <v>8465.68</v>
      </c>
      <c r="F686" s="4">
        <v>44280</v>
      </c>
      <c r="G686" s="4">
        <v>44834</v>
      </c>
      <c r="H686" t="s">
        <v>36</v>
      </c>
      <c r="I686" t="s">
        <v>29</v>
      </c>
    </row>
    <row r="687" spans="1:9" x14ac:dyDescent="0.3">
      <c r="A687" t="s">
        <v>1557</v>
      </c>
      <c r="B687" t="s">
        <v>1558</v>
      </c>
      <c r="C687" t="s">
        <v>35</v>
      </c>
      <c r="D687">
        <v>316071.2</v>
      </c>
      <c r="E687">
        <v>47228.35</v>
      </c>
      <c r="F687" s="4">
        <v>44491</v>
      </c>
      <c r="G687" s="4">
        <v>44687</v>
      </c>
      <c r="H687" t="s">
        <v>196</v>
      </c>
      <c r="I687" t="s">
        <v>29</v>
      </c>
    </row>
    <row r="688" spans="1:9" x14ac:dyDescent="0.3">
      <c r="A688" t="s">
        <v>1559</v>
      </c>
      <c r="B688" t="s">
        <v>1560</v>
      </c>
      <c r="C688" t="s">
        <v>11</v>
      </c>
      <c r="D688">
        <v>290657.88</v>
      </c>
      <c r="E688">
        <v>22203.52</v>
      </c>
      <c r="F688" s="4">
        <v>45208</v>
      </c>
      <c r="G688" s="4">
        <v>45420</v>
      </c>
      <c r="H688" t="s">
        <v>335</v>
      </c>
      <c r="I688" t="s">
        <v>29</v>
      </c>
    </row>
    <row r="689" spans="1:9" x14ac:dyDescent="0.3">
      <c r="A689" t="s">
        <v>1561</v>
      </c>
      <c r="B689" t="s">
        <v>1463</v>
      </c>
      <c r="C689" t="s">
        <v>27</v>
      </c>
      <c r="D689">
        <v>258279.19</v>
      </c>
      <c r="E689">
        <v>9907.6200000000008</v>
      </c>
      <c r="F689" s="4">
        <v>45460</v>
      </c>
      <c r="G689" s="4">
        <v>45625</v>
      </c>
      <c r="H689" t="s">
        <v>125</v>
      </c>
      <c r="I689" t="s">
        <v>29</v>
      </c>
    </row>
    <row r="690" spans="1:9" x14ac:dyDescent="0.3">
      <c r="A690" t="s">
        <v>1562</v>
      </c>
      <c r="B690" t="s">
        <v>1563</v>
      </c>
      <c r="C690" t="s">
        <v>35</v>
      </c>
      <c r="D690">
        <v>637051.29</v>
      </c>
      <c r="E690">
        <v>16181.47</v>
      </c>
      <c r="F690" s="4">
        <v>45488</v>
      </c>
      <c r="G690" s="4">
        <v>45852</v>
      </c>
      <c r="H690" t="s">
        <v>46</v>
      </c>
      <c r="I690" t="s">
        <v>13</v>
      </c>
    </row>
    <row r="691" spans="1:9" x14ac:dyDescent="0.3">
      <c r="A691" t="s">
        <v>1564</v>
      </c>
      <c r="B691" t="s">
        <v>1565</v>
      </c>
      <c r="C691" t="s">
        <v>39</v>
      </c>
      <c r="D691">
        <v>552739.81000000006</v>
      </c>
      <c r="E691">
        <v>49128.89</v>
      </c>
      <c r="F691" s="4">
        <v>44570</v>
      </c>
      <c r="G691" s="4">
        <v>45606</v>
      </c>
      <c r="H691" t="s">
        <v>808</v>
      </c>
      <c r="I691" t="s">
        <v>13</v>
      </c>
    </row>
    <row r="692" spans="1:9" x14ac:dyDescent="0.3">
      <c r="A692" t="s">
        <v>1566</v>
      </c>
      <c r="B692" t="s">
        <v>1567</v>
      </c>
      <c r="C692" t="s">
        <v>16</v>
      </c>
      <c r="D692">
        <v>109106.73</v>
      </c>
      <c r="E692">
        <v>19729.509999999998</v>
      </c>
      <c r="F692" s="4">
        <v>44737</v>
      </c>
      <c r="G692" s="4">
        <v>45705</v>
      </c>
      <c r="H692" t="s">
        <v>278</v>
      </c>
      <c r="I692" t="s">
        <v>18</v>
      </c>
    </row>
    <row r="693" spans="1:9" x14ac:dyDescent="0.3">
      <c r="A693" t="s">
        <v>1568</v>
      </c>
      <c r="B693" t="s">
        <v>1569</v>
      </c>
      <c r="C693" t="s">
        <v>27</v>
      </c>
      <c r="D693">
        <v>300832.37</v>
      </c>
      <c r="E693">
        <v>14557.63</v>
      </c>
      <c r="F693" s="4">
        <v>45426</v>
      </c>
      <c r="G693" s="4">
        <v>45667</v>
      </c>
      <c r="H693" t="s">
        <v>991</v>
      </c>
      <c r="I693" t="s">
        <v>29</v>
      </c>
    </row>
    <row r="694" spans="1:9" x14ac:dyDescent="0.3">
      <c r="A694" t="s">
        <v>1570</v>
      </c>
      <c r="B694" t="s">
        <v>1571</v>
      </c>
      <c r="C694" t="s">
        <v>39</v>
      </c>
      <c r="D694">
        <v>573212.64</v>
      </c>
      <c r="E694">
        <v>34794.629999999997</v>
      </c>
      <c r="F694" s="4">
        <v>44968</v>
      </c>
      <c r="G694" s="4">
        <v>45368</v>
      </c>
      <c r="H694" t="s">
        <v>88</v>
      </c>
      <c r="I694" t="s">
        <v>13</v>
      </c>
    </row>
    <row r="695" spans="1:9" x14ac:dyDescent="0.3">
      <c r="A695" t="s">
        <v>1572</v>
      </c>
      <c r="B695" t="s">
        <v>1573</v>
      </c>
      <c r="C695" t="s">
        <v>16</v>
      </c>
      <c r="D695">
        <v>341098.08</v>
      </c>
      <c r="E695">
        <v>28818.03</v>
      </c>
      <c r="F695" s="4">
        <v>44616</v>
      </c>
      <c r="G695" s="4">
        <v>45463</v>
      </c>
      <c r="H695" t="s">
        <v>717</v>
      </c>
      <c r="I695" t="s">
        <v>13</v>
      </c>
    </row>
    <row r="696" spans="1:9" x14ac:dyDescent="0.3">
      <c r="A696" t="s">
        <v>1574</v>
      </c>
      <c r="B696" t="s">
        <v>388</v>
      </c>
      <c r="C696" t="s">
        <v>35</v>
      </c>
      <c r="D696">
        <v>779826.3</v>
      </c>
      <c r="E696">
        <v>12784.81</v>
      </c>
      <c r="F696" s="4">
        <v>45426</v>
      </c>
      <c r="G696" s="4">
        <v>45499</v>
      </c>
      <c r="H696" t="s">
        <v>973</v>
      </c>
      <c r="I696" t="s">
        <v>29</v>
      </c>
    </row>
    <row r="697" spans="1:9" x14ac:dyDescent="0.3">
      <c r="A697" t="s">
        <v>1575</v>
      </c>
      <c r="B697" t="s">
        <v>1576</v>
      </c>
      <c r="C697" t="s">
        <v>16</v>
      </c>
      <c r="D697">
        <v>476325.56</v>
      </c>
      <c r="E697">
        <v>5083.92</v>
      </c>
      <c r="F697" s="4">
        <v>44400</v>
      </c>
      <c r="G697" s="4">
        <v>44510</v>
      </c>
      <c r="H697" t="s">
        <v>1018</v>
      </c>
      <c r="I697" t="s">
        <v>29</v>
      </c>
    </row>
    <row r="698" spans="1:9" x14ac:dyDescent="0.3">
      <c r="A698" t="s">
        <v>1577</v>
      </c>
      <c r="B698" t="s">
        <v>1578</v>
      </c>
      <c r="C698" t="s">
        <v>11</v>
      </c>
      <c r="D698">
        <v>246942.72</v>
      </c>
      <c r="E698">
        <v>45874.87</v>
      </c>
      <c r="F698" s="4">
        <v>44739</v>
      </c>
      <c r="G698" s="4">
        <v>45753</v>
      </c>
      <c r="H698" t="s">
        <v>1579</v>
      </c>
      <c r="I698" t="s">
        <v>13</v>
      </c>
    </row>
    <row r="699" spans="1:9" x14ac:dyDescent="0.3">
      <c r="A699" t="s">
        <v>1580</v>
      </c>
      <c r="B699" t="s">
        <v>1581</v>
      </c>
      <c r="C699" t="s">
        <v>27</v>
      </c>
      <c r="D699">
        <v>245758.38</v>
      </c>
      <c r="E699">
        <v>32317.73</v>
      </c>
      <c r="F699" s="4">
        <v>44172</v>
      </c>
      <c r="G699" s="4">
        <v>45811</v>
      </c>
      <c r="H699" t="s">
        <v>713</v>
      </c>
      <c r="I699" t="s">
        <v>29</v>
      </c>
    </row>
    <row r="700" spans="1:9" x14ac:dyDescent="0.3">
      <c r="A700" t="s">
        <v>1582</v>
      </c>
      <c r="B700" t="s">
        <v>1583</v>
      </c>
      <c r="C700" t="s">
        <v>35</v>
      </c>
      <c r="D700">
        <v>673111.31</v>
      </c>
      <c r="E700">
        <v>28225.759999999998</v>
      </c>
      <c r="F700" s="4">
        <v>45357</v>
      </c>
      <c r="G700" s="4">
        <v>45641</v>
      </c>
      <c r="H700" t="s">
        <v>886</v>
      </c>
      <c r="I700" t="s">
        <v>18</v>
      </c>
    </row>
    <row r="701" spans="1:9" x14ac:dyDescent="0.3">
      <c r="A701" t="s">
        <v>1584</v>
      </c>
      <c r="B701" t="s">
        <v>1091</v>
      </c>
      <c r="C701" t="s">
        <v>39</v>
      </c>
      <c r="D701">
        <v>624547.92000000004</v>
      </c>
      <c r="E701">
        <v>7920.71</v>
      </c>
      <c r="F701" s="4">
        <v>45446</v>
      </c>
      <c r="G701" s="4">
        <v>45831</v>
      </c>
      <c r="H701" t="s">
        <v>1585</v>
      </c>
      <c r="I701" t="s">
        <v>13</v>
      </c>
    </row>
    <row r="702" spans="1:9" x14ac:dyDescent="0.3">
      <c r="A702" t="s">
        <v>1586</v>
      </c>
      <c r="B702" t="s">
        <v>1587</v>
      </c>
      <c r="C702" t="s">
        <v>16</v>
      </c>
      <c r="D702">
        <v>832518.95</v>
      </c>
      <c r="E702">
        <v>49257.63</v>
      </c>
      <c r="F702" s="4">
        <v>45427</v>
      </c>
      <c r="G702" s="4">
        <v>45765</v>
      </c>
      <c r="H702" t="s">
        <v>1161</v>
      </c>
      <c r="I702" t="s">
        <v>29</v>
      </c>
    </row>
    <row r="703" spans="1:9" x14ac:dyDescent="0.3">
      <c r="A703" t="s">
        <v>1588</v>
      </c>
      <c r="B703" t="s">
        <v>1208</v>
      </c>
      <c r="C703" t="s">
        <v>16</v>
      </c>
      <c r="D703">
        <v>936190.74</v>
      </c>
      <c r="E703">
        <v>14197.72</v>
      </c>
      <c r="F703" s="4">
        <v>44726</v>
      </c>
      <c r="G703" s="4">
        <v>45322</v>
      </c>
      <c r="H703" t="s">
        <v>295</v>
      </c>
      <c r="I703" t="s">
        <v>18</v>
      </c>
    </row>
    <row r="704" spans="1:9" x14ac:dyDescent="0.3">
      <c r="A704" t="s">
        <v>1589</v>
      </c>
      <c r="B704" t="s">
        <v>1590</v>
      </c>
      <c r="C704" t="s">
        <v>16</v>
      </c>
      <c r="D704">
        <v>530625.16</v>
      </c>
      <c r="E704">
        <v>28352.240000000002</v>
      </c>
      <c r="F704" s="4">
        <v>44795</v>
      </c>
      <c r="G704" s="4">
        <v>45011</v>
      </c>
      <c r="H704" t="s">
        <v>643</v>
      </c>
      <c r="I704" t="s">
        <v>13</v>
      </c>
    </row>
    <row r="705" spans="1:9" x14ac:dyDescent="0.3">
      <c r="A705" t="s">
        <v>1591</v>
      </c>
      <c r="B705" t="s">
        <v>1592</v>
      </c>
      <c r="C705" t="s">
        <v>39</v>
      </c>
      <c r="D705">
        <v>838230.77</v>
      </c>
      <c r="E705">
        <v>47787.44</v>
      </c>
      <c r="F705" s="4">
        <v>45202</v>
      </c>
      <c r="G705" s="4">
        <v>45252</v>
      </c>
      <c r="H705" t="s">
        <v>161</v>
      </c>
      <c r="I705" t="s">
        <v>13</v>
      </c>
    </row>
    <row r="706" spans="1:9" x14ac:dyDescent="0.3">
      <c r="A706" t="s">
        <v>1593</v>
      </c>
      <c r="B706" t="s">
        <v>1594</v>
      </c>
      <c r="C706" t="s">
        <v>39</v>
      </c>
      <c r="D706">
        <v>724842.82</v>
      </c>
      <c r="E706">
        <v>26903.25</v>
      </c>
      <c r="F706" s="4">
        <v>45207</v>
      </c>
      <c r="G706" s="4">
        <v>45736</v>
      </c>
      <c r="H706" t="s">
        <v>435</v>
      </c>
      <c r="I706" t="s">
        <v>13</v>
      </c>
    </row>
    <row r="707" spans="1:9" x14ac:dyDescent="0.3">
      <c r="A707" t="s">
        <v>1595</v>
      </c>
      <c r="B707" t="s">
        <v>1342</v>
      </c>
      <c r="C707" t="s">
        <v>27</v>
      </c>
      <c r="D707">
        <v>378649.06</v>
      </c>
      <c r="E707">
        <v>7992.4</v>
      </c>
      <c r="F707" s="4">
        <v>44865</v>
      </c>
      <c r="G707" s="4">
        <v>45661</v>
      </c>
      <c r="H707" t="s">
        <v>32</v>
      </c>
      <c r="I707" t="s">
        <v>18</v>
      </c>
    </row>
    <row r="708" spans="1:9" x14ac:dyDescent="0.3">
      <c r="A708" t="s">
        <v>1596</v>
      </c>
      <c r="B708" t="s">
        <v>1597</v>
      </c>
      <c r="C708" t="s">
        <v>39</v>
      </c>
      <c r="D708">
        <v>723742.78</v>
      </c>
      <c r="E708">
        <v>44222.76</v>
      </c>
      <c r="F708" s="4">
        <v>44729</v>
      </c>
      <c r="G708" s="4">
        <v>45485</v>
      </c>
      <c r="H708" t="s">
        <v>991</v>
      </c>
      <c r="I708" t="s">
        <v>13</v>
      </c>
    </row>
    <row r="709" spans="1:9" x14ac:dyDescent="0.3">
      <c r="A709" t="s">
        <v>1598</v>
      </c>
      <c r="B709" t="s">
        <v>1461</v>
      </c>
      <c r="C709" t="s">
        <v>39</v>
      </c>
      <c r="D709">
        <v>691149.16</v>
      </c>
      <c r="E709">
        <v>15988.74</v>
      </c>
      <c r="F709" s="4">
        <v>44610</v>
      </c>
      <c r="G709" s="4">
        <v>44986</v>
      </c>
      <c r="H709" t="s">
        <v>461</v>
      </c>
      <c r="I709" t="s">
        <v>29</v>
      </c>
    </row>
    <row r="710" spans="1:9" x14ac:dyDescent="0.3">
      <c r="A710" t="s">
        <v>1599</v>
      </c>
      <c r="B710" t="s">
        <v>521</v>
      </c>
      <c r="C710" t="s">
        <v>27</v>
      </c>
      <c r="D710">
        <v>350150.59</v>
      </c>
      <c r="E710">
        <v>45329.97</v>
      </c>
      <c r="F710" s="4">
        <v>44661</v>
      </c>
      <c r="G710" s="4">
        <v>44943</v>
      </c>
      <c r="H710" t="s">
        <v>58</v>
      </c>
      <c r="I710" t="s">
        <v>18</v>
      </c>
    </row>
    <row r="711" spans="1:9" x14ac:dyDescent="0.3">
      <c r="A711" t="s">
        <v>1600</v>
      </c>
      <c r="B711" t="s">
        <v>1601</v>
      </c>
      <c r="C711" t="s">
        <v>16</v>
      </c>
      <c r="D711">
        <v>397578.98</v>
      </c>
      <c r="E711">
        <v>5578.24</v>
      </c>
      <c r="F711" s="4">
        <v>44777</v>
      </c>
      <c r="G711" s="4">
        <v>45288</v>
      </c>
      <c r="H711" t="s">
        <v>658</v>
      </c>
      <c r="I711" t="s">
        <v>18</v>
      </c>
    </row>
    <row r="712" spans="1:9" x14ac:dyDescent="0.3">
      <c r="A712" t="s">
        <v>1602</v>
      </c>
      <c r="B712" t="s">
        <v>1603</v>
      </c>
      <c r="C712" t="s">
        <v>35</v>
      </c>
      <c r="D712">
        <v>472115.36</v>
      </c>
      <c r="E712">
        <v>24892.75</v>
      </c>
      <c r="F712" s="4">
        <v>44065</v>
      </c>
      <c r="G712" s="4">
        <v>44206</v>
      </c>
      <c r="H712" t="s">
        <v>419</v>
      </c>
      <c r="I712" t="s">
        <v>13</v>
      </c>
    </row>
    <row r="713" spans="1:9" x14ac:dyDescent="0.3">
      <c r="A713" t="s">
        <v>1604</v>
      </c>
      <c r="B713" t="s">
        <v>1605</v>
      </c>
      <c r="C713" t="s">
        <v>27</v>
      </c>
      <c r="D713">
        <v>296442.09999999998</v>
      </c>
      <c r="E713">
        <v>15938.08</v>
      </c>
      <c r="F713" s="4">
        <v>45032</v>
      </c>
      <c r="G713" s="4">
        <v>45639</v>
      </c>
      <c r="H713" t="s">
        <v>43</v>
      </c>
      <c r="I713" t="s">
        <v>18</v>
      </c>
    </row>
    <row r="714" spans="1:9" x14ac:dyDescent="0.3">
      <c r="A714" t="s">
        <v>1606</v>
      </c>
      <c r="B714" t="s">
        <v>661</v>
      </c>
      <c r="C714" t="s">
        <v>35</v>
      </c>
      <c r="D714">
        <v>349669.57</v>
      </c>
      <c r="E714">
        <v>45759.7</v>
      </c>
      <c r="F714" s="4">
        <v>44995</v>
      </c>
      <c r="G714" s="4">
        <v>44998</v>
      </c>
      <c r="H714" t="s">
        <v>774</v>
      </c>
      <c r="I714" t="s">
        <v>29</v>
      </c>
    </row>
    <row r="715" spans="1:9" x14ac:dyDescent="0.3">
      <c r="A715" t="s">
        <v>1607</v>
      </c>
      <c r="B715" t="s">
        <v>1608</v>
      </c>
      <c r="C715" t="s">
        <v>16</v>
      </c>
      <c r="D715">
        <v>216025.06</v>
      </c>
      <c r="E715">
        <v>13936.78</v>
      </c>
      <c r="F715" s="4">
        <v>45093</v>
      </c>
      <c r="G715" s="4">
        <v>45470</v>
      </c>
      <c r="H715" t="s">
        <v>795</v>
      </c>
      <c r="I715" t="s">
        <v>29</v>
      </c>
    </row>
    <row r="716" spans="1:9" x14ac:dyDescent="0.3">
      <c r="A716" t="s">
        <v>1609</v>
      </c>
      <c r="B716" t="s">
        <v>1610</v>
      </c>
      <c r="C716" t="s">
        <v>35</v>
      </c>
      <c r="D716">
        <v>238748.17</v>
      </c>
      <c r="E716">
        <v>47584.92</v>
      </c>
      <c r="F716" s="4">
        <v>44765</v>
      </c>
      <c r="G716" s="4">
        <v>44916</v>
      </c>
      <c r="H716" t="s">
        <v>150</v>
      </c>
      <c r="I716" t="s">
        <v>18</v>
      </c>
    </row>
    <row r="717" spans="1:9" x14ac:dyDescent="0.3">
      <c r="A717" t="s">
        <v>1611</v>
      </c>
      <c r="B717" t="s">
        <v>1612</v>
      </c>
      <c r="C717" t="s">
        <v>16</v>
      </c>
      <c r="D717">
        <v>196533.33</v>
      </c>
      <c r="E717">
        <v>12069.81</v>
      </c>
      <c r="F717" s="4">
        <v>45300</v>
      </c>
      <c r="G717" s="4">
        <v>45338</v>
      </c>
      <c r="H717" t="s">
        <v>519</v>
      </c>
      <c r="I717" t="s">
        <v>29</v>
      </c>
    </row>
    <row r="718" spans="1:9" x14ac:dyDescent="0.3">
      <c r="A718" t="s">
        <v>1613</v>
      </c>
      <c r="B718" t="s">
        <v>107</v>
      </c>
      <c r="C718" t="s">
        <v>35</v>
      </c>
      <c r="D718">
        <v>726101.78</v>
      </c>
      <c r="E718">
        <v>46663.35</v>
      </c>
      <c r="F718" s="4">
        <v>45305</v>
      </c>
      <c r="G718" s="4">
        <v>45455</v>
      </c>
      <c r="H718" t="s">
        <v>830</v>
      </c>
      <c r="I718" t="s">
        <v>29</v>
      </c>
    </row>
    <row r="719" spans="1:9" x14ac:dyDescent="0.3">
      <c r="A719" t="s">
        <v>1614</v>
      </c>
      <c r="B719" t="s">
        <v>1615</v>
      </c>
      <c r="C719" t="s">
        <v>27</v>
      </c>
      <c r="D719">
        <v>902275.57</v>
      </c>
      <c r="E719">
        <v>5714.91</v>
      </c>
      <c r="F719" s="4">
        <v>44643</v>
      </c>
      <c r="G719" s="4">
        <v>45710</v>
      </c>
      <c r="H719" t="s">
        <v>1442</v>
      </c>
      <c r="I719" t="s">
        <v>13</v>
      </c>
    </row>
    <row r="720" spans="1:9" x14ac:dyDescent="0.3">
      <c r="A720" t="s">
        <v>1616</v>
      </c>
      <c r="B720" t="s">
        <v>104</v>
      </c>
      <c r="C720" t="s">
        <v>39</v>
      </c>
      <c r="D720">
        <v>579470.87</v>
      </c>
      <c r="E720">
        <v>46014.96</v>
      </c>
      <c r="F720" s="4">
        <v>44503</v>
      </c>
      <c r="G720" s="4">
        <v>45509</v>
      </c>
      <c r="H720" t="s">
        <v>594</v>
      </c>
      <c r="I720" t="s">
        <v>13</v>
      </c>
    </row>
    <row r="721" spans="1:9" x14ac:dyDescent="0.3">
      <c r="A721" t="s">
        <v>1617</v>
      </c>
      <c r="B721" t="s">
        <v>1618</v>
      </c>
      <c r="C721" t="s">
        <v>11</v>
      </c>
      <c r="D721">
        <v>225982.81</v>
      </c>
      <c r="E721">
        <v>38327.449999999997</v>
      </c>
      <c r="F721" s="4">
        <v>44629</v>
      </c>
      <c r="G721" s="4">
        <v>45469</v>
      </c>
      <c r="H721" t="s">
        <v>611</v>
      </c>
      <c r="I721" t="s">
        <v>18</v>
      </c>
    </row>
    <row r="722" spans="1:9" x14ac:dyDescent="0.3">
      <c r="A722" t="s">
        <v>1619</v>
      </c>
      <c r="B722" t="s">
        <v>1245</v>
      </c>
      <c r="C722" t="s">
        <v>35</v>
      </c>
      <c r="D722">
        <v>572828.51</v>
      </c>
      <c r="E722">
        <v>6470.24</v>
      </c>
      <c r="F722" s="4">
        <v>44690</v>
      </c>
      <c r="G722" s="4">
        <v>45013</v>
      </c>
      <c r="H722" t="s">
        <v>669</v>
      </c>
      <c r="I722" t="s">
        <v>13</v>
      </c>
    </row>
    <row r="723" spans="1:9" x14ac:dyDescent="0.3">
      <c r="A723" t="s">
        <v>1620</v>
      </c>
      <c r="B723" t="s">
        <v>1621</v>
      </c>
      <c r="C723" t="s">
        <v>35</v>
      </c>
      <c r="D723">
        <v>166591.89000000001</v>
      </c>
      <c r="E723">
        <v>36997.919999999998</v>
      </c>
      <c r="F723" s="4">
        <v>45242</v>
      </c>
      <c r="G723" s="4">
        <v>45384</v>
      </c>
      <c r="H723" t="s">
        <v>260</v>
      </c>
      <c r="I723" t="s">
        <v>18</v>
      </c>
    </row>
    <row r="724" spans="1:9" x14ac:dyDescent="0.3">
      <c r="A724" t="s">
        <v>1622</v>
      </c>
      <c r="B724" t="s">
        <v>1623</v>
      </c>
      <c r="C724" t="s">
        <v>16</v>
      </c>
      <c r="D724">
        <v>461155.89</v>
      </c>
      <c r="E724">
        <v>12796.31</v>
      </c>
      <c r="F724" s="4">
        <v>45090</v>
      </c>
      <c r="G724" s="4">
        <v>45132</v>
      </c>
      <c r="H724" t="s">
        <v>1363</v>
      </c>
      <c r="I724" t="s">
        <v>13</v>
      </c>
    </row>
    <row r="725" spans="1:9" x14ac:dyDescent="0.3">
      <c r="A725" t="s">
        <v>1624</v>
      </c>
      <c r="B725" t="s">
        <v>1625</v>
      </c>
      <c r="C725" t="s">
        <v>16</v>
      </c>
      <c r="D725">
        <v>350233.92</v>
      </c>
      <c r="E725">
        <v>30871.59</v>
      </c>
      <c r="F725" s="4">
        <v>44817</v>
      </c>
      <c r="G725" s="4">
        <v>45620</v>
      </c>
      <c r="H725" t="s">
        <v>205</v>
      </c>
      <c r="I725" t="s">
        <v>29</v>
      </c>
    </row>
    <row r="726" spans="1:9" x14ac:dyDescent="0.3">
      <c r="A726" t="s">
        <v>1626</v>
      </c>
      <c r="B726" t="s">
        <v>1627</v>
      </c>
      <c r="C726" t="s">
        <v>11</v>
      </c>
      <c r="D726">
        <v>159769.60000000001</v>
      </c>
      <c r="E726">
        <v>31904.99</v>
      </c>
      <c r="F726" s="4">
        <v>44464</v>
      </c>
      <c r="G726" s="4">
        <v>45223</v>
      </c>
      <c r="H726" t="s">
        <v>502</v>
      </c>
      <c r="I726" t="s">
        <v>18</v>
      </c>
    </row>
    <row r="727" spans="1:9" x14ac:dyDescent="0.3">
      <c r="A727" t="s">
        <v>1628</v>
      </c>
      <c r="B727" t="s">
        <v>1629</v>
      </c>
      <c r="C727" t="s">
        <v>35</v>
      </c>
      <c r="D727">
        <v>195118.04</v>
      </c>
      <c r="E727">
        <v>10934.96</v>
      </c>
      <c r="F727" s="4">
        <v>45408</v>
      </c>
      <c r="G727" s="4">
        <v>45494</v>
      </c>
      <c r="H727" t="s">
        <v>893</v>
      </c>
      <c r="I727" t="s">
        <v>18</v>
      </c>
    </row>
    <row r="728" spans="1:9" x14ac:dyDescent="0.3">
      <c r="A728" t="s">
        <v>1630</v>
      </c>
      <c r="B728" t="s">
        <v>1631</v>
      </c>
      <c r="C728" t="s">
        <v>11</v>
      </c>
      <c r="D728">
        <v>628395.68000000005</v>
      </c>
      <c r="E728">
        <v>31622.77</v>
      </c>
      <c r="F728" s="4">
        <v>44056</v>
      </c>
      <c r="G728" s="4">
        <v>45805</v>
      </c>
      <c r="H728" t="s">
        <v>929</v>
      </c>
      <c r="I728" t="s">
        <v>29</v>
      </c>
    </row>
    <row r="729" spans="1:9" x14ac:dyDescent="0.3">
      <c r="A729" t="s">
        <v>1632</v>
      </c>
      <c r="B729" t="s">
        <v>1504</v>
      </c>
      <c r="C729" t="s">
        <v>11</v>
      </c>
      <c r="D729">
        <v>249991.31</v>
      </c>
      <c r="E729">
        <v>45060.63</v>
      </c>
      <c r="F729" s="4">
        <v>44778</v>
      </c>
      <c r="G729" s="4">
        <v>45313</v>
      </c>
      <c r="H729" t="s">
        <v>490</v>
      </c>
      <c r="I729" t="s">
        <v>29</v>
      </c>
    </row>
    <row r="730" spans="1:9" x14ac:dyDescent="0.3">
      <c r="A730" t="s">
        <v>1633</v>
      </c>
      <c r="B730" t="s">
        <v>1634</v>
      </c>
      <c r="C730" t="s">
        <v>16</v>
      </c>
      <c r="D730">
        <v>434382.86</v>
      </c>
      <c r="E730">
        <v>35592.43</v>
      </c>
      <c r="F730" s="4">
        <v>45354</v>
      </c>
      <c r="G730" s="4">
        <v>45705</v>
      </c>
      <c r="H730" t="s">
        <v>1087</v>
      </c>
      <c r="I730" t="s">
        <v>18</v>
      </c>
    </row>
    <row r="731" spans="1:9" x14ac:dyDescent="0.3">
      <c r="A731" t="s">
        <v>1635</v>
      </c>
      <c r="B731" t="s">
        <v>1636</v>
      </c>
      <c r="C731" t="s">
        <v>35</v>
      </c>
      <c r="D731">
        <v>945314.82</v>
      </c>
      <c r="E731">
        <v>17225.27</v>
      </c>
      <c r="F731" s="4">
        <v>44978</v>
      </c>
      <c r="G731" s="4">
        <v>45355</v>
      </c>
      <c r="H731" t="s">
        <v>182</v>
      </c>
      <c r="I731" t="s">
        <v>29</v>
      </c>
    </row>
    <row r="732" spans="1:9" x14ac:dyDescent="0.3">
      <c r="A732" t="s">
        <v>1637</v>
      </c>
      <c r="B732" t="s">
        <v>1638</v>
      </c>
      <c r="C732" t="s">
        <v>27</v>
      </c>
      <c r="D732">
        <v>589761.87</v>
      </c>
      <c r="E732">
        <v>13183.26</v>
      </c>
      <c r="F732" s="4">
        <v>45199</v>
      </c>
      <c r="G732" s="4">
        <v>45773</v>
      </c>
      <c r="H732" t="s">
        <v>1314</v>
      </c>
      <c r="I732" t="s">
        <v>18</v>
      </c>
    </row>
    <row r="733" spans="1:9" x14ac:dyDescent="0.3">
      <c r="A733" t="s">
        <v>1639</v>
      </c>
      <c r="B733" t="s">
        <v>127</v>
      </c>
      <c r="C733" t="s">
        <v>39</v>
      </c>
      <c r="D733">
        <v>444820.51</v>
      </c>
      <c r="E733">
        <v>23390.11</v>
      </c>
      <c r="F733" s="4">
        <v>44527</v>
      </c>
      <c r="G733" s="4">
        <v>45834</v>
      </c>
      <c r="H733" t="s">
        <v>257</v>
      </c>
      <c r="I733" t="s">
        <v>29</v>
      </c>
    </row>
    <row r="734" spans="1:9" x14ac:dyDescent="0.3">
      <c r="A734" t="s">
        <v>1640</v>
      </c>
      <c r="B734" t="s">
        <v>1641</v>
      </c>
      <c r="C734" t="s">
        <v>39</v>
      </c>
      <c r="D734">
        <v>574058.51</v>
      </c>
      <c r="E734">
        <v>5347.62</v>
      </c>
      <c r="F734" s="4">
        <v>44261</v>
      </c>
      <c r="G734" s="4">
        <v>44476</v>
      </c>
      <c r="H734" t="s">
        <v>400</v>
      </c>
      <c r="I734" t="s">
        <v>29</v>
      </c>
    </row>
    <row r="735" spans="1:9" x14ac:dyDescent="0.3">
      <c r="A735" t="s">
        <v>1642</v>
      </c>
      <c r="B735" t="s">
        <v>1643</v>
      </c>
      <c r="C735" t="s">
        <v>16</v>
      </c>
      <c r="D735">
        <v>155600.53</v>
      </c>
      <c r="E735">
        <v>41509.22</v>
      </c>
      <c r="F735" s="4">
        <v>45006</v>
      </c>
      <c r="G735" s="4">
        <v>45299</v>
      </c>
      <c r="H735" t="s">
        <v>335</v>
      </c>
      <c r="I735" t="s">
        <v>18</v>
      </c>
    </row>
    <row r="736" spans="1:9" x14ac:dyDescent="0.3">
      <c r="A736" t="s">
        <v>1644</v>
      </c>
      <c r="B736" t="s">
        <v>1645</v>
      </c>
      <c r="C736" t="s">
        <v>39</v>
      </c>
      <c r="D736">
        <v>365754.36</v>
      </c>
      <c r="E736">
        <v>37582.99</v>
      </c>
      <c r="F736" s="4">
        <v>45065</v>
      </c>
      <c r="G736" s="4">
        <v>45561</v>
      </c>
      <c r="H736" t="s">
        <v>312</v>
      </c>
      <c r="I736" t="s">
        <v>29</v>
      </c>
    </row>
    <row r="737" spans="1:9" x14ac:dyDescent="0.3">
      <c r="A737" t="s">
        <v>1646</v>
      </c>
      <c r="B737" t="s">
        <v>1647</v>
      </c>
      <c r="C737" t="s">
        <v>16</v>
      </c>
      <c r="D737">
        <v>689291.17</v>
      </c>
      <c r="E737">
        <v>43330.16</v>
      </c>
      <c r="F737" s="4">
        <v>44709</v>
      </c>
      <c r="G737" s="4">
        <v>44819</v>
      </c>
      <c r="H737" t="s">
        <v>1648</v>
      </c>
      <c r="I737" t="s">
        <v>29</v>
      </c>
    </row>
    <row r="738" spans="1:9" x14ac:dyDescent="0.3">
      <c r="A738" t="s">
        <v>1649</v>
      </c>
      <c r="B738" t="s">
        <v>657</v>
      </c>
      <c r="C738" t="s">
        <v>16</v>
      </c>
      <c r="D738">
        <v>309906.7</v>
      </c>
      <c r="E738">
        <v>47537.279999999999</v>
      </c>
      <c r="F738" s="4">
        <v>44101</v>
      </c>
      <c r="G738" s="4">
        <v>44289</v>
      </c>
      <c r="H738" t="s">
        <v>1449</v>
      </c>
      <c r="I738" t="s">
        <v>29</v>
      </c>
    </row>
    <row r="739" spans="1:9" x14ac:dyDescent="0.3">
      <c r="A739" t="s">
        <v>1650</v>
      </c>
      <c r="B739" t="s">
        <v>1651</v>
      </c>
      <c r="C739" t="s">
        <v>11</v>
      </c>
      <c r="D739">
        <v>263018.89</v>
      </c>
      <c r="E739">
        <v>40782.17</v>
      </c>
      <c r="F739" s="4">
        <v>45274</v>
      </c>
      <c r="G739" s="4">
        <v>45559</v>
      </c>
      <c r="H739" t="s">
        <v>108</v>
      </c>
      <c r="I739" t="s">
        <v>18</v>
      </c>
    </row>
    <row r="740" spans="1:9" x14ac:dyDescent="0.3">
      <c r="A740" t="s">
        <v>1652</v>
      </c>
      <c r="B740" t="s">
        <v>1653</v>
      </c>
      <c r="C740" t="s">
        <v>16</v>
      </c>
      <c r="D740">
        <v>616640.93000000005</v>
      </c>
      <c r="E740">
        <v>28066.31</v>
      </c>
      <c r="F740" s="4">
        <v>44548</v>
      </c>
      <c r="G740" s="4">
        <v>45300</v>
      </c>
      <c r="H740" t="s">
        <v>1437</v>
      </c>
      <c r="I740" t="s">
        <v>29</v>
      </c>
    </row>
    <row r="741" spans="1:9" x14ac:dyDescent="0.3">
      <c r="A741" t="s">
        <v>1654</v>
      </c>
      <c r="B741" t="s">
        <v>1655</v>
      </c>
      <c r="C741" t="s">
        <v>35</v>
      </c>
      <c r="D741">
        <v>179479.67</v>
      </c>
      <c r="E741">
        <v>31588</v>
      </c>
      <c r="F741" s="4">
        <v>44263</v>
      </c>
      <c r="G741" s="4">
        <v>45421</v>
      </c>
      <c r="H741" t="s">
        <v>225</v>
      </c>
      <c r="I741" t="s">
        <v>29</v>
      </c>
    </row>
    <row r="742" spans="1:9" x14ac:dyDescent="0.3">
      <c r="A742" t="s">
        <v>1656</v>
      </c>
      <c r="B742" t="s">
        <v>1657</v>
      </c>
      <c r="C742" t="s">
        <v>39</v>
      </c>
      <c r="D742">
        <v>982012.78</v>
      </c>
      <c r="E742">
        <v>18864.73</v>
      </c>
      <c r="F742" s="4">
        <v>44552</v>
      </c>
      <c r="G742" s="4">
        <v>44864</v>
      </c>
      <c r="H742" t="s">
        <v>1291</v>
      </c>
      <c r="I742" t="s">
        <v>29</v>
      </c>
    </row>
    <row r="743" spans="1:9" x14ac:dyDescent="0.3">
      <c r="A743" t="s">
        <v>1658</v>
      </c>
      <c r="B743" t="s">
        <v>1372</v>
      </c>
      <c r="C743" t="s">
        <v>39</v>
      </c>
      <c r="D743">
        <v>469782.17</v>
      </c>
      <c r="E743">
        <v>3172.94</v>
      </c>
      <c r="F743" s="4">
        <v>45067</v>
      </c>
      <c r="G743" s="4">
        <v>45839</v>
      </c>
      <c r="H743" t="s">
        <v>1428</v>
      </c>
      <c r="I743" t="s">
        <v>29</v>
      </c>
    </row>
    <row r="744" spans="1:9" x14ac:dyDescent="0.3">
      <c r="A744" t="s">
        <v>1659</v>
      </c>
      <c r="B744" t="s">
        <v>1660</v>
      </c>
      <c r="C744" t="s">
        <v>39</v>
      </c>
      <c r="D744">
        <v>972259.12</v>
      </c>
      <c r="E744">
        <v>41529.620000000003</v>
      </c>
      <c r="F744" s="4">
        <v>44694</v>
      </c>
      <c r="G744" s="4">
        <v>44698</v>
      </c>
      <c r="H744" t="s">
        <v>490</v>
      </c>
      <c r="I744" t="s">
        <v>13</v>
      </c>
    </row>
    <row r="745" spans="1:9" x14ac:dyDescent="0.3">
      <c r="A745" t="s">
        <v>1661</v>
      </c>
      <c r="B745" t="s">
        <v>593</v>
      </c>
      <c r="C745" t="s">
        <v>35</v>
      </c>
      <c r="D745">
        <v>229429.9</v>
      </c>
      <c r="E745">
        <v>33208.89</v>
      </c>
      <c r="F745" s="4">
        <v>44534</v>
      </c>
      <c r="G745" s="4">
        <v>44748</v>
      </c>
      <c r="H745" t="s">
        <v>1662</v>
      </c>
      <c r="I745" t="s">
        <v>13</v>
      </c>
    </row>
    <row r="746" spans="1:9" x14ac:dyDescent="0.3">
      <c r="A746" t="s">
        <v>1663</v>
      </c>
      <c r="B746" t="s">
        <v>1664</v>
      </c>
      <c r="C746" t="s">
        <v>27</v>
      </c>
      <c r="D746">
        <v>456480.27</v>
      </c>
      <c r="E746">
        <v>39140.300000000003</v>
      </c>
      <c r="F746" s="4">
        <v>45365</v>
      </c>
      <c r="G746" s="4">
        <v>45536</v>
      </c>
      <c r="H746" t="s">
        <v>683</v>
      </c>
      <c r="I746" t="s">
        <v>13</v>
      </c>
    </row>
    <row r="747" spans="1:9" x14ac:dyDescent="0.3">
      <c r="A747" t="s">
        <v>1665</v>
      </c>
      <c r="B747" t="s">
        <v>1666</v>
      </c>
      <c r="C747" t="s">
        <v>35</v>
      </c>
      <c r="D747">
        <v>604146.51</v>
      </c>
      <c r="E747">
        <v>9559.65</v>
      </c>
      <c r="F747" s="4">
        <v>45446</v>
      </c>
      <c r="G747" s="4">
        <v>45710</v>
      </c>
      <c r="H747" t="s">
        <v>82</v>
      </c>
      <c r="I747" t="s">
        <v>18</v>
      </c>
    </row>
    <row r="748" spans="1:9" x14ac:dyDescent="0.3">
      <c r="A748" t="s">
        <v>1667</v>
      </c>
      <c r="B748" t="s">
        <v>1668</v>
      </c>
      <c r="C748" t="s">
        <v>16</v>
      </c>
      <c r="D748">
        <v>525105.29</v>
      </c>
      <c r="E748">
        <v>47722.33</v>
      </c>
      <c r="F748" s="4">
        <v>44219</v>
      </c>
      <c r="G748" s="4">
        <v>44925</v>
      </c>
      <c r="H748" t="s">
        <v>1669</v>
      </c>
      <c r="I748" t="s">
        <v>13</v>
      </c>
    </row>
    <row r="749" spans="1:9" x14ac:dyDescent="0.3">
      <c r="A749" t="s">
        <v>1670</v>
      </c>
      <c r="B749" t="s">
        <v>1361</v>
      </c>
      <c r="C749" t="s">
        <v>16</v>
      </c>
      <c r="D749">
        <v>590053.92000000004</v>
      </c>
      <c r="E749">
        <v>19856.41</v>
      </c>
      <c r="F749" s="4">
        <v>44345</v>
      </c>
      <c r="G749" s="4">
        <v>45263</v>
      </c>
      <c r="H749" t="s">
        <v>617</v>
      </c>
      <c r="I749" t="s">
        <v>13</v>
      </c>
    </row>
    <row r="750" spans="1:9" x14ac:dyDescent="0.3">
      <c r="A750" t="s">
        <v>1671</v>
      </c>
      <c r="B750" t="s">
        <v>1672</v>
      </c>
      <c r="C750" t="s">
        <v>16</v>
      </c>
      <c r="D750">
        <v>615913.68999999994</v>
      </c>
      <c r="E750">
        <v>30706.13</v>
      </c>
      <c r="F750" s="4">
        <v>44277</v>
      </c>
      <c r="G750" s="4">
        <v>44307</v>
      </c>
      <c r="H750" t="s">
        <v>1223</v>
      </c>
      <c r="I750" t="s">
        <v>18</v>
      </c>
    </row>
    <row r="751" spans="1:9" x14ac:dyDescent="0.3">
      <c r="A751" t="s">
        <v>1673</v>
      </c>
      <c r="B751" t="s">
        <v>283</v>
      </c>
      <c r="C751" t="s">
        <v>11</v>
      </c>
      <c r="D751">
        <v>635962.73</v>
      </c>
      <c r="E751">
        <v>15931.62</v>
      </c>
      <c r="F751" s="4">
        <v>45187</v>
      </c>
      <c r="G751" s="4">
        <v>45413</v>
      </c>
      <c r="H751" t="s">
        <v>602</v>
      </c>
      <c r="I751" t="s">
        <v>13</v>
      </c>
    </row>
    <row r="752" spans="1:9" x14ac:dyDescent="0.3">
      <c r="A752" t="s">
        <v>1674</v>
      </c>
      <c r="B752" t="s">
        <v>1675</v>
      </c>
      <c r="C752" t="s">
        <v>16</v>
      </c>
      <c r="D752">
        <v>609587.35</v>
      </c>
      <c r="E752">
        <v>36885.120000000003</v>
      </c>
      <c r="F752" s="4">
        <v>45404</v>
      </c>
      <c r="G752" s="4">
        <v>45543</v>
      </c>
      <c r="H752" t="s">
        <v>957</v>
      </c>
      <c r="I752" t="s">
        <v>29</v>
      </c>
    </row>
    <row r="753" spans="1:9" x14ac:dyDescent="0.3">
      <c r="A753" t="s">
        <v>1676</v>
      </c>
      <c r="B753" t="s">
        <v>1677</v>
      </c>
      <c r="C753" t="s">
        <v>16</v>
      </c>
      <c r="D753">
        <v>176441.21</v>
      </c>
      <c r="E753">
        <v>34864.199999999997</v>
      </c>
      <c r="F753" s="4">
        <v>45292</v>
      </c>
      <c r="G753" s="4">
        <v>45861</v>
      </c>
      <c r="H753" t="s">
        <v>1350</v>
      </c>
      <c r="I753" t="s">
        <v>29</v>
      </c>
    </row>
    <row r="754" spans="1:9" x14ac:dyDescent="0.3">
      <c r="A754" t="s">
        <v>1678</v>
      </c>
      <c r="B754" t="s">
        <v>1679</v>
      </c>
      <c r="C754" t="s">
        <v>16</v>
      </c>
      <c r="D754">
        <v>961323.22</v>
      </c>
      <c r="E754">
        <v>12753.5</v>
      </c>
      <c r="F754" s="4">
        <v>45444</v>
      </c>
      <c r="G754" s="4">
        <v>45828</v>
      </c>
      <c r="H754" t="s">
        <v>1140</v>
      </c>
      <c r="I754" t="s">
        <v>18</v>
      </c>
    </row>
    <row r="755" spans="1:9" x14ac:dyDescent="0.3">
      <c r="A755" t="s">
        <v>1680</v>
      </c>
      <c r="B755" t="s">
        <v>1681</v>
      </c>
      <c r="C755" t="s">
        <v>11</v>
      </c>
      <c r="D755">
        <v>260595.95</v>
      </c>
      <c r="E755">
        <v>4874.33</v>
      </c>
      <c r="F755" s="4">
        <v>44473</v>
      </c>
      <c r="G755" s="4">
        <v>45600</v>
      </c>
      <c r="H755" t="s">
        <v>28</v>
      </c>
      <c r="I755" t="s">
        <v>18</v>
      </c>
    </row>
    <row r="756" spans="1:9" x14ac:dyDescent="0.3">
      <c r="A756" t="s">
        <v>1682</v>
      </c>
      <c r="B756" t="s">
        <v>1683</v>
      </c>
      <c r="C756" t="s">
        <v>35</v>
      </c>
      <c r="D756">
        <v>802995.26</v>
      </c>
      <c r="E756">
        <v>25448.31</v>
      </c>
      <c r="F756" s="4">
        <v>45244</v>
      </c>
      <c r="G756" s="4">
        <v>45605</v>
      </c>
      <c r="H756" t="s">
        <v>787</v>
      </c>
      <c r="I756" t="s">
        <v>18</v>
      </c>
    </row>
    <row r="757" spans="1:9" x14ac:dyDescent="0.3">
      <c r="A757" t="s">
        <v>1684</v>
      </c>
      <c r="B757" t="s">
        <v>1521</v>
      </c>
      <c r="C757" t="s">
        <v>35</v>
      </c>
      <c r="D757">
        <v>522030.36</v>
      </c>
      <c r="E757">
        <v>47299.07</v>
      </c>
      <c r="F757" s="4">
        <v>44915</v>
      </c>
      <c r="G757" s="4">
        <v>45405</v>
      </c>
      <c r="H757" t="s">
        <v>1380</v>
      </c>
      <c r="I757" t="s">
        <v>18</v>
      </c>
    </row>
    <row r="758" spans="1:9" x14ac:dyDescent="0.3">
      <c r="A758" t="s">
        <v>1685</v>
      </c>
      <c r="B758" t="s">
        <v>1686</v>
      </c>
      <c r="C758" t="s">
        <v>35</v>
      </c>
      <c r="D758">
        <v>857198.34</v>
      </c>
      <c r="E758">
        <v>24062.38</v>
      </c>
      <c r="F758" s="4">
        <v>44833</v>
      </c>
      <c r="G758" s="4">
        <v>45547</v>
      </c>
      <c r="H758" t="s">
        <v>429</v>
      </c>
      <c r="I758" t="s">
        <v>29</v>
      </c>
    </row>
    <row r="759" spans="1:9" x14ac:dyDescent="0.3">
      <c r="A759" t="s">
        <v>1687</v>
      </c>
      <c r="B759" t="s">
        <v>1688</v>
      </c>
      <c r="C759" t="s">
        <v>16</v>
      </c>
      <c r="D759">
        <v>109177.22</v>
      </c>
      <c r="E759">
        <v>48371.519999999997</v>
      </c>
      <c r="F759" s="4">
        <v>45428</v>
      </c>
      <c r="G759" s="4">
        <v>45849</v>
      </c>
      <c r="H759" t="s">
        <v>134</v>
      </c>
      <c r="I759" t="s">
        <v>13</v>
      </c>
    </row>
    <row r="760" spans="1:9" x14ac:dyDescent="0.3">
      <c r="A760" t="s">
        <v>1689</v>
      </c>
      <c r="B760" t="s">
        <v>1690</v>
      </c>
      <c r="C760" t="s">
        <v>27</v>
      </c>
      <c r="D760">
        <v>840799.74</v>
      </c>
      <c r="E760">
        <v>37251.35</v>
      </c>
      <c r="F760" s="4">
        <v>45373</v>
      </c>
      <c r="G760" s="4">
        <v>45730</v>
      </c>
      <c r="H760" t="s">
        <v>1691</v>
      </c>
      <c r="I760" t="s">
        <v>18</v>
      </c>
    </row>
    <row r="761" spans="1:9" x14ac:dyDescent="0.3">
      <c r="A761" t="s">
        <v>1692</v>
      </c>
      <c r="B761" t="s">
        <v>1693</v>
      </c>
      <c r="C761" t="s">
        <v>35</v>
      </c>
      <c r="D761">
        <v>332385.48</v>
      </c>
      <c r="E761">
        <v>45512.25</v>
      </c>
      <c r="F761" s="4">
        <v>44381</v>
      </c>
      <c r="G761" s="4">
        <v>45751</v>
      </c>
      <c r="H761" t="s">
        <v>90</v>
      </c>
      <c r="I761" t="s">
        <v>29</v>
      </c>
    </row>
    <row r="762" spans="1:9" x14ac:dyDescent="0.3">
      <c r="A762" t="s">
        <v>1694</v>
      </c>
      <c r="B762" t="s">
        <v>1695</v>
      </c>
      <c r="C762" t="s">
        <v>35</v>
      </c>
      <c r="D762">
        <v>246573.22</v>
      </c>
      <c r="E762">
        <v>31887.98</v>
      </c>
      <c r="F762" s="4">
        <v>44671</v>
      </c>
      <c r="G762" s="4">
        <v>45612</v>
      </c>
      <c r="H762" t="s">
        <v>617</v>
      </c>
      <c r="I762" t="s">
        <v>29</v>
      </c>
    </row>
    <row r="763" spans="1:9" x14ac:dyDescent="0.3">
      <c r="A763" t="s">
        <v>1696</v>
      </c>
      <c r="B763" t="s">
        <v>1697</v>
      </c>
      <c r="C763" t="s">
        <v>35</v>
      </c>
      <c r="D763">
        <v>434017.6</v>
      </c>
      <c r="E763">
        <v>21492.41</v>
      </c>
      <c r="F763" s="4">
        <v>44738</v>
      </c>
      <c r="G763" s="4">
        <v>45730</v>
      </c>
      <c r="H763" t="s">
        <v>1226</v>
      </c>
      <c r="I763" t="s">
        <v>13</v>
      </c>
    </row>
    <row r="764" spans="1:9" x14ac:dyDescent="0.3">
      <c r="A764" t="s">
        <v>1698</v>
      </c>
      <c r="B764" t="s">
        <v>1699</v>
      </c>
      <c r="C764" t="s">
        <v>16</v>
      </c>
      <c r="D764">
        <v>196919.24</v>
      </c>
      <c r="E764">
        <v>40162.04</v>
      </c>
      <c r="F764" s="4">
        <v>44413</v>
      </c>
      <c r="G764" s="4">
        <v>44690</v>
      </c>
      <c r="H764" t="s">
        <v>231</v>
      </c>
      <c r="I764" t="s">
        <v>13</v>
      </c>
    </row>
    <row r="765" spans="1:9" x14ac:dyDescent="0.3">
      <c r="A765" t="s">
        <v>1700</v>
      </c>
      <c r="B765" t="s">
        <v>1701</v>
      </c>
      <c r="C765" t="s">
        <v>16</v>
      </c>
      <c r="D765">
        <v>824913.87</v>
      </c>
      <c r="E765">
        <v>20447.11</v>
      </c>
      <c r="F765" s="4">
        <v>44537</v>
      </c>
      <c r="G765" s="4">
        <v>44940</v>
      </c>
      <c r="H765" t="s">
        <v>40</v>
      </c>
      <c r="I765" t="s">
        <v>29</v>
      </c>
    </row>
    <row r="766" spans="1:9" x14ac:dyDescent="0.3">
      <c r="A766" t="s">
        <v>1702</v>
      </c>
      <c r="B766" t="s">
        <v>1703</v>
      </c>
      <c r="C766" t="s">
        <v>39</v>
      </c>
      <c r="D766">
        <v>638023.99</v>
      </c>
      <c r="E766">
        <v>38036.620000000003</v>
      </c>
      <c r="F766" s="4">
        <v>45347</v>
      </c>
      <c r="G766" s="4">
        <v>45615</v>
      </c>
      <c r="H766" t="s">
        <v>1704</v>
      </c>
      <c r="I766" t="s">
        <v>13</v>
      </c>
    </row>
    <row r="767" spans="1:9" x14ac:dyDescent="0.3">
      <c r="A767" t="s">
        <v>1705</v>
      </c>
      <c r="B767" t="s">
        <v>110</v>
      </c>
      <c r="C767" t="s">
        <v>11</v>
      </c>
      <c r="D767">
        <v>907500.45</v>
      </c>
      <c r="E767">
        <v>20709.86</v>
      </c>
      <c r="F767" s="4">
        <v>44586</v>
      </c>
      <c r="G767" s="4">
        <v>45195</v>
      </c>
      <c r="H767" t="s">
        <v>358</v>
      </c>
      <c r="I767" t="s">
        <v>18</v>
      </c>
    </row>
    <row r="768" spans="1:9" x14ac:dyDescent="0.3">
      <c r="A768" t="s">
        <v>1706</v>
      </c>
      <c r="B768" t="s">
        <v>1707</v>
      </c>
      <c r="C768" t="s">
        <v>35</v>
      </c>
      <c r="D768">
        <v>108678.67</v>
      </c>
      <c r="E768">
        <v>46539.65</v>
      </c>
      <c r="F768" s="4">
        <v>45075</v>
      </c>
      <c r="G768" s="4">
        <v>45317</v>
      </c>
      <c r="H768" t="s">
        <v>348</v>
      </c>
      <c r="I768" t="s">
        <v>18</v>
      </c>
    </row>
    <row r="769" spans="1:9" x14ac:dyDescent="0.3">
      <c r="A769" t="s">
        <v>1708</v>
      </c>
      <c r="B769" t="s">
        <v>1709</v>
      </c>
      <c r="C769" t="s">
        <v>16</v>
      </c>
      <c r="D769">
        <v>494069.81</v>
      </c>
      <c r="E769">
        <v>24267.13</v>
      </c>
      <c r="F769" s="4">
        <v>45343</v>
      </c>
      <c r="G769" s="4">
        <v>45794</v>
      </c>
      <c r="H769" t="s">
        <v>292</v>
      </c>
      <c r="I769" t="s">
        <v>29</v>
      </c>
    </row>
    <row r="770" spans="1:9" x14ac:dyDescent="0.3">
      <c r="A770" t="s">
        <v>1710</v>
      </c>
      <c r="B770" t="s">
        <v>1711</v>
      </c>
      <c r="C770" t="s">
        <v>27</v>
      </c>
      <c r="D770">
        <v>823838.5</v>
      </c>
      <c r="E770">
        <v>22198.79</v>
      </c>
      <c r="F770" s="4">
        <v>44983</v>
      </c>
      <c r="G770" s="4">
        <v>45718</v>
      </c>
      <c r="H770" t="s">
        <v>594</v>
      </c>
      <c r="I770" t="s">
        <v>29</v>
      </c>
    </row>
    <row r="771" spans="1:9" x14ac:dyDescent="0.3">
      <c r="A771" t="s">
        <v>1712</v>
      </c>
      <c r="B771" t="s">
        <v>1713</v>
      </c>
      <c r="C771" t="s">
        <v>39</v>
      </c>
      <c r="D771">
        <v>909120.4</v>
      </c>
      <c r="E771">
        <v>27944.42</v>
      </c>
      <c r="F771" s="4">
        <v>45151</v>
      </c>
      <c r="G771" s="4">
        <v>45312</v>
      </c>
      <c r="H771" t="s">
        <v>1714</v>
      </c>
      <c r="I771" t="s">
        <v>13</v>
      </c>
    </row>
    <row r="772" spans="1:9" x14ac:dyDescent="0.3">
      <c r="A772" t="s">
        <v>1715</v>
      </c>
      <c r="B772" t="s">
        <v>1716</v>
      </c>
      <c r="C772" t="s">
        <v>27</v>
      </c>
      <c r="D772">
        <v>629580.49</v>
      </c>
      <c r="E772">
        <v>40438.61</v>
      </c>
      <c r="F772" s="4">
        <v>45392</v>
      </c>
      <c r="G772" s="4">
        <v>45697</v>
      </c>
      <c r="H772" t="s">
        <v>70</v>
      </c>
      <c r="I772" t="s">
        <v>18</v>
      </c>
    </row>
    <row r="773" spans="1:9" x14ac:dyDescent="0.3">
      <c r="A773" t="s">
        <v>1717</v>
      </c>
      <c r="B773" t="s">
        <v>1718</v>
      </c>
      <c r="C773" t="s">
        <v>27</v>
      </c>
      <c r="D773">
        <v>591691.56000000006</v>
      </c>
      <c r="E773">
        <v>21968.3</v>
      </c>
      <c r="F773" s="4">
        <v>44973</v>
      </c>
      <c r="G773" s="4">
        <v>45084</v>
      </c>
      <c r="H773" t="s">
        <v>1213</v>
      </c>
      <c r="I773" t="s">
        <v>18</v>
      </c>
    </row>
    <row r="774" spans="1:9" x14ac:dyDescent="0.3">
      <c r="A774" t="s">
        <v>1719</v>
      </c>
      <c r="B774" t="s">
        <v>1720</v>
      </c>
      <c r="C774" t="s">
        <v>35</v>
      </c>
      <c r="D774">
        <v>866677.5</v>
      </c>
      <c r="E774">
        <v>34885.75</v>
      </c>
      <c r="F774" s="4">
        <v>45441</v>
      </c>
      <c r="G774" s="4">
        <v>45706</v>
      </c>
      <c r="H774" t="s">
        <v>611</v>
      </c>
      <c r="I774" t="s">
        <v>13</v>
      </c>
    </row>
    <row r="775" spans="1:9" x14ac:dyDescent="0.3">
      <c r="A775" t="s">
        <v>1721</v>
      </c>
      <c r="B775" t="s">
        <v>1722</v>
      </c>
      <c r="C775" t="s">
        <v>35</v>
      </c>
      <c r="D775">
        <v>992618.39</v>
      </c>
      <c r="E775">
        <v>11186.45</v>
      </c>
      <c r="F775" s="4">
        <v>45090</v>
      </c>
      <c r="G775" s="4">
        <v>45529</v>
      </c>
      <c r="H775" t="s">
        <v>1363</v>
      </c>
      <c r="I775" t="s">
        <v>13</v>
      </c>
    </row>
    <row r="776" spans="1:9" x14ac:dyDescent="0.3">
      <c r="A776" t="s">
        <v>1723</v>
      </c>
      <c r="B776" t="s">
        <v>1724</v>
      </c>
      <c r="C776" t="s">
        <v>35</v>
      </c>
      <c r="D776">
        <v>539897.63</v>
      </c>
      <c r="E776">
        <v>30590.92</v>
      </c>
      <c r="F776" s="4">
        <v>45058</v>
      </c>
      <c r="G776" s="4">
        <v>45447</v>
      </c>
      <c r="H776" t="s">
        <v>1725</v>
      </c>
      <c r="I776" t="s">
        <v>13</v>
      </c>
    </row>
    <row r="777" spans="1:9" x14ac:dyDescent="0.3">
      <c r="A777" t="s">
        <v>1726</v>
      </c>
      <c r="B777" t="s">
        <v>1727</v>
      </c>
      <c r="C777" t="s">
        <v>16</v>
      </c>
      <c r="D777">
        <v>232763.53</v>
      </c>
      <c r="E777">
        <v>39090.75</v>
      </c>
      <c r="F777" s="4">
        <v>45321</v>
      </c>
      <c r="G777" s="4">
        <v>45541</v>
      </c>
      <c r="H777" t="s">
        <v>179</v>
      </c>
      <c r="I777" t="s">
        <v>13</v>
      </c>
    </row>
    <row r="778" spans="1:9" x14ac:dyDescent="0.3">
      <c r="A778" t="s">
        <v>1728</v>
      </c>
      <c r="B778" t="s">
        <v>1623</v>
      </c>
      <c r="C778" t="s">
        <v>35</v>
      </c>
      <c r="D778">
        <v>185867.19</v>
      </c>
      <c r="E778">
        <v>34987.74</v>
      </c>
      <c r="F778" s="4">
        <v>45051</v>
      </c>
      <c r="G778" s="4">
        <v>45838</v>
      </c>
      <c r="H778" t="s">
        <v>257</v>
      </c>
      <c r="I778" t="s">
        <v>13</v>
      </c>
    </row>
    <row r="779" spans="1:9" x14ac:dyDescent="0.3">
      <c r="A779" t="s">
        <v>1729</v>
      </c>
      <c r="B779" t="s">
        <v>1730</v>
      </c>
      <c r="C779" t="s">
        <v>39</v>
      </c>
      <c r="D779">
        <v>151753.39000000001</v>
      </c>
      <c r="E779">
        <v>21417.05</v>
      </c>
      <c r="F779" s="4">
        <v>45254</v>
      </c>
      <c r="G779" s="4">
        <v>45330</v>
      </c>
      <c r="H779" t="s">
        <v>116</v>
      </c>
      <c r="I779" t="s">
        <v>18</v>
      </c>
    </row>
    <row r="780" spans="1:9" x14ac:dyDescent="0.3">
      <c r="A780" t="s">
        <v>1731</v>
      </c>
      <c r="B780" t="s">
        <v>1732</v>
      </c>
      <c r="C780" t="s">
        <v>35</v>
      </c>
      <c r="D780">
        <v>162994.35999999999</v>
      </c>
      <c r="E780">
        <v>30845.66</v>
      </c>
      <c r="F780" s="4">
        <v>44913</v>
      </c>
      <c r="G780" s="4">
        <v>44963</v>
      </c>
      <c r="H780" t="s">
        <v>1733</v>
      </c>
      <c r="I780" t="s">
        <v>18</v>
      </c>
    </row>
    <row r="781" spans="1:9" x14ac:dyDescent="0.3">
      <c r="A781" t="s">
        <v>1734</v>
      </c>
      <c r="B781" t="s">
        <v>1361</v>
      </c>
      <c r="C781" t="s">
        <v>16</v>
      </c>
      <c r="D781">
        <v>592567.62</v>
      </c>
      <c r="E781">
        <v>20921.64</v>
      </c>
      <c r="F781" s="4">
        <v>45148</v>
      </c>
      <c r="G781" s="4">
        <v>45661</v>
      </c>
      <c r="H781" t="s">
        <v>85</v>
      </c>
      <c r="I781" t="s">
        <v>29</v>
      </c>
    </row>
    <row r="782" spans="1:9" x14ac:dyDescent="0.3">
      <c r="A782" t="s">
        <v>1735</v>
      </c>
      <c r="B782" t="s">
        <v>1736</v>
      </c>
      <c r="C782" t="s">
        <v>35</v>
      </c>
      <c r="D782">
        <v>364112.46</v>
      </c>
      <c r="E782">
        <v>38805.629999999997</v>
      </c>
      <c r="F782" s="4">
        <v>45460</v>
      </c>
      <c r="G782" s="4">
        <v>45828</v>
      </c>
      <c r="H782" t="s">
        <v>21</v>
      </c>
      <c r="I782" t="s">
        <v>13</v>
      </c>
    </row>
    <row r="783" spans="1:9" x14ac:dyDescent="0.3">
      <c r="A783" t="s">
        <v>1737</v>
      </c>
      <c r="B783" t="s">
        <v>1738</v>
      </c>
      <c r="C783" t="s">
        <v>39</v>
      </c>
      <c r="D783">
        <v>629977.79</v>
      </c>
      <c r="E783">
        <v>41485.480000000003</v>
      </c>
      <c r="F783" s="4">
        <v>45028</v>
      </c>
      <c r="G783" s="4">
        <v>45151</v>
      </c>
      <c r="H783" t="s">
        <v>626</v>
      </c>
      <c r="I783" t="s">
        <v>13</v>
      </c>
    </row>
    <row r="784" spans="1:9" x14ac:dyDescent="0.3">
      <c r="A784" t="s">
        <v>1739</v>
      </c>
      <c r="B784" t="s">
        <v>1740</v>
      </c>
      <c r="C784" t="s">
        <v>16</v>
      </c>
      <c r="D784">
        <v>484053.54</v>
      </c>
      <c r="E784">
        <v>31559.51</v>
      </c>
      <c r="F784" s="4">
        <v>45234</v>
      </c>
      <c r="G784" s="4">
        <v>45483</v>
      </c>
      <c r="H784" t="s">
        <v>564</v>
      </c>
      <c r="I784" t="s">
        <v>29</v>
      </c>
    </row>
    <row r="785" spans="1:9" x14ac:dyDescent="0.3">
      <c r="A785" t="s">
        <v>1741</v>
      </c>
      <c r="B785" t="s">
        <v>1581</v>
      </c>
      <c r="C785" t="s">
        <v>16</v>
      </c>
      <c r="D785">
        <v>336391.57</v>
      </c>
      <c r="E785">
        <v>20341.66</v>
      </c>
      <c r="F785" s="4">
        <v>45368</v>
      </c>
      <c r="G785" s="4">
        <v>45496</v>
      </c>
      <c r="H785" t="s">
        <v>762</v>
      </c>
      <c r="I785" t="s">
        <v>13</v>
      </c>
    </row>
    <row r="786" spans="1:9" x14ac:dyDescent="0.3">
      <c r="A786" t="s">
        <v>1742</v>
      </c>
      <c r="B786" t="s">
        <v>1743</v>
      </c>
      <c r="C786" t="s">
        <v>39</v>
      </c>
      <c r="D786">
        <v>998115.91</v>
      </c>
      <c r="E786">
        <v>30133.73</v>
      </c>
      <c r="F786" s="4">
        <v>45439</v>
      </c>
      <c r="G786" s="4">
        <v>45578</v>
      </c>
      <c r="H786" t="s">
        <v>581</v>
      </c>
      <c r="I786" t="s">
        <v>13</v>
      </c>
    </row>
    <row r="787" spans="1:9" x14ac:dyDescent="0.3">
      <c r="A787" t="s">
        <v>1744</v>
      </c>
      <c r="B787" t="s">
        <v>1745</v>
      </c>
      <c r="C787" t="s">
        <v>16</v>
      </c>
      <c r="D787">
        <v>945511.63</v>
      </c>
      <c r="E787">
        <v>39001.040000000001</v>
      </c>
      <c r="F787" s="4">
        <v>44872</v>
      </c>
      <c r="G787" s="4">
        <v>45653</v>
      </c>
      <c r="H787" t="s">
        <v>1746</v>
      </c>
      <c r="I787" t="s">
        <v>18</v>
      </c>
    </row>
    <row r="788" spans="1:9" x14ac:dyDescent="0.3">
      <c r="A788" t="s">
        <v>1747</v>
      </c>
      <c r="B788" t="s">
        <v>838</v>
      </c>
      <c r="C788" t="s">
        <v>27</v>
      </c>
      <c r="D788">
        <v>547378.39</v>
      </c>
      <c r="E788">
        <v>5453.54</v>
      </c>
      <c r="F788" s="4">
        <v>45320</v>
      </c>
      <c r="G788" s="4">
        <v>45664</v>
      </c>
      <c r="H788" t="s">
        <v>278</v>
      </c>
      <c r="I788" t="s">
        <v>29</v>
      </c>
    </row>
    <row r="789" spans="1:9" x14ac:dyDescent="0.3">
      <c r="A789" t="s">
        <v>1748</v>
      </c>
      <c r="B789" t="s">
        <v>1749</v>
      </c>
      <c r="C789" t="s">
        <v>16</v>
      </c>
      <c r="D789">
        <v>688871.95</v>
      </c>
      <c r="E789">
        <v>12153.05</v>
      </c>
      <c r="F789" s="4">
        <v>44799</v>
      </c>
      <c r="G789" s="4">
        <v>44933</v>
      </c>
      <c r="H789" t="s">
        <v>365</v>
      </c>
      <c r="I789" t="s">
        <v>13</v>
      </c>
    </row>
    <row r="790" spans="1:9" x14ac:dyDescent="0.3">
      <c r="A790" t="s">
        <v>1750</v>
      </c>
      <c r="B790" t="s">
        <v>1519</v>
      </c>
      <c r="C790" t="s">
        <v>39</v>
      </c>
      <c r="D790">
        <v>474416.43</v>
      </c>
      <c r="E790">
        <v>32050.22</v>
      </c>
      <c r="F790" s="4">
        <v>45467</v>
      </c>
      <c r="G790" s="4">
        <v>45709</v>
      </c>
      <c r="H790" t="s">
        <v>173</v>
      </c>
      <c r="I790" t="s">
        <v>18</v>
      </c>
    </row>
    <row r="791" spans="1:9" x14ac:dyDescent="0.3">
      <c r="A791" t="s">
        <v>1751</v>
      </c>
      <c r="B791" t="s">
        <v>1752</v>
      </c>
      <c r="C791" t="s">
        <v>39</v>
      </c>
      <c r="D791">
        <v>697143.06</v>
      </c>
      <c r="E791">
        <v>20616.07</v>
      </c>
      <c r="F791" s="4">
        <v>45476</v>
      </c>
      <c r="G791" s="4">
        <v>45581</v>
      </c>
      <c r="H791" t="s">
        <v>808</v>
      </c>
      <c r="I791" t="s">
        <v>29</v>
      </c>
    </row>
    <row r="792" spans="1:9" x14ac:dyDescent="0.3">
      <c r="A792" t="s">
        <v>1753</v>
      </c>
      <c r="B792" t="s">
        <v>1754</v>
      </c>
      <c r="C792" t="s">
        <v>11</v>
      </c>
      <c r="D792">
        <v>884764.73</v>
      </c>
      <c r="E792">
        <v>8328.68</v>
      </c>
      <c r="F792" s="4">
        <v>45207</v>
      </c>
      <c r="G792" s="4">
        <v>45314</v>
      </c>
      <c r="H792" t="s">
        <v>804</v>
      </c>
      <c r="I792" t="s">
        <v>18</v>
      </c>
    </row>
    <row r="793" spans="1:9" x14ac:dyDescent="0.3">
      <c r="A793" t="s">
        <v>1755</v>
      </c>
      <c r="B793" t="s">
        <v>1756</v>
      </c>
      <c r="C793" t="s">
        <v>27</v>
      </c>
      <c r="D793">
        <v>922766.75</v>
      </c>
      <c r="E793">
        <v>29305.41</v>
      </c>
      <c r="F793" s="4">
        <v>44877</v>
      </c>
      <c r="G793" s="4">
        <v>45506</v>
      </c>
      <c r="H793" t="s">
        <v>744</v>
      </c>
      <c r="I793" t="s">
        <v>13</v>
      </c>
    </row>
    <row r="794" spans="1:9" x14ac:dyDescent="0.3">
      <c r="A794" t="s">
        <v>1757</v>
      </c>
      <c r="B794" t="s">
        <v>607</v>
      </c>
      <c r="C794" t="s">
        <v>27</v>
      </c>
      <c r="D794">
        <v>396951.89</v>
      </c>
      <c r="E794">
        <v>9605.07</v>
      </c>
      <c r="F794" s="4">
        <v>45255</v>
      </c>
      <c r="G794" s="4">
        <v>45841</v>
      </c>
      <c r="H794" t="s">
        <v>1431</v>
      </c>
      <c r="I794" t="s">
        <v>18</v>
      </c>
    </row>
    <row r="795" spans="1:9" x14ac:dyDescent="0.3">
      <c r="A795" t="s">
        <v>1758</v>
      </c>
      <c r="B795" t="s">
        <v>543</v>
      </c>
      <c r="C795" t="s">
        <v>27</v>
      </c>
      <c r="D795">
        <v>745680.8</v>
      </c>
      <c r="E795">
        <v>36784.449999999997</v>
      </c>
      <c r="F795" s="4">
        <v>44646</v>
      </c>
      <c r="G795" s="4">
        <v>45152</v>
      </c>
      <c r="H795" t="s">
        <v>1087</v>
      </c>
      <c r="I795" t="s">
        <v>13</v>
      </c>
    </row>
    <row r="796" spans="1:9" x14ac:dyDescent="0.3">
      <c r="A796" t="s">
        <v>1759</v>
      </c>
      <c r="B796" t="s">
        <v>832</v>
      </c>
      <c r="C796" t="s">
        <v>35</v>
      </c>
      <c r="D796">
        <v>478035.57</v>
      </c>
      <c r="E796">
        <v>3119.14</v>
      </c>
      <c r="F796" s="4">
        <v>45050</v>
      </c>
      <c r="G796" s="4">
        <v>45691</v>
      </c>
      <c r="H796" t="s">
        <v>208</v>
      </c>
      <c r="I796" t="s">
        <v>29</v>
      </c>
    </row>
    <row r="797" spans="1:9" x14ac:dyDescent="0.3">
      <c r="A797" t="s">
        <v>1760</v>
      </c>
      <c r="B797" t="s">
        <v>790</v>
      </c>
      <c r="C797" t="s">
        <v>11</v>
      </c>
      <c r="D797">
        <v>776851.35</v>
      </c>
      <c r="E797">
        <v>13751.56</v>
      </c>
      <c r="F797" s="4">
        <v>45201</v>
      </c>
      <c r="G797" s="4">
        <v>45255</v>
      </c>
      <c r="H797" t="s">
        <v>957</v>
      </c>
      <c r="I797" t="s">
        <v>29</v>
      </c>
    </row>
    <row r="798" spans="1:9" x14ac:dyDescent="0.3">
      <c r="A798" t="s">
        <v>1761</v>
      </c>
      <c r="B798" t="s">
        <v>1762</v>
      </c>
      <c r="C798" t="s">
        <v>16</v>
      </c>
      <c r="D798">
        <v>837839.96</v>
      </c>
      <c r="E798">
        <v>20253.86</v>
      </c>
      <c r="F798" s="4">
        <v>45120</v>
      </c>
      <c r="G798" s="4">
        <v>45465</v>
      </c>
      <c r="H798" t="s">
        <v>58</v>
      </c>
      <c r="I798" t="s">
        <v>29</v>
      </c>
    </row>
    <row r="799" spans="1:9" x14ac:dyDescent="0.3">
      <c r="A799" t="s">
        <v>1763</v>
      </c>
      <c r="B799" t="s">
        <v>1764</v>
      </c>
      <c r="C799" t="s">
        <v>16</v>
      </c>
      <c r="D799">
        <v>828493.65</v>
      </c>
      <c r="E799">
        <v>25162.62</v>
      </c>
      <c r="F799" s="4">
        <v>45175</v>
      </c>
      <c r="G799" s="4">
        <v>45452</v>
      </c>
      <c r="H799" t="s">
        <v>105</v>
      </c>
      <c r="I799" t="s">
        <v>29</v>
      </c>
    </row>
    <row r="800" spans="1:9" x14ac:dyDescent="0.3">
      <c r="A800" t="s">
        <v>1765</v>
      </c>
      <c r="B800" t="s">
        <v>1766</v>
      </c>
      <c r="C800" t="s">
        <v>35</v>
      </c>
      <c r="D800">
        <v>417114.39</v>
      </c>
      <c r="E800">
        <v>25682.9</v>
      </c>
      <c r="F800" s="4">
        <v>44876</v>
      </c>
      <c r="G800" s="4">
        <v>45570</v>
      </c>
      <c r="H800" t="s">
        <v>85</v>
      </c>
      <c r="I800" t="s">
        <v>18</v>
      </c>
    </row>
    <row r="801" spans="1:9" x14ac:dyDescent="0.3">
      <c r="A801" t="s">
        <v>1767</v>
      </c>
      <c r="B801" t="s">
        <v>1768</v>
      </c>
      <c r="C801" t="s">
        <v>39</v>
      </c>
      <c r="D801">
        <v>347600.51</v>
      </c>
      <c r="E801">
        <v>25589.16</v>
      </c>
      <c r="F801" s="4">
        <v>44966</v>
      </c>
      <c r="G801" s="4">
        <v>45354</v>
      </c>
      <c r="H801" t="s">
        <v>1213</v>
      </c>
      <c r="I801" t="s">
        <v>18</v>
      </c>
    </row>
    <row r="802" spans="1:9" x14ac:dyDescent="0.3">
      <c r="A802" t="s">
        <v>1769</v>
      </c>
      <c r="B802" t="s">
        <v>1770</v>
      </c>
      <c r="C802" t="s">
        <v>11</v>
      </c>
      <c r="D802">
        <v>233824.4</v>
      </c>
      <c r="E802">
        <v>49694.080000000002</v>
      </c>
      <c r="F802" s="4">
        <v>45267</v>
      </c>
      <c r="G802" s="4">
        <v>45509</v>
      </c>
      <c r="H802" t="s">
        <v>1771</v>
      </c>
      <c r="I802" t="s">
        <v>18</v>
      </c>
    </row>
    <row r="803" spans="1:9" x14ac:dyDescent="0.3">
      <c r="A803" t="s">
        <v>1772</v>
      </c>
      <c r="B803" t="s">
        <v>1773</v>
      </c>
      <c r="C803" t="s">
        <v>35</v>
      </c>
      <c r="D803">
        <v>180918.33</v>
      </c>
      <c r="E803">
        <v>23672.799999999999</v>
      </c>
      <c r="F803" s="4">
        <v>45300</v>
      </c>
      <c r="G803" s="4">
        <v>45663</v>
      </c>
      <c r="H803" t="s">
        <v>623</v>
      </c>
      <c r="I803" t="s">
        <v>13</v>
      </c>
    </row>
    <row r="804" spans="1:9" x14ac:dyDescent="0.3">
      <c r="A804" t="s">
        <v>1774</v>
      </c>
      <c r="B804" t="s">
        <v>1775</v>
      </c>
      <c r="C804" t="s">
        <v>27</v>
      </c>
      <c r="D804">
        <v>347776.53</v>
      </c>
      <c r="E804">
        <v>22355.77</v>
      </c>
      <c r="F804" s="4">
        <v>44476</v>
      </c>
      <c r="G804" s="4">
        <v>45102</v>
      </c>
      <c r="H804" t="s">
        <v>717</v>
      </c>
      <c r="I804" t="s">
        <v>29</v>
      </c>
    </row>
    <row r="805" spans="1:9" x14ac:dyDescent="0.3">
      <c r="A805" t="s">
        <v>1776</v>
      </c>
      <c r="B805" t="s">
        <v>1777</v>
      </c>
      <c r="C805" t="s">
        <v>39</v>
      </c>
      <c r="D805">
        <v>521520.68</v>
      </c>
      <c r="E805">
        <v>23774.15</v>
      </c>
      <c r="F805" s="4">
        <v>44751</v>
      </c>
      <c r="G805" s="4">
        <v>45688</v>
      </c>
      <c r="H805" t="s">
        <v>1192</v>
      </c>
      <c r="I805" t="s">
        <v>13</v>
      </c>
    </row>
    <row r="806" spans="1:9" x14ac:dyDescent="0.3">
      <c r="A806" t="s">
        <v>1778</v>
      </c>
      <c r="B806" t="s">
        <v>1779</v>
      </c>
      <c r="C806" t="s">
        <v>11</v>
      </c>
      <c r="D806">
        <v>733062.82</v>
      </c>
      <c r="E806">
        <v>37081.96</v>
      </c>
      <c r="F806" s="4">
        <v>45067</v>
      </c>
      <c r="G806" s="4">
        <v>45320</v>
      </c>
      <c r="H806" t="s">
        <v>432</v>
      </c>
      <c r="I806" t="s">
        <v>29</v>
      </c>
    </row>
    <row r="807" spans="1:9" x14ac:dyDescent="0.3">
      <c r="A807" t="s">
        <v>1780</v>
      </c>
      <c r="B807" t="s">
        <v>1182</v>
      </c>
      <c r="C807" t="s">
        <v>35</v>
      </c>
      <c r="D807">
        <v>552210.99</v>
      </c>
      <c r="E807">
        <v>37796.78</v>
      </c>
      <c r="F807" s="4">
        <v>44999</v>
      </c>
      <c r="G807" s="4">
        <v>45044</v>
      </c>
      <c r="H807" t="s">
        <v>611</v>
      </c>
      <c r="I807" t="s">
        <v>13</v>
      </c>
    </row>
    <row r="808" spans="1:9" x14ac:dyDescent="0.3">
      <c r="A808" t="s">
        <v>1781</v>
      </c>
      <c r="B808" t="s">
        <v>1782</v>
      </c>
      <c r="C808" t="s">
        <v>35</v>
      </c>
      <c r="D808">
        <v>607768.55000000005</v>
      </c>
      <c r="E808">
        <v>40468.74</v>
      </c>
      <c r="F808" s="4">
        <v>45382</v>
      </c>
      <c r="G808" s="4">
        <v>45466</v>
      </c>
      <c r="H808" t="s">
        <v>713</v>
      </c>
      <c r="I808" t="s">
        <v>18</v>
      </c>
    </row>
    <row r="809" spans="1:9" x14ac:dyDescent="0.3">
      <c r="A809" t="s">
        <v>1783</v>
      </c>
      <c r="B809" t="s">
        <v>1784</v>
      </c>
      <c r="C809" t="s">
        <v>11</v>
      </c>
      <c r="D809">
        <v>851190.87</v>
      </c>
      <c r="E809">
        <v>45428.639999999999</v>
      </c>
      <c r="F809" s="4">
        <v>44400</v>
      </c>
      <c r="G809" s="4">
        <v>44986</v>
      </c>
      <c r="H809" t="s">
        <v>1213</v>
      </c>
      <c r="I809" t="s">
        <v>13</v>
      </c>
    </row>
    <row r="810" spans="1:9" x14ac:dyDescent="0.3">
      <c r="A810" t="s">
        <v>1785</v>
      </c>
      <c r="B810" t="s">
        <v>942</v>
      </c>
      <c r="C810" t="s">
        <v>16</v>
      </c>
      <c r="D810">
        <v>700615.89</v>
      </c>
      <c r="E810">
        <v>27864.13</v>
      </c>
      <c r="F810" s="4">
        <v>44756</v>
      </c>
      <c r="G810" s="4">
        <v>44915</v>
      </c>
      <c r="H810" t="s">
        <v>219</v>
      </c>
      <c r="I810" t="s">
        <v>29</v>
      </c>
    </row>
    <row r="811" spans="1:9" x14ac:dyDescent="0.3">
      <c r="A811" t="s">
        <v>1786</v>
      </c>
      <c r="B811" t="s">
        <v>1787</v>
      </c>
      <c r="C811" t="s">
        <v>35</v>
      </c>
      <c r="D811">
        <v>551176.04</v>
      </c>
      <c r="E811">
        <v>5460.91</v>
      </c>
      <c r="F811" s="4">
        <v>44669</v>
      </c>
      <c r="G811" s="4">
        <v>45804</v>
      </c>
      <c r="H811" t="s">
        <v>1733</v>
      </c>
      <c r="I811" t="s">
        <v>29</v>
      </c>
    </row>
    <row r="812" spans="1:9" x14ac:dyDescent="0.3">
      <c r="A812" t="s">
        <v>1788</v>
      </c>
      <c r="B812" t="s">
        <v>997</v>
      </c>
      <c r="C812" t="s">
        <v>11</v>
      </c>
      <c r="D812">
        <v>713637.64</v>
      </c>
      <c r="E812">
        <v>3677.42</v>
      </c>
      <c r="F812" s="4">
        <v>45222</v>
      </c>
      <c r="G812" s="4">
        <v>45393</v>
      </c>
      <c r="H812" t="s">
        <v>190</v>
      </c>
      <c r="I812" t="s">
        <v>18</v>
      </c>
    </row>
    <row r="813" spans="1:9" x14ac:dyDescent="0.3">
      <c r="A813" t="s">
        <v>1789</v>
      </c>
      <c r="B813" t="s">
        <v>1040</v>
      </c>
      <c r="C813" t="s">
        <v>39</v>
      </c>
      <c r="D813">
        <v>177616.32</v>
      </c>
      <c r="E813">
        <v>34814.589999999997</v>
      </c>
      <c r="F813" s="4">
        <v>44876</v>
      </c>
      <c r="G813" s="4">
        <v>45456</v>
      </c>
      <c r="H813" t="s">
        <v>377</v>
      </c>
      <c r="I813" t="s">
        <v>13</v>
      </c>
    </row>
    <row r="814" spans="1:9" x14ac:dyDescent="0.3">
      <c r="A814" t="s">
        <v>1790</v>
      </c>
      <c r="B814" t="s">
        <v>1791</v>
      </c>
      <c r="C814" t="s">
        <v>16</v>
      </c>
      <c r="D814">
        <v>344041.4</v>
      </c>
      <c r="E814">
        <v>5969.02</v>
      </c>
      <c r="F814" s="4">
        <v>45117</v>
      </c>
      <c r="G814" s="4">
        <v>45618</v>
      </c>
      <c r="H814" t="s">
        <v>245</v>
      </c>
      <c r="I814" t="s">
        <v>29</v>
      </c>
    </row>
    <row r="815" spans="1:9" x14ac:dyDescent="0.3">
      <c r="A815" t="s">
        <v>1792</v>
      </c>
      <c r="B815" t="s">
        <v>860</v>
      </c>
      <c r="C815" t="s">
        <v>16</v>
      </c>
      <c r="D815">
        <v>745523.57</v>
      </c>
      <c r="E815">
        <v>33603.17</v>
      </c>
      <c r="F815" s="4">
        <v>45300</v>
      </c>
      <c r="G815" s="4">
        <v>45746</v>
      </c>
      <c r="H815" t="s">
        <v>1517</v>
      </c>
      <c r="I815" t="s">
        <v>13</v>
      </c>
    </row>
    <row r="816" spans="1:9" x14ac:dyDescent="0.3">
      <c r="A816" t="s">
        <v>1793</v>
      </c>
      <c r="B816" t="s">
        <v>1794</v>
      </c>
      <c r="C816" t="s">
        <v>11</v>
      </c>
      <c r="D816">
        <v>590681.42000000004</v>
      </c>
      <c r="E816">
        <v>21402.06</v>
      </c>
      <c r="F816" s="4">
        <v>45043</v>
      </c>
      <c r="G816" s="4">
        <v>45186</v>
      </c>
      <c r="H816" t="s">
        <v>93</v>
      </c>
      <c r="I816" t="s">
        <v>13</v>
      </c>
    </row>
    <row r="817" spans="1:9" x14ac:dyDescent="0.3">
      <c r="A817" t="s">
        <v>1795</v>
      </c>
      <c r="B817" t="s">
        <v>1796</v>
      </c>
      <c r="C817" t="s">
        <v>11</v>
      </c>
      <c r="D817">
        <v>384676.4</v>
      </c>
      <c r="E817">
        <v>4870.4799999999996</v>
      </c>
      <c r="F817" s="4">
        <v>45245</v>
      </c>
      <c r="G817" s="4">
        <v>45756</v>
      </c>
      <c r="H817" t="s">
        <v>275</v>
      </c>
      <c r="I817" t="s">
        <v>29</v>
      </c>
    </row>
    <row r="818" spans="1:9" x14ac:dyDescent="0.3">
      <c r="A818" t="s">
        <v>1797</v>
      </c>
      <c r="B818" t="s">
        <v>1798</v>
      </c>
      <c r="C818" t="s">
        <v>27</v>
      </c>
      <c r="D818">
        <v>673187.77</v>
      </c>
      <c r="E818">
        <v>13357.48</v>
      </c>
      <c r="F818" s="4">
        <v>44065</v>
      </c>
      <c r="G818" s="4">
        <v>44931</v>
      </c>
      <c r="H818" t="s">
        <v>516</v>
      </c>
      <c r="I818" t="s">
        <v>18</v>
      </c>
    </row>
    <row r="819" spans="1:9" x14ac:dyDescent="0.3">
      <c r="A819" t="s">
        <v>1799</v>
      </c>
      <c r="B819" t="s">
        <v>447</v>
      </c>
      <c r="C819" t="s">
        <v>16</v>
      </c>
      <c r="D819">
        <v>484648.6</v>
      </c>
      <c r="E819">
        <v>37218.46</v>
      </c>
      <c r="F819" s="4">
        <v>44442</v>
      </c>
      <c r="G819" s="4">
        <v>44795</v>
      </c>
      <c r="H819" t="s">
        <v>410</v>
      </c>
      <c r="I819" t="s">
        <v>13</v>
      </c>
    </row>
    <row r="820" spans="1:9" x14ac:dyDescent="0.3">
      <c r="A820" t="s">
        <v>1800</v>
      </c>
      <c r="B820" t="s">
        <v>1801</v>
      </c>
      <c r="C820" t="s">
        <v>39</v>
      </c>
      <c r="D820">
        <v>489522.17</v>
      </c>
      <c r="E820">
        <v>21670.44</v>
      </c>
      <c r="F820" s="4">
        <v>45349</v>
      </c>
      <c r="G820" s="4">
        <v>45698</v>
      </c>
      <c r="H820" t="s">
        <v>122</v>
      </c>
      <c r="I820" t="s">
        <v>18</v>
      </c>
    </row>
    <row r="821" spans="1:9" x14ac:dyDescent="0.3">
      <c r="A821" t="s">
        <v>1802</v>
      </c>
      <c r="B821" t="s">
        <v>84</v>
      </c>
      <c r="C821" t="s">
        <v>11</v>
      </c>
      <c r="D821">
        <v>982494.52</v>
      </c>
      <c r="E821">
        <v>14516.61</v>
      </c>
      <c r="F821" s="4">
        <v>44110</v>
      </c>
      <c r="G821" s="4">
        <v>45839</v>
      </c>
      <c r="H821" t="s">
        <v>231</v>
      </c>
      <c r="I821" t="s">
        <v>29</v>
      </c>
    </row>
    <row r="822" spans="1:9" x14ac:dyDescent="0.3">
      <c r="A822" t="s">
        <v>1803</v>
      </c>
      <c r="B822" t="s">
        <v>1804</v>
      </c>
      <c r="C822" t="s">
        <v>39</v>
      </c>
      <c r="D822">
        <v>824670.96</v>
      </c>
      <c r="E822">
        <v>44511.199999999997</v>
      </c>
      <c r="F822" s="4">
        <v>44655</v>
      </c>
      <c r="G822" s="4">
        <v>44777</v>
      </c>
      <c r="H822" t="s">
        <v>196</v>
      </c>
      <c r="I822" t="s">
        <v>18</v>
      </c>
    </row>
    <row r="823" spans="1:9" x14ac:dyDescent="0.3">
      <c r="A823" t="s">
        <v>1805</v>
      </c>
      <c r="B823" t="s">
        <v>1806</v>
      </c>
      <c r="C823" t="s">
        <v>11</v>
      </c>
      <c r="D823">
        <v>341317.2</v>
      </c>
      <c r="E823">
        <v>20941.45</v>
      </c>
      <c r="F823" s="4">
        <v>44731</v>
      </c>
      <c r="G823" s="4">
        <v>45018</v>
      </c>
      <c r="H823" t="s">
        <v>196</v>
      </c>
      <c r="I823" t="s">
        <v>18</v>
      </c>
    </row>
    <row r="824" spans="1:9" x14ac:dyDescent="0.3">
      <c r="A824" t="s">
        <v>1807</v>
      </c>
      <c r="B824" t="s">
        <v>556</v>
      </c>
      <c r="C824" t="s">
        <v>11</v>
      </c>
      <c r="D824">
        <v>802352.9</v>
      </c>
      <c r="E824">
        <v>22979.78</v>
      </c>
      <c r="F824" s="4">
        <v>44962</v>
      </c>
      <c r="G824" s="4">
        <v>45447</v>
      </c>
      <c r="H824" t="s">
        <v>429</v>
      </c>
      <c r="I824" t="s">
        <v>13</v>
      </c>
    </row>
    <row r="825" spans="1:9" x14ac:dyDescent="0.3">
      <c r="A825" t="s">
        <v>1808</v>
      </c>
      <c r="B825" t="s">
        <v>1379</v>
      </c>
      <c r="C825" t="s">
        <v>11</v>
      </c>
      <c r="D825">
        <v>689126.66</v>
      </c>
      <c r="E825">
        <v>7862.13</v>
      </c>
      <c r="F825" s="4">
        <v>44400</v>
      </c>
      <c r="G825" s="4">
        <v>44593</v>
      </c>
      <c r="H825" t="s">
        <v>1809</v>
      </c>
      <c r="I825" t="s">
        <v>18</v>
      </c>
    </row>
    <row r="826" spans="1:9" x14ac:dyDescent="0.3">
      <c r="A826" t="s">
        <v>1810</v>
      </c>
      <c r="B826" t="s">
        <v>1811</v>
      </c>
      <c r="C826" t="s">
        <v>39</v>
      </c>
      <c r="D826">
        <v>146972.84</v>
      </c>
      <c r="E826">
        <v>35073.81</v>
      </c>
      <c r="F826" s="4">
        <v>44177</v>
      </c>
      <c r="G826" s="4">
        <v>44224</v>
      </c>
      <c r="H826" t="s">
        <v>82</v>
      </c>
      <c r="I826" t="s">
        <v>29</v>
      </c>
    </row>
    <row r="827" spans="1:9" x14ac:dyDescent="0.3">
      <c r="A827" t="s">
        <v>1812</v>
      </c>
      <c r="B827" t="s">
        <v>1813</v>
      </c>
      <c r="C827" t="s">
        <v>39</v>
      </c>
      <c r="D827">
        <v>472308.99</v>
      </c>
      <c r="E827">
        <v>39086.550000000003</v>
      </c>
      <c r="F827" s="4">
        <v>45072</v>
      </c>
      <c r="G827" s="4">
        <v>45361</v>
      </c>
      <c r="H827" t="s">
        <v>55</v>
      </c>
      <c r="I827" t="s">
        <v>13</v>
      </c>
    </row>
    <row r="828" spans="1:9" x14ac:dyDescent="0.3">
      <c r="A828" t="s">
        <v>1814</v>
      </c>
      <c r="B828" t="s">
        <v>1290</v>
      </c>
      <c r="C828" t="s">
        <v>35</v>
      </c>
      <c r="D828">
        <v>406050.1</v>
      </c>
      <c r="E828">
        <v>29499.95</v>
      </c>
      <c r="F828" s="4">
        <v>44557</v>
      </c>
      <c r="G828" s="4">
        <v>45255</v>
      </c>
      <c r="H828" t="s">
        <v>1238</v>
      </c>
      <c r="I828" t="s">
        <v>13</v>
      </c>
    </row>
    <row r="829" spans="1:9" x14ac:dyDescent="0.3">
      <c r="A829" t="s">
        <v>1815</v>
      </c>
      <c r="B829" t="s">
        <v>1816</v>
      </c>
      <c r="C829" t="s">
        <v>27</v>
      </c>
      <c r="D829">
        <v>965792.4</v>
      </c>
      <c r="E829">
        <v>25657.87</v>
      </c>
      <c r="F829" s="4">
        <v>44765</v>
      </c>
      <c r="G829" s="4">
        <v>45648</v>
      </c>
      <c r="H829" t="s">
        <v>298</v>
      </c>
      <c r="I829" t="s">
        <v>18</v>
      </c>
    </row>
    <row r="830" spans="1:9" x14ac:dyDescent="0.3">
      <c r="A830" t="s">
        <v>1817</v>
      </c>
      <c r="B830" t="s">
        <v>1818</v>
      </c>
      <c r="C830" t="s">
        <v>27</v>
      </c>
      <c r="D830">
        <v>377616.28</v>
      </c>
      <c r="E830">
        <v>43094.58</v>
      </c>
      <c r="F830" s="4">
        <v>45433</v>
      </c>
      <c r="G830" s="4">
        <v>45547</v>
      </c>
      <c r="H830" t="s">
        <v>1197</v>
      </c>
      <c r="I830" t="s">
        <v>13</v>
      </c>
    </row>
    <row r="831" spans="1:9" x14ac:dyDescent="0.3">
      <c r="A831" t="s">
        <v>1819</v>
      </c>
      <c r="B831" t="s">
        <v>1820</v>
      </c>
      <c r="C831" t="s">
        <v>35</v>
      </c>
      <c r="D831">
        <v>526401.61</v>
      </c>
      <c r="E831">
        <v>21588.46</v>
      </c>
      <c r="F831" s="4">
        <v>45494</v>
      </c>
      <c r="G831" s="4">
        <v>45513</v>
      </c>
      <c r="H831" t="s">
        <v>490</v>
      </c>
      <c r="I831" t="s">
        <v>29</v>
      </c>
    </row>
    <row r="832" spans="1:9" x14ac:dyDescent="0.3">
      <c r="A832" t="s">
        <v>1821</v>
      </c>
      <c r="B832" t="s">
        <v>1822</v>
      </c>
      <c r="C832" t="s">
        <v>27</v>
      </c>
      <c r="D832">
        <v>689696.83</v>
      </c>
      <c r="E832">
        <v>24796.23</v>
      </c>
      <c r="F832" s="4">
        <v>44258</v>
      </c>
      <c r="G832" s="4">
        <v>45695</v>
      </c>
      <c r="H832" t="s">
        <v>1197</v>
      </c>
      <c r="I832" t="s">
        <v>29</v>
      </c>
    </row>
    <row r="833" spans="1:9" x14ac:dyDescent="0.3">
      <c r="A833" t="s">
        <v>1823</v>
      </c>
      <c r="B833" t="s">
        <v>1824</v>
      </c>
      <c r="C833" t="s">
        <v>16</v>
      </c>
      <c r="D833">
        <v>101621.64</v>
      </c>
      <c r="E833">
        <v>32961.050000000003</v>
      </c>
      <c r="F833" s="4">
        <v>45231</v>
      </c>
      <c r="G833" s="4">
        <v>45658</v>
      </c>
      <c r="H833" t="s">
        <v>108</v>
      </c>
      <c r="I833" t="s">
        <v>13</v>
      </c>
    </row>
    <row r="834" spans="1:9" x14ac:dyDescent="0.3">
      <c r="A834" t="s">
        <v>1825</v>
      </c>
      <c r="B834" t="s">
        <v>1826</v>
      </c>
      <c r="C834" t="s">
        <v>39</v>
      </c>
      <c r="D834">
        <v>574285.41</v>
      </c>
      <c r="E834">
        <v>31936.27</v>
      </c>
      <c r="F834" s="4">
        <v>45419</v>
      </c>
      <c r="G834" s="4">
        <v>45594</v>
      </c>
      <c r="H834" t="s">
        <v>1827</v>
      </c>
      <c r="I834" t="s">
        <v>29</v>
      </c>
    </row>
    <row r="835" spans="1:9" x14ac:dyDescent="0.3">
      <c r="A835" t="s">
        <v>1828</v>
      </c>
      <c r="B835" t="s">
        <v>583</v>
      </c>
      <c r="C835" t="s">
        <v>11</v>
      </c>
      <c r="D835">
        <v>277565.63</v>
      </c>
      <c r="E835">
        <v>28199.79</v>
      </c>
      <c r="F835" s="4">
        <v>44141</v>
      </c>
      <c r="G835" s="4">
        <v>45163</v>
      </c>
      <c r="H835" t="s">
        <v>755</v>
      </c>
      <c r="I835" t="s">
        <v>29</v>
      </c>
    </row>
    <row r="836" spans="1:9" x14ac:dyDescent="0.3">
      <c r="A836" t="s">
        <v>1829</v>
      </c>
      <c r="B836" t="s">
        <v>1830</v>
      </c>
      <c r="C836" t="s">
        <v>35</v>
      </c>
      <c r="D836">
        <v>332786.65999999997</v>
      </c>
      <c r="E836">
        <v>48736.66</v>
      </c>
      <c r="F836" s="4">
        <v>45287</v>
      </c>
      <c r="G836" s="4">
        <v>45362</v>
      </c>
      <c r="H836" t="s">
        <v>213</v>
      </c>
      <c r="I836" t="s">
        <v>29</v>
      </c>
    </row>
    <row r="837" spans="1:9" x14ac:dyDescent="0.3">
      <c r="A837" t="s">
        <v>1831</v>
      </c>
      <c r="B837" t="s">
        <v>340</v>
      </c>
      <c r="C837" t="s">
        <v>27</v>
      </c>
      <c r="D837">
        <v>424146.04</v>
      </c>
      <c r="E837">
        <v>27767.599999999999</v>
      </c>
      <c r="F837" s="4">
        <v>44792</v>
      </c>
      <c r="G837" s="4">
        <v>45420</v>
      </c>
      <c r="H837" t="s">
        <v>1314</v>
      </c>
      <c r="I837" t="s">
        <v>13</v>
      </c>
    </row>
    <row r="838" spans="1:9" x14ac:dyDescent="0.3">
      <c r="A838" t="s">
        <v>1832</v>
      </c>
      <c r="B838" t="s">
        <v>1833</v>
      </c>
      <c r="C838" t="s">
        <v>11</v>
      </c>
      <c r="D838">
        <v>838930.34</v>
      </c>
      <c r="E838">
        <v>15228.55</v>
      </c>
      <c r="F838" s="4">
        <v>45270</v>
      </c>
      <c r="G838" s="4">
        <v>45758</v>
      </c>
      <c r="H838" t="s">
        <v>298</v>
      </c>
      <c r="I838" t="s">
        <v>18</v>
      </c>
    </row>
    <row r="839" spans="1:9" x14ac:dyDescent="0.3">
      <c r="A839" t="s">
        <v>1834</v>
      </c>
      <c r="B839" t="s">
        <v>1835</v>
      </c>
      <c r="C839" t="s">
        <v>11</v>
      </c>
      <c r="D839">
        <v>123456.62</v>
      </c>
      <c r="E839">
        <v>24335.81</v>
      </c>
      <c r="F839" s="4">
        <v>45107</v>
      </c>
      <c r="G839" s="4">
        <v>45777</v>
      </c>
      <c r="H839" t="s">
        <v>1771</v>
      </c>
      <c r="I839" t="s">
        <v>29</v>
      </c>
    </row>
    <row r="840" spans="1:9" x14ac:dyDescent="0.3">
      <c r="A840" t="s">
        <v>1836</v>
      </c>
      <c r="B840" t="s">
        <v>1837</v>
      </c>
      <c r="C840" t="s">
        <v>39</v>
      </c>
      <c r="D840">
        <v>610611.62</v>
      </c>
      <c r="E840">
        <v>47620.71</v>
      </c>
      <c r="F840" s="4">
        <v>45356</v>
      </c>
      <c r="G840" s="4">
        <v>45533</v>
      </c>
      <c r="H840" t="s">
        <v>839</v>
      </c>
      <c r="I840" t="s">
        <v>29</v>
      </c>
    </row>
    <row r="841" spans="1:9" x14ac:dyDescent="0.3">
      <c r="A841" t="s">
        <v>1838</v>
      </c>
      <c r="B841" t="s">
        <v>1839</v>
      </c>
      <c r="C841" t="s">
        <v>11</v>
      </c>
      <c r="D841">
        <v>103134.01</v>
      </c>
      <c r="E841">
        <v>5421.15</v>
      </c>
      <c r="F841" s="4">
        <v>44489</v>
      </c>
      <c r="G841" s="4">
        <v>45810</v>
      </c>
      <c r="H841" t="s">
        <v>1204</v>
      </c>
      <c r="I841" t="s">
        <v>29</v>
      </c>
    </row>
    <row r="842" spans="1:9" x14ac:dyDescent="0.3">
      <c r="A842" t="s">
        <v>1840</v>
      </c>
      <c r="B842" t="s">
        <v>1841</v>
      </c>
      <c r="C842" t="s">
        <v>11</v>
      </c>
      <c r="D842">
        <v>662423.52</v>
      </c>
      <c r="E842">
        <v>43572.69</v>
      </c>
      <c r="F842" s="4">
        <v>45398</v>
      </c>
      <c r="G842" s="4">
        <v>45851</v>
      </c>
      <c r="H842" t="s">
        <v>502</v>
      </c>
      <c r="I842" t="s">
        <v>18</v>
      </c>
    </row>
    <row r="843" spans="1:9" x14ac:dyDescent="0.3">
      <c r="A843" t="s">
        <v>1842</v>
      </c>
      <c r="B843" t="s">
        <v>1843</v>
      </c>
      <c r="C843" t="s">
        <v>16</v>
      </c>
      <c r="D843">
        <v>323185.28999999998</v>
      </c>
      <c r="E843">
        <v>32663.360000000001</v>
      </c>
      <c r="F843" s="4">
        <v>44937</v>
      </c>
      <c r="G843" s="4">
        <v>45747</v>
      </c>
      <c r="H843" t="s">
        <v>698</v>
      </c>
      <c r="I843" t="s">
        <v>13</v>
      </c>
    </row>
    <row r="844" spans="1:9" x14ac:dyDescent="0.3">
      <c r="A844" t="s">
        <v>1844</v>
      </c>
      <c r="B844" t="s">
        <v>1845</v>
      </c>
      <c r="C844" t="s">
        <v>39</v>
      </c>
      <c r="D844">
        <v>748053.3</v>
      </c>
      <c r="E844">
        <v>12242.87</v>
      </c>
      <c r="F844" s="4">
        <v>45291</v>
      </c>
      <c r="G844" s="4">
        <v>45470</v>
      </c>
      <c r="H844" t="s">
        <v>365</v>
      </c>
      <c r="I844" t="s">
        <v>13</v>
      </c>
    </row>
    <row r="845" spans="1:9" x14ac:dyDescent="0.3">
      <c r="A845" t="s">
        <v>1846</v>
      </c>
      <c r="B845" t="s">
        <v>1847</v>
      </c>
      <c r="C845" t="s">
        <v>39</v>
      </c>
      <c r="D845">
        <v>868409.56</v>
      </c>
      <c r="E845">
        <v>23204.01</v>
      </c>
      <c r="F845" s="4">
        <v>45398</v>
      </c>
      <c r="G845" s="4">
        <v>45599</v>
      </c>
      <c r="H845" t="s">
        <v>795</v>
      </c>
      <c r="I845" t="s">
        <v>29</v>
      </c>
    </row>
    <row r="846" spans="1:9" x14ac:dyDescent="0.3">
      <c r="A846" t="s">
        <v>1848</v>
      </c>
      <c r="B846" t="s">
        <v>274</v>
      </c>
      <c r="C846" t="s">
        <v>27</v>
      </c>
      <c r="D846">
        <v>146145.62</v>
      </c>
      <c r="E846">
        <v>21363.360000000001</v>
      </c>
      <c r="F846" s="4">
        <v>44373</v>
      </c>
      <c r="G846" s="4">
        <v>45802</v>
      </c>
      <c r="H846" t="s">
        <v>55</v>
      </c>
      <c r="I846" t="s">
        <v>29</v>
      </c>
    </row>
    <row r="847" spans="1:9" x14ac:dyDescent="0.3">
      <c r="A847" t="s">
        <v>1849</v>
      </c>
      <c r="B847" t="s">
        <v>1182</v>
      </c>
      <c r="C847" t="s">
        <v>11</v>
      </c>
      <c r="D847">
        <v>552393.16</v>
      </c>
      <c r="E847">
        <v>18918.5</v>
      </c>
      <c r="F847" s="4">
        <v>44960</v>
      </c>
      <c r="G847" s="4">
        <v>45078</v>
      </c>
      <c r="H847" t="s">
        <v>1002</v>
      </c>
      <c r="I847" t="s">
        <v>29</v>
      </c>
    </row>
    <row r="848" spans="1:9" x14ac:dyDescent="0.3">
      <c r="A848" t="s">
        <v>1850</v>
      </c>
      <c r="B848" t="s">
        <v>1851</v>
      </c>
      <c r="C848" t="s">
        <v>39</v>
      </c>
      <c r="D848">
        <v>296250.71000000002</v>
      </c>
      <c r="E848">
        <v>14494.97</v>
      </c>
      <c r="F848" s="4">
        <v>44442</v>
      </c>
      <c r="G848" s="4">
        <v>44791</v>
      </c>
      <c r="H848" t="s">
        <v>326</v>
      </c>
      <c r="I848" t="s">
        <v>13</v>
      </c>
    </row>
    <row r="849" spans="1:9" x14ac:dyDescent="0.3">
      <c r="A849" t="s">
        <v>1852</v>
      </c>
      <c r="B849" t="s">
        <v>437</v>
      </c>
      <c r="C849" t="s">
        <v>11</v>
      </c>
      <c r="D849">
        <v>379060.39</v>
      </c>
      <c r="E849">
        <v>27900.93</v>
      </c>
      <c r="F849" s="4">
        <v>45264</v>
      </c>
      <c r="G849" s="4">
        <v>45522</v>
      </c>
      <c r="H849" t="s">
        <v>386</v>
      </c>
      <c r="I849" t="s">
        <v>29</v>
      </c>
    </row>
    <row r="850" spans="1:9" x14ac:dyDescent="0.3">
      <c r="A850" t="s">
        <v>1853</v>
      </c>
      <c r="B850" t="s">
        <v>1854</v>
      </c>
      <c r="C850" t="s">
        <v>16</v>
      </c>
      <c r="D850">
        <v>583969.48</v>
      </c>
      <c r="E850">
        <v>24557.22</v>
      </c>
      <c r="F850" s="4">
        <v>45125</v>
      </c>
      <c r="G850" s="4">
        <v>45224</v>
      </c>
      <c r="H850" t="s">
        <v>1213</v>
      </c>
      <c r="I850" t="s">
        <v>18</v>
      </c>
    </row>
    <row r="851" spans="1:9" x14ac:dyDescent="0.3">
      <c r="A851" t="s">
        <v>1855</v>
      </c>
      <c r="B851" t="s">
        <v>1856</v>
      </c>
      <c r="C851" t="s">
        <v>16</v>
      </c>
      <c r="D851">
        <v>581174.75</v>
      </c>
      <c r="E851">
        <v>43081.39</v>
      </c>
      <c r="F851" s="4">
        <v>45281</v>
      </c>
      <c r="G851" s="4">
        <v>45672</v>
      </c>
      <c r="H851" t="s">
        <v>1447</v>
      </c>
      <c r="I851" t="s">
        <v>18</v>
      </c>
    </row>
    <row r="852" spans="1:9" x14ac:dyDescent="0.3">
      <c r="A852" t="s">
        <v>1857</v>
      </c>
      <c r="B852" t="s">
        <v>1858</v>
      </c>
      <c r="C852" t="s">
        <v>35</v>
      </c>
      <c r="D852">
        <v>697923.32</v>
      </c>
      <c r="E852">
        <v>7078.64</v>
      </c>
      <c r="F852" s="4">
        <v>45311</v>
      </c>
      <c r="G852" s="4">
        <v>45674</v>
      </c>
      <c r="H852" t="s">
        <v>1725</v>
      </c>
      <c r="I852" t="s">
        <v>13</v>
      </c>
    </row>
    <row r="853" spans="1:9" x14ac:dyDescent="0.3">
      <c r="A853" t="s">
        <v>1859</v>
      </c>
      <c r="B853" t="s">
        <v>1860</v>
      </c>
      <c r="C853" t="s">
        <v>27</v>
      </c>
      <c r="D853">
        <v>163819.35999999999</v>
      </c>
      <c r="E853">
        <v>12438.73</v>
      </c>
      <c r="F853" s="4">
        <v>45339</v>
      </c>
      <c r="G853" s="4">
        <v>45714</v>
      </c>
      <c r="H853" t="s">
        <v>808</v>
      </c>
      <c r="I853" t="s">
        <v>29</v>
      </c>
    </row>
    <row r="854" spans="1:9" x14ac:dyDescent="0.3">
      <c r="A854" t="s">
        <v>1861</v>
      </c>
      <c r="B854" t="s">
        <v>865</v>
      </c>
      <c r="C854" t="s">
        <v>16</v>
      </c>
      <c r="D854">
        <v>567642.16</v>
      </c>
      <c r="E854">
        <v>33407.129999999997</v>
      </c>
      <c r="F854" s="4">
        <v>44383</v>
      </c>
      <c r="G854" s="4">
        <v>44577</v>
      </c>
      <c r="H854" t="s">
        <v>1204</v>
      </c>
      <c r="I854" t="s">
        <v>29</v>
      </c>
    </row>
    <row r="855" spans="1:9" x14ac:dyDescent="0.3">
      <c r="A855" t="s">
        <v>1862</v>
      </c>
      <c r="B855" t="s">
        <v>1166</v>
      </c>
      <c r="C855" t="s">
        <v>39</v>
      </c>
      <c r="D855">
        <v>655725.21</v>
      </c>
      <c r="E855">
        <v>16335.89</v>
      </c>
      <c r="F855" s="4">
        <v>45313</v>
      </c>
      <c r="G855" s="4">
        <v>45313</v>
      </c>
      <c r="H855" t="s">
        <v>1140</v>
      </c>
      <c r="I855" t="s">
        <v>13</v>
      </c>
    </row>
    <row r="856" spans="1:9" x14ac:dyDescent="0.3">
      <c r="A856" t="s">
        <v>1863</v>
      </c>
      <c r="B856" t="s">
        <v>1864</v>
      </c>
      <c r="C856" t="s">
        <v>27</v>
      </c>
      <c r="D856">
        <v>897459.27</v>
      </c>
      <c r="E856">
        <v>11860.93</v>
      </c>
      <c r="F856" s="4">
        <v>44673</v>
      </c>
      <c r="G856" s="4">
        <v>44760</v>
      </c>
      <c r="H856" t="s">
        <v>801</v>
      </c>
      <c r="I856" t="s">
        <v>13</v>
      </c>
    </row>
    <row r="857" spans="1:9" x14ac:dyDescent="0.3">
      <c r="A857" t="s">
        <v>1865</v>
      </c>
      <c r="B857" t="s">
        <v>1866</v>
      </c>
      <c r="C857" t="s">
        <v>27</v>
      </c>
      <c r="D857">
        <v>451117.36</v>
      </c>
      <c r="E857">
        <v>13550.57</v>
      </c>
      <c r="F857" s="4">
        <v>44097</v>
      </c>
      <c r="G857" s="4">
        <v>44368</v>
      </c>
      <c r="H857" t="s">
        <v>238</v>
      </c>
      <c r="I857" t="s">
        <v>18</v>
      </c>
    </row>
    <row r="858" spans="1:9" x14ac:dyDescent="0.3">
      <c r="A858" t="s">
        <v>1867</v>
      </c>
      <c r="B858" t="s">
        <v>157</v>
      </c>
      <c r="C858" t="s">
        <v>35</v>
      </c>
      <c r="D858">
        <v>914901.42</v>
      </c>
      <c r="E858">
        <v>10024.34</v>
      </c>
      <c r="F858" s="4">
        <v>44496</v>
      </c>
      <c r="G858" s="4">
        <v>45265</v>
      </c>
      <c r="H858" t="s">
        <v>597</v>
      </c>
      <c r="I858" t="s">
        <v>29</v>
      </c>
    </row>
    <row r="859" spans="1:9" x14ac:dyDescent="0.3">
      <c r="A859" t="s">
        <v>1868</v>
      </c>
      <c r="B859" t="s">
        <v>118</v>
      </c>
      <c r="C859" t="s">
        <v>39</v>
      </c>
      <c r="D859">
        <v>961340.74</v>
      </c>
      <c r="E859">
        <v>39203.129999999997</v>
      </c>
      <c r="F859" s="4">
        <v>45012</v>
      </c>
      <c r="G859" s="4">
        <v>45369</v>
      </c>
      <c r="H859" t="s">
        <v>554</v>
      </c>
      <c r="I859" t="s">
        <v>13</v>
      </c>
    </row>
    <row r="860" spans="1:9" x14ac:dyDescent="0.3">
      <c r="A860" t="s">
        <v>1869</v>
      </c>
      <c r="B860" t="s">
        <v>479</v>
      </c>
      <c r="C860" t="s">
        <v>11</v>
      </c>
      <c r="D860">
        <v>925629.29</v>
      </c>
      <c r="E860">
        <v>26622.62</v>
      </c>
      <c r="F860" s="4">
        <v>44687</v>
      </c>
      <c r="G860" s="4">
        <v>45719</v>
      </c>
      <c r="H860" t="s">
        <v>111</v>
      </c>
      <c r="I860" t="s">
        <v>18</v>
      </c>
    </row>
    <row r="861" spans="1:9" x14ac:dyDescent="0.3">
      <c r="A861" t="s">
        <v>1870</v>
      </c>
      <c r="B861" t="s">
        <v>1871</v>
      </c>
      <c r="C861" t="s">
        <v>16</v>
      </c>
      <c r="D861">
        <v>189947.99</v>
      </c>
      <c r="E861">
        <v>11731.71</v>
      </c>
      <c r="F861" s="4">
        <v>45049</v>
      </c>
      <c r="G861" s="4">
        <v>45393</v>
      </c>
      <c r="H861" t="s">
        <v>248</v>
      </c>
      <c r="I861" t="s">
        <v>18</v>
      </c>
    </row>
    <row r="862" spans="1:9" x14ac:dyDescent="0.3">
      <c r="A862" t="s">
        <v>1872</v>
      </c>
      <c r="B862" t="s">
        <v>1873</v>
      </c>
      <c r="C862" t="s">
        <v>39</v>
      </c>
      <c r="D862">
        <v>257098.23</v>
      </c>
      <c r="E862">
        <v>13792.43</v>
      </c>
      <c r="F862" s="4">
        <v>45370</v>
      </c>
      <c r="G862" s="4">
        <v>45619</v>
      </c>
      <c r="H862" t="s">
        <v>380</v>
      </c>
      <c r="I862" t="s">
        <v>18</v>
      </c>
    </row>
    <row r="863" spans="1:9" x14ac:dyDescent="0.3">
      <c r="A863" t="s">
        <v>1874</v>
      </c>
      <c r="B863" t="s">
        <v>860</v>
      </c>
      <c r="C863" t="s">
        <v>39</v>
      </c>
      <c r="D863">
        <v>738974.64</v>
      </c>
      <c r="E863">
        <v>3477.48</v>
      </c>
      <c r="F863" s="4">
        <v>45125</v>
      </c>
      <c r="G863" s="4">
        <v>45563</v>
      </c>
      <c r="H863" t="s">
        <v>717</v>
      </c>
      <c r="I863" t="s">
        <v>18</v>
      </c>
    </row>
    <row r="864" spans="1:9" x14ac:dyDescent="0.3">
      <c r="A864" t="s">
        <v>1875</v>
      </c>
      <c r="B864" t="s">
        <v>1876</v>
      </c>
      <c r="C864" t="s">
        <v>35</v>
      </c>
      <c r="D864">
        <v>553419.17000000004</v>
      </c>
      <c r="E864">
        <v>6377.88</v>
      </c>
      <c r="F864" s="4">
        <v>45107</v>
      </c>
      <c r="G864" s="4">
        <v>45561</v>
      </c>
      <c r="H864" t="s">
        <v>321</v>
      </c>
      <c r="I864" t="s">
        <v>13</v>
      </c>
    </row>
    <row r="865" spans="1:9" x14ac:dyDescent="0.3">
      <c r="A865" t="s">
        <v>1877</v>
      </c>
      <c r="B865" t="s">
        <v>1878</v>
      </c>
      <c r="C865" t="s">
        <v>27</v>
      </c>
      <c r="D865">
        <v>168983.89</v>
      </c>
      <c r="E865">
        <v>48048.19</v>
      </c>
      <c r="F865" s="4">
        <v>44746</v>
      </c>
      <c r="G865" s="4">
        <v>45320</v>
      </c>
      <c r="H865" t="s">
        <v>1746</v>
      </c>
      <c r="I865" t="s">
        <v>29</v>
      </c>
    </row>
    <row r="866" spans="1:9" x14ac:dyDescent="0.3">
      <c r="A866" t="s">
        <v>1879</v>
      </c>
      <c r="B866" t="s">
        <v>1880</v>
      </c>
      <c r="C866" t="s">
        <v>16</v>
      </c>
      <c r="D866">
        <v>862502.12</v>
      </c>
      <c r="E866">
        <v>20076.39</v>
      </c>
      <c r="F866" s="4">
        <v>44904</v>
      </c>
      <c r="G866" s="4">
        <v>44940</v>
      </c>
      <c r="H866" t="s">
        <v>67</v>
      </c>
      <c r="I866" t="s">
        <v>13</v>
      </c>
    </row>
    <row r="867" spans="1:9" x14ac:dyDescent="0.3">
      <c r="A867" t="s">
        <v>1881</v>
      </c>
      <c r="B867" t="s">
        <v>1882</v>
      </c>
      <c r="C867" t="s">
        <v>27</v>
      </c>
      <c r="D867">
        <v>913972.01</v>
      </c>
      <c r="E867">
        <v>47570.02</v>
      </c>
      <c r="F867" s="4">
        <v>45204</v>
      </c>
      <c r="G867" s="4">
        <v>45795</v>
      </c>
      <c r="H867" t="s">
        <v>943</v>
      </c>
      <c r="I867" t="s">
        <v>13</v>
      </c>
    </row>
    <row r="868" spans="1:9" x14ac:dyDescent="0.3">
      <c r="A868" t="s">
        <v>1883</v>
      </c>
      <c r="B868" t="s">
        <v>668</v>
      </c>
      <c r="C868" t="s">
        <v>16</v>
      </c>
      <c r="D868">
        <v>572715.43000000005</v>
      </c>
      <c r="E868">
        <v>26138.78</v>
      </c>
      <c r="F868" s="4">
        <v>44996</v>
      </c>
      <c r="G868" s="4">
        <v>45330</v>
      </c>
      <c r="H868" t="s">
        <v>611</v>
      </c>
      <c r="I868" t="s">
        <v>18</v>
      </c>
    </row>
    <row r="869" spans="1:9" x14ac:dyDescent="0.3">
      <c r="A869" t="s">
        <v>1884</v>
      </c>
      <c r="B869" t="s">
        <v>1885</v>
      </c>
      <c r="C869" t="s">
        <v>35</v>
      </c>
      <c r="D869">
        <v>556829.41</v>
      </c>
      <c r="E869">
        <v>7116.99</v>
      </c>
      <c r="F869" s="4">
        <v>45070</v>
      </c>
      <c r="G869" s="4">
        <v>45652</v>
      </c>
      <c r="H869" t="s">
        <v>808</v>
      </c>
      <c r="I869" t="s">
        <v>18</v>
      </c>
    </row>
    <row r="870" spans="1:9" x14ac:dyDescent="0.3">
      <c r="A870" t="s">
        <v>1886</v>
      </c>
      <c r="B870" t="s">
        <v>1887</v>
      </c>
      <c r="C870" t="s">
        <v>11</v>
      </c>
      <c r="D870">
        <v>275849.12</v>
      </c>
      <c r="E870">
        <v>3097.49</v>
      </c>
      <c r="F870" s="4">
        <v>44907</v>
      </c>
      <c r="G870" s="4">
        <v>45857</v>
      </c>
      <c r="H870" t="s">
        <v>12</v>
      </c>
      <c r="I870" t="s">
        <v>13</v>
      </c>
    </row>
    <row r="871" spans="1:9" x14ac:dyDescent="0.3">
      <c r="A871" t="s">
        <v>1888</v>
      </c>
      <c r="B871" t="s">
        <v>1889</v>
      </c>
      <c r="C871" t="s">
        <v>16</v>
      </c>
      <c r="D871">
        <v>363767.25</v>
      </c>
      <c r="E871">
        <v>3340.75</v>
      </c>
      <c r="F871" s="4">
        <v>44954</v>
      </c>
      <c r="G871" s="4">
        <v>45555</v>
      </c>
      <c r="H871" t="s">
        <v>1890</v>
      </c>
      <c r="I871" t="s">
        <v>13</v>
      </c>
    </row>
    <row r="872" spans="1:9" x14ac:dyDescent="0.3">
      <c r="A872" t="s">
        <v>1891</v>
      </c>
      <c r="B872" t="s">
        <v>1892</v>
      </c>
      <c r="C872" t="s">
        <v>27</v>
      </c>
      <c r="D872">
        <v>188458.81</v>
      </c>
      <c r="E872">
        <v>10251.25</v>
      </c>
      <c r="F872" s="4">
        <v>45423</v>
      </c>
      <c r="G872" s="4">
        <v>45738</v>
      </c>
      <c r="H872" t="s">
        <v>1669</v>
      </c>
      <c r="I872" t="s">
        <v>29</v>
      </c>
    </row>
    <row r="873" spans="1:9" x14ac:dyDescent="0.3">
      <c r="A873" t="s">
        <v>1893</v>
      </c>
      <c r="B873" t="s">
        <v>1894</v>
      </c>
      <c r="C873" t="s">
        <v>27</v>
      </c>
      <c r="D873">
        <v>183759.6</v>
      </c>
      <c r="E873">
        <v>11744.49</v>
      </c>
      <c r="F873" s="4">
        <v>44969</v>
      </c>
      <c r="G873" s="4">
        <v>45464</v>
      </c>
      <c r="H873" t="s">
        <v>929</v>
      </c>
      <c r="I873" t="s">
        <v>18</v>
      </c>
    </row>
    <row r="874" spans="1:9" x14ac:dyDescent="0.3">
      <c r="A874" t="s">
        <v>1895</v>
      </c>
      <c r="B874" t="s">
        <v>1597</v>
      </c>
      <c r="C874" t="s">
        <v>16</v>
      </c>
      <c r="D874">
        <v>434330.78</v>
      </c>
      <c r="E874">
        <v>15247.02</v>
      </c>
      <c r="F874" s="4">
        <v>45020</v>
      </c>
      <c r="G874" s="4">
        <v>45816</v>
      </c>
      <c r="H874" t="s">
        <v>67</v>
      </c>
      <c r="I874" t="s">
        <v>13</v>
      </c>
    </row>
    <row r="875" spans="1:9" x14ac:dyDescent="0.3">
      <c r="A875" t="s">
        <v>1896</v>
      </c>
      <c r="B875" t="s">
        <v>1897</v>
      </c>
      <c r="C875" t="s">
        <v>27</v>
      </c>
      <c r="D875">
        <v>197078.92</v>
      </c>
      <c r="E875">
        <v>37500.76</v>
      </c>
      <c r="F875" s="4">
        <v>44461</v>
      </c>
      <c r="G875" s="4">
        <v>44677</v>
      </c>
      <c r="H875" t="s">
        <v>1043</v>
      </c>
      <c r="I875" t="s">
        <v>18</v>
      </c>
    </row>
    <row r="876" spans="1:9" x14ac:dyDescent="0.3">
      <c r="A876" t="s">
        <v>1898</v>
      </c>
      <c r="B876" t="s">
        <v>1583</v>
      </c>
      <c r="C876" t="s">
        <v>35</v>
      </c>
      <c r="D876">
        <v>953147.52</v>
      </c>
      <c r="E876">
        <v>29775.25</v>
      </c>
      <c r="F876" s="4">
        <v>44319</v>
      </c>
      <c r="G876" s="4">
        <v>44644</v>
      </c>
      <c r="H876" t="s">
        <v>145</v>
      </c>
      <c r="I876" t="s">
        <v>18</v>
      </c>
    </row>
    <row r="877" spans="1:9" x14ac:dyDescent="0.3">
      <c r="A877" t="s">
        <v>1899</v>
      </c>
      <c r="B877" t="s">
        <v>508</v>
      </c>
      <c r="C877" t="s">
        <v>16</v>
      </c>
      <c r="D877">
        <v>975164.98</v>
      </c>
      <c r="E877">
        <v>44582.239999999998</v>
      </c>
      <c r="F877" s="4">
        <v>44650</v>
      </c>
      <c r="G877" s="4">
        <v>44671</v>
      </c>
      <c r="H877" t="s">
        <v>881</v>
      </c>
      <c r="I877" t="s">
        <v>29</v>
      </c>
    </row>
    <row r="878" spans="1:9" x14ac:dyDescent="0.3">
      <c r="A878" t="s">
        <v>1900</v>
      </c>
      <c r="B878" t="s">
        <v>1901</v>
      </c>
      <c r="C878" t="s">
        <v>16</v>
      </c>
      <c r="D878">
        <v>572998.38</v>
      </c>
      <c r="E878">
        <v>9554.9599999999991</v>
      </c>
      <c r="F878" s="4">
        <v>44790</v>
      </c>
      <c r="G878" s="4">
        <v>45570</v>
      </c>
      <c r="H878" t="s">
        <v>839</v>
      </c>
      <c r="I878" t="s">
        <v>18</v>
      </c>
    </row>
    <row r="879" spans="1:9" x14ac:dyDescent="0.3">
      <c r="A879" t="s">
        <v>1902</v>
      </c>
      <c r="B879" t="s">
        <v>1830</v>
      </c>
      <c r="C879" t="s">
        <v>35</v>
      </c>
      <c r="D879">
        <v>350412.41</v>
      </c>
      <c r="E879">
        <v>43557.919999999998</v>
      </c>
      <c r="F879" s="4">
        <v>45077</v>
      </c>
      <c r="G879" s="4">
        <v>45099</v>
      </c>
      <c r="H879" t="s">
        <v>105</v>
      </c>
      <c r="I879" t="s">
        <v>18</v>
      </c>
    </row>
    <row r="880" spans="1:9" x14ac:dyDescent="0.3">
      <c r="A880" t="s">
        <v>1903</v>
      </c>
      <c r="B880" t="s">
        <v>1904</v>
      </c>
      <c r="C880" t="s">
        <v>39</v>
      </c>
      <c r="D880">
        <v>655438.65</v>
      </c>
      <c r="E880">
        <v>27872.560000000001</v>
      </c>
      <c r="F880" s="4">
        <v>44816</v>
      </c>
      <c r="G880" s="4">
        <v>44868</v>
      </c>
      <c r="H880" t="s">
        <v>82</v>
      </c>
      <c r="I880" t="s">
        <v>13</v>
      </c>
    </row>
    <row r="881" spans="1:9" x14ac:dyDescent="0.3">
      <c r="A881" t="s">
        <v>1905</v>
      </c>
      <c r="B881" t="s">
        <v>1083</v>
      </c>
      <c r="C881" t="s">
        <v>39</v>
      </c>
      <c r="D881">
        <v>916486.27</v>
      </c>
      <c r="E881">
        <v>44019.14</v>
      </c>
      <c r="F881" s="4">
        <v>44621</v>
      </c>
      <c r="G881" s="4">
        <v>45172</v>
      </c>
      <c r="H881" t="s">
        <v>1442</v>
      </c>
      <c r="I881" t="s">
        <v>29</v>
      </c>
    </row>
    <row r="882" spans="1:9" x14ac:dyDescent="0.3">
      <c r="A882" t="s">
        <v>1906</v>
      </c>
      <c r="B882" t="s">
        <v>999</v>
      </c>
      <c r="C882" t="s">
        <v>27</v>
      </c>
      <c r="D882">
        <v>554683.16</v>
      </c>
      <c r="E882">
        <v>5323.88</v>
      </c>
      <c r="F882" s="4">
        <v>45328</v>
      </c>
      <c r="G882" s="4">
        <v>45735</v>
      </c>
      <c r="H882" t="s">
        <v>134</v>
      </c>
      <c r="I882" t="s">
        <v>13</v>
      </c>
    </row>
    <row r="883" spans="1:9" x14ac:dyDescent="0.3">
      <c r="A883" t="s">
        <v>1907</v>
      </c>
      <c r="B883" t="s">
        <v>1908</v>
      </c>
      <c r="C883" t="s">
        <v>16</v>
      </c>
      <c r="D883">
        <v>618278.39</v>
      </c>
      <c r="E883">
        <v>38249.730000000003</v>
      </c>
      <c r="F883" s="4">
        <v>44579</v>
      </c>
      <c r="G883" s="4">
        <v>45403</v>
      </c>
      <c r="H883" t="s">
        <v>648</v>
      </c>
      <c r="I883" t="s">
        <v>29</v>
      </c>
    </row>
    <row r="884" spans="1:9" x14ac:dyDescent="0.3">
      <c r="A884" t="s">
        <v>1909</v>
      </c>
      <c r="B884" t="s">
        <v>1688</v>
      </c>
      <c r="C884" t="s">
        <v>16</v>
      </c>
      <c r="D884">
        <v>935499.41</v>
      </c>
      <c r="E884">
        <v>36025.11</v>
      </c>
      <c r="F884" s="4">
        <v>44838</v>
      </c>
      <c r="G884" s="4">
        <v>45260</v>
      </c>
      <c r="H884" t="s">
        <v>332</v>
      </c>
      <c r="I884" t="s">
        <v>18</v>
      </c>
    </row>
    <row r="885" spans="1:9" x14ac:dyDescent="0.3">
      <c r="A885" t="s">
        <v>1910</v>
      </c>
      <c r="B885" t="s">
        <v>1563</v>
      </c>
      <c r="C885" t="s">
        <v>35</v>
      </c>
      <c r="D885">
        <v>391962.64</v>
      </c>
      <c r="E885">
        <v>28012.65</v>
      </c>
      <c r="F885" s="4">
        <v>45339</v>
      </c>
      <c r="G885" s="4">
        <v>45475</v>
      </c>
      <c r="H885" t="s">
        <v>435</v>
      </c>
      <c r="I885" t="s">
        <v>18</v>
      </c>
    </row>
    <row r="886" spans="1:9" x14ac:dyDescent="0.3">
      <c r="A886" t="s">
        <v>1911</v>
      </c>
      <c r="B886" t="s">
        <v>1573</v>
      </c>
      <c r="C886" t="s">
        <v>35</v>
      </c>
      <c r="D886">
        <v>821992.7</v>
      </c>
      <c r="E886">
        <v>43648.65</v>
      </c>
      <c r="F886" s="4">
        <v>45415</v>
      </c>
      <c r="G886" s="4">
        <v>45585</v>
      </c>
      <c r="H886" t="s">
        <v>1437</v>
      </c>
      <c r="I886" t="s">
        <v>29</v>
      </c>
    </row>
    <row r="887" spans="1:9" x14ac:dyDescent="0.3">
      <c r="A887" t="s">
        <v>1912</v>
      </c>
      <c r="B887" t="s">
        <v>1525</v>
      </c>
      <c r="C887" t="s">
        <v>16</v>
      </c>
      <c r="D887">
        <v>193563.65</v>
      </c>
      <c r="E887">
        <v>36106.300000000003</v>
      </c>
      <c r="F887" s="4">
        <v>44789</v>
      </c>
      <c r="G887" s="4">
        <v>45238</v>
      </c>
      <c r="H887" t="s">
        <v>231</v>
      </c>
      <c r="I887" t="s">
        <v>13</v>
      </c>
    </row>
    <row r="888" spans="1:9" x14ac:dyDescent="0.3">
      <c r="A888" t="s">
        <v>1913</v>
      </c>
      <c r="B888" t="s">
        <v>1914</v>
      </c>
      <c r="C888" t="s">
        <v>16</v>
      </c>
      <c r="D888">
        <v>205971.9</v>
      </c>
      <c r="E888">
        <v>18218.669999999998</v>
      </c>
      <c r="F888" s="4">
        <v>44554</v>
      </c>
      <c r="G888" s="4">
        <v>44613</v>
      </c>
      <c r="H888" t="s">
        <v>301</v>
      </c>
      <c r="I888" t="s">
        <v>13</v>
      </c>
    </row>
    <row r="889" spans="1:9" x14ac:dyDescent="0.3">
      <c r="A889" t="s">
        <v>1915</v>
      </c>
      <c r="B889" t="s">
        <v>1916</v>
      </c>
      <c r="C889" t="s">
        <v>11</v>
      </c>
      <c r="D889">
        <v>738362.44</v>
      </c>
      <c r="E889">
        <v>36263</v>
      </c>
      <c r="F889" s="4">
        <v>45014</v>
      </c>
      <c r="G889" s="4">
        <v>45690</v>
      </c>
      <c r="H889" t="s">
        <v>139</v>
      </c>
      <c r="I889" t="s">
        <v>13</v>
      </c>
    </row>
    <row r="890" spans="1:9" x14ac:dyDescent="0.3">
      <c r="A890" t="s">
        <v>1917</v>
      </c>
      <c r="B890" t="s">
        <v>1918</v>
      </c>
      <c r="C890" t="s">
        <v>39</v>
      </c>
      <c r="D890">
        <v>945570.84</v>
      </c>
      <c r="E890">
        <v>18401.04</v>
      </c>
      <c r="F890" s="4">
        <v>45236</v>
      </c>
      <c r="G890" s="4">
        <v>45366</v>
      </c>
      <c r="H890" t="s">
        <v>881</v>
      </c>
      <c r="I890" t="s">
        <v>29</v>
      </c>
    </row>
    <row r="891" spans="1:9" x14ac:dyDescent="0.3">
      <c r="A891" t="s">
        <v>1919</v>
      </c>
      <c r="B891" t="s">
        <v>1234</v>
      </c>
      <c r="C891" t="s">
        <v>16</v>
      </c>
      <c r="D891">
        <v>854430.76</v>
      </c>
      <c r="E891">
        <v>27364.1</v>
      </c>
      <c r="F891" s="4">
        <v>44480</v>
      </c>
      <c r="G891" s="4">
        <v>45761</v>
      </c>
      <c r="H891" t="s">
        <v>365</v>
      </c>
      <c r="I891" t="s">
        <v>13</v>
      </c>
    </row>
    <row r="892" spans="1:9" x14ac:dyDescent="0.3">
      <c r="A892" t="s">
        <v>1920</v>
      </c>
      <c r="B892" t="s">
        <v>1921</v>
      </c>
      <c r="C892" t="s">
        <v>16</v>
      </c>
      <c r="D892">
        <v>411903.05</v>
      </c>
      <c r="E892">
        <v>20745.88</v>
      </c>
      <c r="F892" s="4">
        <v>44167</v>
      </c>
      <c r="G892" s="4">
        <v>44249</v>
      </c>
      <c r="H892" t="s">
        <v>471</v>
      </c>
      <c r="I892" t="s">
        <v>18</v>
      </c>
    </row>
    <row r="893" spans="1:9" x14ac:dyDescent="0.3">
      <c r="A893" t="s">
        <v>1922</v>
      </c>
      <c r="B893" t="s">
        <v>1608</v>
      </c>
      <c r="C893" t="s">
        <v>35</v>
      </c>
      <c r="D893">
        <v>936027.22</v>
      </c>
      <c r="E893">
        <v>40648.199999999997</v>
      </c>
      <c r="F893" s="4">
        <v>44951</v>
      </c>
      <c r="G893" s="4">
        <v>45351</v>
      </c>
      <c r="H893" t="s">
        <v>1771</v>
      </c>
      <c r="I893" t="s">
        <v>18</v>
      </c>
    </row>
    <row r="894" spans="1:9" x14ac:dyDescent="0.3">
      <c r="A894" t="s">
        <v>1923</v>
      </c>
      <c r="B894" t="s">
        <v>1924</v>
      </c>
      <c r="C894" t="s">
        <v>39</v>
      </c>
      <c r="D894">
        <v>564199.63</v>
      </c>
      <c r="E894">
        <v>6834.94</v>
      </c>
      <c r="F894" s="4">
        <v>44896</v>
      </c>
      <c r="G894" s="4">
        <v>45037</v>
      </c>
      <c r="H894" t="s">
        <v>368</v>
      </c>
      <c r="I894" t="s">
        <v>18</v>
      </c>
    </row>
    <row r="895" spans="1:9" x14ac:dyDescent="0.3">
      <c r="A895" t="s">
        <v>1925</v>
      </c>
      <c r="B895" t="s">
        <v>990</v>
      </c>
      <c r="C895" t="s">
        <v>35</v>
      </c>
      <c r="D895">
        <v>962426.68</v>
      </c>
      <c r="E895">
        <v>15921.79</v>
      </c>
      <c r="F895" s="4">
        <v>44810</v>
      </c>
      <c r="G895" s="4">
        <v>45823</v>
      </c>
      <c r="H895" t="s">
        <v>456</v>
      </c>
      <c r="I895" t="s">
        <v>29</v>
      </c>
    </row>
    <row r="896" spans="1:9" x14ac:dyDescent="0.3">
      <c r="A896" t="s">
        <v>1926</v>
      </c>
      <c r="B896" t="s">
        <v>1927</v>
      </c>
      <c r="C896" t="s">
        <v>39</v>
      </c>
      <c r="D896">
        <v>789968</v>
      </c>
      <c r="E896">
        <v>4230.8999999999996</v>
      </c>
      <c r="F896" s="4">
        <v>44663</v>
      </c>
      <c r="G896" s="4">
        <v>45573</v>
      </c>
      <c r="H896" t="s">
        <v>394</v>
      </c>
      <c r="I896" t="s">
        <v>18</v>
      </c>
    </row>
    <row r="897" spans="1:9" x14ac:dyDescent="0.3">
      <c r="A897" t="s">
        <v>1928</v>
      </c>
      <c r="B897" t="s">
        <v>1929</v>
      </c>
      <c r="C897" t="s">
        <v>35</v>
      </c>
      <c r="D897">
        <v>304642.34999999998</v>
      </c>
      <c r="E897">
        <v>4984.41</v>
      </c>
      <c r="F897" s="4">
        <v>44349</v>
      </c>
      <c r="G897" s="4">
        <v>45516</v>
      </c>
      <c r="H897" t="s">
        <v>893</v>
      </c>
      <c r="I897" t="s">
        <v>13</v>
      </c>
    </row>
    <row r="898" spans="1:9" x14ac:dyDescent="0.3">
      <c r="A898" t="s">
        <v>1930</v>
      </c>
      <c r="B898" t="s">
        <v>1931</v>
      </c>
      <c r="C898" t="s">
        <v>11</v>
      </c>
      <c r="D898">
        <v>782239.87</v>
      </c>
      <c r="E898">
        <v>28484.16</v>
      </c>
      <c r="F898" s="4">
        <v>45064</v>
      </c>
      <c r="G898" s="4">
        <v>45449</v>
      </c>
      <c r="H898" t="s">
        <v>139</v>
      </c>
      <c r="I898" t="s">
        <v>13</v>
      </c>
    </row>
    <row r="899" spans="1:9" x14ac:dyDescent="0.3">
      <c r="A899" t="s">
        <v>1932</v>
      </c>
      <c r="B899" t="s">
        <v>1933</v>
      </c>
      <c r="C899" t="s">
        <v>11</v>
      </c>
      <c r="D899">
        <v>184141.3</v>
      </c>
      <c r="E899">
        <v>48378.35</v>
      </c>
      <c r="F899" s="4">
        <v>44390</v>
      </c>
      <c r="G899" s="4">
        <v>45387</v>
      </c>
      <c r="H899" t="s">
        <v>70</v>
      </c>
      <c r="I899" t="s">
        <v>18</v>
      </c>
    </row>
    <row r="900" spans="1:9" x14ac:dyDescent="0.3">
      <c r="A900" t="s">
        <v>1934</v>
      </c>
      <c r="B900" t="s">
        <v>1935</v>
      </c>
      <c r="C900" t="s">
        <v>35</v>
      </c>
      <c r="D900">
        <v>714085.83</v>
      </c>
      <c r="E900">
        <v>35787.800000000003</v>
      </c>
      <c r="F900" s="4">
        <v>44851</v>
      </c>
      <c r="G900" s="4">
        <v>44960</v>
      </c>
      <c r="H900" t="s">
        <v>441</v>
      </c>
      <c r="I900" t="s">
        <v>13</v>
      </c>
    </row>
    <row r="901" spans="1:9" x14ac:dyDescent="0.3">
      <c r="A901" t="s">
        <v>1936</v>
      </c>
      <c r="B901" t="s">
        <v>1937</v>
      </c>
      <c r="C901" t="s">
        <v>16</v>
      </c>
      <c r="D901">
        <v>590474.99</v>
      </c>
      <c r="E901">
        <v>30811.19</v>
      </c>
      <c r="F901" s="4">
        <v>45180</v>
      </c>
      <c r="G901" s="4">
        <v>45754</v>
      </c>
      <c r="H901" t="s">
        <v>1890</v>
      </c>
      <c r="I901" t="s">
        <v>29</v>
      </c>
    </row>
    <row r="902" spans="1:9" x14ac:dyDescent="0.3">
      <c r="A902" t="s">
        <v>1938</v>
      </c>
      <c r="B902" t="s">
        <v>1939</v>
      </c>
      <c r="C902" t="s">
        <v>11</v>
      </c>
      <c r="D902">
        <v>792788.07</v>
      </c>
      <c r="E902">
        <v>42354.65</v>
      </c>
      <c r="F902" s="4">
        <v>45281</v>
      </c>
      <c r="G902" s="4">
        <v>45364</v>
      </c>
      <c r="H902" t="s">
        <v>202</v>
      </c>
      <c r="I902" t="s">
        <v>13</v>
      </c>
    </row>
    <row r="903" spans="1:9" x14ac:dyDescent="0.3">
      <c r="A903" t="s">
        <v>1940</v>
      </c>
      <c r="B903" t="s">
        <v>1370</v>
      </c>
      <c r="C903" t="s">
        <v>11</v>
      </c>
      <c r="D903">
        <v>307728.94</v>
      </c>
      <c r="E903">
        <v>40562.07</v>
      </c>
      <c r="F903" s="4">
        <v>45008</v>
      </c>
      <c r="G903" s="4">
        <v>45126</v>
      </c>
      <c r="H903" t="s">
        <v>125</v>
      </c>
      <c r="I903" t="s">
        <v>29</v>
      </c>
    </row>
    <row r="904" spans="1:9" x14ac:dyDescent="0.3">
      <c r="A904" t="s">
        <v>1941</v>
      </c>
      <c r="B904" t="s">
        <v>1942</v>
      </c>
      <c r="C904" t="s">
        <v>27</v>
      </c>
      <c r="D904">
        <v>935364.18</v>
      </c>
      <c r="E904">
        <v>37924.19</v>
      </c>
      <c r="F904" s="4">
        <v>44584</v>
      </c>
      <c r="G904" s="4">
        <v>45631</v>
      </c>
      <c r="H904" t="s">
        <v>866</v>
      </c>
      <c r="I904" t="s">
        <v>13</v>
      </c>
    </row>
    <row r="905" spans="1:9" x14ac:dyDescent="0.3">
      <c r="A905" t="s">
        <v>1943</v>
      </c>
      <c r="B905" t="s">
        <v>1944</v>
      </c>
      <c r="C905" t="s">
        <v>27</v>
      </c>
      <c r="D905">
        <v>733470.44</v>
      </c>
      <c r="E905">
        <v>7705.23</v>
      </c>
      <c r="F905" s="4">
        <v>44529</v>
      </c>
      <c r="G905" s="4">
        <v>44560</v>
      </c>
      <c r="H905" t="s">
        <v>1183</v>
      </c>
      <c r="I905" t="s">
        <v>18</v>
      </c>
    </row>
    <row r="906" spans="1:9" x14ac:dyDescent="0.3">
      <c r="A906" t="s">
        <v>1945</v>
      </c>
      <c r="B906" t="s">
        <v>1946</v>
      </c>
      <c r="C906" t="s">
        <v>27</v>
      </c>
      <c r="D906">
        <v>802428.95</v>
      </c>
      <c r="E906">
        <v>6597.88</v>
      </c>
      <c r="F906" s="4">
        <v>44898</v>
      </c>
      <c r="G906" s="4">
        <v>44928</v>
      </c>
      <c r="H906" t="s">
        <v>490</v>
      </c>
      <c r="I906" t="s">
        <v>18</v>
      </c>
    </row>
    <row r="907" spans="1:9" x14ac:dyDescent="0.3">
      <c r="A907" t="s">
        <v>1947</v>
      </c>
      <c r="B907" t="s">
        <v>935</v>
      </c>
      <c r="C907" t="s">
        <v>39</v>
      </c>
      <c r="D907">
        <v>421655.27</v>
      </c>
      <c r="E907">
        <v>48514.07</v>
      </c>
      <c r="F907" s="4">
        <v>45488</v>
      </c>
      <c r="G907" s="4">
        <v>45758</v>
      </c>
      <c r="H907" t="s">
        <v>405</v>
      </c>
      <c r="I907" t="s">
        <v>18</v>
      </c>
    </row>
    <row r="908" spans="1:9" x14ac:dyDescent="0.3">
      <c r="A908" t="s">
        <v>1948</v>
      </c>
      <c r="B908" t="s">
        <v>1949</v>
      </c>
      <c r="C908" t="s">
        <v>35</v>
      </c>
      <c r="D908">
        <v>537969.98</v>
      </c>
      <c r="E908">
        <v>18918.62</v>
      </c>
      <c r="F908" s="4">
        <v>45009</v>
      </c>
      <c r="G908" s="4">
        <v>45510</v>
      </c>
      <c r="H908" t="s">
        <v>574</v>
      </c>
      <c r="I908" t="s">
        <v>29</v>
      </c>
    </row>
    <row r="909" spans="1:9" x14ac:dyDescent="0.3">
      <c r="A909" t="s">
        <v>1950</v>
      </c>
      <c r="B909" t="s">
        <v>178</v>
      </c>
      <c r="C909" t="s">
        <v>27</v>
      </c>
      <c r="D909">
        <v>215407.9</v>
      </c>
      <c r="E909">
        <v>22591.41</v>
      </c>
      <c r="F909" s="4">
        <v>44841</v>
      </c>
      <c r="G909" s="4">
        <v>45054</v>
      </c>
      <c r="H909" t="s">
        <v>1314</v>
      </c>
      <c r="I909" t="s">
        <v>18</v>
      </c>
    </row>
    <row r="910" spans="1:9" x14ac:dyDescent="0.3">
      <c r="A910" t="s">
        <v>1951</v>
      </c>
      <c r="B910" t="s">
        <v>1952</v>
      </c>
      <c r="C910" t="s">
        <v>16</v>
      </c>
      <c r="D910">
        <v>953230.23</v>
      </c>
      <c r="E910">
        <v>25029</v>
      </c>
      <c r="F910" s="4">
        <v>45273</v>
      </c>
      <c r="G910" s="4">
        <v>45510</v>
      </c>
      <c r="H910" t="s">
        <v>957</v>
      </c>
      <c r="I910" t="s">
        <v>18</v>
      </c>
    </row>
    <row r="911" spans="1:9" x14ac:dyDescent="0.3">
      <c r="A911" t="s">
        <v>1953</v>
      </c>
      <c r="B911" t="s">
        <v>1954</v>
      </c>
      <c r="C911" t="s">
        <v>27</v>
      </c>
      <c r="D911">
        <v>298646.14</v>
      </c>
      <c r="E911">
        <v>4689.1899999999996</v>
      </c>
      <c r="F911" s="4">
        <v>44706</v>
      </c>
      <c r="G911" s="4">
        <v>45308</v>
      </c>
      <c r="H911" t="s">
        <v>46</v>
      </c>
      <c r="I911" t="s">
        <v>13</v>
      </c>
    </row>
    <row r="912" spans="1:9" x14ac:dyDescent="0.3">
      <c r="A912" t="s">
        <v>1955</v>
      </c>
      <c r="B912" t="s">
        <v>1956</v>
      </c>
      <c r="C912" t="s">
        <v>39</v>
      </c>
      <c r="D912">
        <v>684370.46</v>
      </c>
      <c r="E912">
        <v>19488.080000000002</v>
      </c>
      <c r="F912" s="4">
        <v>44735</v>
      </c>
      <c r="G912" s="4">
        <v>45084</v>
      </c>
      <c r="H912" t="s">
        <v>99</v>
      </c>
      <c r="I912" t="s">
        <v>29</v>
      </c>
    </row>
    <row r="913" spans="1:9" x14ac:dyDescent="0.3">
      <c r="A913" t="s">
        <v>1957</v>
      </c>
      <c r="B913" t="s">
        <v>1958</v>
      </c>
      <c r="C913" t="s">
        <v>16</v>
      </c>
      <c r="D913">
        <v>289815.59000000003</v>
      </c>
      <c r="E913">
        <v>9279.1299999999992</v>
      </c>
      <c r="F913" s="4">
        <v>45165</v>
      </c>
      <c r="G913" s="4">
        <v>45206</v>
      </c>
      <c r="H913" t="s">
        <v>1714</v>
      </c>
      <c r="I913" t="s">
        <v>13</v>
      </c>
    </row>
    <row r="914" spans="1:9" x14ac:dyDescent="0.3">
      <c r="A914" t="s">
        <v>1959</v>
      </c>
      <c r="B914" t="s">
        <v>337</v>
      </c>
      <c r="C914" t="s">
        <v>35</v>
      </c>
      <c r="D914">
        <v>115980.31</v>
      </c>
      <c r="E914">
        <v>13705.21</v>
      </c>
      <c r="F914" s="4">
        <v>44080</v>
      </c>
      <c r="G914" s="4">
        <v>44221</v>
      </c>
      <c r="H914" t="s">
        <v>61</v>
      </c>
      <c r="I914" t="s">
        <v>29</v>
      </c>
    </row>
    <row r="915" spans="1:9" x14ac:dyDescent="0.3">
      <c r="A915" t="s">
        <v>1960</v>
      </c>
      <c r="B915" t="s">
        <v>1961</v>
      </c>
      <c r="C915" t="s">
        <v>39</v>
      </c>
      <c r="D915">
        <v>363486.29</v>
      </c>
      <c r="E915">
        <v>28713.87</v>
      </c>
      <c r="F915" s="4">
        <v>45477</v>
      </c>
      <c r="G915" s="4">
        <v>45667</v>
      </c>
      <c r="H915" t="s">
        <v>1962</v>
      </c>
      <c r="I915" t="s">
        <v>13</v>
      </c>
    </row>
    <row r="916" spans="1:9" x14ac:dyDescent="0.3">
      <c r="A916" t="s">
        <v>1963</v>
      </c>
      <c r="B916" t="s">
        <v>1052</v>
      </c>
      <c r="C916" t="s">
        <v>16</v>
      </c>
      <c r="D916">
        <v>876930.89</v>
      </c>
      <c r="E916">
        <v>5841.72</v>
      </c>
      <c r="F916" s="4">
        <v>45459</v>
      </c>
      <c r="G916" s="4">
        <v>45571</v>
      </c>
      <c r="H916" t="s">
        <v>64</v>
      </c>
      <c r="I916" t="s">
        <v>18</v>
      </c>
    </row>
    <row r="917" spans="1:9" x14ac:dyDescent="0.3">
      <c r="A917" t="s">
        <v>1964</v>
      </c>
      <c r="B917" t="s">
        <v>1965</v>
      </c>
      <c r="C917" t="s">
        <v>35</v>
      </c>
      <c r="D917">
        <v>980505.84</v>
      </c>
      <c r="E917">
        <v>23157.56</v>
      </c>
      <c r="F917" s="4">
        <v>44676</v>
      </c>
      <c r="G917" s="4">
        <v>45350</v>
      </c>
      <c r="H917" t="s">
        <v>537</v>
      </c>
      <c r="I917" t="s">
        <v>29</v>
      </c>
    </row>
    <row r="918" spans="1:9" x14ac:dyDescent="0.3">
      <c r="A918" t="s">
        <v>1966</v>
      </c>
      <c r="B918" t="s">
        <v>1967</v>
      </c>
      <c r="C918" t="s">
        <v>39</v>
      </c>
      <c r="D918">
        <v>252745.61</v>
      </c>
      <c r="E918">
        <v>7650.28</v>
      </c>
      <c r="F918" s="4">
        <v>45442</v>
      </c>
      <c r="G918" s="4">
        <v>45616</v>
      </c>
      <c r="H918" t="s">
        <v>1018</v>
      </c>
      <c r="I918" t="s">
        <v>29</v>
      </c>
    </row>
    <row r="919" spans="1:9" x14ac:dyDescent="0.3">
      <c r="A919" t="s">
        <v>1968</v>
      </c>
      <c r="B919" t="s">
        <v>1969</v>
      </c>
      <c r="C919" t="s">
        <v>11</v>
      </c>
      <c r="D919">
        <v>732227.04</v>
      </c>
      <c r="E919">
        <v>29443.94</v>
      </c>
      <c r="F919" s="4">
        <v>45483</v>
      </c>
      <c r="G919" s="4">
        <v>45640</v>
      </c>
      <c r="H919" t="s">
        <v>419</v>
      </c>
      <c r="I919" t="s">
        <v>29</v>
      </c>
    </row>
    <row r="920" spans="1:9" x14ac:dyDescent="0.3">
      <c r="A920" t="s">
        <v>1970</v>
      </c>
      <c r="B920" t="s">
        <v>1971</v>
      </c>
      <c r="C920" t="s">
        <v>35</v>
      </c>
      <c r="D920">
        <v>917582.19</v>
      </c>
      <c r="E920">
        <v>30788.79</v>
      </c>
      <c r="F920" s="4">
        <v>44603</v>
      </c>
      <c r="G920" s="4">
        <v>45248</v>
      </c>
      <c r="H920" t="s">
        <v>669</v>
      </c>
      <c r="I920" t="s">
        <v>29</v>
      </c>
    </row>
    <row r="921" spans="1:9" x14ac:dyDescent="0.3">
      <c r="A921" t="s">
        <v>1972</v>
      </c>
      <c r="B921" t="s">
        <v>993</v>
      </c>
      <c r="C921" t="s">
        <v>27</v>
      </c>
      <c r="D921">
        <v>312453.68</v>
      </c>
      <c r="E921">
        <v>36452.269999999997</v>
      </c>
      <c r="F921" s="4">
        <v>44182</v>
      </c>
      <c r="G921" s="4">
        <v>45200</v>
      </c>
      <c r="H921" t="s">
        <v>795</v>
      </c>
      <c r="I921" t="s">
        <v>29</v>
      </c>
    </row>
    <row r="922" spans="1:9" x14ac:dyDescent="0.3">
      <c r="A922" t="s">
        <v>1973</v>
      </c>
      <c r="B922" t="s">
        <v>1974</v>
      </c>
      <c r="C922" t="s">
        <v>35</v>
      </c>
      <c r="D922">
        <v>816489.45</v>
      </c>
      <c r="E922">
        <v>37677.06</v>
      </c>
      <c r="F922" s="4">
        <v>44588</v>
      </c>
      <c r="G922" s="4">
        <v>44773</v>
      </c>
      <c r="H922" t="s">
        <v>429</v>
      </c>
      <c r="I922" t="s">
        <v>13</v>
      </c>
    </row>
    <row r="923" spans="1:9" x14ac:dyDescent="0.3">
      <c r="A923" t="s">
        <v>1975</v>
      </c>
      <c r="B923" t="s">
        <v>1976</v>
      </c>
      <c r="C923" t="s">
        <v>35</v>
      </c>
      <c r="D923">
        <v>324533.53999999998</v>
      </c>
      <c r="E923">
        <v>42561.760000000002</v>
      </c>
      <c r="F923" s="4">
        <v>44279</v>
      </c>
      <c r="G923" s="4">
        <v>44674</v>
      </c>
      <c r="H923" t="s">
        <v>338</v>
      </c>
      <c r="I923" t="s">
        <v>13</v>
      </c>
    </row>
    <row r="924" spans="1:9" x14ac:dyDescent="0.3">
      <c r="A924" t="s">
        <v>1977</v>
      </c>
      <c r="B924" t="s">
        <v>1978</v>
      </c>
      <c r="C924" t="s">
        <v>39</v>
      </c>
      <c r="D924">
        <v>452069.12</v>
      </c>
      <c r="E924">
        <v>19389.09</v>
      </c>
      <c r="F924" s="4">
        <v>45123</v>
      </c>
      <c r="G924" s="4">
        <v>45457</v>
      </c>
      <c r="H924" t="s">
        <v>1662</v>
      </c>
      <c r="I924" t="s">
        <v>18</v>
      </c>
    </row>
    <row r="925" spans="1:9" x14ac:dyDescent="0.3">
      <c r="A925" t="s">
        <v>1979</v>
      </c>
      <c r="B925" t="s">
        <v>536</v>
      </c>
      <c r="C925" t="s">
        <v>39</v>
      </c>
      <c r="D925">
        <v>871098.34</v>
      </c>
      <c r="E925">
        <v>44658.78</v>
      </c>
      <c r="F925" s="4">
        <v>45275</v>
      </c>
      <c r="G925" s="4">
        <v>45836</v>
      </c>
      <c r="H925" t="s">
        <v>1213</v>
      </c>
      <c r="I925" t="s">
        <v>29</v>
      </c>
    </row>
    <row r="926" spans="1:9" x14ac:dyDescent="0.3">
      <c r="A926" t="s">
        <v>1980</v>
      </c>
      <c r="B926" t="s">
        <v>561</v>
      </c>
      <c r="C926" t="s">
        <v>39</v>
      </c>
      <c r="D926">
        <v>588243.34</v>
      </c>
      <c r="E926">
        <v>47919.74</v>
      </c>
      <c r="F926" s="4">
        <v>44306</v>
      </c>
      <c r="G926" s="4">
        <v>44428</v>
      </c>
      <c r="H926" t="s">
        <v>1423</v>
      </c>
      <c r="I926" t="s">
        <v>29</v>
      </c>
    </row>
    <row r="927" spans="1:9" x14ac:dyDescent="0.3">
      <c r="A927" t="s">
        <v>1981</v>
      </c>
      <c r="B927" t="s">
        <v>26</v>
      </c>
      <c r="C927" t="s">
        <v>35</v>
      </c>
      <c r="D927">
        <v>856798.89</v>
      </c>
      <c r="E927">
        <v>13669.61</v>
      </c>
      <c r="F927" s="4">
        <v>44100</v>
      </c>
      <c r="G927" s="4">
        <v>44562</v>
      </c>
      <c r="H927" t="s">
        <v>292</v>
      </c>
      <c r="I927" t="s">
        <v>13</v>
      </c>
    </row>
    <row r="928" spans="1:9" x14ac:dyDescent="0.3">
      <c r="A928" t="s">
        <v>1982</v>
      </c>
      <c r="B928" t="s">
        <v>1444</v>
      </c>
      <c r="C928" t="s">
        <v>27</v>
      </c>
      <c r="D928">
        <v>666719.62</v>
      </c>
      <c r="E928">
        <v>30186.05</v>
      </c>
      <c r="F928" s="4">
        <v>45385</v>
      </c>
      <c r="G928" s="4">
        <v>45792</v>
      </c>
      <c r="H928" t="s">
        <v>216</v>
      </c>
      <c r="I928" t="s">
        <v>29</v>
      </c>
    </row>
    <row r="929" spans="1:9" x14ac:dyDescent="0.3">
      <c r="A929" t="s">
        <v>1983</v>
      </c>
      <c r="B929" t="s">
        <v>1134</v>
      </c>
      <c r="C929" t="s">
        <v>27</v>
      </c>
      <c r="D929">
        <v>999777.49</v>
      </c>
      <c r="E929">
        <v>20819.62</v>
      </c>
      <c r="F929" s="4">
        <v>44279</v>
      </c>
      <c r="G929" s="4">
        <v>45645</v>
      </c>
      <c r="H929" t="s">
        <v>723</v>
      </c>
      <c r="I929" t="s">
        <v>18</v>
      </c>
    </row>
    <row r="930" spans="1:9" x14ac:dyDescent="0.3">
      <c r="A930" t="s">
        <v>1984</v>
      </c>
      <c r="B930" t="s">
        <v>1985</v>
      </c>
      <c r="C930" t="s">
        <v>39</v>
      </c>
      <c r="D930">
        <v>809492.19</v>
      </c>
      <c r="E930">
        <v>44150.47</v>
      </c>
      <c r="F930" s="4">
        <v>45326</v>
      </c>
      <c r="G930" s="4">
        <v>45332</v>
      </c>
      <c r="H930" t="s">
        <v>329</v>
      </c>
      <c r="I930" t="s">
        <v>18</v>
      </c>
    </row>
    <row r="931" spans="1:9" x14ac:dyDescent="0.3">
      <c r="A931" t="s">
        <v>1986</v>
      </c>
      <c r="B931" t="s">
        <v>786</v>
      </c>
      <c r="C931" t="s">
        <v>35</v>
      </c>
      <c r="D931">
        <v>643232.63</v>
      </c>
      <c r="E931">
        <v>13412.44</v>
      </c>
      <c r="F931" s="4">
        <v>44883</v>
      </c>
      <c r="G931" s="4">
        <v>45361</v>
      </c>
      <c r="H931" t="s">
        <v>245</v>
      </c>
      <c r="I931" t="s">
        <v>29</v>
      </c>
    </row>
    <row r="932" spans="1:9" x14ac:dyDescent="0.3">
      <c r="A932" t="s">
        <v>1987</v>
      </c>
      <c r="B932" t="s">
        <v>1988</v>
      </c>
      <c r="C932" t="s">
        <v>39</v>
      </c>
      <c r="D932">
        <v>262044.02</v>
      </c>
      <c r="E932">
        <v>41764.639999999999</v>
      </c>
      <c r="F932" s="4">
        <v>44845</v>
      </c>
      <c r="G932" s="4">
        <v>45630</v>
      </c>
      <c r="H932" t="s">
        <v>1259</v>
      </c>
      <c r="I932" t="s">
        <v>13</v>
      </c>
    </row>
    <row r="933" spans="1:9" x14ac:dyDescent="0.3">
      <c r="A933" t="s">
        <v>1989</v>
      </c>
      <c r="B933" t="s">
        <v>1990</v>
      </c>
      <c r="C933" t="s">
        <v>27</v>
      </c>
      <c r="D933">
        <v>272153.64</v>
      </c>
      <c r="E933">
        <v>38043.800000000003</v>
      </c>
      <c r="F933" s="4">
        <v>44746</v>
      </c>
      <c r="G933" s="4">
        <v>45432</v>
      </c>
      <c r="H933" t="s">
        <v>1991</v>
      </c>
      <c r="I933" t="s">
        <v>29</v>
      </c>
    </row>
    <row r="934" spans="1:9" x14ac:dyDescent="0.3">
      <c r="A934" t="s">
        <v>1992</v>
      </c>
      <c r="B934" t="s">
        <v>1929</v>
      </c>
      <c r="C934" t="s">
        <v>16</v>
      </c>
      <c r="D934">
        <v>106549.94</v>
      </c>
      <c r="E934">
        <v>18097.2</v>
      </c>
      <c r="F934" s="4">
        <v>44889</v>
      </c>
      <c r="G934" s="4">
        <v>45261</v>
      </c>
      <c r="H934" t="s">
        <v>893</v>
      </c>
      <c r="I934" t="s">
        <v>13</v>
      </c>
    </row>
    <row r="935" spans="1:9" x14ac:dyDescent="0.3">
      <c r="A935" t="s">
        <v>1993</v>
      </c>
      <c r="B935" t="s">
        <v>1994</v>
      </c>
      <c r="C935" t="s">
        <v>27</v>
      </c>
      <c r="D935">
        <v>577640.84</v>
      </c>
      <c r="E935">
        <v>36466.79</v>
      </c>
      <c r="F935" s="4">
        <v>44319</v>
      </c>
      <c r="G935" s="4">
        <v>44447</v>
      </c>
      <c r="H935" t="s">
        <v>1043</v>
      </c>
      <c r="I935" t="s">
        <v>18</v>
      </c>
    </row>
    <row r="936" spans="1:9" x14ac:dyDescent="0.3">
      <c r="A936" t="s">
        <v>1995</v>
      </c>
      <c r="B936" t="s">
        <v>1996</v>
      </c>
      <c r="C936" t="s">
        <v>35</v>
      </c>
      <c r="D936">
        <v>479976.79</v>
      </c>
      <c r="E936">
        <v>18739.5</v>
      </c>
      <c r="F936" s="4">
        <v>44508</v>
      </c>
      <c r="G936" s="4">
        <v>45256</v>
      </c>
      <c r="H936" t="s">
        <v>1043</v>
      </c>
      <c r="I936" t="s">
        <v>18</v>
      </c>
    </row>
    <row r="937" spans="1:9" x14ac:dyDescent="0.3">
      <c r="A937" t="s">
        <v>1997</v>
      </c>
      <c r="B937" t="s">
        <v>846</v>
      </c>
      <c r="C937" t="s">
        <v>16</v>
      </c>
      <c r="D937">
        <v>682781.45</v>
      </c>
      <c r="E937">
        <v>44002.98</v>
      </c>
      <c r="F937" s="4">
        <v>45223</v>
      </c>
      <c r="G937" s="4">
        <v>45772</v>
      </c>
      <c r="H937" t="s">
        <v>231</v>
      </c>
      <c r="I937" t="s">
        <v>18</v>
      </c>
    </row>
    <row r="938" spans="1:9" x14ac:dyDescent="0.3">
      <c r="A938" t="s">
        <v>1998</v>
      </c>
      <c r="B938" t="s">
        <v>1762</v>
      </c>
      <c r="C938" t="s">
        <v>16</v>
      </c>
      <c r="D938">
        <v>656683.88</v>
      </c>
      <c r="E938">
        <v>28364.46</v>
      </c>
      <c r="F938" s="4">
        <v>44416</v>
      </c>
      <c r="G938" s="4">
        <v>45220</v>
      </c>
      <c r="H938" t="s">
        <v>1038</v>
      </c>
      <c r="I938" t="s">
        <v>29</v>
      </c>
    </row>
    <row r="939" spans="1:9" x14ac:dyDescent="0.3">
      <c r="A939" t="s">
        <v>1999</v>
      </c>
      <c r="B939" t="s">
        <v>2000</v>
      </c>
      <c r="C939" t="s">
        <v>16</v>
      </c>
      <c r="D939">
        <v>678084.76</v>
      </c>
      <c r="E939">
        <v>9252.7099999999991</v>
      </c>
      <c r="F939" s="4">
        <v>44403</v>
      </c>
      <c r="G939" s="4">
        <v>45198</v>
      </c>
      <c r="H939" t="s">
        <v>602</v>
      </c>
      <c r="I939" t="s">
        <v>13</v>
      </c>
    </row>
    <row r="940" spans="1:9" x14ac:dyDescent="0.3">
      <c r="A940" t="s">
        <v>2001</v>
      </c>
      <c r="B940" t="s">
        <v>2002</v>
      </c>
      <c r="C940" t="s">
        <v>16</v>
      </c>
      <c r="D940">
        <v>444270.9</v>
      </c>
      <c r="E940">
        <v>4756.1899999999996</v>
      </c>
      <c r="F940" s="4">
        <v>44097</v>
      </c>
      <c r="G940" s="4">
        <v>45763</v>
      </c>
      <c r="H940" t="s">
        <v>973</v>
      </c>
      <c r="I940" t="s">
        <v>29</v>
      </c>
    </row>
    <row r="941" spans="1:9" x14ac:dyDescent="0.3">
      <c r="A941" t="s">
        <v>2003</v>
      </c>
      <c r="B941" t="s">
        <v>2004</v>
      </c>
      <c r="C941" t="s">
        <v>35</v>
      </c>
      <c r="D941">
        <v>372084</v>
      </c>
      <c r="E941">
        <v>17863.439999999999</v>
      </c>
      <c r="F941" s="4">
        <v>45260</v>
      </c>
      <c r="G941" s="4">
        <v>45786</v>
      </c>
      <c r="H941" t="s">
        <v>158</v>
      </c>
      <c r="I941" t="s">
        <v>29</v>
      </c>
    </row>
    <row r="942" spans="1:9" x14ac:dyDescent="0.3">
      <c r="A942" t="s">
        <v>2005</v>
      </c>
      <c r="B942" t="s">
        <v>2006</v>
      </c>
      <c r="C942" t="s">
        <v>27</v>
      </c>
      <c r="D942">
        <v>264514.94</v>
      </c>
      <c r="E942">
        <v>38265.11</v>
      </c>
      <c r="F942" s="4">
        <v>45371</v>
      </c>
      <c r="G942" s="4">
        <v>45386</v>
      </c>
      <c r="H942" t="s">
        <v>58</v>
      </c>
      <c r="I942" t="s">
        <v>18</v>
      </c>
    </row>
    <row r="943" spans="1:9" x14ac:dyDescent="0.3">
      <c r="A943" t="s">
        <v>2007</v>
      </c>
      <c r="B943" t="s">
        <v>1794</v>
      </c>
      <c r="C943" t="s">
        <v>11</v>
      </c>
      <c r="D943">
        <v>703060.12</v>
      </c>
      <c r="E943">
        <v>25140.39</v>
      </c>
      <c r="F943" s="4">
        <v>45381</v>
      </c>
      <c r="G943" s="4">
        <v>45761</v>
      </c>
      <c r="H943" t="s">
        <v>893</v>
      </c>
      <c r="I943" t="s">
        <v>18</v>
      </c>
    </row>
    <row r="944" spans="1:9" x14ac:dyDescent="0.3">
      <c r="A944" t="s">
        <v>2008</v>
      </c>
      <c r="B944" t="s">
        <v>2009</v>
      </c>
      <c r="C944" t="s">
        <v>35</v>
      </c>
      <c r="D944">
        <v>760529.12</v>
      </c>
      <c r="E944">
        <v>42440.49</v>
      </c>
      <c r="F944" s="4">
        <v>44919</v>
      </c>
      <c r="G944" s="4">
        <v>45153</v>
      </c>
      <c r="H944" t="s">
        <v>774</v>
      </c>
      <c r="I944" t="s">
        <v>13</v>
      </c>
    </row>
    <row r="945" spans="1:9" x14ac:dyDescent="0.3">
      <c r="A945" t="s">
        <v>2010</v>
      </c>
      <c r="B945" t="s">
        <v>2011</v>
      </c>
      <c r="C945" t="s">
        <v>35</v>
      </c>
      <c r="D945">
        <v>387475.68</v>
      </c>
      <c r="E945">
        <v>44483.99</v>
      </c>
      <c r="F945" s="4">
        <v>44875</v>
      </c>
      <c r="G945" s="4">
        <v>44881</v>
      </c>
      <c r="H945" t="s">
        <v>1704</v>
      </c>
      <c r="I945" t="s">
        <v>29</v>
      </c>
    </row>
    <row r="946" spans="1:9" x14ac:dyDescent="0.3">
      <c r="A946" t="s">
        <v>2012</v>
      </c>
      <c r="B946" t="s">
        <v>2013</v>
      </c>
      <c r="C946" t="s">
        <v>35</v>
      </c>
      <c r="D946">
        <v>215484.11</v>
      </c>
      <c r="E946">
        <v>23875.66</v>
      </c>
      <c r="F946" s="4">
        <v>44161</v>
      </c>
      <c r="G946" s="4">
        <v>44610</v>
      </c>
      <c r="H946" t="s">
        <v>597</v>
      </c>
      <c r="I946" t="s">
        <v>29</v>
      </c>
    </row>
    <row r="947" spans="1:9" x14ac:dyDescent="0.3">
      <c r="A947" t="s">
        <v>2014</v>
      </c>
      <c r="B947" t="s">
        <v>2015</v>
      </c>
      <c r="C947" t="s">
        <v>11</v>
      </c>
      <c r="D947">
        <v>517101.15</v>
      </c>
      <c r="E947">
        <v>21992.99</v>
      </c>
      <c r="F947" s="4">
        <v>45396</v>
      </c>
      <c r="G947" s="4">
        <v>45764</v>
      </c>
      <c r="H947" t="s">
        <v>658</v>
      </c>
      <c r="I947" t="s">
        <v>18</v>
      </c>
    </row>
    <row r="948" spans="1:9" x14ac:dyDescent="0.3">
      <c r="A948" t="s">
        <v>2016</v>
      </c>
      <c r="B948" t="s">
        <v>2017</v>
      </c>
      <c r="C948" t="s">
        <v>16</v>
      </c>
      <c r="D948">
        <v>823182.32</v>
      </c>
      <c r="E948">
        <v>46130.91</v>
      </c>
      <c r="F948" s="4">
        <v>45312</v>
      </c>
      <c r="G948" s="4">
        <v>45625</v>
      </c>
      <c r="H948" t="s">
        <v>368</v>
      </c>
      <c r="I948" t="s">
        <v>18</v>
      </c>
    </row>
    <row r="949" spans="1:9" x14ac:dyDescent="0.3">
      <c r="A949" t="s">
        <v>2018</v>
      </c>
      <c r="B949" t="s">
        <v>2019</v>
      </c>
      <c r="C949" t="s">
        <v>35</v>
      </c>
      <c r="D949">
        <v>855755.73</v>
      </c>
      <c r="E949">
        <v>23352.55</v>
      </c>
      <c r="F949" s="4">
        <v>45124</v>
      </c>
      <c r="G949" s="4">
        <v>45738</v>
      </c>
      <c r="H949" t="s">
        <v>228</v>
      </c>
      <c r="I949" t="s">
        <v>18</v>
      </c>
    </row>
    <row r="950" spans="1:9" x14ac:dyDescent="0.3">
      <c r="A950" t="s">
        <v>2020</v>
      </c>
      <c r="B950" t="s">
        <v>184</v>
      </c>
      <c r="C950" t="s">
        <v>11</v>
      </c>
      <c r="D950">
        <v>289645.07</v>
      </c>
      <c r="E950">
        <v>4666</v>
      </c>
      <c r="F950" s="4">
        <v>45227</v>
      </c>
      <c r="G950" s="4">
        <v>45739</v>
      </c>
      <c r="H950" t="s">
        <v>416</v>
      </c>
      <c r="I950" t="s">
        <v>29</v>
      </c>
    </row>
    <row r="951" spans="1:9" x14ac:dyDescent="0.3">
      <c r="A951" t="s">
        <v>2021</v>
      </c>
      <c r="B951" t="s">
        <v>2022</v>
      </c>
      <c r="C951" t="s">
        <v>11</v>
      </c>
      <c r="D951">
        <v>324869.03000000003</v>
      </c>
      <c r="E951">
        <v>22909.33</v>
      </c>
      <c r="F951" s="4">
        <v>44936</v>
      </c>
      <c r="G951" s="4">
        <v>45616</v>
      </c>
      <c r="H951" t="s">
        <v>257</v>
      </c>
      <c r="I951" t="s">
        <v>18</v>
      </c>
    </row>
    <row r="952" spans="1:9" x14ac:dyDescent="0.3">
      <c r="A952" t="s">
        <v>2023</v>
      </c>
      <c r="B952" t="s">
        <v>2024</v>
      </c>
      <c r="C952" t="s">
        <v>35</v>
      </c>
      <c r="D952">
        <v>926712.35</v>
      </c>
      <c r="E952">
        <v>31079.99</v>
      </c>
      <c r="F952" s="4">
        <v>45274</v>
      </c>
      <c r="G952" s="4">
        <v>45497</v>
      </c>
      <c r="H952" t="s">
        <v>225</v>
      </c>
      <c r="I952" t="s">
        <v>18</v>
      </c>
    </row>
    <row r="953" spans="1:9" x14ac:dyDescent="0.3">
      <c r="A953" t="s">
        <v>2025</v>
      </c>
      <c r="B953" t="s">
        <v>2026</v>
      </c>
      <c r="C953" t="s">
        <v>16</v>
      </c>
      <c r="D953">
        <v>470900.52</v>
      </c>
      <c r="E953">
        <v>30741.05</v>
      </c>
      <c r="F953" s="4">
        <v>44998</v>
      </c>
      <c r="G953" s="4">
        <v>45516</v>
      </c>
      <c r="H953" t="s">
        <v>2027</v>
      </c>
      <c r="I953" t="s">
        <v>18</v>
      </c>
    </row>
    <row r="954" spans="1:9" x14ac:dyDescent="0.3">
      <c r="A954" t="s">
        <v>2028</v>
      </c>
      <c r="B954" t="s">
        <v>1361</v>
      </c>
      <c r="C954" t="s">
        <v>39</v>
      </c>
      <c r="D954">
        <v>223719.85</v>
      </c>
      <c r="E954">
        <v>44819.45</v>
      </c>
      <c r="F954" s="4">
        <v>45334</v>
      </c>
      <c r="G954" s="4">
        <v>45718</v>
      </c>
      <c r="H954" t="s">
        <v>1363</v>
      </c>
      <c r="I954" t="s">
        <v>29</v>
      </c>
    </row>
    <row r="955" spans="1:9" x14ac:dyDescent="0.3">
      <c r="A955" t="s">
        <v>2029</v>
      </c>
      <c r="B955" t="s">
        <v>115</v>
      </c>
      <c r="C955" t="s">
        <v>39</v>
      </c>
      <c r="D955">
        <v>507511.03999999998</v>
      </c>
      <c r="E955">
        <v>26473.48</v>
      </c>
      <c r="F955" s="4">
        <v>44634</v>
      </c>
      <c r="G955" s="4">
        <v>45313</v>
      </c>
      <c r="H955" t="s">
        <v>537</v>
      </c>
      <c r="I955" t="s">
        <v>29</v>
      </c>
    </row>
    <row r="956" spans="1:9" x14ac:dyDescent="0.3">
      <c r="A956" t="s">
        <v>2030</v>
      </c>
      <c r="B956" t="s">
        <v>580</v>
      </c>
      <c r="C956" t="s">
        <v>16</v>
      </c>
      <c r="D956">
        <v>138557.82</v>
      </c>
      <c r="E956">
        <v>32355.35</v>
      </c>
      <c r="F956" s="4">
        <v>45172</v>
      </c>
      <c r="G956" s="4">
        <v>45372</v>
      </c>
      <c r="H956" t="s">
        <v>2031</v>
      </c>
      <c r="I956" t="s">
        <v>18</v>
      </c>
    </row>
    <row r="957" spans="1:9" x14ac:dyDescent="0.3">
      <c r="A957" t="s">
        <v>2032</v>
      </c>
      <c r="B957" t="s">
        <v>2033</v>
      </c>
      <c r="C957" t="s">
        <v>35</v>
      </c>
      <c r="D957">
        <v>199123.37</v>
      </c>
      <c r="E957">
        <v>12275.47</v>
      </c>
      <c r="F957" s="4">
        <v>45452</v>
      </c>
      <c r="G957" s="4">
        <v>45542</v>
      </c>
      <c r="H957" t="s">
        <v>1350</v>
      </c>
      <c r="I957" t="s">
        <v>18</v>
      </c>
    </row>
    <row r="958" spans="1:9" x14ac:dyDescent="0.3">
      <c r="A958" t="s">
        <v>2034</v>
      </c>
      <c r="B958" t="s">
        <v>2035</v>
      </c>
      <c r="C958" t="s">
        <v>27</v>
      </c>
      <c r="D958">
        <v>905471.37</v>
      </c>
      <c r="E958">
        <v>4436.38</v>
      </c>
      <c r="F958" s="4">
        <v>45286</v>
      </c>
      <c r="G958" s="4">
        <v>45652</v>
      </c>
      <c r="H958" t="s">
        <v>353</v>
      </c>
      <c r="I958" t="s">
        <v>18</v>
      </c>
    </row>
    <row r="959" spans="1:9" x14ac:dyDescent="0.3">
      <c r="A959" t="s">
        <v>2036</v>
      </c>
      <c r="B959" t="s">
        <v>393</v>
      </c>
      <c r="C959" t="s">
        <v>27</v>
      </c>
      <c r="D959">
        <v>842277.62</v>
      </c>
      <c r="E959">
        <v>18322.099999999999</v>
      </c>
      <c r="F959" s="4">
        <v>44536</v>
      </c>
      <c r="G959" s="4">
        <v>44650</v>
      </c>
      <c r="H959" t="s">
        <v>740</v>
      </c>
      <c r="I959" t="s">
        <v>29</v>
      </c>
    </row>
    <row r="960" spans="1:9" x14ac:dyDescent="0.3">
      <c r="A960" t="s">
        <v>2037</v>
      </c>
      <c r="B960" t="s">
        <v>2038</v>
      </c>
      <c r="C960" t="s">
        <v>16</v>
      </c>
      <c r="D960">
        <v>978720.76</v>
      </c>
      <c r="E960">
        <v>33428.620000000003</v>
      </c>
      <c r="F960" s="4">
        <v>45065</v>
      </c>
      <c r="G960" s="4">
        <v>45190</v>
      </c>
      <c r="H960" t="s">
        <v>1038</v>
      </c>
      <c r="I960" t="s">
        <v>13</v>
      </c>
    </row>
    <row r="961" spans="1:9" x14ac:dyDescent="0.3">
      <c r="A961" t="s">
        <v>2039</v>
      </c>
      <c r="B961" t="s">
        <v>2040</v>
      </c>
      <c r="C961" t="s">
        <v>35</v>
      </c>
      <c r="D961">
        <v>635054.74</v>
      </c>
      <c r="E961">
        <v>27245.52</v>
      </c>
      <c r="F961" s="4">
        <v>44966</v>
      </c>
      <c r="G961" s="4">
        <v>45365</v>
      </c>
      <c r="H961" t="s">
        <v>456</v>
      </c>
      <c r="I961" t="s">
        <v>13</v>
      </c>
    </row>
    <row r="962" spans="1:9" x14ac:dyDescent="0.3">
      <c r="A962" t="s">
        <v>2041</v>
      </c>
      <c r="B962" t="s">
        <v>127</v>
      </c>
      <c r="C962" t="s">
        <v>27</v>
      </c>
      <c r="D962">
        <v>497136.95</v>
      </c>
      <c r="E962">
        <v>19646.79</v>
      </c>
      <c r="F962" s="4">
        <v>44894</v>
      </c>
      <c r="G962" s="4">
        <v>44896</v>
      </c>
      <c r="H962" t="s">
        <v>301</v>
      </c>
      <c r="I962" t="s">
        <v>29</v>
      </c>
    </row>
    <row r="963" spans="1:9" x14ac:dyDescent="0.3">
      <c r="A963" t="s">
        <v>2042</v>
      </c>
      <c r="B963" t="s">
        <v>2043</v>
      </c>
      <c r="C963" t="s">
        <v>16</v>
      </c>
      <c r="D963">
        <v>930700.58</v>
      </c>
      <c r="E963">
        <v>23584.86</v>
      </c>
      <c r="F963" s="4">
        <v>44492</v>
      </c>
      <c r="G963" s="4">
        <v>44544</v>
      </c>
      <c r="H963" t="s">
        <v>190</v>
      </c>
      <c r="I963" t="s">
        <v>13</v>
      </c>
    </row>
    <row r="964" spans="1:9" x14ac:dyDescent="0.3">
      <c r="A964" t="s">
        <v>2044</v>
      </c>
      <c r="B964" t="s">
        <v>2045</v>
      </c>
      <c r="C964" t="s">
        <v>16</v>
      </c>
      <c r="D964">
        <v>836267.84</v>
      </c>
      <c r="E964">
        <v>21344.66</v>
      </c>
      <c r="F964" s="4">
        <v>45125</v>
      </c>
      <c r="G964" s="4">
        <v>45710</v>
      </c>
      <c r="H964" t="s">
        <v>410</v>
      </c>
      <c r="I964" t="s">
        <v>29</v>
      </c>
    </row>
    <row r="965" spans="1:9" x14ac:dyDescent="0.3">
      <c r="A965" t="s">
        <v>2046</v>
      </c>
      <c r="B965" t="s">
        <v>2047</v>
      </c>
      <c r="C965" t="s">
        <v>11</v>
      </c>
      <c r="D965">
        <v>554365.97</v>
      </c>
      <c r="E965">
        <v>46974.400000000001</v>
      </c>
      <c r="F965" s="4">
        <v>45215</v>
      </c>
      <c r="G965" s="4">
        <v>45800</v>
      </c>
      <c r="H965" t="s">
        <v>1110</v>
      </c>
      <c r="I965" t="s">
        <v>13</v>
      </c>
    </row>
    <row r="966" spans="1:9" x14ac:dyDescent="0.3">
      <c r="A966" t="s">
        <v>2048</v>
      </c>
      <c r="B966" t="s">
        <v>2049</v>
      </c>
      <c r="C966" t="s">
        <v>27</v>
      </c>
      <c r="D966">
        <v>544255.21</v>
      </c>
      <c r="E966">
        <v>24559</v>
      </c>
      <c r="F966" s="4">
        <v>44699</v>
      </c>
      <c r="G966" s="4">
        <v>45043</v>
      </c>
      <c r="H966" t="s">
        <v>96</v>
      </c>
      <c r="I966" t="s">
        <v>29</v>
      </c>
    </row>
    <row r="967" spans="1:9" x14ac:dyDescent="0.3">
      <c r="A967" t="s">
        <v>2050</v>
      </c>
      <c r="B967" t="s">
        <v>2051</v>
      </c>
      <c r="C967" t="s">
        <v>16</v>
      </c>
      <c r="D967">
        <v>267301.89</v>
      </c>
      <c r="E967">
        <v>23720.07</v>
      </c>
      <c r="F967" s="4">
        <v>45231</v>
      </c>
      <c r="G967" s="4">
        <v>45521</v>
      </c>
      <c r="H967" t="s">
        <v>502</v>
      </c>
      <c r="I967" t="s">
        <v>13</v>
      </c>
    </row>
    <row r="968" spans="1:9" x14ac:dyDescent="0.3">
      <c r="A968" t="s">
        <v>2052</v>
      </c>
      <c r="B968" t="s">
        <v>2053</v>
      </c>
      <c r="C968" t="s">
        <v>27</v>
      </c>
      <c r="D968">
        <v>843681.51</v>
      </c>
      <c r="E968">
        <v>15318.59</v>
      </c>
      <c r="F968" s="4">
        <v>44347</v>
      </c>
      <c r="G968" s="4">
        <v>44380</v>
      </c>
      <c r="H968" t="s">
        <v>808</v>
      </c>
      <c r="I968" t="s">
        <v>29</v>
      </c>
    </row>
    <row r="969" spans="1:9" x14ac:dyDescent="0.3">
      <c r="A969" t="s">
        <v>2054</v>
      </c>
      <c r="B969" t="s">
        <v>2055</v>
      </c>
      <c r="C969" t="s">
        <v>35</v>
      </c>
      <c r="D969">
        <v>787024.08</v>
      </c>
      <c r="E969">
        <v>39212.46</v>
      </c>
      <c r="F969" s="4">
        <v>44189</v>
      </c>
      <c r="G969" s="4">
        <v>45544</v>
      </c>
      <c r="H969" t="s">
        <v>748</v>
      </c>
      <c r="I969" t="s">
        <v>13</v>
      </c>
    </row>
    <row r="970" spans="1:9" x14ac:dyDescent="0.3">
      <c r="A970" t="s">
        <v>2056</v>
      </c>
      <c r="B970" t="s">
        <v>2057</v>
      </c>
      <c r="C970" t="s">
        <v>39</v>
      </c>
      <c r="D970">
        <v>255292.93</v>
      </c>
      <c r="E970">
        <v>24221.16</v>
      </c>
      <c r="F970" s="4">
        <v>44553</v>
      </c>
      <c r="G970" s="4">
        <v>45746</v>
      </c>
      <c r="H970" t="s">
        <v>142</v>
      </c>
      <c r="I970" t="s">
        <v>18</v>
      </c>
    </row>
    <row r="971" spans="1:9" x14ac:dyDescent="0.3">
      <c r="A971" t="s">
        <v>2058</v>
      </c>
      <c r="B971" t="s">
        <v>2059</v>
      </c>
      <c r="C971" t="s">
        <v>27</v>
      </c>
      <c r="D971">
        <v>293812.87</v>
      </c>
      <c r="E971">
        <v>45576.2</v>
      </c>
      <c r="F971" s="4">
        <v>44434</v>
      </c>
      <c r="G971" s="4">
        <v>45111</v>
      </c>
      <c r="H971" t="s">
        <v>554</v>
      </c>
      <c r="I971" t="s">
        <v>13</v>
      </c>
    </row>
    <row r="972" spans="1:9" x14ac:dyDescent="0.3">
      <c r="A972" t="s">
        <v>2060</v>
      </c>
      <c r="B972" t="s">
        <v>2061</v>
      </c>
      <c r="C972" t="s">
        <v>16</v>
      </c>
      <c r="D972">
        <v>613105.61</v>
      </c>
      <c r="E972">
        <v>35139.410000000003</v>
      </c>
      <c r="F972" s="4">
        <v>45419</v>
      </c>
      <c r="G972" s="4">
        <v>45486</v>
      </c>
      <c r="H972" t="s">
        <v>991</v>
      </c>
      <c r="I972" t="s">
        <v>18</v>
      </c>
    </row>
    <row r="973" spans="1:9" x14ac:dyDescent="0.3">
      <c r="A973" t="s">
        <v>2062</v>
      </c>
      <c r="B973" t="s">
        <v>1283</v>
      </c>
      <c r="C973" t="s">
        <v>27</v>
      </c>
      <c r="D973">
        <v>615174.43000000005</v>
      </c>
      <c r="E973">
        <v>12883.65</v>
      </c>
      <c r="F973" s="4">
        <v>44913</v>
      </c>
      <c r="G973" s="4">
        <v>45664</v>
      </c>
      <c r="H973" t="s">
        <v>1128</v>
      </c>
      <c r="I973" t="s">
        <v>13</v>
      </c>
    </row>
    <row r="974" spans="1:9" x14ac:dyDescent="0.3">
      <c r="A974" t="s">
        <v>2063</v>
      </c>
      <c r="B974" t="s">
        <v>2064</v>
      </c>
      <c r="C974" t="s">
        <v>39</v>
      </c>
      <c r="D974">
        <v>661612.81000000006</v>
      </c>
      <c r="E974">
        <v>31106.13</v>
      </c>
      <c r="F974" s="4">
        <v>44362</v>
      </c>
      <c r="G974" s="4">
        <v>45650</v>
      </c>
      <c r="H974" t="s">
        <v>231</v>
      </c>
      <c r="I974" t="s">
        <v>18</v>
      </c>
    </row>
    <row r="975" spans="1:9" x14ac:dyDescent="0.3">
      <c r="A975" t="s">
        <v>2065</v>
      </c>
      <c r="B975" t="s">
        <v>2066</v>
      </c>
      <c r="C975" t="s">
        <v>39</v>
      </c>
      <c r="D975">
        <v>569509.85</v>
      </c>
      <c r="E975">
        <v>14210.63</v>
      </c>
      <c r="F975" s="4">
        <v>45406</v>
      </c>
      <c r="G975" s="4">
        <v>45527</v>
      </c>
      <c r="H975" t="s">
        <v>858</v>
      </c>
      <c r="I975" t="s">
        <v>13</v>
      </c>
    </row>
    <row r="976" spans="1:9" x14ac:dyDescent="0.3">
      <c r="A976" t="s">
        <v>2067</v>
      </c>
      <c r="B976" t="s">
        <v>2068</v>
      </c>
      <c r="C976" t="s">
        <v>39</v>
      </c>
      <c r="D976">
        <v>660597.14</v>
      </c>
      <c r="E976">
        <v>9621.5400000000009</v>
      </c>
      <c r="F976" s="4">
        <v>44940</v>
      </c>
      <c r="G976" s="4">
        <v>45476</v>
      </c>
      <c r="H976" t="s">
        <v>161</v>
      </c>
      <c r="I976" t="s">
        <v>29</v>
      </c>
    </row>
    <row r="977" spans="1:9" x14ac:dyDescent="0.3">
      <c r="A977" t="s">
        <v>2069</v>
      </c>
      <c r="B977" t="s">
        <v>2070</v>
      </c>
      <c r="C977" t="s">
        <v>35</v>
      </c>
      <c r="D977">
        <v>569792.86</v>
      </c>
      <c r="E977">
        <v>27009.15</v>
      </c>
      <c r="F977" s="4">
        <v>45382</v>
      </c>
      <c r="G977" s="4">
        <v>45635</v>
      </c>
      <c r="H977" t="s">
        <v>1691</v>
      </c>
      <c r="I977" t="s">
        <v>29</v>
      </c>
    </row>
    <row r="978" spans="1:9" x14ac:dyDescent="0.3">
      <c r="A978" t="s">
        <v>2071</v>
      </c>
      <c r="B978" t="s">
        <v>496</v>
      </c>
      <c r="C978" t="s">
        <v>27</v>
      </c>
      <c r="D978">
        <v>493529.62</v>
      </c>
      <c r="E978">
        <v>17797.34</v>
      </c>
      <c r="F978" s="4">
        <v>44397</v>
      </c>
      <c r="G978" s="4">
        <v>44553</v>
      </c>
      <c r="H978" t="s">
        <v>2072</v>
      </c>
      <c r="I978" t="s">
        <v>13</v>
      </c>
    </row>
    <row r="979" spans="1:9" x14ac:dyDescent="0.3">
      <c r="A979" t="s">
        <v>2073</v>
      </c>
      <c r="B979" t="s">
        <v>2074</v>
      </c>
      <c r="C979" t="s">
        <v>39</v>
      </c>
      <c r="D979">
        <v>693726.74</v>
      </c>
      <c r="E979">
        <v>37252.480000000003</v>
      </c>
      <c r="F979" s="4">
        <v>44371</v>
      </c>
      <c r="G979" s="4">
        <v>45487</v>
      </c>
      <c r="H979" t="s">
        <v>635</v>
      </c>
      <c r="I979" t="s">
        <v>29</v>
      </c>
    </row>
    <row r="980" spans="1:9" x14ac:dyDescent="0.3">
      <c r="A980" t="s">
        <v>2075</v>
      </c>
      <c r="B980" t="s">
        <v>2076</v>
      </c>
      <c r="C980" t="s">
        <v>16</v>
      </c>
      <c r="D980">
        <v>547603.41</v>
      </c>
      <c r="E980">
        <v>3671.09</v>
      </c>
      <c r="F980" s="4">
        <v>45496</v>
      </c>
      <c r="G980" s="4">
        <v>45602</v>
      </c>
      <c r="H980" t="s">
        <v>658</v>
      </c>
      <c r="I980" t="s">
        <v>29</v>
      </c>
    </row>
    <row r="981" spans="1:9" x14ac:dyDescent="0.3">
      <c r="A981" t="s">
        <v>2077</v>
      </c>
      <c r="B981" t="s">
        <v>2078</v>
      </c>
      <c r="C981" t="s">
        <v>35</v>
      </c>
      <c r="D981">
        <v>257827.54</v>
      </c>
      <c r="E981">
        <v>25656.04</v>
      </c>
      <c r="F981" s="4">
        <v>44308</v>
      </c>
      <c r="G981" s="4">
        <v>45288</v>
      </c>
      <c r="H981" t="s">
        <v>43</v>
      </c>
      <c r="I981" t="s">
        <v>29</v>
      </c>
    </row>
    <row r="982" spans="1:9" x14ac:dyDescent="0.3">
      <c r="A982" t="s">
        <v>2079</v>
      </c>
      <c r="B982" t="s">
        <v>2080</v>
      </c>
      <c r="C982" t="s">
        <v>39</v>
      </c>
      <c r="D982">
        <v>257332.72</v>
      </c>
      <c r="E982">
        <v>27410.42</v>
      </c>
      <c r="F982" s="4">
        <v>45444</v>
      </c>
      <c r="G982" s="4">
        <v>45473</v>
      </c>
      <c r="H982" t="s">
        <v>435</v>
      </c>
      <c r="I982" t="s">
        <v>29</v>
      </c>
    </row>
    <row r="983" spans="1:9" x14ac:dyDescent="0.3">
      <c r="A983" t="s">
        <v>2081</v>
      </c>
      <c r="B983" t="s">
        <v>2082</v>
      </c>
      <c r="C983" t="s">
        <v>11</v>
      </c>
      <c r="D983">
        <v>909237.91</v>
      </c>
      <c r="E983">
        <v>43927.82</v>
      </c>
      <c r="F983" s="4">
        <v>45254</v>
      </c>
      <c r="G983" s="4">
        <v>45264</v>
      </c>
      <c r="H983" t="s">
        <v>225</v>
      </c>
      <c r="I983" t="s">
        <v>18</v>
      </c>
    </row>
    <row r="984" spans="1:9" x14ac:dyDescent="0.3">
      <c r="A984" t="s">
        <v>2083</v>
      </c>
      <c r="B984" t="s">
        <v>810</v>
      </c>
      <c r="C984" t="s">
        <v>39</v>
      </c>
      <c r="D984">
        <v>905938.59</v>
      </c>
      <c r="E984">
        <v>49972.81</v>
      </c>
      <c r="F984" s="4">
        <v>44695</v>
      </c>
      <c r="G984" s="4">
        <v>44968</v>
      </c>
      <c r="H984" t="s">
        <v>2084</v>
      </c>
      <c r="I984" t="s">
        <v>29</v>
      </c>
    </row>
    <row r="985" spans="1:9" x14ac:dyDescent="0.3">
      <c r="A985" t="s">
        <v>2085</v>
      </c>
      <c r="B985" t="s">
        <v>2086</v>
      </c>
      <c r="C985" t="s">
        <v>16</v>
      </c>
      <c r="D985">
        <v>161139.01</v>
      </c>
      <c r="E985">
        <v>27340.38</v>
      </c>
      <c r="F985" s="4">
        <v>44132</v>
      </c>
      <c r="G985" s="4">
        <v>45250</v>
      </c>
      <c r="H985" t="s">
        <v>669</v>
      </c>
      <c r="I985" t="s">
        <v>29</v>
      </c>
    </row>
    <row r="986" spans="1:9" x14ac:dyDescent="0.3">
      <c r="A986" t="s">
        <v>2087</v>
      </c>
      <c r="B986" t="s">
        <v>2088</v>
      </c>
      <c r="C986" t="s">
        <v>35</v>
      </c>
      <c r="D986">
        <v>799873.51</v>
      </c>
      <c r="E986">
        <v>5670.97</v>
      </c>
      <c r="F986" s="4">
        <v>45421</v>
      </c>
      <c r="G986" s="4">
        <v>45527</v>
      </c>
      <c r="H986" t="s">
        <v>658</v>
      </c>
      <c r="I986" t="s">
        <v>29</v>
      </c>
    </row>
    <row r="987" spans="1:9" x14ac:dyDescent="0.3">
      <c r="A987" t="s">
        <v>2089</v>
      </c>
      <c r="B987" t="s">
        <v>2090</v>
      </c>
      <c r="C987" t="s">
        <v>11</v>
      </c>
      <c r="D987">
        <v>481726.27</v>
      </c>
      <c r="E987">
        <v>41533.980000000003</v>
      </c>
      <c r="F987" s="4">
        <v>45038</v>
      </c>
      <c r="G987" s="4">
        <v>45067</v>
      </c>
      <c r="H987" t="s">
        <v>1110</v>
      </c>
      <c r="I987" t="s">
        <v>18</v>
      </c>
    </row>
    <row r="988" spans="1:9" x14ac:dyDescent="0.3">
      <c r="A988" t="s">
        <v>2091</v>
      </c>
      <c r="B988" t="s">
        <v>964</v>
      </c>
      <c r="C988" t="s">
        <v>27</v>
      </c>
      <c r="D988">
        <v>157559.19</v>
      </c>
      <c r="E988">
        <v>39021.040000000001</v>
      </c>
      <c r="F988" s="4">
        <v>44631</v>
      </c>
      <c r="G988" s="4">
        <v>44747</v>
      </c>
      <c r="H988" t="s">
        <v>196</v>
      </c>
      <c r="I988" t="s">
        <v>18</v>
      </c>
    </row>
    <row r="989" spans="1:9" x14ac:dyDescent="0.3">
      <c r="A989" t="s">
        <v>2092</v>
      </c>
      <c r="B989" t="s">
        <v>2093</v>
      </c>
      <c r="C989" t="s">
        <v>35</v>
      </c>
      <c r="D989">
        <v>778078.03</v>
      </c>
      <c r="E989">
        <v>12412.78</v>
      </c>
      <c r="F989" s="4">
        <v>44604</v>
      </c>
      <c r="G989" s="4">
        <v>44967</v>
      </c>
      <c r="H989" t="s">
        <v>1669</v>
      </c>
      <c r="I989" t="s">
        <v>13</v>
      </c>
    </row>
    <row r="990" spans="1:9" x14ac:dyDescent="0.3">
      <c r="A990" t="s">
        <v>2094</v>
      </c>
      <c r="B990" t="s">
        <v>2095</v>
      </c>
      <c r="C990" t="s">
        <v>11</v>
      </c>
      <c r="D990">
        <v>678468.61</v>
      </c>
      <c r="E990">
        <v>40210.94</v>
      </c>
      <c r="F990" s="4">
        <v>45425</v>
      </c>
      <c r="G990" s="4">
        <v>45600</v>
      </c>
      <c r="H990" t="s">
        <v>55</v>
      </c>
      <c r="I990" t="s">
        <v>18</v>
      </c>
    </row>
    <row r="991" spans="1:9" x14ac:dyDescent="0.3">
      <c r="A991" t="s">
        <v>2096</v>
      </c>
      <c r="B991" t="s">
        <v>2097</v>
      </c>
      <c r="C991" t="s">
        <v>11</v>
      </c>
      <c r="D991">
        <v>103284.71</v>
      </c>
      <c r="E991">
        <v>21502.85</v>
      </c>
      <c r="F991" s="4">
        <v>44912</v>
      </c>
      <c r="G991" s="4">
        <v>45746</v>
      </c>
      <c r="H991" t="s">
        <v>335</v>
      </c>
      <c r="I991" t="s">
        <v>13</v>
      </c>
    </row>
    <row r="992" spans="1:9" x14ac:dyDescent="0.3">
      <c r="A992" t="s">
        <v>2098</v>
      </c>
      <c r="B992" t="s">
        <v>2099</v>
      </c>
      <c r="C992" t="s">
        <v>27</v>
      </c>
      <c r="D992">
        <v>214646.24</v>
      </c>
      <c r="E992">
        <v>18512.62</v>
      </c>
      <c r="F992" s="4">
        <v>44890</v>
      </c>
      <c r="G992" s="4">
        <v>45395</v>
      </c>
      <c r="H992" t="s">
        <v>1431</v>
      </c>
      <c r="I992" t="s">
        <v>13</v>
      </c>
    </row>
    <row r="993" spans="1:9" x14ac:dyDescent="0.3">
      <c r="A993" t="s">
        <v>2100</v>
      </c>
      <c r="B993" t="s">
        <v>2101</v>
      </c>
      <c r="C993" t="s">
        <v>39</v>
      </c>
      <c r="D993">
        <v>905719.25</v>
      </c>
      <c r="E993">
        <v>8076.84</v>
      </c>
      <c r="F993" s="4">
        <v>44433</v>
      </c>
      <c r="G993" s="4">
        <v>44794</v>
      </c>
      <c r="H993" t="s">
        <v>617</v>
      </c>
      <c r="I993" t="s">
        <v>18</v>
      </c>
    </row>
    <row r="994" spans="1:9" x14ac:dyDescent="0.3">
      <c r="A994" t="s">
        <v>2102</v>
      </c>
      <c r="B994" t="s">
        <v>2103</v>
      </c>
      <c r="C994" t="s">
        <v>39</v>
      </c>
      <c r="D994">
        <v>584481.53</v>
      </c>
      <c r="E994">
        <v>27687.7</v>
      </c>
      <c r="F994" s="4">
        <v>44138</v>
      </c>
      <c r="G994" s="4">
        <v>44158</v>
      </c>
      <c r="H994" t="s">
        <v>102</v>
      </c>
      <c r="I994" t="s">
        <v>13</v>
      </c>
    </row>
    <row r="995" spans="1:9" x14ac:dyDescent="0.3">
      <c r="A995" t="s">
        <v>2104</v>
      </c>
      <c r="B995" t="s">
        <v>2105</v>
      </c>
      <c r="C995" t="s">
        <v>11</v>
      </c>
      <c r="D995">
        <v>256569.58</v>
      </c>
      <c r="E995">
        <v>28455.71</v>
      </c>
      <c r="F995" s="4">
        <v>44986</v>
      </c>
      <c r="G995" s="4">
        <v>45341</v>
      </c>
      <c r="H995" t="s">
        <v>158</v>
      </c>
      <c r="I995" t="s">
        <v>18</v>
      </c>
    </row>
    <row r="996" spans="1:9" x14ac:dyDescent="0.3">
      <c r="A996" t="s">
        <v>2106</v>
      </c>
      <c r="B996" t="s">
        <v>1603</v>
      </c>
      <c r="C996" t="s">
        <v>39</v>
      </c>
      <c r="D996">
        <v>749057.15</v>
      </c>
      <c r="E996">
        <v>7494.85</v>
      </c>
      <c r="F996" s="4">
        <v>44192</v>
      </c>
      <c r="G996" s="4">
        <v>45844</v>
      </c>
      <c r="H996" t="s">
        <v>554</v>
      </c>
      <c r="I996" t="s">
        <v>13</v>
      </c>
    </row>
    <row r="997" spans="1:9" x14ac:dyDescent="0.3">
      <c r="A997" t="s">
        <v>2107</v>
      </c>
      <c r="B997" t="s">
        <v>2108</v>
      </c>
      <c r="C997" t="s">
        <v>16</v>
      </c>
      <c r="D997">
        <v>235625.71</v>
      </c>
      <c r="E997">
        <v>28792.35</v>
      </c>
      <c r="F997" s="4">
        <v>45383</v>
      </c>
      <c r="G997" s="4">
        <v>45602</v>
      </c>
      <c r="H997" t="s">
        <v>1314</v>
      </c>
      <c r="I997" t="s">
        <v>18</v>
      </c>
    </row>
    <row r="998" spans="1:9" x14ac:dyDescent="0.3">
      <c r="A998" t="s">
        <v>2109</v>
      </c>
      <c r="B998" t="s">
        <v>1511</v>
      </c>
      <c r="C998" t="s">
        <v>16</v>
      </c>
      <c r="D998">
        <v>171913.24</v>
      </c>
      <c r="E998">
        <v>10842.86</v>
      </c>
      <c r="F998" s="4">
        <v>44721</v>
      </c>
      <c r="G998" s="4">
        <v>45582</v>
      </c>
      <c r="H998" t="s">
        <v>481</v>
      </c>
      <c r="I998" t="s">
        <v>18</v>
      </c>
    </row>
    <row r="999" spans="1:9" x14ac:dyDescent="0.3">
      <c r="A999" t="s">
        <v>2110</v>
      </c>
      <c r="B999" t="s">
        <v>1504</v>
      </c>
      <c r="C999" t="s">
        <v>27</v>
      </c>
      <c r="D999">
        <v>673600.96</v>
      </c>
      <c r="E999">
        <v>26040.02</v>
      </c>
      <c r="F999" s="4">
        <v>44686</v>
      </c>
      <c r="G999" s="4">
        <v>45804</v>
      </c>
      <c r="H999" t="s">
        <v>1272</v>
      </c>
      <c r="I999" t="s">
        <v>18</v>
      </c>
    </row>
    <row r="1000" spans="1:9" x14ac:dyDescent="0.3">
      <c r="A1000" t="s">
        <v>2111</v>
      </c>
      <c r="B1000" t="s">
        <v>2112</v>
      </c>
      <c r="C1000" t="s">
        <v>16</v>
      </c>
      <c r="D1000">
        <v>397620.25</v>
      </c>
      <c r="E1000">
        <v>37149.64</v>
      </c>
      <c r="F1000" s="4">
        <v>45154</v>
      </c>
      <c r="G1000" s="4">
        <v>45311</v>
      </c>
      <c r="H1000" t="s">
        <v>1437</v>
      </c>
      <c r="I1000" t="s">
        <v>13</v>
      </c>
    </row>
    <row r="1001" spans="1:9" x14ac:dyDescent="0.3">
      <c r="A1001" t="s">
        <v>2113</v>
      </c>
      <c r="B1001" t="s">
        <v>2114</v>
      </c>
      <c r="C1001" t="s">
        <v>16</v>
      </c>
      <c r="D1001">
        <v>246085.74</v>
      </c>
      <c r="E1001">
        <v>29724.29</v>
      </c>
      <c r="F1001" s="4">
        <v>44738</v>
      </c>
      <c r="G1001" s="4">
        <v>45384</v>
      </c>
      <c r="H1001" t="s">
        <v>658</v>
      </c>
      <c r="I1001" t="s">
        <v>18</v>
      </c>
    </row>
    <row r="1002" spans="1:9" x14ac:dyDescent="0.3">
      <c r="A1002" t="s">
        <v>2115</v>
      </c>
      <c r="B1002" t="s">
        <v>2116</v>
      </c>
      <c r="C1002" t="s">
        <v>11</v>
      </c>
      <c r="D1002">
        <v>623490.93999999994</v>
      </c>
      <c r="E1002">
        <v>22110.400000000001</v>
      </c>
      <c r="F1002" s="4">
        <v>45145</v>
      </c>
      <c r="G1002" s="4">
        <v>45743</v>
      </c>
      <c r="H1002" t="s">
        <v>199</v>
      </c>
      <c r="I1002" t="s">
        <v>29</v>
      </c>
    </row>
    <row r="1003" spans="1:9" x14ac:dyDescent="0.3">
      <c r="A1003" t="s">
        <v>2117</v>
      </c>
      <c r="B1003" t="s">
        <v>1347</v>
      </c>
      <c r="C1003" t="s">
        <v>35</v>
      </c>
      <c r="D1003">
        <v>342365.7</v>
      </c>
      <c r="E1003">
        <v>10195.379999999999</v>
      </c>
      <c r="F1003" s="4">
        <v>45487</v>
      </c>
      <c r="G1003" s="4">
        <v>45591</v>
      </c>
      <c r="H1003" t="s">
        <v>2118</v>
      </c>
      <c r="I1003" t="s">
        <v>29</v>
      </c>
    </row>
    <row r="1004" spans="1:9" x14ac:dyDescent="0.3">
      <c r="A1004" t="s">
        <v>2119</v>
      </c>
      <c r="B1004" t="s">
        <v>2120</v>
      </c>
      <c r="C1004" t="s">
        <v>35</v>
      </c>
      <c r="D1004">
        <v>131667.62</v>
      </c>
      <c r="E1004">
        <v>40906.6</v>
      </c>
      <c r="F1004" s="4">
        <v>45417</v>
      </c>
      <c r="G1004" s="4">
        <v>45779</v>
      </c>
      <c r="H1004" t="s">
        <v>389</v>
      </c>
      <c r="I1004" t="s">
        <v>18</v>
      </c>
    </row>
    <row r="1005" spans="1:9" x14ac:dyDescent="0.3">
      <c r="A1005" t="s">
        <v>2121</v>
      </c>
      <c r="B1005" t="s">
        <v>1490</v>
      </c>
      <c r="C1005" t="s">
        <v>39</v>
      </c>
      <c r="D1005">
        <v>756052.68</v>
      </c>
      <c r="E1005">
        <v>4913.24</v>
      </c>
      <c r="F1005" s="4">
        <v>44525</v>
      </c>
      <c r="G1005" s="4">
        <v>45317</v>
      </c>
      <c r="H1005" t="s">
        <v>435</v>
      </c>
      <c r="I1005" t="s">
        <v>18</v>
      </c>
    </row>
    <row r="1006" spans="1:9" x14ac:dyDescent="0.3">
      <c r="A1006" t="s">
        <v>2122</v>
      </c>
      <c r="B1006" t="s">
        <v>2123</v>
      </c>
      <c r="C1006" t="s">
        <v>16</v>
      </c>
      <c r="D1006">
        <v>659348.68000000005</v>
      </c>
      <c r="E1006">
        <v>12032.59</v>
      </c>
      <c r="F1006" s="4">
        <v>44691</v>
      </c>
      <c r="G1006" s="4">
        <v>44957</v>
      </c>
      <c r="H1006" t="s">
        <v>429</v>
      </c>
      <c r="I1006" t="s">
        <v>18</v>
      </c>
    </row>
    <row r="1007" spans="1:9" x14ac:dyDescent="0.3">
      <c r="A1007" t="s">
        <v>2124</v>
      </c>
      <c r="B1007" t="s">
        <v>2125</v>
      </c>
      <c r="C1007" t="s">
        <v>39</v>
      </c>
      <c r="D1007">
        <v>828605.39</v>
      </c>
      <c r="E1007">
        <v>28326.67</v>
      </c>
      <c r="F1007" s="4">
        <v>44377</v>
      </c>
      <c r="G1007" s="4">
        <v>45361</v>
      </c>
      <c r="H1007" t="s">
        <v>713</v>
      </c>
      <c r="I1007" t="s">
        <v>13</v>
      </c>
    </row>
    <row r="1008" spans="1:9" x14ac:dyDescent="0.3">
      <c r="A1008" t="s">
        <v>2126</v>
      </c>
      <c r="B1008" t="s">
        <v>2127</v>
      </c>
      <c r="C1008" t="s">
        <v>16</v>
      </c>
      <c r="D1008">
        <v>263496.40999999997</v>
      </c>
      <c r="E1008">
        <v>35168.99</v>
      </c>
      <c r="F1008" s="4">
        <v>44479</v>
      </c>
      <c r="G1008" s="4">
        <v>45261</v>
      </c>
      <c r="H1008" t="s">
        <v>766</v>
      </c>
      <c r="I1008" t="s">
        <v>13</v>
      </c>
    </row>
    <row r="1009" spans="1:9" x14ac:dyDescent="0.3">
      <c r="A1009" t="s">
        <v>2128</v>
      </c>
      <c r="B1009" t="s">
        <v>2080</v>
      </c>
      <c r="C1009" t="s">
        <v>39</v>
      </c>
      <c r="D1009">
        <v>373042.44</v>
      </c>
      <c r="E1009">
        <v>49280.2</v>
      </c>
      <c r="F1009" s="4">
        <v>44537</v>
      </c>
      <c r="G1009" s="4">
        <v>45784</v>
      </c>
      <c r="H1009" t="s">
        <v>744</v>
      </c>
      <c r="I1009" t="s">
        <v>29</v>
      </c>
    </row>
    <row r="1010" spans="1:9" x14ac:dyDescent="0.3">
      <c r="A1010" t="s">
        <v>2129</v>
      </c>
      <c r="B1010" t="s">
        <v>2130</v>
      </c>
      <c r="C1010" t="s">
        <v>16</v>
      </c>
      <c r="D1010">
        <v>821445.2</v>
      </c>
      <c r="E1010">
        <v>37165.61</v>
      </c>
      <c r="F1010" s="4">
        <v>44738</v>
      </c>
      <c r="G1010" s="4">
        <v>45503</v>
      </c>
      <c r="H1010" t="s">
        <v>1223</v>
      </c>
      <c r="I1010" t="s">
        <v>18</v>
      </c>
    </row>
    <row r="1011" spans="1:9" x14ac:dyDescent="0.3">
      <c r="A1011" t="s">
        <v>2131</v>
      </c>
      <c r="B1011" t="s">
        <v>1618</v>
      </c>
      <c r="C1011" t="s">
        <v>35</v>
      </c>
      <c r="D1011">
        <v>197729.69</v>
      </c>
      <c r="E1011">
        <v>17688.59</v>
      </c>
      <c r="F1011" s="4">
        <v>45232</v>
      </c>
      <c r="G1011" s="4">
        <v>45691</v>
      </c>
      <c r="H1011" t="s">
        <v>193</v>
      </c>
      <c r="I1011" t="s">
        <v>18</v>
      </c>
    </row>
    <row r="1012" spans="1:9" x14ac:dyDescent="0.3">
      <c r="A1012" t="s">
        <v>2132</v>
      </c>
      <c r="B1012" t="s">
        <v>2133</v>
      </c>
      <c r="C1012" t="s">
        <v>35</v>
      </c>
      <c r="D1012">
        <v>865458.99</v>
      </c>
      <c r="E1012">
        <v>34465.379999999997</v>
      </c>
      <c r="F1012" s="4">
        <v>44563</v>
      </c>
      <c r="G1012" s="4">
        <v>45742</v>
      </c>
      <c r="H1012" t="s">
        <v>2134</v>
      </c>
      <c r="I1012" t="s">
        <v>13</v>
      </c>
    </row>
    <row r="1013" spans="1:9" x14ac:dyDescent="0.3">
      <c r="A1013" t="s">
        <v>2135</v>
      </c>
      <c r="B1013" t="s">
        <v>800</v>
      </c>
      <c r="C1013" t="s">
        <v>16</v>
      </c>
      <c r="D1013">
        <v>625945.42000000004</v>
      </c>
      <c r="E1013">
        <v>43279.95</v>
      </c>
      <c r="F1013" s="4">
        <v>45317</v>
      </c>
      <c r="G1013" s="4">
        <v>45731</v>
      </c>
      <c r="H1013" t="s">
        <v>1380</v>
      </c>
      <c r="I1013" t="s">
        <v>29</v>
      </c>
    </row>
    <row r="1014" spans="1:9" x14ac:dyDescent="0.3">
      <c r="A1014" t="s">
        <v>2136</v>
      </c>
      <c r="B1014" t="s">
        <v>2137</v>
      </c>
      <c r="C1014" t="s">
        <v>27</v>
      </c>
      <c r="D1014">
        <v>648902.17000000004</v>
      </c>
      <c r="E1014">
        <v>38879.68</v>
      </c>
      <c r="F1014" s="4">
        <v>44892</v>
      </c>
      <c r="G1014" s="4">
        <v>45067</v>
      </c>
      <c r="H1014" t="s">
        <v>733</v>
      </c>
      <c r="I1014" t="s">
        <v>18</v>
      </c>
    </row>
    <row r="1015" spans="1:9" x14ac:dyDescent="0.3">
      <c r="A1015" t="s">
        <v>2138</v>
      </c>
      <c r="B1015" t="s">
        <v>2139</v>
      </c>
      <c r="C1015" t="s">
        <v>11</v>
      </c>
      <c r="D1015">
        <v>930294.85</v>
      </c>
      <c r="E1015">
        <v>31903.43</v>
      </c>
      <c r="F1015" s="4">
        <v>44952</v>
      </c>
      <c r="G1015" s="4">
        <v>45845</v>
      </c>
      <c r="H1015" t="s">
        <v>569</v>
      </c>
      <c r="I1015" t="s">
        <v>29</v>
      </c>
    </row>
    <row r="1016" spans="1:9" x14ac:dyDescent="0.3">
      <c r="A1016" t="s">
        <v>2140</v>
      </c>
      <c r="B1016" t="s">
        <v>2141</v>
      </c>
      <c r="C1016" t="s">
        <v>11</v>
      </c>
      <c r="D1016">
        <v>250136.84</v>
      </c>
      <c r="E1016">
        <v>17048.099999999999</v>
      </c>
      <c r="F1016" s="4">
        <v>44200</v>
      </c>
      <c r="G1016" s="4">
        <v>45430</v>
      </c>
      <c r="H1016" t="s">
        <v>2134</v>
      </c>
      <c r="I1016" t="s">
        <v>13</v>
      </c>
    </row>
    <row r="1017" spans="1:9" x14ac:dyDescent="0.3">
      <c r="A1017" t="s">
        <v>2142</v>
      </c>
      <c r="B1017" t="s">
        <v>2143</v>
      </c>
      <c r="C1017" t="s">
        <v>35</v>
      </c>
      <c r="D1017">
        <v>362805.56</v>
      </c>
      <c r="E1017">
        <v>4531.8999999999996</v>
      </c>
      <c r="F1017" s="4">
        <v>44734</v>
      </c>
      <c r="G1017" s="4">
        <v>45673</v>
      </c>
      <c r="H1017" t="s">
        <v>326</v>
      </c>
      <c r="I1017" t="s">
        <v>13</v>
      </c>
    </row>
    <row r="1018" spans="1:9" x14ac:dyDescent="0.3">
      <c r="A1018" t="s">
        <v>2144</v>
      </c>
      <c r="B1018" t="s">
        <v>2145</v>
      </c>
      <c r="C1018" t="s">
        <v>35</v>
      </c>
      <c r="D1018">
        <v>614623.22</v>
      </c>
      <c r="E1018">
        <v>32435.59</v>
      </c>
      <c r="F1018" s="4">
        <v>44380</v>
      </c>
      <c r="G1018" s="4">
        <v>45855</v>
      </c>
      <c r="H1018" t="s">
        <v>416</v>
      </c>
      <c r="I1018" t="s">
        <v>29</v>
      </c>
    </row>
    <row r="1019" spans="1:9" x14ac:dyDescent="0.3">
      <c r="A1019" t="s">
        <v>2146</v>
      </c>
      <c r="B1019" t="s">
        <v>283</v>
      </c>
      <c r="C1019" t="s">
        <v>35</v>
      </c>
      <c r="D1019">
        <v>453118.36</v>
      </c>
      <c r="E1019">
        <v>43379.42</v>
      </c>
      <c r="F1019" s="4">
        <v>45370</v>
      </c>
      <c r="G1019" s="4">
        <v>45504</v>
      </c>
      <c r="H1019" t="s">
        <v>1380</v>
      </c>
      <c r="I1019" t="s">
        <v>13</v>
      </c>
    </row>
    <row r="1020" spans="1:9" x14ac:dyDescent="0.3">
      <c r="A1020" t="s">
        <v>2147</v>
      </c>
      <c r="B1020" t="s">
        <v>1816</v>
      </c>
      <c r="C1020" t="s">
        <v>35</v>
      </c>
      <c r="D1020">
        <v>144736.56</v>
      </c>
      <c r="E1020">
        <v>43974.47</v>
      </c>
      <c r="F1020" s="4">
        <v>44760</v>
      </c>
      <c r="G1020" s="4">
        <v>45557</v>
      </c>
      <c r="H1020" t="s">
        <v>295</v>
      </c>
      <c r="I1020" t="s">
        <v>29</v>
      </c>
    </row>
    <row r="1021" spans="1:9" x14ac:dyDescent="0.3">
      <c r="A1021" t="s">
        <v>2148</v>
      </c>
      <c r="B1021" t="s">
        <v>1927</v>
      </c>
      <c r="C1021" t="s">
        <v>35</v>
      </c>
      <c r="D1021">
        <v>440912.47</v>
      </c>
      <c r="E1021">
        <v>28084.7</v>
      </c>
      <c r="F1021" s="4">
        <v>45394</v>
      </c>
      <c r="G1021" s="4">
        <v>45486</v>
      </c>
      <c r="H1021" t="s">
        <v>248</v>
      </c>
      <c r="I1021" t="s">
        <v>13</v>
      </c>
    </row>
    <row r="1022" spans="1:9" x14ac:dyDescent="0.3">
      <c r="A1022" t="s">
        <v>2149</v>
      </c>
      <c r="B1022" t="s">
        <v>2150</v>
      </c>
      <c r="C1022" t="s">
        <v>35</v>
      </c>
      <c r="D1022">
        <v>227130.92</v>
      </c>
      <c r="E1022">
        <v>26470.47</v>
      </c>
      <c r="F1022" s="4">
        <v>45127</v>
      </c>
      <c r="G1022" s="4">
        <v>45539</v>
      </c>
      <c r="H1022" t="s">
        <v>2151</v>
      </c>
      <c r="I1022" t="s">
        <v>13</v>
      </c>
    </row>
    <row r="1023" spans="1:9" x14ac:dyDescent="0.3">
      <c r="A1023" t="s">
        <v>2152</v>
      </c>
      <c r="B1023" t="s">
        <v>2153</v>
      </c>
      <c r="C1023" t="s">
        <v>16</v>
      </c>
      <c r="D1023">
        <v>533040.74</v>
      </c>
      <c r="E1023">
        <v>4379.92</v>
      </c>
      <c r="F1023" s="4">
        <v>45290</v>
      </c>
      <c r="G1023" s="4">
        <v>45846</v>
      </c>
      <c r="H1023" t="s">
        <v>348</v>
      </c>
      <c r="I1023" t="s">
        <v>18</v>
      </c>
    </row>
    <row r="1024" spans="1:9" x14ac:dyDescent="0.3">
      <c r="A1024" t="s">
        <v>2154</v>
      </c>
      <c r="B1024" t="s">
        <v>2155</v>
      </c>
      <c r="C1024" t="s">
        <v>11</v>
      </c>
      <c r="D1024">
        <v>113567.14</v>
      </c>
      <c r="E1024">
        <v>39512.82</v>
      </c>
      <c r="F1024" s="4">
        <v>44392</v>
      </c>
      <c r="G1024" s="4">
        <v>45307</v>
      </c>
      <c r="H1024" t="s">
        <v>228</v>
      </c>
      <c r="I1024" t="s">
        <v>29</v>
      </c>
    </row>
    <row r="1025" spans="1:9" x14ac:dyDescent="0.3">
      <c r="A1025" t="s">
        <v>2156</v>
      </c>
      <c r="B1025" t="s">
        <v>1811</v>
      </c>
      <c r="C1025" t="s">
        <v>27</v>
      </c>
      <c r="D1025">
        <v>275703.84000000003</v>
      </c>
      <c r="E1025">
        <v>45536.07</v>
      </c>
      <c r="F1025" s="4">
        <v>45301</v>
      </c>
      <c r="G1025" s="4">
        <v>45671</v>
      </c>
      <c r="H1025" t="s">
        <v>2157</v>
      </c>
      <c r="I1025" t="s">
        <v>18</v>
      </c>
    </row>
    <row r="1026" spans="1:9" x14ac:dyDescent="0.3">
      <c r="A1026" t="s">
        <v>2158</v>
      </c>
      <c r="B1026" t="s">
        <v>463</v>
      </c>
      <c r="C1026" t="s">
        <v>39</v>
      </c>
      <c r="D1026">
        <v>232444.62</v>
      </c>
      <c r="E1026">
        <v>14486.23</v>
      </c>
      <c r="F1026" s="4">
        <v>45484</v>
      </c>
      <c r="G1026" s="4">
        <v>45848</v>
      </c>
      <c r="H1026" t="s">
        <v>1301</v>
      </c>
      <c r="I1026" t="s">
        <v>13</v>
      </c>
    </row>
    <row r="1027" spans="1:9" x14ac:dyDescent="0.3">
      <c r="A1027" t="s">
        <v>2159</v>
      </c>
      <c r="B1027" t="s">
        <v>2160</v>
      </c>
      <c r="C1027" t="s">
        <v>35</v>
      </c>
      <c r="D1027">
        <v>997375.09</v>
      </c>
      <c r="E1027">
        <v>5358.35</v>
      </c>
      <c r="F1027" s="4">
        <v>45377</v>
      </c>
      <c r="G1027" s="4">
        <v>45567</v>
      </c>
      <c r="H1027" t="s">
        <v>266</v>
      </c>
      <c r="I1027" t="s">
        <v>29</v>
      </c>
    </row>
    <row r="1028" spans="1:9" x14ac:dyDescent="0.3">
      <c r="A1028" t="s">
        <v>2161</v>
      </c>
      <c r="B1028" t="s">
        <v>2162</v>
      </c>
      <c r="C1028" t="s">
        <v>11</v>
      </c>
      <c r="D1028">
        <v>224683.41</v>
      </c>
      <c r="E1028">
        <v>31309.46</v>
      </c>
      <c r="F1028" s="4">
        <v>45406</v>
      </c>
      <c r="G1028" s="4">
        <v>45603</v>
      </c>
      <c r="H1028" t="s">
        <v>2151</v>
      </c>
      <c r="I1028" t="s">
        <v>13</v>
      </c>
    </row>
    <row r="1029" spans="1:9" x14ac:dyDescent="0.3">
      <c r="A1029" t="s">
        <v>2163</v>
      </c>
      <c r="B1029" t="s">
        <v>2164</v>
      </c>
      <c r="C1029" t="s">
        <v>11</v>
      </c>
      <c r="D1029">
        <v>423213.01</v>
      </c>
      <c r="E1029">
        <v>48094.68</v>
      </c>
      <c r="F1029" s="4">
        <v>45241</v>
      </c>
      <c r="G1029" s="4">
        <v>45529</v>
      </c>
      <c r="H1029" t="s">
        <v>1447</v>
      </c>
      <c r="I1029" t="s">
        <v>18</v>
      </c>
    </row>
    <row r="1030" spans="1:9" x14ac:dyDescent="0.3">
      <c r="A1030" t="s">
        <v>2165</v>
      </c>
      <c r="B1030" t="s">
        <v>2166</v>
      </c>
      <c r="C1030" t="s">
        <v>16</v>
      </c>
      <c r="D1030">
        <v>935988.74</v>
      </c>
      <c r="E1030">
        <v>37602.980000000003</v>
      </c>
      <c r="F1030" s="4">
        <v>44220</v>
      </c>
      <c r="G1030" s="4">
        <v>45668</v>
      </c>
      <c r="H1030" t="s">
        <v>298</v>
      </c>
      <c r="I1030" t="s">
        <v>13</v>
      </c>
    </row>
    <row r="1031" spans="1:9" x14ac:dyDescent="0.3">
      <c r="A1031" t="s">
        <v>2167</v>
      </c>
      <c r="B1031" t="s">
        <v>2168</v>
      </c>
      <c r="C1031" t="s">
        <v>27</v>
      </c>
      <c r="D1031">
        <v>509788.98</v>
      </c>
      <c r="E1031">
        <v>29944.57</v>
      </c>
      <c r="F1031" s="4">
        <v>44214</v>
      </c>
      <c r="G1031" s="4">
        <v>44438</v>
      </c>
      <c r="H1031" t="s">
        <v>1167</v>
      </c>
      <c r="I1031" t="s">
        <v>18</v>
      </c>
    </row>
    <row r="1032" spans="1:9" x14ac:dyDescent="0.3">
      <c r="A1032" t="s">
        <v>2169</v>
      </c>
      <c r="B1032" t="s">
        <v>2170</v>
      </c>
      <c r="C1032" t="s">
        <v>27</v>
      </c>
      <c r="D1032">
        <v>314619.93</v>
      </c>
      <c r="E1032">
        <v>11334.91</v>
      </c>
      <c r="F1032" s="4">
        <v>44072</v>
      </c>
      <c r="G1032" s="4">
        <v>45321</v>
      </c>
      <c r="H1032" t="s">
        <v>534</v>
      </c>
      <c r="I1032" t="s">
        <v>13</v>
      </c>
    </row>
    <row r="1033" spans="1:9" x14ac:dyDescent="0.3">
      <c r="A1033" t="s">
        <v>2171</v>
      </c>
      <c r="B1033" t="s">
        <v>2172</v>
      </c>
      <c r="C1033" t="s">
        <v>11</v>
      </c>
      <c r="D1033">
        <v>277279.82</v>
      </c>
      <c r="E1033">
        <v>47299.46</v>
      </c>
      <c r="F1033" s="4">
        <v>44895</v>
      </c>
      <c r="G1033" s="4">
        <v>45488</v>
      </c>
      <c r="H1033" t="s">
        <v>1363</v>
      </c>
      <c r="I1033" t="s">
        <v>18</v>
      </c>
    </row>
    <row r="1034" spans="1:9" x14ac:dyDescent="0.3">
      <c r="A1034" t="s">
        <v>2173</v>
      </c>
      <c r="B1034" t="s">
        <v>710</v>
      </c>
      <c r="C1034" t="s">
        <v>39</v>
      </c>
      <c r="D1034">
        <v>561956.85</v>
      </c>
      <c r="E1034">
        <v>44218.59</v>
      </c>
      <c r="F1034" s="4">
        <v>45402</v>
      </c>
      <c r="G1034" s="4">
        <v>45573</v>
      </c>
      <c r="H1034" t="s">
        <v>525</v>
      </c>
      <c r="I1034" t="s">
        <v>18</v>
      </c>
    </row>
    <row r="1035" spans="1:9" x14ac:dyDescent="0.3">
      <c r="A1035" t="s">
        <v>2174</v>
      </c>
      <c r="B1035" t="s">
        <v>2175</v>
      </c>
      <c r="C1035" t="s">
        <v>39</v>
      </c>
      <c r="D1035">
        <v>734665.73</v>
      </c>
      <c r="E1035">
        <v>18545.78</v>
      </c>
      <c r="F1035" s="4">
        <v>44421</v>
      </c>
      <c r="G1035" s="4">
        <v>44857</v>
      </c>
      <c r="H1035" t="s">
        <v>1087</v>
      </c>
      <c r="I1035" t="s">
        <v>13</v>
      </c>
    </row>
    <row r="1036" spans="1:9" x14ac:dyDescent="0.3">
      <c r="A1036" t="s">
        <v>2176</v>
      </c>
      <c r="B1036" t="s">
        <v>1077</v>
      </c>
      <c r="C1036" t="s">
        <v>39</v>
      </c>
      <c r="D1036">
        <v>885124.4</v>
      </c>
      <c r="E1036">
        <v>12290.54</v>
      </c>
      <c r="F1036" s="4">
        <v>45050</v>
      </c>
      <c r="G1036" s="4">
        <v>45414</v>
      </c>
      <c r="H1036" t="s">
        <v>93</v>
      </c>
      <c r="I1036" t="s">
        <v>18</v>
      </c>
    </row>
    <row r="1037" spans="1:9" x14ac:dyDescent="0.3">
      <c r="A1037" t="s">
        <v>2177</v>
      </c>
      <c r="B1037" t="s">
        <v>2178</v>
      </c>
      <c r="C1037" t="s">
        <v>35</v>
      </c>
      <c r="D1037">
        <v>785320.95999999996</v>
      </c>
      <c r="E1037">
        <v>48285.22</v>
      </c>
      <c r="F1037" s="4">
        <v>44185</v>
      </c>
      <c r="G1037" s="4">
        <v>44681</v>
      </c>
      <c r="H1037" t="s">
        <v>597</v>
      </c>
      <c r="I1037" t="s">
        <v>29</v>
      </c>
    </row>
    <row r="1038" spans="1:9" x14ac:dyDescent="0.3">
      <c r="A1038" t="s">
        <v>2179</v>
      </c>
      <c r="B1038" t="s">
        <v>1199</v>
      </c>
      <c r="C1038" t="s">
        <v>11</v>
      </c>
      <c r="D1038">
        <v>692379.22</v>
      </c>
      <c r="E1038">
        <v>9182.18</v>
      </c>
      <c r="F1038" s="4">
        <v>45464</v>
      </c>
      <c r="G1038" s="4">
        <v>45722</v>
      </c>
      <c r="H1038" t="s">
        <v>1018</v>
      </c>
      <c r="I1038" t="s">
        <v>29</v>
      </c>
    </row>
    <row r="1039" spans="1:9" x14ac:dyDescent="0.3">
      <c r="A1039" t="s">
        <v>2180</v>
      </c>
      <c r="B1039" t="s">
        <v>87</v>
      </c>
      <c r="C1039" t="s">
        <v>39</v>
      </c>
      <c r="D1039">
        <v>859924.68</v>
      </c>
      <c r="E1039">
        <v>8094.05</v>
      </c>
      <c r="F1039" s="4">
        <v>44563</v>
      </c>
      <c r="G1039" s="4">
        <v>44569</v>
      </c>
      <c r="H1039" t="s">
        <v>383</v>
      </c>
      <c r="I1039" t="s">
        <v>29</v>
      </c>
    </row>
    <row r="1040" spans="1:9" x14ac:dyDescent="0.3">
      <c r="A1040" t="s">
        <v>2181</v>
      </c>
      <c r="B1040" t="s">
        <v>2182</v>
      </c>
      <c r="C1040" t="s">
        <v>11</v>
      </c>
      <c r="D1040">
        <v>233103.44</v>
      </c>
      <c r="E1040">
        <v>24828.81</v>
      </c>
      <c r="F1040" s="4">
        <v>45313</v>
      </c>
      <c r="G1040" s="4">
        <v>45643</v>
      </c>
      <c r="H1040" t="s">
        <v>348</v>
      </c>
      <c r="I1040" t="s">
        <v>13</v>
      </c>
    </row>
    <row r="1041" spans="1:9" x14ac:dyDescent="0.3">
      <c r="A1041" t="s">
        <v>2183</v>
      </c>
      <c r="B1041" t="s">
        <v>1801</v>
      </c>
      <c r="C1041" t="s">
        <v>35</v>
      </c>
      <c r="D1041">
        <v>608981.89</v>
      </c>
      <c r="E1041">
        <v>13758.12</v>
      </c>
      <c r="F1041" s="4">
        <v>44383</v>
      </c>
      <c r="G1041" s="4">
        <v>45362</v>
      </c>
      <c r="H1041" t="s">
        <v>683</v>
      </c>
      <c r="I1041" t="s">
        <v>29</v>
      </c>
    </row>
    <row r="1042" spans="1:9" x14ac:dyDescent="0.3">
      <c r="A1042" t="s">
        <v>2184</v>
      </c>
      <c r="B1042" t="s">
        <v>2185</v>
      </c>
      <c r="C1042" t="s">
        <v>27</v>
      </c>
      <c r="D1042">
        <v>795456.71</v>
      </c>
      <c r="E1042">
        <v>16540.93</v>
      </c>
      <c r="F1042" s="4">
        <v>44731</v>
      </c>
      <c r="G1042" s="4">
        <v>45682</v>
      </c>
      <c r="H1042" t="s">
        <v>2084</v>
      </c>
      <c r="I1042" t="s">
        <v>18</v>
      </c>
    </row>
    <row r="1043" spans="1:9" x14ac:dyDescent="0.3">
      <c r="A1043" t="s">
        <v>2186</v>
      </c>
      <c r="B1043" t="s">
        <v>2187</v>
      </c>
      <c r="C1043" t="s">
        <v>35</v>
      </c>
      <c r="D1043">
        <v>466841.34</v>
      </c>
      <c r="E1043">
        <v>18248.36</v>
      </c>
      <c r="F1043" s="4">
        <v>44889</v>
      </c>
      <c r="G1043" s="4">
        <v>45036</v>
      </c>
      <c r="H1043" t="s">
        <v>205</v>
      </c>
      <c r="I1043" t="s">
        <v>18</v>
      </c>
    </row>
    <row r="1044" spans="1:9" x14ac:dyDescent="0.3">
      <c r="A1044" t="s">
        <v>2188</v>
      </c>
      <c r="B1044" t="s">
        <v>706</v>
      </c>
      <c r="C1044" t="s">
        <v>39</v>
      </c>
      <c r="D1044">
        <v>447943.01</v>
      </c>
      <c r="E1044">
        <v>23984.37</v>
      </c>
      <c r="F1044" s="4">
        <v>44507</v>
      </c>
      <c r="G1044" s="4">
        <v>45327</v>
      </c>
      <c r="H1044" t="s">
        <v>1110</v>
      </c>
      <c r="I1044" t="s">
        <v>29</v>
      </c>
    </row>
    <row r="1045" spans="1:9" x14ac:dyDescent="0.3">
      <c r="A1045" t="s">
        <v>2189</v>
      </c>
      <c r="B1045" t="s">
        <v>2190</v>
      </c>
      <c r="C1045" t="s">
        <v>16</v>
      </c>
      <c r="D1045">
        <v>930189.41</v>
      </c>
      <c r="E1045">
        <v>46170.69</v>
      </c>
      <c r="F1045" s="4">
        <v>45282</v>
      </c>
      <c r="G1045" s="4">
        <v>45313</v>
      </c>
      <c r="H1045" t="s">
        <v>909</v>
      </c>
      <c r="I1045" t="s">
        <v>13</v>
      </c>
    </row>
    <row r="1046" spans="1:9" x14ac:dyDescent="0.3">
      <c r="A1046" t="s">
        <v>2191</v>
      </c>
      <c r="B1046" t="s">
        <v>2192</v>
      </c>
      <c r="C1046" t="s">
        <v>16</v>
      </c>
      <c r="D1046">
        <v>735617.68</v>
      </c>
      <c r="E1046">
        <v>19249.650000000001</v>
      </c>
      <c r="F1046" s="4">
        <v>44071</v>
      </c>
      <c r="G1046" s="4">
        <v>45727</v>
      </c>
      <c r="H1046" t="s">
        <v>623</v>
      </c>
      <c r="I1046" t="s">
        <v>29</v>
      </c>
    </row>
    <row r="1047" spans="1:9" x14ac:dyDescent="0.3">
      <c r="A1047" t="s">
        <v>2193</v>
      </c>
      <c r="B1047" t="s">
        <v>2194</v>
      </c>
      <c r="C1047" t="s">
        <v>39</v>
      </c>
      <c r="D1047">
        <v>371811.66</v>
      </c>
      <c r="E1047">
        <v>39561.94</v>
      </c>
      <c r="F1047" s="4">
        <v>45437</v>
      </c>
      <c r="G1047" s="4">
        <v>45786</v>
      </c>
      <c r="H1047" t="s">
        <v>82</v>
      </c>
      <c r="I1047" t="s">
        <v>29</v>
      </c>
    </row>
    <row r="1048" spans="1:9" x14ac:dyDescent="0.3">
      <c r="A1048" t="s">
        <v>2195</v>
      </c>
      <c r="B1048" t="s">
        <v>2196</v>
      </c>
      <c r="C1048" t="s">
        <v>35</v>
      </c>
      <c r="D1048">
        <v>331361.08</v>
      </c>
      <c r="E1048">
        <v>24812.240000000002</v>
      </c>
      <c r="F1048" s="4">
        <v>45011</v>
      </c>
      <c r="G1048" s="4">
        <v>45650</v>
      </c>
      <c r="H1048" t="s">
        <v>1442</v>
      </c>
      <c r="I1048" t="s">
        <v>13</v>
      </c>
    </row>
    <row r="1049" spans="1:9" x14ac:dyDescent="0.3">
      <c r="A1049" t="s">
        <v>2197</v>
      </c>
      <c r="B1049" t="s">
        <v>1385</v>
      </c>
      <c r="C1049" t="s">
        <v>39</v>
      </c>
      <c r="D1049">
        <v>843912.24</v>
      </c>
      <c r="E1049">
        <v>15183.23</v>
      </c>
      <c r="F1049" s="4">
        <v>44158</v>
      </c>
      <c r="G1049" s="4">
        <v>44715</v>
      </c>
      <c r="H1049" t="s">
        <v>219</v>
      </c>
      <c r="I1049" t="s">
        <v>13</v>
      </c>
    </row>
    <row r="1050" spans="1:9" x14ac:dyDescent="0.3">
      <c r="A1050" t="s">
        <v>2198</v>
      </c>
      <c r="B1050" t="s">
        <v>1988</v>
      </c>
      <c r="C1050" t="s">
        <v>27</v>
      </c>
      <c r="D1050">
        <v>834973.92</v>
      </c>
      <c r="E1050">
        <v>44188.99</v>
      </c>
      <c r="F1050" s="4">
        <v>44144</v>
      </c>
      <c r="G1050" s="4">
        <v>44265</v>
      </c>
      <c r="H1050" t="s">
        <v>957</v>
      </c>
      <c r="I1050" t="s">
        <v>29</v>
      </c>
    </row>
    <row r="1051" spans="1:9" x14ac:dyDescent="0.3">
      <c r="A1051" t="s">
        <v>2199</v>
      </c>
      <c r="B1051" t="s">
        <v>181</v>
      </c>
      <c r="C1051" t="s">
        <v>11</v>
      </c>
      <c r="D1051">
        <v>826714.29</v>
      </c>
      <c r="E1051">
        <v>32613.85</v>
      </c>
      <c r="F1051" s="4">
        <v>44892</v>
      </c>
      <c r="G1051" s="4">
        <v>45079</v>
      </c>
      <c r="H1051" t="s">
        <v>341</v>
      </c>
      <c r="I1051" t="s">
        <v>13</v>
      </c>
    </row>
    <row r="1052" spans="1:9" x14ac:dyDescent="0.3">
      <c r="A1052" t="s">
        <v>2200</v>
      </c>
      <c r="B1052" t="s">
        <v>2201</v>
      </c>
      <c r="C1052" t="s">
        <v>11</v>
      </c>
      <c r="D1052">
        <v>428899.09</v>
      </c>
      <c r="E1052">
        <v>7192.03</v>
      </c>
      <c r="F1052" s="4">
        <v>45163</v>
      </c>
      <c r="G1052" s="4">
        <v>45600</v>
      </c>
      <c r="H1052" t="s">
        <v>643</v>
      </c>
      <c r="I1052" t="s">
        <v>18</v>
      </c>
    </row>
    <row r="1053" spans="1:9" x14ac:dyDescent="0.3">
      <c r="A1053" t="s">
        <v>2202</v>
      </c>
      <c r="B1053" t="s">
        <v>2203</v>
      </c>
      <c r="C1053" t="s">
        <v>11</v>
      </c>
      <c r="D1053">
        <v>116325.04</v>
      </c>
      <c r="E1053">
        <v>10767.27</v>
      </c>
      <c r="F1053" s="4">
        <v>44165</v>
      </c>
      <c r="G1053" s="4">
        <v>44557</v>
      </c>
      <c r="H1053" t="s">
        <v>76</v>
      </c>
      <c r="I1053" t="s">
        <v>18</v>
      </c>
    </row>
    <row r="1054" spans="1:9" x14ac:dyDescent="0.3">
      <c r="A1054" t="s">
        <v>2204</v>
      </c>
      <c r="B1054" t="s">
        <v>1732</v>
      </c>
      <c r="C1054" t="s">
        <v>27</v>
      </c>
      <c r="D1054">
        <v>956149.14</v>
      </c>
      <c r="E1054">
        <v>31061.17</v>
      </c>
      <c r="F1054" s="4">
        <v>44105</v>
      </c>
      <c r="G1054" s="4">
        <v>45406</v>
      </c>
      <c r="H1054" t="s">
        <v>1423</v>
      </c>
      <c r="I1054" t="s">
        <v>18</v>
      </c>
    </row>
    <row r="1055" spans="1:9" x14ac:dyDescent="0.3">
      <c r="A1055" t="s">
        <v>2205</v>
      </c>
      <c r="B1055" t="s">
        <v>1367</v>
      </c>
      <c r="C1055" t="s">
        <v>39</v>
      </c>
      <c r="D1055">
        <v>566110.61</v>
      </c>
      <c r="E1055">
        <v>5059.46</v>
      </c>
      <c r="F1055" s="4">
        <v>44319</v>
      </c>
      <c r="G1055" s="4">
        <v>45637</v>
      </c>
      <c r="H1055" t="s">
        <v>559</v>
      </c>
      <c r="I1055" t="s">
        <v>13</v>
      </c>
    </row>
    <row r="1056" spans="1:9" x14ac:dyDescent="0.3">
      <c r="A1056" t="s">
        <v>2206</v>
      </c>
      <c r="B1056" t="s">
        <v>2207</v>
      </c>
      <c r="C1056" t="s">
        <v>27</v>
      </c>
      <c r="D1056">
        <v>999774.48</v>
      </c>
      <c r="E1056">
        <v>16535.61</v>
      </c>
      <c r="F1056" s="4">
        <v>45010</v>
      </c>
      <c r="G1056" s="4">
        <v>45330</v>
      </c>
      <c r="H1056" t="s">
        <v>451</v>
      </c>
      <c r="I1056" t="s">
        <v>13</v>
      </c>
    </row>
    <row r="1057" spans="1:9" x14ac:dyDescent="0.3">
      <c r="A1057" t="s">
        <v>2208</v>
      </c>
      <c r="B1057" t="s">
        <v>968</v>
      </c>
      <c r="C1057" t="s">
        <v>11</v>
      </c>
      <c r="D1057">
        <v>758322.78</v>
      </c>
      <c r="E1057">
        <v>39397.19</v>
      </c>
      <c r="F1057" s="4">
        <v>44874</v>
      </c>
      <c r="G1057" s="4">
        <v>44924</v>
      </c>
      <c r="H1057" t="s">
        <v>748</v>
      </c>
      <c r="I1057" t="s">
        <v>18</v>
      </c>
    </row>
    <row r="1058" spans="1:9" x14ac:dyDescent="0.3">
      <c r="A1058" t="s">
        <v>2209</v>
      </c>
      <c r="B1058" t="s">
        <v>2210</v>
      </c>
      <c r="C1058" t="s">
        <v>27</v>
      </c>
      <c r="D1058">
        <v>357186.27</v>
      </c>
      <c r="E1058">
        <v>38277.51</v>
      </c>
      <c r="F1058" s="4">
        <v>45031</v>
      </c>
      <c r="G1058" s="4">
        <v>45822</v>
      </c>
      <c r="H1058" t="s">
        <v>698</v>
      </c>
      <c r="I1058" t="s">
        <v>13</v>
      </c>
    </row>
    <row r="1059" spans="1:9" x14ac:dyDescent="0.3">
      <c r="A1059" t="s">
        <v>2211</v>
      </c>
      <c r="B1059" t="s">
        <v>2212</v>
      </c>
      <c r="C1059" t="s">
        <v>35</v>
      </c>
      <c r="D1059">
        <v>142458.23000000001</v>
      </c>
      <c r="E1059">
        <v>49847.09</v>
      </c>
      <c r="F1059" s="4">
        <v>45371</v>
      </c>
      <c r="G1059" s="4">
        <v>45775</v>
      </c>
      <c r="H1059" t="s">
        <v>1380</v>
      </c>
      <c r="I1059" t="s">
        <v>13</v>
      </c>
    </row>
    <row r="1060" spans="1:9" x14ac:dyDescent="0.3">
      <c r="A1060" t="s">
        <v>2213</v>
      </c>
      <c r="B1060" t="s">
        <v>92</v>
      </c>
      <c r="C1060" t="s">
        <v>27</v>
      </c>
      <c r="D1060">
        <v>297988.67</v>
      </c>
      <c r="E1060">
        <v>4078.16</v>
      </c>
      <c r="F1060" s="4">
        <v>45282</v>
      </c>
      <c r="G1060" s="4">
        <v>45560</v>
      </c>
      <c r="H1060" t="s">
        <v>394</v>
      </c>
      <c r="I1060" t="s">
        <v>18</v>
      </c>
    </row>
    <row r="1061" spans="1:9" x14ac:dyDescent="0.3">
      <c r="A1061" t="s">
        <v>2214</v>
      </c>
      <c r="B1061" t="s">
        <v>2215</v>
      </c>
      <c r="C1061" t="s">
        <v>16</v>
      </c>
      <c r="D1061">
        <v>624422.81999999995</v>
      </c>
      <c r="E1061">
        <v>16051.08</v>
      </c>
      <c r="F1061" s="4">
        <v>44324</v>
      </c>
      <c r="G1061" s="4">
        <v>45759</v>
      </c>
      <c r="H1061" t="s">
        <v>1087</v>
      </c>
      <c r="I1061" t="s">
        <v>13</v>
      </c>
    </row>
    <row r="1062" spans="1:9" x14ac:dyDescent="0.3">
      <c r="A1062" t="s">
        <v>2216</v>
      </c>
      <c r="B1062" t="s">
        <v>2217</v>
      </c>
      <c r="C1062" t="s">
        <v>35</v>
      </c>
      <c r="D1062">
        <v>158654.81</v>
      </c>
      <c r="E1062">
        <v>13687.61</v>
      </c>
      <c r="F1062" s="4">
        <v>44144</v>
      </c>
      <c r="G1062" s="4">
        <v>44597</v>
      </c>
      <c r="H1062" t="s">
        <v>723</v>
      </c>
      <c r="I1062" t="s">
        <v>18</v>
      </c>
    </row>
    <row r="1063" spans="1:9" x14ac:dyDescent="0.3">
      <c r="A1063" t="s">
        <v>2218</v>
      </c>
      <c r="B1063" t="s">
        <v>2219</v>
      </c>
      <c r="C1063" t="s">
        <v>27</v>
      </c>
      <c r="D1063">
        <v>117164.05</v>
      </c>
      <c r="E1063">
        <v>20592.54</v>
      </c>
      <c r="F1063" s="4">
        <v>45025</v>
      </c>
      <c r="G1063" s="4">
        <v>45816</v>
      </c>
      <c r="H1063" t="s">
        <v>1991</v>
      </c>
      <c r="I1063" t="s">
        <v>18</v>
      </c>
    </row>
    <row r="1064" spans="1:9" x14ac:dyDescent="0.3">
      <c r="A1064" t="s">
        <v>2220</v>
      </c>
      <c r="B1064" t="s">
        <v>2187</v>
      </c>
      <c r="C1064" t="s">
        <v>11</v>
      </c>
      <c r="D1064">
        <v>559706.32999999996</v>
      </c>
      <c r="E1064">
        <v>44077.58</v>
      </c>
      <c r="F1064" s="4">
        <v>44718</v>
      </c>
      <c r="G1064" s="4">
        <v>45437</v>
      </c>
      <c r="H1064" t="s">
        <v>1137</v>
      </c>
      <c r="I1064" t="s">
        <v>13</v>
      </c>
    </row>
    <row r="1065" spans="1:9" x14ac:dyDescent="0.3">
      <c r="A1065" t="s">
        <v>2221</v>
      </c>
      <c r="B1065" t="s">
        <v>235</v>
      </c>
      <c r="C1065" t="s">
        <v>39</v>
      </c>
      <c r="D1065">
        <v>931716.29</v>
      </c>
      <c r="E1065">
        <v>18324.439999999999</v>
      </c>
      <c r="F1065" s="4">
        <v>45353</v>
      </c>
      <c r="G1065" s="4">
        <v>45538</v>
      </c>
      <c r="H1065" t="s">
        <v>2222</v>
      </c>
      <c r="I1065" t="s">
        <v>18</v>
      </c>
    </row>
    <row r="1066" spans="1:9" x14ac:dyDescent="0.3">
      <c r="A1066" t="s">
        <v>2223</v>
      </c>
      <c r="B1066" t="s">
        <v>2224</v>
      </c>
      <c r="C1066" t="s">
        <v>39</v>
      </c>
      <c r="D1066">
        <v>977654.5</v>
      </c>
      <c r="E1066">
        <v>28514.47</v>
      </c>
      <c r="F1066" s="4">
        <v>44500</v>
      </c>
      <c r="G1066" s="4">
        <v>45071</v>
      </c>
      <c r="H1066" t="s">
        <v>893</v>
      </c>
      <c r="I1066" t="s">
        <v>13</v>
      </c>
    </row>
    <row r="1067" spans="1:9" x14ac:dyDescent="0.3">
      <c r="A1067" t="s">
        <v>2225</v>
      </c>
      <c r="B1067" t="s">
        <v>2226</v>
      </c>
      <c r="C1067" t="s">
        <v>35</v>
      </c>
      <c r="D1067">
        <v>757570.34</v>
      </c>
      <c r="E1067">
        <v>41705.360000000001</v>
      </c>
      <c r="F1067" s="4">
        <v>44922</v>
      </c>
      <c r="G1067" s="4">
        <v>45041</v>
      </c>
      <c r="H1067" t="s">
        <v>405</v>
      </c>
      <c r="I1067" t="s">
        <v>13</v>
      </c>
    </row>
    <row r="1068" spans="1:9" x14ac:dyDescent="0.3">
      <c r="A1068" t="s">
        <v>2227</v>
      </c>
      <c r="B1068" t="s">
        <v>2228</v>
      </c>
      <c r="C1068" t="s">
        <v>27</v>
      </c>
      <c r="D1068">
        <v>975248.12</v>
      </c>
      <c r="E1068">
        <v>9119.66</v>
      </c>
      <c r="F1068" s="4">
        <v>44956</v>
      </c>
      <c r="G1068" s="4">
        <v>45841</v>
      </c>
      <c r="H1068" t="s">
        <v>1526</v>
      </c>
      <c r="I1068" t="s">
        <v>18</v>
      </c>
    </row>
    <row r="1069" spans="1:9" x14ac:dyDescent="0.3">
      <c r="A1069" t="s">
        <v>2229</v>
      </c>
      <c r="B1069" t="s">
        <v>2230</v>
      </c>
      <c r="C1069" t="s">
        <v>11</v>
      </c>
      <c r="D1069">
        <v>203649.78</v>
      </c>
      <c r="E1069">
        <v>34842.17</v>
      </c>
      <c r="F1069" s="4">
        <v>44313</v>
      </c>
      <c r="G1069" s="4">
        <v>44719</v>
      </c>
      <c r="H1069" t="s">
        <v>429</v>
      </c>
      <c r="I1069" t="s">
        <v>18</v>
      </c>
    </row>
    <row r="1070" spans="1:9" x14ac:dyDescent="0.3">
      <c r="A1070" t="s">
        <v>2231</v>
      </c>
      <c r="B1070" t="s">
        <v>204</v>
      </c>
      <c r="C1070" t="s">
        <v>27</v>
      </c>
      <c r="D1070">
        <v>647547.59</v>
      </c>
      <c r="E1070">
        <v>16670.009999999998</v>
      </c>
      <c r="F1070" s="4">
        <v>44207</v>
      </c>
      <c r="G1070" s="4">
        <v>45247</v>
      </c>
      <c r="H1070" t="s">
        <v>335</v>
      </c>
      <c r="I1070" t="s">
        <v>13</v>
      </c>
    </row>
    <row r="1071" spans="1:9" x14ac:dyDescent="0.3">
      <c r="A1071" t="s">
        <v>2232</v>
      </c>
      <c r="B1071" t="s">
        <v>2233</v>
      </c>
      <c r="C1071" t="s">
        <v>11</v>
      </c>
      <c r="D1071">
        <v>810654.48</v>
      </c>
      <c r="E1071">
        <v>41364.44</v>
      </c>
      <c r="F1071" s="4">
        <v>44924</v>
      </c>
      <c r="G1071" s="4">
        <v>45322</v>
      </c>
      <c r="H1071" t="s">
        <v>1991</v>
      </c>
      <c r="I1071" t="s">
        <v>29</v>
      </c>
    </row>
    <row r="1072" spans="1:9" x14ac:dyDescent="0.3">
      <c r="A1072" t="s">
        <v>2234</v>
      </c>
      <c r="B1072" t="s">
        <v>2235</v>
      </c>
      <c r="C1072" t="s">
        <v>39</v>
      </c>
      <c r="D1072">
        <v>727818.39</v>
      </c>
      <c r="E1072">
        <v>34585.379999999997</v>
      </c>
      <c r="F1072" s="4">
        <v>44927</v>
      </c>
      <c r="G1072" s="4">
        <v>44988</v>
      </c>
      <c r="H1072" t="s">
        <v>1110</v>
      </c>
      <c r="I1072" t="s">
        <v>13</v>
      </c>
    </row>
    <row r="1073" spans="1:9" x14ac:dyDescent="0.3">
      <c r="A1073" t="s">
        <v>2236</v>
      </c>
      <c r="B1073" t="s">
        <v>2237</v>
      </c>
      <c r="C1073" t="s">
        <v>39</v>
      </c>
      <c r="D1073">
        <v>356827.93</v>
      </c>
      <c r="E1073">
        <v>48600.51</v>
      </c>
      <c r="F1073" s="4">
        <v>45275</v>
      </c>
      <c r="G1073" s="4">
        <v>45530</v>
      </c>
      <c r="H1073" t="s">
        <v>626</v>
      </c>
      <c r="I1073" t="s">
        <v>18</v>
      </c>
    </row>
    <row r="1074" spans="1:9" x14ac:dyDescent="0.3">
      <c r="A1074" t="s">
        <v>2238</v>
      </c>
      <c r="B1074" t="s">
        <v>576</v>
      </c>
      <c r="C1074" t="s">
        <v>35</v>
      </c>
      <c r="D1074">
        <v>747527.91</v>
      </c>
      <c r="E1074">
        <v>14545.6</v>
      </c>
      <c r="F1074" s="4">
        <v>44058</v>
      </c>
      <c r="G1074" s="4">
        <v>44498</v>
      </c>
      <c r="H1074" t="s">
        <v>2118</v>
      </c>
      <c r="I1074" t="s">
        <v>18</v>
      </c>
    </row>
    <row r="1075" spans="1:9" x14ac:dyDescent="0.3">
      <c r="A1075" t="s">
        <v>2239</v>
      </c>
      <c r="B1075" t="s">
        <v>2240</v>
      </c>
      <c r="C1075" t="s">
        <v>39</v>
      </c>
      <c r="D1075">
        <v>416379.04</v>
      </c>
      <c r="E1075">
        <v>15812.41</v>
      </c>
      <c r="F1075" s="4">
        <v>44366</v>
      </c>
      <c r="G1075" s="4">
        <v>45230</v>
      </c>
      <c r="H1075" t="s">
        <v>158</v>
      </c>
      <c r="I1075" t="s">
        <v>13</v>
      </c>
    </row>
    <row r="1076" spans="1:9" x14ac:dyDescent="0.3">
      <c r="A1076" t="s">
        <v>2241</v>
      </c>
      <c r="B1076" t="s">
        <v>2242</v>
      </c>
      <c r="C1076" t="s">
        <v>11</v>
      </c>
      <c r="D1076">
        <v>346401.35</v>
      </c>
      <c r="E1076">
        <v>44186.93</v>
      </c>
      <c r="F1076" s="4">
        <v>44370</v>
      </c>
      <c r="G1076" s="4">
        <v>44638</v>
      </c>
      <c r="H1076" t="s">
        <v>1431</v>
      </c>
      <c r="I1076" t="s">
        <v>18</v>
      </c>
    </row>
    <row r="1077" spans="1:9" x14ac:dyDescent="0.3">
      <c r="A1077" t="s">
        <v>2243</v>
      </c>
      <c r="B1077" t="s">
        <v>2244</v>
      </c>
      <c r="C1077" t="s">
        <v>11</v>
      </c>
      <c r="D1077">
        <v>901899.35</v>
      </c>
      <c r="E1077">
        <v>44561.64</v>
      </c>
      <c r="F1077" s="4">
        <v>44538</v>
      </c>
      <c r="G1077" s="4">
        <v>45583</v>
      </c>
      <c r="H1077" t="s">
        <v>365</v>
      </c>
      <c r="I1077" t="s">
        <v>29</v>
      </c>
    </row>
    <row r="1078" spans="1:9" x14ac:dyDescent="0.3">
      <c r="A1078" t="s">
        <v>2245</v>
      </c>
      <c r="B1078" t="s">
        <v>1933</v>
      </c>
      <c r="C1078" t="s">
        <v>39</v>
      </c>
      <c r="D1078">
        <v>566924.6</v>
      </c>
      <c r="E1078">
        <v>30785.48</v>
      </c>
      <c r="F1078" s="4">
        <v>44964</v>
      </c>
      <c r="G1078" s="4">
        <v>45326</v>
      </c>
      <c r="H1078" t="s">
        <v>988</v>
      </c>
      <c r="I1078" t="s">
        <v>13</v>
      </c>
    </row>
    <row r="1079" spans="1:9" x14ac:dyDescent="0.3">
      <c r="A1079" t="s">
        <v>2246</v>
      </c>
      <c r="B1079" t="s">
        <v>687</v>
      </c>
      <c r="C1079" t="s">
        <v>11</v>
      </c>
      <c r="D1079">
        <v>688342.05</v>
      </c>
      <c r="E1079">
        <v>11468.67</v>
      </c>
      <c r="F1079" s="4">
        <v>44592</v>
      </c>
      <c r="G1079" s="4">
        <v>45358</v>
      </c>
      <c r="H1079" t="s">
        <v>332</v>
      </c>
      <c r="I1079" t="s">
        <v>13</v>
      </c>
    </row>
    <row r="1080" spans="1:9" x14ac:dyDescent="0.3">
      <c r="A1080" t="s">
        <v>2247</v>
      </c>
      <c r="B1080" t="s">
        <v>2248</v>
      </c>
      <c r="C1080" t="s">
        <v>35</v>
      </c>
      <c r="D1080">
        <v>842629.1</v>
      </c>
      <c r="E1080">
        <v>10125.299999999999</v>
      </c>
      <c r="F1080" s="4">
        <v>44710</v>
      </c>
      <c r="G1080" s="4">
        <v>45010</v>
      </c>
      <c r="H1080" t="s">
        <v>2249</v>
      </c>
      <c r="I1080" t="s">
        <v>29</v>
      </c>
    </row>
    <row r="1081" spans="1:9" x14ac:dyDescent="0.3">
      <c r="A1081" t="s">
        <v>2250</v>
      </c>
      <c r="B1081" t="s">
        <v>2251</v>
      </c>
      <c r="C1081" t="s">
        <v>27</v>
      </c>
      <c r="D1081">
        <v>889686.52</v>
      </c>
      <c r="E1081">
        <v>21228.23</v>
      </c>
      <c r="F1081" s="4">
        <v>45272</v>
      </c>
      <c r="G1081" s="4">
        <v>45608</v>
      </c>
      <c r="H1081" t="s">
        <v>397</v>
      </c>
      <c r="I1081" t="s">
        <v>18</v>
      </c>
    </row>
    <row r="1082" spans="1:9" x14ac:dyDescent="0.3">
      <c r="A1082" t="s">
        <v>2252</v>
      </c>
      <c r="B1082" t="s">
        <v>2253</v>
      </c>
      <c r="C1082" t="s">
        <v>16</v>
      </c>
      <c r="D1082">
        <v>335718.49</v>
      </c>
      <c r="E1082">
        <v>21125.1</v>
      </c>
      <c r="F1082" s="4">
        <v>45272</v>
      </c>
      <c r="G1082" s="4">
        <v>45369</v>
      </c>
      <c r="H1082" t="s">
        <v>755</v>
      </c>
      <c r="I1082" t="s">
        <v>29</v>
      </c>
    </row>
    <row r="1083" spans="1:9" x14ac:dyDescent="0.3">
      <c r="A1083" t="s">
        <v>2254</v>
      </c>
      <c r="B1083" t="s">
        <v>1590</v>
      </c>
      <c r="C1083" t="s">
        <v>16</v>
      </c>
      <c r="D1083">
        <v>162169.99</v>
      </c>
      <c r="E1083">
        <v>16510.73</v>
      </c>
      <c r="F1083" s="4">
        <v>44309</v>
      </c>
      <c r="G1083" s="4">
        <v>44596</v>
      </c>
      <c r="H1083" t="s">
        <v>605</v>
      </c>
      <c r="I1083" t="s">
        <v>13</v>
      </c>
    </row>
    <row r="1084" spans="1:9" x14ac:dyDescent="0.3">
      <c r="A1084" t="s">
        <v>2255</v>
      </c>
      <c r="B1084" t="s">
        <v>2256</v>
      </c>
      <c r="C1084" t="s">
        <v>39</v>
      </c>
      <c r="D1084">
        <v>413245.78</v>
      </c>
      <c r="E1084">
        <v>16664.57</v>
      </c>
      <c r="F1084" s="4">
        <v>44414</v>
      </c>
      <c r="G1084" s="4">
        <v>45405</v>
      </c>
      <c r="H1084" t="s">
        <v>432</v>
      </c>
      <c r="I1084" t="s">
        <v>29</v>
      </c>
    </row>
    <row r="1085" spans="1:9" x14ac:dyDescent="0.3">
      <c r="A1085" t="s">
        <v>2257</v>
      </c>
      <c r="B1085" t="s">
        <v>2258</v>
      </c>
      <c r="C1085" t="s">
        <v>35</v>
      </c>
      <c r="D1085">
        <v>457504.88</v>
      </c>
      <c r="E1085">
        <v>30580.400000000001</v>
      </c>
      <c r="F1085" s="4">
        <v>44443</v>
      </c>
      <c r="G1085" s="4">
        <v>45809</v>
      </c>
      <c r="H1085" t="s">
        <v>164</v>
      </c>
      <c r="I1085" t="s">
        <v>13</v>
      </c>
    </row>
    <row r="1086" spans="1:9" x14ac:dyDescent="0.3">
      <c r="A1086" t="s">
        <v>2259</v>
      </c>
      <c r="B1086" t="s">
        <v>1693</v>
      </c>
      <c r="C1086" t="s">
        <v>39</v>
      </c>
      <c r="D1086">
        <v>114750.75</v>
      </c>
      <c r="E1086">
        <v>17243.919999999998</v>
      </c>
      <c r="F1086" s="4">
        <v>45207</v>
      </c>
      <c r="G1086" s="4">
        <v>45697</v>
      </c>
      <c r="H1086" t="s">
        <v>456</v>
      </c>
      <c r="I1086" t="s">
        <v>18</v>
      </c>
    </row>
    <row r="1087" spans="1:9" x14ac:dyDescent="0.3">
      <c r="A1087" t="s">
        <v>2260</v>
      </c>
      <c r="B1087" t="s">
        <v>2261</v>
      </c>
      <c r="C1087" t="s">
        <v>16</v>
      </c>
      <c r="D1087">
        <v>759044.46</v>
      </c>
      <c r="E1087">
        <v>31300.720000000001</v>
      </c>
      <c r="F1087" s="4">
        <v>44664</v>
      </c>
      <c r="G1087" s="4">
        <v>45508</v>
      </c>
      <c r="H1087" t="s">
        <v>304</v>
      </c>
      <c r="I1087" t="s">
        <v>18</v>
      </c>
    </row>
    <row r="1088" spans="1:9" x14ac:dyDescent="0.3">
      <c r="A1088" t="s">
        <v>2262</v>
      </c>
      <c r="B1088" t="s">
        <v>2263</v>
      </c>
      <c r="C1088" t="s">
        <v>16</v>
      </c>
      <c r="D1088">
        <v>348501.08</v>
      </c>
      <c r="E1088">
        <v>20181.23</v>
      </c>
      <c r="F1088" s="4">
        <v>44829</v>
      </c>
      <c r="G1088" s="4">
        <v>45354</v>
      </c>
      <c r="H1088" t="s">
        <v>666</v>
      </c>
      <c r="I1088" t="s">
        <v>13</v>
      </c>
    </row>
    <row r="1089" spans="1:9" x14ac:dyDescent="0.3">
      <c r="A1089" t="s">
        <v>2264</v>
      </c>
      <c r="B1089" t="s">
        <v>1456</v>
      </c>
      <c r="C1089" t="s">
        <v>16</v>
      </c>
      <c r="D1089">
        <v>966843.54</v>
      </c>
      <c r="E1089">
        <v>26133.96</v>
      </c>
      <c r="F1089" s="4">
        <v>45311</v>
      </c>
      <c r="G1089" s="4">
        <v>45799</v>
      </c>
      <c r="H1089" t="s">
        <v>318</v>
      </c>
      <c r="I1089" t="s">
        <v>13</v>
      </c>
    </row>
    <row r="1090" spans="1:9" x14ac:dyDescent="0.3">
      <c r="A1090" t="s">
        <v>2265</v>
      </c>
      <c r="B1090" t="s">
        <v>2266</v>
      </c>
      <c r="C1090" t="s">
        <v>16</v>
      </c>
      <c r="D1090">
        <v>411057.11</v>
      </c>
      <c r="E1090">
        <v>44406.48</v>
      </c>
      <c r="F1090" s="4">
        <v>44145</v>
      </c>
      <c r="G1090" s="4">
        <v>45491</v>
      </c>
      <c r="H1090" t="s">
        <v>830</v>
      </c>
      <c r="I1090" t="s">
        <v>18</v>
      </c>
    </row>
    <row r="1091" spans="1:9" x14ac:dyDescent="0.3">
      <c r="A1091" t="s">
        <v>2267</v>
      </c>
      <c r="B1091" t="s">
        <v>2268</v>
      </c>
      <c r="C1091" t="s">
        <v>39</v>
      </c>
      <c r="D1091">
        <v>296452.88</v>
      </c>
      <c r="E1091">
        <v>29469.93</v>
      </c>
      <c r="F1091" s="4">
        <v>44796</v>
      </c>
      <c r="G1091" s="4">
        <v>45138</v>
      </c>
      <c r="H1091" t="s">
        <v>96</v>
      </c>
      <c r="I1091" t="s">
        <v>13</v>
      </c>
    </row>
    <row r="1092" spans="1:9" x14ac:dyDescent="0.3">
      <c r="A1092" t="s">
        <v>2269</v>
      </c>
      <c r="B1092" t="s">
        <v>1288</v>
      </c>
      <c r="C1092" t="s">
        <v>11</v>
      </c>
      <c r="D1092">
        <v>540768.74</v>
      </c>
      <c r="E1092">
        <v>16714.72</v>
      </c>
      <c r="F1092" s="4">
        <v>44524</v>
      </c>
      <c r="G1092" s="4">
        <v>45465</v>
      </c>
      <c r="H1092" t="s">
        <v>1447</v>
      </c>
      <c r="I1092" t="s">
        <v>13</v>
      </c>
    </row>
    <row r="1093" spans="1:9" x14ac:dyDescent="0.3">
      <c r="A1093" t="s">
        <v>2270</v>
      </c>
      <c r="B1093" t="s">
        <v>2271</v>
      </c>
      <c r="C1093" t="s">
        <v>16</v>
      </c>
      <c r="D1093">
        <v>405778.87</v>
      </c>
      <c r="E1093">
        <v>4708.7299999999996</v>
      </c>
      <c r="F1093" s="4">
        <v>45051</v>
      </c>
      <c r="G1093" s="4">
        <v>45677</v>
      </c>
      <c r="H1093" t="s">
        <v>574</v>
      </c>
      <c r="I1093" t="s">
        <v>29</v>
      </c>
    </row>
    <row r="1094" spans="1:9" x14ac:dyDescent="0.3">
      <c r="A1094" t="s">
        <v>2272</v>
      </c>
      <c r="B1094" t="s">
        <v>2273</v>
      </c>
      <c r="C1094" t="s">
        <v>39</v>
      </c>
      <c r="D1094">
        <v>846353.12</v>
      </c>
      <c r="E1094">
        <v>36650.29</v>
      </c>
      <c r="F1094" s="4">
        <v>45366</v>
      </c>
      <c r="G1094" s="4">
        <v>45713</v>
      </c>
      <c r="H1094" t="s">
        <v>173</v>
      </c>
      <c r="I1094" t="s">
        <v>29</v>
      </c>
    </row>
    <row r="1095" spans="1:9" x14ac:dyDescent="0.3">
      <c r="A1095" t="s">
        <v>2274</v>
      </c>
      <c r="B1095" t="s">
        <v>2275</v>
      </c>
      <c r="C1095" t="s">
        <v>27</v>
      </c>
      <c r="D1095">
        <v>558638.53</v>
      </c>
      <c r="E1095">
        <v>19537.419999999998</v>
      </c>
      <c r="F1095" s="4">
        <v>45079</v>
      </c>
      <c r="G1095" s="4">
        <v>45288</v>
      </c>
      <c r="H1095" t="s">
        <v>326</v>
      </c>
      <c r="I1095" t="s">
        <v>13</v>
      </c>
    </row>
    <row r="1096" spans="1:9" x14ac:dyDescent="0.3">
      <c r="A1096" t="s">
        <v>2276</v>
      </c>
      <c r="B1096" t="s">
        <v>2277</v>
      </c>
      <c r="C1096" t="s">
        <v>35</v>
      </c>
      <c r="D1096">
        <v>318508.63</v>
      </c>
      <c r="E1096">
        <v>35504.67</v>
      </c>
      <c r="F1096" s="4">
        <v>44607</v>
      </c>
      <c r="G1096" s="4">
        <v>44902</v>
      </c>
      <c r="H1096" t="s">
        <v>2278</v>
      </c>
      <c r="I1096" t="s">
        <v>18</v>
      </c>
    </row>
    <row r="1097" spans="1:9" x14ac:dyDescent="0.3">
      <c r="A1097" t="s">
        <v>2279</v>
      </c>
      <c r="B1097" t="s">
        <v>440</v>
      </c>
      <c r="C1097" t="s">
        <v>11</v>
      </c>
      <c r="D1097">
        <v>688829.59</v>
      </c>
      <c r="E1097">
        <v>35927.83</v>
      </c>
      <c r="F1097" s="4">
        <v>45331</v>
      </c>
      <c r="G1097" s="4">
        <v>45846</v>
      </c>
      <c r="H1097" t="s">
        <v>881</v>
      </c>
      <c r="I1097" t="s">
        <v>18</v>
      </c>
    </row>
    <row r="1098" spans="1:9" x14ac:dyDescent="0.3">
      <c r="A1098" t="s">
        <v>2280</v>
      </c>
      <c r="B1098" t="s">
        <v>2281</v>
      </c>
      <c r="C1098" t="s">
        <v>16</v>
      </c>
      <c r="D1098">
        <v>573501.47</v>
      </c>
      <c r="E1098">
        <v>37158.31</v>
      </c>
      <c r="F1098" s="4">
        <v>44614</v>
      </c>
      <c r="G1098" s="4">
        <v>44642</v>
      </c>
      <c r="H1098" t="s">
        <v>2027</v>
      </c>
      <c r="I1098" t="s">
        <v>18</v>
      </c>
    </row>
    <row r="1099" spans="1:9" x14ac:dyDescent="0.3">
      <c r="A1099" t="s">
        <v>2282</v>
      </c>
      <c r="B1099" t="s">
        <v>501</v>
      </c>
      <c r="C1099" t="s">
        <v>11</v>
      </c>
      <c r="D1099">
        <v>519085.96</v>
      </c>
      <c r="E1099">
        <v>4099.3</v>
      </c>
      <c r="F1099" s="4">
        <v>44046</v>
      </c>
      <c r="G1099" s="4">
        <v>45177</v>
      </c>
      <c r="H1099" t="s">
        <v>611</v>
      </c>
      <c r="I1099" t="s">
        <v>13</v>
      </c>
    </row>
    <row r="1100" spans="1:9" x14ac:dyDescent="0.3">
      <c r="A1100" t="s">
        <v>2283</v>
      </c>
      <c r="B1100" t="s">
        <v>2284</v>
      </c>
      <c r="C1100" t="s">
        <v>27</v>
      </c>
      <c r="D1100">
        <v>594513.46</v>
      </c>
      <c r="E1100">
        <v>49064.47</v>
      </c>
      <c r="F1100" s="4">
        <v>44540</v>
      </c>
      <c r="G1100" s="4">
        <v>45359</v>
      </c>
      <c r="H1100" t="s">
        <v>64</v>
      </c>
      <c r="I1100" t="s">
        <v>13</v>
      </c>
    </row>
    <row r="1101" spans="1:9" x14ac:dyDescent="0.3">
      <c r="A1101" t="s">
        <v>2285</v>
      </c>
      <c r="B1101" t="s">
        <v>2286</v>
      </c>
      <c r="C1101" t="s">
        <v>27</v>
      </c>
      <c r="D1101">
        <v>124011.04</v>
      </c>
      <c r="E1101">
        <v>29845.439999999999</v>
      </c>
      <c r="F1101" s="4">
        <v>44866</v>
      </c>
      <c r="G1101" s="4">
        <v>45354</v>
      </c>
      <c r="H1101" t="s">
        <v>228</v>
      </c>
      <c r="I1101" t="s">
        <v>29</v>
      </c>
    </row>
    <row r="1102" spans="1:9" x14ac:dyDescent="0.3">
      <c r="A1102" t="s">
        <v>2287</v>
      </c>
      <c r="B1102" t="s">
        <v>2288</v>
      </c>
      <c r="C1102" t="s">
        <v>39</v>
      </c>
      <c r="D1102">
        <v>474798.99</v>
      </c>
      <c r="E1102">
        <v>49619.59</v>
      </c>
      <c r="F1102" s="4">
        <v>45161</v>
      </c>
      <c r="G1102" s="4">
        <v>45668</v>
      </c>
      <c r="H1102" t="s">
        <v>1043</v>
      </c>
      <c r="I1102" t="s">
        <v>13</v>
      </c>
    </row>
    <row r="1103" spans="1:9" x14ac:dyDescent="0.3">
      <c r="A1103" t="s">
        <v>2289</v>
      </c>
      <c r="B1103" t="s">
        <v>1655</v>
      </c>
      <c r="C1103" t="s">
        <v>35</v>
      </c>
      <c r="D1103">
        <v>663998.13</v>
      </c>
      <c r="E1103">
        <v>40211.94</v>
      </c>
      <c r="F1103" s="4">
        <v>45454</v>
      </c>
      <c r="G1103" s="4">
        <v>45780</v>
      </c>
      <c r="H1103" t="s">
        <v>185</v>
      </c>
      <c r="I1103" t="s">
        <v>13</v>
      </c>
    </row>
    <row r="1104" spans="1:9" x14ac:dyDescent="0.3">
      <c r="A1104" t="s">
        <v>2290</v>
      </c>
      <c r="B1104" t="s">
        <v>2291</v>
      </c>
      <c r="C1104" t="s">
        <v>16</v>
      </c>
      <c r="D1104">
        <v>272160.33</v>
      </c>
      <c r="E1104">
        <v>15653.81</v>
      </c>
      <c r="F1104" s="4">
        <v>45464</v>
      </c>
      <c r="G1104" s="4">
        <v>45805</v>
      </c>
      <c r="H1104" t="s">
        <v>1437</v>
      </c>
      <c r="I1104" t="s">
        <v>18</v>
      </c>
    </row>
    <row r="1105" spans="1:9" x14ac:dyDescent="0.3">
      <c r="A1105" t="s">
        <v>2292</v>
      </c>
      <c r="B1105" t="s">
        <v>2293</v>
      </c>
      <c r="C1105" t="s">
        <v>11</v>
      </c>
      <c r="D1105">
        <v>328478.93</v>
      </c>
      <c r="E1105">
        <v>25048.23</v>
      </c>
      <c r="F1105" s="4">
        <v>44498</v>
      </c>
      <c r="G1105" s="4">
        <v>44970</v>
      </c>
      <c r="H1105" t="s">
        <v>312</v>
      </c>
      <c r="I1105" t="s">
        <v>29</v>
      </c>
    </row>
    <row r="1106" spans="1:9" x14ac:dyDescent="0.3">
      <c r="A1106" t="s">
        <v>2294</v>
      </c>
      <c r="B1106" t="s">
        <v>423</v>
      </c>
      <c r="C1106" t="s">
        <v>11</v>
      </c>
      <c r="D1106">
        <v>271810.40000000002</v>
      </c>
      <c r="E1106">
        <v>28085.59</v>
      </c>
      <c r="F1106" s="4">
        <v>44861</v>
      </c>
      <c r="G1106" s="4">
        <v>45506</v>
      </c>
      <c r="H1106" t="s">
        <v>400</v>
      </c>
      <c r="I1106" t="s">
        <v>13</v>
      </c>
    </row>
    <row r="1107" spans="1:9" x14ac:dyDescent="0.3">
      <c r="A1107" t="s">
        <v>2295</v>
      </c>
      <c r="B1107" t="s">
        <v>1736</v>
      </c>
      <c r="C1107" t="s">
        <v>11</v>
      </c>
      <c r="D1107">
        <v>213177.14</v>
      </c>
      <c r="E1107">
        <v>25587.96</v>
      </c>
      <c r="F1107" s="4">
        <v>44250</v>
      </c>
      <c r="G1107" s="4">
        <v>45411</v>
      </c>
      <c r="H1107" t="s">
        <v>602</v>
      </c>
      <c r="I1107" t="s">
        <v>18</v>
      </c>
    </row>
    <row r="1108" spans="1:9" x14ac:dyDescent="0.3">
      <c r="A1108" t="s">
        <v>2296</v>
      </c>
      <c r="B1108" t="s">
        <v>596</v>
      </c>
      <c r="C1108" t="s">
        <v>11</v>
      </c>
      <c r="D1108">
        <v>208791.58</v>
      </c>
      <c r="E1108">
        <v>40176.050000000003</v>
      </c>
      <c r="F1108" s="4">
        <v>45479</v>
      </c>
      <c r="G1108" s="4">
        <v>45849</v>
      </c>
      <c r="H1108" t="s">
        <v>164</v>
      </c>
      <c r="I1108" t="s">
        <v>13</v>
      </c>
    </row>
    <row r="1109" spans="1:9" x14ac:dyDescent="0.3">
      <c r="A1109" t="s">
        <v>2297</v>
      </c>
      <c r="B1109" t="s">
        <v>2298</v>
      </c>
      <c r="C1109" t="s">
        <v>35</v>
      </c>
      <c r="D1109">
        <v>411480.5</v>
      </c>
      <c r="E1109">
        <v>6813.47</v>
      </c>
      <c r="F1109" s="4">
        <v>44807</v>
      </c>
      <c r="G1109" s="4">
        <v>44963</v>
      </c>
      <c r="H1109" t="s">
        <v>1223</v>
      </c>
      <c r="I1109" t="s">
        <v>29</v>
      </c>
    </row>
    <row r="1110" spans="1:9" x14ac:dyDescent="0.3">
      <c r="A1110" t="s">
        <v>2299</v>
      </c>
      <c r="B1110" t="s">
        <v>924</v>
      </c>
      <c r="C1110" t="s">
        <v>27</v>
      </c>
      <c r="D1110">
        <v>318593.77</v>
      </c>
      <c r="E1110">
        <v>14405.69</v>
      </c>
      <c r="F1110" s="4">
        <v>44713</v>
      </c>
      <c r="G1110" s="4">
        <v>45209</v>
      </c>
      <c r="H1110" t="s">
        <v>574</v>
      </c>
      <c r="I1110" t="s">
        <v>29</v>
      </c>
    </row>
    <row r="1111" spans="1:9" x14ac:dyDescent="0.3">
      <c r="A1111" t="s">
        <v>2300</v>
      </c>
      <c r="B1111" t="s">
        <v>2301</v>
      </c>
      <c r="C1111" t="s">
        <v>39</v>
      </c>
      <c r="D1111">
        <v>421926.77</v>
      </c>
      <c r="E1111">
        <v>42793.69</v>
      </c>
      <c r="F1111" s="4">
        <v>44188</v>
      </c>
      <c r="G1111" s="4">
        <v>44799</v>
      </c>
      <c r="H1111" t="s">
        <v>499</v>
      </c>
      <c r="I1111" t="s">
        <v>29</v>
      </c>
    </row>
    <row r="1112" spans="1:9" x14ac:dyDescent="0.3">
      <c r="A1112" t="s">
        <v>2302</v>
      </c>
      <c r="B1112" t="s">
        <v>2303</v>
      </c>
      <c r="C1112" t="s">
        <v>39</v>
      </c>
      <c r="D1112">
        <v>997255.96</v>
      </c>
      <c r="E1112">
        <v>33294.550000000003</v>
      </c>
      <c r="F1112" s="4">
        <v>44848</v>
      </c>
      <c r="G1112" s="4">
        <v>45589</v>
      </c>
      <c r="H1112" t="s">
        <v>2304</v>
      </c>
      <c r="I1112" t="s">
        <v>13</v>
      </c>
    </row>
    <row r="1113" spans="1:9" x14ac:dyDescent="0.3">
      <c r="A1113" t="s">
        <v>2305</v>
      </c>
      <c r="B1113" t="s">
        <v>2306</v>
      </c>
      <c r="C1113" t="s">
        <v>35</v>
      </c>
      <c r="D1113">
        <v>551250.19999999995</v>
      </c>
      <c r="E1113">
        <v>45784.52</v>
      </c>
      <c r="F1113" s="4">
        <v>44271</v>
      </c>
      <c r="G1113" s="4">
        <v>44602</v>
      </c>
      <c r="H1113" t="s">
        <v>1363</v>
      </c>
      <c r="I1113" t="s">
        <v>29</v>
      </c>
    </row>
    <row r="1114" spans="1:9" x14ac:dyDescent="0.3">
      <c r="A1114" t="s">
        <v>2307</v>
      </c>
      <c r="B1114" t="s">
        <v>1931</v>
      </c>
      <c r="C1114" t="s">
        <v>27</v>
      </c>
      <c r="D1114">
        <v>181210.84</v>
      </c>
      <c r="E1114">
        <v>21275.86</v>
      </c>
      <c r="F1114" s="4">
        <v>45200</v>
      </c>
      <c r="G1114" s="4">
        <v>45560</v>
      </c>
      <c r="H1114" t="s">
        <v>275</v>
      </c>
      <c r="I1114" t="s">
        <v>29</v>
      </c>
    </row>
    <row r="1115" spans="1:9" x14ac:dyDescent="0.3">
      <c r="A1115" t="s">
        <v>2308</v>
      </c>
      <c r="B1115" t="s">
        <v>2309</v>
      </c>
      <c r="C1115" t="s">
        <v>11</v>
      </c>
      <c r="D1115">
        <v>557551.5</v>
      </c>
      <c r="E1115">
        <v>12824.35</v>
      </c>
      <c r="F1115" s="4">
        <v>44279</v>
      </c>
      <c r="G1115" s="4">
        <v>44679</v>
      </c>
      <c r="H1115" t="s">
        <v>801</v>
      </c>
      <c r="I1115" t="s">
        <v>18</v>
      </c>
    </row>
    <row r="1116" spans="1:9" x14ac:dyDescent="0.3">
      <c r="A1116" t="s">
        <v>2310</v>
      </c>
      <c r="B1116" t="s">
        <v>1864</v>
      </c>
      <c r="C1116" t="s">
        <v>16</v>
      </c>
      <c r="D1116">
        <v>314395.03000000003</v>
      </c>
      <c r="E1116">
        <v>20471.13</v>
      </c>
      <c r="F1116" s="4">
        <v>44968</v>
      </c>
      <c r="G1116" s="4">
        <v>45092</v>
      </c>
      <c r="H1116" t="s">
        <v>12</v>
      </c>
      <c r="I1116" t="s">
        <v>29</v>
      </c>
    </row>
    <row r="1117" spans="1:9" x14ac:dyDescent="0.3">
      <c r="A1117" t="s">
        <v>2311</v>
      </c>
      <c r="B1117" t="s">
        <v>2312</v>
      </c>
      <c r="C1117" t="s">
        <v>11</v>
      </c>
      <c r="D1117">
        <v>969590.4</v>
      </c>
      <c r="E1117">
        <v>15774.23</v>
      </c>
      <c r="F1117" s="4">
        <v>44718</v>
      </c>
      <c r="G1117" s="4">
        <v>45819</v>
      </c>
      <c r="H1117" t="s">
        <v>64</v>
      </c>
      <c r="I1117" t="s">
        <v>18</v>
      </c>
    </row>
    <row r="1118" spans="1:9" x14ac:dyDescent="0.3">
      <c r="A1118" t="s">
        <v>2313</v>
      </c>
      <c r="B1118" t="s">
        <v>583</v>
      </c>
      <c r="C1118" t="s">
        <v>39</v>
      </c>
      <c r="D1118">
        <v>910853.56</v>
      </c>
      <c r="E1118">
        <v>23504.43</v>
      </c>
      <c r="F1118" s="4">
        <v>45262</v>
      </c>
      <c r="G1118" s="4">
        <v>45365</v>
      </c>
      <c r="H1118" t="s">
        <v>766</v>
      </c>
      <c r="I1118" t="s">
        <v>13</v>
      </c>
    </row>
    <row r="1119" spans="1:9" x14ac:dyDescent="0.3">
      <c r="A1119" t="s">
        <v>2314</v>
      </c>
      <c r="B1119" t="s">
        <v>1847</v>
      </c>
      <c r="C1119" t="s">
        <v>11</v>
      </c>
      <c r="D1119">
        <v>184847.61</v>
      </c>
      <c r="E1119">
        <v>31750.26</v>
      </c>
      <c r="F1119" s="4">
        <v>45034</v>
      </c>
      <c r="G1119" s="4">
        <v>45467</v>
      </c>
      <c r="H1119" t="s">
        <v>158</v>
      </c>
      <c r="I1119" t="s">
        <v>13</v>
      </c>
    </row>
    <row r="1120" spans="1:9" x14ac:dyDescent="0.3">
      <c r="A1120" t="s">
        <v>2315</v>
      </c>
      <c r="B1120" t="s">
        <v>2316</v>
      </c>
      <c r="C1120" t="s">
        <v>11</v>
      </c>
      <c r="D1120">
        <v>728715.44</v>
      </c>
      <c r="E1120">
        <v>20122.22</v>
      </c>
      <c r="F1120" s="4">
        <v>44333</v>
      </c>
      <c r="G1120" s="4">
        <v>44595</v>
      </c>
      <c r="H1120" t="s">
        <v>569</v>
      </c>
      <c r="I1120" t="s">
        <v>13</v>
      </c>
    </row>
    <row r="1121" spans="1:9" x14ac:dyDescent="0.3">
      <c r="A1121" t="s">
        <v>2317</v>
      </c>
      <c r="B1121" t="s">
        <v>1597</v>
      </c>
      <c r="C1121" t="s">
        <v>16</v>
      </c>
      <c r="D1121">
        <v>544746.51</v>
      </c>
      <c r="E1121">
        <v>19415.669999999998</v>
      </c>
      <c r="F1121" s="4">
        <v>44681</v>
      </c>
      <c r="G1121" s="4">
        <v>45528</v>
      </c>
      <c r="H1121" t="s">
        <v>2118</v>
      </c>
      <c r="I1121" t="s">
        <v>29</v>
      </c>
    </row>
    <row r="1122" spans="1:9" x14ac:dyDescent="0.3">
      <c r="A1122" t="s">
        <v>2318</v>
      </c>
      <c r="B1122" t="s">
        <v>776</v>
      </c>
      <c r="C1122" t="s">
        <v>39</v>
      </c>
      <c r="D1122">
        <v>281963.31</v>
      </c>
      <c r="E1122">
        <v>26201.88</v>
      </c>
      <c r="F1122" s="4">
        <v>45471</v>
      </c>
      <c r="G1122" s="4">
        <v>45770</v>
      </c>
      <c r="H1122" t="s">
        <v>1027</v>
      </c>
      <c r="I1122" t="s">
        <v>18</v>
      </c>
    </row>
    <row r="1123" spans="1:9" x14ac:dyDescent="0.3">
      <c r="A1123" t="s">
        <v>2319</v>
      </c>
      <c r="B1123" t="s">
        <v>1523</v>
      </c>
      <c r="C1123" t="s">
        <v>27</v>
      </c>
      <c r="D1123">
        <v>161248.38</v>
      </c>
      <c r="E1123">
        <v>27574.61</v>
      </c>
      <c r="F1123" s="4">
        <v>44461</v>
      </c>
      <c r="G1123" s="4">
        <v>44950</v>
      </c>
      <c r="H1123" t="s">
        <v>365</v>
      </c>
      <c r="I1123" t="s">
        <v>29</v>
      </c>
    </row>
    <row r="1124" spans="1:9" x14ac:dyDescent="0.3">
      <c r="A1124" t="s">
        <v>2320</v>
      </c>
      <c r="B1124" t="s">
        <v>2321</v>
      </c>
      <c r="C1124" t="s">
        <v>27</v>
      </c>
      <c r="D1124">
        <v>867534.09</v>
      </c>
      <c r="E1124">
        <v>23930.44</v>
      </c>
      <c r="F1124" s="4">
        <v>44305</v>
      </c>
      <c r="G1124" s="4">
        <v>45040</v>
      </c>
      <c r="H1124" t="s">
        <v>326</v>
      </c>
      <c r="I1124" t="s">
        <v>13</v>
      </c>
    </row>
    <row r="1125" spans="1:9" x14ac:dyDescent="0.3">
      <c r="A1125" t="s">
        <v>2322</v>
      </c>
      <c r="B1125" t="s">
        <v>2323</v>
      </c>
      <c r="C1125" t="s">
        <v>35</v>
      </c>
      <c r="D1125">
        <v>287678.09999999998</v>
      </c>
      <c r="E1125">
        <v>47699.5</v>
      </c>
      <c r="F1125" s="4">
        <v>45271</v>
      </c>
      <c r="G1125" s="4">
        <v>45597</v>
      </c>
      <c r="H1125" t="s">
        <v>185</v>
      </c>
      <c r="I1125" t="s">
        <v>13</v>
      </c>
    </row>
    <row r="1126" spans="1:9" x14ac:dyDescent="0.3">
      <c r="A1126" t="s">
        <v>2324</v>
      </c>
      <c r="B1126" t="s">
        <v>2325</v>
      </c>
      <c r="C1126" t="s">
        <v>11</v>
      </c>
      <c r="D1126">
        <v>364136.95</v>
      </c>
      <c r="E1126">
        <v>23700.11</v>
      </c>
      <c r="F1126" s="4">
        <v>44238</v>
      </c>
      <c r="G1126" s="4">
        <v>45002</v>
      </c>
      <c r="H1126" t="s">
        <v>574</v>
      </c>
      <c r="I1126" t="s">
        <v>13</v>
      </c>
    </row>
    <row r="1127" spans="1:9" x14ac:dyDescent="0.3">
      <c r="A1127" t="s">
        <v>2326</v>
      </c>
      <c r="B1127" t="s">
        <v>2327</v>
      </c>
      <c r="C1127" t="s">
        <v>35</v>
      </c>
      <c r="D1127">
        <v>142883.26999999999</v>
      </c>
      <c r="E1127">
        <v>29012.27</v>
      </c>
      <c r="F1127" s="4">
        <v>45249</v>
      </c>
      <c r="G1127" s="4">
        <v>45291</v>
      </c>
      <c r="H1127" t="s">
        <v>76</v>
      </c>
      <c r="I1127" t="s">
        <v>18</v>
      </c>
    </row>
    <row r="1128" spans="1:9" x14ac:dyDescent="0.3">
      <c r="A1128" t="s">
        <v>2328</v>
      </c>
      <c r="B1128" t="s">
        <v>340</v>
      </c>
      <c r="C1128" t="s">
        <v>35</v>
      </c>
      <c r="D1128">
        <v>128004.97</v>
      </c>
      <c r="E1128">
        <v>3182.21</v>
      </c>
      <c r="F1128" s="4">
        <v>45033</v>
      </c>
      <c r="G1128" s="4">
        <v>45166</v>
      </c>
      <c r="H1128" t="s">
        <v>67</v>
      </c>
      <c r="I1128" t="s">
        <v>13</v>
      </c>
    </row>
    <row r="1129" spans="1:9" x14ac:dyDescent="0.3">
      <c r="A1129" t="s">
        <v>2329</v>
      </c>
      <c r="B1129" t="s">
        <v>2330</v>
      </c>
      <c r="C1129" t="s">
        <v>35</v>
      </c>
      <c r="D1129">
        <v>962892.87</v>
      </c>
      <c r="E1129">
        <v>26138.11</v>
      </c>
      <c r="F1129" s="4">
        <v>44932</v>
      </c>
      <c r="G1129" s="4">
        <v>45332</v>
      </c>
      <c r="H1129" t="s">
        <v>1423</v>
      </c>
      <c r="I1129" t="s">
        <v>13</v>
      </c>
    </row>
    <row r="1130" spans="1:9" x14ac:dyDescent="0.3">
      <c r="A1130" t="s">
        <v>2331</v>
      </c>
      <c r="B1130" t="s">
        <v>1625</v>
      </c>
      <c r="C1130" t="s">
        <v>27</v>
      </c>
      <c r="D1130">
        <v>465618.83</v>
      </c>
      <c r="E1130">
        <v>3843.19</v>
      </c>
      <c r="F1130" s="4">
        <v>45334</v>
      </c>
      <c r="G1130" s="4">
        <v>45667</v>
      </c>
      <c r="H1130" t="s">
        <v>134</v>
      </c>
      <c r="I1130" t="s">
        <v>18</v>
      </c>
    </row>
    <row r="1131" spans="1:9" x14ac:dyDescent="0.3">
      <c r="A1131" t="s">
        <v>2332</v>
      </c>
      <c r="B1131" t="s">
        <v>2333</v>
      </c>
      <c r="C1131" t="s">
        <v>16</v>
      </c>
      <c r="D1131">
        <v>262040.57</v>
      </c>
      <c r="E1131">
        <v>20079.939999999999</v>
      </c>
      <c r="F1131" s="4">
        <v>44513</v>
      </c>
      <c r="G1131" s="4">
        <v>44725</v>
      </c>
      <c r="H1131" t="s">
        <v>784</v>
      </c>
      <c r="I1131" t="s">
        <v>18</v>
      </c>
    </row>
    <row r="1132" spans="1:9" x14ac:dyDescent="0.3">
      <c r="A1132" t="s">
        <v>2334</v>
      </c>
      <c r="B1132" t="s">
        <v>870</v>
      </c>
      <c r="C1132" t="s">
        <v>35</v>
      </c>
      <c r="D1132">
        <v>964859.23</v>
      </c>
      <c r="E1132">
        <v>22791.3</v>
      </c>
      <c r="F1132" s="4">
        <v>45105</v>
      </c>
      <c r="G1132" s="4">
        <v>45353</v>
      </c>
      <c r="H1132" t="s">
        <v>139</v>
      </c>
      <c r="I1132" t="s">
        <v>29</v>
      </c>
    </row>
    <row r="1133" spans="1:9" x14ac:dyDescent="0.3">
      <c r="A1133" t="s">
        <v>2335</v>
      </c>
      <c r="B1133" t="s">
        <v>1037</v>
      </c>
      <c r="C1133" t="s">
        <v>27</v>
      </c>
      <c r="D1133">
        <v>521987.97</v>
      </c>
      <c r="E1133">
        <v>45295.13</v>
      </c>
      <c r="F1133" s="4">
        <v>44522</v>
      </c>
      <c r="G1133" s="4">
        <v>45440</v>
      </c>
      <c r="H1133" t="s">
        <v>85</v>
      </c>
      <c r="I1133" t="s">
        <v>18</v>
      </c>
    </row>
    <row r="1134" spans="1:9" x14ac:dyDescent="0.3">
      <c r="A1134" t="s">
        <v>2336</v>
      </c>
      <c r="B1134" t="s">
        <v>2337</v>
      </c>
      <c r="C1134" t="s">
        <v>35</v>
      </c>
      <c r="D1134">
        <v>970649</v>
      </c>
      <c r="E1134">
        <v>17862.330000000002</v>
      </c>
      <c r="F1134" s="4">
        <v>45329</v>
      </c>
      <c r="G1134" s="4">
        <v>45346</v>
      </c>
      <c r="H1134" t="s">
        <v>1296</v>
      </c>
      <c r="I1134" t="s">
        <v>13</v>
      </c>
    </row>
    <row r="1135" spans="1:9" x14ac:dyDescent="0.3">
      <c r="A1135" t="s">
        <v>2338</v>
      </c>
      <c r="B1135" t="s">
        <v>212</v>
      </c>
      <c r="C1135" t="s">
        <v>16</v>
      </c>
      <c r="D1135">
        <v>267065.83</v>
      </c>
      <c r="E1135">
        <v>21772.240000000002</v>
      </c>
      <c r="F1135" s="4">
        <v>44822</v>
      </c>
      <c r="G1135" s="4">
        <v>45088</v>
      </c>
      <c r="H1135" t="s">
        <v>1204</v>
      </c>
      <c r="I1135" t="s">
        <v>29</v>
      </c>
    </row>
    <row r="1136" spans="1:9" x14ac:dyDescent="0.3">
      <c r="A1136" t="s">
        <v>2339</v>
      </c>
      <c r="B1136" t="s">
        <v>814</v>
      </c>
      <c r="C1136" t="s">
        <v>11</v>
      </c>
      <c r="D1136">
        <v>535975.48</v>
      </c>
      <c r="E1136">
        <v>25276.240000000002</v>
      </c>
      <c r="F1136" s="4">
        <v>44225</v>
      </c>
      <c r="G1136" s="4">
        <v>44928</v>
      </c>
      <c r="H1136" t="s">
        <v>581</v>
      </c>
      <c r="I1136" t="s">
        <v>29</v>
      </c>
    </row>
    <row r="1137" spans="1:9" x14ac:dyDescent="0.3">
      <c r="A1137" t="s">
        <v>2340</v>
      </c>
      <c r="B1137" t="s">
        <v>2341</v>
      </c>
      <c r="C1137" t="s">
        <v>11</v>
      </c>
      <c r="D1137">
        <v>296162.77</v>
      </c>
      <c r="E1137">
        <v>21586.94</v>
      </c>
      <c r="F1137" s="4">
        <v>44289</v>
      </c>
      <c r="G1137" s="4">
        <v>45375</v>
      </c>
      <c r="H1137" t="s">
        <v>1027</v>
      </c>
      <c r="I1137" t="s">
        <v>18</v>
      </c>
    </row>
    <row r="1138" spans="1:9" x14ac:dyDescent="0.3">
      <c r="A1138" t="s">
        <v>2342</v>
      </c>
      <c r="B1138" t="s">
        <v>2343</v>
      </c>
      <c r="C1138" t="s">
        <v>35</v>
      </c>
      <c r="D1138">
        <v>313234.90999999997</v>
      </c>
      <c r="E1138">
        <v>20254.84</v>
      </c>
      <c r="F1138" s="4">
        <v>45492</v>
      </c>
      <c r="G1138" s="4">
        <v>45542</v>
      </c>
      <c r="H1138" t="s">
        <v>2278</v>
      </c>
      <c r="I1138" t="s">
        <v>29</v>
      </c>
    </row>
    <row r="1139" spans="1:9" x14ac:dyDescent="0.3">
      <c r="A1139" t="s">
        <v>2344</v>
      </c>
      <c r="B1139" t="s">
        <v>2345</v>
      </c>
      <c r="C1139" t="s">
        <v>11</v>
      </c>
      <c r="D1139">
        <v>930436.04</v>
      </c>
      <c r="E1139">
        <v>33184.269999999997</v>
      </c>
      <c r="F1139" s="4">
        <v>44388</v>
      </c>
      <c r="G1139" s="4">
        <v>44444</v>
      </c>
      <c r="H1139" t="s">
        <v>394</v>
      </c>
      <c r="I1139" t="s">
        <v>29</v>
      </c>
    </row>
    <row r="1140" spans="1:9" x14ac:dyDescent="0.3">
      <c r="A1140" t="s">
        <v>2346</v>
      </c>
      <c r="B1140" t="s">
        <v>2347</v>
      </c>
      <c r="C1140" t="s">
        <v>35</v>
      </c>
      <c r="D1140">
        <v>155478.48000000001</v>
      </c>
      <c r="E1140">
        <v>23301.31</v>
      </c>
      <c r="F1140" s="4">
        <v>45126</v>
      </c>
      <c r="G1140" s="4">
        <v>45516</v>
      </c>
      <c r="H1140" t="s">
        <v>269</v>
      </c>
      <c r="I1140" t="s">
        <v>29</v>
      </c>
    </row>
    <row r="1141" spans="1:9" x14ac:dyDescent="0.3">
      <c r="A1141" t="s">
        <v>2348</v>
      </c>
      <c r="B1141" t="s">
        <v>2349</v>
      </c>
      <c r="C1141" t="s">
        <v>27</v>
      </c>
      <c r="D1141">
        <v>435310.02</v>
      </c>
      <c r="E1141">
        <v>32802.36</v>
      </c>
      <c r="F1141" s="4">
        <v>45015</v>
      </c>
      <c r="G1141" s="4">
        <v>45594</v>
      </c>
      <c r="H1141" t="s">
        <v>1305</v>
      </c>
      <c r="I1141" t="s">
        <v>13</v>
      </c>
    </row>
    <row r="1142" spans="1:9" x14ac:dyDescent="0.3">
      <c r="A1142" t="s">
        <v>2350</v>
      </c>
      <c r="B1142" t="s">
        <v>2351</v>
      </c>
      <c r="C1142" t="s">
        <v>11</v>
      </c>
      <c r="D1142">
        <v>197753.27</v>
      </c>
      <c r="E1142">
        <v>36769.51</v>
      </c>
      <c r="F1142" s="4">
        <v>45318</v>
      </c>
      <c r="G1142" s="4">
        <v>45667</v>
      </c>
      <c r="H1142" t="s">
        <v>150</v>
      </c>
      <c r="I1142" t="s">
        <v>29</v>
      </c>
    </row>
    <row r="1143" spans="1:9" x14ac:dyDescent="0.3">
      <c r="A1143" t="s">
        <v>2352</v>
      </c>
      <c r="B1143" t="s">
        <v>2353</v>
      </c>
      <c r="C1143" t="s">
        <v>11</v>
      </c>
      <c r="D1143">
        <v>759646.33</v>
      </c>
      <c r="E1143">
        <v>25651.08</v>
      </c>
      <c r="F1143" s="4">
        <v>45215</v>
      </c>
      <c r="G1143" s="4">
        <v>45587</v>
      </c>
      <c r="H1143" t="s">
        <v>1526</v>
      </c>
      <c r="I1143" t="s">
        <v>13</v>
      </c>
    </row>
    <row r="1144" spans="1:9" x14ac:dyDescent="0.3">
      <c r="A1144" t="s">
        <v>2354</v>
      </c>
      <c r="B1144" t="s">
        <v>2355</v>
      </c>
      <c r="C1144" t="s">
        <v>35</v>
      </c>
      <c r="D1144">
        <v>952180.97</v>
      </c>
      <c r="E1144">
        <v>5224.33</v>
      </c>
      <c r="F1144" s="4">
        <v>45469</v>
      </c>
      <c r="G1144" s="4">
        <v>45772</v>
      </c>
      <c r="H1144" t="s">
        <v>839</v>
      </c>
      <c r="I1144" t="s">
        <v>29</v>
      </c>
    </row>
    <row r="1145" spans="1:9" x14ac:dyDescent="0.3">
      <c r="A1145" t="s">
        <v>2356</v>
      </c>
      <c r="B1145" t="s">
        <v>2170</v>
      </c>
      <c r="C1145" t="s">
        <v>27</v>
      </c>
      <c r="D1145">
        <v>239750.91</v>
      </c>
      <c r="E1145">
        <v>20428.71</v>
      </c>
      <c r="F1145" s="4">
        <v>44081</v>
      </c>
      <c r="G1145" s="4">
        <v>45161</v>
      </c>
      <c r="H1145" t="s">
        <v>102</v>
      </c>
      <c r="I1145" t="s">
        <v>29</v>
      </c>
    </row>
    <row r="1146" spans="1:9" x14ac:dyDescent="0.3">
      <c r="A1146" t="s">
        <v>2357</v>
      </c>
      <c r="B1146" t="s">
        <v>2358</v>
      </c>
      <c r="C1146" t="s">
        <v>27</v>
      </c>
      <c r="D1146">
        <v>583950.81000000006</v>
      </c>
      <c r="E1146">
        <v>7342.53</v>
      </c>
      <c r="F1146" s="4">
        <v>45309</v>
      </c>
      <c r="G1146" s="4">
        <v>45702</v>
      </c>
      <c r="H1146" t="s">
        <v>564</v>
      </c>
      <c r="I1146" t="s">
        <v>18</v>
      </c>
    </row>
    <row r="1147" spans="1:9" x14ac:dyDescent="0.3">
      <c r="A1147" t="s">
        <v>2359</v>
      </c>
      <c r="B1147" t="s">
        <v>2360</v>
      </c>
      <c r="C1147" t="s">
        <v>27</v>
      </c>
      <c r="D1147">
        <v>276921.42</v>
      </c>
      <c r="E1147">
        <v>24452.240000000002</v>
      </c>
      <c r="F1147" s="4">
        <v>45351</v>
      </c>
      <c r="G1147" s="4">
        <v>45569</v>
      </c>
      <c r="H1147" t="s">
        <v>82</v>
      </c>
      <c r="I1147" t="s">
        <v>13</v>
      </c>
    </row>
    <row r="1148" spans="1:9" x14ac:dyDescent="0.3">
      <c r="A1148" t="s">
        <v>2361</v>
      </c>
      <c r="B1148" t="s">
        <v>2362</v>
      </c>
      <c r="C1148" t="s">
        <v>27</v>
      </c>
      <c r="D1148">
        <v>325207.48</v>
      </c>
      <c r="E1148">
        <v>30265.919999999998</v>
      </c>
      <c r="F1148" s="4">
        <v>44600</v>
      </c>
      <c r="G1148" s="4">
        <v>45305</v>
      </c>
      <c r="H1148" t="s">
        <v>238</v>
      </c>
      <c r="I1148" t="s">
        <v>13</v>
      </c>
    </row>
    <row r="1149" spans="1:9" x14ac:dyDescent="0.3">
      <c r="A1149" t="s">
        <v>2363</v>
      </c>
      <c r="B1149" t="s">
        <v>2364</v>
      </c>
      <c r="C1149" t="s">
        <v>27</v>
      </c>
      <c r="D1149">
        <v>312759.5</v>
      </c>
      <c r="E1149">
        <v>13986.28</v>
      </c>
      <c r="F1149" s="4">
        <v>45098</v>
      </c>
      <c r="G1149" s="4">
        <v>45332</v>
      </c>
      <c r="H1149" t="s">
        <v>1746</v>
      </c>
      <c r="I1149" t="s">
        <v>29</v>
      </c>
    </row>
    <row r="1150" spans="1:9" x14ac:dyDescent="0.3">
      <c r="A1150" t="s">
        <v>2365</v>
      </c>
      <c r="B1150" t="s">
        <v>2366</v>
      </c>
      <c r="C1150" t="s">
        <v>27</v>
      </c>
      <c r="D1150">
        <v>386710.67</v>
      </c>
      <c r="E1150">
        <v>27535.39</v>
      </c>
      <c r="F1150" s="4">
        <v>44408</v>
      </c>
      <c r="G1150" s="4">
        <v>44813</v>
      </c>
      <c r="H1150" t="s">
        <v>2134</v>
      </c>
      <c r="I1150" t="s">
        <v>29</v>
      </c>
    </row>
    <row r="1151" spans="1:9" x14ac:dyDescent="0.3">
      <c r="A1151" t="s">
        <v>2367</v>
      </c>
      <c r="B1151" t="s">
        <v>2368</v>
      </c>
      <c r="C1151" t="s">
        <v>16</v>
      </c>
      <c r="D1151">
        <v>794952.61</v>
      </c>
      <c r="E1151">
        <v>15635.34</v>
      </c>
      <c r="F1151" s="4">
        <v>44460</v>
      </c>
      <c r="G1151" s="4">
        <v>45491</v>
      </c>
      <c r="H1151" t="s">
        <v>208</v>
      </c>
      <c r="I1151" t="s">
        <v>18</v>
      </c>
    </row>
    <row r="1152" spans="1:9" x14ac:dyDescent="0.3">
      <c r="A1152" t="s">
        <v>2369</v>
      </c>
      <c r="B1152" t="s">
        <v>2370</v>
      </c>
      <c r="C1152" t="s">
        <v>35</v>
      </c>
      <c r="D1152">
        <v>921584.11</v>
      </c>
      <c r="E1152">
        <v>24188.49</v>
      </c>
      <c r="F1152" s="4">
        <v>45101</v>
      </c>
      <c r="G1152" s="4">
        <v>45173</v>
      </c>
      <c r="H1152" t="s">
        <v>886</v>
      </c>
      <c r="I1152" t="s">
        <v>18</v>
      </c>
    </row>
    <row r="1153" spans="1:9" x14ac:dyDescent="0.3">
      <c r="A1153" t="s">
        <v>2371</v>
      </c>
      <c r="B1153" t="s">
        <v>2024</v>
      </c>
      <c r="C1153" t="s">
        <v>27</v>
      </c>
      <c r="D1153">
        <v>326925.62</v>
      </c>
      <c r="E1153">
        <v>35370.910000000003</v>
      </c>
      <c r="F1153" s="4">
        <v>44631</v>
      </c>
      <c r="G1153" s="4">
        <v>44806</v>
      </c>
      <c r="H1153" t="s">
        <v>164</v>
      </c>
      <c r="I1153" t="s">
        <v>18</v>
      </c>
    </row>
    <row r="1154" spans="1:9" x14ac:dyDescent="0.3">
      <c r="A1154" t="s">
        <v>2372</v>
      </c>
      <c r="B1154" t="s">
        <v>2373</v>
      </c>
      <c r="C1154" t="s">
        <v>11</v>
      </c>
      <c r="D1154">
        <v>722977.21</v>
      </c>
      <c r="E1154">
        <v>28520.78</v>
      </c>
      <c r="F1154" s="4">
        <v>45418</v>
      </c>
      <c r="G1154" s="4">
        <v>45788</v>
      </c>
      <c r="H1154" t="s">
        <v>1050</v>
      </c>
      <c r="I1154" t="s">
        <v>29</v>
      </c>
    </row>
    <row r="1155" spans="1:9" x14ac:dyDescent="0.3">
      <c r="A1155" t="s">
        <v>2374</v>
      </c>
      <c r="B1155" t="s">
        <v>1937</v>
      </c>
      <c r="C1155" t="s">
        <v>27</v>
      </c>
      <c r="D1155">
        <v>226657.88</v>
      </c>
      <c r="E1155">
        <v>32643.88</v>
      </c>
      <c r="F1155" s="4">
        <v>44561</v>
      </c>
      <c r="G1155" s="4">
        <v>44975</v>
      </c>
      <c r="H1155" t="s">
        <v>245</v>
      </c>
      <c r="I1155" t="s">
        <v>18</v>
      </c>
    </row>
    <row r="1156" spans="1:9" x14ac:dyDescent="0.3">
      <c r="A1156" t="s">
        <v>2375</v>
      </c>
      <c r="B1156" t="s">
        <v>2376</v>
      </c>
      <c r="C1156" t="s">
        <v>27</v>
      </c>
      <c r="D1156">
        <v>805367.89</v>
      </c>
      <c r="E1156">
        <v>34736</v>
      </c>
      <c r="F1156" s="4">
        <v>44063</v>
      </c>
      <c r="G1156" s="4">
        <v>45161</v>
      </c>
      <c r="H1156" t="s">
        <v>1991</v>
      </c>
      <c r="I1156" t="s">
        <v>18</v>
      </c>
    </row>
    <row r="1157" spans="1:9" x14ac:dyDescent="0.3">
      <c r="A1157" t="s">
        <v>2377</v>
      </c>
      <c r="B1157" t="s">
        <v>2378</v>
      </c>
      <c r="C1157" t="s">
        <v>39</v>
      </c>
      <c r="D1157">
        <v>996707.47</v>
      </c>
      <c r="E1157">
        <v>18158.91</v>
      </c>
      <c r="F1157" s="4">
        <v>45214</v>
      </c>
      <c r="G1157" s="4">
        <v>45613</v>
      </c>
      <c r="H1157" t="s">
        <v>1008</v>
      </c>
      <c r="I1157" t="s">
        <v>18</v>
      </c>
    </row>
    <row r="1158" spans="1:9" x14ac:dyDescent="0.3">
      <c r="A1158" t="s">
        <v>2379</v>
      </c>
      <c r="B1158" t="s">
        <v>706</v>
      </c>
      <c r="C1158" t="s">
        <v>39</v>
      </c>
      <c r="D1158">
        <v>361153.87</v>
      </c>
      <c r="E1158">
        <v>47744.99</v>
      </c>
      <c r="F1158" s="4">
        <v>45466</v>
      </c>
      <c r="G1158" s="4">
        <v>45631</v>
      </c>
      <c r="H1158" t="s">
        <v>1259</v>
      </c>
      <c r="I1158" t="s">
        <v>18</v>
      </c>
    </row>
    <row r="1159" spans="1:9" x14ac:dyDescent="0.3">
      <c r="A1159" t="s">
        <v>2380</v>
      </c>
      <c r="B1159" t="s">
        <v>2381</v>
      </c>
      <c r="C1159" t="s">
        <v>35</v>
      </c>
      <c r="D1159">
        <v>531459.48</v>
      </c>
      <c r="E1159">
        <v>30167</v>
      </c>
      <c r="F1159" s="4">
        <v>45104</v>
      </c>
      <c r="G1159" s="4">
        <v>45691</v>
      </c>
      <c r="H1159" t="s">
        <v>73</v>
      </c>
      <c r="I1159" t="s">
        <v>13</v>
      </c>
    </row>
    <row r="1160" spans="1:9" x14ac:dyDescent="0.3">
      <c r="A1160" t="s">
        <v>2382</v>
      </c>
      <c r="B1160" t="s">
        <v>2383</v>
      </c>
      <c r="C1160" t="s">
        <v>16</v>
      </c>
      <c r="D1160">
        <v>445653.11</v>
      </c>
      <c r="E1160">
        <v>11545.39</v>
      </c>
      <c r="F1160" s="4">
        <v>45071</v>
      </c>
      <c r="G1160" s="4">
        <v>45366</v>
      </c>
      <c r="H1160" t="s">
        <v>516</v>
      </c>
      <c r="I1160" t="s">
        <v>13</v>
      </c>
    </row>
    <row r="1161" spans="1:9" x14ac:dyDescent="0.3">
      <c r="A1161" t="s">
        <v>2384</v>
      </c>
      <c r="B1161" t="s">
        <v>757</v>
      </c>
      <c r="C1161" t="s">
        <v>16</v>
      </c>
      <c r="D1161">
        <v>612675.43000000005</v>
      </c>
      <c r="E1161">
        <v>31529.55</v>
      </c>
      <c r="F1161" s="4">
        <v>45056</v>
      </c>
      <c r="G1161" s="4">
        <v>45618</v>
      </c>
      <c r="H1161" t="s">
        <v>380</v>
      </c>
      <c r="I1161" t="s">
        <v>29</v>
      </c>
    </row>
    <row r="1162" spans="1:9" x14ac:dyDescent="0.3">
      <c r="A1162" t="s">
        <v>2385</v>
      </c>
      <c r="B1162" t="s">
        <v>2386</v>
      </c>
      <c r="C1162" t="s">
        <v>16</v>
      </c>
      <c r="D1162">
        <v>510703.88</v>
      </c>
      <c r="E1162">
        <v>32334.7</v>
      </c>
      <c r="F1162" s="4">
        <v>44844</v>
      </c>
      <c r="G1162" s="4">
        <v>44892</v>
      </c>
      <c r="H1162" t="s">
        <v>435</v>
      </c>
      <c r="I1162" t="s">
        <v>29</v>
      </c>
    </row>
    <row r="1163" spans="1:9" x14ac:dyDescent="0.3">
      <c r="A1163" t="s">
        <v>2387</v>
      </c>
      <c r="B1163" t="s">
        <v>2388</v>
      </c>
      <c r="C1163" t="s">
        <v>27</v>
      </c>
      <c r="D1163">
        <v>224389.32</v>
      </c>
      <c r="E1163">
        <v>29071.040000000001</v>
      </c>
      <c r="F1163" s="4">
        <v>45474</v>
      </c>
      <c r="G1163" s="4">
        <v>45726</v>
      </c>
      <c r="H1163" t="s">
        <v>881</v>
      </c>
      <c r="I1163" t="s">
        <v>13</v>
      </c>
    </row>
    <row r="1164" spans="1:9" x14ac:dyDescent="0.3">
      <c r="A1164" t="s">
        <v>2389</v>
      </c>
      <c r="B1164" t="s">
        <v>2261</v>
      </c>
      <c r="C1164" t="s">
        <v>11</v>
      </c>
      <c r="D1164">
        <v>647467.02</v>
      </c>
      <c r="E1164">
        <v>4829.9399999999996</v>
      </c>
      <c r="F1164" s="4">
        <v>44966</v>
      </c>
      <c r="G1164" s="4">
        <v>45177</v>
      </c>
      <c r="H1164" t="s">
        <v>886</v>
      </c>
      <c r="I1164" t="s">
        <v>29</v>
      </c>
    </row>
    <row r="1165" spans="1:9" x14ac:dyDescent="0.3">
      <c r="A1165" t="s">
        <v>2390</v>
      </c>
      <c r="B1165" t="s">
        <v>1967</v>
      </c>
      <c r="C1165" t="s">
        <v>35</v>
      </c>
      <c r="D1165">
        <v>552037.79</v>
      </c>
      <c r="E1165">
        <v>20560.189999999999</v>
      </c>
      <c r="F1165" s="4">
        <v>45382</v>
      </c>
      <c r="G1165" s="4">
        <v>45738</v>
      </c>
      <c r="H1165" t="s">
        <v>774</v>
      </c>
      <c r="I1165" t="s">
        <v>18</v>
      </c>
    </row>
    <row r="1166" spans="1:9" x14ac:dyDescent="0.3">
      <c r="A1166" t="s">
        <v>2391</v>
      </c>
      <c r="B1166" t="s">
        <v>2392</v>
      </c>
      <c r="C1166" t="s">
        <v>39</v>
      </c>
      <c r="D1166">
        <v>531389.06000000006</v>
      </c>
      <c r="E1166">
        <v>9076.26</v>
      </c>
      <c r="F1166" s="4">
        <v>45431</v>
      </c>
      <c r="G1166" s="4">
        <v>45799</v>
      </c>
      <c r="H1166" t="s">
        <v>733</v>
      </c>
      <c r="I1166" t="s">
        <v>13</v>
      </c>
    </row>
    <row r="1167" spans="1:9" x14ac:dyDescent="0.3">
      <c r="A1167" t="s">
        <v>2393</v>
      </c>
      <c r="B1167" t="s">
        <v>2394</v>
      </c>
      <c r="C1167" t="s">
        <v>39</v>
      </c>
      <c r="D1167">
        <v>413102.28</v>
      </c>
      <c r="E1167">
        <v>24697.34</v>
      </c>
      <c r="F1167" s="4">
        <v>45308</v>
      </c>
      <c r="G1167" s="4">
        <v>45418</v>
      </c>
      <c r="H1167" t="s">
        <v>943</v>
      </c>
      <c r="I1167" t="s">
        <v>13</v>
      </c>
    </row>
    <row r="1168" spans="1:9" x14ac:dyDescent="0.3">
      <c r="A1168" t="s">
        <v>2395</v>
      </c>
      <c r="B1168" t="s">
        <v>2396</v>
      </c>
      <c r="C1168" t="s">
        <v>39</v>
      </c>
      <c r="D1168">
        <v>164637.47</v>
      </c>
      <c r="E1168">
        <v>11814.8</v>
      </c>
      <c r="F1168" s="4">
        <v>45171</v>
      </c>
      <c r="G1168" s="4">
        <v>45737</v>
      </c>
      <c r="H1168" t="s">
        <v>2151</v>
      </c>
      <c r="I1168" t="s">
        <v>18</v>
      </c>
    </row>
    <row r="1169" spans="1:9" x14ac:dyDescent="0.3">
      <c r="A1169" t="s">
        <v>2397</v>
      </c>
      <c r="B1169" t="s">
        <v>2043</v>
      </c>
      <c r="C1169" t="s">
        <v>27</v>
      </c>
      <c r="D1169">
        <v>849710.39</v>
      </c>
      <c r="E1169">
        <v>26661.71</v>
      </c>
      <c r="F1169" s="4">
        <v>45256</v>
      </c>
      <c r="G1169" s="4">
        <v>45537</v>
      </c>
      <c r="H1169" t="s">
        <v>292</v>
      </c>
      <c r="I1169" t="s">
        <v>18</v>
      </c>
    </row>
    <row r="1170" spans="1:9" x14ac:dyDescent="0.3">
      <c r="A1170" t="s">
        <v>2398</v>
      </c>
      <c r="B1170" t="s">
        <v>2399</v>
      </c>
      <c r="C1170" t="s">
        <v>27</v>
      </c>
      <c r="D1170">
        <v>756059.7</v>
      </c>
      <c r="E1170">
        <v>18725.849999999999</v>
      </c>
      <c r="F1170" s="4">
        <v>45065</v>
      </c>
      <c r="G1170" s="4">
        <v>45506</v>
      </c>
      <c r="H1170" t="s">
        <v>537</v>
      </c>
      <c r="I1170" t="s">
        <v>13</v>
      </c>
    </row>
    <row r="1171" spans="1:9" x14ac:dyDescent="0.3">
      <c r="A1171" t="s">
        <v>2400</v>
      </c>
      <c r="B1171" t="s">
        <v>2401</v>
      </c>
      <c r="C1171" t="s">
        <v>39</v>
      </c>
      <c r="D1171">
        <v>829328.06</v>
      </c>
      <c r="E1171">
        <v>21039.56</v>
      </c>
      <c r="F1171" s="4">
        <v>44157</v>
      </c>
      <c r="G1171" s="4">
        <v>44916</v>
      </c>
      <c r="H1171" t="s">
        <v>196</v>
      </c>
      <c r="I1171" t="s">
        <v>29</v>
      </c>
    </row>
    <row r="1172" spans="1:9" x14ac:dyDescent="0.3">
      <c r="A1172" t="s">
        <v>2402</v>
      </c>
      <c r="B1172" t="s">
        <v>2403</v>
      </c>
      <c r="C1172" t="s">
        <v>11</v>
      </c>
      <c r="D1172">
        <v>278326.65000000002</v>
      </c>
      <c r="E1172">
        <v>43788.160000000003</v>
      </c>
      <c r="F1172" s="4">
        <v>44813</v>
      </c>
      <c r="G1172" s="4">
        <v>44832</v>
      </c>
      <c r="H1172" t="s">
        <v>1423</v>
      </c>
      <c r="I1172" t="s">
        <v>29</v>
      </c>
    </row>
    <row r="1173" spans="1:9" x14ac:dyDescent="0.3">
      <c r="A1173" t="s">
        <v>2404</v>
      </c>
      <c r="B1173" t="s">
        <v>268</v>
      </c>
      <c r="C1173" t="s">
        <v>35</v>
      </c>
      <c r="D1173">
        <v>233038.57</v>
      </c>
      <c r="E1173">
        <v>9652.92</v>
      </c>
      <c r="F1173" s="4">
        <v>44384</v>
      </c>
      <c r="G1173" s="4">
        <v>44760</v>
      </c>
      <c r="H1173" t="s">
        <v>374</v>
      </c>
      <c r="I1173" t="s">
        <v>29</v>
      </c>
    </row>
    <row r="1174" spans="1:9" x14ac:dyDescent="0.3">
      <c r="A1174" t="s">
        <v>2405</v>
      </c>
      <c r="B1174" t="s">
        <v>187</v>
      </c>
      <c r="C1174" t="s">
        <v>35</v>
      </c>
      <c r="D1174">
        <v>970921.95</v>
      </c>
      <c r="E1174">
        <v>28437.17</v>
      </c>
      <c r="F1174" s="4">
        <v>45445</v>
      </c>
      <c r="G1174" s="4">
        <v>45781</v>
      </c>
      <c r="H1174" t="s">
        <v>866</v>
      </c>
      <c r="I1174" t="s">
        <v>13</v>
      </c>
    </row>
    <row r="1175" spans="1:9" x14ac:dyDescent="0.3">
      <c r="A1175" t="s">
        <v>2406</v>
      </c>
      <c r="B1175" t="s">
        <v>2407</v>
      </c>
      <c r="C1175" t="s">
        <v>11</v>
      </c>
      <c r="D1175">
        <v>973074.15</v>
      </c>
      <c r="E1175">
        <v>34126.559999999998</v>
      </c>
      <c r="F1175" s="4">
        <v>44816</v>
      </c>
      <c r="G1175" s="4">
        <v>45651</v>
      </c>
      <c r="H1175" t="s">
        <v>839</v>
      </c>
      <c r="I1175" t="s">
        <v>29</v>
      </c>
    </row>
    <row r="1176" spans="1:9" x14ac:dyDescent="0.3">
      <c r="A1176" t="s">
        <v>2408</v>
      </c>
      <c r="B1176" t="s">
        <v>2409</v>
      </c>
      <c r="C1176" t="s">
        <v>11</v>
      </c>
      <c r="D1176">
        <v>986343.92</v>
      </c>
      <c r="E1176">
        <v>47623.79</v>
      </c>
      <c r="F1176" s="4">
        <v>44667</v>
      </c>
      <c r="G1176" s="4">
        <v>45623</v>
      </c>
      <c r="H1176" t="s">
        <v>1223</v>
      </c>
      <c r="I1176" t="s">
        <v>29</v>
      </c>
    </row>
    <row r="1177" spans="1:9" x14ac:dyDescent="0.3">
      <c r="A1177" t="s">
        <v>2410</v>
      </c>
      <c r="B1177" t="s">
        <v>2185</v>
      </c>
      <c r="C1177" t="s">
        <v>27</v>
      </c>
      <c r="D1177">
        <v>854555.86</v>
      </c>
      <c r="E1177">
        <v>36029.93</v>
      </c>
      <c r="F1177" s="4">
        <v>45278</v>
      </c>
      <c r="G1177" s="4">
        <v>45459</v>
      </c>
      <c r="H1177" t="s">
        <v>1296</v>
      </c>
      <c r="I1177" t="s">
        <v>29</v>
      </c>
    </row>
    <row r="1178" spans="1:9" x14ac:dyDescent="0.3">
      <c r="A1178" t="s">
        <v>2411</v>
      </c>
      <c r="B1178" t="s">
        <v>2412</v>
      </c>
      <c r="C1178" t="s">
        <v>39</v>
      </c>
      <c r="D1178">
        <v>207358.16</v>
      </c>
      <c r="E1178">
        <v>15567.45</v>
      </c>
      <c r="F1178" s="4">
        <v>45353</v>
      </c>
      <c r="G1178" s="4">
        <v>45444</v>
      </c>
      <c r="H1178" t="s">
        <v>208</v>
      </c>
      <c r="I1178" t="s">
        <v>13</v>
      </c>
    </row>
    <row r="1179" spans="1:9" x14ac:dyDescent="0.3">
      <c r="A1179" t="s">
        <v>2413</v>
      </c>
      <c r="B1179" t="s">
        <v>2414</v>
      </c>
      <c r="C1179" t="s">
        <v>16</v>
      </c>
      <c r="D1179">
        <v>863131.95</v>
      </c>
      <c r="E1179">
        <v>4306.8900000000003</v>
      </c>
      <c r="F1179" s="4">
        <v>45485</v>
      </c>
      <c r="G1179" s="4">
        <v>45568</v>
      </c>
      <c r="H1179" t="s">
        <v>284</v>
      </c>
      <c r="I1179" t="s">
        <v>18</v>
      </c>
    </row>
    <row r="1180" spans="1:9" x14ac:dyDescent="0.3">
      <c r="A1180" t="s">
        <v>2415</v>
      </c>
      <c r="B1180" t="s">
        <v>2416</v>
      </c>
      <c r="C1180" t="s">
        <v>39</v>
      </c>
      <c r="D1180">
        <v>498993.55</v>
      </c>
      <c r="E1180">
        <v>23630.66</v>
      </c>
      <c r="F1180" s="4">
        <v>45435</v>
      </c>
      <c r="G1180" s="4">
        <v>45575</v>
      </c>
      <c r="H1180" t="s">
        <v>99</v>
      </c>
      <c r="I1180" t="s">
        <v>13</v>
      </c>
    </row>
    <row r="1181" spans="1:9" x14ac:dyDescent="0.3">
      <c r="A1181" t="s">
        <v>2417</v>
      </c>
      <c r="B1181" t="s">
        <v>2418</v>
      </c>
      <c r="C1181" t="s">
        <v>35</v>
      </c>
      <c r="D1181">
        <v>189220.5</v>
      </c>
      <c r="E1181">
        <v>17225.64</v>
      </c>
      <c r="F1181" s="4">
        <v>45048</v>
      </c>
      <c r="G1181" s="4">
        <v>45288</v>
      </c>
      <c r="H1181" t="s">
        <v>315</v>
      </c>
      <c r="I1181" t="s">
        <v>29</v>
      </c>
    </row>
    <row r="1182" spans="1:9" x14ac:dyDescent="0.3">
      <c r="A1182" t="s">
        <v>2419</v>
      </c>
      <c r="B1182" t="s">
        <v>2418</v>
      </c>
      <c r="C1182" t="s">
        <v>16</v>
      </c>
      <c r="D1182">
        <v>842508.62</v>
      </c>
      <c r="E1182">
        <v>28480.13</v>
      </c>
      <c r="F1182" s="4">
        <v>45104</v>
      </c>
      <c r="G1182" s="4">
        <v>45557</v>
      </c>
      <c r="H1182" t="s">
        <v>12</v>
      </c>
      <c r="I1182" t="s">
        <v>29</v>
      </c>
    </row>
    <row r="1183" spans="1:9" x14ac:dyDescent="0.3">
      <c r="A1183" t="s">
        <v>2420</v>
      </c>
      <c r="B1183" t="s">
        <v>2421</v>
      </c>
      <c r="C1183" t="s">
        <v>16</v>
      </c>
      <c r="D1183">
        <v>138944.57</v>
      </c>
      <c r="E1183">
        <v>30137.23</v>
      </c>
      <c r="F1183" s="4">
        <v>45196</v>
      </c>
      <c r="G1183" s="4">
        <v>45572</v>
      </c>
      <c r="H1183" t="s">
        <v>225</v>
      </c>
      <c r="I1183" t="s">
        <v>13</v>
      </c>
    </row>
    <row r="1184" spans="1:9" x14ac:dyDescent="0.3">
      <c r="A1184" t="s">
        <v>2422</v>
      </c>
      <c r="B1184" t="s">
        <v>2423</v>
      </c>
      <c r="C1184" t="s">
        <v>39</v>
      </c>
      <c r="D1184">
        <v>964479.31</v>
      </c>
      <c r="E1184">
        <v>13633.51</v>
      </c>
      <c r="F1184" s="4">
        <v>44684</v>
      </c>
      <c r="G1184" s="4">
        <v>45209</v>
      </c>
      <c r="H1184" t="s">
        <v>102</v>
      </c>
      <c r="I1184" t="s">
        <v>29</v>
      </c>
    </row>
    <row r="1185" spans="1:9" x14ac:dyDescent="0.3">
      <c r="A1185" t="s">
        <v>2424</v>
      </c>
      <c r="B1185" t="s">
        <v>1324</v>
      </c>
      <c r="C1185" t="s">
        <v>39</v>
      </c>
      <c r="D1185">
        <v>901674.77</v>
      </c>
      <c r="E1185">
        <v>7981.74</v>
      </c>
      <c r="F1185" s="4">
        <v>44912</v>
      </c>
      <c r="G1185" s="4">
        <v>45847</v>
      </c>
      <c r="H1185" t="s">
        <v>338</v>
      </c>
      <c r="I1185" t="s">
        <v>29</v>
      </c>
    </row>
    <row r="1186" spans="1:9" x14ac:dyDescent="0.3">
      <c r="A1186" t="s">
        <v>2425</v>
      </c>
      <c r="B1186" t="s">
        <v>2426</v>
      </c>
      <c r="C1186" t="s">
        <v>27</v>
      </c>
      <c r="D1186">
        <v>552953.97</v>
      </c>
      <c r="E1186">
        <v>19027.16</v>
      </c>
      <c r="F1186" s="4">
        <v>45184</v>
      </c>
      <c r="G1186" s="4">
        <v>45856</v>
      </c>
      <c r="H1186" t="s">
        <v>839</v>
      </c>
      <c r="I1186" t="s">
        <v>29</v>
      </c>
    </row>
    <row r="1187" spans="1:9" x14ac:dyDescent="0.3">
      <c r="A1187" t="s">
        <v>2427</v>
      </c>
      <c r="B1187" t="s">
        <v>2428</v>
      </c>
      <c r="C1187" t="s">
        <v>39</v>
      </c>
      <c r="D1187">
        <v>959334.56</v>
      </c>
      <c r="E1187">
        <v>36220.300000000003</v>
      </c>
      <c r="F1187" s="4">
        <v>45202</v>
      </c>
      <c r="G1187" s="4">
        <v>45349</v>
      </c>
      <c r="H1187" t="s">
        <v>594</v>
      </c>
      <c r="I1187" t="s">
        <v>13</v>
      </c>
    </row>
    <row r="1188" spans="1:9" x14ac:dyDescent="0.3">
      <c r="A1188" t="s">
        <v>2429</v>
      </c>
      <c r="B1188" t="s">
        <v>1107</v>
      </c>
      <c r="C1188" t="s">
        <v>27</v>
      </c>
      <c r="D1188">
        <v>187334.78</v>
      </c>
      <c r="E1188">
        <v>13751.91</v>
      </c>
      <c r="F1188" s="4">
        <v>45072</v>
      </c>
      <c r="G1188" s="4">
        <v>45672</v>
      </c>
      <c r="H1188" t="s">
        <v>643</v>
      </c>
      <c r="I1188" t="s">
        <v>13</v>
      </c>
    </row>
    <row r="1189" spans="1:9" x14ac:dyDescent="0.3">
      <c r="A1189" t="s">
        <v>2430</v>
      </c>
      <c r="B1189" t="s">
        <v>1949</v>
      </c>
      <c r="C1189" t="s">
        <v>35</v>
      </c>
      <c r="D1189">
        <v>937201.49</v>
      </c>
      <c r="E1189">
        <v>9035.34</v>
      </c>
      <c r="F1189" s="4">
        <v>44720</v>
      </c>
      <c r="G1189" s="4">
        <v>45831</v>
      </c>
      <c r="H1189" t="s">
        <v>28</v>
      </c>
      <c r="I1189" t="s">
        <v>13</v>
      </c>
    </row>
    <row r="1190" spans="1:9" x14ac:dyDescent="0.3">
      <c r="A1190" t="s">
        <v>2431</v>
      </c>
      <c r="B1190" t="s">
        <v>2432</v>
      </c>
      <c r="C1190" t="s">
        <v>39</v>
      </c>
      <c r="D1190">
        <v>412694.31</v>
      </c>
      <c r="E1190">
        <v>7645.02</v>
      </c>
      <c r="F1190" s="4">
        <v>44682</v>
      </c>
      <c r="G1190" s="4">
        <v>44977</v>
      </c>
      <c r="H1190" t="s">
        <v>1145</v>
      </c>
      <c r="I1190" t="s">
        <v>13</v>
      </c>
    </row>
    <row r="1191" spans="1:9" x14ac:dyDescent="0.3">
      <c r="A1191" t="s">
        <v>2433</v>
      </c>
      <c r="B1191" t="s">
        <v>1155</v>
      </c>
      <c r="C1191" t="s">
        <v>27</v>
      </c>
      <c r="D1191">
        <v>570831.65</v>
      </c>
      <c r="E1191">
        <v>27243.79</v>
      </c>
      <c r="F1191" s="4">
        <v>44165</v>
      </c>
      <c r="G1191" s="4">
        <v>44826</v>
      </c>
      <c r="H1191" t="s">
        <v>1087</v>
      </c>
      <c r="I1191" t="s">
        <v>18</v>
      </c>
    </row>
    <row r="1192" spans="1:9" x14ac:dyDescent="0.3">
      <c r="A1192" t="s">
        <v>2434</v>
      </c>
      <c r="B1192" t="s">
        <v>2435</v>
      </c>
      <c r="C1192" t="s">
        <v>11</v>
      </c>
      <c r="D1192">
        <v>142379.07999999999</v>
      </c>
      <c r="E1192">
        <v>49545.75</v>
      </c>
      <c r="F1192" s="4">
        <v>45277</v>
      </c>
      <c r="G1192" s="4">
        <v>45845</v>
      </c>
      <c r="H1192" t="s">
        <v>564</v>
      </c>
      <c r="I1192" t="s">
        <v>18</v>
      </c>
    </row>
    <row r="1193" spans="1:9" x14ac:dyDescent="0.3">
      <c r="A1193" t="s">
        <v>2436</v>
      </c>
      <c r="B1193" t="s">
        <v>2437</v>
      </c>
      <c r="C1193" t="s">
        <v>35</v>
      </c>
      <c r="D1193">
        <v>947457.24</v>
      </c>
      <c r="E1193">
        <v>9717.1299999999992</v>
      </c>
      <c r="F1193" s="4">
        <v>44870</v>
      </c>
      <c r="G1193" s="4">
        <v>45776</v>
      </c>
      <c r="H1193" t="s">
        <v>748</v>
      </c>
      <c r="I1193" t="s">
        <v>29</v>
      </c>
    </row>
    <row r="1194" spans="1:9" x14ac:dyDescent="0.3">
      <c r="A1194" t="s">
        <v>2438</v>
      </c>
      <c r="B1194" t="s">
        <v>2224</v>
      </c>
      <c r="C1194" t="s">
        <v>39</v>
      </c>
      <c r="D1194">
        <v>686977.24</v>
      </c>
      <c r="E1194">
        <v>49505.26</v>
      </c>
      <c r="F1194" s="4">
        <v>45320</v>
      </c>
      <c r="G1194" s="4">
        <v>45678</v>
      </c>
      <c r="H1194" t="s">
        <v>231</v>
      </c>
      <c r="I1194" t="s">
        <v>18</v>
      </c>
    </row>
    <row r="1195" spans="1:9" x14ac:dyDescent="0.3">
      <c r="A1195" t="s">
        <v>2439</v>
      </c>
      <c r="B1195" t="s">
        <v>2440</v>
      </c>
      <c r="C1195" t="s">
        <v>11</v>
      </c>
      <c r="D1195">
        <v>233713.65</v>
      </c>
      <c r="E1195">
        <v>36639.94</v>
      </c>
      <c r="F1195" s="4">
        <v>45445</v>
      </c>
      <c r="G1195" s="4">
        <v>45521</v>
      </c>
      <c r="H1195" t="s">
        <v>801</v>
      </c>
      <c r="I1195" t="s">
        <v>13</v>
      </c>
    </row>
    <row r="1196" spans="1:9" x14ac:dyDescent="0.3">
      <c r="A1196" t="s">
        <v>2441</v>
      </c>
      <c r="B1196" t="s">
        <v>2055</v>
      </c>
      <c r="C1196" t="s">
        <v>39</v>
      </c>
      <c r="D1196">
        <v>328702.73</v>
      </c>
      <c r="E1196">
        <v>18321.23</v>
      </c>
      <c r="F1196" s="4">
        <v>45171</v>
      </c>
      <c r="G1196" s="4">
        <v>45310</v>
      </c>
      <c r="H1196" t="s">
        <v>96</v>
      </c>
      <c r="I1196" t="s">
        <v>13</v>
      </c>
    </row>
    <row r="1197" spans="1:9" x14ac:dyDescent="0.3">
      <c r="A1197" t="s">
        <v>2442</v>
      </c>
      <c r="B1197" t="s">
        <v>2443</v>
      </c>
      <c r="C1197" t="s">
        <v>16</v>
      </c>
      <c r="D1197">
        <v>594638.34</v>
      </c>
      <c r="E1197">
        <v>18463.599999999999</v>
      </c>
      <c r="F1197" s="4">
        <v>45073</v>
      </c>
      <c r="G1197" s="4">
        <v>45543</v>
      </c>
      <c r="H1197" t="s">
        <v>801</v>
      </c>
      <c r="I1197" t="s">
        <v>18</v>
      </c>
    </row>
    <row r="1198" spans="1:9" x14ac:dyDescent="0.3">
      <c r="A1198" t="s">
        <v>2444</v>
      </c>
      <c r="B1198" t="s">
        <v>2445</v>
      </c>
      <c r="C1198" t="s">
        <v>16</v>
      </c>
      <c r="D1198">
        <v>884269.14</v>
      </c>
      <c r="E1198">
        <v>11682.79</v>
      </c>
      <c r="F1198" s="4">
        <v>44586</v>
      </c>
      <c r="G1198" s="4">
        <v>44595</v>
      </c>
      <c r="H1198" t="s">
        <v>723</v>
      </c>
      <c r="I1198" t="s">
        <v>13</v>
      </c>
    </row>
    <row r="1199" spans="1:9" x14ac:dyDescent="0.3">
      <c r="A1199" t="s">
        <v>2446</v>
      </c>
      <c r="B1199" t="s">
        <v>2447</v>
      </c>
      <c r="C1199" t="s">
        <v>16</v>
      </c>
      <c r="D1199">
        <v>166918.21</v>
      </c>
      <c r="E1199">
        <v>36218.58</v>
      </c>
      <c r="F1199" s="4">
        <v>44787</v>
      </c>
      <c r="G1199" s="4">
        <v>45080</v>
      </c>
      <c r="H1199" t="s">
        <v>400</v>
      </c>
      <c r="I1199" t="s">
        <v>29</v>
      </c>
    </row>
    <row r="1200" spans="1:9" x14ac:dyDescent="0.3">
      <c r="A1200" t="s">
        <v>2448</v>
      </c>
      <c r="B1200" t="s">
        <v>2449</v>
      </c>
      <c r="C1200" t="s">
        <v>16</v>
      </c>
      <c r="D1200">
        <v>649503.98</v>
      </c>
      <c r="E1200">
        <v>6183.98</v>
      </c>
      <c r="F1200" s="4">
        <v>44226</v>
      </c>
      <c r="G1200" s="4">
        <v>45057</v>
      </c>
      <c r="H1200" t="s">
        <v>569</v>
      </c>
      <c r="I1200" t="s">
        <v>13</v>
      </c>
    </row>
    <row r="1201" spans="1:9" x14ac:dyDescent="0.3">
      <c r="A1201" t="s">
        <v>2450</v>
      </c>
      <c r="B1201" t="s">
        <v>2451</v>
      </c>
      <c r="C1201" t="s">
        <v>35</v>
      </c>
      <c r="D1201">
        <v>879422.07</v>
      </c>
      <c r="E1201">
        <v>29437.68</v>
      </c>
      <c r="F1201" s="4">
        <v>44881</v>
      </c>
      <c r="G1201" s="4">
        <v>45388</v>
      </c>
      <c r="H1201" t="s">
        <v>744</v>
      </c>
      <c r="I1201" t="s">
        <v>13</v>
      </c>
    </row>
    <row r="1202" spans="1:9" x14ac:dyDescent="0.3">
      <c r="A1202" t="s">
        <v>2452</v>
      </c>
      <c r="B1202" t="s">
        <v>2453</v>
      </c>
      <c r="C1202" t="s">
        <v>16</v>
      </c>
      <c r="D1202">
        <v>265601.5</v>
      </c>
      <c r="E1202">
        <v>36382.18</v>
      </c>
      <c r="F1202" s="4">
        <v>44939</v>
      </c>
      <c r="G1202" s="4">
        <v>45149</v>
      </c>
      <c r="H1202" t="s">
        <v>93</v>
      </c>
      <c r="I1202" t="s">
        <v>18</v>
      </c>
    </row>
    <row r="1203" spans="1:9" x14ac:dyDescent="0.3">
      <c r="A1203" t="s">
        <v>2454</v>
      </c>
      <c r="B1203" t="s">
        <v>2455</v>
      </c>
      <c r="C1203" t="s">
        <v>11</v>
      </c>
      <c r="D1203">
        <v>554358.18999999994</v>
      </c>
      <c r="E1203">
        <v>48814.43</v>
      </c>
      <c r="F1203" s="4">
        <v>45040</v>
      </c>
      <c r="G1203" s="4">
        <v>45798</v>
      </c>
      <c r="H1203" t="s">
        <v>64</v>
      </c>
      <c r="I1203" t="s">
        <v>18</v>
      </c>
    </row>
    <row r="1204" spans="1:9" x14ac:dyDescent="0.3">
      <c r="A1204" t="s">
        <v>2456</v>
      </c>
      <c r="B1204" t="s">
        <v>2457</v>
      </c>
      <c r="C1204" t="s">
        <v>27</v>
      </c>
      <c r="D1204">
        <v>952432.81</v>
      </c>
      <c r="E1204">
        <v>39907.089999999997</v>
      </c>
      <c r="F1204" s="4">
        <v>45118</v>
      </c>
      <c r="G1204" s="4">
        <v>45675</v>
      </c>
      <c r="H1204" t="s">
        <v>635</v>
      </c>
      <c r="I1204" t="s">
        <v>18</v>
      </c>
    </row>
    <row r="1205" spans="1:9" x14ac:dyDescent="0.3">
      <c r="A1205" t="s">
        <v>2458</v>
      </c>
      <c r="B1205" t="s">
        <v>2459</v>
      </c>
      <c r="C1205" t="s">
        <v>39</v>
      </c>
      <c r="D1205">
        <v>586379.06000000006</v>
      </c>
      <c r="E1205">
        <v>4088.97</v>
      </c>
      <c r="F1205" s="4">
        <v>45104</v>
      </c>
      <c r="G1205" s="4">
        <v>45538</v>
      </c>
      <c r="H1205" t="s">
        <v>158</v>
      </c>
      <c r="I1205" t="s">
        <v>13</v>
      </c>
    </row>
    <row r="1206" spans="1:9" x14ac:dyDescent="0.3">
      <c r="A1206" t="s">
        <v>2460</v>
      </c>
      <c r="B1206" t="s">
        <v>2461</v>
      </c>
      <c r="C1206" t="s">
        <v>11</v>
      </c>
      <c r="D1206">
        <v>639397.15</v>
      </c>
      <c r="E1206">
        <v>44201.31</v>
      </c>
      <c r="F1206" s="4">
        <v>45140</v>
      </c>
      <c r="G1206" s="4">
        <v>45486</v>
      </c>
      <c r="H1206" t="s">
        <v>2084</v>
      </c>
      <c r="I1206" t="s">
        <v>29</v>
      </c>
    </row>
    <row r="1207" spans="1:9" x14ac:dyDescent="0.3">
      <c r="A1207" t="s">
        <v>2462</v>
      </c>
      <c r="B1207" t="s">
        <v>2463</v>
      </c>
      <c r="C1207" t="s">
        <v>11</v>
      </c>
      <c r="D1207">
        <v>596678.19999999995</v>
      </c>
      <c r="E1207">
        <v>13606.75</v>
      </c>
      <c r="F1207" s="4">
        <v>45328</v>
      </c>
      <c r="G1207" s="4">
        <v>45781</v>
      </c>
      <c r="H1207" t="s">
        <v>348</v>
      </c>
      <c r="I1207" t="s">
        <v>18</v>
      </c>
    </row>
    <row r="1208" spans="1:9" x14ac:dyDescent="0.3">
      <c r="A1208" t="s">
        <v>2464</v>
      </c>
      <c r="B1208" t="s">
        <v>2465</v>
      </c>
      <c r="C1208" t="s">
        <v>16</v>
      </c>
      <c r="D1208">
        <v>182524.41</v>
      </c>
      <c r="E1208">
        <v>22778.27</v>
      </c>
      <c r="F1208" s="4">
        <v>45361</v>
      </c>
      <c r="G1208" s="4">
        <v>45526</v>
      </c>
      <c r="H1208" t="s">
        <v>640</v>
      </c>
      <c r="I1208" t="s">
        <v>13</v>
      </c>
    </row>
    <row r="1209" spans="1:9" x14ac:dyDescent="0.3">
      <c r="A1209" t="s">
        <v>2466</v>
      </c>
      <c r="B1209" t="s">
        <v>2467</v>
      </c>
      <c r="C1209" t="s">
        <v>16</v>
      </c>
      <c r="D1209">
        <v>860796.79</v>
      </c>
      <c r="E1209">
        <v>3315</v>
      </c>
      <c r="F1209" s="4">
        <v>44612</v>
      </c>
      <c r="G1209" s="4">
        <v>44672</v>
      </c>
      <c r="H1209" t="s">
        <v>40</v>
      </c>
      <c r="I1209" t="s">
        <v>13</v>
      </c>
    </row>
    <row r="1210" spans="1:9" x14ac:dyDescent="0.3">
      <c r="A1210" t="s">
        <v>2468</v>
      </c>
      <c r="B1210" t="s">
        <v>2469</v>
      </c>
      <c r="C1210" t="s">
        <v>35</v>
      </c>
      <c r="D1210">
        <v>266908.53000000003</v>
      </c>
      <c r="E1210">
        <v>30051.85</v>
      </c>
      <c r="F1210" s="4">
        <v>45181</v>
      </c>
      <c r="G1210" s="4">
        <v>45760</v>
      </c>
      <c r="H1210" t="s">
        <v>620</v>
      </c>
      <c r="I1210" t="s">
        <v>18</v>
      </c>
    </row>
    <row r="1211" spans="1:9" x14ac:dyDescent="0.3">
      <c r="A1211" t="s">
        <v>2470</v>
      </c>
      <c r="B1211" t="s">
        <v>247</v>
      </c>
      <c r="C1211" t="s">
        <v>11</v>
      </c>
      <c r="D1211">
        <v>308100.55</v>
      </c>
      <c r="E1211">
        <v>38053.410000000003</v>
      </c>
      <c r="F1211" s="4">
        <v>44345</v>
      </c>
      <c r="G1211" s="4">
        <v>45372</v>
      </c>
      <c r="H1211" t="s">
        <v>1223</v>
      </c>
      <c r="I1211" t="s">
        <v>18</v>
      </c>
    </row>
    <row r="1212" spans="1:9" x14ac:dyDescent="0.3">
      <c r="A1212" t="s">
        <v>2471</v>
      </c>
      <c r="B1212" t="s">
        <v>1189</v>
      </c>
      <c r="C1212" t="s">
        <v>39</v>
      </c>
      <c r="D1212">
        <v>761070.7</v>
      </c>
      <c r="E1212">
        <v>26673.94</v>
      </c>
      <c r="F1212" s="4">
        <v>45130</v>
      </c>
      <c r="G1212" s="4">
        <v>45777</v>
      </c>
      <c r="H1212" t="s">
        <v>574</v>
      </c>
      <c r="I1212" t="s">
        <v>18</v>
      </c>
    </row>
    <row r="1213" spans="1:9" x14ac:dyDescent="0.3">
      <c r="A1213" t="s">
        <v>2472</v>
      </c>
      <c r="B1213" t="s">
        <v>521</v>
      </c>
      <c r="C1213" t="s">
        <v>16</v>
      </c>
      <c r="D1213">
        <v>405243.12</v>
      </c>
      <c r="E1213">
        <v>20418.98</v>
      </c>
      <c r="F1213" s="4">
        <v>45025</v>
      </c>
      <c r="G1213" s="4">
        <v>45765</v>
      </c>
      <c r="H1213" t="s">
        <v>762</v>
      </c>
      <c r="I1213" t="s">
        <v>13</v>
      </c>
    </row>
    <row r="1214" spans="1:9" x14ac:dyDescent="0.3">
      <c r="A1214" t="s">
        <v>2473</v>
      </c>
      <c r="B1214" t="s">
        <v>476</v>
      </c>
      <c r="C1214" t="s">
        <v>35</v>
      </c>
      <c r="D1214">
        <v>373562.11</v>
      </c>
      <c r="E1214">
        <v>8263.26</v>
      </c>
      <c r="F1214" s="4">
        <v>45294</v>
      </c>
      <c r="G1214" s="4">
        <v>45585</v>
      </c>
      <c r="H1214" t="s">
        <v>655</v>
      </c>
      <c r="I1214" t="s">
        <v>13</v>
      </c>
    </row>
    <row r="1215" spans="1:9" x14ac:dyDescent="0.3">
      <c r="A1215" t="s">
        <v>2474</v>
      </c>
      <c r="B1215" t="s">
        <v>2101</v>
      </c>
      <c r="C1215" t="s">
        <v>11</v>
      </c>
      <c r="D1215">
        <v>827715.12</v>
      </c>
      <c r="E1215">
        <v>10413.17</v>
      </c>
      <c r="F1215" s="4">
        <v>45166</v>
      </c>
      <c r="G1215" s="4">
        <v>45346</v>
      </c>
      <c r="H1215" t="s">
        <v>1213</v>
      </c>
      <c r="I1215" t="s">
        <v>13</v>
      </c>
    </row>
    <row r="1216" spans="1:9" x14ac:dyDescent="0.3">
      <c r="A1216" t="s">
        <v>2475</v>
      </c>
      <c r="B1216" t="s">
        <v>323</v>
      </c>
      <c r="C1216" t="s">
        <v>27</v>
      </c>
      <c r="D1216">
        <v>615659.31000000006</v>
      </c>
      <c r="E1216">
        <v>18926.990000000002</v>
      </c>
      <c r="F1216" s="4">
        <v>45076</v>
      </c>
      <c r="G1216" s="4">
        <v>45782</v>
      </c>
      <c r="H1216" t="s">
        <v>429</v>
      </c>
      <c r="I1216" t="s">
        <v>13</v>
      </c>
    </row>
    <row r="1217" spans="1:9" x14ac:dyDescent="0.3">
      <c r="A1217" t="s">
        <v>2476</v>
      </c>
      <c r="B1217" t="s">
        <v>2477</v>
      </c>
      <c r="C1217" t="s">
        <v>11</v>
      </c>
      <c r="D1217">
        <v>830582.82</v>
      </c>
      <c r="E1217">
        <v>20062.68</v>
      </c>
      <c r="F1217" s="4">
        <v>44936</v>
      </c>
      <c r="G1217" s="4">
        <v>45845</v>
      </c>
      <c r="H1217" t="s">
        <v>93</v>
      </c>
      <c r="I1217" t="s">
        <v>29</v>
      </c>
    </row>
    <row r="1218" spans="1:9" x14ac:dyDescent="0.3">
      <c r="A1218" t="s">
        <v>2478</v>
      </c>
      <c r="B1218" t="s">
        <v>2479</v>
      </c>
      <c r="C1218" t="s">
        <v>11</v>
      </c>
      <c r="D1218">
        <v>471866.85</v>
      </c>
      <c r="E1218">
        <v>37289.199999999997</v>
      </c>
      <c r="F1218" s="4">
        <v>45278</v>
      </c>
      <c r="G1218" s="4">
        <v>45830</v>
      </c>
      <c r="H1218" t="s">
        <v>1305</v>
      </c>
      <c r="I1218" t="s">
        <v>18</v>
      </c>
    </row>
    <row r="1219" spans="1:9" x14ac:dyDescent="0.3">
      <c r="A1219" t="s">
        <v>2480</v>
      </c>
      <c r="B1219" t="s">
        <v>2481</v>
      </c>
      <c r="C1219" t="s">
        <v>27</v>
      </c>
      <c r="D1219">
        <v>386083.89</v>
      </c>
      <c r="E1219">
        <v>18304.990000000002</v>
      </c>
      <c r="F1219" s="4">
        <v>44991</v>
      </c>
      <c r="G1219" s="4">
        <v>45250</v>
      </c>
      <c r="H1219" t="s">
        <v>1259</v>
      </c>
      <c r="I1219" t="s">
        <v>13</v>
      </c>
    </row>
    <row r="1220" spans="1:9" x14ac:dyDescent="0.3">
      <c r="A1220" t="s">
        <v>2482</v>
      </c>
      <c r="B1220" t="s">
        <v>2368</v>
      </c>
      <c r="C1220" t="s">
        <v>16</v>
      </c>
      <c r="D1220">
        <v>900429.54</v>
      </c>
      <c r="E1220">
        <v>43962.43</v>
      </c>
      <c r="F1220" s="4">
        <v>44441</v>
      </c>
      <c r="G1220" s="4">
        <v>45099</v>
      </c>
      <c r="H1220" t="s">
        <v>134</v>
      </c>
      <c r="I1220" t="s">
        <v>13</v>
      </c>
    </row>
    <row r="1221" spans="1:9" x14ac:dyDescent="0.3">
      <c r="A1221" t="s">
        <v>2483</v>
      </c>
      <c r="B1221" t="s">
        <v>2484</v>
      </c>
      <c r="C1221" t="s">
        <v>16</v>
      </c>
      <c r="D1221">
        <v>879959.57</v>
      </c>
      <c r="E1221">
        <v>40205.08</v>
      </c>
      <c r="F1221" s="4">
        <v>45352</v>
      </c>
      <c r="G1221" s="4">
        <v>45689</v>
      </c>
      <c r="H1221" t="s">
        <v>125</v>
      </c>
      <c r="I1221" t="s">
        <v>29</v>
      </c>
    </row>
    <row r="1222" spans="1:9" x14ac:dyDescent="0.3">
      <c r="A1222" t="s">
        <v>2485</v>
      </c>
      <c r="B1222" t="s">
        <v>2486</v>
      </c>
      <c r="C1222" t="s">
        <v>16</v>
      </c>
      <c r="D1222">
        <v>596990.81999999995</v>
      </c>
      <c r="E1222">
        <v>6338.39</v>
      </c>
      <c r="F1222" s="4">
        <v>45307</v>
      </c>
      <c r="G1222" s="4">
        <v>45479</v>
      </c>
      <c r="H1222" t="s">
        <v>40</v>
      </c>
      <c r="I1222" t="s">
        <v>18</v>
      </c>
    </row>
    <row r="1223" spans="1:9" x14ac:dyDescent="0.3">
      <c r="A1223" t="s">
        <v>2487</v>
      </c>
      <c r="B1223" t="s">
        <v>2488</v>
      </c>
      <c r="C1223" t="s">
        <v>16</v>
      </c>
      <c r="D1223">
        <v>770631.14</v>
      </c>
      <c r="E1223">
        <v>17404.66</v>
      </c>
      <c r="F1223" s="4">
        <v>44697</v>
      </c>
      <c r="G1223" s="4">
        <v>45375</v>
      </c>
      <c r="H1223" t="s">
        <v>1314</v>
      </c>
      <c r="I1223" t="s">
        <v>29</v>
      </c>
    </row>
    <row r="1224" spans="1:9" x14ac:dyDescent="0.3">
      <c r="A1224" t="s">
        <v>2489</v>
      </c>
      <c r="B1224" t="s">
        <v>1024</v>
      </c>
      <c r="C1224" t="s">
        <v>11</v>
      </c>
      <c r="D1224">
        <v>469169.11</v>
      </c>
      <c r="E1224">
        <v>11287.52</v>
      </c>
      <c r="F1224" s="4">
        <v>45247</v>
      </c>
      <c r="G1224" s="4">
        <v>45705</v>
      </c>
      <c r="H1224" t="s">
        <v>1108</v>
      </c>
      <c r="I1224" t="s">
        <v>29</v>
      </c>
    </row>
    <row r="1225" spans="1:9" x14ac:dyDescent="0.3">
      <c r="A1225" t="s">
        <v>2490</v>
      </c>
      <c r="B1225" t="s">
        <v>2491</v>
      </c>
      <c r="C1225" t="s">
        <v>27</v>
      </c>
      <c r="D1225">
        <v>257260.5</v>
      </c>
      <c r="E1225">
        <v>18967.66</v>
      </c>
      <c r="F1225" s="4">
        <v>44234</v>
      </c>
      <c r="G1225" s="4">
        <v>45277</v>
      </c>
      <c r="H1225" t="s">
        <v>383</v>
      </c>
      <c r="I1225" t="s">
        <v>18</v>
      </c>
    </row>
    <row r="1226" spans="1:9" x14ac:dyDescent="0.3">
      <c r="A1226" t="s">
        <v>2492</v>
      </c>
      <c r="B1226" t="s">
        <v>2493</v>
      </c>
      <c r="C1226" t="s">
        <v>11</v>
      </c>
      <c r="D1226">
        <v>485922.52</v>
      </c>
      <c r="E1226">
        <v>8040.2</v>
      </c>
      <c r="F1226" s="4">
        <v>45390</v>
      </c>
      <c r="G1226" s="4">
        <v>45524</v>
      </c>
      <c r="H1226" t="s">
        <v>111</v>
      </c>
      <c r="I1226" t="s">
        <v>13</v>
      </c>
    </row>
    <row r="1227" spans="1:9" x14ac:dyDescent="0.3">
      <c r="A1227" t="s">
        <v>2494</v>
      </c>
      <c r="B1227" t="s">
        <v>1965</v>
      </c>
      <c r="C1227" t="s">
        <v>11</v>
      </c>
      <c r="D1227">
        <v>724192.93</v>
      </c>
      <c r="E1227">
        <v>36817.43</v>
      </c>
      <c r="F1227" s="4">
        <v>45250</v>
      </c>
      <c r="G1227" s="4">
        <v>45860</v>
      </c>
      <c r="H1227" t="s">
        <v>448</v>
      </c>
      <c r="I1227" t="s">
        <v>13</v>
      </c>
    </row>
    <row r="1228" spans="1:9" x14ac:dyDescent="0.3">
      <c r="A1228" t="s">
        <v>2495</v>
      </c>
      <c r="B1228" t="s">
        <v>2496</v>
      </c>
      <c r="C1228" t="s">
        <v>35</v>
      </c>
      <c r="D1228">
        <v>301624.76</v>
      </c>
      <c r="E1228">
        <v>47198.43</v>
      </c>
      <c r="F1228" s="4">
        <v>44196</v>
      </c>
      <c r="G1228" s="4">
        <v>44848</v>
      </c>
      <c r="H1228" t="s">
        <v>516</v>
      </c>
      <c r="I1228" t="s">
        <v>18</v>
      </c>
    </row>
    <row r="1229" spans="1:9" x14ac:dyDescent="0.3">
      <c r="A1229" t="s">
        <v>2497</v>
      </c>
      <c r="B1229" t="s">
        <v>2498</v>
      </c>
      <c r="C1229" t="s">
        <v>39</v>
      </c>
      <c r="D1229">
        <v>266760.7</v>
      </c>
      <c r="E1229">
        <v>5760.73</v>
      </c>
      <c r="F1229" s="4">
        <v>45405</v>
      </c>
      <c r="G1229" s="4">
        <v>45741</v>
      </c>
      <c r="H1229" t="s">
        <v>272</v>
      </c>
      <c r="I1229" t="s">
        <v>18</v>
      </c>
    </row>
    <row r="1230" spans="1:9" x14ac:dyDescent="0.3">
      <c r="A1230" t="s">
        <v>2499</v>
      </c>
      <c r="B1230" t="s">
        <v>2500</v>
      </c>
      <c r="C1230" t="s">
        <v>11</v>
      </c>
      <c r="D1230">
        <v>466833.91999999998</v>
      </c>
      <c r="E1230">
        <v>45983.03</v>
      </c>
      <c r="F1230" s="4">
        <v>44401</v>
      </c>
      <c r="G1230" s="4">
        <v>45249</v>
      </c>
      <c r="H1230" t="s">
        <v>400</v>
      </c>
      <c r="I1230" t="s">
        <v>18</v>
      </c>
    </row>
    <row r="1231" spans="1:9" x14ac:dyDescent="0.3">
      <c r="A1231" t="s">
        <v>2501</v>
      </c>
      <c r="B1231" t="s">
        <v>2097</v>
      </c>
      <c r="C1231" t="s">
        <v>27</v>
      </c>
      <c r="D1231">
        <v>322991.08</v>
      </c>
      <c r="E1231">
        <v>9902.61</v>
      </c>
      <c r="F1231" s="4">
        <v>45380</v>
      </c>
      <c r="G1231" s="4">
        <v>45481</v>
      </c>
      <c r="H1231" t="s">
        <v>1204</v>
      </c>
      <c r="I1231" t="s">
        <v>29</v>
      </c>
    </row>
    <row r="1232" spans="1:9" x14ac:dyDescent="0.3">
      <c r="A1232" t="s">
        <v>2502</v>
      </c>
      <c r="B1232" t="s">
        <v>2503</v>
      </c>
      <c r="C1232" t="s">
        <v>39</v>
      </c>
      <c r="D1232">
        <v>193840.04</v>
      </c>
      <c r="E1232">
        <v>49075.01</v>
      </c>
      <c r="F1232" s="4">
        <v>44929</v>
      </c>
      <c r="G1232" s="4">
        <v>45236</v>
      </c>
      <c r="H1232" t="s">
        <v>2504</v>
      </c>
      <c r="I1232" t="s">
        <v>13</v>
      </c>
    </row>
    <row r="1233" spans="1:9" x14ac:dyDescent="0.3">
      <c r="A1233" t="s">
        <v>2505</v>
      </c>
      <c r="B1233" t="s">
        <v>2506</v>
      </c>
      <c r="C1233" t="s">
        <v>39</v>
      </c>
      <c r="D1233">
        <v>657444.63</v>
      </c>
      <c r="E1233">
        <v>46304.01</v>
      </c>
      <c r="F1233" s="4">
        <v>44952</v>
      </c>
      <c r="G1233" s="4">
        <v>45600</v>
      </c>
      <c r="H1233" t="s">
        <v>499</v>
      </c>
      <c r="I1233" t="s">
        <v>18</v>
      </c>
    </row>
    <row r="1234" spans="1:9" x14ac:dyDescent="0.3">
      <c r="A1234" t="s">
        <v>2507</v>
      </c>
      <c r="B1234" t="s">
        <v>1641</v>
      </c>
      <c r="C1234" t="s">
        <v>27</v>
      </c>
      <c r="D1234">
        <v>698688.11</v>
      </c>
      <c r="E1234">
        <v>21002.36</v>
      </c>
      <c r="F1234" s="4">
        <v>44866</v>
      </c>
      <c r="G1234" s="4">
        <v>44920</v>
      </c>
      <c r="H1234" t="s">
        <v>461</v>
      </c>
      <c r="I1234" t="s">
        <v>18</v>
      </c>
    </row>
    <row r="1235" spans="1:9" x14ac:dyDescent="0.3">
      <c r="A1235" t="s">
        <v>2508</v>
      </c>
      <c r="B1235" t="s">
        <v>2509</v>
      </c>
      <c r="C1235" t="s">
        <v>11</v>
      </c>
      <c r="D1235">
        <v>338492.65</v>
      </c>
      <c r="E1235">
        <v>9779.86</v>
      </c>
      <c r="F1235" s="4">
        <v>45223</v>
      </c>
      <c r="G1235" s="4">
        <v>45674</v>
      </c>
      <c r="H1235" t="s">
        <v>1137</v>
      </c>
      <c r="I1235" t="s">
        <v>13</v>
      </c>
    </row>
    <row r="1236" spans="1:9" x14ac:dyDescent="0.3">
      <c r="A1236" t="s">
        <v>2510</v>
      </c>
      <c r="B1236" t="s">
        <v>2301</v>
      </c>
      <c r="C1236" t="s">
        <v>11</v>
      </c>
      <c r="D1236">
        <v>591347.37</v>
      </c>
      <c r="E1236">
        <v>47554.03</v>
      </c>
      <c r="F1236" s="4">
        <v>44873</v>
      </c>
      <c r="G1236" s="4">
        <v>45298</v>
      </c>
      <c r="H1236" t="s">
        <v>2511</v>
      </c>
      <c r="I1236" t="s">
        <v>13</v>
      </c>
    </row>
    <row r="1237" spans="1:9" x14ac:dyDescent="0.3">
      <c r="A1237" t="s">
        <v>2512</v>
      </c>
      <c r="B1237" t="s">
        <v>2513</v>
      </c>
      <c r="C1237" t="s">
        <v>11</v>
      </c>
      <c r="D1237">
        <v>463775.3</v>
      </c>
      <c r="E1237">
        <v>5895.73</v>
      </c>
      <c r="F1237" s="4">
        <v>44776</v>
      </c>
      <c r="G1237" s="4">
        <v>45117</v>
      </c>
      <c r="H1237" t="s">
        <v>1704</v>
      </c>
      <c r="I1237" t="s">
        <v>29</v>
      </c>
    </row>
    <row r="1238" spans="1:9" x14ac:dyDescent="0.3">
      <c r="A1238" t="s">
        <v>2514</v>
      </c>
      <c r="B1238" t="s">
        <v>2515</v>
      </c>
      <c r="C1238" t="s">
        <v>16</v>
      </c>
      <c r="D1238">
        <v>363018.72</v>
      </c>
      <c r="E1238">
        <v>11037.38</v>
      </c>
      <c r="F1238" s="4">
        <v>44778</v>
      </c>
      <c r="G1238" s="4">
        <v>45020</v>
      </c>
      <c r="H1238" t="s">
        <v>28</v>
      </c>
      <c r="I1238" t="s">
        <v>18</v>
      </c>
    </row>
    <row r="1239" spans="1:9" x14ac:dyDescent="0.3">
      <c r="A1239" t="s">
        <v>2516</v>
      </c>
      <c r="B1239" t="s">
        <v>2517</v>
      </c>
      <c r="C1239" t="s">
        <v>39</v>
      </c>
      <c r="D1239">
        <v>258231.79</v>
      </c>
      <c r="E1239">
        <v>36830.449999999997</v>
      </c>
      <c r="F1239" s="4">
        <v>45010</v>
      </c>
      <c r="G1239" s="4">
        <v>45690</v>
      </c>
      <c r="H1239" t="s">
        <v>1291</v>
      </c>
      <c r="I1239" t="s">
        <v>13</v>
      </c>
    </row>
    <row r="1240" spans="1:9" x14ac:dyDescent="0.3">
      <c r="A1240" t="s">
        <v>2518</v>
      </c>
      <c r="B1240" t="s">
        <v>2519</v>
      </c>
      <c r="C1240" t="s">
        <v>39</v>
      </c>
      <c r="D1240">
        <v>193232.58</v>
      </c>
      <c r="E1240">
        <v>37419.919999999998</v>
      </c>
      <c r="F1240" s="4">
        <v>44489</v>
      </c>
      <c r="G1240" s="4">
        <v>45621</v>
      </c>
      <c r="H1240" t="s">
        <v>886</v>
      </c>
      <c r="I1240" t="s">
        <v>13</v>
      </c>
    </row>
    <row r="1241" spans="1:9" x14ac:dyDescent="0.3">
      <c r="A1241" t="s">
        <v>2520</v>
      </c>
      <c r="B1241" t="s">
        <v>924</v>
      </c>
      <c r="C1241" t="s">
        <v>39</v>
      </c>
      <c r="D1241">
        <v>571221.43999999994</v>
      </c>
      <c r="E1241">
        <v>14064.71</v>
      </c>
      <c r="F1241" s="4">
        <v>45484</v>
      </c>
      <c r="G1241" s="4">
        <v>45741</v>
      </c>
      <c r="H1241" t="s">
        <v>787</v>
      </c>
      <c r="I1241" t="s">
        <v>18</v>
      </c>
    </row>
    <row r="1242" spans="1:9" x14ac:dyDescent="0.3">
      <c r="A1242" t="s">
        <v>2521</v>
      </c>
      <c r="B1242" t="s">
        <v>2467</v>
      </c>
      <c r="C1242" t="s">
        <v>35</v>
      </c>
      <c r="D1242">
        <v>120576.05</v>
      </c>
      <c r="E1242">
        <v>41401.97</v>
      </c>
      <c r="F1242" s="4">
        <v>44751</v>
      </c>
      <c r="G1242" s="4">
        <v>45814</v>
      </c>
      <c r="H1242" t="s">
        <v>474</v>
      </c>
      <c r="I1242" t="s">
        <v>29</v>
      </c>
    </row>
    <row r="1243" spans="1:9" x14ac:dyDescent="0.3">
      <c r="A1243" t="s">
        <v>2522</v>
      </c>
      <c r="B1243" t="s">
        <v>2523</v>
      </c>
      <c r="C1243" t="s">
        <v>39</v>
      </c>
      <c r="D1243">
        <v>754897.77</v>
      </c>
      <c r="E1243">
        <v>11368.52</v>
      </c>
      <c r="F1243" s="4">
        <v>44989</v>
      </c>
      <c r="G1243" s="4">
        <v>45074</v>
      </c>
      <c r="H1243" t="s">
        <v>2524</v>
      </c>
      <c r="I1243" t="s">
        <v>13</v>
      </c>
    </row>
    <row r="1244" spans="1:9" x14ac:dyDescent="0.3">
      <c r="A1244" t="s">
        <v>2525</v>
      </c>
      <c r="B1244" t="s">
        <v>647</v>
      </c>
      <c r="C1244" t="s">
        <v>39</v>
      </c>
      <c r="D1244">
        <v>577853.14</v>
      </c>
      <c r="E1244">
        <v>47102.63</v>
      </c>
      <c r="F1244" s="4">
        <v>45040</v>
      </c>
      <c r="G1244" s="4">
        <v>45423</v>
      </c>
      <c r="H1244" t="s">
        <v>1161</v>
      </c>
      <c r="I1244" t="s">
        <v>18</v>
      </c>
    </row>
    <row r="1245" spans="1:9" x14ac:dyDescent="0.3">
      <c r="A1245" t="s">
        <v>2526</v>
      </c>
      <c r="B1245" t="s">
        <v>2527</v>
      </c>
      <c r="C1245" t="s">
        <v>39</v>
      </c>
      <c r="D1245">
        <v>155816.45000000001</v>
      </c>
      <c r="E1245">
        <v>9488.99</v>
      </c>
      <c r="F1245" s="4">
        <v>45435</v>
      </c>
      <c r="G1245" s="4">
        <v>45475</v>
      </c>
      <c r="H1245" t="s">
        <v>1314</v>
      </c>
      <c r="I1245" t="s">
        <v>29</v>
      </c>
    </row>
    <row r="1246" spans="1:9" x14ac:dyDescent="0.3">
      <c r="A1246" t="s">
        <v>2528</v>
      </c>
      <c r="B1246" t="s">
        <v>2529</v>
      </c>
      <c r="C1246" t="s">
        <v>35</v>
      </c>
      <c r="D1246">
        <v>401524.51</v>
      </c>
      <c r="E1246">
        <v>35574.42</v>
      </c>
      <c r="F1246" s="4">
        <v>45382</v>
      </c>
      <c r="G1246" s="4">
        <v>45688</v>
      </c>
      <c r="H1246" t="s">
        <v>466</v>
      </c>
      <c r="I1246" t="s">
        <v>18</v>
      </c>
    </row>
    <row r="1247" spans="1:9" x14ac:dyDescent="0.3">
      <c r="A1247" t="s">
        <v>2530</v>
      </c>
      <c r="B1247" t="s">
        <v>2531</v>
      </c>
      <c r="C1247" t="s">
        <v>39</v>
      </c>
      <c r="D1247">
        <v>700686.44</v>
      </c>
      <c r="E1247">
        <v>22441.54</v>
      </c>
      <c r="F1247" s="4">
        <v>44319</v>
      </c>
      <c r="G1247" s="4">
        <v>45334</v>
      </c>
      <c r="H1247" t="s">
        <v>1108</v>
      </c>
      <c r="I1247" t="s">
        <v>18</v>
      </c>
    </row>
    <row r="1248" spans="1:9" x14ac:dyDescent="0.3">
      <c r="A1248" t="s">
        <v>2532</v>
      </c>
      <c r="B1248" t="s">
        <v>2533</v>
      </c>
      <c r="C1248" t="s">
        <v>35</v>
      </c>
      <c r="D1248">
        <v>303951.12</v>
      </c>
      <c r="E1248">
        <v>4395.38</v>
      </c>
      <c r="F1248" s="4">
        <v>44890</v>
      </c>
      <c r="G1248" s="4">
        <v>45034</v>
      </c>
      <c r="H1248" t="s">
        <v>193</v>
      </c>
      <c r="I1248" t="s">
        <v>18</v>
      </c>
    </row>
    <row r="1249" spans="1:9" x14ac:dyDescent="0.3">
      <c r="A1249" t="s">
        <v>2534</v>
      </c>
      <c r="B1249" t="s">
        <v>455</v>
      </c>
      <c r="C1249" t="s">
        <v>16</v>
      </c>
      <c r="D1249">
        <v>581369.17000000004</v>
      </c>
      <c r="E1249">
        <v>5541.23</v>
      </c>
      <c r="F1249" s="4">
        <v>45358</v>
      </c>
      <c r="G1249" s="4">
        <v>45564</v>
      </c>
      <c r="H1249" t="s">
        <v>1145</v>
      </c>
      <c r="I1249" t="s">
        <v>18</v>
      </c>
    </row>
    <row r="1250" spans="1:9" x14ac:dyDescent="0.3">
      <c r="A1250" t="s">
        <v>2535</v>
      </c>
      <c r="B1250" t="s">
        <v>2536</v>
      </c>
      <c r="C1250" t="s">
        <v>11</v>
      </c>
      <c r="D1250">
        <v>672494.73</v>
      </c>
      <c r="E1250">
        <v>15966.01</v>
      </c>
      <c r="F1250" s="4">
        <v>44895</v>
      </c>
      <c r="G1250" s="4">
        <v>45224</v>
      </c>
      <c r="H1250" t="s">
        <v>1669</v>
      </c>
      <c r="I1250" t="s">
        <v>18</v>
      </c>
    </row>
    <row r="1251" spans="1:9" x14ac:dyDescent="0.3">
      <c r="A1251" t="s">
        <v>2537</v>
      </c>
      <c r="B1251" t="s">
        <v>425</v>
      </c>
      <c r="C1251" t="s">
        <v>11</v>
      </c>
      <c r="D1251">
        <v>106287.88</v>
      </c>
      <c r="E1251">
        <v>47312.61</v>
      </c>
      <c r="F1251" s="4">
        <v>45430</v>
      </c>
      <c r="G1251" s="4">
        <v>45574</v>
      </c>
      <c r="H1251" t="s">
        <v>1746</v>
      </c>
      <c r="I1251" t="s">
        <v>29</v>
      </c>
    </row>
    <row r="1252" spans="1:9" x14ac:dyDescent="0.3">
      <c r="A1252" t="s">
        <v>2538</v>
      </c>
      <c r="B1252" t="s">
        <v>2539</v>
      </c>
      <c r="C1252" t="s">
        <v>11</v>
      </c>
      <c r="D1252">
        <v>119882.47</v>
      </c>
      <c r="E1252">
        <v>27198.66</v>
      </c>
      <c r="F1252" s="4">
        <v>45155</v>
      </c>
      <c r="G1252" s="4">
        <v>45671</v>
      </c>
      <c r="H1252" t="s">
        <v>1669</v>
      </c>
      <c r="I1252" t="s">
        <v>18</v>
      </c>
    </row>
    <row r="1253" spans="1:9" x14ac:dyDescent="0.3">
      <c r="A1253" t="s">
        <v>2540</v>
      </c>
      <c r="B1253" t="s">
        <v>2541</v>
      </c>
      <c r="C1253" t="s">
        <v>16</v>
      </c>
      <c r="D1253">
        <v>517808.45</v>
      </c>
      <c r="E1253">
        <v>6367.34</v>
      </c>
      <c r="F1253" s="4">
        <v>45442</v>
      </c>
      <c r="G1253" s="4">
        <v>45834</v>
      </c>
      <c r="H1253" t="s">
        <v>219</v>
      </c>
      <c r="I1253" t="s">
        <v>13</v>
      </c>
    </row>
    <row r="1254" spans="1:9" x14ac:dyDescent="0.3">
      <c r="A1254" t="s">
        <v>2542</v>
      </c>
      <c r="B1254" t="s">
        <v>2543</v>
      </c>
      <c r="C1254" t="s">
        <v>35</v>
      </c>
      <c r="D1254">
        <v>903284.24</v>
      </c>
      <c r="E1254">
        <v>26077.78</v>
      </c>
      <c r="F1254" s="4">
        <v>45035</v>
      </c>
      <c r="G1254" s="4">
        <v>45360</v>
      </c>
      <c r="H1254" t="s">
        <v>142</v>
      </c>
      <c r="I1254" t="s">
        <v>29</v>
      </c>
    </row>
    <row r="1255" spans="1:9" x14ac:dyDescent="0.3">
      <c r="A1255" t="s">
        <v>2544</v>
      </c>
      <c r="B1255" t="s">
        <v>2545</v>
      </c>
      <c r="C1255" t="s">
        <v>27</v>
      </c>
      <c r="D1255">
        <v>556452.63</v>
      </c>
      <c r="E1255">
        <v>23680.12</v>
      </c>
      <c r="F1255" s="4">
        <v>44520</v>
      </c>
      <c r="G1255" s="4">
        <v>44679</v>
      </c>
      <c r="H1255" t="s">
        <v>461</v>
      </c>
      <c r="I1255" t="s">
        <v>29</v>
      </c>
    </row>
    <row r="1256" spans="1:9" x14ac:dyDescent="0.3">
      <c r="A1256" t="s">
        <v>2546</v>
      </c>
      <c r="B1256" t="s">
        <v>2547</v>
      </c>
      <c r="C1256" t="s">
        <v>27</v>
      </c>
      <c r="D1256">
        <v>671147.98</v>
      </c>
      <c r="E1256">
        <v>48457.55</v>
      </c>
      <c r="F1256" s="4">
        <v>44947</v>
      </c>
      <c r="G1256" s="4">
        <v>45089</v>
      </c>
      <c r="H1256" t="s">
        <v>537</v>
      </c>
      <c r="I1256" t="s">
        <v>18</v>
      </c>
    </row>
    <row r="1257" spans="1:9" x14ac:dyDescent="0.3">
      <c r="A1257" t="s">
        <v>2548</v>
      </c>
      <c r="B1257" t="s">
        <v>2549</v>
      </c>
      <c r="C1257" t="s">
        <v>39</v>
      </c>
      <c r="D1257">
        <v>161231.57999999999</v>
      </c>
      <c r="E1257">
        <v>45829.59</v>
      </c>
      <c r="F1257" s="4">
        <v>44905</v>
      </c>
      <c r="G1257" s="4">
        <v>44956</v>
      </c>
      <c r="H1257" t="s">
        <v>2504</v>
      </c>
      <c r="I1257" t="s">
        <v>29</v>
      </c>
    </row>
    <row r="1258" spans="1:9" x14ac:dyDescent="0.3">
      <c r="A1258" t="s">
        <v>2550</v>
      </c>
      <c r="B1258" t="s">
        <v>1083</v>
      </c>
      <c r="C1258" t="s">
        <v>16</v>
      </c>
      <c r="D1258">
        <v>181101.38</v>
      </c>
      <c r="E1258">
        <v>11995.8</v>
      </c>
      <c r="F1258" s="4">
        <v>44241</v>
      </c>
      <c r="G1258" s="4">
        <v>44448</v>
      </c>
      <c r="H1258" t="s">
        <v>289</v>
      </c>
      <c r="I1258" t="s">
        <v>13</v>
      </c>
    </row>
    <row r="1259" spans="1:9" x14ac:dyDescent="0.3">
      <c r="A1259" t="s">
        <v>2551</v>
      </c>
      <c r="B1259" t="s">
        <v>1406</v>
      </c>
      <c r="C1259" t="s">
        <v>35</v>
      </c>
      <c r="D1259">
        <v>674299.27</v>
      </c>
      <c r="E1259">
        <v>10923.88</v>
      </c>
      <c r="F1259" s="4">
        <v>44463</v>
      </c>
      <c r="G1259" s="4">
        <v>45572</v>
      </c>
      <c r="H1259" t="s">
        <v>740</v>
      </c>
      <c r="I1259" t="s">
        <v>29</v>
      </c>
    </row>
    <row r="1260" spans="1:9" x14ac:dyDescent="0.3">
      <c r="A1260" t="s">
        <v>2552</v>
      </c>
      <c r="B1260" t="s">
        <v>2553</v>
      </c>
      <c r="C1260" t="s">
        <v>39</v>
      </c>
      <c r="D1260">
        <v>724602.41</v>
      </c>
      <c r="E1260">
        <v>15798.31</v>
      </c>
      <c r="F1260" s="4">
        <v>45478</v>
      </c>
      <c r="G1260" s="4">
        <v>45494</v>
      </c>
      <c r="H1260" t="s">
        <v>2031</v>
      </c>
      <c r="I1260" t="s">
        <v>29</v>
      </c>
    </row>
    <row r="1261" spans="1:9" x14ac:dyDescent="0.3">
      <c r="A1261" t="s">
        <v>2554</v>
      </c>
      <c r="B1261" t="s">
        <v>2555</v>
      </c>
      <c r="C1261" t="s">
        <v>11</v>
      </c>
      <c r="D1261">
        <v>738038.98</v>
      </c>
      <c r="E1261">
        <v>9446.4</v>
      </c>
      <c r="F1261" s="4">
        <v>45471</v>
      </c>
      <c r="G1261" s="4">
        <v>45485</v>
      </c>
      <c r="H1261" t="s">
        <v>67</v>
      </c>
      <c r="I1261" t="s">
        <v>18</v>
      </c>
    </row>
    <row r="1262" spans="1:9" x14ac:dyDescent="0.3">
      <c r="A1262" t="s">
        <v>2556</v>
      </c>
      <c r="B1262" t="s">
        <v>578</v>
      </c>
      <c r="C1262" t="s">
        <v>16</v>
      </c>
      <c r="D1262">
        <v>924883.62</v>
      </c>
      <c r="E1262">
        <v>49626.73</v>
      </c>
      <c r="F1262" s="4">
        <v>44637</v>
      </c>
      <c r="G1262" s="4">
        <v>45214</v>
      </c>
      <c r="H1262" t="s">
        <v>471</v>
      </c>
      <c r="I1262" t="s">
        <v>13</v>
      </c>
    </row>
    <row r="1263" spans="1:9" x14ac:dyDescent="0.3">
      <c r="A1263" t="s">
        <v>2557</v>
      </c>
      <c r="B1263" t="s">
        <v>2558</v>
      </c>
      <c r="C1263" t="s">
        <v>11</v>
      </c>
      <c r="D1263">
        <v>337733.53</v>
      </c>
      <c r="E1263">
        <v>29994.63</v>
      </c>
      <c r="F1263" s="4">
        <v>45195</v>
      </c>
      <c r="G1263" s="4">
        <v>45572</v>
      </c>
      <c r="H1263" t="s">
        <v>559</v>
      </c>
      <c r="I1263" t="s">
        <v>13</v>
      </c>
    </row>
    <row r="1264" spans="1:9" x14ac:dyDescent="0.3">
      <c r="A1264" t="s">
        <v>2559</v>
      </c>
      <c r="B1264" t="s">
        <v>2103</v>
      </c>
      <c r="C1264" t="s">
        <v>11</v>
      </c>
      <c r="D1264">
        <v>953312.37</v>
      </c>
      <c r="E1264">
        <v>48166.06</v>
      </c>
      <c r="F1264" s="4">
        <v>45204</v>
      </c>
      <c r="G1264" s="4">
        <v>45731</v>
      </c>
      <c r="H1264" t="s">
        <v>839</v>
      </c>
      <c r="I1264" t="s">
        <v>29</v>
      </c>
    </row>
    <row r="1265" spans="1:9" x14ac:dyDescent="0.3">
      <c r="A1265" t="s">
        <v>2560</v>
      </c>
      <c r="B1265" t="s">
        <v>964</v>
      </c>
      <c r="C1265" t="s">
        <v>16</v>
      </c>
      <c r="D1265">
        <v>175205.12</v>
      </c>
      <c r="E1265">
        <v>35404.769999999997</v>
      </c>
      <c r="F1265" s="4">
        <v>44842</v>
      </c>
      <c r="G1265" s="4">
        <v>45096</v>
      </c>
      <c r="H1265" t="s">
        <v>1050</v>
      </c>
      <c r="I1265" t="s">
        <v>18</v>
      </c>
    </row>
    <row r="1266" spans="1:9" x14ac:dyDescent="0.3">
      <c r="A1266" t="s">
        <v>2561</v>
      </c>
      <c r="B1266" t="s">
        <v>2562</v>
      </c>
      <c r="C1266" t="s">
        <v>35</v>
      </c>
      <c r="D1266">
        <v>716535.32</v>
      </c>
      <c r="E1266">
        <v>41035.94</v>
      </c>
      <c r="F1266" s="4">
        <v>44964</v>
      </c>
      <c r="G1266" s="4">
        <v>45393</v>
      </c>
      <c r="H1266" t="s">
        <v>374</v>
      </c>
      <c r="I1266" t="s">
        <v>13</v>
      </c>
    </row>
    <row r="1267" spans="1:9" x14ac:dyDescent="0.3">
      <c r="A1267" t="s">
        <v>2563</v>
      </c>
      <c r="B1267" t="s">
        <v>2564</v>
      </c>
      <c r="C1267" t="s">
        <v>27</v>
      </c>
      <c r="D1267">
        <v>323917.52</v>
      </c>
      <c r="E1267">
        <v>16027.49</v>
      </c>
      <c r="F1267" s="4">
        <v>45107</v>
      </c>
      <c r="G1267" s="4">
        <v>45701</v>
      </c>
      <c r="H1267" t="s">
        <v>228</v>
      </c>
      <c r="I1267" t="s">
        <v>13</v>
      </c>
    </row>
    <row r="1268" spans="1:9" x14ac:dyDescent="0.3">
      <c r="A1268" t="s">
        <v>2565</v>
      </c>
      <c r="B1268" t="s">
        <v>2566</v>
      </c>
      <c r="C1268" t="s">
        <v>16</v>
      </c>
      <c r="D1268">
        <v>565653.26</v>
      </c>
      <c r="E1268">
        <v>26351.73</v>
      </c>
      <c r="F1268" s="4">
        <v>45268</v>
      </c>
      <c r="G1268" s="4">
        <v>45461</v>
      </c>
      <c r="H1268" t="s">
        <v>321</v>
      </c>
      <c r="I1268" t="s">
        <v>18</v>
      </c>
    </row>
    <row r="1269" spans="1:9" x14ac:dyDescent="0.3">
      <c r="A1269" t="s">
        <v>2567</v>
      </c>
      <c r="B1269" t="s">
        <v>2568</v>
      </c>
      <c r="C1269" t="s">
        <v>11</v>
      </c>
      <c r="D1269">
        <v>802767.32</v>
      </c>
      <c r="E1269">
        <v>19499.86</v>
      </c>
      <c r="F1269" s="4">
        <v>44676</v>
      </c>
      <c r="G1269" s="4">
        <v>45157</v>
      </c>
      <c r="H1269" t="s">
        <v>1442</v>
      </c>
      <c r="I1269" t="s">
        <v>29</v>
      </c>
    </row>
    <row r="1270" spans="1:9" x14ac:dyDescent="0.3">
      <c r="A1270" t="s">
        <v>2569</v>
      </c>
      <c r="B1270" t="s">
        <v>2570</v>
      </c>
      <c r="C1270" t="s">
        <v>35</v>
      </c>
      <c r="D1270">
        <v>536712.44999999995</v>
      </c>
      <c r="E1270">
        <v>36181.15</v>
      </c>
      <c r="F1270" s="4">
        <v>45360</v>
      </c>
      <c r="G1270" s="4">
        <v>45445</v>
      </c>
      <c r="H1270" t="s">
        <v>1704</v>
      </c>
      <c r="I1270" t="s">
        <v>18</v>
      </c>
    </row>
    <row r="1271" spans="1:9" x14ac:dyDescent="0.3">
      <c r="A1271" t="s">
        <v>2571</v>
      </c>
      <c r="B1271" t="s">
        <v>634</v>
      </c>
      <c r="C1271" t="s">
        <v>27</v>
      </c>
      <c r="D1271">
        <v>715140.81</v>
      </c>
      <c r="E1271">
        <v>10443.5</v>
      </c>
      <c r="F1271" s="4">
        <v>44985</v>
      </c>
      <c r="G1271" s="4">
        <v>45561</v>
      </c>
      <c r="H1271" t="s">
        <v>1669</v>
      </c>
      <c r="I1271" t="s">
        <v>29</v>
      </c>
    </row>
    <row r="1272" spans="1:9" x14ac:dyDescent="0.3">
      <c r="A1272" t="s">
        <v>2572</v>
      </c>
      <c r="B1272" t="s">
        <v>2573</v>
      </c>
      <c r="C1272" t="s">
        <v>27</v>
      </c>
      <c r="D1272">
        <v>552028.79</v>
      </c>
      <c r="E1272">
        <v>26336.51</v>
      </c>
      <c r="F1272" s="4">
        <v>44960</v>
      </c>
      <c r="G1272" s="4">
        <v>45289</v>
      </c>
      <c r="H1272" t="s">
        <v>559</v>
      </c>
      <c r="I1272" t="s">
        <v>29</v>
      </c>
    </row>
    <row r="1273" spans="1:9" x14ac:dyDescent="0.3">
      <c r="A1273" t="s">
        <v>2574</v>
      </c>
      <c r="B1273" t="s">
        <v>2088</v>
      </c>
      <c r="C1273" t="s">
        <v>16</v>
      </c>
      <c r="D1273">
        <v>939484.44</v>
      </c>
      <c r="E1273">
        <v>49842.63</v>
      </c>
      <c r="F1273" s="4">
        <v>45052</v>
      </c>
      <c r="G1273" s="4">
        <v>45253</v>
      </c>
      <c r="H1273" t="s">
        <v>1314</v>
      </c>
      <c r="I1273" t="s">
        <v>29</v>
      </c>
    </row>
    <row r="1274" spans="1:9" x14ac:dyDescent="0.3">
      <c r="A1274" t="s">
        <v>2575</v>
      </c>
      <c r="B1274" t="s">
        <v>501</v>
      </c>
      <c r="C1274" t="s">
        <v>39</v>
      </c>
      <c r="D1274">
        <v>243647.52</v>
      </c>
      <c r="E1274">
        <v>31461.96</v>
      </c>
      <c r="F1274" s="4">
        <v>44533</v>
      </c>
      <c r="G1274" s="4">
        <v>44976</v>
      </c>
      <c r="H1274" t="s">
        <v>808</v>
      </c>
      <c r="I1274" t="s">
        <v>13</v>
      </c>
    </row>
    <row r="1275" spans="1:9" x14ac:dyDescent="0.3">
      <c r="A1275" t="s">
        <v>2576</v>
      </c>
      <c r="B1275" t="s">
        <v>2577</v>
      </c>
      <c r="C1275" t="s">
        <v>35</v>
      </c>
      <c r="D1275">
        <v>685980.89</v>
      </c>
      <c r="E1275">
        <v>3834.91</v>
      </c>
      <c r="F1275" s="4">
        <v>44221</v>
      </c>
      <c r="G1275" s="4">
        <v>44891</v>
      </c>
      <c r="H1275" t="s">
        <v>202</v>
      </c>
      <c r="I1275" t="s">
        <v>29</v>
      </c>
    </row>
    <row r="1276" spans="1:9" x14ac:dyDescent="0.3">
      <c r="A1276" t="s">
        <v>2578</v>
      </c>
      <c r="B1276" t="s">
        <v>2579</v>
      </c>
      <c r="C1276" t="s">
        <v>35</v>
      </c>
      <c r="D1276">
        <v>517592.18</v>
      </c>
      <c r="E1276">
        <v>25032.2</v>
      </c>
      <c r="F1276" s="4">
        <v>45068</v>
      </c>
      <c r="G1276" s="4">
        <v>45409</v>
      </c>
      <c r="H1276" t="s">
        <v>208</v>
      </c>
      <c r="I1276" t="s">
        <v>29</v>
      </c>
    </row>
    <row r="1277" spans="1:9" x14ac:dyDescent="0.3">
      <c r="A1277" t="s">
        <v>2580</v>
      </c>
      <c r="B1277" t="s">
        <v>2581</v>
      </c>
      <c r="C1277" t="s">
        <v>35</v>
      </c>
      <c r="D1277">
        <v>636281.31000000006</v>
      </c>
      <c r="E1277">
        <v>40539.599999999999</v>
      </c>
      <c r="F1277" s="4">
        <v>44767</v>
      </c>
      <c r="G1277" s="4">
        <v>45301</v>
      </c>
      <c r="H1277" t="s">
        <v>851</v>
      </c>
      <c r="I1277" t="s">
        <v>13</v>
      </c>
    </row>
    <row r="1278" spans="1:9" x14ac:dyDescent="0.3">
      <c r="A1278" t="s">
        <v>2582</v>
      </c>
      <c r="B1278" t="s">
        <v>2583</v>
      </c>
      <c r="C1278" t="s">
        <v>35</v>
      </c>
      <c r="D1278">
        <v>702716.72</v>
      </c>
      <c r="E1278">
        <v>49358.15</v>
      </c>
      <c r="F1278" s="4">
        <v>44376</v>
      </c>
      <c r="G1278" s="4">
        <v>44579</v>
      </c>
      <c r="H1278" t="s">
        <v>173</v>
      </c>
      <c r="I1278" t="s">
        <v>29</v>
      </c>
    </row>
    <row r="1279" spans="1:9" x14ac:dyDescent="0.3">
      <c r="A1279" t="s">
        <v>2584</v>
      </c>
      <c r="B1279" t="s">
        <v>2585</v>
      </c>
      <c r="C1279" t="s">
        <v>16</v>
      </c>
      <c r="D1279">
        <v>296438.06</v>
      </c>
      <c r="E1279">
        <v>24222.66</v>
      </c>
      <c r="F1279" s="4">
        <v>44635</v>
      </c>
      <c r="G1279" s="4">
        <v>45846</v>
      </c>
      <c r="H1279" t="s">
        <v>591</v>
      </c>
      <c r="I1279" t="s">
        <v>29</v>
      </c>
    </row>
    <row r="1280" spans="1:9" x14ac:dyDescent="0.3">
      <c r="A1280" t="s">
        <v>2586</v>
      </c>
      <c r="B1280" t="s">
        <v>2587</v>
      </c>
      <c r="C1280" t="s">
        <v>16</v>
      </c>
      <c r="D1280">
        <v>551088.56999999995</v>
      </c>
      <c r="E1280">
        <v>7609.93</v>
      </c>
      <c r="F1280" s="4">
        <v>44879</v>
      </c>
      <c r="G1280" s="4">
        <v>45470</v>
      </c>
      <c r="H1280" t="s">
        <v>737</v>
      </c>
      <c r="I1280" t="s">
        <v>29</v>
      </c>
    </row>
    <row r="1281" spans="1:9" x14ac:dyDescent="0.3">
      <c r="A1281" t="s">
        <v>2588</v>
      </c>
      <c r="B1281" t="s">
        <v>942</v>
      </c>
      <c r="C1281" t="s">
        <v>27</v>
      </c>
      <c r="D1281">
        <v>848530.84</v>
      </c>
      <c r="E1281">
        <v>31135.53</v>
      </c>
      <c r="F1281" s="4">
        <v>45051</v>
      </c>
      <c r="G1281" s="4">
        <v>45721</v>
      </c>
      <c r="H1281" t="s">
        <v>1350</v>
      </c>
      <c r="I1281" t="s">
        <v>18</v>
      </c>
    </row>
    <row r="1282" spans="1:9" x14ac:dyDescent="0.3">
      <c r="A1282" t="s">
        <v>2589</v>
      </c>
      <c r="B1282" t="s">
        <v>2590</v>
      </c>
      <c r="C1282" t="s">
        <v>27</v>
      </c>
      <c r="D1282">
        <v>116325.64</v>
      </c>
      <c r="E1282">
        <v>38148.51</v>
      </c>
      <c r="F1282" s="4">
        <v>44621</v>
      </c>
      <c r="G1282" s="4">
        <v>45089</v>
      </c>
      <c r="H1282" t="s">
        <v>804</v>
      </c>
      <c r="I1282" t="s">
        <v>18</v>
      </c>
    </row>
    <row r="1283" spans="1:9" x14ac:dyDescent="0.3">
      <c r="A1283" t="s">
        <v>2591</v>
      </c>
      <c r="B1283" t="s">
        <v>2592</v>
      </c>
      <c r="C1283" t="s">
        <v>16</v>
      </c>
      <c r="D1283">
        <v>307722.12</v>
      </c>
      <c r="E1283">
        <v>32837.01</v>
      </c>
      <c r="F1283" s="4">
        <v>45002</v>
      </c>
      <c r="G1283" s="4">
        <v>45708</v>
      </c>
      <c r="H1283" t="s">
        <v>1380</v>
      </c>
      <c r="I1283" t="s">
        <v>29</v>
      </c>
    </row>
    <row r="1284" spans="1:9" x14ac:dyDescent="0.3">
      <c r="A1284" t="s">
        <v>2593</v>
      </c>
      <c r="B1284" t="s">
        <v>2566</v>
      </c>
      <c r="C1284" t="s">
        <v>11</v>
      </c>
      <c r="D1284">
        <v>789228.38</v>
      </c>
      <c r="E1284">
        <v>4716.83</v>
      </c>
      <c r="F1284" s="4">
        <v>45336</v>
      </c>
      <c r="G1284" s="4">
        <v>45633</v>
      </c>
      <c r="H1284" t="s">
        <v>216</v>
      </c>
      <c r="I1284" t="s">
        <v>29</v>
      </c>
    </row>
    <row r="1285" spans="1:9" x14ac:dyDescent="0.3">
      <c r="A1285" t="s">
        <v>2594</v>
      </c>
      <c r="B1285" t="s">
        <v>1115</v>
      </c>
      <c r="C1285" t="s">
        <v>39</v>
      </c>
      <c r="D1285">
        <v>610314.61</v>
      </c>
      <c r="E1285">
        <v>42786.31</v>
      </c>
      <c r="F1285" s="4">
        <v>44255</v>
      </c>
      <c r="G1285" s="4">
        <v>45162</v>
      </c>
      <c r="H1285" t="s">
        <v>980</v>
      </c>
      <c r="I1285" t="s">
        <v>18</v>
      </c>
    </row>
    <row r="1286" spans="1:9" x14ac:dyDescent="0.3">
      <c r="A1286" t="s">
        <v>2595</v>
      </c>
      <c r="B1286" t="s">
        <v>2596</v>
      </c>
      <c r="C1286" t="s">
        <v>35</v>
      </c>
      <c r="D1286">
        <v>494155.69</v>
      </c>
      <c r="E1286">
        <v>10479.08</v>
      </c>
      <c r="F1286" s="4">
        <v>44584</v>
      </c>
      <c r="G1286" s="4">
        <v>45015</v>
      </c>
      <c r="H1286" t="s">
        <v>594</v>
      </c>
      <c r="I1286" t="s">
        <v>13</v>
      </c>
    </row>
    <row r="1287" spans="1:9" x14ac:dyDescent="0.3">
      <c r="A1287" t="s">
        <v>2597</v>
      </c>
      <c r="B1287" t="s">
        <v>2598</v>
      </c>
      <c r="C1287" t="s">
        <v>27</v>
      </c>
      <c r="D1287">
        <v>638807.30000000005</v>
      </c>
      <c r="E1287">
        <v>8611.9500000000007</v>
      </c>
      <c r="F1287" s="4">
        <v>45166</v>
      </c>
      <c r="G1287" s="4">
        <v>45191</v>
      </c>
      <c r="H1287" t="s">
        <v>90</v>
      </c>
      <c r="I1287" t="s">
        <v>18</v>
      </c>
    </row>
    <row r="1288" spans="1:9" x14ac:dyDescent="0.3">
      <c r="A1288" t="s">
        <v>2599</v>
      </c>
      <c r="B1288" t="s">
        <v>663</v>
      </c>
      <c r="C1288" t="s">
        <v>11</v>
      </c>
      <c r="D1288">
        <v>171865.27</v>
      </c>
      <c r="E1288">
        <v>34824.78</v>
      </c>
      <c r="F1288" s="4">
        <v>44976</v>
      </c>
      <c r="G1288" s="4">
        <v>45789</v>
      </c>
      <c r="H1288" t="s">
        <v>1050</v>
      </c>
      <c r="I1288" t="s">
        <v>13</v>
      </c>
    </row>
    <row r="1289" spans="1:9" x14ac:dyDescent="0.3">
      <c r="A1289" t="s">
        <v>2600</v>
      </c>
      <c r="B1289" t="s">
        <v>1203</v>
      </c>
      <c r="C1289" t="s">
        <v>11</v>
      </c>
      <c r="D1289">
        <v>580604.62</v>
      </c>
      <c r="E1289">
        <v>38420.019999999997</v>
      </c>
      <c r="F1289" s="4">
        <v>45433</v>
      </c>
      <c r="G1289" s="4">
        <v>45725</v>
      </c>
      <c r="H1289" t="s">
        <v>1962</v>
      </c>
      <c r="I1289" t="s">
        <v>29</v>
      </c>
    </row>
    <row r="1290" spans="1:9" x14ac:dyDescent="0.3">
      <c r="A1290" t="s">
        <v>2601</v>
      </c>
      <c r="B1290" t="s">
        <v>127</v>
      </c>
      <c r="C1290" t="s">
        <v>39</v>
      </c>
      <c r="D1290">
        <v>438701.58</v>
      </c>
      <c r="E1290">
        <v>23552.45</v>
      </c>
      <c r="F1290" s="4">
        <v>44890</v>
      </c>
      <c r="G1290" s="4">
        <v>45093</v>
      </c>
      <c r="H1290" t="s">
        <v>419</v>
      </c>
      <c r="I1290" t="s">
        <v>13</v>
      </c>
    </row>
    <row r="1291" spans="1:9" x14ac:dyDescent="0.3">
      <c r="A1291" t="s">
        <v>2602</v>
      </c>
      <c r="B1291" t="s">
        <v>45</v>
      </c>
      <c r="C1291" t="s">
        <v>39</v>
      </c>
      <c r="D1291">
        <v>272247.82</v>
      </c>
      <c r="E1291">
        <v>45403.4</v>
      </c>
      <c r="F1291" s="4">
        <v>44488</v>
      </c>
      <c r="G1291" s="4">
        <v>44533</v>
      </c>
      <c r="H1291" t="s">
        <v>73</v>
      </c>
      <c r="I1291" t="s">
        <v>13</v>
      </c>
    </row>
    <row r="1292" spans="1:9" x14ac:dyDescent="0.3">
      <c r="A1292" t="s">
        <v>2603</v>
      </c>
      <c r="B1292" t="s">
        <v>961</v>
      </c>
      <c r="C1292" t="s">
        <v>11</v>
      </c>
      <c r="D1292">
        <v>237218.43</v>
      </c>
      <c r="E1292">
        <v>47767.85</v>
      </c>
      <c r="F1292" s="4">
        <v>44674</v>
      </c>
      <c r="G1292" s="4">
        <v>45239</v>
      </c>
      <c r="H1292" t="s">
        <v>1043</v>
      </c>
      <c r="I1292" t="s">
        <v>18</v>
      </c>
    </row>
    <row r="1293" spans="1:9" x14ac:dyDescent="0.3">
      <c r="A1293" t="s">
        <v>2604</v>
      </c>
      <c r="B1293" t="s">
        <v>2605</v>
      </c>
      <c r="C1293" t="s">
        <v>16</v>
      </c>
      <c r="D1293">
        <v>189737.01</v>
      </c>
      <c r="E1293">
        <v>5730.5</v>
      </c>
      <c r="F1293" s="4">
        <v>44276</v>
      </c>
      <c r="G1293" s="4">
        <v>44457</v>
      </c>
      <c r="H1293" t="s">
        <v>1771</v>
      </c>
      <c r="I1293" t="s">
        <v>13</v>
      </c>
    </row>
    <row r="1294" spans="1:9" x14ac:dyDescent="0.3">
      <c r="A1294" t="s">
        <v>2606</v>
      </c>
      <c r="B1294" t="s">
        <v>1583</v>
      </c>
      <c r="C1294" t="s">
        <v>27</v>
      </c>
      <c r="D1294">
        <v>469105.08</v>
      </c>
      <c r="E1294">
        <v>27266.45</v>
      </c>
      <c r="F1294" s="4">
        <v>44303</v>
      </c>
      <c r="G1294" s="4">
        <v>44418</v>
      </c>
      <c r="H1294" t="s">
        <v>405</v>
      </c>
      <c r="I1294" t="s">
        <v>13</v>
      </c>
    </row>
    <row r="1295" spans="1:9" x14ac:dyDescent="0.3">
      <c r="A1295" t="s">
        <v>2607</v>
      </c>
      <c r="B1295" t="s">
        <v>2608</v>
      </c>
      <c r="C1295" t="s">
        <v>35</v>
      </c>
      <c r="D1295">
        <v>564634.17000000004</v>
      </c>
      <c r="E1295">
        <v>49948.95</v>
      </c>
      <c r="F1295" s="4">
        <v>44985</v>
      </c>
      <c r="G1295" s="4">
        <v>45587</v>
      </c>
      <c r="H1295" t="s">
        <v>655</v>
      </c>
      <c r="I1295" t="s">
        <v>18</v>
      </c>
    </row>
    <row r="1296" spans="1:9" x14ac:dyDescent="0.3">
      <c r="A1296" t="s">
        <v>2609</v>
      </c>
      <c r="B1296" t="s">
        <v>673</v>
      </c>
      <c r="C1296" t="s">
        <v>16</v>
      </c>
      <c r="D1296">
        <v>447023.15</v>
      </c>
      <c r="E1296">
        <v>40312.5</v>
      </c>
      <c r="F1296" s="4">
        <v>45139</v>
      </c>
      <c r="G1296" s="4">
        <v>45731</v>
      </c>
      <c r="H1296" t="s">
        <v>400</v>
      </c>
      <c r="I1296" t="s">
        <v>29</v>
      </c>
    </row>
    <row r="1297" spans="1:9" x14ac:dyDescent="0.3">
      <c r="A1297" t="s">
        <v>2610</v>
      </c>
      <c r="B1297" t="s">
        <v>2611</v>
      </c>
      <c r="C1297" t="s">
        <v>35</v>
      </c>
      <c r="D1297">
        <v>462300.08</v>
      </c>
      <c r="E1297">
        <v>13647.2</v>
      </c>
      <c r="F1297" s="4">
        <v>44896</v>
      </c>
      <c r="G1297" s="4">
        <v>45510</v>
      </c>
      <c r="H1297" t="s">
        <v>617</v>
      </c>
      <c r="I1297" t="s">
        <v>29</v>
      </c>
    </row>
    <row r="1298" spans="1:9" x14ac:dyDescent="0.3">
      <c r="A1298" t="s">
        <v>2612</v>
      </c>
      <c r="B1298" t="s">
        <v>2613</v>
      </c>
      <c r="C1298" t="s">
        <v>39</v>
      </c>
      <c r="D1298">
        <v>278470.44</v>
      </c>
      <c r="E1298">
        <v>41949.68</v>
      </c>
      <c r="F1298" s="4">
        <v>45262</v>
      </c>
      <c r="G1298" s="4">
        <v>45707</v>
      </c>
      <c r="H1298" t="s">
        <v>902</v>
      </c>
      <c r="I1298" t="s">
        <v>18</v>
      </c>
    </row>
    <row r="1299" spans="1:9" x14ac:dyDescent="0.3">
      <c r="A1299" t="s">
        <v>2614</v>
      </c>
      <c r="B1299" t="s">
        <v>1675</v>
      </c>
      <c r="C1299" t="s">
        <v>27</v>
      </c>
      <c r="D1299">
        <v>467298.06</v>
      </c>
      <c r="E1299">
        <v>3749.91</v>
      </c>
      <c r="F1299" s="4">
        <v>45181</v>
      </c>
      <c r="G1299" s="4">
        <v>45597</v>
      </c>
      <c r="H1299" t="s">
        <v>516</v>
      </c>
      <c r="I1299" t="s">
        <v>13</v>
      </c>
    </row>
    <row r="1300" spans="1:9" x14ac:dyDescent="0.3">
      <c r="A1300" t="s">
        <v>2615</v>
      </c>
      <c r="B1300" t="s">
        <v>2616</v>
      </c>
      <c r="C1300" t="s">
        <v>11</v>
      </c>
      <c r="D1300">
        <v>193784.68</v>
      </c>
      <c r="E1300">
        <v>12807.08</v>
      </c>
      <c r="F1300" s="4">
        <v>44201</v>
      </c>
      <c r="G1300" s="4">
        <v>45614</v>
      </c>
      <c r="H1300" t="s">
        <v>653</v>
      </c>
      <c r="I1300" t="s">
        <v>13</v>
      </c>
    </row>
    <row r="1301" spans="1:9" x14ac:dyDescent="0.3">
      <c r="A1301" t="s">
        <v>2617</v>
      </c>
      <c r="B1301" t="s">
        <v>1001</v>
      </c>
      <c r="C1301" t="s">
        <v>27</v>
      </c>
      <c r="D1301">
        <v>143933.38</v>
      </c>
      <c r="E1301">
        <v>45922.86</v>
      </c>
      <c r="F1301" s="4">
        <v>44783</v>
      </c>
      <c r="G1301" s="4">
        <v>45488</v>
      </c>
      <c r="H1301" t="s">
        <v>1345</v>
      </c>
      <c r="I1301" t="s">
        <v>13</v>
      </c>
    </row>
    <row r="1302" spans="1:9" x14ac:dyDescent="0.3">
      <c r="A1302" t="s">
        <v>2618</v>
      </c>
      <c r="B1302" t="s">
        <v>2619</v>
      </c>
      <c r="C1302" t="s">
        <v>27</v>
      </c>
      <c r="D1302">
        <v>259885.4</v>
      </c>
      <c r="E1302">
        <v>23865.39</v>
      </c>
      <c r="F1302" s="4">
        <v>44686</v>
      </c>
      <c r="G1302" s="4">
        <v>45015</v>
      </c>
      <c r="H1302" t="s">
        <v>318</v>
      </c>
      <c r="I1302" t="s">
        <v>29</v>
      </c>
    </row>
    <row r="1303" spans="1:9" x14ac:dyDescent="0.3">
      <c r="A1303" t="s">
        <v>2620</v>
      </c>
      <c r="B1303" t="s">
        <v>60</v>
      </c>
      <c r="C1303" t="s">
        <v>16</v>
      </c>
      <c r="D1303">
        <v>554410.43999999994</v>
      </c>
      <c r="E1303">
        <v>29929.24</v>
      </c>
      <c r="F1303" s="4">
        <v>44700</v>
      </c>
      <c r="G1303" s="4">
        <v>44763</v>
      </c>
      <c r="H1303" t="s">
        <v>374</v>
      </c>
      <c r="I1303" t="s">
        <v>29</v>
      </c>
    </row>
    <row r="1304" spans="1:9" x14ac:dyDescent="0.3">
      <c r="A1304" t="s">
        <v>2621</v>
      </c>
      <c r="B1304" t="s">
        <v>1070</v>
      </c>
      <c r="C1304" t="s">
        <v>27</v>
      </c>
      <c r="D1304">
        <v>357501.2</v>
      </c>
      <c r="E1304">
        <v>45229.99</v>
      </c>
      <c r="F1304" s="4">
        <v>44454</v>
      </c>
      <c r="G1304" s="4">
        <v>45243</v>
      </c>
      <c r="H1304" t="s">
        <v>353</v>
      </c>
      <c r="I1304" t="s">
        <v>29</v>
      </c>
    </row>
    <row r="1305" spans="1:9" x14ac:dyDescent="0.3">
      <c r="A1305" t="s">
        <v>2622</v>
      </c>
      <c r="B1305" t="s">
        <v>2623</v>
      </c>
      <c r="C1305" t="s">
        <v>39</v>
      </c>
      <c r="D1305">
        <v>998100.42</v>
      </c>
      <c r="E1305">
        <v>41380.67</v>
      </c>
      <c r="F1305" s="4">
        <v>44754</v>
      </c>
      <c r="G1305" s="4">
        <v>45355</v>
      </c>
      <c r="H1305" t="s">
        <v>980</v>
      </c>
      <c r="I1305" t="s">
        <v>29</v>
      </c>
    </row>
    <row r="1306" spans="1:9" x14ac:dyDescent="0.3">
      <c r="A1306" t="s">
        <v>2624</v>
      </c>
      <c r="B1306" t="s">
        <v>2625</v>
      </c>
      <c r="C1306" t="s">
        <v>35</v>
      </c>
      <c r="D1306">
        <v>833768.93</v>
      </c>
      <c r="E1306">
        <v>46655.13</v>
      </c>
      <c r="F1306" s="4">
        <v>45336</v>
      </c>
      <c r="G1306" s="4">
        <v>45752</v>
      </c>
      <c r="H1306" t="s">
        <v>669</v>
      </c>
      <c r="I1306" t="s">
        <v>13</v>
      </c>
    </row>
    <row r="1307" spans="1:9" x14ac:dyDescent="0.3">
      <c r="A1307" t="s">
        <v>2626</v>
      </c>
      <c r="B1307" t="s">
        <v>2116</v>
      </c>
      <c r="C1307" t="s">
        <v>16</v>
      </c>
      <c r="D1307">
        <v>255689.63</v>
      </c>
      <c r="E1307">
        <v>29054.17</v>
      </c>
      <c r="F1307" s="4">
        <v>45338</v>
      </c>
      <c r="G1307" s="4">
        <v>45829</v>
      </c>
      <c r="H1307" t="s">
        <v>784</v>
      </c>
      <c r="I1307" t="s">
        <v>18</v>
      </c>
    </row>
    <row r="1308" spans="1:9" x14ac:dyDescent="0.3">
      <c r="A1308" t="s">
        <v>2627</v>
      </c>
      <c r="B1308" t="s">
        <v>1944</v>
      </c>
      <c r="C1308" t="s">
        <v>39</v>
      </c>
      <c r="D1308">
        <v>360817.6</v>
      </c>
      <c r="E1308">
        <v>32582.36</v>
      </c>
      <c r="F1308" s="4">
        <v>44127</v>
      </c>
      <c r="G1308" s="4">
        <v>44463</v>
      </c>
      <c r="H1308" t="s">
        <v>471</v>
      </c>
      <c r="I1308" t="s">
        <v>13</v>
      </c>
    </row>
    <row r="1309" spans="1:9" x14ac:dyDescent="0.3">
      <c r="A1309" t="s">
        <v>2628</v>
      </c>
      <c r="B1309" t="s">
        <v>2503</v>
      </c>
      <c r="C1309" t="s">
        <v>39</v>
      </c>
      <c r="D1309">
        <v>299165.12</v>
      </c>
      <c r="E1309">
        <v>6025.99</v>
      </c>
      <c r="F1309" s="4">
        <v>44268</v>
      </c>
      <c r="G1309" s="4">
        <v>45321</v>
      </c>
      <c r="H1309" t="s">
        <v>554</v>
      </c>
      <c r="I1309" t="s">
        <v>29</v>
      </c>
    </row>
    <row r="1310" spans="1:9" x14ac:dyDescent="0.3">
      <c r="A1310" t="s">
        <v>2629</v>
      </c>
      <c r="B1310" t="s">
        <v>2630</v>
      </c>
      <c r="C1310" t="s">
        <v>39</v>
      </c>
      <c r="D1310">
        <v>864395.47</v>
      </c>
      <c r="E1310">
        <v>31371.19</v>
      </c>
      <c r="F1310" s="4">
        <v>45250</v>
      </c>
      <c r="G1310" s="4">
        <v>45708</v>
      </c>
      <c r="H1310" t="s">
        <v>973</v>
      </c>
      <c r="I1310" t="s">
        <v>13</v>
      </c>
    </row>
    <row r="1311" spans="1:9" x14ac:dyDescent="0.3">
      <c r="A1311" t="s">
        <v>2631</v>
      </c>
      <c r="B1311" t="s">
        <v>2230</v>
      </c>
      <c r="C1311" t="s">
        <v>35</v>
      </c>
      <c r="D1311">
        <v>467881.47</v>
      </c>
      <c r="E1311">
        <v>45778.48</v>
      </c>
      <c r="F1311" s="4">
        <v>45493</v>
      </c>
      <c r="G1311" s="4">
        <v>45649</v>
      </c>
      <c r="H1311" t="s">
        <v>1809</v>
      </c>
      <c r="I1311" t="s">
        <v>13</v>
      </c>
    </row>
    <row r="1312" spans="1:9" x14ac:dyDescent="0.3">
      <c r="A1312" t="s">
        <v>2632</v>
      </c>
      <c r="B1312" t="s">
        <v>2633</v>
      </c>
      <c r="C1312" t="s">
        <v>39</v>
      </c>
      <c r="D1312">
        <v>460668.6</v>
      </c>
      <c r="E1312">
        <v>37720.230000000003</v>
      </c>
      <c r="F1312" s="4">
        <v>44879</v>
      </c>
      <c r="G1312" s="4">
        <v>44931</v>
      </c>
      <c r="H1312" t="s">
        <v>125</v>
      </c>
      <c r="I1312" t="s">
        <v>29</v>
      </c>
    </row>
    <row r="1313" spans="1:9" x14ac:dyDescent="0.3">
      <c r="A1313" t="s">
        <v>2634</v>
      </c>
      <c r="B1313" t="s">
        <v>2635</v>
      </c>
      <c r="C1313" t="s">
        <v>35</v>
      </c>
      <c r="D1313">
        <v>324421.78999999998</v>
      </c>
      <c r="E1313">
        <v>42752.5</v>
      </c>
      <c r="F1313" s="4">
        <v>44649</v>
      </c>
      <c r="G1313" s="4">
        <v>45260</v>
      </c>
      <c r="H1313" t="s">
        <v>1733</v>
      </c>
      <c r="I1313" t="s">
        <v>18</v>
      </c>
    </row>
    <row r="1314" spans="1:9" x14ac:dyDescent="0.3">
      <c r="A1314" t="s">
        <v>2636</v>
      </c>
      <c r="B1314" t="s">
        <v>2637</v>
      </c>
      <c r="C1314" t="s">
        <v>27</v>
      </c>
      <c r="D1314">
        <v>549955.74</v>
      </c>
      <c r="E1314">
        <v>30360.85</v>
      </c>
      <c r="F1314" s="4">
        <v>44432</v>
      </c>
      <c r="G1314" s="4">
        <v>45016</v>
      </c>
      <c r="H1314" t="s">
        <v>312</v>
      </c>
      <c r="I1314" t="s">
        <v>29</v>
      </c>
    </row>
    <row r="1315" spans="1:9" x14ac:dyDescent="0.3">
      <c r="A1315" t="s">
        <v>2638</v>
      </c>
      <c r="B1315" t="s">
        <v>1173</v>
      </c>
      <c r="C1315" t="s">
        <v>35</v>
      </c>
      <c r="D1315">
        <v>851496.78</v>
      </c>
      <c r="E1315">
        <v>26895.81</v>
      </c>
      <c r="F1315" s="4">
        <v>45271</v>
      </c>
      <c r="G1315" s="4">
        <v>45518</v>
      </c>
      <c r="H1315" t="s">
        <v>284</v>
      </c>
      <c r="I1315" t="s">
        <v>29</v>
      </c>
    </row>
    <row r="1316" spans="1:9" x14ac:dyDescent="0.3">
      <c r="A1316" t="s">
        <v>2639</v>
      </c>
      <c r="B1316" t="s">
        <v>1379</v>
      </c>
      <c r="C1316" t="s">
        <v>39</v>
      </c>
      <c r="D1316">
        <v>958605.63</v>
      </c>
      <c r="E1316">
        <v>29006.41</v>
      </c>
      <c r="F1316" s="4">
        <v>44424</v>
      </c>
      <c r="G1316" s="4">
        <v>44648</v>
      </c>
      <c r="H1316" t="s">
        <v>52</v>
      </c>
      <c r="I1316" t="s">
        <v>18</v>
      </c>
    </row>
    <row r="1317" spans="1:9" x14ac:dyDescent="0.3">
      <c r="A1317" t="s">
        <v>2640</v>
      </c>
      <c r="B1317" t="s">
        <v>1177</v>
      </c>
      <c r="C1317" t="s">
        <v>39</v>
      </c>
      <c r="D1317">
        <v>814372.89</v>
      </c>
      <c r="E1317">
        <v>12716.71</v>
      </c>
      <c r="F1317" s="4">
        <v>44953</v>
      </c>
      <c r="G1317" s="4">
        <v>45788</v>
      </c>
      <c r="H1317" t="s">
        <v>108</v>
      </c>
      <c r="I1317" t="s">
        <v>18</v>
      </c>
    </row>
    <row r="1318" spans="1:9" x14ac:dyDescent="0.3">
      <c r="A1318" t="s">
        <v>2641</v>
      </c>
      <c r="B1318" t="s">
        <v>2642</v>
      </c>
      <c r="C1318" t="s">
        <v>27</v>
      </c>
      <c r="D1318">
        <v>990984.05</v>
      </c>
      <c r="E1318">
        <v>7889.09</v>
      </c>
      <c r="F1318" s="4">
        <v>45497</v>
      </c>
      <c r="G1318" s="4">
        <v>45561</v>
      </c>
      <c r="H1318" t="s">
        <v>581</v>
      </c>
      <c r="I1318" t="s">
        <v>18</v>
      </c>
    </row>
    <row r="1319" spans="1:9" x14ac:dyDescent="0.3">
      <c r="A1319" t="s">
        <v>2643</v>
      </c>
      <c r="B1319" t="s">
        <v>2271</v>
      </c>
      <c r="C1319" t="s">
        <v>39</v>
      </c>
      <c r="D1319">
        <v>319882.64</v>
      </c>
      <c r="E1319">
        <v>13931.39</v>
      </c>
      <c r="F1319" s="4">
        <v>44710</v>
      </c>
      <c r="G1319" s="4">
        <v>45232</v>
      </c>
      <c r="H1319" t="s">
        <v>1314</v>
      </c>
      <c r="I1319" t="s">
        <v>13</v>
      </c>
    </row>
    <row r="1320" spans="1:9" x14ac:dyDescent="0.3">
      <c r="A1320" t="s">
        <v>2644</v>
      </c>
      <c r="B1320" t="s">
        <v>2645</v>
      </c>
      <c r="C1320" t="s">
        <v>35</v>
      </c>
      <c r="D1320">
        <v>297711.93</v>
      </c>
      <c r="E1320">
        <v>11589.42</v>
      </c>
      <c r="F1320" s="4">
        <v>44759</v>
      </c>
      <c r="G1320" s="4">
        <v>45760</v>
      </c>
      <c r="H1320" t="s">
        <v>40</v>
      </c>
      <c r="I1320" t="s">
        <v>13</v>
      </c>
    </row>
    <row r="1321" spans="1:9" x14ac:dyDescent="0.3">
      <c r="A1321" t="s">
        <v>2646</v>
      </c>
      <c r="B1321" t="s">
        <v>2647</v>
      </c>
      <c r="C1321" t="s">
        <v>11</v>
      </c>
      <c r="D1321">
        <v>703378.82</v>
      </c>
      <c r="E1321">
        <v>18797.099999999999</v>
      </c>
      <c r="F1321" s="4">
        <v>45221</v>
      </c>
      <c r="G1321" s="4">
        <v>45670</v>
      </c>
      <c r="H1321" t="s">
        <v>1050</v>
      </c>
      <c r="I1321" t="s">
        <v>13</v>
      </c>
    </row>
    <row r="1322" spans="1:9" x14ac:dyDescent="0.3">
      <c r="A1322" t="s">
        <v>2648</v>
      </c>
      <c r="B1322" t="s">
        <v>2190</v>
      </c>
      <c r="C1322" t="s">
        <v>35</v>
      </c>
      <c r="D1322">
        <v>520683.79</v>
      </c>
      <c r="E1322">
        <v>25028.13</v>
      </c>
      <c r="F1322" s="4">
        <v>44435</v>
      </c>
      <c r="G1322" s="4">
        <v>44889</v>
      </c>
      <c r="H1322" t="s">
        <v>36</v>
      </c>
      <c r="I1322" t="s">
        <v>13</v>
      </c>
    </row>
    <row r="1323" spans="1:9" x14ac:dyDescent="0.3">
      <c r="A1323" t="s">
        <v>2649</v>
      </c>
      <c r="B1323" t="s">
        <v>1921</v>
      </c>
      <c r="C1323" t="s">
        <v>39</v>
      </c>
      <c r="D1323">
        <v>303771.53999999998</v>
      </c>
      <c r="E1323">
        <v>38102.449999999997</v>
      </c>
      <c r="F1323" s="4">
        <v>44244</v>
      </c>
      <c r="G1323" s="4">
        <v>45240</v>
      </c>
      <c r="H1323" t="s">
        <v>389</v>
      </c>
      <c r="I1323" t="s">
        <v>29</v>
      </c>
    </row>
    <row r="1324" spans="1:9" x14ac:dyDescent="0.3">
      <c r="A1324" t="s">
        <v>2650</v>
      </c>
      <c r="B1324" t="s">
        <v>2651</v>
      </c>
      <c r="C1324" t="s">
        <v>11</v>
      </c>
      <c r="D1324">
        <v>843130.63</v>
      </c>
      <c r="E1324">
        <v>12911.39</v>
      </c>
      <c r="F1324" s="4">
        <v>44767</v>
      </c>
      <c r="G1324" s="4">
        <v>45264</v>
      </c>
      <c r="H1324" t="s">
        <v>830</v>
      </c>
      <c r="I1324" t="s">
        <v>29</v>
      </c>
    </row>
    <row r="1325" spans="1:9" x14ac:dyDescent="0.3">
      <c r="A1325" t="s">
        <v>2652</v>
      </c>
      <c r="B1325" t="s">
        <v>634</v>
      </c>
      <c r="C1325" t="s">
        <v>39</v>
      </c>
      <c r="D1325">
        <v>180531.48</v>
      </c>
      <c r="E1325">
        <v>32933.33</v>
      </c>
      <c r="F1325" s="4">
        <v>45382</v>
      </c>
      <c r="G1325" s="4">
        <v>45645</v>
      </c>
      <c r="H1325" t="s">
        <v>1167</v>
      </c>
      <c r="I1325" t="s">
        <v>29</v>
      </c>
    </row>
    <row r="1326" spans="1:9" x14ac:dyDescent="0.3">
      <c r="A1326" t="s">
        <v>2653</v>
      </c>
      <c r="B1326" t="s">
        <v>1436</v>
      </c>
      <c r="C1326" t="s">
        <v>35</v>
      </c>
      <c r="D1326">
        <v>346594.25</v>
      </c>
      <c r="E1326">
        <v>29740.880000000001</v>
      </c>
      <c r="F1326" s="4">
        <v>45199</v>
      </c>
      <c r="G1326" s="4">
        <v>45289</v>
      </c>
      <c r="H1326" t="s">
        <v>128</v>
      </c>
      <c r="I1326" t="s">
        <v>13</v>
      </c>
    </row>
    <row r="1327" spans="1:9" x14ac:dyDescent="0.3">
      <c r="A1327" t="s">
        <v>2654</v>
      </c>
      <c r="B1327" t="s">
        <v>2655</v>
      </c>
      <c r="C1327" t="s">
        <v>16</v>
      </c>
      <c r="D1327">
        <v>750012.8</v>
      </c>
      <c r="E1327">
        <v>8764.41</v>
      </c>
      <c r="F1327" s="4">
        <v>45200</v>
      </c>
      <c r="G1327" s="4">
        <v>45297</v>
      </c>
      <c r="H1327" t="s">
        <v>569</v>
      </c>
      <c r="I1327" t="s">
        <v>13</v>
      </c>
    </row>
    <row r="1328" spans="1:9" x14ac:dyDescent="0.3">
      <c r="A1328" t="s">
        <v>2656</v>
      </c>
      <c r="B1328" t="s">
        <v>2657</v>
      </c>
      <c r="C1328" t="s">
        <v>16</v>
      </c>
      <c r="D1328">
        <v>519894.45</v>
      </c>
      <c r="E1328">
        <v>42909.73</v>
      </c>
      <c r="F1328" s="4">
        <v>44622</v>
      </c>
      <c r="G1328" s="4">
        <v>45515</v>
      </c>
      <c r="H1328" t="s">
        <v>269</v>
      </c>
      <c r="I1328" t="s">
        <v>18</v>
      </c>
    </row>
    <row r="1329" spans="1:9" x14ac:dyDescent="0.3">
      <c r="A1329" t="s">
        <v>2658</v>
      </c>
      <c r="B1329" t="s">
        <v>2659</v>
      </c>
      <c r="C1329" t="s">
        <v>16</v>
      </c>
      <c r="D1329">
        <v>219836.21</v>
      </c>
      <c r="E1329">
        <v>33161.24</v>
      </c>
      <c r="F1329" s="4">
        <v>45070</v>
      </c>
      <c r="G1329" s="4">
        <v>45670</v>
      </c>
      <c r="H1329" t="s">
        <v>12</v>
      </c>
      <c r="I1329" t="s">
        <v>13</v>
      </c>
    </row>
    <row r="1330" spans="1:9" x14ac:dyDescent="0.3">
      <c r="A1330" t="s">
        <v>2660</v>
      </c>
      <c r="B1330" t="s">
        <v>2661</v>
      </c>
      <c r="C1330" t="s">
        <v>39</v>
      </c>
      <c r="D1330">
        <v>322034.87</v>
      </c>
      <c r="E1330">
        <v>41621.589999999997</v>
      </c>
      <c r="F1330" s="4">
        <v>44412</v>
      </c>
      <c r="G1330" s="4">
        <v>45047</v>
      </c>
      <c r="H1330" t="s">
        <v>762</v>
      </c>
      <c r="I1330" t="s">
        <v>18</v>
      </c>
    </row>
    <row r="1331" spans="1:9" x14ac:dyDescent="0.3">
      <c r="A1331" t="s">
        <v>2662</v>
      </c>
      <c r="B1331" t="s">
        <v>1944</v>
      </c>
      <c r="C1331" t="s">
        <v>11</v>
      </c>
      <c r="D1331">
        <v>574591.42000000004</v>
      </c>
      <c r="E1331">
        <v>19863.63</v>
      </c>
      <c r="F1331" s="4">
        <v>44756</v>
      </c>
      <c r="G1331" s="4">
        <v>45471</v>
      </c>
      <c r="H1331" t="s">
        <v>332</v>
      </c>
      <c r="I1331" t="s">
        <v>18</v>
      </c>
    </row>
    <row r="1332" spans="1:9" x14ac:dyDescent="0.3">
      <c r="A1332" t="s">
        <v>2663</v>
      </c>
      <c r="B1332" t="s">
        <v>2664</v>
      </c>
      <c r="C1332" t="s">
        <v>27</v>
      </c>
      <c r="D1332">
        <v>120219.68</v>
      </c>
      <c r="E1332">
        <v>29149.62</v>
      </c>
      <c r="F1332" s="4">
        <v>45412</v>
      </c>
      <c r="G1332" s="4">
        <v>45427</v>
      </c>
      <c r="H1332" t="s">
        <v>546</v>
      </c>
      <c r="I1332" t="s">
        <v>29</v>
      </c>
    </row>
    <row r="1333" spans="1:9" x14ac:dyDescent="0.3">
      <c r="A1333" t="s">
        <v>2665</v>
      </c>
      <c r="B1333" t="s">
        <v>897</v>
      </c>
      <c r="C1333" t="s">
        <v>39</v>
      </c>
      <c r="D1333">
        <v>360251.58</v>
      </c>
      <c r="E1333">
        <v>44178.93</v>
      </c>
      <c r="F1333" s="4">
        <v>44602</v>
      </c>
      <c r="G1333" s="4">
        <v>45507</v>
      </c>
      <c r="H1333" t="s">
        <v>1991</v>
      </c>
      <c r="I1333" t="s">
        <v>29</v>
      </c>
    </row>
    <row r="1334" spans="1:9" x14ac:dyDescent="0.3">
      <c r="A1334" t="s">
        <v>2666</v>
      </c>
      <c r="B1334" t="s">
        <v>2667</v>
      </c>
      <c r="C1334" t="s">
        <v>39</v>
      </c>
      <c r="D1334">
        <v>349204.33</v>
      </c>
      <c r="E1334">
        <v>40338.160000000003</v>
      </c>
      <c r="F1334" s="4">
        <v>44829</v>
      </c>
      <c r="G1334" s="4">
        <v>44839</v>
      </c>
      <c r="H1334" t="s">
        <v>886</v>
      </c>
      <c r="I1334" t="s">
        <v>18</v>
      </c>
    </row>
    <row r="1335" spans="1:9" x14ac:dyDescent="0.3">
      <c r="A1335" t="s">
        <v>2668</v>
      </c>
      <c r="B1335" t="s">
        <v>725</v>
      </c>
      <c r="C1335" t="s">
        <v>16</v>
      </c>
      <c r="D1335">
        <v>412431.88</v>
      </c>
      <c r="E1335">
        <v>29127.33</v>
      </c>
      <c r="F1335" s="4">
        <v>45444</v>
      </c>
      <c r="G1335" s="4">
        <v>45612</v>
      </c>
      <c r="H1335" t="s">
        <v>1043</v>
      </c>
      <c r="I1335" t="s">
        <v>18</v>
      </c>
    </row>
    <row r="1336" spans="1:9" x14ac:dyDescent="0.3">
      <c r="A1336" t="s">
        <v>2669</v>
      </c>
      <c r="B1336" t="s">
        <v>2670</v>
      </c>
      <c r="C1336" t="s">
        <v>16</v>
      </c>
      <c r="D1336">
        <v>151545.12</v>
      </c>
      <c r="E1336">
        <v>32666.15</v>
      </c>
      <c r="F1336" s="4">
        <v>44483</v>
      </c>
      <c r="G1336" s="4">
        <v>45134</v>
      </c>
      <c r="H1336" t="s">
        <v>683</v>
      </c>
      <c r="I1336" t="s">
        <v>18</v>
      </c>
    </row>
    <row r="1337" spans="1:9" x14ac:dyDescent="0.3">
      <c r="A1337" t="s">
        <v>2671</v>
      </c>
      <c r="B1337" t="s">
        <v>1194</v>
      </c>
      <c r="C1337" t="s">
        <v>39</v>
      </c>
      <c r="D1337">
        <v>192681.98</v>
      </c>
      <c r="E1337">
        <v>33742.94</v>
      </c>
      <c r="F1337" s="4">
        <v>45307</v>
      </c>
      <c r="G1337" s="4">
        <v>45773</v>
      </c>
      <c r="H1337" t="s">
        <v>122</v>
      </c>
      <c r="I1337" t="s">
        <v>18</v>
      </c>
    </row>
    <row r="1338" spans="1:9" x14ac:dyDescent="0.3">
      <c r="A1338" t="s">
        <v>2672</v>
      </c>
      <c r="B1338" t="s">
        <v>1177</v>
      </c>
      <c r="C1338" t="s">
        <v>16</v>
      </c>
      <c r="D1338">
        <v>799689.45</v>
      </c>
      <c r="E1338">
        <v>48985.01</v>
      </c>
      <c r="F1338" s="4">
        <v>44888</v>
      </c>
      <c r="G1338" s="4">
        <v>45074</v>
      </c>
      <c r="H1338" t="s">
        <v>1579</v>
      </c>
      <c r="I1338" t="s">
        <v>29</v>
      </c>
    </row>
    <row r="1339" spans="1:9" x14ac:dyDescent="0.3">
      <c r="A1339" t="s">
        <v>2673</v>
      </c>
      <c r="B1339" t="s">
        <v>2407</v>
      </c>
      <c r="C1339" t="s">
        <v>27</v>
      </c>
      <c r="D1339">
        <v>306880.07</v>
      </c>
      <c r="E1339">
        <v>5269.93</v>
      </c>
      <c r="F1339" s="4">
        <v>44217</v>
      </c>
      <c r="G1339" s="4">
        <v>44503</v>
      </c>
      <c r="H1339" t="s">
        <v>980</v>
      </c>
      <c r="I1339" t="s">
        <v>18</v>
      </c>
    </row>
    <row r="1340" spans="1:9" x14ac:dyDescent="0.3">
      <c r="A1340" t="s">
        <v>2674</v>
      </c>
      <c r="B1340" t="s">
        <v>2675</v>
      </c>
      <c r="C1340" t="s">
        <v>11</v>
      </c>
      <c r="D1340">
        <v>669712.77</v>
      </c>
      <c r="E1340">
        <v>20499.02</v>
      </c>
      <c r="F1340" s="4">
        <v>45149</v>
      </c>
      <c r="G1340" s="4">
        <v>45336</v>
      </c>
      <c r="H1340" t="s">
        <v>737</v>
      </c>
      <c r="I1340" t="s">
        <v>13</v>
      </c>
    </row>
    <row r="1341" spans="1:9" x14ac:dyDescent="0.3">
      <c r="A1341" t="s">
        <v>2676</v>
      </c>
      <c r="B1341" t="s">
        <v>2677</v>
      </c>
      <c r="C1341" t="s">
        <v>16</v>
      </c>
      <c r="D1341">
        <v>306697.76</v>
      </c>
      <c r="E1341">
        <v>14725.98</v>
      </c>
      <c r="F1341" s="4">
        <v>44850</v>
      </c>
      <c r="G1341" s="4">
        <v>45216</v>
      </c>
      <c r="H1341" t="s">
        <v>394</v>
      </c>
      <c r="I1341" t="s">
        <v>13</v>
      </c>
    </row>
    <row r="1342" spans="1:9" x14ac:dyDescent="0.3">
      <c r="A1342" t="s">
        <v>2678</v>
      </c>
      <c r="B1342" t="s">
        <v>2679</v>
      </c>
      <c r="C1342" t="s">
        <v>39</v>
      </c>
      <c r="D1342">
        <v>144269.82999999999</v>
      </c>
      <c r="E1342">
        <v>8807.25</v>
      </c>
      <c r="F1342" s="4">
        <v>45473</v>
      </c>
      <c r="G1342" s="4">
        <v>45735</v>
      </c>
      <c r="H1342" t="s">
        <v>1002</v>
      </c>
      <c r="I1342" t="s">
        <v>18</v>
      </c>
    </row>
    <row r="1343" spans="1:9" x14ac:dyDescent="0.3">
      <c r="A1343" t="s">
        <v>2680</v>
      </c>
      <c r="B1343" t="s">
        <v>2681</v>
      </c>
      <c r="C1343" t="s">
        <v>35</v>
      </c>
      <c r="D1343">
        <v>688221.68</v>
      </c>
      <c r="E1343">
        <v>45844.94</v>
      </c>
      <c r="F1343" s="4">
        <v>44431</v>
      </c>
      <c r="G1343" s="4">
        <v>45632</v>
      </c>
      <c r="H1343" t="s">
        <v>1018</v>
      </c>
      <c r="I1343" t="s">
        <v>29</v>
      </c>
    </row>
    <row r="1344" spans="1:9" x14ac:dyDescent="0.3">
      <c r="A1344" t="s">
        <v>2682</v>
      </c>
      <c r="B1344" t="s">
        <v>2683</v>
      </c>
      <c r="C1344" t="s">
        <v>39</v>
      </c>
      <c r="D1344">
        <v>505698.24</v>
      </c>
      <c r="E1344">
        <v>43709.97</v>
      </c>
      <c r="F1344" s="4">
        <v>45193</v>
      </c>
      <c r="G1344" s="4">
        <v>45249</v>
      </c>
      <c r="H1344" t="s">
        <v>643</v>
      </c>
      <c r="I1344" t="s">
        <v>18</v>
      </c>
    </row>
    <row r="1345" spans="1:9" x14ac:dyDescent="0.3">
      <c r="A1345" t="s">
        <v>2684</v>
      </c>
      <c r="B1345" t="s">
        <v>2685</v>
      </c>
      <c r="C1345" t="s">
        <v>35</v>
      </c>
      <c r="D1345">
        <v>878652.99</v>
      </c>
      <c r="E1345">
        <v>23775.73</v>
      </c>
      <c r="F1345" s="4">
        <v>44919</v>
      </c>
      <c r="G1345" s="4">
        <v>45842</v>
      </c>
      <c r="H1345" t="s">
        <v>586</v>
      </c>
      <c r="I1345" t="s">
        <v>18</v>
      </c>
    </row>
    <row r="1346" spans="1:9" x14ac:dyDescent="0.3">
      <c r="A1346" t="s">
        <v>2686</v>
      </c>
      <c r="B1346" t="s">
        <v>2687</v>
      </c>
      <c r="C1346" t="s">
        <v>27</v>
      </c>
      <c r="D1346">
        <v>479616.52</v>
      </c>
      <c r="E1346">
        <v>47239.53</v>
      </c>
      <c r="F1346" s="4">
        <v>45397</v>
      </c>
      <c r="G1346" s="4">
        <v>45452</v>
      </c>
      <c r="H1346" t="s">
        <v>640</v>
      </c>
      <c r="I1346" t="s">
        <v>29</v>
      </c>
    </row>
    <row r="1347" spans="1:9" x14ac:dyDescent="0.3">
      <c r="A1347" t="s">
        <v>2688</v>
      </c>
      <c r="B1347" t="s">
        <v>2057</v>
      </c>
      <c r="C1347" t="s">
        <v>16</v>
      </c>
      <c r="D1347">
        <v>367246</v>
      </c>
      <c r="E1347">
        <v>17486.46</v>
      </c>
      <c r="F1347" s="4">
        <v>44038</v>
      </c>
      <c r="G1347" s="4">
        <v>44977</v>
      </c>
      <c r="H1347" t="s">
        <v>225</v>
      </c>
      <c r="I1347" t="s">
        <v>13</v>
      </c>
    </row>
    <row r="1348" spans="1:9" x14ac:dyDescent="0.3">
      <c r="A1348" t="s">
        <v>2689</v>
      </c>
      <c r="B1348" t="s">
        <v>2690</v>
      </c>
      <c r="C1348" t="s">
        <v>35</v>
      </c>
      <c r="D1348">
        <v>928682.69</v>
      </c>
      <c r="E1348">
        <v>10021.15</v>
      </c>
      <c r="F1348" s="4">
        <v>45094</v>
      </c>
      <c r="G1348" s="4">
        <v>45402</v>
      </c>
      <c r="H1348" t="s">
        <v>40</v>
      </c>
      <c r="I1348" t="s">
        <v>18</v>
      </c>
    </row>
    <row r="1349" spans="1:9" x14ac:dyDescent="0.3">
      <c r="A1349" t="s">
        <v>2691</v>
      </c>
      <c r="B1349" t="s">
        <v>2093</v>
      </c>
      <c r="C1349" t="s">
        <v>11</v>
      </c>
      <c r="D1349">
        <v>227532.6</v>
      </c>
      <c r="E1349">
        <v>48004.59</v>
      </c>
      <c r="F1349" s="4">
        <v>45311</v>
      </c>
      <c r="G1349" s="4">
        <v>45367</v>
      </c>
      <c r="H1349" t="s">
        <v>111</v>
      </c>
      <c r="I1349" t="s">
        <v>29</v>
      </c>
    </row>
    <row r="1350" spans="1:9" x14ac:dyDescent="0.3">
      <c r="A1350" t="s">
        <v>2692</v>
      </c>
      <c r="B1350" t="s">
        <v>1647</v>
      </c>
      <c r="C1350" t="s">
        <v>35</v>
      </c>
      <c r="D1350">
        <v>829408.33</v>
      </c>
      <c r="E1350">
        <v>45415.48</v>
      </c>
      <c r="F1350" s="4">
        <v>44286</v>
      </c>
      <c r="G1350" s="4">
        <v>45042</v>
      </c>
      <c r="H1350" t="s">
        <v>36</v>
      </c>
      <c r="I1350" t="s">
        <v>29</v>
      </c>
    </row>
    <row r="1351" spans="1:9" x14ac:dyDescent="0.3">
      <c r="A1351" t="s">
        <v>2693</v>
      </c>
      <c r="B1351" t="s">
        <v>2694</v>
      </c>
      <c r="C1351" t="s">
        <v>27</v>
      </c>
      <c r="D1351">
        <v>463559.36</v>
      </c>
      <c r="E1351">
        <v>38774.550000000003</v>
      </c>
      <c r="F1351" s="4">
        <v>44984</v>
      </c>
      <c r="G1351" s="4">
        <v>45621</v>
      </c>
      <c r="H1351" t="s">
        <v>559</v>
      </c>
      <c r="I1351" t="s">
        <v>13</v>
      </c>
    </row>
    <row r="1352" spans="1:9" x14ac:dyDescent="0.3">
      <c r="A1352" t="s">
        <v>2695</v>
      </c>
      <c r="B1352" t="s">
        <v>2696</v>
      </c>
      <c r="C1352" t="s">
        <v>11</v>
      </c>
      <c r="D1352">
        <v>693273.05</v>
      </c>
      <c r="E1352">
        <v>39056.83</v>
      </c>
      <c r="F1352" s="4">
        <v>44117</v>
      </c>
      <c r="G1352" s="4">
        <v>45561</v>
      </c>
      <c r="H1352" t="s">
        <v>804</v>
      </c>
      <c r="I1352" t="s">
        <v>29</v>
      </c>
    </row>
    <row r="1353" spans="1:9" x14ac:dyDescent="0.3">
      <c r="A1353" t="s">
        <v>2697</v>
      </c>
      <c r="B1353" t="s">
        <v>2698</v>
      </c>
      <c r="C1353" t="s">
        <v>39</v>
      </c>
      <c r="D1353">
        <v>129203.64</v>
      </c>
      <c r="E1353">
        <v>22059.56</v>
      </c>
      <c r="F1353" s="4">
        <v>44122</v>
      </c>
      <c r="G1353" s="4">
        <v>44515</v>
      </c>
      <c r="H1353" t="s">
        <v>383</v>
      </c>
      <c r="I1353" t="s">
        <v>18</v>
      </c>
    </row>
    <row r="1354" spans="1:9" x14ac:dyDescent="0.3">
      <c r="A1354" t="s">
        <v>2699</v>
      </c>
      <c r="B1354" t="s">
        <v>2700</v>
      </c>
      <c r="C1354" t="s">
        <v>16</v>
      </c>
      <c r="D1354">
        <v>882467.27</v>
      </c>
      <c r="E1354">
        <v>31889.07</v>
      </c>
      <c r="F1354" s="4">
        <v>44581</v>
      </c>
      <c r="G1354" s="4">
        <v>45148</v>
      </c>
      <c r="H1354" t="s">
        <v>713</v>
      </c>
      <c r="I1354" t="s">
        <v>18</v>
      </c>
    </row>
    <row r="1355" spans="1:9" x14ac:dyDescent="0.3">
      <c r="A1355" t="s">
        <v>2701</v>
      </c>
      <c r="B1355" t="s">
        <v>794</v>
      </c>
      <c r="C1355" t="s">
        <v>27</v>
      </c>
      <c r="D1355">
        <v>121610.12</v>
      </c>
      <c r="E1355">
        <v>23257.26</v>
      </c>
      <c r="F1355" s="4">
        <v>44591</v>
      </c>
      <c r="G1355" s="4">
        <v>45481</v>
      </c>
      <c r="H1355" t="s">
        <v>12</v>
      </c>
      <c r="I1355" t="s">
        <v>29</v>
      </c>
    </row>
    <row r="1356" spans="1:9" x14ac:dyDescent="0.3">
      <c r="A1356" t="s">
        <v>2702</v>
      </c>
      <c r="B1356" t="s">
        <v>2703</v>
      </c>
      <c r="C1356" t="s">
        <v>16</v>
      </c>
      <c r="D1356">
        <v>916941.41</v>
      </c>
      <c r="E1356">
        <v>35310.800000000003</v>
      </c>
      <c r="F1356" s="4">
        <v>44983</v>
      </c>
      <c r="G1356" s="4">
        <v>45241</v>
      </c>
      <c r="H1356" t="s">
        <v>17</v>
      </c>
      <c r="I1356" t="s">
        <v>18</v>
      </c>
    </row>
    <row r="1357" spans="1:9" x14ac:dyDescent="0.3">
      <c r="A1357" t="s">
        <v>2704</v>
      </c>
      <c r="B1357" t="s">
        <v>277</v>
      </c>
      <c r="C1357" t="s">
        <v>39</v>
      </c>
      <c r="D1357">
        <v>352233.99</v>
      </c>
      <c r="E1357">
        <v>18711.27</v>
      </c>
      <c r="F1357" s="4">
        <v>45460</v>
      </c>
      <c r="G1357" s="4">
        <v>45497</v>
      </c>
      <c r="H1357" t="s">
        <v>733</v>
      </c>
      <c r="I1357" t="s">
        <v>29</v>
      </c>
    </row>
    <row r="1358" spans="1:9" x14ac:dyDescent="0.3">
      <c r="A1358" t="s">
        <v>2705</v>
      </c>
      <c r="B1358" t="s">
        <v>2074</v>
      </c>
      <c r="C1358" t="s">
        <v>16</v>
      </c>
      <c r="D1358">
        <v>422830.84</v>
      </c>
      <c r="E1358">
        <v>3498.49</v>
      </c>
      <c r="F1358" s="4">
        <v>45390</v>
      </c>
      <c r="G1358" s="4">
        <v>45660</v>
      </c>
      <c r="H1358" t="s">
        <v>389</v>
      </c>
      <c r="I1358" t="s">
        <v>29</v>
      </c>
    </row>
    <row r="1359" spans="1:9" x14ac:dyDescent="0.3">
      <c r="A1359" t="s">
        <v>2706</v>
      </c>
      <c r="B1359" t="s">
        <v>1240</v>
      </c>
      <c r="C1359" t="s">
        <v>11</v>
      </c>
      <c r="D1359">
        <v>173851.06</v>
      </c>
      <c r="E1359">
        <v>34598.43</v>
      </c>
      <c r="F1359" s="4">
        <v>44111</v>
      </c>
      <c r="G1359" s="4">
        <v>44297</v>
      </c>
      <c r="H1359" t="s">
        <v>537</v>
      </c>
      <c r="I1359" t="s">
        <v>29</v>
      </c>
    </row>
    <row r="1360" spans="1:9" x14ac:dyDescent="0.3">
      <c r="A1360" t="s">
        <v>2707</v>
      </c>
      <c r="B1360" t="s">
        <v>1985</v>
      </c>
      <c r="C1360" t="s">
        <v>27</v>
      </c>
      <c r="D1360">
        <v>717855.27</v>
      </c>
      <c r="E1360">
        <v>11140.95</v>
      </c>
      <c r="F1360" s="4">
        <v>44848</v>
      </c>
      <c r="G1360" s="4">
        <v>45215</v>
      </c>
      <c r="H1360" t="s">
        <v>1128</v>
      </c>
      <c r="I1360" t="s">
        <v>13</v>
      </c>
    </row>
    <row r="1361" spans="1:9" x14ac:dyDescent="0.3">
      <c r="A1361" t="s">
        <v>2708</v>
      </c>
      <c r="B1361" t="s">
        <v>2709</v>
      </c>
      <c r="C1361" t="s">
        <v>35</v>
      </c>
      <c r="D1361">
        <v>443027.18</v>
      </c>
      <c r="E1361">
        <v>18569.87</v>
      </c>
      <c r="F1361" s="4">
        <v>45098</v>
      </c>
      <c r="G1361" s="4">
        <v>45107</v>
      </c>
      <c r="H1361" t="s">
        <v>348</v>
      </c>
      <c r="I1361" t="s">
        <v>13</v>
      </c>
    </row>
    <row r="1362" spans="1:9" x14ac:dyDescent="0.3">
      <c r="A1362" t="s">
        <v>2710</v>
      </c>
      <c r="B1362" t="s">
        <v>2711</v>
      </c>
      <c r="C1362" t="s">
        <v>39</v>
      </c>
      <c r="D1362">
        <v>511204.5</v>
      </c>
      <c r="E1362">
        <v>45310.48</v>
      </c>
      <c r="F1362" s="4">
        <v>45039</v>
      </c>
      <c r="G1362" s="4">
        <v>45806</v>
      </c>
      <c r="H1362" t="s">
        <v>266</v>
      </c>
      <c r="I1362" t="s">
        <v>29</v>
      </c>
    </row>
    <row r="1363" spans="1:9" x14ac:dyDescent="0.3">
      <c r="A1363" t="s">
        <v>2712</v>
      </c>
      <c r="B1363" t="s">
        <v>2713</v>
      </c>
      <c r="C1363" t="s">
        <v>27</v>
      </c>
      <c r="D1363">
        <v>392216.27</v>
      </c>
      <c r="E1363">
        <v>21961.24</v>
      </c>
      <c r="F1363" s="4">
        <v>44293</v>
      </c>
      <c r="G1363" s="4">
        <v>44421</v>
      </c>
      <c r="H1363" t="s">
        <v>1449</v>
      </c>
      <c r="I1363" t="s">
        <v>29</v>
      </c>
    </row>
    <row r="1364" spans="1:9" x14ac:dyDescent="0.3">
      <c r="A1364" t="s">
        <v>2714</v>
      </c>
      <c r="B1364" t="s">
        <v>2715</v>
      </c>
      <c r="C1364" t="s">
        <v>11</v>
      </c>
      <c r="D1364">
        <v>574310.37</v>
      </c>
      <c r="E1364">
        <v>10796.16</v>
      </c>
      <c r="F1364" s="4">
        <v>45483</v>
      </c>
      <c r="G1364" s="4">
        <v>45548</v>
      </c>
      <c r="H1364" t="s">
        <v>193</v>
      </c>
      <c r="I1364" t="s">
        <v>18</v>
      </c>
    </row>
    <row r="1365" spans="1:9" x14ac:dyDescent="0.3">
      <c r="A1365" t="s">
        <v>2716</v>
      </c>
      <c r="B1365" t="s">
        <v>908</v>
      </c>
      <c r="C1365" t="s">
        <v>11</v>
      </c>
      <c r="D1365">
        <v>412497.78</v>
      </c>
      <c r="E1365">
        <v>5641.75</v>
      </c>
      <c r="F1365" s="4">
        <v>45353</v>
      </c>
      <c r="G1365" s="4">
        <v>45593</v>
      </c>
      <c r="H1365" t="s">
        <v>1050</v>
      </c>
      <c r="I1365" t="s">
        <v>18</v>
      </c>
    </row>
    <row r="1366" spans="1:9" x14ac:dyDescent="0.3">
      <c r="A1366" t="s">
        <v>2717</v>
      </c>
      <c r="B1366" t="s">
        <v>2718</v>
      </c>
      <c r="C1366" t="s">
        <v>39</v>
      </c>
      <c r="D1366">
        <v>218430.83</v>
      </c>
      <c r="E1366">
        <v>19279.05</v>
      </c>
      <c r="F1366" s="4">
        <v>45358</v>
      </c>
      <c r="G1366" s="4">
        <v>45758</v>
      </c>
      <c r="H1366" t="s">
        <v>284</v>
      </c>
      <c r="I1366" t="s">
        <v>29</v>
      </c>
    </row>
    <row r="1367" spans="1:9" x14ac:dyDescent="0.3">
      <c r="A1367" t="s">
        <v>2719</v>
      </c>
      <c r="B1367" t="s">
        <v>573</v>
      </c>
      <c r="C1367" t="s">
        <v>16</v>
      </c>
      <c r="D1367">
        <v>716193.6</v>
      </c>
      <c r="E1367">
        <v>17454.490000000002</v>
      </c>
      <c r="F1367" s="4">
        <v>45293</v>
      </c>
      <c r="G1367" s="4">
        <v>45483</v>
      </c>
      <c r="H1367" t="s">
        <v>1027</v>
      </c>
      <c r="I1367" t="s">
        <v>18</v>
      </c>
    </row>
    <row r="1368" spans="1:9" x14ac:dyDescent="0.3">
      <c r="A1368" t="s">
        <v>2720</v>
      </c>
      <c r="B1368" t="s">
        <v>1147</v>
      </c>
      <c r="C1368" t="s">
        <v>27</v>
      </c>
      <c r="D1368">
        <v>727415.06</v>
      </c>
      <c r="E1368">
        <v>46296.68</v>
      </c>
      <c r="F1368" s="4">
        <v>44373</v>
      </c>
      <c r="G1368" s="4">
        <v>45266</v>
      </c>
      <c r="H1368" t="s">
        <v>202</v>
      </c>
      <c r="I1368" t="s">
        <v>18</v>
      </c>
    </row>
    <row r="1369" spans="1:9" x14ac:dyDescent="0.3">
      <c r="A1369" t="s">
        <v>2721</v>
      </c>
      <c r="B1369" t="s">
        <v>2722</v>
      </c>
      <c r="C1369" t="s">
        <v>16</v>
      </c>
      <c r="D1369">
        <v>437853.51</v>
      </c>
      <c r="E1369">
        <v>4378.91</v>
      </c>
      <c r="F1369" s="4">
        <v>44506</v>
      </c>
      <c r="G1369" s="4">
        <v>45683</v>
      </c>
      <c r="H1369" t="s">
        <v>1027</v>
      </c>
      <c r="I1369" t="s">
        <v>29</v>
      </c>
    </row>
    <row r="1370" spans="1:9" x14ac:dyDescent="0.3">
      <c r="A1370" t="s">
        <v>2723</v>
      </c>
      <c r="B1370" t="s">
        <v>1806</v>
      </c>
      <c r="C1370" t="s">
        <v>11</v>
      </c>
      <c r="D1370">
        <v>316728.33</v>
      </c>
      <c r="E1370">
        <v>39551.760000000002</v>
      </c>
      <c r="F1370" s="4">
        <v>45480</v>
      </c>
      <c r="G1370" s="4">
        <v>45767</v>
      </c>
      <c r="H1370" t="s">
        <v>1442</v>
      </c>
      <c r="I1370" t="s">
        <v>29</v>
      </c>
    </row>
    <row r="1371" spans="1:9" x14ac:dyDescent="0.3">
      <c r="A1371" t="s">
        <v>2724</v>
      </c>
      <c r="B1371" t="s">
        <v>812</v>
      </c>
      <c r="C1371" t="s">
        <v>35</v>
      </c>
      <c r="D1371">
        <v>568787.12</v>
      </c>
      <c r="E1371">
        <v>45840.04</v>
      </c>
      <c r="F1371" s="4">
        <v>44543</v>
      </c>
      <c r="G1371" s="4">
        <v>45049</v>
      </c>
      <c r="H1371" t="s">
        <v>67</v>
      </c>
      <c r="I1371" t="s">
        <v>13</v>
      </c>
    </row>
    <row r="1372" spans="1:9" x14ac:dyDescent="0.3">
      <c r="A1372" t="s">
        <v>2725</v>
      </c>
      <c r="B1372" t="s">
        <v>2726</v>
      </c>
      <c r="C1372" t="s">
        <v>39</v>
      </c>
      <c r="D1372">
        <v>870577.92</v>
      </c>
      <c r="E1372">
        <v>29493.67</v>
      </c>
      <c r="F1372" s="4">
        <v>45027</v>
      </c>
      <c r="G1372" s="4">
        <v>45542</v>
      </c>
      <c r="H1372" t="s">
        <v>1213</v>
      </c>
      <c r="I1372" t="s">
        <v>13</v>
      </c>
    </row>
    <row r="1373" spans="1:9" x14ac:dyDescent="0.3">
      <c r="A1373" t="s">
        <v>2727</v>
      </c>
      <c r="B1373" t="s">
        <v>2728</v>
      </c>
      <c r="C1373" t="s">
        <v>16</v>
      </c>
      <c r="D1373">
        <v>266137.01</v>
      </c>
      <c r="E1373">
        <v>18318.439999999999</v>
      </c>
      <c r="F1373" s="4">
        <v>45121</v>
      </c>
      <c r="G1373" s="4">
        <v>45618</v>
      </c>
      <c r="H1373" t="s">
        <v>219</v>
      </c>
      <c r="I1373" t="s">
        <v>29</v>
      </c>
    </row>
    <row r="1374" spans="1:9" x14ac:dyDescent="0.3">
      <c r="A1374" t="s">
        <v>2729</v>
      </c>
      <c r="B1374" t="s">
        <v>2730</v>
      </c>
      <c r="C1374" t="s">
        <v>27</v>
      </c>
      <c r="D1374">
        <v>565676.53</v>
      </c>
      <c r="E1374">
        <v>48947.62</v>
      </c>
      <c r="F1374" s="4">
        <v>44463</v>
      </c>
      <c r="G1374" s="4">
        <v>45781</v>
      </c>
      <c r="H1374" t="s">
        <v>451</v>
      </c>
      <c r="I1374" t="s">
        <v>29</v>
      </c>
    </row>
    <row r="1375" spans="1:9" x14ac:dyDescent="0.3">
      <c r="A1375" t="s">
        <v>2731</v>
      </c>
      <c r="B1375" t="s">
        <v>561</v>
      </c>
      <c r="C1375" t="s">
        <v>35</v>
      </c>
      <c r="D1375">
        <v>100768.84</v>
      </c>
      <c r="E1375">
        <v>47511.68</v>
      </c>
      <c r="F1375" s="4">
        <v>45186</v>
      </c>
      <c r="G1375" s="4">
        <v>45762</v>
      </c>
      <c r="H1375" t="s">
        <v>353</v>
      </c>
      <c r="I1375" t="s">
        <v>13</v>
      </c>
    </row>
    <row r="1376" spans="1:9" x14ac:dyDescent="0.3">
      <c r="A1376" t="s">
        <v>2732</v>
      </c>
      <c r="B1376" t="s">
        <v>2733</v>
      </c>
      <c r="C1376" t="s">
        <v>16</v>
      </c>
      <c r="D1376">
        <v>460744.47</v>
      </c>
      <c r="E1376">
        <v>46404.01</v>
      </c>
      <c r="F1376" s="4">
        <v>44311</v>
      </c>
      <c r="G1376" s="4">
        <v>45023</v>
      </c>
      <c r="H1376" t="s">
        <v>377</v>
      </c>
      <c r="I1376" t="s">
        <v>13</v>
      </c>
    </row>
    <row r="1377" spans="1:9" x14ac:dyDescent="0.3">
      <c r="A1377" t="s">
        <v>2734</v>
      </c>
      <c r="B1377" t="s">
        <v>2735</v>
      </c>
      <c r="C1377" t="s">
        <v>35</v>
      </c>
      <c r="D1377">
        <v>941813.14</v>
      </c>
      <c r="E1377">
        <v>12329.98</v>
      </c>
      <c r="F1377" s="4">
        <v>45178</v>
      </c>
      <c r="G1377" s="4">
        <v>45598</v>
      </c>
      <c r="H1377" t="s">
        <v>611</v>
      </c>
      <c r="I1377" t="s">
        <v>18</v>
      </c>
    </row>
    <row r="1378" spans="1:9" x14ac:dyDescent="0.3">
      <c r="A1378" t="s">
        <v>2736</v>
      </c>
      <c r="B1378" t="s">
        <v>2737</v>
      </c>
      <c r="C1378" t="s">
        <v>11</v>
      </c>
      <c r="D1378">
        <v>366328.11</v>
      </c>
      <c r="E1378">
        <v>21811.06</v>
      </c>
      <c r="F1378" s="4">
        <v>44372</v>
      </c>
      <c r="G1378" s="4">
        <v>45034</v>
      </c>
      <c r="H1378" t="s">
        <v>1437</v>
      </c>
      <c r="I1378" t="s">
        <v>13</v>
      </c>
    </row>
    <row r="1379" spans="1:9" x14ac:dyDescent="0.3">
      <c r="A1379" t="s">
        <v>2738</v>
      </c>
      <c r="B1379" t="s">
        <v>2739</v>
      </c>
      <c r="C1379" t="s">
        <v>11</v>
      </c>
      <c r="D1379">
        <v>743613.45</v>
      </c>
      <c r="E1379">
        <v>17656.28</v>
      </c>
      <c r="F1379" s="4">
        <v>44656</v>
      </c>
      <c r="G1379" s="4">
        <v>45563</v>
      </c>
      <c r="H1379" t="s">
        <v>713</v>
      </c>
      <c r="I1379" t="s">
        <v>18</v>
      </c>
    </row>
    <row r="1380" spans="1:9" x14ac:dyDescent="0.3">
      <c r="A1380" t="s">
        <v>2740</v>
      </c>
      <c r="B1380" t="s">
        <v>2741</v>
      </c>
      <c r="C1380" t="s">
        <v>27</v>
      </c>
      <c r="D1380">
        <v>776797.61</v>
      </c>
      <c r="E1380">
        <v>4924.07</v>
      </c>
      <c r="F1380" s="4">
        <v>45040</v>
      </c>
      <c r="G1380" s="4">
        <v>45408</v>
      </c>
      <c r="H1380" t="s">
        <v>537</v>
      </c>
      <c r="I1380" t="s">
        <v>18</v>
      </c>
    </row>
    <row r="1381" spans="1:9" x14ac:dyDescent="0.3">
      <c r="A1381" t="s">
        <v>2742</v>
      </c>
      <c r="B1381" t="s">
        <v>2743</v>
      </c>
      <c r="C1381" t="s">
        <v>39</v>
      </c>
      <c r="D1381">
        <v>112633.88</v>
      </c>
      <c r="E1381">
        <v>7433.23</v>
      </c>
      <c r="F1381" s="4">
        <v>44816</v>
      </c>
      <c r="G1381" s="4">
        <v>45595</v>
      </c>
      <c r="H1381" t="s">
        <v>569</v>
      </c>
      <c r="I1381" t="s">
        <v>18</v>
      </c>
    </row>
    <row r="1382" spans="1:9" x14ac:dyDescent="0.3">
      <c r="A1382" t="s">
        <v>2744</v>
      </c>
      <c r="B1382" t="s">
        <v>2745</v>
      </c>
      <c r="C1382" t="s">
        <v>11</v>
      </c>
      <c r="D1382">
        <v>797168.82</v>
      </c>
      <c r="E1382">
        <v>12650.76</v>
      </c>
      <c r="F1382" s="4">
        <v>45352</v>
      </c>
      <c r="G1382" s="4">
        <v>45744</v>
      </c>
      <c r="H1382" t="s">
        <v>301</v>
      </c>
      <c r="I1382" t="s">
        <v>29</v>
      </c>
    </row>
    <row r="1383" spans="1:9" x14ac:dyDescent="0.3">
      <c r="A1383" t="s">
        <v>2746</v>
      </c>
      <c r="B1383" t="s">
        <v>2747</v>
      </c>
      <c r="C1383" t="s">
        <v>16</v>
      </c>
      <c r="D1383">
        <v>440980.04</v>
      </c>
      <c r="E1383">
        <v>7702.37</v>
      </c>
      <c r="F1383" s="4">
        <v>44044</v>
      </c>
      <c r="G1383" s="4">
        <v>45008</v>
      </c>
      <c r="H1383" t="s">
        <v>196</v>
      </c>
      <c r="I1383" t="s">
        <v>13</v>
      </c>
    </row>
    <row r="1384" spans="1:9" x14ac:dyDescent="0.3">
      <c r="A1384" t="s">
        <v>2748</v>
      </c>
      <c r="B1384" t="s">
        <v>300</v>
      </c>
      <c r="C1384" t="s">
        <v>16</v>
      </c>
      <c r="D1384">
        <v>931880.38</v>
      </c>
      <c r="E1384">
        <v>5820.67</v>
      </c>
      <c r="F1384" s="4">
        <v>44538</v>
      </c>
      <c r="G1384" s="4">
        <v>45554</v>
      </c>
      <c r="H1384" t="s">
        <v>581</v>
      </c>
      <c r="I1384" t="s">
        <v>29</v>
      </c>
    </row>
    <row r="1385" spans="1:9" x14ac:dyDescent="0.3">
      <c r="A1385" t="s">
        <v>2749</v>
      </c>
      <c r="B1385" t="s">
        <v>2750</v>
      </c>
      <c r="C1385" t="s">
        <v>39</v>
      </c>
      <c r="D1385">
        <v>891231.34</v>
      </c>
      <c r="E1385">
        <v>5138.71</v>
      </c>
      <c r="F1385" s="4">
        <v>45217</v>
      </c>
      <c r="G1385" s="4">
        <v>45513</v>
      </c>
      <c r="H1385" t="s">
        <v>784</v>
      </c>
      <c r="I1385" t="s">
        <v>13</v>
      </c>
    </row>
    <row r="1386" spans="1:9" x14ac:dyDescent="0.3">
      <c r="A1386" t="s">
        <v>2751</v>
      </c>
      <c r="B1386" t="s">
        <v>1103</v>
      </c>
      <c r="C1386" t="s">
        <v>27</v>
      </c>
      <c r="D1386">
        <v>763804.52</v>
      </c>
      <c r="E1386">
        <v>30819.13</v>
      </c>
      <c r="F1386" s="4">
        <v>44911</v>
      </c>
      <c r="G1386" s="4">
        <v>44955</v>
      </c>
      <c r="H1386" t="s">
        <v>1043</v>
      </c>
      <c r="I1386" t="s">
        <v>29</v>
      </c>
    </row>
    <row r="1387" spans="1:9" x14ac:dyDescent="0.3">
      <c r="A1387" t="s">
        <v>2752</v>
      </c>
      <c r="B1387" t="s">
        <v>573</v>
      </c>
      <c r="C1387" t="s">
        <v>27</v>
      </c>
      <c r="D1387">
        <v>607326.89</v>
      </c>
      <c r="E1387">
        <v>11832.8</v>
      </c>
      <c r="F1387" s="4">
        <v>44567</v>
      </c>
      <c r="G1387" s="4">
        <v>44953</v>
      </c>
      <c r="H1387" t="s">
        <v>1204</v>
      </c>
      <c r="I1387" t="s">
        <v>18</v>
      </c>
    </row>
    <row r="1388" spans="1:9" x14ac:dyDescent="0.3">
      <c r="A1388" t="s">
        <v>2753</v>
      </c>
      <c r="B1388" t="s">
        <v>2754</v>
      </c>
      <c r="C1388" t="s">
        <v>16</v>
      </c>
      <c r="D1388">
        <v>915340.64</v>
      </c>
      <c r="E1388">
        <v>45115.040000000001</v>
      </c>
      <c r="F1388" s="4">
        <v>45094</v>
      </c>
      <c r="G1388" s="4">
        <v>45491</v>
      </c>
      <c r="H1388" t="s">
        <v>1291</v>
      </c>
      <c r="I1388" t="s">
        <v>18</v>
      </c>
    </row>
    <row r="1389" spans="1:9" x14ac:dyDescent="0.3">
      <c r="A1389" t="s">
        <v>2755</v>
      </c>
      <c r="B1389" t="s">
        <v>1914</v>
      </c>
      <c r="C1389" t="s">
        <v>39</v>
      </c>
      <c r="D1389">
        <v>273899.76</v>
      </c>
      <c r="E1389">
        <v>13816.72</v>
      </c>
      <c r="F1389" s="4">
        <v>44931</v>
      </c>
      <c r="G1389" s="4">
        <v>45411</v>
      </c>
      <c r="H1389" t="s">
        <v>122</v>
      </c>
      <c r="I1389" t="s">
        <v>29</v>
      </c>
    </row>
    <row r="1390" spans="1:9" x14ac:dyDescent="0.3">
      <c r="A1390" t="s">
        <v>2756</v>
      </c>
      <c r="B1390" t="s">
        <v>2757</v>
      </c>
      <c r="C1390" t="s">
        <v>27</v>
      </c>
      <c r="D1390">
        <v>581009.5</v>
      </c>
      <c r="E1390">
        <v>6936.03</v>
      </c>
      <c r="F1390" s="4">
        <v>44345</v>
      </c>
      <c r="G1390" s="4">
        <v>45589</v>
      </c>
      <c r="H1390" t="s">
        <v>380</v>
      </c>
      <c r="I1390" t="s">
        <v>13</v>
      </c>
    </row>
    <row r="1391" spans="1:9" x14ac:dyDescent="0.3">
      <c r="A1391" t="s">
        <v>2758</v>
      </c>
      <c r="B1391" t="s">
        <v>1230</v>
      </c>
      <c r="C1391" t="s">
        <v>11</v>
      </c>
      <c r="D1391">
        <v>987798.71</v>
      </c>
      <c r="E1391">
        <v>12541.43</v>
      </c>
      <c r="F1391" s="4">
        <v>44681</v>
      </c>
      <c r="G1391" s="4">
        <v>45380</v>
      </c>
      <c r="H1391" t="s">
        <v>332</v>
      </c>
      <c r="I1391" t="s">
        <v>29</v>
      </c>
    </row>
    <row r="1392" spans="1:9" x14ac:dyDescent="0.3">
      <c r="A1392" t="s">
        <v>2759</v>
      </c>
      <c r="B1392" t="s">
        <v>1232</v>
      </c>
      <c r="C1392" t="s">
        <v>39</v>
      </c>
      <c r="D1392">
        <v>486478.12</v>
      </c>
      <c r="E1392">
        <v>12741.34</v>
      </c>
      <c r="F1392" s="4">
        <v>45047</v>
      </c>
      <c r="G1392" s="4">
        <v>45093</v>
      </c>
      <c r="H1392" t="s">
        <v>43</v>
      </c>
      <c r="I1392" t="s">
        <v>13</v>
      </c>
    </row>
    <row r="1393" spans="1:9" x14ac:dyDescent="0.3">
      <c r="A1393" t="s">
        <v>2760</v>
      </c>
      <c r="B1393" t="s">
        <v>320</v>
      </c>
      <c r="C1393" t="s">
        <v>16</v>
      </c>
      <c r="D1393">
        <v>543801.25</v>
      </c>
      <c r="E1393">
        <v>13407.58</v>
      </c>
      <c r="F1393" s="4">
        <v>45061</v>
      </c>
      <c r="G1393" s="4">
        <v>45359</v>
      </c>
      <c r="H1393" t="s">
        <v>79</v>
      </c>
      <c r="I1393" t="s">
        <v>13</v>
      </c>
    </row>
    <row r="1394" spans="1:9" x14ac:dyDescent="0.3">
      <c r="A1394" t="s">
        <v>2761</v>
      </c>
      <c r="B1394" t="s">
        <v>118</v>
      </c>
      <c r="C1394" t="s">
        <v>39</v>
      </c>
      <c r="D1394">
        <v>429655.57</v>
      </c>
      <c r="E1394">
        <v>6129.16</v>
      </c>
      <c r="F1394" s="4">
        <v>45049</v>
      </c>
      <c r="G1394" s="4">
        <v>45106</v>
      </c>
      <c r="H1394" t="s">
        <v>1428</v>
      </c>
      <c r="I1394" t="s">
        <v>18</v>
      </c>
    </row>
    <row r="1395" spans="1:9" x14ac:dyDescent="0.3">
      <c r="A1395" t="s">
        <v>2762</v>
      </c>
      <c r="B1395" t="s">
        <v>812</v>
      </c>
      <c r="C1395" t="s">
        <v>35</v>
      </c>
      <c r="D1395">
        <v>279527.08</v>
      </c>
      <c r="E1395">
        <v>12759.78</v>
      </c>
      <c r="F1395" s="4">
        <v>44817</v>
      </c>
      <c r="G1395" s="4">
        <v>45246</v>
      </c>
      <c r="H1395" t="s">
        <v>762</v>
      </c>
      <c r="I1395" t="s">
        <v>13</v>
      </c>
    </row>
    <row r="1396" spans="1:9" x14ac:dyDescent="0.3">
      <c r="A1396" t="s">
        <v>2763</v>
      </c>
      <c r="B1396" t="s">
        <v>2082</v>
      </c>
      <c r="C1396" t="s">
        <v>27</v>
      </c>
      <c r="D1396">
        <v>583237.01</v>
      </c>
      <c r="E1396">
        <v>45249.99</v>
      </c>
      <c r="F1396" s="4">
        <v>44656</v>
      </c>
      <c r="G1396" s="4">
        <v>45274</v>
      </c>
      <c r="H1396" t="s">
        <v>1890</v>
      </c>
      <c r="I1396" t="s">
        <v>13</v>
      </c>
    </row>
    <row r="1397" spans="1:9" x14ac:dyDescent="0.3">
      <c r="A1397" t="s">
        <v>2764</v>
      </c>
      <c r="B1397" t="s">
        <v>1851</v>
      </c>
      <c r="C1397" t="s">
        <v>35</v>
      </c>
      <c r="D1397">
        <v>173745.22</v>
      </c>
      <c r="E1397">
        <v>21649.32</v>
      </c>
      <c r="F1397" s="4">
        <v>44846</v>
      </c>
      <c r="G1397" s="4">
        <v>45859</v>
      </c>
      <c r="H1397" t="s">
        <v>1991</v>
      </c>
      <c r="I1397" t="s">
        <v>29</v>
      </c>
    </row>
    <row r="1398" spans="1:9" x14ac:dyDescent="0.3">
      <c r="A1398" t="s">
        <v>2765</v>
      </c>
      <c r="B1398" t="s">
        <v>1208</v>
      </c>
      <c r="C1398" t="s">
        <v>27</v>
      </c>
      <c r="D1398">
        <v>808387.33</v>
      </c>
      <c r="E1398">
        <v>19275.490000000002</v>
      </c>
      <c r="F1398" s="4">
        <v>44506</v>
      </c>
      <c r="G1398" s="4">
        <v>44807</v>
      </c>
      <c r="H1398" t="s">
        <v>733</v>
      </c>
      <c r="I1398" t="s">
        <v>13</v>
      </c>
    </row>
    <row r="1399" spans="1:9" x14ac:dyDescent="0.3">
      <c r="A1399" t="s">
        <v>2766</v>
      </c>
      <c r="B1399" t="s">
        <v>1878</v>
      </c>
      <c r="C1399" t="s">
        <v>35</v>
      </c>
      <c r="D1399">
        <v>708342.56</v>
      </c>
      <c r="E1399">
        <v>12666.1</v>
      </c>
      <c r="F1399" s="4">
        <v>44279</v>
      </c>
      <c r="G1399" s="4">
        <v>44663</v>
      </c>
      <c r="H1399" t="s">
        <v>2118</v>
      </c>
      <c r="I1399" t="s">
        <v>18</v>
      </c>
    </row>
    <row r="1400" spans="1:9" x14ac:dyDescent="0.3">
      <c r="A1400" t="s">
        <v>2767</v>
      </c>
      <c r="B1400" t="s">
        <v>2768</v>
      </c>
      <c r="C1400" t="s">
        <v>27</v>
      </c>
      <c r="D1400">
        <v>172279.25</v>
      </c>
      <c r="E1400">
        <v>17747.38</v>
      </c>
      <c r="F1400" s="4">
        <v>45244</v>
      </c>
      <c r="G1400" s="4">
        <v>45499</v>
      </c>
      <c r="H1400" t="s">
        <v>21</v>
      </c>
      <c r="I1400" t="s">
        <v>18</v>
      </c>
    </row>
    <row r="1401" spans="1:9" x14ac:dyDescent="0.3">
      <c r="A1401" t="s">
        <v>2769</v>
      </c>
      <c r="B1401" t="s">
        <v>1784</v>
      </c>
      <c r="C1401" t="s">
        <v>27</v>
      </c>
      <c r="D1401">
        <v>195733.57</v>
      </c>
      <c r="E1401">
        <v>21700.98</v>
      </c>
      <c r="F1401" s="4">
        <v>44767</v>
      </c>
      <c r="G1401" s="4">
        <v>44996</v>
      </c>
      <c r="H1401" t="s">
        <v>1771</v>
      </c>
      <c r="I1401" t="s">
        <v>13</v>
      </c>
    </row>
    <row r="1402" spans="1:9" x14ac:dyDescent="0.3">
      <c r="A1402" t="s">
        <v>2770</v>
      </c>
      <c r="B1402" t="s">
        <v>593</v>
      </c>
      <c r="C1402" t="s">
        <v>35</v>
      </c>
      <c r="D1402">
        <v>910655.9</v>
      </c>
      <c r="E1402">
        <v>39278.800000000003</v>
      </c>
      <c r="F1402" s="4">
        <v>45233</v>
      </c>
      <c r="G1402" s="4">
        <v>45519</v>
      </c>
      <c r="H1402" t="s">
        <v>795</v>
      </c>
      <c r="I1402" t="s">
        <v>13</v>
      </c>
    </row>
    <row r="1403" spans="1:9" x14ac:dyDescent="0.3">
      <c r="A1403" t="s">
        <v>2771</v>
      </c>
      <c r="B1403" t="s">
        <v>101</v>
      </c>
      <c r="C1403" t="s">
        <v>16</v>
      </c>
      <c r="D1403">
        <v>210020.97</v>
      </c>
      <c r="E1403">
        <v>12610.36</v>
      </c>
      <c r="F1403" s="4">
        <v>45051</v>
      </c>
      <c r="G1403" s="4">
        <v>45580</v>
      </c>
      <c r="H1403" t="s">
        <v>1428</v>
      </c>
      <c r="I1403" t="s">
        <v>18</v>
      </c>
    </row>
    <row r="1404" spans="1:9" x14ac:dyDescent="0.3">
      <c r="A1404" t="s">
        <v>2772</v>
      </c>
      <c r="B1404" t="s">
        <v>1603</v>
      </c>
      <c r="C1404" t="s">
        <v>11</v>
      </c>
      <c r="D1404">
        <v>230773.31</v>
      </c>
      <c r="E1404">
        <v>34013.089999999997</v>
      </c>
      <c r="F1404" s="4">
        <v>45049</v>
      </c>
      <c r="G1404" s="4">
        <v>45742</v>
      </c>
      <c r="H1404" t="s">
        <v>851</v>
      </c>
      <c r="I1404" t="s">
        <v>13</v>
      </c>
    </row>
    <row r="1405" spans="1:9" x14ac:dyDescent="0.3">
      <c r="A1405" t="s">
        <v>2773</v>
      </c>
      <c r="B1405" t="s">
        <v>2774</v>
      </c>
      <c r="C1405" t="s">
        <v>11</v>
      </c>
      <c r="D1405">
        <v>255049.81</v>
      </c>
      <c r="E1405">
        <v>36750.79</v>
      </c>
      <c r="F1405" s="4">
        <v>45329</v>
      </c>
      <c r="G1405" s="4">
        <v>45408</v>
      </c>
      <c r="H1405" t="s">
        <v>655</v>
      </c>
      <c r="I1405" t="s">
        <v>29</v>
      </c>
    </row>
    <row r="1406" spans="1:9" x14ac:dyDescent="0.3">
      <c r="A1406" t="s">
        <v>2775</v>
      </c>
      <c r="B1406" t="s">
        <v>2333</v>
      </c>
      <c r="C1406" t="s">
        <v>39</v>
      </c>
      <c r="D1406">
        <v>152825.64000000001</v>
      </c>
      <c r="E1406">
        <v>17950.13</v>
      </c>
      <c r="F1406" s="4">
        <v>45291</v>
      </c>
      <c r="G1406" s="4">
        <v>45442</v>
      </c>
      <c r="H1406" t="s">
        <v>260</v>
      </c>
      <c r="I1406" t="s">
        <v>18</v>
      </c>
    </row>
    <row r="1407" spans="1:9" x14ac:dyDescent="0.3">
      <c r="A1407" t="s">
        <v>2776</v>
      </c>
      <c r="B1407" t="s">
        <v>2277</v>
      </c>
      <c r="C1407" t="s">
        <v>16</v>
      </c>
      <c r="D1407">
        <v>399417.86</v>
      </c>
      <c r="E1407">
        <v>23561.05</v>
      </c>
      <c r="F1407" s="4">
        <v>44760</v>
      </c>
      <c r="G1407" s="4">
        <v>45789</v>
      </c>
      <c r="H1407" t="s">
        <v>179</v>
      </c>
      <c r="I1407" t="s">
        <v>29</v>
      </c>
    </row>
    <row r="1408" spans="1:9" x14ac:dyDescent="0.3">
      <c r="A1408" t="s">
        <v>2777</v>
      </c>
      <c r="B1408" t="s">
        <v>2002</v>
      </c>
      <c r="C1408" t="s">
        <v>39</v>
      </c>
      <c r="D1408">
        <v>697837.19</v>
      </c>
      <c r="E1408">
        <v>31456.240000000002</v>
      </c>
      <c r="F1408" s="4">
        <v>44049</v>
      </c>
      <c r="G1408" s="4">
        <v>45594</v>
      </c>
      <c r="H1408" t="s">
        <v>499</v>
      </c>
      <c r="I1408" t="s">
        <v>13</v>
      </c>
    </row>
    <row r="1409" spans="1:9" x14ac:dyDescent="0.3">
      <c r="A1409" t="s">
        <v>2778</v>
      </c>
      <c r="B1409" t="s">
        <v>2779</v>
      </c>
      <c r="C1409" t="s">
        <v>35</v>
      </c>
      <c r="D1409">
        <v>464294.95</v>
      </c>
      <c r="E1409">
        <v>18421.419999999998</v>
      </c>
      <c r="F1409" s="4">
        <v>45238</v>
      </c>
      <c r="G1409" s="4">
        <v>45561</v>
      </c>
      <c r="H1409" t="s">
        <v>394</v>
      </c>
      <c r="I1409" t="s">
        <v>13</v>
      </c>
    </row>
    <row r="1410" spans="1:9" x14ac:dyDescent="0.3">
      <c r="A1410" t="s">
        <v>2780</v>
      </c>
      <c r="B1410" t="s">
        <v>2781</v>
      </c>
      <c r="C1410" t="s">
        <v>11</v>
      </c>
      <c r="D1410">
        <v>282776.71000000002</v>
      </c>
      <c r="E1410">
        <v>10424</v>
      </c>
      <c r="F1410" s="4">
        <v>45329</v>
      </c>
      <c r="G1410" s="4">
        <v>45588</v>
      </c>
      <c r="H1410" t="s">
        <v>1962</v>
      </c>
      <c r="I1410" t="s">
        <v>13</v>
      </c>
    </row>
    <row r="1411" spans="1:9" x14ac:dyDescent="0.3">
      <c r="A1411" t="s">
        <v>2782</v>
      </c>
      <c r="B1411" t="s">
        <v>2783</v>
      </c>
      <c r="C1411" t="s">
        <v>35</v>
      </c>
      <c r="D1411">
        <v>119226.42</v>
      </c>
      <c r="E1411">
        <v>33608.050000000003</v>
      </c>
      <c r="F1411" s="4">
        <v>45193</v>
      </c>
      <c r="G1411" s="4">
        <v>45773</v>
      </c>
      <c r="H1411" t="s">
        <v>717</v>
      </c>
      <c r="I1411" t="s">
        <v>18</v>
      </c>
    </row>
    <row r="1412" spans="1:9" x14ac:dyDescent="0.3">
      <c r="A1412" t="s">
        <v>2784</v>
      </c>
      <c r="B1412" t="s">
        <v>2785</v>
      </c>
      <c r="C1412" t="s">
        <v>27</v>
      </c>
      <c r="D1412">
        <v>928722.28</v>
      </c>
      <c r="E1412">
        <v>36167.160000000003</v>
      </c>
      <c r="F1412" s="4">
        <v>45086</v>
      </c>
      <c r="G1412" s="4">
        <v>45195</v>
      </c>
      <c r="H1412" t="s">
        <v>292</v>
      </c>
      <c r="I1412" t="s">
        <v>13</v>
      </c>
    </row>
    <row r="1413" spans="1:9" x14ac:dyDescent="0.3">
      <c r="A1413" t="s">
        <v>2786</v>
      </c>
      <c r="B1413" t="s">
        <v>1540</v>
      </c>
      <c r="C1413" t="s">
        <v>39</v>
      </c>
      <c r="D1413">
        <v>156268.41</v>
      </c>
      <c r="E1413">
        <v>33843.839999999997</v>
      </c>
      <c r="F1413" s="4">
        <v>44446</v>
      </c>
      <c r="G1413" s="4">
        <v>44878</v>
      </c>
      <c r="H1413" t="s">
        <v>726</v>
      </c>
      <c r="I1413" t="s">
        <v>18</v>
      </c>
    </row>
    <row r="1414" spans="1:9" x14ac:dyDescent="0.3">
      <c r="A1414" t="s">
        <v>2787</v>
      </c>
      <c r="B1414" t="s">
        <v>2788</v>
      </c>
      <c r="C1414" t="s">
        <v>11</v>
      </c>
      <c r="D1414">
        <v>942604.25</v>
      </c>
      <c r="E1414">
        <v>23050.59</v>
      </c>
      <c r="F1414" s="4">
        <v>45379</v>
      </c>
      <c r="G1414" s="4">
        <v>45709</v>
      </c>
      <c r="H1414" t="s">
        <v>158</v>
      </c>
      <c r="I1414" t="s">
        <v>18</v>
      </c>
    </row>
    <row r="1415" spans="1:9" x14ac:dyDescent="0.3">
      <c r="A1415" t="s">
        <v>2789</v>
      </c>
      <c r="B1415" t="s">
        <v>2790</v>
      </c>
      <c r="C1415" t="s">
        <v>27</v>
      </c>
      <c r="D1415">
        <v>330354.43</v>
      </c>
      <c r="E1415">
        <v>11697.6</v>
      </c>
      <c r="F1415" s="4">
        <v>45478</v>
      </c>
      <c r="G1415" s="4">
        <v>45817</v>
      </c>
      <c r="H1415" t="s">
        <v>474</v>
      </c>
      <c r="I1415" t="s">
        <v>18</v>
      </c>
    </row>
    <row r="1416" spans="1:9" x14ac:dyDescent="0.3">
      <c r="A1416" t="s">
        <v>2791</v>
      </c>
      <c r="B1416" t="s">
        <v>2792</v>
      </c>
      <c r="C1416" t="s">
        <v>11</v>
      </c>
      <c r="D1416">
        <v>289792.27</v>
      </c>
      <c r="E1416">
        <v>17733.669999999998</v>
      </c>
      <c r="F1416" s="4">
        <v>44706</v>
      </c>
      <c r="G1416" s="4">
        <v>45283</v>
      </c>
      <c r="H1416" t="s">
        <v>158</v>
      </c>
      <c r="I1416" t="s">
        <v>18</v>
      </c>
    </row>
    <row r="1417" spans="1:9" x14ac:dyDescent="0.3">
      <c r="A1417" t="s">
        <v>2793</v>
      </c>
      <c r="B1417" t="s">
        <v>323</v>
      </c>
      <c r="C1417" t="s">
        <v>39</v>
      </c>
      <c r="D1417">
        <v>985784.64</v>
      </c>
      <c r="E1417">
        <v>47946.7</v>
      </c>
      <c r="F1417" s="4">
        <v>44819</v>
      </c>
      <c r="G1417" s="4">
        <v>45664</v>
      </c>
      <c r="H1417" t="s">
        <v>193</v>
      </c>
      <c r="I1417" t="s">
        <v>13</v>
      </c>
    </row>
    <row r="1418" spans="1:9" x14ac:dyDescent="0.3">
      <c r="A1418" t="s">
        <v>2794</v>
      </c>
      <c r="B1418" t="s">
        <v>2795</v>
      </c>
      <c r="C1418" t="s">
        <v>35</v>
      </c>
      <c r="D1418">
        <v>453867.1</v>
      </c>
      <c r="E1418">
        <v>48052.02</v>
      </c>
      <c r="F1418" s="4">
        <v>44539</v>
      </c>
      <c r="G1418" s="4">
        <v>44729</v>
      </c>
      <c r="H1418" t="s">
        <v>991</v>
      </c>
      <c r="I1418" t="s">
        <v>18</v>
      </c>
    </row>
    <row r="1419" spans="1:9" x14ac:dyDescent="0.3">
      <c r="A1419" t="s">
        <v>2796</v>
      </c>
      <c r="B1419" t="s">
        <v>2797</v>
      </c>
      <c r="C1419" t="s">
        <v>39</v>
      </c>
      <c r="D1419">
        <v>755448.62</v>
      </c>
      <c r="E1419">
        <v>12577.35</v>
      </c>
      <c r="F1419" s="4">
        <v>45252</v>
      </c>
      <c r="G1419" s="4">
        <v>45362</v>
      </c>
      <c r="H1419" t="s">
        <v>315</v>
      </c>
      <c r="I1419" t="s">
        <v>29</v>
      </c>
    </row>
    <row r="1420" spans="1:9" x14ac:dyDescent="0.3">
      <c r="A1420" t="s">
        <v>2798</v>
      </c>
      <c r="B1420" t="s">
        <v>1716</v>
      </c>
      <c r="C1420" t="s">
        <v>11</v>
      </c>
      <c r="D1420">
        <v>209291.38</v>
      </c>
      <c r="E1420">
        <v>4338.5200000000004</v>
      </c>
      <c r="F1420" s="4">
        <v>44688</v>
      </c>
      <c r="G1420" s="4">
        <v>45796</v>
      </c>
      <c r="H1420" t="s">
        <v>973</v>
      </c>
      <c r="I1420" t="s">
        <v>29</v>
      </c>
    </row>
    <row r="1421" spans="1:9" x14ac:dyDescent="0.3">
      <c r="A1421" t="s">
        <v>2799</v>
      </c>
      <c r="B1421" t="s">
        <v>2800</v>
      </c>
      <c r="C1421" t="s">
        <v>35</v>
      </c>
      <c r="D1421">
        <v>441843.45</v>
      </c>
      <c r="E1421">
        <v>9103.48</v>
      </c>
      <c r="F1421" s="4">
        <v>44794</v>
      </c>
      <c r="G1421" s="4">
        <v>45455</v>
      </c>
      <c r="H1421" t="s">
        <v>1428</v>
      </c>
      <c r="I1421" t="s">
        <v>29</v>
      </c>
    </row>
    <row r="1422" spans="1:9" x14ac:dyDescent="0.3">
      <c r="A1422" t="s">
        <v>2801</v>
      </c>
      <c r="B1422" t="s">
        <v>2162</v>
      </c>
      <c r="C1422" t="s">
        <v>27</v>
      </c>
      <c r="D1422">
        <v>975293.07</v>
      </c>
      <c r="E1422">
        <v>24671.4</v>
      </c>
      <c r="F1422" s="4">
        <v>44898</v>
      </c>
      <c r="G1422" s="4">
        <v>45421</v>
      </c>
      <c r="H1422" t="s">
        <v>448</v>
      </c>
      <c r="I1422" t="s">
        <v>18</v>
      </c>
    </row>
    <row r="1423" spans="1:9" x14ac:dyDescent="0.3">
      <c r="A1423" t="s">
        <v>2802</v>
      </c>
      <c r="B1423" t="s">
        <v>2803</v>
      </c>
      <c r="C1423" t="s">
        <v>27</v>
      </c>
      <c r="D1423">
        <v>149887.92000000001</v>
      </c>
      <c r="E1423">
        <v>13280.41</v>
      </c>
      <c r="F1423" s="4">
        <v>44465</v>
      </c>
      <c r="G1423" s="4">
        <v>44925</v>
      </c>
      <c r="H1423" t="s">
        <v>307</v>
      </c>
      <c r="I1423" t="s">
        <v>18</v>
      </c>
    </row>
    <row r="1424" spans="1:9" x14ac:dyDescent="0.3">
      <c r="A1424" t="s">
        <v>2804</v>
      </c>
      <c r="B1424" t="s">
        <v>2805</v>
      </c>
      <c r="C1424" t="s">
        <v>16</v>
      </c>
      <c r="D1424">
        <v>287065.21999999997</v>
      </c>
      <c r="E1424">
        <v>24918.81</v>
      </c>
      <c r="F1424" s="4">
        <v>44928</v>
      </c>
      <c r="G1424" s="4">
        <v>45859</v>
      </c>
      <c r="H1424" t="s">
        <v>1145</v>
      </c>
      <c r="I1424" t="s">
        <v>29</v>
      </c>
    </row>
    <row r="1425" spans="1:9" x14ac:dyDescent="0.3">
      <c r="A1425" t="s">
        <v>2806</v>
      </c>
      <c r="B1425" t="s">
        <v>2558</v>
      </c>
      <c r="C1425" t="s">
        <v>11</v>
      </c>
      <c r="D1425">
        <v>191494.75</v>
      </c>
      <c r="E1425">
        <v>19277.14</v>
      </c>
      <c r="F1425" s="4">
        <v>45091</v>
      </c>
      <c r="G1425" s="4">
        <v>45540</v>
      </c>
      <c r="H1425" t="s">
        <v>1204</v>
      </c>
      <c r="I1425" t="s">
        <v>18</v>
      </c>
    </row>
    <row r="1426" spans="1:9" x14ac:dyDescent="0.3">
      <c r="A1426" t="s">
        <v>2807</v>
      </c>
      <c r="B1426" t="s">
        <v>2808</v>
      </c>
      <c r="C1426" t="s">
        <v>11</v>
      </c>
      <c r="D1426">
        <v>486322.96</v>
      </c>
      <c r="E1426">
        <v>31231.64</v>
      </c>
      <c r="F1426" s="4">
        <v>45047</v>
      </c>
      <c r="G1426" s="4">
        <v>45221</v>
      </c>
      <c r="H1426" t="s">
        <v>1008</v>
      </c>
      <c r="I1426" t="s">
        <v>18</v>
      </c>
    </row>
    <row r="1427" spans="1:9" x14ac:dyDescent="0.3">
      <c r="A1427" t="s">
        <v>2809</v>
      </c>
      <c r="B1427" t="s">
        <v>2810</v>
      </c>
      <c r="C1427" t="s">
        <v>27</v>
      </c>
      <c r="D1427">
        <v>851583.62</v>
      </c>
      <c r="E1427">
        <v>28611.99</v>
      </c>
      <c r="F1427" s="4">
        <v>45490</v>
      </c>
      <c r="G1427" s="4">
        <v>45832</v>
      </c>
      <c r="H1427" t="s">
        <v>519</v>
      </c>
      <c r="I1427" t="s">
        <v>18</v>
      </c>
    </row>
    <row r="1428" spans="1:9" x14ac:dyDescent="0.3">
      <c r="A1428" t="s">
        <v>2811</v>
      </c>
      <c r="B1428" t="s">
        <v>1835</v>
      </c>
      <c r="C1428" t="s">
        <v>27</v>
      </c>
      <c r="D1428">
        <v>554432.37</v>
      </c>
      <c r="E1428">
        <v>16775.34</v>
      </c>
      <c r="F1428" s="4">
        <v>45046</v>
      </c>
      <c r="G1428" s="4">
        <v>45833</v>
      </c>
      <c r="H1428" t="s">
        <v>61</v>
      </c>
      <c r="I1428" t="s">
        <v>29</v>
      </c>
    </row>
    <row r="1429" spans="1:9" x14ac:dyDescent="0.3">
      <c r="A1429" t="s">
        <v>2812</v>
      </c>
      <c r="B1429" t="s">
        <v>585</v>
      </c>
      <c r="C1429" t="s">
        <v>39</v>
      </c>
      <c r="D1429">
        <v>135545.56</v>
      </c>
      <c r="E1429">
        <v>21169.919999999998</v>
      </c>
      <c r="F1429" s="4">
        <v>44672</v>
      </c>
      <c r="G1429" s="4">
        <v>45500</v>
      </c>
      <c r="H1429" t="s">
        <v>574</v>
      </c>
      <c r="I1429" t="s">
        <v>13</v>
      </c>
    </row>
    <row r="1430" spans="1:9" x14ac:dyDescent="0.3">
      <c r="A1430" t="s">
        <v>2813</v>
      </c>
      <c r="B1430" t="s">
        <v>2022</v>
      </c>
      <c r="C1430" t="s">
        <v>11</v>
      </c>
      <c r="D1430">
        <v>637002.04</v>
      </c>
      <c r="E1430">
        <v>7526.06</v>
      </c>
      <c r="F1430" s="4">
        <v>44523</v>
      </c>
      <c r="G1430" s="4">
        <v>45851</v>
      </c>
      <c r="H1430" t="s">
        <v>76</v>
      </c>
      <c r="I1430" t="s">
        <v>29</v>
      </c>
    </row>
    <row r="1431" spans="1:9" x14ac:dyDescent="0.3">
      <c r="A1431" t="s">
        <v>2814</v>
      </c>
      <c r="B1431" t="s">
        <v>2815</v>
      </c>
      <c r="C1431" t="s">
        <v>39</v>
      </c>
      <c r="D1431">
        <v>177350.66</v>
      </c>
      <c r="E1431">
        <v>36308.67</v>
      </c>
      <c r="F1431" s="4">
        <v>45480</v>
      </c>
      <c r="G1431" s="4">
        <v>45703</v>
      </c>
      <c r="H1431" t="s">
        <v>170</v>
      </c>
      <c r="I1431" t="s">
        <v>18</v>
      </c>
    </row>
    <row r="1432" spans="1:9" x14ac:dyDescent="0.3">
      <c r="A1432" t="s">
        <v>2816</v>
      </c>
      <c r="B1432" t="s">
        <v>1281</v>
      </c>
      <c r="C1432" t="s">
        <v>35</v>
      </c>
      <c r="D1432">
        <v>292565.96999999997</v>
      </c>
      <c r="E1432">
        <v>41469.06</v>
      </c>
      <c r="F1432" s="4">
        <v>44403</v>
      </c>
      <c r="G1432" s="4">
        <v>45711</v>
      </c>
      <c r="H1432" t="s">
        <v>1110</v>
      </c>
      <c r="I1432" t="s">
        <v>13</v>
      </c>
    </row>
    <row r="1433" spans="1:9" x14ac:dyDescent="0.3">
      <c r="A1433" t="s">
        <v>2817</v>
      </c>
      <c r="B1433" t="s">
        <v>2818</v>
      </c>
      <c r="C1433" t="s">
        <v>39</v>
      </c>
      <c r="D1433">
        <v>726888.64</v>
      </c>
      <c r="E1433">
        <v>11623.48</v>
      </c>
      <c r="F1433" s="4">
        <v>44790</v>
      </c>
      <c r="G1433" s="4">
        <v>44819</v>
      </c>
      <c r="H1433" t="s">
        <v>1110</v>
      </c>
      <c r="I1433" t="s">
        <v>13</v>
      </c>
    </row>
    <row r="1434" spans="1:9" x14ac:dyDescent="0.3">
      <c r="A1434" t="s">
        <v>2819</v>
      </c>
      <c r="B1434" t="s">
        <v>1370</v>
      </c>
      <c r="C1434" t="s">
        <v>39</v>
      </c>
      <c r="D1434">
        <v>482749.81</v>
      </c>
      <c r="E1434">
        <v>44143.22</v>
      </c>
      <c r="F1434" s="4">
        <v>44260</v>
      </c>
      <c r="G1434" s="4">
        <v>44707</v>
      </c>
      <c r="H1434" t="s">
        <v>139</v>
      </c>
      <c r="I1434" t="s">
        <v>29</v>
      </c>
    </row>
    <row r="1435" spans="1:9" x14ac:dyDescent="0.3">
      <c r="A1435" t="s">
        <v>2820</v>
      </c>
      <c r="B1435" t="s">
        <v>2821</v>
      </c>
      <c r="C1435" t="s">
        <v>39</v>
      </c>
      <c r="D1435">
        <v>201498.8</v>
      </c>
      <c r="E1435">
        <v>15591.29</v>
      </c>
      <c r="F1435" s="4">
        <v>45465</v>
      </c>
      <c r="G1435" s="4">
        <v>45579</v>
      </c>
      <c r="H1435" t="s">
        <v>348</v>
      </c>
      <c r="I1435" t="s">
        <v>18</v>
      </c>
    </row>
    <row r="1436" spans="1:9" x14ac:dyDescent="0.3">
      <c r="A1436" t="s">
        <v>2822</v>
      </c>
      <c r="B1436" t="s">
        <v>277</v>
      </c>
      <c r="C1436" t="s">
        <v>16</v>
      </c>
      <c r="D1436">
        <v>534530.74</v>
      </c>
      <c r="E1436">
        <v>45579.35</v>
      </c>
      <c r="F1436" s="4">
        <v>44467</v>
      </c>
      <c r="G1436" s="4">
        <v>45310</v>
      </c>
      <c r="H1436" t="s">
        <v>410</v>
      </c>
      <c r="I1436" t="s">
        <v>18</v>
      </c>
    </row>
    <row r="1437" spans="1:9" x14ac:dyDescent="0.3">
      <c r="A1437" t="s">
        <v>2823</v>
      </c>
      <c r="B1437" t="s">
        <v>2824</v>
      </c>
      <c r="C1437" t="s">
        <v>11</v>
      </c>
      <c r="D1437">
        <v>169952.31</v>
      </c>
      <c r="E1437">
        <v>40663.68</v>
      </c>
      <c r="F1437" s="4">
        <v>44653</v>
      </c>
      <c r="G1437" s="4">
        <v>45607</v>
      </c>
      <c r="H1437" t="s">
        <v>546</v>
      </c>
      <c r="I1437" t="s">
        <v>18</v>
      </c>
    </row>
    <row r="1438" spans="1:9" x14ac:dyDescent="0.3">
      <c r="A1438" t="s">
        <v>2825</v>
      </c>
      <c r="B1438" t="s">
        <v>1971</v>
      </c>
      <c r="C1438" t="s">
        <v>39</v>
      </c>
      <c r="D1438">
        <v>838108</v>
      </c>
      <c r="E1438">
        <v>21383.79</v>
      </c>
      <c r="F1438" s="4">
        <v>45333</v>
      </c>
      <c r="G1438" s="4">
        <v>45854</v>
      </c>
      <c r="H1438" t="s">
        <v>128</v>
      </c>
      <c r="I1438" t="s">
        <v>13</v>
      </c>
    </row>
    <row r="1439" spans="1:9" x14ac:dyDescent="0.3">
      <c r="A1439" t="s">
        <v>2826</v>
      </c>
      <c r="B1439" t="s">
        <v>2781</v>
      </c>
      <c r="C1439" t="s">
        <v>16</v>
      </c>
      <c r="D1439">
        <v>313621.62</v>
      </c>
      <c r="E1439">
        <v>26266.33</v>
      </c>
      <c r="F1439" s="4">
        <v>44635</v>
      </c>
      <c r="G1439" s="4">
        <v>45622</v>
      </c>
      <c r="H1439" t="s">
        <v>2504</v>
      </c>
      <c r="I1439" t="s">
        <v>29</v>
      </c>
    </row>
    <row r="1440" spans="1:9" x14ac:dyDescent="0.3">
      <c r="A1440" t="s">
        <v>2827</v>
      </c>
      <c r="B1440" t="s">
        <v>2828</v>
      </c>
      <c r="C1440" t="s">
        <v>35</v>
      </c>
      <c r="D1440">
        <v>532164.48</v>
      </c>
      <c r="E1440">
        <v>19044.63</v>
      </c>
      <c r="F1440" s="4">
        <v>45383</v>
      </c>
      <c r="G1440" s="4">
        <v>45800</v>
      </c>
      <c r="H1440" t="s">
        <v>179</v>
      </c>
      <c r="I1440" t="s">
        <v>13</v>
      </c>
    </row>
    <row r="1441" spans="1:9" x14ac:dyDescent="0.3">
      <c r="A1441" t="s">
        <v>2829</v>
      </c>
      <c r="B1441" t="s">
        <v>2830</v>
      </c>
      <c r="C1441" t="s">
        <v>11</v>
      </c>
      <c r="D1441">
        <v>985237.75</v>
      </c>
      <c r="E1441">
        <v>11316.87</v>
      </c>
      <c r="F1441" s="4">
        <v>44716</v>
      </c>
      <c r="G1441" s="4">
        <v>45470</v>
      </c>
      <c r="H1441" t="s">
        <v>784</v>
      </c>
      <c r="I1441" t="s">
        <v>18</v>
      </c>
    </row>
    <row r="1442" spans="1:9" x14ac:dyDescent="0.3">
      <c r="A1442" t="s">
        <v>2831</v>
      </c>
      <c r="B1442" t="s">
        <v>2212</v>
      </c>
      <c r="C1442" t="s">
        <v>35</v>
      </c>
      <c r="D1442">
        <v>350270.54</v>
      </c>
      <c r="E1442">
        <v>27808.11</v>
      </c>
      <c r="F1442" s="4">
        <v>44376</v>
      </c>
      <c r="G1442" s="4">
        <v>44939</v>
      </c>
      <c r="H1442" t="s">
        <v>142</v>
      </c>
      <c r="I1442" t="s">
        <v>29</v>
      </c>
    </row>
    <row r="1443" spans="1:9" x14ac:dyDescent="0.3">
      <c r="A1443" t="s">
        <v>2832</v>
      </c>
      <c r="B1443" t="s">
        <v>2833</v>
      </c>
      <c r="C1443" t="s">
        <v>35</v>
      </c>
      <c r="D1443">
        <v>155464.4</v>
      </c>
      <c r="E1443">
        <v>47601.120000000003</v>
      </c>
      <c r="F1443" s="4">
        <v>44965</v>
      </c>
      <c r="G1443" s="4">
        <v>45234</v>
      </c>
      <c r="H1443" t="s">
        <v>12</v>
      </c>
      <c r="I1443" t="s">
        <v>18</v>
      </c>
    </row>
    <row r="1444" spans="1:9" x14ac:dyDescent="0.3">
      <c r="A1444" t="s">
        <v>2834</v>
      </c>
      <c r="B1444" t="s">
        <v>2835</v>
      </c>
      <c r="C1444" t="s">
        <v>11</v>
      </c>
      <c r="D1444">
        <v>492797.53</v>
      </c>
      <c r="E1444">
        <v>42830.41</v>
      </c>
      <c r="F1444" s="4">
        <v>44679</v>
      </c>
      <c r="G1444" s="4">
        <v>45479</v>
      </c>
      <c r="H1444" t="s">
        <v>374</v>
      </c>
      <c r="I1444" t="s">
        <v>18</v>
      </c>
    </row>
    <row r="1445" spans="1:9" x14ac:dyDescent="0.3">
      <c r="A1445" t="s">
        <v>2836</v>
      </c>
      <c r="B1445" t="s">
        <v>2837</v>
      </c>
      <c r="C1445" t="s">
        <v>35</v>
      </c>
      <c r="D1445">
        <v>293165.56</v>
      </c>
      <c r="E1445">
        <v>11362.84</v>
      </c>
      <c r="F1445" s="4">
        <v>44984</v>
      </c>
      <c r="G1445" s="4">
        <v>45234</v>
      </c>
      <c r="H1445" t="s">
        <v>119</v>
      </c>
      <c r="I1445" t="s">
        <v>13</v>
      </c>
    </row>
    <row r="1446" spans="1:9" x14ac:dyDescent="0.3">
      <c r="A1446" t="s">
        <v>2838</v>
      </c>
      <c r="B1446" t="s">
        <v>2711</v>
      </c>
      <c r="C1446" t="s">
        <v>16</v>
      </c>
      <c r="D1446">
        <v>359400.31</v>
      </c>
      <c r="E1446">
        <v>46180.22</v>
      </c>
      <c r="F1446" s="4">
        <v>44704</v>
      </c>
      <c r="G1446" s="4">
        <v>45718</v>
      </c>
      <c r="H1446" t="s">
        <v>1197</v>
      </c>
      <c r="I1446" t="s">
        <v>18</v>
      </c>
    </row>
    <row r="1447" spans="1:9" x14ac:dyDescent="0.3">
      <c r="A1447" t="s">
        <v>2839</v>
      </c>
      <c r="B1447" t="s">
        <v>2661</v>
      </c>
      <c r="C1447" t="s">
        <v>27</v>
      </c>
      <c r="D1447">
        <v>222082.32</v>
      </c>
      <c r="E1447">
        <v>44535.17</v>
      </c>
      <c r="F1447" s="4">
        <v>44648</v>
      </c>
      <c r="G1447" s="4">
        <v>45695</v>
      </c>
      <c r="H1447" t="s">
        <v>614</v>
      </c>
      <c r="I1447" t="s">
        <v>13</v>
      </c>
    </row>
    <row r="1448" spans="1:9" x14ac:dyDescent="0.3">
      <c r="A1448" t="s">
        <v>2840</v>
      </c>
      <c r="B1448" t="s">
        <v>2841</v>
      </c>
      <c r="C1448" t="s">
        <v>11</v>
      </c>
      <c r="D1448">
        <v>274608.13</v>
      </c>
      <c r="E1448">
        <v>18133.919999999998</v>
      </c>
      <c r="F1448" s="4">
        <v>45205</v>
      </c>
      <c r="G1448" s="4">
        <v>45274</v>
      </c>
      <c r="H1448" t="s">
        <v>2118</v>
      </c>
      <c r="I1448" t="s">
        <v>29</v>
      </c>
    </row>
    <row r="1449" spans="1:9" x14ac:dyDescent="0.3">
      <c r="A1449" t="s">
        <v>2842</v>
      </c>
      <c r="B1449" t="s">
        <v>2843</v>
      </c>
      <c r="C1449" t="s">
        <v>27</v>
      </c>
      <c r="D1449">
        <v>683799.41</v>
      </c>
      <c r="E1449">
        <v>43472.38</v>
      </c>
      <c r="F1449" s="4">
        <v>44950</v>
      </c>
      <c r="G1449" s="4">
        <v>45141</v>
      </c>
      <c r="H1449" t="s">
        <v>1890</v>
      </c>
      <c r="I1449" t="s">
        <v>13</v>
      </c>
    </row>
    <row r="1450" spans="1:9" x14ac:dyDescent="0.3">
      <c r="A1450" t="s">
        <v>2844</v>
      </c>
      <c r="B1450" t="s">
        <v>291</v>
      </c>
      <c r="C1450" t="s">
        <v>39</v>
      </c>
      <c r="D1450">
        <v>126384.91</v>
      </c>
      <c r="E1450">
        <v>4192.42</v>
      </c>
      <c r="F1450" s="4">
        <v>45057</v>
      </c>
      <c r="G1450" s="4">
        <v>45453</v>
      </c>
      <c r="H1450" t="s">
        <v>1137</v>
      </c>
      <c r="I1450" t="s">
        <v>18</v>
      </c>
    </row>
    <row r="1451" spans="1:9" x14ac:dyDescent="0.3">
      <c r="A1451" t="s">
        <v>2845</v>
      </c>
      <c r="B1451" t="s">
        <v>2846</v>
      </c>
      <c r="C1451" t="s">
        <v>16</v>
      </c>
      <c r="D1451">
        <v>693942.83</v>
      </c>
      <c r="E1451">
        <v>16483.21</v>
      </c>
      <c r="F1451" s="4">
        <v>45275</v>
      </c>
      <c r="G1451" s="4">
        <v>45603</v>
      </c>
      <c r="H1451" t="s">
        <v>52</v>
      </c>
      <c r="I1451" t="s">
        <v>13</v>
      </c>
    </row>
    <row r="1452" spans="1:9" x14ac:dyDescent="0.3">
      <c r="A1452" t="s">
        <v>2847</v>
      </c>
      <c r="B1452" t="s">
        <v>2848</v>
      </c>
      <c r="C1452" t="s">
        <v>27</v>
      </c>
      <c r="D1452">
        <v>377684.26</v>
      </c>
      <c r="E1452">
        <v>5212.18</v>
      </c>
      <c r="F1452" s="4">
        <v>44106</v>
      </c>
      <c r="G1452" s="4">
        <v>44800</v>
      </c>
      <c r="H1452" t="s">
        <v>902</v>
      </c>
      <c r="I1452" t="s">
        <v>18</v>
      </c>
    </row>
    <row r="1453" spans="1:9" x14ac:dyDescent="0.3">
      <c r="A1453" t="s">
        <v>2849</v>
      </c>
      <c r="B1453" t="s">
        <v>568</v>
      </c>
      <c r="C1453" t="s">
        <v>39</v>
      </c>
      <c r="D1453">
        <v>810766.09</v>
      </c>
      <c r="E1453">
        <v>42068.63</v>
      </c>
      <c r="F1453" s="4">
        <v>44150</v>
      </c>
      <c r="G1453" s="4">
        <v>45344</v>
      </c>
      <c r="H1453" t="s">
        <v>653</v>
      </c>
      <c r="I1453" t="s">
        <v>18</v>
      </c>
    </row>
    <row r="1454" spans="1:9" x14ac:dyDescent="0.3">
      <c r="A1454" t="s">
        <v>2850</v>
      </c>
      <c r="B1454" t="s">
        <v>2851</v>
      </c>
      <c r="C1454" t="s">
        <v>16</v>
      </c>
      <c r="D1454">
        <v>692017.53</v>
      </c>
      <c r="E1454">
        <v>43678.8</v>
      </c>
      <c r="F1454" s="4">
        <v>44473</v>
      </c>
      <c r="G1454" s="4">
        <v>45339</v>
      </c>
      <c r="H1454" t="s">
        <v>534</v>
      </c>
      <c r="I1454" t="s">
        <v>13</v>
      </c>
    </row>
    <row r="1455" spans="1:9" x14ac:dyDescent="0.3">
      <c r="A1455" t="s">
        <v>2852</v>
      </c>
      <c r="B1455" t="s">
        <v>2853</v>
      </c>
      <c r="C1455" t="s">
        <v>11</v>
      </c>
      <c r="D1455">
        <v>404226.19</v>
      </c>
      <c r="E1455">
        <v>29912</v>
      </c>
      <c r="F1455" s="4">
        <v>45031</v>
      </c>
      <c r="G1455" s="4">
        <v>45177</v>
      </c>
      <c r="H1455" t="s">
        <v>1002</v>
      </c>
      <c r="I1455" t="s">
        <v>13</v>
      </c>
    </row>
    <row r="1456" spans="1:9" x14ac:dyDescent="0.3">
      <c r="A1456" t="s">
        <v>2854</v>
      </c>
      <c r="B1456" t="s">
        <v>2855</v>
      </c>
      <c r="C1456" t="s">
        <v>27</v>
      </c>
      <c r="D1456">
        <v>798494.7</v>
      </c>
      <c r="E1456">
        <v>47252.19</v>
      </c>
      <c r="F1456" s="4">
        <v>44240</v>
      </c>
      <c r="G1456" s="4">
        <v>45763</v>
      </c>
      <c r="H1456" t="s">
        <v>416</v>
      </c>
      <c r="I1456" t="s">
        <v>13</v>
      </c>
    </row>
    <row r="1457" spans="1:9" x14ac:dyDescent="0.3">
      <c r="A1457" t="s">
        <v>2856</v>
      </c>
      <c r="B1457" t="s">
        <v>2857</v>
      </c>
      <c r="C1457" t="s">
        <v>35</v>
      </c>
      <c r="D1457">
        <v>882582.05</v>
      </c>
      <c r="E1457">
        <v>33106.29</v>
      </c>
      <c r="F1457" s="4">
        <v>45373</v>
      </c>
      <c r="G1457" s="4">
        <v>45629</v>
      </c>
      <c r="H1457" t="s">
        <v>2511</v>
      </c>
      <c r="I1457" t="s">
        <v>13</v>
      </c>
    </row>
    <row r="1458" spans="1:9" x14ac:dyDescent="0.3">
      <c r="A1458" t="s">
        <v>2858</v>
      </c>
      <c r="B1458" t="s">
        <v>2859</v>
      </c>
      <c r="C1458" t="s">
        <v>39</v>
      </c>
      <c r="D1458">
        <v>634913.5</v>
      </c>
      <c r="E1458">
        <v>40054.11</v>
      </c>
      <c r="F1458" s="4">
        <v>44826</v>
      </c>
      <c r="G1458" s="4">
        <v>45275</v>
      </c>
      <c r="H1458" t="s">
        <v>111</v>
      </c>
      <c r="I1458" t="s">
        <v>13</v>
      </c>
    </row>
    <row r="1459" spans="1:9" x14ac:dyDescent="0.3">
      <c r="A1459" t="s">
        <v>2860</v>
      </c>
      <c r="B1459" t="s">
        <v>2861</v>
      </c>
      <c r="C1459" t="s">
        <v>16</v>
      </c>
      <c r="D1459">
        <v>975051.26</v>
      </c>
      <c r="E1459">
        <v>26979.74</v>
      </c>
      <c r="F1459" s="4">
        <v>45255</v>
      </c>
      <c r="G1459" s="4">
        <v>45628</v>
      </c>
      <c r="H1459" t="s">
        <v>2249</v>
      </c>
      <c r="I1459" t="s">
        <v>29</v>
      </c>
    </row>
    <row r="1460" spans="1:9" x14ac:dyDescent="0.3">
      <c r="A1460" t="s">
        <v>2862</v>
      </c>
      <c r="B1460" t="s">
        <v>72</v>
      </c>
      <c r="C1460" t="s">
        <v>11</v>
      </c>
      <c r="D1460">
        <v>837139.72</v>
      </c>
      <c r="E1460">
        <v>18653.349999999999</v>
      </c>
      <c r="F1460" s="4">
        <v>44606</v>
      </c>
      <c r="G1460" s="4">
        <v>45766</v>
      </c>
      <c r="H1460" t="s">
        <v>307</v>
      </c>
      <c r="I1460" t="s">
        <v>18</v>
      </c>
    </row>
    <row r="1461" spans="1:9" x14ac:dyDescent="0.3">
      <c r="A1461" t="s">
        <v>2863</v>
      </c>
      <c r="B1461" t="s">
        <v>2090</v>
      </c>
      <c r="C1461" t="s">
        <v>16</v>
      </c>
      <c r="D1461">
        <v>532510.14</v>
      </c>
      <c r="E1461">
        <v>26456.38</v>
      </c>
      <c r="F1461" s="4">
        <v>44921</v>
      </c>
      <c r="G1461" s="4">
        <v>45638</v>
      </c>
      <c r="H1461" t="s">
        <v>581</v>
      </c>
      <c r="I1461" t="s">
        <v>13</v>
      </c>
    </row>
    <row r="1462" spans="1:9" x14ac:dyDescent="0.3">
      <c r="A1462" t="s">
        <v>2864</v>
      </c>
      <c r="B1462" t="s">
        <v>2865</v>
      </c>
      <c r="C1462" t="s">
        <v>35</v>
      </c>
      <c r="D1462">
        <v>887088.09</v>
      </c>
      <c r="E1462">
        <v>30996.83</v>
      </c>
      <c r="F1462" s="4">
        <v>44293</v>
      </c>
      <c r="G1462" s="4">
        <v>45080</v>
      </c>
      <c r="H1462" t="s">
        <v>2304</v>
      </c>
      <c r="I1462" t="s">
        <v>29</v>
      </c>
    </row>
    <row r="1463" spans="1:9" x14ac:dyDescent="0.3">
      <c r="A1463" t="s">
        <v>2866</v>
      </c>
      <c r="B1463" t="s">
        <v>2573</v>
      </c>
      <c r="C1463" t="s">
        <v>39</v>
      </c>
      <c r="D1463">
        <v>158428.22</v>
      </c>
      <c r="E1463">
        <v>23909.24</v>
      </c>
      <c r="F1463" s="4">
        <v>44265</v>
      </c>
      <c r="G1463" s="4">
        <v>45372</v>
      </c>
      <c r="H1463" t="s">
        <v>318</v>
      </c>
      <c r="I1463" t="s">
        <v>29</v>
      </c>
    </row>
    <row r="1464" spans="1:9" x14ac:dyDescent="0.3">
      <c r="A1464" t="s">
        <v>2867</v>
      </c>
      <c r="B1464" t="s">
        <v>2868</v>
      </c>
      <c r="C1464" t="s">
        <v>11</v>
      </c>
      <c r="D1464">
        <v>198922.5</v>
      </c>
      <c r="E1464">
        <v>47380.42</v>
      </c>
      <c r="F1464" s="4">
        <v>44815</v>
      </c>
      <c r="G1464" s="4">
        <v>45115</v>
      </c>
      <c r="H1464" t="s">
        <v>338</v>
      </c>
      <c r="I1464" t="s">
        <v>29</v>
      </c>
    </row>
    <row r="1465" spans="1:9" x14ac:dyDescent="0.3">
      <c r="A1465" t="s">
        <v>2869</v>
      </c>
      <c r="B1465" t="s">
        <v>725</v>
      </c>
      <c r="C1465" t="s">
        <v>39</v>
      </c>
      <c r="D1465">
        <v>962452.92</v>
      </c>
      <c r="E1465">
        <v>37002.160000000003</v>
      </c>
      <c r="F1465" s="4">
        <v>45327</v>
      </c>
      <c r="G1465" s="4">
        <v>45503</v>
      </c>
      <c r="H1465" t="s">
        <v>581</v>
      </c>
      <c r="I1465" t="s">
        <v>29</v>
      </c>
    </row>
    <row r="1466" spans="1:9" x14ac:dyDescent="0.3">
      <c r="A1466" t="s">
        <v>2870</v>
      </c>
      <c r="B1466" t="s">
        <v>2871</v>
      </c>
      <c r="C1466" t="s">
        <v>35</v>
      </c>
      <c r="D1466">
        <v>642910.71999999997</v>
      </c>
      <c r="E1466">
        <v>37709.29</v>
      </c>
      <c r="F1466" s="4">
        <v>45226</v>
      </c>
      <c r="G1466" s="4">
        <v>45570</v>
      </c>
      <c r="H1466" t="s">
        <v>620</v>
      </c>
      <c r="I1466" t="s">
        <v>13</v>
      </c>
    </row>
    <row r="1467" spans="1:9" x14ac:dyDescent="0.3">
      <c r="A1467" t="s">
        <v>2872</v>
      </c>
      <c r="B1467" t="s">
        <v>2873</v>
      </c>
      <c r="C1467" t="s">
        <v>35</v>
      </c>
      <c r="D1467">
        <v>855505.86</v>
      </c>
      <c r="E1467">
        <v>30780.63</v>
      </c>
      <c r="F1467" s="4">
        <v>45303</v>
      </c>
      <c r="G1467" s="4">
        <v>45561</v>
      </c>
      <c r="H1467" t="s">
        <v>190</v>
      </c>
      <c r="I1467" t="s">
        <v>18</v>
      </c>
    </row>
    <row r="1468" spans="1:9" x14ac:dyDescent="0.3">
      <c r="A1468" t="s">
        <v>2874</v>
      </c>
      <c r="B1468" t="s">
        <v>2875</v>
      </c>
      <c r="C1468" t="s">
        <v>16</v>
      </c>
      <c r="D1468">
        <v>189841.13</v>
      </c>
      <c r="E1468">
        <v>5322.68</v>
      </c>
      <c r="F1468" s="4">
        <v>45195</v>
      </c>
      <c r="G1468" s="4">
        <v>45699</v>
      </c>
      <c r="H1468" t="s">
        <v>581</v>
      </c>
      <c r="I1468" t="s">
        <v>29</v>
      </c>
    </row>
    <row r="1469" spans="1:9" x14ac:dyDescent="0.3">
      <c r="A1469" t="s">
        <v>2876</v>
      </c>
      <c r="B1469" t="s">
        <v>2877</v>
      </c>
      <c r="C1469" t="s">
        <v>35</v>
      </c>
      <c r="D1469">
        <v>294461.3</v>
      </c>
      <c r="E1469">
        <v>8011.67</v>
      </c>
      <c r="F1469" s="4">
        <v>44281</v>
      </c>
      <c r="G1469" s="4">
        <v>45461</v>
      </c>
      <c r="H1469" t="s">
        <v>1197</v>
      </c>
      <c r="I1469" t="s">
        <v>29</v>
      </c>
    </row>
    <row r="1470" spans="1:9" x14ac:dyDescent="0.3">
      <c r="A1470" t="s">
        <v>2878</v>
      </c>
      <c r="B1470" t="s">
        <v>2451</v>
      </c>
      <c r="C1470" t="s">
        <v>39</v>
      </c>
      <c r="D1470">
        <v>581472.89</v>
      </c>
      <c r="E1470">
        <v>38414.879999999997</v>
      </c>
      <c r="F1470" s="4">
        <v>45378</v>
      </c>
      <c r="G1470" s="4">
        <v>45479</v>
      </c>
      <c r="H1470" t="s">
        <v>626</v>
      </c>
      <c r="I1470" t="s">
        <v>29</v>
      </c>
    </row>
    <row r="1471" spans="1:9" x14ac:dyDescent="0.3">
      <c r="A1471" t="s">
        <v>2879</v>
      </c>
      <c r="B1471" t="s">
        <v>2277</v>
      </c>
      <c r="C1471" t="s">
        <v>35</v>
      </c>
      <c r="D1471">
        <v>770922.55</v>
      </c>
      <c r="E1471">
        <v>10148.780000000001</v>
      </c>
      <c r="F1471" s="4">
        <v>44669</v>
      </c>
      <c r="G1471" s="4">
        <v>45125</v>
      </c>
      <c r="H1471" t="s">
        <v>205</v>
      </c>
      <c r="I1471" t="s">
        <v>13</v>
      </c>
    </row>
    <row r="1472" spans="1:9" x14ac:dyDescent="0.3">
      <c r="A1472" t="s">
        <v>2880</v>
      </c>
      <c r="B1472" t="s">
        <v>1334</v>
      </c>
      <c r="C1472" t="s">
        <v>16</v>
      </c>
      <c r="D1472">
        <v>574209.4</v>
      </c>
      <c r="E1472">
        <v>7667.63</v>
      </c>
      <c r="F1472" s="4">
        <v>44674</v>
      </c>
      <c r="G1472" s="4">
        <v>45022</v>
      </c>
      <c r="H1472" t="s">
        <v>394</v>
      </c>
      <c r="I1472" t="s">
        <v>18</v>
      </c>
    </row>
    <row r="1473" spans="1:9" x14ac:dyDescent="0.3">
      <c r="A1473" t="s">
        <v>2881</v>
      </c>
      <c r="B1473" t="s">
        <v>34</v>
      </c>
      <c r="C1473" t="s">
        <v>16</v>
      </c>
      <c r="D1473">
        <v>350795.28</v>
      </c>
      <c r="E1473">
        <v>7432.21</v>
      </c>
      <c r="F1473" s="4">
        <v>45187</v>
      </c>
      <c r="G1473" s="4">
        <v>45816</v>
      </c>
      <c r="H1473" t="s">
        <v>193</v>
      </c>
      <c r="I1473" t="s">
        <v>18</v>
      </c>
    </row>
    <row r="1474" spans="1:9" x14ac:dyDescent="0.3">
      <c r="A1474" t="s">
        <v>2882</v>
      </c>
      <c r="B1474" t="s">
        <v>2883</v>
      </c>
      <c r="C1474" t="s">
        <v>35</v>
      </c>
      <c r="D1474">
        <v>763203.46</v>
      </c>
      <c r="E1474">
        <v>40117.230000000003</v>
      </c>
      <c r="F1474" s="4">
        <v>45131</v>
      </c>
      <c r="G1474" s="4">
        <v>45530</v>
      </c>
      <c r="H1474" t="s">
        <v>438</v>
      </c>
      <c r="I1474" t="s">
        <v>13</v>
      </c>
    </row>
    <row r="1475" spans="1:9" x14ac:dyDescent="0.3">
      <c r="A1475" t="s">
        <v>2884</v>
      </c>
      <c r="B1475" t="s">
        <v>1164</v>
      </c>
      <c r="C1475" t="s">
        <v>11</v>
      </c>
      <c r="D1475">
        <v>944669.19</v>
      </c>
      <c r="E1475">
        <v>37179.79</v>
      </c>
      <c r="F1475" s="4">
        <v>44308</v>
      </c>
      <c r="G1475" s="4">
        <v>44532</v>
      </c>
      <c r="H1475" t="s">
        <v>335</v>
      </c>
      <c r="I1475" t="s">
        <v>18</v>
      </c>
    </row>
    <row r="1476" spans="1:9" x14ac:dyDescent="0.3">
      <c r="A1476" t="s">
        <v>2885</v>
      </c>
      <c r="B1476" t="s">
        <v>447</v>
      </c>
      <c r="C1476" t="s">
        <v>39</v>
      </c>
      <c r="D1476">
        <v>730006.59</v>
      </c>
      <c r="E1476">
        <v>35530.06</v>
      </c>
      <c r="F1476" s="4">
        <v>44713</v>
      </c>
      <c r="G1476" s="4">
        <v>45148</v>
      </c>
      <c r="H1476" t="s">
        <v>416</v>
      </c>
      <c r="I1476" t="s">
        <v>18</v>
      </c>
    </row>
    <row r="1477" spans="1:9" x14ac:dyDescent="0.3">
      <c r="A1477" t="s">
        <v>2886</v>
      </c>
      <c r="B1477" t="s">
        <v>2887</v>
      </c>
      <c r="C1477" t="s">
        <v>27</v>
      </c>
      <c r="D1477">
        <v>729120.52</v>
      </c>
      <c r="E1477">
        <v>28769.8</v>
      </c>
      <c r="F1477" s="4">
        <v>44742</v>
      </c>
      <c r="G1477" s="4">
        <v>45371</v>
      </c>
      <c r="H1477" t="s">
        <v>594</v>
      </c>
      <c r="I1477" t="s">
        <v>13</v>
      </c>
    </row>
    <row r="1478" spans="1:9" x14ac:dyDescent="0.3">
      <c r="A1478" t="s">
        <v>2888</v>
      </c>
      <c r="B1478" t="s">
        <v>1556</v>
      </c>
      <c r="C1478" t="s">
        <v>27</v>
      </c>
      <c r="D1478">
        <v>908476.24</v>
      </c>
      <c r="E1478">
        <v>46190.31</v>
      </c>
      <c r="F1478" s="4">
        <v>45251</v>
      </c>
      <c r="G1478" s="4">
        <v>45519</v>
      </c>
      <c r="H1478" t="s">
        <v>368</v>
      </c>
      <c r="I1478" t="s">
        <v>13</v>
      </c>
    </row>
    <row r="1479" spans="1:9" x14ac:dyDescent="0.3">
      <c r="A1479" t="s">
        <v>2889</v>
      </c>
      <c r="B1479" t="s">
        <v>1681</v>
      </c>
      <c r="C1479" t="s">
        <v>11</v>
      </c>
      <c r="D1479">
        <v>256000.56</v>
      </c>
      <c r="E1479">
        <v>6120.36</v>
      </c>
      <c r="F1479" s="4">
        <v>44631</v>
      </c>
      <c r="G1479" s="4">
        <v>45451</v>
      </c>
      <c r="H1479" t="s">
        <v>263</v>
      </c>
      <c r="I1479" t="s">
        <v>18</v>
      </c>
    </row>
    <row r="1480" spans="1:9" x14ac:dyDescent="0.3">
      <c r="A1480" t="s">
        <v>2890</v>
      </c>
      <c r="B1480" t="s">
        <v>2891</v>
      </c>
      <c r="C1480" t="s">
        <v>11</v>
      </c>
      <c r="D1480">
        <v>924089.08</v>
      </c>
      <c r="E1480">
        <v>42550.02</v>
      </c>
      <c r="F1480" s="4">
        <v>44369</v>
      </c>
      <c r="G1480" s="4">
        <v>44700</v>
      </c>
      <c r="H1480" t="s">
        <v>213</v>
      </c>
      <c r="I1480" t="s">
        <v>18</v>
      </c>
    </row>
    <row r="1481" spans="1:9" x14ac:dyDescent="0.3">
      <c r="A1481" t="s">
        <v>2892</v>
      </c>
      <c r="B1481" t="s">
        <v>786</v>
      </c>
      <c r="C1481" t="s">
        <v>35</v>
      </c>
      <c r="D1481">
        <v>956313.04</v>
      </c>
      <c r="E1481">
        <v>14816.03</v>
      </c>
      <c r="F1481" s="4">
        <v>44968</v>
      </c>
      <c r="G1481" s="4">
        <v>45278</v>
      </c>
      <c r="H1481" t="s">
        <v>76</v>
      </c>
      <c r="I1481" t="s">
        <v>18</v>
      </c>
    </row>
    <row r="1482" spans="1:9" x14ac:dyDescent="0.3">
      <c r="A1482" t="s">
        <v>2893</v>
      </c>
      <c r="B1482" t="s">
        <v>2455</v>
      </c>
      <c r="C1482" t="s">
        <v>11</v>
      </c>
      <c r="D1482">
        <v>158301.26999999999</v>
      </c>
      <c r="E1482">
        <v>20671.509999999998</v>
      </c>
      <c r="F1482" s="4">
        <v>45308</v>
      </c>
      <c r="G1482" s="4">
        <v>45728</v>
      </c>
      <c r="H1482" t="s">
        <v>1137</v>
      </c>
      <c r="I1482" t="s">
        <v>13</v>
      </c>
    </row>
    <row r="1483" spans="1:9" x14ac:dyDescent="0.3">
      <c r="A1483" t="s">
        <v>2894</v>
      </c>
      <c r="B1483" t="s">
        <v>1806</v>
      </c>
      <c r="C1483" t="s">
        <v>35</v>
      </c>
      <c r="D1483">
        <v>187615.08</v>
      </c>
      <c r="E1483">
        <v>32061.84</v>
      </c>
      <c r="F1483" s="4">
        <v>45433</v>
      </c>
      <c r="G1483" s="4">
        <v>45736</v>
      </c>
      <c r="H1483" t="s">
        <v>185</v>
      </c>
      <c r="I1483" t="s">
        <v>13</v>
      </c>
    </row>
    <row r="1484" spans="1:9" x14ac:dyDescent="0.3">
      <c r="A1484" t="s">
        <v>2895</v>
      </c>
      <c r="B1484" t="s">
        <v>2896</v>
      </c>
      <c r="C1484" t="s">
        <v>39</v>
      </c>
      <c r="D1484">
        <v>291415.13</v>
      </c>
      <c r="E1484">
        <v>9399.84</v>
      </c>
      <c r="F1484" s="4">
        <v>44738</v>
      </c>
      <c r="G1484" s="4">
        <v>45123</v>
      </c>
      <c r="H1484" t="s">
        <v>1137</v>
      </c>
      <c r="I1484" t="s">
        <v>18</v>
      </c>
    </row>
    <row r="1485" spans="1:9" x14ac:dyDescent="0.3">
      <c r="A1485" t="s">
        <v>2897</v>
      </c>
      <c r="B1485" t="s">
        <v>2898</v>
      </c>
      <c r="C1485" t="s">
        <v>27</v>
      </c>
      <c r="D1485">
        <v>572626.44999999995</v>
      </c>
      <c r="E1485">
        <v>44637.05</v>
      </c>
      <c r="F1485" s="4">
        <v>44987</v>
      </c>
      <c r="G1485" s="4">
        <v>45740</v>
      </c>
      <c r="H1485" t="s">
        <v>153</v>
      </c>
      <c r="I1485" t="s">
        <v>13</v>
      </c>
    </row>
    <row r="1486" spans="1:9" x14ac:dyDescent="0.3">
      <c r="A1486" t="s">
        <v>2899</v>
      </c>
      <c r="B1486" t="s">
        <v>1271</v>
      </c>
      <c r="C1486" t="s">
        <v>16</v>
      </c>
      <c r="D1486">
        <v>541156.53</v>
      </c>
      <c r="E1486">
        <v>25920.28</v>
      </c>
      <c r="F1486" s="4">
        <v>45280</v>
      </c>
      <c r="G1486" s="4">
        <v>45544</v>
      </c>
      <c r="H1486" t="s">
        <v>1363</v>
      </c>
      <c r="I1486" t="s">
        <v>29</v>
      </c>
    </row>
    <row r="1487" spans="1:9" x14ac:dyDescent="0.3">
      <c r="A1487" t="s">
        <v>2900</v>
      </c>
      <c r="B1487" t="s">
        <v>2579</v>
      </c>
      <c r="C1487" t="s">
        <v>27</v>
      </c>
      <c r="D1487">
        <v>876566.34</v>
      </c>
      <c r="E1487">
        <v>37182.29</v>
      </c>
      <c r="F1487" s="4">
        <v>44978</v>
      </c>
      <c r="G1487" s="4">
        <v>45657</v>
      </c>
      <c r="H1487" t="s">
        <v>1428</v>
      </c>
      <c r="I1487" t="s">
        <v>18</v>
      </c>
    </row>
    <row r="1488" spans="1:9" x14ac:dyDescent="0.3">
      <c r="A1488" t="s">
        <v>2901</v>
      </c>
      <c r="B1488" t="s">
        <v>2902</v>
      </c>
      <c r="C1488" t="s">
        <v>27</v>
      </c>
      <c r="D1488">
        <v>691816.84</v>
      </c>
      <c r="E1488">
        <v>42664.01</v>
      </c>
      <c r="F1488" s="4">
        <v>44533</v>
      </c>
      <c r="G1488" s="4">
        <v>45007</v>
      </c>
      <c r="H1488" t="s">
        <v>1087</v>
      </c>
      <c r="I1488" t="s">
        <v>29</v>
      </c>
    </row>
    <row r="1489" spans="1:9" x14ac:dyDescent="0.3">
      <c r="A1489" t="s">
        <v>2903</v>
      </c>
      <c r="B1489" t="s">
        <v>1342</v>
      </c>
      <c r="C1489" t="s">
        <v>39</v>
      </c>
      <c r="D1489">
        <v>412218.35</v>
      </c>
      <c r="E1489">
        <v>3464.82</v>
      </c>
      <c r="F1489" s="4">
        <v>44890</v>
      </c>
      <c r="G1489" s="4">
        <v>45102</v>
      </c>
      <c r="H1489" t="s">
        <v>67</v>
      </c>
      <c r="I1489" t="s">
        <v>18</v>
      </c>
    </row>
    <row r="1490" spans="1:9" x14ac:dyDescent="0.3">
      <c r="A1490" t="s">
        <v>2904</v>
      </c>
      <c r="B1490" t="s">
        <v>2244</v>
      </c>
      <c r="C1490" t="s">
        <v>35</v>
      </c>
      <c r="D1490">
        <v>350106.31</v>
      </c>
      <c r="E1490">
        <v>45218.76</v>
      </c>
      <c r="F1490" s="4">
        <v>45412</v>
      </c>
      <c r="G1490" s="4">
        <v>45762</v>
      </c>
      <c r="H1490" t="s">
        <v>2905</v>
      </c>
      <c r="I1490" t="s">
        <v>29</v>
      </c>
    </row>
    <row r="1491" spans="1:9" x14ac:dyDescent="0.3">
      <c r="A1491" t="s">
        <v>2906</v>
      </c>
      <c r="B1491" t="s">
        <v>2907</v>
      </c>
      <c r="C1491" t="s">
        <v>16</v>
      </c>
      <c r="D1491">
        <v>306342.64</v>
      </c>
      <c r="E1491">
        <v>13602.88</v>
      </c>
      <c r="F1491" s="4">
        <v>44359</v>
      </c>
      <c r="G1491" s="4">
        <v>45316</v>
      </c>
      <c r="H1491" t="s">
        <v>666</v>
      </c>
      <c r="I1491" t="s">
        <v>18</v>
      </c>
    </row>
    <row r="1492" spans="1:9" x14ac:dyDescent="0.3">
      <c r="A1492" t="s">
        <v>2908</v>
      </c>
      <c r="B1492" t="s">
        <v>2909</v>
      </c>
      <c r="C1492" t="s">
        <v>16</v>
      </c>
      <c r="D1492">
        <v>398446.06</v>
      </c>
      <c r="E1492">
        <v>19083.080000000002</v>
      </c>
      <c r="F1492" s="4">
        <v>45242</v>
      </c>
      <c r="G1492" s="4">
        <v>45347</v>
      </c>
      <c r="H1492" t="s">
        <v>723</v>
      </c>
      <c r="I1492" t="s">
        <v>29</v>
      </c>
    </row>
    <row r="1493" spans="1:9" x14ac:dyDescent="0.3">
      <c r="A1493" t="s">
        <v>2910</v>
      </c>
      <c r="B1493" t="s">
        <v>2911</v>
      </c>
      <c r="C1493" t="s">
        <v>27</v>
      </c>
      <c r="D1493">
        <v>455116.39</v>
      </c>
      <c r="E1493">
        <v>14856.05</v>
      </c>
      <c r="F1493" s="4">
        <v>44493</v>
      </c>
      <c r="G1493" s="4">
        <v>44716</v>
      </c>
      <c r="H1493" t="s">
        <v>304</v>
      </c>
      <c r="I1493" t="s">
        <v>13</v>
      </c>
    </row>
    <row r="1494" spans="1:9" x14ac:dyDescent="0.3">
      <c r="A1494" t="s">
        <v>2912</v>
      </c>
      <c r="B1494" t="s">
        <v>1894</v>
      </c>
      <c r="C1494" t="s">
        <v>35</v>
      </c>
      <c r="D1494">
        <v>118265.71</v>
      </c>
      <c r="E1494">
        <v>15211.18</v>
      </c>
      <c r="F1494" s="4">
        <v>44408</v>
      </c>
      <c r="G1494" s="4">
        <v>45519</v>
      </c>
      <c r="H1494" t="s">
        <v>164</v>
      </c>
      <c r="I1494" t="s">
        <v>13</v>
      </c>
    </row>
    <row r="1495" spans="1:9" x14ac:dyDescent="0.3">
      <c r="A1495" t="s">
        <v>2913</v>
      </c>
      <c r="B1495" t="s">
        <v>1878</v>
      </c>
      <c r="C1495" t="s">
        <v>16</v>
      </c>
      <c r="D1495">
        <v>393876.61</v>
      </c>
      <c r="E1495">
        <v>27430.01</v>
      </c>
      <c r="F1495" s="4">
        <v>45455</v>
      </c>
      <c r="G1495" s="4">
        <v>45590</v>
      </c>
      <c r="H1495" t="s">
        <v>238</v>
      </c>
      <c r="I1495" t="s">
        <v>18</v>
      </c>
    </row>
    <row r="1496" spans="1:9" x14ac:dyDescent="0.3">
      <c r="A1496" t="s">
        <v>2914</v>
      </c>
      <c r="B1496" t="s">
        <v>2915</v>
      </c>
      <c r="C1496" t="s">
        <v>39</v>
      </c>
      <c r="D1496">
        <v>184602.01</v>
      </c>
      <c r="E1496">
        <v>4184.1099999999997</v>
      </c>
      <c r="F1496" s="4">
        <v>44530</v>
      </c>
      <c r="G1496" s="4">
        <v>45741</v>
      </c>
      <c r="H1496" t="s">
        <v>2249</v>
      </c>
      <c r="I1496" t="s">
        <v>18</v>
      </c>
    </row>
    <row r="1497" spans="1:9" x14ac:dyDescent="0.3">
      <c r="A1497" t="s">
        <v>2916</v>
      </c>
      <c r="B1497" t="s">
        <v>2917</v>
      </c>
      <c r="C1497" t="s">
        <v>39</v>
      </c>
      <c r="D1497">
        <v>896065.56</v>
      </c>
      <c r="E1497">
        <v>20982.42</v>
      </c>
      <c r="F1497" s="4">
        <v>44798</v>
      </c>
      <c r="G1497" s="4">
        <v>45572</v>
      </c>
      <c r="H1497" t="s">
        <v>1027</v>
      </c>
      <c r="I1497" t="s">
        <v>13</v>
      </c>
    </row>
    <row r="1498" spans="1:9" x14ac:dyDescent="0.3">
      <c r="A1498" t="s">
        <v>2918</v>
      </c>
      <c r="B1498" t="s">
        <v>2349</v>
      </c>
      <c r="C1498" t="s">
        <v>27</v>
      </c>
      <c r="D1498">
        <v>410241.93</v>
      </c>
      <c r="E1498">
        <v>29577.439999999999</v>
      </c>
      <c r="F1498" s="4">
        <v>45060</v>
      </c>
      <c r="G1498" s="4">
        <v>45239</v>
      </c>
      <c r="H1498" t="s">
        <v>105</v>
      </c>
      <c r="I1498" t="s">
        <v>18</v>
      </c>
    </row>
    <row r="1499" spans="1:9" x14ac:dyDescent="0.3">
      <c r="A1499" t="s">
        <v>2919</v>
      </c>
      <c r="B1499" t="s">
        <v>2461</v>
      </c>
      <c r="C1499" t="s">
        <v>27</v>
      </c>
      <c r="D1499">
        <v>111870.1</v>
      </c>
      <c r="E1499">
        <v>17476.68</v>
      </c>
      <c r="F1499" s="4">
        <v>44882</v>
      </c>
      <c r="G1499" s="4">
        <v>45323</v>
      </c>
      <c r="H1499" t="s">
        <v>744</v>
      </c>
      <c r="I1499" t="s">
        <v>13</v>
      </c>
    </row>
    <row r="1500" spans="1:9" x14ac:dyDescent="0.3">
      <c r="A1500" t="s">
        <v>2920</v>
      </c>
      <c r="B1500" t="s">
        <v>2921</v>
      </c>
      <c r="C1500" t="s">
        <v>16</v>
      </c>
      <c r="D1500">
        <v>842922.01</v>
      </c>
      <c r="E1500">
        <v>10800.45</v>
      </c>
      <c r="F1500" s="4">
        <v>45374</v>
      </c>
      <c r="G1500" s="4">
        <v>45598</v>
      </c>
      <c r="H1500" t="s">
        <v>798</v>
      </c>
      <c r="I1500" t="s">
        <v>13</v>
      </c>
    </row>
    <row r="1501" spans="1:9" x14ac:dyDescent="0.3">
      <c r="A1501" t="s">
        <v>2922</v>
      </c>
      <c r="B1501" t="s">
        <v>1054</v>
      </c>
      <c r="C1501" t="s">
        <v>39</v>
      </c>
      <c r="D1501">
        <v>862118.72</v>
      </c>
      <c r="E1501">
        <v>23276.82</v>
      </c>
      <c r="F1501" s="4">
        <v>44822</v>
      </c>
      <c r="G1501" s="4">
        <v>45816</v>
      </c>
      <c r="H1501" t="s">
        <v>99</v>
      </c>
      <c r="I1501" t="s">
        <v>13</v>
      </c>
    </row>
    <row r="1502" spans="1:9" x14ac:dyDescent="0.3">
      <c r="A1502" t="s">
        <v>2923</v>
      </c>
      <c r="B1502" t="s">
        <v>2924</v>
      </c>
      <c r="C1502" t="s">
        <v>39</v>
      </c>
      <c r="D1502">
        <v>478436.04</v>
      </c>
      <c r="E1502">
        <v>7482.9</v>
      </c>
      <c r="F1502" s="4">
        <v>44968</v>
      </c>
      <c r="G1502" s="4">
        <v>45742</v>
      </c>
      <c r="H1502" t="s">
        <v>1027</v>
      </c>
      <c r="I1502" t="s">
        <v>18</v>
      </c>
    </row>
    <row r="1503" spans="1:9" x14ac:dyDescent="0.3">
      <c r="A1503" t="s">
        <v>2925</v>
      </c>
      <c r="B1503" t="s">
        <v>376</v>
      </c>
      <c r="C1503" t="s">
        <v>11</v>
      </c>
      <c r="D1503">
        <v>457100.29</v>
      </c>
      <c r="E1503">
        <v>24284.75</v>
      </c>
      <c r="F1503" s="4">
        <v>44377</v>
      </c>
      <c r="G1503" s="4">
        <v>44958</v>
      </c>
      <c r="H1503" t="s">
        <v>2134</v>
      </c>
      <c r="I1503" t="s">
        <v>13</v>
      </c>
    </row>
    <row r="1504" spans="1:9" x14ac:dyDescent="0.3">
      <c r="A1504" t="s">
        <v>2926</v>
      </c>
      <c r="B1504" t="s">
        <v>2927</v>
      </c>
      <c r="C1504" t="s">
        <v>27</v>
      </c>
      <c r="D1504">
        <v>559382.42000000004</v>
      </c>
      <c r="E1504">
        <v>32685.54</v>
      </c>
      <c r="F1504" s="4">
        <v>45186</v>
      </c>
      <c r="G1504" s="4">
        <v>45778</v>
      </c>
      <c r="H1504" t="s">
        <v>208</v>
      </c>
      <c r="I1504" t="s">
        <v>13</v>
      </c>
    </row>
    <row r="1505" spans="1:9" x14ac:dyDescent="0.3">
      <c r="A1505" t="s">
        <v>2928</v>
      </c>
      <c r="B1505" t="s">
        <v>2929</v>
      </c>
      <c r="C1505" t="s">
        <v>35</v>
      </c>
      <c r="D1505">
        <v>128758.06</v>
      </c>
      <c r="E1505">
        <v>46681.41</v>
      </c>
      <c r="F1505" s="4">
        <v>45445</v>
      </c>
      <c r="G1505" s="4">
        <v>45561</v>
      </c>
      <c r="H1505" t="s">
        <v>2930</v>
      </c>
      <c r="I1505" t="s">
        <v>29</v>
      </c>
    </row>
    <row r="1506" spans="1:9" x14ac:dyDescent="0.3">
      <c r="A1506" t="s">
        <v>2931</v>
      </c>
      <c r="B1506" t="s">
        <v>2932</v>
      </c>
      <c r="C1506" t="s">
        <v>11</v>
      </c>
      <c r="D1506">
        <v>624243.09</v>
      </c>
      <c r="E1506">
        <v>33826.18</v>
      </c>
      <c r="F1506" s="4">
        <v>45017</v>
      </c>
      <c r="G1506" s="4">
        <v>45777</v>
      </c>
      <c r="H1506" t="s">
        <v>213</v>
      </c>
      <c r="I1506" t="s">
        <v>18</v>
      </c>
    </row>
    <row r="1507" spans="1:9" x14ac:dyDescent="0.3">
      <c r="A1507" t="s">
        <v>2933</v>
      </c>
      <c r="B1507" t="s">
        <v>373</v>
      </c>
      <c r="C1507" t="s">
        <v>16</v>
      </c>
      <c r="D1507">
        <v>362260.97</v>
      </c>
      <c r="E1507">
        <v>5461.11</v>
      </c>
      <c r="F1507" s="4">
        <v>45127</v>
      </c>
      <c r="G1507" s="4">
        <v>45444</v>
      </c>
      <c r="H1507" t="s">
        <v>145</v>
      </c>
      <c r="I1507" t="s">
        <v>18</v>
      </c>
    </row>
    <row r="1508" spans="1:9" x14ac:dyDescent="0.3">
      <c r="A1508" t="s">
        <v>2934</v>
      </c>
      <c r="B1508" t="s">
        <v>2137</v>
      </c>
      <c r="C1508" t="s">
        <v>39</v>
      </c>
      <c r="D1508">
        <v>118590.46</v>
      </c>
      <c r="E1508">
        <v>5545.67</v>
      </c>
      <c r="F1508" s="4">
        <v>45127</v>
      </c>
      <c r="G1508" s="4">
        <v>45279</v>
      </c>
      <c r="H1508" t="s">
        <v>881</v>
      </c>
      <c r="I1508" t="s">
        <v>13</v>
      </c>
    </row>
    <row r="1509" spans="1:9" x14ac:dyDescent="0.3">
      <c r="A1509" t="s">
        <v>2935</v>
      </c>
      <c r="B1509" t="s">
        <v>2936</v>
      </c>
      <c r="C1509" t="s">
        <v>39</v>
      </c>
      <c r="D1509">
        <v>879063.85</v>
      </c>
      <c r="E1509">
        <v>41535.269999999997</v>
      </c>
      <c r="F1509" s="4">
        <v>45076</v>
      </c>
      <c r="G1509" s="4">
        <v>45567</v>
      </c>
      <c r="H1509" t="s">
        <v>1363</v>
      </c>
      <c r="I1509" t="s">
        <v>13</v>
      </c>
    </row>
    <row r="1510" spans="1:9" x14ac:dyDescent="0.3">
      <c r="A1510" t="s">
        <v>2937</v>
      </c>
      <c r="B1510" t="s">
        <v>2938</v>
      </c>
      <c r="C1510" t="s">
        <v>39</v>
      </c>
      <c r="D1510">
        <v>320933.13</v>
      </c>
      <c r="E1510">
        <v>29843.07</v>
      </c>
      <c r="F1510" s="4">
        <v>44451</v>
      </c>
      <c r="G1510" s="4">
        <v>45302</v>
      </c>
      <c r="H1510" t="s">
        <v>304</v>
      </c>
      <c r="I1510" t="s">
        <v>29</v>
      </c>
    </row>
    <row r="1511" spans="1:9" x14ac:dyDescent="0.3">
      <c r="A1511" t="s">
        <v>2939</v>
      </c>
      <c r="B1511" t="s">
        <v>2082</v>
      </c>
      <c r="C1511" t="s">
        <v>39</v>
      </c>
      <c r="D1511">
        <v>279797.5</v>
      </c>
      <c r="E1511">
        <v>9370.2900000000009</v>
      </c>
      <c r="F1511" s="4">
        <v>45044</v>
      </c>
      <c r="G1511" s="4">
        <v>45067</v>
      </c>
      <c r="H1511" t="s">
        <v>2940</v>
      </c>
      <c r="I1511" t="s">
        <v>18</v>
      </c>
    </row>
    <row r="1512" spans="1:9" x14ac:dyDescent="0.3">
      <c r="A1512" t="s">
        <v>2941</v>
      </c>
      <c r="B1512" t="s">
        <v>2942</v>
      </c>
      <c r="C1512" t="s">
        <v>27</v>
      </c>
      <c r="D1512">
        <v>848818.13</v>
      </c>
      <c r="E1512">
        <v>47770.68</v>
      </c>
      <c r="F1512" s="4">
        <v>45000</v>
      </c>
      <c r="G1512" s="4">
        <v>45365</v>
      </c>
      <c r="H1512" t="s">
        <v>269</v>
      </c>
      <c r="I1512" t="s">
        <v>18</v>
      </c>
    </row>
    <row r="1513" spans="1:9" x14ac:dyDescent="0.3">
      <c r="A1513" t="s">
        <v>2943</v>
      </c>
      <c r="B1513" t="s">
        <v>2944</v>
      </c>
      <c r="C1513" t="s">
        <v>35</v>
      </c>
      <c r="D1513">
        <v>205658.05</v>
      </c>
      <c r="E1513">
        <v>43073.599999999999</v>
      </c>
      <c r="F1513" s="4">
        <v>44273</v>
      </c>
      <c r="G1513" s="4">
        <v>45350</v>
      </c>
      <c r="H1513" t="s">
        <v>991</v>
      </c>
      <c r="I1513" t="s">
        <v>29</v>
      </c>
    </row>
    <row r="1514" spans="1:9" x14ac:dyDescent="0.3">
      <c r="A1514" t="s">
        <v>2945</v>
      </c>
      <c r="B1514" t="s">
        <v>1703</v>
      </c>
      <c r="C1514" t="s">
        <v>27</v>
      </c>
      <c r="D1514">
        <v>942353.07</v>
      </c>
      <c r="E1514">
        <v>36176.18</v>
      </c>
      <c r="F1514" s="4">
        <v>45264</v>
      </c>
      <c r="G1514" s="4">
        <v>45670</v>
      </c>
      <c r="H1514" t="s">
        <v>929</v>
      </c>
      <c r="I1514" t="s">
        <v>18</v>
      </c>
    </row>
    <row r="1515" spans="1:9" x14ac:dyDescent="0.3">
      <c r="A1515" t="s">
        <v>2946</v>
      </c>
      <c r="B1515" t="s">
        <v>2947</v>
      </c>
      <c r="C1515" t="s">
        <v>35</v>
      </c>
      <c r="D1515">
        <v>889130.3</v>
      </c>
      <c r="E1515">
        <v>13393.66</v>
      </c>
      <c r="F1515" s="4">
        <v>44438</v>
      </c>
      <c r="G1515" s="4">
        <v>45134</v>
      </c>
      <c r="H1515" t="s">
        <v>808</v>
      </c>
      <c r="I1515" t="s">
        <v>18</v>
      </c>
    </row>
    <row r="1516" spans="1:9" x14ac:dyDescent="0.3">
      <c r="A1516" t="s">
        <v>2948</v>
      </c>
      <c r="B1516" t="s">
        <v>250</v>
      </c>
      <c r="C1516" t="s">
        <v>27</v>
      </c>
      <c r="D1516">
        <v>813041.02</v>
      </c>
      <c r="E1516">
        <v>33192.39</v>
      </c>
      <c r="F1516" s="4">
        <v>44225</v>
      </c>
      <c r="G1516" s="4">
        <v>45402</v>
      </c>
      <c r="H1516" t="s">
        <v>32</v>
      </c>
      <c r="I1516" t="s">
        <v>29</v>
      </c>
    </row>
    <row r="1517" spans="1:9" x14ac:dyDescent="0.3">
      <c r="A1517" t="s">
        <v>2949</v>
      </c>
      <c r="B1517" t="s">
        <v>2661</v>
      </c>
      <c r="C1517" t="s">
        <v>35</v>
      </c>
      <c r="D1517">
        <v>710091.56</v>
      </c>
      <c r="E1517">
        <v>4640.29</v>
      </c>
      <c r="F1517" s="4">
        <v>44366</v>
      </c>
      <c r="G1517" s="4">
        <v>45796</v>
      </c>
      <c r="H1517" t="s">
        <v>281</v>
      </c>
      <c r="I1517" t="s">
        <v>29</v>
      </c>
    </row>
    <row r="1518" spans="1:9" x14ac:dyDescent="0.3">
      <c r="A1518" t="s">
        <v>2950</v>
      </c>
      <c r="B1518" t="s">
        <v>2951</v>
      </c>
      <c r="C1518" t="s">
        <v>39</v>
      </c>
      <c r="D1518">
        <v>456604.08</v>
      </c>
      <c r="E1518">
        <v>22132.79</v>
      </c>
      <c r="F1518" s="4">
        <v>44878</v>
      </c>
      <c r="G1518" s="4">
        <v>44906</v>
      </c>
      <c r="H1518" t="s">
        <v>2524</v>
      </c>
      <c r="I1518" t="s">
        <v>18</v>
      </c>
    </row>
    <row r="1519" spans="1:9" x14ac:dyDescent="0.3">
      <c r="A1519" t="s">
        <v>2952</v>
      </c>
      <c r="B1519" t="s">
        <v>2953</v>
      </c>
      <c r="C1519" t="s">
        <v>39</v>
      </c>
      <c r="D1519">
        <v>423923.31</v>
      </c>
      <c r="E1519">
        <v>29576.61</v>
      </c>
      <c r="F1519" s="4">
        <v>44774</v>
      </c>
      <c r="G1519" s="4">
        <v>44873</v>
      </c>
      <c r="H1519" t="s">
        <v>1449</v>
      </c>
      <c r="I1519" t="s">
        <v>13</v>
      </c>
    </row>
    <row r="1520" spans="1:9" x14ac:dyDescent="0.3">
      <c r="A1520" t="s">
        <v>2954</v>
      </c>
      <c r="B1520" t="s">
        <v>250</v>
      </c>
      <c r="C1520" t="s">
        <v>39</v>
      </c>
      <c r="D1520">
        <v>262469.01</v>
      </c>
      <c r="E1520">
        <v>32508.95</v>
      </c>
      <c r="F1520" s="4">
        <v>45146</v>
      </c>
      <c r="G1520" s="4">
        <v>45249</v>
      </c>
      <c r="H1520" t="s">
        <v>134</v>
      </c>
      <c r="I1520" t="s">
        <v>18</v>
      </c>
    </row>
    <row r="1521" spans="1:9" x14ac:dyDescent="0.3">
      <c r="A1521" t="s">
        <v>2955</v>
      </c>
      <c r="B1521" t="s">
        <v>604</v>
      </c>
      <c r="C1521" t="s">
        <v>11</v>
      </c>
      <c r="D1521">
        <v>334022.56</v>
      </c>
      <c r="E1521">
        <v>28161.31</v>
      </c>
      <c r="F1521" s="4">
        <v>44364</v>
      </c>
      <c r="G1521" s="4">
        <v>44897</v>
      </c>
      <c r="H1521" t="s">
        <v>881</v>
      </c>
      <c r="I1521" t="s">
        <v>29</v>
      </c>
    </row>
    <row r="1522" spans="1:9" x14ac:dyDescent="0.3">
      <c r="A1522" t="s">
        <v>2956</v>
      </c>
      <c r="B1522" t="s">
        <v>754</v>
      </c>
      <c r="C1522" t="s">
        <v>11</v>
      </c>
      <c r="D1522">
        <v>835463.3</v>
      </c>
      <c r="E1522">
        <v>20419.650000000001</v>
      </c>
      <c r="F1522" s="4">
        <v>44840</v>
      </c>
      <c r="G1522" s="4">
        <v>44894</v>
      </c>
      <c r="H1522" t="s">
        <v>559</v>
      </c>
      <c r="I1522" t="s">
        <v>18</v>
      </c>
    </row>
    <row r="1523" spans="1:9" x14ac:dyDescent="0.3">
      <c r="A1523" t="s">
        <v>2957</v>
      </c>
      <c r="B1523" t="s">
        <v>2958</v>
      </c>
      <c r="C1523" t="s">
        <v>11</v>
      </c>
      <c r="D1523">
        <v>880818.56</v>
      </c>
      <c r="E1523">
        <v>26424.12</v>
      </c>
      <c r="F1523" s="4">
        <v>45338</v>
      </c>
      <c r="G1523" s="4">
        <v>45626</v>
      </c>
      <c r="H1523" t="s">
        <v>2511</v>
      </c>
      <c r="I1523" t="s">
        <v>13</v>
      </c>
    </row>
    <row r="1524" spans="1:9" x14ac:dyDescent="0.3">
      <c r="A1524" t="s">
        <v>2959</v>
      </c>
      <c r="B1524" t="s">
        <v>2325</v>
      </c>
      <c r="C1524" t="s">
        <v>27</v>
      </c>
      <c r="D1524">
        <v>655228.96</v>
      </c>
      <c r="E1524">
        <v>10581.69</v>
      </c>
      <c r="F1524" s="4">
        <v>45495</v>
      </c>
      <c r="G1524" s="4">
        <v>45509</v>
      </c>
      <c r="H1524" t="s">
        <v>105</v>
      </c>
      <c r="I1524" t="s">
        <v>18</v>
      </c>
    </row>
    <row r="1525" spans="1:9" x14ac:dyDescent="0.3">
      <c r="A1525" t="s">
        <v>2960</v>
      </c>
      <c r="B1525" t="s">
        <v>2961</v>
      </c>
      <c r="C1525" t="s">
        <v>39</v>
      </c>
      <c r="D1525">
        <v>737278.46</v>
      </c>
      <c r="E1525">
        <v>32243.13</v>
      </c>
      <c r="F1525" s="4">
        <v>45021</v>
      </c>
      <c r="G1525" s="4">
        <v>45819</v>
      </c>
      <c r="H1525" t="s">
        <v>58</v>
      </c>
      <c r="I1525" t="s">
        <v>18</v>
      </c>
    </row>
    <row r="1526" spans="1:9" x14ac:dyDescent="0.3">
      <c r="A1526" t="s">
        <v>2962</v>
      </c>
      <c r="B1526" t="s">
        <v>2963</v>
      </c>
      <c r="C1526" t="s">
        <v>16</v>
      </c>
      <c r="D1526">
        <v>685650.97</v>
      </c>
      <c r="E1526">
        <v>47261.31</v>
      </c>
      <c r="F1526" s="4">
        <v>44571</v>
      </c>
      <c r="G1526" s="4">
        <v>44853</v>
      </c>
      <c r="H1526" t="s">
        <v>36</v>
      </c>
      <c r="I1526" t="s">
        <v>13</v>
      </c>
    </row>
    <row r="1527" spans="1:9" x14ac:dyDescent="0.3">
      <c r="A1527" t="s">
        <v>2964</v>
      </c>
      <c r="B1527" t="s">
        <v>1199</v>
      </c>
      <c r="C1527" t="s">
        <v>35</v>
      </c>
      <c r="D1527">
        <v>650389.59</v>
      </c>
      <c r="E1527">
        <v>39850.75</v>
      </c>
      <c r="F1527" s="4">
        <v>44067</v>
      </c>
      <c r="G1527" s="4">
        <v>45209</v>
      </c>
      <c r="H1527" t="s">
        <v>723</v>
      </c>
      <c r="I1527" t="s">
        <v>18</v>
      </c>
    </row>
    <row r="1528" spans="1:9" x14ac:dyDescent="0.3">
      <c r="A1528" t="s">
        <v>2965</v>
      </c>
      <c r="B1528" t="s">
        <v>1929</v>
      </c>
      <c r="C1528" t="s">
        <v>16</v>
      </c>
      <c r="D1528">
        <v>468534.61</v>
      </c>
      <c r="E1528">
        <v>32421.11</v>
      </c>
      <c r="F1528" s="4">
        <v>44694</v>
      </c>
      <c r="G1528" s="4">
        <v>44887</v>
      </c>
      <c r="H1528" t="s">
        <v>284</v>
      </c>
      <c r="I1528" t="s">
        <v>13</v>
      </c>
    </row>
    <row r="1529" spans="1:9" x14ac:dyDescent="0.3">
      <c r="A1529" t="s">
        <v>2966</v>
      </c>
      <c r="B1529" t="s">
        <v>2967</v>
      </c>
      <c r="C1529" t="s">
        <v>35</v>
      </c>
      <c r="D1529">
        <v>201199.35999999999</v>
      </c>
      <c r="E1529">
        <v>10208.379999999999</v>
      </c>
      <c r="F1529" s="4">
        <v>45157</v>
      </c>
      <c r="G1529" s="4">
        <v>45207</v>
      </c>
      <c r="H1529" t="s">
        <v>902</v>
      </c>
      <c r="I1529" t="s">
        <v>13</v>
      </c>
    </row>
    <row r="1530" spans="1:9" x14ac:dyDescent="0.3">
      <c r="A1530" t="s">
        <v>2968</v>
      </c>
      <c r="B1530" t="s">
        <v>2969</v>
      </c>
      <c r="C1530" t="s">
        <v>11</v>
      </c>
      <c r="D1530">
        <v>512042.23999999999</v>
      </c>
      <c r="E1530">
        <v>10888.18</v>
      </c>
      <c r="F1530" s="4">
        <v>44925</v>
      </c>
      <c r="G1530" s="4">
        <v>45544</v>
      </c>
      <c r="H1530" t="s">
        <v>957</v>
      </c>
      <c r="I1530" t="s">
        <v>29</v>
      </c>
    </row>
    <row r="1531" spans="1:9" x14ac:dyDescent="0.3">
      <c r="A1531" t="s">
        <v>2970</v>
      </c>
      <c r="B1531" t="s">
        <v>1942</v>
      </c>
      <c r="C1531" t="s">
        <v>27</v>
      </c>
      <c r="D1531">
        <v>406284.83</v>
      </c>
      <c r="E1531">
        <v>16868.240000000002</v>
      </c>
      <c r="F1531" s="4">
        <v>44574</v>
      </c>
      <c r="G1531" s="4">
        <v>45472</v>
      </c>
      <c r="H1531" t="s">
        <v>737</v>
      </c>
      <c r="I1531" t="s">
        <v>18</v>
      </c>
    </row>
    <row r="1532" spans="1:9" x14ac:dyDescent="0.3">
      <c r="A1532" t="s">
        <v>2971</v>
      </c>
      <c r="B1532" t="s">
        <v>862</v>
      </c>
      <c r="C1532" t="s">
        <v>27</v>
      </c>
      <c r="D1532">
        <v>660265.1</v>
      </c>
      <c r="E1532">
        <v>27848.77</v>
      </c>
      <c r="F1532" s="4">
        <v>44886</v>
      </c>
      <c r="G1532" s="4">
        <v>45764</v>
      </c>
      <c r="H1532" t="s">
        <v>516</v>
      </c>
      <c r="I1532" t="s">
        <v>13</v>
      </c>
    </row>
    <row r="1533" spans="1:9" x14ac:dyDescent="0.3">
      <c r="A1533" t="s">
        <v>2972</v>
      </c>
      <c r="B1533" t="s">
        <v>1304</v>
      </c>
      <c r="C1533" t="s">
        <v>27</v>
      </c>
      <c r="D1533">
        <v>865810.77</v>
      </c>
      <c r="E1533">
        <v>41682.06</v>
      </c>
      <c r="F1533" s="4">
        <v>44553</v>
      </c>
      <c r="G1533" s="4">
        <v>45201</v>
      </c>
      <c r="H1533" t="s">
        <v>231</v>
      </c>
      <c r="I1533" t="s">
        <v>18</v>
      </c>
    </row>
    <row r="1534" spans="1:9" x14ac:dyDescent="0.3">
      <c r="A1534" t="s">
        <v>2973</v>
      </c>
      <c r="B1534" t="s">
        <v>2974</v>
      </c>
      <c r="C1534" t="s">
        <v>35</v>
      </c>
      <c r="D1534">
        <v>136322.14000000001</v>
      </c>
      <c r="E1534">
        <v>15380.79</v>
      </c>
      <c r="F1534" s="4">
        <v>44867</v>
      </c>
      <c r="G1534" s="4">
        <v>45476</v>
      </c>
      <c r="H1534" t="s">
        <v>929</v>
      </c>
      <c r="I1534" t="s">
        <v>13</v>
      </c>
    </row>
    <row r="1535" spans="1:9" x14ac:dyDescent="0.3">
      <c r="A1535" t="s">
        <v>2975</v>
      </c>
      <c r="B1535" t="s">
        <v>187</v>
      </c>
      <c r="C1535" t="s">
        <v>16</v>
      </c>
      <c r="D1535">
        <v>465413.95</v>
      </c>
      <c r="E1535">
        <v>19751.18</v>
      </c>
      <c r="F1535" s="4">
        <v>45338</v>
      </c>
      <c r="G1535" s="4">
        <v>45508</v>
      </c>
      <c r="H1535" t="s">
        <v>12</v>
      </c>
      <c r="I1535" t="s">
        <v>13</v>
      </c>
    </row>
    <row r="1536" spans="1:9" x14ac:dyDescent="0.3">
      <c r="A1536" t="s">
        <v>2976</v>
      </c>
      <c r="B1536" t="s">
        <v>2506</v>
      </c>
      <c r="C1536" t="s">
        <v>35</v>
      </c>
      <c r="D1536">
        <v>155842.5</v>
      </c>
      <c r="E1536">
        <v>6452.83</v>
      </c>
      <c r="F1536" s="4">
        <v>44984</v>
      </c>
      <c r="G1536" s="4">
        <v>45589</v>
      </c>
      <c r="H1536" t="s">
        <v>698</v>
      </c>
      <c r="I1536" t="s">
        <v>18</v>
      </c>
    </row>
    <row r="1537" spans="1:9" x14ac:dyDescent="0.3">
      <c r="A1537" t="s">
        <v>2977</v>
      </c>
      <c r="B1537" t="s">
        <v>2978</v>
      </c>
      <c r="C1537" t="s">
        <v>35</v>
      </c>
      <c r="D1537">
        <v>558720.57999999996</v>
      </c>
      <c r="E1537">
        <v>30160.080000000002</v>
      </c>
      <c r="F1537" s="4">
        <v>44602</v>
      </c>
      <c r="G1537" s="4">
        <v>45312</v>
      </c>
      <c r="H1537" t="s">
        <v>658</v>
      </c>
      <c r="I1537" t="s">
        <v>13</v>
      </c>
    </row>
    <row r="1538" spans="1:9" x14ac:dyDescent="0.3">
      <c r="A1538" t="s">
        <v>2979</v>
      </c>
      <c r="B1538" t="s">
        <v>2980</v>
      </c>
      <c r="C1538" t="s">
        <v>11</v>
      </c>
      <c r="D1538">
        <v>622723.85</v>
      </c>
      <c r="E1538">
        <v>17439.82</v>
      </c>
      <c r="F1538" s="4">
        <v>44959</v>
      </c>
      <c r="G1538" s="4">
        <v>45360</v>
      </c>
      <c r="H1538" t="s">
        <v>284</v>
      </c>
      <c r="I1538" t="s">
        <v>18</v>
      </c>
    </row>
    <row r="1539" spans="1:9" x14ac:dyDescent="0.3">
      <c r="A1539" t="s">
        <v>2981</v>
      </c>
      <c r="B1539" t="s">
        <v>2982</v>
      </c>
      <c r="C1539" t="s">
        <v>16</v>
      </c>
      <c r="D1539">
        <v>189790.27</v>
      </c>
      <c r="E1539">
        <v>8102.56</v>
      </c>
      <c r="F1539" s="4">
        <v>45337</v>
      </c>
      <c r="G1539" s="4">
        <v>45779</v>
      </c>
      <c r="H1539" t="s">
        <v>717</v>
      </c>
      <c r="I1539" t="s">
        <v>29</v>
      </c>
    </row>
    <row r="1540" spans="1:9" x14ac:dyDescent="0.3">
      <c r="A1540" t="s">
        <v>2983</v>
      </c>
      <c r="B1540" t="s">
        <v>2984</v>
      </c>
      <c r="C1540" t="s">
        <v>27</v>
      </c>
      <c r="D1540">
        <v>501365.98</v>
      </c>
      <c r="E1540">
        <v>40733.74</v>
      </c>
      <c r="F1540" s="4">
        <v>45348</v>
      </c>
      <c r="G1540" s="4">
        <v>45636</v>
      </c>
      <c r="H1540" t="s">
        <v>17</v>
      </c>
      <c r="I1540" t="s">
        <v>18</v>
      </c>
    </row>
    <row r="1541" spans="1:9" x14ac:dyDescent="0.3">
      <c r="A1541" t="s">
        <v>2985</v>
      </c>
      <c r="B1541" t="s">
        <v>1157</v>
      </c>
      <c r="C1541" t="s">
        <v>11</v>
      </c>
      <c r="D1541">
        <v>513219.4</v>
      </c>
      <c r="E1541">
        <v>9362.84</v>
      </c>
      <c r="F1541" s="4">
        <v>44949</v>
      </c>
      <c r="G1541" s="4">
        <v>45810</v>
      </c>
      <c r="H1541" t="s">
        <v>257</v>
      </c>
      <c r="I1541" t="s">
        <v>18</v>
      </c>
    </row>
    <row r="1542" spans="1:9" x14ac:dyDescent="0.3">
      <c r="A1542" t="s">
        <v>2986</v>
      </c>
      <c r="B1542" t="s">
        <v>2987</v>
      </c>
      <c r="C1542" t="s">
        <v>27</v>
      </c>
      <c r="D1542">
        <v>128411.02</v>
      </c>
      <c r="E1542">
        <v>40325.67</v>
      </c>
      <c r="F1542" s="4">
        <v>45044</v>
      </c>
      <c r="G1542" s="4">
        <v>45151</v>
      </c>
      <c r="H1542" t="s">
        <v>1585</v>
      </c>
      <c r="I1542" t="s">
        <v>29</v>
      </c>
    </row>
    <row r="1543" spans="1:9" x14ac:dyDescent="0.3">
      <c r="A1543" t="s">
        <v>2988</v>
      </c>
      <c r="B1543" t="s">
        <v>2989</v>
      </c>
      <c r="C1543" t="s">
        <v>39</v>
      </c>
      <c r="D1543">
        <v>836385.37</v>
      </c>
      <c r="E1543">
        <v>19900.07</v>
      </c>
      <c r="F1543" s="4">
        <v>45283</v>
      </c>
      <c r="G1543" s="4">
        <v>45804</v>
      </c>
      <c r="H1543" t="s">
        <v>2524</v>
      </c>
      <c r="I1543" t="s">
        <v>29</v>
      </c>
    </row>
    <row r="1544" spans="1:9" x14ac:dyDescent="0.3">
      <c r="A1544" t="s">
        <v>2990</v>
      </c>
      <c r="B1544" t="s">
        <v>2991</v>
      </c>
      <c r="C1544" t="s">
        <v>27</v>
      </c>
      <c r="D1544">
        <v>216436.39</v>
      </c>
      <c r="E1544">
        <v>7151.44</v>
      </c>
      <c r="F1544" s="4">
        <v>45413</v>
      </c>
      <c r="G1544" s="4">
        <v>45816</v>
      </c>
      <c r="H1544" t="s">
        <v>307</v>
      </c>
      <c r="I1544" t="s">
        <v>13</v>
      </c>
    </row>
    <row r="1545" spans="1:9" x14ac:dyDescent="0.3">
      <c r="A1545" t="s">
        <v>2992</v>
      </c>
      <c r="B1545" t="s">
        <v>309</v>
      </c>
      <c r="C1545" t="s">
        <v>27</v>
      </c>
      <c r="D1545">
        <v>709007.25</v>
      </c>
      <c r="E1545">
        <v>26462.93</v>
      </c>
      <c r="F1545" s="4">
        <v>45167</v>
      </c>
      <c r="G1545" s="4">
        <v>45616</v>
      </c>
      <c r="H1545" t="s">
        <v>260</v>
      </c>
      <c r="I1545" t="s">
        <v>29</v>
      </c>
    </row>
    <row r="1546" spans="1:9" x14ac:dyDescent="0.3">
      <c r="A1546" t="s">
        <v>2993</v>
      </c>
      <c r="B1546" t="s">
        <v>127</v>
      </c>
      <c r="C1546" t="s">
        <v>39</v>
      </c>
      <c r="D1546">
        <v>774915.33</v>
      </c>
      <c r="E1546">
        <v>48086.6</v>
      </c>
      <c r="F1546" s="4">
        <v>44768</v>
      </c>
      <c r="G1546" s="4">
        <v>45617</v>
      </c>
      <c r="H1546" t="s">
        <v>569</v>
      </c>
      <c r="I1546" t="s">
        <v>18</v>
      </c>
    </row>
    <row r="1547" spans="1:9" x14ac:dyDescent="0.3">
      <c r="A1547" t="s">
        <v>2994</v>
      </c>
      <c r="B1547" t="s">
        <v>954</v>
      </c>
      <c r="C1547" t="s">
        <v>11</v>
      </c>
      <c r="D1547">
        <v>480287.26</v>
      </c>
      <c r="E1547">
        <v>5429.49</v>
      </c>
      <c r="F1547" s="4">
        <v>44956</v>
      </c>
      <c r="G1547" s="4">
        <v>45123</v>
      </c>
      <c r="H1547" t="s">
        <v>70</v>
      </c>
      <c r="I1547" t="s">
        <v>18</v>
      </c>
    </row>
    <row r="1548" spans="1:9" x14ac:dyDescent="0.3">
      <c r="A1548" t="s">
        <v>2995</v>
      </c>
      <c r="B1548" t="s">
        <v>1871</v>
      </c>
      <c r="C1548" t="s">
        <v>39</v>
      </c>
      <c r="D1548">
        <v>960650.4</v>
      </c>
      <c r="E1548">
        <v>19699.009999999998</v>
      </c>
      <c r="F1548" s="4">
        <v>44754</v>
      </c>
      <c r="G1548" s="4">
        <v>45542</v>
      </c>
      <c r="H1548" t="s">
        <v>368</v>
      </c>
      <c r="I1548" t="s">
        <v>13</v>
      </c>
    </row>
    <row r="1549" spans="1:9" x14ac:dyDescent="0.3">
      <c r="A1549" t="s">
        <v>2996</v>
      </c>
      <c r="B1549" t="s">
        <v>2306</v>
      </c>
      <c r="C1549" t="s">
        <v>11</v>
      </c>
      <c r="D1549">
        <v>946425.11</v>
      </c>
      <c r="E1549">
        <v>3581.81</v>
      </c>
      <c r="F1549" s="4">
        <v>44504</v>
      </c>
      <c r="G1549" s="4">
        <v>44585</v>
      </c>
      <c r="H1549" t="s">
        <v>490</v>
      </c>
      <c r="I1549" t="s">
        <v>13</v>
      </c>
    </row>
    <row r="1550" spans="1:9" x14ac:dyDescent="0.3">
      <c r="A1550" t="s">
        <v>2997</v>
      </c>
      <c r="B1550" t="s">
        <v>2998</v>
      </c>
      <c r="C1550" t="s">
        <v>39</v>
      </c>
      <c r="D1550">
        <v>705030.55</v>
      </c>
      <c r="E1550">
        <v>21147.360000000001</v>
      </c>
      <c r="F1550" s="4">
        <v>44335</v>
      </c>
      <c r="G1550" s="4">
        <v>45542</v>
      </c>
      <c r="H1550" t="s">
        <v>1167</v>
      </c>
      <c r="I1550" t="s">
        <v>29</v>
      </c>
    </row>
    <row r="1551" spans="1:9" x14ac:dyDescent="0.3">
      <c r="A1551" t="s">
        <v>2999</v>
      </c>
      <c r="B1551" t="s">
        <v>3000</v>
      </c>
      <c r="C1551" t="s">
        <v>16</v>
      </c>
      <c r="D1551">
        <v>219561.29</v>
      </c>
      <c r="E1551">
        <v>5945.02</v>
      </c>
      <c r="F1551" s="4">
        <v>45008</v>
      </c>
      <c r="G1551" s="4">
        <v>45413</v>
      </c>
      <c r="H1551" t="s">
        <v>849</v>
      </c>
      <c r="I1551" t="s">
        <v>13</v>
      </c>
    </row>
    <row r="1552" spans="1:9" x14ac:dyDescent="0.3">
      <c r="A1552" t="s">
        <v>3001</v>
      </c>
      <c r="B1552" t="s">
        <v>3002</v>
      </c>
      <c r="C1552" t="s">
        <v>11</v>
      </c>
      <c r="D1552">
        <v>855383.04000000004</v>
      </c>
      <c r="E1552">
        <v>37510.639999999999</v>
      </c>
      <c r="F1552" s="4">
        <v>44419</v>
      </c>
      <c r="G1552" s="4">
        <v>44711</v>
      </c>
      <c r="H1552" t="s">
        <v>471</v>
      </c>
      <c r="I1552" t="s">
        <v>18</v>
      </c>
    </row>
    <row r="1553" spans="1:9" x14ac:dyDescent="0.3">
      <c r="A1553" t="s">
        <v>3003</v>
      </c>
      <c r="B1553" t="s">
        <v>3004</v>
      </c>
      <c r="C1553" t="s">
        <v>11</v>
      </c>
      <c r="D1553">
        <v>781548.01</v>
      </c>
      <c r="E1553">
        <v>18890.21</v>
      </c>
      <c r="F1553" s="4">
        <v>44786</v>
      </c>
      <c r="G1553" s="4">
        <v>45621</v>
      </c>
      <c r="H1553" t="s">
        <v>40</v>
      </c>
      <c r="I1553" t="s">
        <v>29</v>
      </c>
    </row>
    <row r="1554" spans="1:9" x14ac:dyDescent="0.3">
      <c r="A1554" t="s">
        <v>3005</v>
      </c>
      <c r="B1554" t="s">
        <v>3006</v>
      </c>
      <c r="C1554" t="s">
        <v>39</v>
      </c>
      <c r="D1554">
        <v>230573.85</v>
      </c>
      <c r="E1554">
        <v>27742.63</v>
      </c>
      <c r="F1554" s="4">
        <v>44312</v>
      </c>
      <c r="G1554" s="4">
        <v>45443</v>
      </c>
      <c r="H1554" t="s">
        <v>1197</v>
      </c>
      <c r="I1554" t="s">
        <v>13</v>
      </c>
    </row>
    <row r="1555" spans="1:9" x14ac:dyDescent="0.3">
      <c r="A1555" t="s">
        <v>3007</v>
      </c>
      <c r="B1555" t="s">
        <v>1707</v>
      </c>
      <c r="C1555" t="s">
        <v>35</v>
      </c>
      <c r="D1555">
        <v>783205.69</v>
      </c>
      <c r="E1555">
        <v>16524.240000000002</v>
      </c>
      <c r="F1555" s="4">
        <v>45035</v>
      </c>
      <c r="G1555" s="4">
        <v>45235</v>
      </c>
      <c r="H1555" t="s">
        <v>554</v>
      </c>
      <c r="I1555" t="s">
        <v>29</v>
      </c>
    </row>
    <row r="1556" spans="1:9" x14ac:dyDescent="0.3">
      <c r="A1556" t="s">
        <v>3008</v>
      </c>
      <c r="B1556" t="s">
        <v>3009</v>
      </c>
      <c r="C1556" t="s">
        <v>35</v>
      </c>
      <c r="D1556">
        <v>720396.25</v>
      </c>
      <c r="E1556">
        <v>26141.41</v>
      </c>
      <c r="F1556" s="4">
        <v>45094</v>
      </c>
      <c r="G1556" s="4">
        <v>45164</v>
      </c>
      <c r="H1556" t="s">
        <v>61</v>
      </c>
      <c r="I1556" t="s">
        <v>13</v>
      </c>
    </row>
    <row r="1557" spans="1:9" x14ac:dyDescent="0.3">
      <c r="A1557" t="s">
        <v>3010</v>
      </c>
      <c r="B1557" t="s">
        <v>1304</v>
      </c>
      <c r="C1557" t="s">
        <v>35</v>
      </c>
      <c r="D1557">
        <v>318408.08</v>
      </c>
      <c r="E1557">
        <v>39106.980000000003</v>
      </c>
      <c r="F1557" s="4">
        <v>45319</v>
      </c>
      <c r="G1557" s="4">
        <v>45474</v>
      </c>
      <c r="H1557" t="s">
        <v>866</v>
      </c>
      <c r="I1557" t="s">
        <v>29</v>
      </c>
    </row>
    <row r="1558" spans="1:9" x14ac:dyDescent="0.3">
      <c r="A1558" t="s">
        <v>3011</v>
      </c>
      <c r="B1558" t="s">
        <v>1483</v>
      </c>
      <c r="C1558" t="s">
        <v>27</v>
      </c>
      <c r="D1558">
        <v>513647.62</v>
      </c>
      <c r="E1558">
        <v>6818.24</v>
      </c>
      <c r="F1558" s="4">
        <v>45113</v>
      </c>
      <c r="G1558" s="4">
        <v>45242</v>
      </c>
      <c r="H1558" t="s">
        <v>298</v>
      </c>
      <c r="I1558" t="s">
        <v>13</v>
      </c>
    </row>
    <row r="1559" spans="1:9" x14ac:dyDescent="0.3">
      <c r="A1559" t="s">
        <v>3012</v>
      </c>
      <c r="B1559" t="s">
        <v>3013</v>
      </c>
      <c r="C1559" t="s">
        <v>16</v>
      </c>
      <c r="D1559">
        <v>963140.28</v>
      </c>
      <c r="E1559">
        <v>5958.5</v>
      </c>
      <c r="F1559" s="4">
        <v>44329</v>
      </c>
      <c r="G1559" s="4">
        <v>45515</v>
      </c>
      <c r="H1559" t="s">
        <v>886</v>
      </c>
      <c r="I1559" t="s">
        <v>29</v>
      </c>
    </row>
    <row r="1560" spans="1:9" x14ac:dyDescent="0.3">
      <c r="A1560" t="s">
        <v>3014</v>
      </c>
      <c r="B1560" t="s">
        <v>3015</v>
      </c>
      <c r="C1560" t="s">
        <v>27</v>
      </c>
      <c r="D1560">
        <v>188714.38</v>
      </c>
      <c r="E1560">
        <v>9301.75</v>
      </c>
      <c r="F1560" s="4">
        <v>44378</v>
      </c>
      <c r="G1560" s="4">
        <v>45334</v>
      </c>
      <c r="H1560" t="s">
        <v>1291</v>
      </c>
      <c r="I1560" t="s">
        <v>29</v>
      </c>
    </row>
    <row r="1561" spans="1:9" x14ac:dyDescent="0.3">
      <c r="A1561" t="s">
        <v>3016</v>
      </c>
      <c r="B1561" t="s">
        <v>1422</v>
      </c>
      <c r="C1561" t="s">
        <v>35</v>
      </c>
      <c r="D1561">
        <v>199836.43</v>
      </c>
      <c r="E1561">
        <v>23894.63</v>
      </c>
      <c r="F1561" s="4">
        <v>45197</v>
      </c>
      <c r="G1561" s="4">
        <v>45211</v>
      </c>
      <c r="H1561" t="s">
        <v>477</v>
      </c>
      <c r="I1561" t="s">
        <v>13</v>
      </c>
    </row>
    <row r="1562" spans="1:9" x14ac:dyDescent="0.3">
      <c r="A1562" t="s">
        <v>3017</v>
      </c>
      <c r="B1562" t="s">
        <v>210</v>
      </c>
      <c r="C1562" t="s">
        <v>39</v>
      </c>
      <c r="D1562">
        <v>555603.55000000005</v>
      </c>
      <c r="E1562">
        <v>16908.97</v>
      </c>
      <c r="F1562" s="4">
        <v>44403</v>
      </c>
      <c r="G1562" s="4">
        <v>44660</v>
      </c>
      <c r="H1562" t="s">
        <v>142</v>
      </c>
      <c r="I1562" t="s">
        <v>13</v>
      </c>
    </row>
    <row r="1563" spans="1:9" x14ac:dyDescent="0.3">
      <c r="A1563" t="s">
        <v>3018</v>
      </c>
      <c r="B1563" t="s">
        <v>3019</v>
      </c>
      <c r="C1563" t="s">
        <v>16</v>
      </c>
      <c r="D1563">
        <v>339635.5</v>
      </c>
      <c r="E1563">
        <v>43688.33</v>
      </c>
      <c r="F1563" s="4">
        <v>45083</v>
      </c>
      <c r="G1563" s="4">
        <v>45725</v>
      </c>
      <c r="H1563" t="s">
        <v>335</v>
      </c>
      <c r="I1563" t="s">
        <v>13</v>
      </c>
    </row>
    <row r="1564" spans="1:9" x14ac:dyDescent="0.3">
      <c r="A1564" t="s">
        <v>3020</v>
      </c>
      <c r="B1564" t="s">
        <v>3021</v>
      </c>
      <c r="C1564" t="s">
        <v>16</v>
      </c>
      <c r="D1564">
        <v>366043.74</v>
      </c>
      <c r="E1564">
        <v>45619.57</v>
      </c>
      <c r="F1564" s="4">
        <v>45353</v>
      </c>
      <c r="G1564" s="4">
        <v>45537</v>
      </c>
      <c r="H1564" t="s">
        <v>762</v>
      </c>
      <c r="I1564" t="s">
        <v>13</v>
      </c>
    </row>
    <row r="1565" spans="1:9" x14ac:dyDescent="0.3">
      <c r="A1565" t="s">
        <v>3022</v>
      </c>
      <c r="B1565" t="s">
        <v>376</v>
      </c>
      <c r="C1565" t="s">
        <v>39</v>
      </c>
      <c r="D1565">
        <v>545827.28</v>
      </c>
      <c r="E1565">
        <v>31213.24</v>
      </c>
      <c r="F1565" s="4">
        <v>45250</v>
      </c>
      <c r="G1565" s="4">
        <v>45351</v>
      </c>
      <c r="H1565" t="s">
        <v>614</v>
      </c>
      <c r="I1565" t="s">
        <v>18</v>
      </c>
    </row>
    <row r="1566" spans="1:9" x14ac:dyDescent="0.3">
      <c r="A1566" t="s">
        <v>3023</v>
      </c>
      <c r="B1566" t="s">
        <v>1837</v>
      </c>
      <c r="C1566" t="s">
        <v>16</v>
      </c>
      <c r="D1566">
        <v>832583.63</v>
      </c>
      <c r="E1566">
        <v>3719.58</v>
      </c>
      <c r="F1566" s="4">
        <v>44735</v>
      </c>
      <c r="G1566" s="4">
        <v>45092</v>
      </c>
      <c r="H1566" t="s">
        <v>1238</v>
      </c>
      <c r="I1566" t="s">
        <v>18</v>
      </c>
    </row>
    <row r="1567" spans="1:9" x14ac:dyDescent="0.3">
      <c r="A1567" t="s">
        <v>3024</v>
      </c>
      <c r="B1567" t="s">
        <v>3025</v>
      </c>
      <c r="C1567" t="s">
        <v>16</v>
      </c>
      <c r="D1567">
        <v>402188.53</v>
      </c>
      <c r="E1567">
        <v>28803.279999999999</v>
      </c>
      <c r="F1567" s="4">
        <v>44867</v>
      </c>
      <c r="G1567" s="4">
        <v>45572</v>
      </c>
      <c r="H1567" t="s">
        <v>263</v>
      </c>
      <c r="I1567" t="s">
        <v>29</v>
      </c>
    </row>
    <row r="1568" spans="1:9" x14ac:dyDescent="0.3">
      <c r="A1568" t="s">
        <v>3026</v>
      </c>
      <c r="B1568" t="s">
        <v>3027</v>
      </c>
      <c r="C1568" t="s">
        <v>39</v>
      </c>
      <c r="D1568">
        <v>636161.68999999994</v>
      </c>
      <c r="E1568">
        <v>43895.92</v>
      </c>
      <c r="F1568" s="4">
        <v>44236</v>
      </c>
      <c r="G1568" s="4">
        <v>45718</v>
      </c>
      <c r="H1568" t="s">
        <v>358</v>
      </c>
      <c r="I1568" t="s">
        <v>29</v>
      </c>
    </row>
    <row r="1569" spans="1:9" x14ac:dyDescent="0.3">
      <c r="A1569" t="s">
        <v>3028</v>
      </c>
      <c r="B1569" t="s">
        <v>3029</v>
      </c>
      <c r="C1569" t="s">
        <v>39</v>
      </c>
      <c r="D1569">
        <v>783228.49</v>
      </c>
      <c r="E1569">
        <v>41340.080000000002</v>
      </c>
      <c r="F1569" s="4">
        <v>44382</v>
      </c>
      <c r="G1569" s="4">
        <v>44610</v>
      </c>
      <c r="H1569" t="s">
        <v>43</v>
      </c>
      <c r="I1569" t="s">
        <v>18</v>
      </c>
    </row>
    <row r="1570" spans="1:9" x14ac:dyDescent="0.3">
      <c r="A1570" t="s">
        <v>3030</v>
      </c>
      <c r="B1570" t="s">
        <v>578</v>
      </c>
      <c r="C1570" t="s">
        <v>16</v>
      </c>
      <c r="D1570">
        <v>572051.6</v>
      </c>
      <c r="E1570">
        <v>12651.39</v>
      </c>
      <c r="F1570" s="4">
        <v>44478</v>
      </c>
      <c r="G1570" s="4">
        <v>44489</v>
      </c>
      <c r="H1570" t="s">
        <v>474</v>
      </c>
      <c r="I1570" t="s">
        <v>29</v>
      </c>
    </row>
    <row r="1571" spans="1:9" x14ac:dyDescent="0.3">
      <c r="A1571" t="s">
        <v>3031</v>
      </c>
      <c r="B1571" t="s">
        <v>3032</v>
      </c>
      <c r="C1571" t="s">
        <v>11</v>
      </c>
      <c r="D1571">
        <v>261404.68</v>
      </c>
      <c r="E1571">
        <v>22856.87</v>
      </c>
      <c r="F1571" s="4">
        <v>44845</v>
      </c>
      <c r="G1571" s="4">
        <v>45450</v>
      </c>
      <c r="H1571" t="s">
        <v>93</v>
      </c>
      <c r="I1571" t="s">
        <v>13</v>
      </c>
    </row>
    <row r="1572" spans="1:9" x14ac:dyDescent="0.3">
      <c r="A1572" t="s">
        <v>3033</v>
      </c>
      <c r="B1572" t="s">
        <v>3034</v>
      </c>
      <c r="C1572" t="s">
        <v>16</v>
      </c>
      <c r="D1572">
        <v>507631.73</v>
      </c>
      <c r="E1572">
        <v>11712.56</v>
      </c>
      <c r="F1572" s="4">
        <v>45431</v>
      </c>
      <c r="G1572" s="4">
        <v>45769</v>
      </c>
      <c r="H1572" t="s">
        <v>185</v>
      </c>
      <c r="I1572" t="s">
        <v>13</v>
      </c>
    </row>
    <row r="1573" spans="1:9" x14ac:dyDescent="0.3">
      <c r="A1573" t="s">
        <v>3035</v>
      </c>
      <c r="B1573" t="s">
        <v>940</v>
      </c>
      <c r="C1573" t="s">
        <v>27</v>
      </c>
      <c r="D1573">
        <v>427985.53</v>
      </c>
      <c r="E1573">
        <v>31973.97</v>
      </c>
      <c r="F1573" s="4">
        <v>45444</v>
      </c>
      <c r="G1573" s="4">
        <v>45854</v>
      </c>
      <c r="H1573" t="s">
        <v>1110</v>
      </c>
      <c r="I1573" t="s">
        <v>13</v>
      </c>
    </row>
    <row r="1574" spans="1:9" x14ac:dyDescent="0.3">
      <c r="A1574" t="s">
        <v>3036</v>
      </c>
      <c r="B1574" t="s">
        <v>3037</v>
      </c>
      <c r="C1574" t="s">
        <v>27</v>
      </c>
      <c r="D1574">
        <v>360498.42</v>
      </c>
      <c r="E1574">
        <v>44717.85</v>
      </c>
      <c r="F1574" s="4">
        <v>44419</v>
      </c>
      <c r="G1574" s="4">
        <v>45144</v>
      </c>
      <c r="H1574" t="s">
        <v>380</v>
      </c>
      <c r="I1574" t="s">
        <v>13</v>
      </c>
    </row>
    <row r="1575" spans="1:9" x14ac:dyDescent="0.3">
      <c r="A1575" t="s">
        <v>3038</v>
      </c>
      <c r="B1575" t="s">
        <v>2432</v>
      </c>
      <c r="C1575" t="s">
        <v>27</v>
      </c>
      <c r="D1575">
        <v>950204.99</v>
      </c>
      <c r="E1575">
        <v>3426.97</v>
      </c>
      <c r="F1575" s="4">
        <v>44573</v>
      </c>
      <c r="G1575" s="4">
        <v>44661</v>
      </c>
      <c r="H1575" t="s">
        <v>1223</v>
      </c>
      <c r="I1575" t="s">
        <v>13</v>
      </c>
    </row>
    <row r="1576" spans="1:9" x14ac:dyDescent="0.3">
      <c r="A1576" t="s">
        <v>3039</v>
      </c>
      <c r="B1576" t="s">
        <v>3040</v>
      </c>
      <c r="C1576" t="s">
        <v>11</v>
      </c>
      <c r="D1576">
        <v>224065.26</v>
      </c>
      <c r="E1576">
        <v>48308.55</v>
      </c>
      <c r="F1576" s="4">
        <v>45340</v>
      </c>
      <c r="G1576" s="4">
        <v>45564</v>
      </c>
      <c r="H1576" t="s">
        <v>620</v>
      </c>
      <c r="I1576" t="s">
        <v>29</v>
      </c>
    </row>
    <row r="1577" spans="1:9" x14ac:dyDescent="0.3">
      <c r="A1577" t="s">
        <v>3041</v>
      </c>
      <c r="B1577" t="s">
        <v>2086</v>
      </c>
      <c r="C1577" t="s">
        <v>27</v>
      </c>
      <c r="D1577">
        <v>865626.3</v>
      </c>
      <c r="E1577">
        <v>43682.3</v>
      </c>
      <c r="F1577" s="4">
        <v>44386</v>
      </c>
      <c r="G1577" s="4">
        <v>45597</v>
      </c>
      <c r="H1577" t="s">
        <v>559</v>
      </c>
      <c r="I1577" t="s">
        <v>13</v>
      </c>
    </row>
    <row r="1578" spans="1:9" x14ac:dyDescent="0.3">
      <c r="A1578" t="s">
        <v>3042</v>
      </c>
      <c r="B1578" t="s">
        <v>1219</v>
      </c>
      <c r="C1578" t="s">
        <v>11</v>
      </c>
      <c r="D1578">
        <v>877360.56</v>
      </c>
      <c r="E1578">
        <v>33373.46</v>
      </c>
      <c r="F1578" s="4">
        <v>44074</v>
      </c>
      <c r="G1578" s="4">
        <v>44370</v>
      </c>
      <c r="H1578" t="s">
        <v>416</v>
      </c>
      <c r="I1578" t="s">
        <v>13</v>
      </c>
    </row>
    <row r="1579" spans="1:9" x14ac:dyDescent="0.3">
      <c r="A1579" t="s">
        <v>3043</v>
      </c>
      <c r="B1579" t="s">
        <v>1871</v>
      </c>
      <c r="C1579" t="s">
        <v>11</v>
      </c>
      <c r="D1579">
        <v>315303.63</v>
      </c>
      <c r="E1579">
        <v>37750.06</v>
      </c>
      <c r="F1579" s="4">
        <v>44363</v>
      </c>
      <c r="G1579" s="4">
        <v>44501</v>
      </c>
      <c r="H1579" t="s">
        <v>2524</v>
      </c>
      <c r="I1579" t="s">
        <v>18</v>
      </c>
    </row>
    <row r="1580" spans="1:9" x14ac:dyDescent="0.3">
      <c r="A1580" t="s">
        <v>3044</v>
      </c>
      <c r="B1580" t="s">
        <v>637</v>
      </c>
      <c r="C1580" t="s">
        <v>35</v>
      </c>
      <c r="D1580">
        <v>426016.94</v>
      </c>
      <c r="E1580">
        <v>14489.88</v>
      </c>
      <c r="F1580" s="4">
        <v>44902</v>
      </c>
      <c r="G1580" s="4">
        <v>45195</v>
      </c>
      <c r="H1580" t="s">
        <v>28</v>
      </c>
      <c r="I1580" t="s">
        <v>13</v>
      </c>
    </row>
    <row r="1581" spans="1:9" x14ac:dyDescent="0.3">
      <c r="A1581" t="s">
        <v>3045</v>
      </c>
      <c r="B1581" t="s">
        <v>3046</v>
      </c>
      <c r="C1581" t="s">
        <v>35</v>
      </c>
      <c r="D1581">
        <v>736144.53</v>
      </c>
      <c r="E1581">
        <v>42412.06</v>
      </c>
      <c r="F1581" s="4">
        <v>45426</v>
      </c>
      <c r="G1581" s="4">
        <v>45448</v>
      </c>
      <c r="H1581" t="s">
        <v>205</v>
      </c>
      <c r="I1581" t="s">
        <v>18</v>
      </c>
    </row>
    <row r="1582" spans="1:9" x14ac:dyDescent="0.3">
      <c r="A1582" t="s">
        <v>3047</v>
      </c>
      <c r="B1582" t="s">
        <v>3048</v>
      </c>
      <c r="C1582" t="s">
        <v>35</v>
      </c>
      <c r="D1582">
        <v>843533.77</v>
      </c>
      <c r="E1582">
        <v>7489.95</v>
      </c>
      <c r="F1582" s="4">
        <v>44833</v>
      </c>
      <c r="G1582" s="4">
        <v>45377</v>
      </c>
      <c r="H1582" t="s">
        <v>105</v>
      </c>
      <c r="I1582" t="s">
        <v>13</v>
      </c>
    </row>
    <row r="1583" spans="1:9" x14ac:dyDescent="0.3">
      <c r="A1583" t="s">
        <v>3049</v>
      </c>
      <c r="B1583" t="s">
        <v>3050</v>
      </c>
      <c r="C1583" t="s">
        <v>16</v>
      </c>
      <c r="D1583">
        <v>663829.28</v>
      </c>
      <c r="E1583">
        <v>42895.5</v>
      </c>
      <c r="F1583" s="4">
        <v>44639</v>
      </c>
      <c r="G1583" s="4">
        <v>45630</v>
      </c>
      <c r="H1583" t="s">
        <v>128</v>
      </c>
      <c r="I1583" t="s">
        <v>13</v>
      </c>
    </row>
    <row r="1584" spans="1:9" x14ac:dyDescent="0.3">
      <c r="A1584" t="s">
        <v>3051</v>
      </c>
      <c r="B1584" t="s">
        <v>496</v>
      </c>
      <c r="C1584" t="s">
        <v>27</v>
      </c>
      <c r="D1584">
        <v>476321.05</v>
      </c>
      <c r="E1584">
        <v>15673.82</v>
      </c>
      <c r="F1584" s="4">
        <v>44267</v>
      </c>
      <c r="G1584" s="4">
        <v>44453</v>
      </c>
      <c r="H1584" t="s">
        <v>574</v>
      </c>
      <c r="I1584" t="s">
        <v>29</v>
      </c>
    </row>
    <row r="1585" spans="1:9" x14ac:dyDescent="0.3">
      <c r="A1585" t="s">
        <v>3052</v>
      </c>
      <c r="B1585" t="s">
        <v>3053</v>
      </c>
      <c r="C1585" t="s">
        <v>16</v>
      </c>
      <c r="D1585">
        <v>229533.82</v>
      </c>
      <c r="E1585">
        <v>37678.61</v>
      </c>
      <c r="F1585" s="4">
        <v>44873</v>
      </c>
      <c r="G1585" s="4">
        <v>45543</v>
      </c>
      <c r="H1585" t="s">
        <v>594</v>
      </c>
      <c r="I1585" t="s">
        <v>13</v>
      </c>
    </row>
    <row r="1586" spans="1:9" x14ac:dyDescent="0.3">
      <c r="A1586" t="s">
        <v>3054</v>
      </c>
      <c r="B1586" t="s">
        <v>3055</v>
      </c>
      <c r="C1586" t="s">
        <v>39</v>
      </c>
      <c r="D1586">
        <v>500196.43</v>
      </c>
      <c r="E1586">
        <v>43795.65</v>
      </c>
      <c r="F1586" s="4">
        <v>45306</v>
      </c>
      <c r="G1586" s="4">
        <v>45326</v>
      </c>
      <c r="H1586" t="s">
        <v>1380</v>
      </c>
      <c r="I1586" t="s">
        <v>29</v>
      </c>
    </row>
    <row r="1587" spans="1:9" x14ac:dyDescent="0.3">
      <c r="A1587" t="s">
        <v>3056</v>
      </c>
      <c r="B1587" t="s">
        <v>3057</v>
      </c>
      <c r="C1587" t="s">
        <v>39</v>
      </c>
      <c r="D1587">
        <v>247066.96</v>
      </c>
      <c r="E1587">
        <v>26110.83</v>
      </c>
      <c r="F1587" s="4">
        <v>44857</v>
      </c>
      <c r="G1587" s="4">
        <v>45679</v>
      </c>
      <c r="H1587" t="s">
        <v>199</v>
      </c>
      <c r="I1587" t="s">
        <v>29</v>
      </c>
    </row>
    <row r="1588" spans="1:9" x14ac:dyDescent="0.3">
      <c r="A1588" t="s">
        <v>3058</v>
      </c>
      <c r="B1588" t="s">
        <v>235</v>
      </c>
      <c r="C1588" t="s">
        <v>27</v>
      </c>
      <c r="D1588">
        <v>247748.09</v>
      </c>
      <c r="E1588">
        <v>29854.91</v>
      </c>
      <c r="F1588" s="4">
        <v>44258</v>
      </c>
      <c r="G1588" s="4">
        <v>45479</v>
      </c>
      <c r="H1588" t="s">
        <v>1018</v>
      </c>
      <c r="I1588" t="s">
        <v>13</v>
      </c>
    </row>
    <row r="1589" spans="1:9" x14ac:dyDescent="0.3">
      <c r="A1589" t="s">
        <v>3059</v>
      </c>
      <c r="B1589" t="s">
        <v>3060</v>
      </c>
      <c r="C1589" t="s">
        <v>27</v>
      </c>
      <c r="D1589">
        <v>247750.55</v>
      </c>
      <c r="E1589">
        <v>32089.11</v>
      </c>
      <c r="F1589" s="4">
        <v>45324</v>
      </c>
      <c r="G1589" s="4">
        <v>45662</v>
      </c>
      <c r="H1589" t="s">
        <v>1380</v>
      </c>
      <c r="I1589" t="s">
        <v>29</v>
      </c>
    </row>
    <row r="1590" spans="1:9" x14ac:dyDescent="0.3">
      <c r="A1590" t="s">
        <v>3061</v>
      </c>
      <c r="B1590" t="s">
        <v>3062</v>
      </c>
      <c r="C1590" t="s">
        <v>27</v>
      </c>
      <c r="D1590">
        <v>696956.42</v>
      </c>
      <c r="E1590">
        <v>5347.89</v>
      </c>
      <c r="F1590" s="4">
        <v>45459</v>
      </c>
      <c r="G1590" s="4">
        <v>45747</v>
      </c>
      <c r="H1590" t="s">
        <v>1002</v>
      </c>
      <c r="I1590" t="s">
        <v>18</v>
      </c>
    </row>
    <row r="1591" spans="1:9" x14ac:dyDescent="0.3">
      <c r="A1591" t="s">
        <v>3063</v>
      </c>
      <c r="B1591" t="s">
        <v>1636</v>
      </c>
      <c r="C1591" t="s">
        <v>39</v>
      </c>
      <c r="D1591">
        <v>785520.09</v>
      </c>
      <c r="E1591">
        <v>18634.650000000001</v>
      </c>
      <c r="F1591" s="4">
        <v>45053</v>
      </c>
      <c r="G1591" s="4">
        <v>45109</v>
      </c>
      <c r="H1591" t="s">
        <v>213</v>
      </c>
      <c r="I1591" t="s">
        <v>13</v>
      </c>
    </row>
    <row r="1592" spans="1:9" x14ac:dyDescent="0.3">
      <c r="A1592" t="s">
        <v>3064</v>
      </c>
      <c r="B1592" t="s">
        <v>3065</v>
      </c>
      <c r="C1592" t="s">
        <v>16</v>
      </c>
      <c r="D1592">
        <v>828510.35</v>
      </c>
      <c r="E1592">
        <v>43982.13</v>
      </c>
      <c r="F1592" s="4">
        <v>44744</v>
      </c>
      <c r="G1592" s="4">
        <v>44756</v>
      </c>
      <c r="H1592" t="s">
        <v>170</v>
      </c>
      <c r="I1592" t="s">
        <v>29</v>
      </c>
    </row>
    <row r="1593" spans="1:9" x14ac:dyDescent="0.3">
      <c r="A1593" t="s">
        <v>3066</v>
      </c>
      <c r="B1593" t="s">
        <v>926</v>
      </c>
      <c r="C1593" t="s">
        <v>11</v>
      </c>
      <c r="D1593">
        <v>532971.35</v>
      </c>
      <c r="E1593">
        <v>30048.14</v>
      </c>
      <c r="F1593" s="4">
        <v>44994</v>
      </c>
      <c r="G1593" s="4">
        <v>45594</v>
      </c>
      <c r="H1593" t="s">
        <v>666</v>
      </c>
      <c r="I1593" t="s">
        <v>13</v>
      </c>
    </row>
    <row r="1594" spans="1:9" x14ac:dyDescent="0.3">
      <c r="A1594" t="s">
        <v>3067</v>
      </c>
      <c r="B1594" t="s">
        <v>1703</v>
      </c>
      <c r="C1594" t="s">
        <v>11</v>
      </c>
      <c r="D1594">
        <v>623331.51</v>
      </c>
      <c r="E1594">
        <v>38175.69</v>
      </c>
      <c r="F1594" s="4">
        <v>45354</v>
      </c>
      <c r="G1594" s="4">
        <v>45401</v>
      </c>
      <c r="H1594" t="s">
        <v>111</v>
      </c>
      <c r="I1594" t="s">
        <v>13</v>
      </c>
    </row>
    <row r="1595" spans="1:9" x14ac:dyDescent="0.3">
      <c r="A1595" t="s">
        <v>3068</v>
      </c>
      <c r="B1595" t="s">
        <v>596</v>
      </c>
      <c r="C1595" t="s">
        <v>35</v>
      </c>
      <c r="D1595">
        <v>908078.38</v>
      </c>
      <c r="E1595">
        <v>31419.01</v>
      </c>
      <c r="F1595" s="4">
        <v>44205</v>
      </c>
      <c r="G1595" s="4">
        <v>45044</v>
      </c>
      <c r="H1595" t="s">
        <v>653</v>
      </c>
      <c r="I1595" t="s">
        <v>29</v>
      </c>
    </row>
    <row r="1596" spans="1:9" x14ac:dyDescent="0.3">
      <c r="A1596" t="s">
        <v>3069</v>
      </c>
      <c r="B1596" t="s">
        <v>3070</v>
      </c>
      <c r="C1596" t="s">
        <v>11</v>
      </c>
      <c r="D1596">
        <v>344620.38</v>
      </c>
      <c r="E1596">
        <v>13308.74</v>
      </c>
      <c r="F1596" s="4">
        <v>45151</v>
      </c>
      <c r="G1596" s="4">
        <v>45358</v>
      </c>
      <c r="H1596" t="s">
        <v>1087</v>
      </c>
      <c r="I1596" t="s">
        <v>18</v>
      </c>
    </row>
    <row r="1597" spans="1:9" x14ac:dyDescent="0.3">
      <c r="A1597" t="s">
        <v>3071</v>
      </c>
      <c r="B1597" t="s">
        <v>3072</v>
      </c>
      <c r="C1597" t="s">
        <v>11</v>
      </c>
      <c r="D1597">
        <v>667271.68999999994</v>
      </c>
      <c r="E1597">
        <v>44182.69</v>
      </c>
      <c r="F1597" s="4">
        <v>44506</v>
      </c>
      <c r="G1597" s="4">
        <v>45683</v>
      </c>
      <c r="H1597" t="s">
        <v>522</v>
      </c>
      <c r="I1597" t="s">
        <v>13</v>
      </c>
    </row>
    <row r="1598" spans="1:9" x14ac:dyDescent="0.3">
      <c r="A1598" t="s">
        <v>3073</v>
      </c>
      <c r="B1598" t="s">
        <v>3074</v>
      </c>
      <c r="C1598" t="s">
        <v>35</v>
      </c>
      <c r="D1598">
        <v>224342.92</v>
      </c>
      <c r="E1598">
        <v>42693.38</v>
      </c>
      <c r="F1598" s="4">
        <v>45179</v>
      </c>
      <c r="G1598" s="4">
        <v>45194</v>
      </c>
      <c r="H1598" t="s">
        <v>980</v>
      </c>
      <c r="I1598" t="s">
        <v>29</v>
      </c>
    </row>
    <row r="1599" spans="1:9" x14ac:dyDescent="0.3">
      <c r="A1599" t="s">
        <v>3075</v>
      </c>
      <c r="B1599" t="s">
        <v>3076</v>
      </c>
      <c r="C1599" t="s">
        <v>11</v>
      </c>
      <c r="D1599">
        <v>624194.71</v>
      </c>
      <c r="E1599">
        <v>33210.14</v>
      </c>
      <c r="F1599" s="4">
        <v>45333</v>
      </c>
      <c r="G1599" s="4">
        <v>45465</v>
      </c>
      <c r="H1599" t="s">
        <v>929</v>
      </c>
      <c r="I1599" t="s">
        <v>18</v>
      </c>
    </row>
    <row r="1600" spans="1:9" x14ac:dyDescent="0.3">
      <c r="A1600" t="s">
        <v>3077</v>
      </c>
      <c r="B1600" t="s">
        <v>2743</v>
      </c>
      <c r="C1600" t="s">
        <v>39</v>
      </c>
      <c r="D1600">
        <v>270751.59999999998</v>
      </c>
      <c r="E1600">
        <v>37626.78</v>
      </c>
      <c r="F1600" s="4">
        <v>45428</v>
      </c>
      <c r="G1600" s="4">
        <v>45542</v>
      </c>
      <c r="H1600" t="s">
        <v>1183</v>
      </c>
      <c r="I1600" t="s">
        <v>13</v>
      </c>
    </row>
    <row r="1601" spans="1:9" x14ac:dyDescent="0.3">
      <c r="A1601" t="s">
        <v>3078</v>
      </c>
      <c r="B1601" t="s">
        <v>2040</v>
      </c>
      <c r="C1601" t="s">
        <v>27</v>
      </c>
      <c r="D1601">
        <v>934473.15</v>
      </c>
      <c r="E1601">
        <v>20287.12</v>
      </c>
      <c r="F1601" s="4">
        <v>44574</v>
      </c>
      <c r="G1601" s="4">
        <v>44609</v>
      </c>
      <c r="H1601" t="s">
        <v>1204</v>
      </c>
      <c r="I1601" t="s">
        <v>29</v>
      </c>
    </row>
    <row r="1602" spans="1:9" x14ac:dyDescent="0.3">
      <c r="A1602" t="s">
        <v>3079</v>
      </c>
      <c r="B1602" t="s">
        <v>3080</v>
      </c>
      <c r="C1602" t="s">
        <v>11</v>
      </c>
      <c r="D1602">
        <v>156316.69</v>
      </c>
      <c r="E1602">
        <v>31770.080000000002</v>
      </c>
      <c r="F1602" s="4">
        <v>44540</v>
      </c>
      <c r="G1602" s="4">
        <v>45634</v>
      </c>
      <c r="H1602" t="s">
        <v>1238</v>
      </c>
      <c r="I1602" t="s">
        <v>13</v>
      </c>
    </row>
    <row r="1603" spans="1:9" x14ac:dyDescent="0.3">
      <c r="A1603" t="s">
        <v>3081</v>
      </c>
      <c r="B1603" t="s">
        <v>3082</v>
      </c>
      <c r="C1603" t="s">
        <v>27</v>
      </c>
      <c r="D1603">
        <v>307259.89</v>
      </c>
      <c r="E1603">
        <v>17811.66</v>
      </c>
      <c r="F1603" s="4">
        <v>44761</v>
      </c>
      <c r="G1603" s="4">
        <v>45143</v>
      </c>
      <c r="H1603" t="s">
        <v>666</v>
      </c>
      <c r="I1603" t="s">
        <v>18</v>
      </c>
    </row>
    <row r="1604" spans="1:9" x14ac:dyDescent="0.3">
      <c r="A1604" t="s">
        <v>3083</v>
      </c>
      <c r="B1604" t="s">
        <v>355</v>
      </c>
      <c r="C1604" t="s">
        <v>39</v>
      </c>
      <c r="D1604">
        <v>293836.23</v>
      </c>
      <c r="E1604">
        <v>12378.59</v>
      </c>
      <c r="F1604" s="4">
        <v>45064</v>
      </c>
      <c r="G1604" s="4">
        <v>45350</v>
      </c>
      <c r="H1604" t="s">
        <v>275</v>
      </c>
      <c r="I1604" t="s">
        <v>29</v>
      </c>
    </row>
    <row r="1605" spans="1:9" x14ac:dyDescent="0.3">
      <c r="A1605" t="s">
        <v>3084</v>
      </c>
      <c r="B1605" t="s">
        <v>3085</v>
      </c>
      <c r="C1605" t="s">
        <v>39</v>
      </c>
      <c r="D1605">
        <v>430370.18</v>
      </c>
      <c r="E1605">
        <v>48442.33</v>
      </c>
      <c r="F1605" s="4">
        <v>45292</v>
      </c>
      <c r="G1605" s="4">
        <v>45554</v>
      </c>
      <c r="H1605" t="s">
        <v>73</v>
      </c>
      <c r="I1605" t="s">
        <v>29</v>
      </c>
    </row>
    <row r="1606" spans="1:9" x14ac:dyDescent="0.3">
      <c r="A1606" t="s">
        <v>3086</v>
      </c>
      <c r="B1606" t="s">
        <v>3087</v>
      </c>
      <c r="C1606" t="s">
        <v>27</v>
      </c>
      <c r="D1606">
        <v>492117.79</v>
      </c>
      <c r="E1606">
        <v>49232.52</v>
      </c>
      <c r="F1606" s="4">
        <v>45141</v>
      </c>
      <c r="G1606" s="4">
        <v>45292</v>
      </c>
      <c r="H1606" t="s">
        <v>142</v>
      </c>
      <c r="I1606" t="s">
        <v>18</v>
      </c>
    </row>
    <row r="1607" spans="1:9" x14ac:dyDescent="0.3">
      <c r="A1607" t="s">
        <v>3088</v>
      </c>
      <c r="B1607" t="s">
        <v>3089</v>
      </c>
      <c r="C1607" t="s">
        <v>35</v>
      </c>
      <c r="D1607">
        <v>481301.75</v>
      </c>
      <c r="E1607">
        <v>3124.91</v>
      </c>
      <c r="F1607" s="4">
        <v>44613</v>
      </c>
      <c r="G1607" s="4">
        <v>45657</v>
      </c>
      <c r="H1607" t="s">
        <v>179</v>
      </c>
      <c r="I1607" t="s">
        <v>13</v>
      </c>
    </row>
    <row r="1608" spans="1:9" x14ac:dyDescent="0.3">
      <c r="A1608" t="s">
        <v>3090</v>
      </c>
      <c r="B1608" t="s">
        <v>3091</v>
      </c>
      <c r="C1608" t="s">
        <v>11</v>
      </c>
      <c r="D1608">
        <v>171588.13</v>
      </c>
      <c r="E1608">
        <v>20197.16</v>
      </c>
      <c r="F1608" s="4">
        <v>45004</v>
      </c>
      <c r="G1608" s="4">
        <v>45829</v>
      </c>
      <c r="H1608" t="s">
        <v>108</v>
      </c>
      <c r="I1608" t="s">
        <v>13</v>
      </c>
    </row>
    <row r="1609" spans="1:9" x14ac:dyDescent="0.3">
      <c r="A1609" t="s">
        <v>3092</v>
      </c>
      <c r="B1609" t="s">
        <v>876</v>
      </c>
      <c r="C1609" t="s">
        <v>35</v>
      </c>
      <c r="D1609">
        <v>605001.64</v>
      </c>
      <c r="E1609">
        <v>3571.03</v>
      </c>
      <c r="F1609" s="4">
        <v>44990</v>
      </c>
      <c r="G1609" s="4">
        <v>45735</v>
      </c>
      <c r="H1609" t="s">
        <v>1962</v>
      </c>
      <c r="I1609" t="s">
        <v>29</v>
      </c>
    </row>
    <row r="1610" spans="1:9" x14ac:dyDescent="0.3">
      <c r="A1610" t="s">
        <v>3093</v>
      </c>
      <c r="B1610" t="s">
        <v>244</v>
      </c>
      <c r="C1610" t="s">
        <v>27</v>
      </c>
      <c r="D1610">
        <v>830327.44</v>
      </c>
      <c r="E1610">
        <v>30949.49</v>
      </c>
      <c r="F1610" s="4">
        <v>45124</v>
      </c>
      <c r="G1610" s="4">
        <v>45693</v>
      </c>
      <c r="H1610" t="s">
        <v>2504</v>
      </c>
      <c r="I1610" t="s">
        <v>18</v>
      </c>
    </row>
    <row r="1611" spans="1:9" x14ac:dyDescent="0.3">
      <c r="A1611" t="s">
        <v>3094</v>
      </c>
      <c r="B1611" t="s">
        <v>3095</v>
      </c>
      <c r="C1611" t="s">
        <v>11</v>
      </c>
      <c r="D1611">
        <v>699637.11</v>
      </c>
      <c r="E1611">
        <v>5506.2</v>
      </c>
      <c r="F1611" s="4">
        <v>44497</v>
      </c>
      <c r="G1611" s="4">
        <v>45712</v>
      </c>
      <c r="H1611" t="s">
        <v>717</v>
      </c>
      <c r="I1611" t="s">
        <v>29</v>
      </c>
    </row>
    <row r="1612" spans="1:9" x14ac:dyDescent="0.3">
      <c r="A1612" t="s">
        <v>3096</v>
      </c>
      <c r="B1612" t="s">
        <v>3097</v>
      </c>
      <c r="C1612" t="s">
        <v>16</v>
      </c>
      <c r="D1612">
        <v>730587.38</v>
      </c>
      <c r="E1612">
        <v>5822.94</v>
      </c>
      <c r="F1612" s="4">
        <v>45140</v>
      </c>
      <c r="G1612" s="4">
        <v>45847</v>
      </c>
      <c r="H1612" t="s">
        <v>1008</v>
      </c>
      <c r="I1612" t="s">
        <v>29</v>
      </c>
    </row>
    <row r="1613" spans="1:9" x14ac:dyDescent="0.3">
      <c r="A1613" t="s">
        <v>3098</v>
      </c>
      <c r="B1613" t="s">
        <v>3099</v>
      </c>
      <c r="C1613" t="s">
        <v>39</v>
      </c>
      <c r="D1613">
        <v>182445.38</v>
      </c>
      <c r="E1613">
        <v>47044.23</v>
      </c>
      <c r="F1613" s="4">
        <v>45455</v>
      </c>
      <c r="G1613" s="4">
        <v>45845</v>
      </c>
      <c r="H1613" t="s">
        <v>1962</v>
      </c>
      <c r="I1613" t="s">
        <v>18</v>
      </c>
    </row>
    <row r="1614" spans="1:9" x14ac:dyDescent="0.3">
      <c r="A1614" t="s">
        <v>3100</v>
      </c>
      <c r="B1614" t="s">
        <v>3101</v>
      </c>
      <c r="C1614" t="s">
        <v>16</v>
      </c>
      <c r="D1614">
        <v>870029.67</v>
      </c>
      <c r="E1614">
        <v>28515.57</v>
      </c>
      <c r="F1614" s="4">
        <v>45146</v>
      </c>
      <c r="G1614" s="4">
        <v>45557</v>
      </c>
      <c r="H1614" t="s">
        <v>1428</v>
      </c>
      <c r="I1614" t="s">
        <v>13</v>
      </c>
    </row>
    <row r="1615" spans="1:9" x14ac:dyDescent="0.3">
      <c r="A1615" t="s">
        <v>3102</v>
      </c>
      <c r="B1615" t="s">
        <v>604</v>
      </c>
      <c r="C1615" t="s">
        <v>35</v>
      </c>
      <c r="D1615">
        <v>225850.69</v>
      </c>
      <c r="E1615">
        <v>39427.120000000003</v>
      </c>
      <c r="F1615" s="4">
        <v>44125</v>
      </c>
      <c r="G1615" s="4">
        <v>44818</v>
      </c>
      <c r="H1615" t="s">
        <v>623</v>
      </c>
      <c r="I1615" t="s">
        <v>18</v>
      </c>
    </row>
    <row r="1616" spans="1:9" x14ac:dyDescent="0.3">
      <c r="A1616" t="s">
        <v>3103</v>
      </c>
      <c r="B1616" t="s">
        <v>3104</v>
      </c>
      <c r="C1616" t="s">
        <v>35</v>
      </c>
      <c r="D1616">
        <v>954840.46</v>
      </c>
      <c r="E1616">
        <v>25736.73</v>
      </c>
      <c r="F1616" s="4">
        <v>44904</v>
      </c>
      <c r="G1616" s="4">
        <v>45173</v>
      </c>
      <c r="H1616" t="s">
        <v>620</v>
      </c>
      <c r="I1616" t="s">
        <v>18</v>
      </c>
    </row>
    <row r="1617" spans="1:9" x14ac:dyDescent="0.3">
      <c r="A1617" t="s">
        <v>3105</v>
      </c>
      <c r="B1617" t="s">
        <v>38</v>
      </c>
      <c r="C1617" t="s">
        <v>16</v>
      </c>
      <c r="D1617">
        <v>935271.74</v>
      </c>
      <c r="E1617">
        <v>4645.76</v>
      </c>
      <c r="F1617" s="4">
        <v>45372</v>
      </c>
      <c r="G1617" s="4">
        <v>45796</v>
      </c>
      <c r="H1617" t="s">
        <v>329</v>
      </c>
      <c r="I1617" t="s">
        <v>18</v>
      </c>
    </row>
    <row r="1618" spans="1:9" x14ac:dyDescent="0.3">
      <c r="A1618" t="s">
        <v>3106</v>
      </c>
      <c r="B1618" t="s">
        <v>1134</v>
      </c>
      <c r="C1618" t="s">
        <v>16</v>
      </c>
      <c r="D1618">
        <v>187989.01</v>
      </c>
      <c r="E1618">
        <v>31085.48</v>
      </c>
      <c r="F1618" s="4">
        <v>45451</v>
      </c>
      <c r="G1618" s="4">
        <v>45615</v>
      </c>
      <c r="H1618" t="s">
        <v>2304</v>
      </c>
      <c r="I1618" t="s">
        <v>13</v>
      </c>
    </row>
    <row r="1619" spans="1:9" x14ac:dyDescent="0.3">
      <c r="A1619" t="s">
        <v>3107</v>
      </c>
      <c r="B1619" t="s">
        <v>3108</v>
      </c>
      <c r="C1619" t="s">
        <v>11</v>
      </c>
      <c r="D1619">
        <v>948714.39</v>
      </c>
      <c r="E1619">
        <v>41301.120000000003</v>
      </c>
      <c r="F1619" s="4">
        <v>44920</v>
      </c>
      <c r="G1619" s="4">
        <v>45733</v>
      </c>
      <c r="H1619" t="s">
        <v>1517</v>
      </c>
      <c r="I1619" t="s">
        <v>29</v>
      </c>
    </row>
    <row r="1620" spans="1:9" x14ac:dyDescent="0.3">
      <c r="A1620" t="s">
        <v>3109</v>
      </c>
      <c r="B1620" t="s">
        <v>277</v>
      </c>
      <c r="C1620" t="s">
        <v>35</v>
      </c>
      <c r="D1620">
        <v>105271.48</v>
      </c>
      <c r="E1620">
        <v>12617.13</v>
      </c>
      <c r="F1620" s="4">
        <v>44237</v>
      </c>
      <c r="G1620" s="4">
        <v>45483</v>
      </c>
      <c r="H1620" t="s">
        <v>82</v>
      </c>
      <c r="I1620" t="s">
        <v>18</v>
      </c>
    </row>
    <row r="1621" spans="1:9" x14ac:dyDescent="0.3">
      <c r="A1621" t="s">
        <v>3110</v>
      </c>
      <c r="B1621" t="s">
        <v>3111</v>
      </c>
      <c r="C1621" t="s">
        <v>35</v>
      </c>
      <c r="D1621">
        <v>745292.38</v>
      </c>
      <c r="E1621">
        <v>10607.41</v>
      </c>
      <c r="F1621" s="4">
        <v>44355</v>
      </c>
      <c r="G1621" s="4">
        <v>45050</v>
      </c>
      <c r="H1621" t="s">
        <v>801</v>
      </c>
      <c r="I1621" t="s">
        <v>13</v>
      </c>
    </row>
    <row r="1622" spans="1:9" x14ac:dyDescent="0.3">
      <c r="A1622" t="s">
        <v>3112</v>
      </c>
      <c r="B1622" t="s">
        <v>642</v>
      </c>
      <c r="C1622" t="s">
        <v>39</v>
      </c>
      <c r="D1622">
        <v>211338.33</v>
      </c>
      <c r="E1622">
        <v>20345.2</v>
      </c>
      <c r="F1622" s="4">
        <v>44079</v>
      </c>
      <c r="G1622" s="4">
        <v>44271</v>
      </c>
      <c r="H1622" t="s">
        <v>292</v>
      </c>
      <c r="I1622" t="s">
        <v>18</v>
      </c>
    </row>
    <row r="1623" spans="1:9" x14ac:dyDescent="0.3">
      <c r="A1623" t="s">
        <v>3113</v>
      </c>
      <c r="B1623" t="s">
        <v>2394</v>
      </c>
      <c r="C1623" t="s">
        <v>16</v>
      </c>
      <c r="D1623">
        <v>545462.67000000004</v>
      </c>
      <c r="E1623">
        <v>10965.06</v>
      </c>
      <c r="F1623" s="4">
        <v>45032</v>
      </c>
      <c r="G1623" s="4">
        <v>45467</v>
      </c>
      <c r="H1623" t="s">
        <v>680</v>
      </c>
      <c r="I1623" t="s">
        <v>29</v>
      </c>
    </row>
    <row r="1624" spans="1:9" x14ac:dyDescent="0.3">
      <c r="A1624" t="s">
        <v>3114</v>
      </c>
      <c r="B1624" t="s">
        <v>3115</v>
      </c>
      <c r="C1624" t="s">
        <v>35</v>
      </c>
      <c r="D1624">
        <v>721920.43</v>
      </c>
      <c r="E1624">
        <v>37758.69</v>
      </c>
      <c r="F1624" s="4">
        <v>44651</v>
      </c>
      <c r="G1624" s="4">
        <v>44953</v>
      </c>
      <c r="H1624" t="s">
        <v>1714</v>
      </c>
      <c r="I1624" t="s">
        <v>29</v>
      </c>
    </row>
    <row r="1625" spans="1:9" x14ac:dyDescent="0.3">
      <c r="A1625" t="s">
        <v>3116</v>
      </c>
      <c r="B1625" t="s">
        <v>3117</v>
      </c>
      <c r="C1625" t="s">
        <v>16</v>
      </c>
      <c r="D1625">
        <v>850137.23</v>
      </c>
      <c r="E1625">
        <v>27797.26</v>
      </c>
      <c r="F1625" s="4">
        <v>44530</v>
      </c>
      <c r="G1625" s="4">
        <v>45243</v>
      </c>
      <c r="H1625" t="s">
        <v>52</v>
      </c>
      <c r="I1625" t="s">
        <v>13</v>
      </c>
    </row>
    <row r="1626" spans="1:9" x14ac:dyDescent="0.3">
      <c r="A1626" t="s">
        <v>3118</v>
      </c>
      <c r="B1626" t="s">
        <v>3119</v>
      </c>
      <c r="C1626" t="s">
        <v>39</v>
      </c>
      <c r="D1626">
        <v>638021.53</v>
      </c>
      <c r="E1626">
        <v>29382.2</v>
      </c>
      <c r="F1626" s="4">
        <v>44754</v>
      </c>
      <c r="G1626" s="4">
        <v>45070</v>
      </c>
      <c r="H1626" t="s">
        <v>611</v>
      </c>
      <c r="I1626" t="s">
        <v>13</v>
      </c>
    </row>
    <row r="1627" spans="1:9" x14ac:dyDescent="0.3">
      <c r="A1627" t="s">
        <v>3120</v>
      </c>
      <c r="B1627" t="s">
        <v>2828</v>
      </c>
      <c r="C1627" t="s">
        <v>16</v>
      </c>
      <c r="D1627">
        <v>388440.72</v>
      </c>
      <c r="E1627">
        <v>15674.33</v>
      </c>
      <c r="F1627" s="4">
        <v>45053</v>
      </c>
      <c r="G1627" s="4">
        <v>45615</v>
      </c>
      <c r="H1627" t="s">
        <v>818</v>
      </c>
      <c r="I1627" t="s">
        <v>29</v>
      </c>
    </row>
    <row r="1628" spans="1:9" x14ac:dyDescent="0.3">
      <c r="A1628" t="s">
        <v>3121</v>
      </c>
      <c r="B1628" t="s">
        <v>3122</v>
      </c>
      <c r="C1628" t="s">
        <v>27</v>
      </c>
      <c r="D1628">
        <v>190027.43</v>
      </c>
      <c r="E1628">
        <v>16353.73</v>
      </c>
      <c r="F1628" s="4">
        <v>44988</v>
      </c>
      <c r="G1628" s="4">
        <v>45201</v>
      </c>
      <c r="H1628" t="s">
        <v>2134</v>
      </c>
      <c r="I1628" t="s">
        <v>13</v>
      </c>
    </row>
    <row r="1629" spans="1:9" x14ac:dyDescent="0.3">
      <c r="A1629" t="s">
        <v>3123</v>
      </c>
      <c r="B1629" t="s">
        <v>1136</v>
      </c>
      <c r="C1629" t="s">
        <v>39</v>
      </c>
      <c r="D1629">
        <v>845826.09</v>
      </c>
      <c r="E1629">
        <v>36073.83</v>
      </c>
      <c r="F1629" s="4">
        <v>44526</v>
      </c>
      <c r="G1629" s="4">
        <v>45505</v>
      </c>
      <c r="H1629" t="s">
        <v>720</v>
      </c>
      <c r="I1629" t="s">
        <v>18</v>
      </c>
    </row>
    <row r="1630" spans="1:9" x14ac:dyDescent="0.3">
      <c r="A1630" t="s">
        <v>3124</v>
      </c>
      <c r="B1630" t="s">
        <v>3125</v>
      </c>
      <c r="C1630" t="s">
        <v>35</v>
      </c>
      <c r="D1630">
        <v>663180.66</v>
      </c>
      <c r="E1630">
        <v>33888.019999999997</v>
      </c>
      <c r="F1630" s="4">
        <v>45265</v>
      </c>
      <c r="G1630" s="4">
        <v>45560</v>
      </c>
      <c r="H1630" t="s">
        <v>744</v>
      </c>
      <c r="I1630" t="s">
        <v>13</v>
      </c>
    </row>
    <row r="1631" spans="1:9" x14ac:dyDescent="0.3">
      <c r="A1631" t="s">
        <v>3126</v>
      </c>
      <c r="B1631" t="s">
        <v>1824</v>
      </c>
      <c r="C1631" t="s">
        <v>27</v>
      </c>
      <c r="D1631">
        <v>542034.56000000006</v>
      </c>
      <c r="E1631">
        <v>29514.53</v>
      </c>
      <c r="F1631" s="4">
        <v>44244</v>
      </c>
      <c r="G1631" s="4">
        <v>45622</v>
      </c>
      <c r="H1631" t="s">
        <v>1038</v>
      </c>
      <c r="I1631" t="s">
        <v>18</v>
      </c>
    </row>
    <row r="1632" spans="1:9" x14ac:dyDescent="0.3">
      <c r="A1632" t="s">
        <v>3127</v>
      </c>
      <c r="B1632" t="s">
        <v>3128</v>
      </c>
      <c r="C1632" t="s">
        <v>35</v>
      </c>
      <c r="D1632">
        <v>682336.5</v>
      </c>
      <c r="E1632">
        <v>4344.3</v>
      </c>
      <c r="F1632" s="4">
        <v>45048</v>
      </c>
      <c r="G1632" s="4">
        <v>45607</v>
      </c>
      <c r="H1632" t="s">
        <v>2504</v>
      </c>
      <c r="I1632" t="s">
        <v>18</v>
      </c>
    </row>
    <row r="1633" spans="1:9" x14ac:dyDescent="0.3">
      <c r="A1633" t="s">
        <v>3129</v>
      </c>
      <c r="B1633" t="s">
        <v>409</v>
      </c>
      <c r="C1633" t="s">
        <v>39</v>
      </c>
      <c r="D1633">
        <v>896513</v>
      </c>
      <c r="E1633">
        <v>9604.6</v>
      </c>
      <c r="F1633" s="4">
        <v>44841</v>
      </c>
      <c r="G1633" s="4">
        <v>45186</v>
      </c>
      <c r="H1633" t="s">
        <v>111</v>
      </c>
      <c r="I1633" t="s">
        <v>29</v>
      </c>
    </row>
    <row r="1634" spans="1:9" x14ac:dyDescent="0.3">
      <c r="A1634" t="s">
        <v>3130</v>
      </c>
      <c r="B1634" t="s">
        <v>3131</v>
      </c>
      <c r="C1634" t="s">
        <v>11</v>
      </c>
      <c r="D1634">
        <v>670705.37</v>
      </c>
      <c r="E1634">
        <v>41740.39</v>
      </c>
      <c r="F1634" s="4">
        <v>45308</v>
      </c>
      <c r="G1634" s="4">
        <v>45425</v>
      </c>
      <c r="H1634" t="s">
        <v>158</v>
      </c>
      <c r="I1634" t="s">
        <v>18</v>
      </c>
    </row>
    <row r="1635" spans="1:9" x14ac:dyDescent="0.3">
      <c r="A1635" t="s">
        <v>3132</v>
      </c>
      <c r="B1635" t="s">
        <v>1474</v>
      </c>
      <c r="C1635" t="s">
        <v>11</v>
      </c>
      <c r="D1635">
        <v>811201.38</v>
      </c>
      <c r="E1635">
        <v>23723.200000000001</v>
      </c>
      <c r="F1635" s="4">
        <v>45160</v>
      </c>
      <c r="G1635" s="4">
        <v>45789</v>
      </c>
      <c r="H1635" t="s">
        <v>153</v>
      </c>
      <c r="I1635" t="s">
        <v>18</v>
      </c>
    </row>
    <row r="1636" spans="1:9" x14ac:dyDescent="0.3">
      <c r="A1636" t="s">
        <v>3133</v>
      </c>
      <c r="B1636" t="s">
        <v>2068</v>
      </c>
      <c r="C1636" t="s">
        <v>27</v>
      </c>
      <c r="D1636">
        <v>635460.18999999994</v>
      </c>
      <c r="E1636">
        <v>38881.06</v>
      </c>
      <c r="F1636" s="4">
        <v>45431</v>
      </c>
      <c r="G1636" s="4">
        <v>45769</v>
      </c>
      <c r="H1636" t="s">
        <v>341</v>
      </c>
      <c r="I1636" t="s">
        <v>29</v>
      </c>
    </row>
    <row r="1637" spans="1:9" x14ac:dyDescent="0.3">
      <c r="A1637" t="s">
        <v>3134</v>
      </c>
      <c r="B1637" t="s">
        <v>373</v>
      </c>
      <c r="C1637" t="s">
        <v>27</v>
      </c>
      <c r="D1637">
        <v>725650.36</v>
      </c>
      <c r="E1637">
        <v>47141.279999999999</v>
      </c>
      <c r="F1637" s="4">
        <v>45445</v>
      </c>
      <c r="G1637" s="4">
        <v>45830</v>
      </c>
      <c r="H1637" t="s">
        <v>1296</v>
      </c>
      <c r="I1637" t="s">
        <v>29</v>
      </c>
    </row>
    <row r="1638" spans="1:9" x14ac:dyDescent="0.3">
      <c r="A1638" t="s">
        <v>3135</v>
      </c>
      <c r="B1638" t="s">
        <v>899</v>
      </c>
      <c r="C1638" t="s">
        <v>27</v>
      </c>
      <c r="D1638">
        <v>794834.4</v>
      </c>
      <c r="E1638">
        <v>19789.169999999998</v>
      </c>
      <c r="F1638" s="4">
        <v>44795</v>
      </c>
      <c r="G1638" s="4">
        <v>44971</v>
      </c>
      <c r="H1638" t="s">
        <v>28</v>
      </c>
      <c r="I1638" t="s">
        <v>18</v>
      </c>
    </row>
    <row r="1639" spans="1:9" x14ac:dyDescent="0.3">
      <c r="A1639" t="s">
        <v>3136</v>
      </c>
      <c r="B1639" t="s">
        <v>3004</v>
      </c>
      <c r="C1639" t="s">
        <v>39</v>
      </c>
      <c r="D1639">
        <v>542067.81000000006</v>
      </c>
      <c r="E1639">
        <v>23194.09</v>
      </c>
      <c r="F1639" s="4">
        <v>45134</v>
      </c>
      <c r="G1639" s="4">
        <v>45446</v>
      </c>
      <c r="H1639" t="s">
        <v>698</v>
      </c>
      <c r="I1639" t="s">
        <v>18</v>
      </c>
    </row>
    <row r="1640" spans="1:9" x14ac:dyDescent="0.3">
      <c r="A1640" t="s">
        <v>3137</v>
      </c>
      <c r="B1640" t="s">
        <v>3040</v>
      </c>
      <c r="C1640" t="s">
        <v>39</v>
      </c>
      <c r="D1640">
        <v>825237.06</v>
      </c>
      <c r="E1640">
        <v>39537.94</v>
      </c>
      <c r="F1640" s="4">
        <v>44829</v>
      </c>
      <c r="G1640" s="4">
        <v>45769</v>
      </c>
      <c r="H1640" t="s">
        <v>1140</v>
      </c>
      <c r="I1640" t="s">
        <v>13</v>
      </c>
    </row>
    <row r="1641" spans="1:9" x14ac:dyDescent="0.3">
      <c r="A1641" t="s">
        <v>3138</v>
      </c>
      <c r="B1641" t="s">
        <v>3139</v>
      </c>
      <c r="C1641" t="s">
        <v>11</v>
      </c>
      <c r="D1641">
        <v>378560.03</v>
      </c>
      <c r="E1641">
        <v>37091.769999999997</v>
      </c>
      <c r="F1641" s="4">
        <v>44837</v>
      </c>
      <c r="G1641" s="4">
        <v>45339</v>
      </c>
      <c r="H1641" t="s">
        <v>980</v>
      </c>
      <c r="I1641" t="s">
        <v>29</v>
      </c>
    </row>
    <row r="1642" spans="1:9" x14ac:dyDescent="0.3">
      <c r="A1642" t="s">
        <v>3140</v>
      </c>
      <c r="B1642" t="s">
        <v>3141</v>
      </c>
      <c r="C1642" t="s">
        <v>39</v>
      </c>
      <c r="D1642">
        <v>533414.56000000006</v>
      </c>
      <c r="E1642">
        <v>34228.29</v>
      </c>
      <c r="F1642" s="4">
        <v>44616</v>
      </c>
      <c r="G1642" s="4">
        <v>45318</v>
      </c>
      <c r="H1642" t="s">
        <v>798</v>
      </c>
      <c r="I1642" t="s">
        <v>29</v>
      </c>
    </row>
    <row r="1643" spans="1:9" x14ac:dyDescent="0.3">
      <c r="A1643" t="s">
        <v>3142</v>
      </c>
      <c r="B1643" t="s">
        <v>3143</v>
      </c>
      <c r="C1643" t="s">
        <v>27</v>
      </c>
      <c r="D1643">
        <v>456626.33</v>
      </c>
      <c r="E1643">
        <v>16735.14</v>
      </c>
      <c r="F1643" s="4">
        <v>44964</v>
      </c>
      <c r="G1643" s="4">
        <v>45094</v>
      </c>
      <c r="H1643" t="s">
        <v>55</v>
      </c>
      <c r="I1643" t="s">
        <v>13</v>
      </c>
    </row>
    <row r="1644" spans="1:9" x14ac:dyDescent="0.3">
      <c r="A1644" t="s">
        <v>3144</v>
      </c>
      <c r="B1644" t="s">
        <v>1770</v>
      </c>
      <c r="C1644" t="s">
        <v>11</v>
      </c>
      <c r="D1644">
        <v>445942.01</v>
      </c>
      <c r="E1644">
        <v>26657.89</v>
      </c>
      <c r="F1644" s="4">
        <v>44414</v>
      </c>
      <c r="G1644" s="4">
        <v>44755</v>
      </c>
      <c r="H1644" t="s">
        <v>52</v>
      </c>
      <c r="I1644" t="s">
        <v>18</v>
      </c>
    </row>
    <row r="1645" spans="1:9" x14ac:dyDescent="0.3">
      <c r="A1645" t="s">
        <v>3145</v>
      </c>
      <c r="B1645" t="s">
        <v>155</v>
      </c>
      <c r="C1645" t="s">
        <v>16</v>
      </c>
      <c r="D1645">
        <v>256745.36</v>
      </c>
      <c r="E1645">
        <v>33758.42</v>
      </c>
      <c r="F1645" s="4">
        <v>45205</v>
      </c>
      <c r="G1645" s="4">
        <v>45545</v>
      </c>
      <c r="H1645" t="s">
        <v>90</v>
      </c>
      <c r="I1645" t="s">
        <v>18</v>
      </c>
    </row>
    <row r="1646" spans="1:9" x14ac:dyDescent="0.3">
      <c r="A1646" t="s">
        <v>3146</v>
      </c>
      <c r="B1646" t="s">
        <v>529</v>
      </c>
      <c r="C1646" t="s">
        <v>39</v>
      </c>
      <c r="D1646">
        <v>164752.54</v>
      </c>
      <c r="E1646">
        <v>49994.21</v>
      </c>
      <c r="F1646" s="4">
        <v>44705</v>
      </c>
      <c r="G1646" s="4">
        <v>45105</v>
      </c>
      <c r="H1646" t="s">
        <v>435</v>
      </c>
      <c r="I1646" t="s">
        <v>29</v>
      </c>
    </row>
    <row r="1647" spans="1:9" x14ac:dyDescent="0.3">
      <c r="A1647" t="s">
        <v>3147</v>
      </c>
      <c r="B1647" t="s">
        <v>2486</v>
      </c>
      <c r="C1647" t="s">
        <v>35</v>
      </c>
      <c r="D1647">
        <v>102689.13</v>
      </c>
      <c r="E1647">
        <v>45881.09</v>
      </c>
      <c r="F1647" s="4">
        <v>44283</v>
      </c>
      <c r="G1647" s="4">
        <v>44982</v>
      </c>
      <c r="H1647" t="s">
        <v>1183</v>
      </c>
      <c r="I1647" t="s">
        <v>13</v>
      </c>
    </row>
    <row r="1648" spans="1:9" x14ac:dyDescent="0.3">
      <c r="A1648" t="s">
        <v>3148</v>
      </c>
      <c r="B1648" t="s">
        <v>3149</v>
      </c>
      <c r="C1648" t="s">
        <v>39</v>
      </c>
      <c r="D1648">
        <v>648109.73</v>
      </c>
      <c r="E1648">
        <v>49043.31</v>
      </c>
      <c r="F1648" s="4">
        <v>44620</v>
      </c>
      <c r="G1648" s="4">
        <v>44771</v>
      </c>
      <c r="H1648" t="s">
        <v>49</v>
      </c>
      <c r="I1648" t="s">
        <v>13</v>
      </c>
    </row>
    <row r="1649" spans="1:9" x14ac:dyDescent="0.3">
      <c r="A1649" t="s">
        <v>3150</v>
      </c>
      <c r="B1649" t="s">
        <v>3151</v>
      </c>
      <c r="C1649" t="s">
        <v>27</v>
      </c>
      <c r="D1649">
        <v>606027.32999999996</v>
      </c>
      <c r="E1649">
        <v>49534.89</v>
      </c>
      <c r="F1649" s="4">
        <v>44560</v>
      </c>
      <c r="G1649" s="4">
        <v>44953</v>
      </c>
      <c r="H1649" t="s">
        <v>1662</v>
      </c>
      <c r="I1649" t="s">
        <v>29</v>
      </c>
    </row>
    <row r="1650" spans="1:9" x14ac:dyDescent="0.3">
      <c r="A1650" t="s">
        <v>3152</v>
      </c>
      <c r="B1650" t="s">
        <v>2237</v>
      </c>
      <c r="C1650" t="s">
        <v>11</v>
      </c>
      <c r="D1650">
        <v>814094.04</v>
      </c>
      <c r="E1650">
        <v>38411.99</v>
      </c>
      <c r="F1650" s="4">
        <v>44786</v>
      </c>
      <c r="G1650" s="4">
        <v>44905</v>
      </c>
      <c r="H1650" t="s">
        <v>1140</v>
      </c>
      <c r="I1650" t="s">
        <v>13</v>
      </c>
    </row>
    <row r="1651" spans="1:9" x14ac:dyDescent="0.3">
      <c r="A1651" t="s">
        <v>3153</v>
      </c>
      <c r="B1651" t="s">
        <v>2373</v>
      </c>
      <c r="C1651" t="s">
        <v>11</v>
      </c>
      <c r="D1651">
        <v>742626.42</v>
      </c>
      <c r="E1651">
        <v>16148.38</v>
      </c>
      <c r="F1651" s="4">
        <v>45171</v>
      </c>
      <c r="G1651" s="4">
        <v>45346</v>
      </c>
      <c r="H1651" t="s">
        <v>196</v>
      </c>
      <c r="I1651" t="s">
        <v>18</v>
      </c>
    </row>
    <row r="1652" spans="1:9" x14ac:dyDescent="0.3">
      <c r="A1652" t="s">
        <v>3154</v>
      </c>
      <c r="B1652" t="s">
        <v>26</v>
      </c>
      <c r="C1652" t="s">
        <v>11</v>
      </c>
      <c r="D1652">
        <v>749917.46</v>
      </c>
      <c r="E1652">
        <v>28815.53</v>
      </c>
      <c r="F1652" s="4">
        <v>44153</v>
      </c>
      <c r="G1652" s="4">
        <v>44904</v>
      </c>
      <c r="H1652" t="s">
        <v>614</v>
      </c>
      <c r="I1652" t="s">
        <v>29</v>
      </c>
    </row>
    <row r="1653" spans="1:9" x14ac:dyDescent="0.3">
      <c r="A1653" t="s">
        <v>3155</v>
      </c>
      <c r="B1653" t="s">
        <v>3156</v>
      </c>
      <c r="C1653" t="s">
        <v>11</v>
      </c>
      <c r="D1653">
        <v>438846.71999999997</v>
      </c>
      <c r="E1653">
        <v>11380.07</v>
      </c>
      <c r="F1653" s="4">
        <v>44831</v>
      </c>
      <c r="G1653" s="4">
        <v>45561</v>
      </c>
      <c r="H1653" t="s">
        <v>1002</v>
      </c>
      <c r="I1653" t="s">
        <v>13</v>
      </c>
    </row>
    <row r="1654" spans="1:9" x14ac:dyDescent="0.3">
      <c r="A1654" t="s">
        <v>3157</v>
      </c>
      <c r="B1654" t="s">
        <v>3158</v>
      </c>
      <c r="C1654" t="s">
        <v>11</v>
      </c>
      <c r="D1654">
        <v>314710</v>
      </c>
      <c r="E1654">
        <v>16826.919999999998</v>
      </c>
      <c r="F1654" s="4">
        <v>45076</v>
      </c>
      <c r="G1654" s="4">
        <v>45630</v>
      </c>
      <c r="H1654" t="s">
        <v>179</v>
      </c>
      <c r="I1654" t="s">
        <v>18</v>
      </c>
    </row>
    <row r="1655" spans="1:9" x14ac:dyDescent="0.3">
      <c r="A1655" t="s">
        <v>3159</v>
      </c>
      <c r="B1655" t="s">
        <v>3160</v>
      </c>
      <c r="C1655" t="s">
        <v>39</v>
      </c>
      <c r="D1655">
        <v>256359.58</v>
      </c>
      <c r="E1655">
        <v>36739.72</v>
      </c>
      <c r="F1655" s="4">
        <v>45339</v>
      </c>
      <c r="G1655" s="4">
        <v>45377</v>
      </c>
      <c r="H1655" t="s">
        <v>416</v>
      </c>
      <c r="I1655" t="s">
        <v>13</v>
      </c>
    </row>
    <row r="1656" spans="1:9" x14ac:dyDescent="0.3">
      <c r="A1656" t="s">
        <v>3161</v>
      </c>
      <c r="B1656" t="s">
        <v>3162</v>
      </c>
      <c r="C1656" t="s">
        <v>39</v>
      </c>
      <c r="D1656">
        <v>366623.78</v>
      </c>
      <c r="E1656">
        <v>24439.040000000001</v>
      </c>
      <c r="F1656" s="4">
        <v>44824</v>
      </c>
      <c r="G1656" s="4">
        <v>44946</v>
      </c>
      <c r="H1656" t="s">
        <v>723</v>
      </c>
      <c r="I1656" t="s">
        <v>29</v>
      </c>
    </row>
    <row r="1657" spans="1:9" x14ac:dyDescent="0.3">
      <c r="A1657" t="s">
        <v>3163</v>
      </c>
      <c r="B1657" t="s">
        <v>2581</v>
      </c>
      <c r="C1657" t="s">
        <v>39</v>
      </c>
      <c r="D1657">
        <v>892705.2</v>
      </c>
      <c r="E1657">
        <v>33456.120000000003</v>
      </c>
      <c r="F1657" s="4">
        <v>45293</v>
      </c>
      <c r="G1657" s="4">
        <v>45794</v>
      </c>
      <c r="H1657" t="s">
        <v>839</v>
      </c>
      <c r="I1657" t="s">
        <v>13</v>
      </c>
    </row>
    <row r="1658" spans="1:9" x14ac:dyDescent="0.3">
      <c r="A1658" t="s">
        <v>3164</v>
      </c>
      <c r="B1658" t="s">
        <v>1988</v>
      </c>
      <c r="C1658" t="s">
        <v>16</v>
      </c>
      <c r="D1658">
        <v>425092.45</v>
      </c>
      <c r="E1658">
        <v>16452.919999999998</v>
      </c>
      <c r="F1658" s="4">
        <v>44148</v>
      </c>
      <c r="G1658" s="4">
        <v>45034</v>
      </c>
      <c r="H1658" t="s">
        <v>1226</v>
      </c>
      <c r="I1658" t="s">
        <v>29</v>
      </c>
    </row>
    <row r="1659" spans="1:9" x14ac:dyDescent="0.3">
      <c r="A1659" t="s">
        <v>3165</v>
      </c>
      <c r="B1659" t="s">
        <v>3166</v>
      </c>
      <c r="C1659" t="s">
        <v>16</v>
      </c>
      <c r="D1659">
        <v>457607.04</v>
      </c>
      <c r="E1659">
        <v>37716.32</v>
      </c>
      <c r="F1659" s="4">
        <v>44280</v>
      </c>
      <c r="G1659" s="4">
        <v>45465</v>
      </c>
      <c r="H1659" t="s">
        <v>2151</v>
      </c>
      <c r="I1659" t="s">
        <v>18</v>
      </c>
    </row>
    <row r="1660" spans="1:9" x14ac:dyDescent="0.3">
      <c r="A1660" t="s">
        <v>3167</v>
      </c>
      <c r="B1660" t="s">
        <v>3168</v>
      </c>
      <c r="C1660" t="s">
        <v>27</v>
      </c>
      <c r="D1660">
        <v>769861.76</v>
      </c>
      <c r="E1660">
        <v>22392.560000000001</v>
      </c>
      <c r="F1660" s="4">
        <v>44590</v>
      </c>
      <c r="G1660" s="4">
        <v>45036</v>
      </c>
      <c r="H1660" t="s">
        <v>1197</v>
      </c>
      <c r="I1660" t="s">
        <v>29</v>
      </c>
    </row>
    <row r="1661" spans="1:9" x14ac:dyDescent="0.3">
      <c r="A1661" t="s">
        <v>3169</v>
      </c>
      <c r="B1661" t="s">
        <v>712</v>
      </c>
      <c r="C1661" t="s">
        <v>35</v>
      </c>
      <c r="D1661">
        <v>742867</v>
      </c>
      <c r="E1661">
        <v>30204.97</v>
      </c>
      <c r="F1661" s="4">
        <v>44768</v>
      </c>
      <c r="G1661" s="4">
        <v>45038</v>
      </c>
      <c r="H1661" t="s">
        <v>413</v>
      </c>
      <c r="I1661" t="s">
        <v>29</v>
      </c>
    </row>
    <row r="1662" spans="1:9" x14ac:dyDescent="0.3">
      <c r="A1662" t="s">
        <v>3170</v>
      </c>
      <c r="B1662" t="s">
        <v>2312</v>
      </c>
      <c r="C1662" t="s">
        <v>16</v>
      </c>
      <c r="D1662">
        <v>560542.23</v>
      </c>
      <c r="E1662">
        <v>4284.1400000000003</v>
      </c>
      <c r="F1662" s="4">
        <v>44777</v>
      </c>
      <c r="G1662" s="4">
        <v>45054</v>
      </c>
      <c r="H1662" t="s">
        <v>173</v>
      </c>
      <c r="I1662" t="s">
        <v>18</v>
      </c>
    </row>
    <row r="1663" spans="1:9" x14ac:dyDescent="0.3">
      <c r="A1663" t="s">
        <v>3171</v>
      </c>
      <c r="B1663" t="s">
        <v>2440</v>
      </c>
      <c r="C1663" t="s">
        <v>35</v>
      </c>
      <c r="D1663">
        <v>625400.17000000004</v>
      </c>
      <c r="E1663">
        <v>10816.3</v>
      </c>
      <c r="F1663" s="4">
        <v>45277</v>
      </c>
      <c r="G1663" s="4">
        <v>45734</v>
      </c>
      <c r="H1663" t="s">
        <v>36</v>
      </c>
      <c r="I1663" t="s">
        <v>13</v>
      </c>
    </row>
    <row r="1664" spans="1:9" x14ac:dyDescent="0.3">
      <c r="A1664" t="s">
        <v>3172</v>
      </c>
      <c r="B1664" t="s">
        <v>3173</v>
      </c>
      <c r="C1664" t="s">
        <v>27</v>
      </c>
      <c r="D1664">
        <v>664432.07999999996</v>
      </c>
      <c r="E1664">
        <v>48911.45</v>
      </c>
      <c r="F1664" s="4">
        <v>45272</v>
      </c>
      <c r="G1664" s="4">
        <v>45409</v>
      </c>
      <c r="H1664" t="s">
        <v>929</v>
      </c>
      <c r="I1664" t="s">
        <v>13</v>
      </c>
    </row>
    <row r="1665" spans="1:9" x14ac:dyDescent="0.3">
      <c r="A1665" t="s">
        <v>3174</v>
      </c>
      <c r="B1665" t="s">
        <v>98</v>
      </c>
      <c r="C1665" t="s">
        <v>27</v>
      </c>
      <c r="D1665">
        <v>893937.46</v>
      </c>
      <c r="E1665">
        <v>35790.22</v>
      </c>
      <c r="F1665" s="4">
        <v>45215</v>
      </c>
      <c r="G1665" s="4">
        <v>45343</v>
      </c>
      <c r="H1665" t="s">
        <v>1226</v>
      </c>
      <c r="I1665" t="s">
        <v>18</v>
      </c>
    </row>
    <row r="1666" spans="1:9" x14ac:dyDescent="0.3">
      <c r="A1666" t="s">
        <v>3175</v>
      </c>
      <c r="B1666" t="s">
        <v>201</v>
      </c>
      <c r="C1666" t="s">
        <v>11</v>
      </c>
      <c r="D1666">
        <v>699637.01</v>
      </c>
      <c r="E1666">
        <v>6037.9</v>
      </c>
      <c r="F1666" s="4">
        <v>45318</v>
      </c>
      <c r="G1666" s="4">
        <v>45687</v>
      </c>
      <c r="H1666" t="s">
        <v>666</v>
      </c>
      <c r="I1666" t="s">
        <v>29</v>
      </c>
    </row>
    <row r="1667" spans="1:9" x14ac:dyDescent="0.3">
      <c r="A1667" t="s">
        <v>3176</v>
      </c>
      <c r="B1667" t="s">
        <v>3177</v>
      </c>
      <c r="C1667" t="s">
        <v>16</v>
      </c>
      <c r="D1667">
        <v>248359.36</v>
      </c>
      <c r="E1667">
        <v>7425.97</v>
      </c>
      <c r="F1667" s="4">
        <v>44960</v>
      </c>
      <c r="G1667" s="4">
        <v>45244</v>
      </c>
      <c r="H1667" t="s">
        <v>581</v>
      </c>
      <c r="I1667" t="s">
        <v>29</v>
      </c>
    </row>
    <row r="1668" spans="1:9" x14ac:dyDescent="0.3">
      <c r="A1668" t="s">
        <v>3178</v>
      </c>
      <c r="B1668" t="s">
        <v>916</v>
      </c>
      <c r="C1668" t="s">
        <v>35</v>
      </c>
      <c r="D1668">
        <v>779109.81</v>
      </c>
      <c r="E1668">
        <v>20080.8</v>
      </c>
      <c r="F1668" s="4">
        <v>45486</v>
      </c>
      <c r="G1668" s="4">
        <v>45806</v>
      </c>
      <c r="H1668" t="s">
        <v>717</v>
      </c>
      <c r="I1668" t="s">
        <v>29</v>
      </c>
    </row>
    <row r="1669" spans="1:9" x14ac:dyDescent="0.3">
      <c r="A1669" t="s">
        <v>3179</v>
      </c>
      <c r="B1669" t="s">
        <v>3180</v>
      </c>
      <c r="C1669" t="s">
        <v>27</v>
      </c>
      <c r="D1669">
        <v>741220.7</v>
      </c>
      <c r="E1669">
        <v>28773.33</v>
      </c>
      <c r="F1669" s="4">
        <v>44656</v>
      </c>
      <c r="G1669" s="4">
        <v>44666</v>
      </c>
      <c r="H1669" t="s">
        <v>594</v>
      </c>
      <c r="I1669" t="s">
        <v>18</v>
      </c>
    </row>
    <row r="1670" spans="1:9" x14ac:dyDescent="0.3">
      <c r="A1670" t="s">
        <v>3181</v>
      </c>
      <c r="B1670" t="s">
        <v>690</v>
      </c>
      <c r="C1670" t="s">
        <v>27</v>
      </c>
      <c r="D1670">
        <v>934022.74</v>
      </c>
      <c r="E1670">
        <v>49305.5</v>
      </c>
      <c r="F1670" s="4">
        <v>45487</v>
      </c>
      <c r="G1670" s="4">
        <v>45807</v>
      </c>
      <c r="H1670" t="s">
        <v>1087</v>
      </c>
      <c r="I1670" t="s">
        <v>18</v>
      </c>
    </row>
    <row r="1671" spans="1:9" x14ac:dyDescent="0.3">
      <c r="A1671" t="s">
        <v>3182</v>
      </c>
      <c r="B1671" t="s">
        <v>3183</v>
      </c>
      <c r="C1671" t="s">
        <v>35</v>
      </c>
      <c r="D1671">
        <v>511340.49</v>
      </c>
      <c r="E1671">
        <v>44419.95</v>
      </c>
      <c r="F1671" s="4">
        <v>44977</v>
      </c>
      <c r="G1671" s="4">
        <v>45099</v>
      </c>
      <c r="H1671" t="s">
        <v>866</v>
      </c>
      <c r="I1671" t="s">
        <v>29</v>
      </c>
    </row>
    <row r="1672" spans="1:9" x14ac:dyDescent="0.3">
      <c r="A1672" t="s">
        <v>3184</v>
      </c>
      <c r="B1672" t="s">
        <v>3185</v>
      </c>
      <c r="C1672" t="s">
        <v>11</v>
      </c>
      <c r="D1672">
        <v>569281.86</v>
      </c>
      <c r="E1672">
        <v>21833.72</v>
      </c>
      <c r="F1672" s="4">
        <v>44762</v>
      </c>
      <c r="G1672" s="4">
        <v>44927</v>
      </c>
      <c r="H1672" t="s">
        <v>680</v>
      </c>
      <c r="I1672" t="s">
        <v>18</v>
      </c>
    </row>
    <row r="1673" spans="1:9" x14ac:dyDescent="0.3">
      <c r="A1673" t="s">
        <v>3186</v>
      </c>
      <c r="B1673" t="s">
        <v>2432</v>
      </c>
      <c r="C1673" t="s">
        <v>35</v>
      </c>
      <c r="D1673">
        <v>153542.01</v>
      </c>
      <c r="E1673">
        <v>40943.47</v>
      </c>
      <c r="F1673" s="4">
        <v>44359</v>
      </c>
      <c r="G1673" s="4">
        <v>45145</v>
      </c>
      <c r="H1673" t="s">
        <v>228</v>
      </c>
      <c r="I1673" t="s">
        <v>13</v>
      </c>
    </row>
    <row r="1674" spans="1:9" x14ac:dyDescent="0.3">
      <c r="A1674" t="s">
        <v>3187</v>
      </c>
      <c r="B1674" t="s">
        <v>3188</v>
      </c>
      <c r="C1674" t="s">
        <v>11</v>
      </c>
      <c r="D1674">
        <v>267210.95</v>
      </c>
      <c r="E1674">
        <v>14558.66</v>
      </c>
      <c r="F1674" s="4">
        <v>45205</v>
      </c>
      <c r="G1674" s="4">
        <v>45515</v>
      </c>
      <c r="H1674" t="s">
        <v>374</v>
      </c>
      <c r="I1674" t="s">
        <v>13</v>
      </c>
    </row>
    <row r="1675" spans="1:9" x14ac:dyDescent="0.3">
      <c r="A1675" t="s">
        <v>3189</v>
      </c>
      <c r="B1675" t="s">
        <v>3190</v>
      </c>
      <c r="C1675" t="s">
        <v>39</v>
      </c>
      <c r="D1675">
        <v>384561.29</v>
      </c>
      <c r="E1675">
        <v>15829.45</v>
      </c>
      <c r="F1675" s="4">
        <v>44427</v>
      </c>
      <c r="G1675" s="4">
        <v>44607</v>
      </c>
      <c r="H1675" t="s">
        <v>150</v>
      </c>
      <c r="I1675" t="s">
        <v>18</v>
      </c>
    </row>
    <row r="1676" spans="1:9" x14ac:dyDescent="0.3">
      <c r="A1676" t="s">
        <v>3191</v>
      </c>
      <c r="B1676" t="s">
        <v>470</v>
      </c>
      <c r="C1676" t="s">
        <v>39</v>
      </c>
      <c r="D1676">
        <v>270684.19</v>
      </c>
      <c r="E1676">
        <v>17195.64</v>
      </c>
      <c r="F1676" s="4">
        <v>45448</v>
      </c>
      <c r="G1676" s="4">
        <v>45633</v>
      </c>
      <c r="H1676" t="s">
        <v>413</v>
      </c>
      <c r="I1676" t="s">
        <v>18</v>
      </c>
    </row>
    <row r="1677" spans="1:9" x14ac:dyDescent="0.3">
      <c r="A1677" t="s">
        <v>3192</v>
      </c>
      <c r="B1677" t="s">
        <v>3193</v>
      </c>
      <c r="C1677" t="s">
        <v>35</v>
      </c>
      <c r="D1677">
        <v>884020.94</v>
      </c>
      <c r="E1677">
        <v>32536.799999999999</v>
      </c>
      <c r="F1677" s="4">
        <v>45311</v>
      </c>
      <c r="G1677" s="4">
        <v>45425</v>
      </c>
      <c r="H1677" t="s">
        <v>167</v>
      </c>
      <c r="I1677" t="s">
        <v>29</v>
      </c>
    </row>
    <row r="1678" spans="1:9" x14ac:dyDescent="0.3">
      <c r="A1678" t="s">
        <v>3194</v>
      </c>
      <c r="B1678" t="s">
        <v>1119</v>
      </c>
      <c r="C1678" t="s">
        <v>27</v>
      </c>
      <c r="D1678">
        <v>342693.87</v>
      </c>
      <c r="E1678">
        <v>4076.19</v>
      </c>
      <c r="F1678" s="4">
        <v>45202</v>
      </c>
      <c r="G1678" s="4">
        <v>45355</v>
      </c>
      <c r="H1678" t="s">
        <v>341</v>
      </c>
      <c r="I1678" t="s">
        <v>29</v>
      </c>
    </row>
    <row r="1679" spans="1:9" x14ac:dyDescent="0.3">
      <c r="A1679" t="s">
        <v>3195</v>
      </c>
      <c r="B1679" t="s">
        <v>3196</v>
      </c>
      <c r="C1679" t="s">
        <v>35</v>
      </c>
      <c r="D1679">
        <v>293536.83</v>
      </c>
      <c r="E1679">
        <v>14789.99</v>
      </c>
      <c r="F1679" s="4">
        <v>44117</v>
      </c>
      <c r="G1679" s="4">
        <v>45131</v>
      </c>
      <c r="H1679" t="s">
        <v>432</v>
      </c>
      <c r="I1679" t="s">
        <v>13</v>
      </c>
    </row>
    <row r="1680" spans="1:9" x14ac:dyDescent="0.3">
      <c r="A1680" t="s">
        <v>3197</v>
      </c>
      <c r="B1680" t="s">
        <v>3198</v>
      </c>
      <c r="C1680" t="s">
        <v>11</v>
      </c>
      <c r="D1680">
        <v>240819.3</v>
      </c>
      <c r="E1680">
        <v>14761.17</v>
      </c>
      <c r="F1680" s="4">
        <v>45260</v>
      </c>
      <c r="G1680" s="4">
        <v>45641</v>
      </c>
      <c r="H1680" t="s">
        <v>666</v>
      </c>
      <c r="I1680" t="s">
        <v>13</v>
      </c>
    </row>
    <row r="1681" spans="1:9" x14ac:dyDescent="0.3">
      <c r="A1681" t="s">
        <v>3199</v>
      </c>
      <c r="B1681" t="s">
        <v>3200</v>
      </c>
      <c r="C1681" t="s">
        <v>39</v>
      </c>
      <c r="D1681">
        <v>374030.98</v>
      </c>
      <c r="E1681">
        <v>26992.77</v>
      </c>
      <c r="F1681" s="4">
        <v>44319</v>
      </c>
      <c r="G1681" s="4">
        <v>44364</v>
      </c>
      <c r="H1681" t="s">
        <v>1669</v>
      </c>
      <c r="I1681" t="s">
        <v>18</v>
      </c>
    </row>
    <row r="1682" spans="1:9" x14ac:dyDescent="0.3">
      <c r="A1682" t="s">
        <v>3201</v>
      </c>
      <c r="B1682" t="s">
        <v>3202</v>
      </c>
      <c r="C1682" t="s">
        <v>39</v>
      </c>
      <c r="D1682">
        <v>170437.79</v>
      </c>
      <c r="E1682">
        <v>27722.49</v>
      </c>
      <c r="F1682" s="4">
        <v>45083</v>
      </c>
      <c r="G1682" s="4">
        <v>45530</v>
      </c>
      <c r="H1682" t="s">
        <v>348</v>
      </c>
      <c r="I1682" t="s">
        <v>13</v>
      </c>
    </row>
    <row r="1683" spans="1:9" x14ac:dyDescent="0.3">
      <c r="A1683" t="s">
        <v>3203</v>
      </c>
      <c r="B1683" t="s">
        <v>908</v>
      </c>
      <c r="C1683" t="s">
        <v>39</v>
      </c>
      <c r="D1683">
        <v>323804.65000000002</v>
      </c>
      <c r="E1683">
        <v>15655.22</v>
      </c>
      <c r="F1683" s="4">
        <v>44630</v>
      </c>
      <c r="G1683" s="4">
        <v>45763</v>
      </c>
      <c r="H1683" t="s">
        <v>275</v>
      </c>
      <c r="I1683" t="s">
        <v>29</v>
      </c>
    </row>
    <row r="1684" spans="1:9" x14ac:dyDescent="0.3">
      <c r="A1684" t="s">
        <v>3204</v>
      </c>
      <c r="B1684" t="s">
        <v>1201</v>
      </c>
      <c r="C1684" t="s">
        <v>27</v>
      </c>
      <c r="D1684">
        <v>820198.48</v>
      </c>
      <c r="E1684">
        <v>37044.620000000003</v>
      </c>
      <c r="F1684" s="4">
        <v>44563</v>
      </c>
      <c r="G1684" s="4">
        <v>45270</v>
      </c>
      <c r="H1684" t="s">
        <v>125</v>
      </c>
      <c r="I1684" t="s">
        <v>13</v>
      </c>
    </row>
    <row r="1685" spans="1:9" x14ac:dyDescent="0.3">
      <c r="A1685" t="s">
        <v>3205</v>
      </c>
      <c r="B1685" t="s">
        <v>1494</v>
      </c>
      <c r="C1685" t="s">
        <v>27</v>
      </c>
      <c r="D1685">
        <v>656212.94999999995</v>
      </c>
      <c r="E1685">
        <v>43735.07</v>
      </c>
      <c r="F1685" s="4">
        <v>44138</v>
      </c>
      <c r="G1685" s="4">
        <v>44848</v>
      </c>
      <c r="H1685" t="s">
        <v>808</v>
      </c>
      <c r="I1685" t="s">
        <v>13</v>
      </c>
    </row>
    <row r="1686" spans="1:9" x14ac:dyDescent="0.3">
      <c r="A1686" t="s">
        <v>3206</v>
      </c>
      <c r="B1686" t="s">
        <v>1974</v>
      </c>
      <c r="C1686" t="s">
        <v>16</v>
      </c>
      <c r="D1686">
        <v>465573.64</v>
      </c>
      <c r="E1686">
        <v>14704.7</v>
      </c>
      <c r="F1686" s="4">
        <v>45049</v>
      </c>
      <c r="G1686" s="4">
        <v>45260</v>
      </c>
      <c r="H1686" t="s">
        <v>371</v>
      </c>
      <c r="I1686" t="s">
        <v>13</v>
      </c>
    </row>
    <row r="1687" spans="1:9" x14ac:dyDescent="0.3">
      <c r="A1687" t="s">
        <v>3207</v>
      </c>
      <c r="B1687" t="s">
        <v>2953</v>
      </c>
      <c r="C1687" t="s">
        <v>35</v>
      </c>
      <c r="D1687">
        <v>263196.7</v>
      </c>
      <c r="E1687">
        <v>37760.06</v>
      </c>
      <c r="F1687" s="4">
        <v>45339</v>
      </c>
      <c r="G1687" s="4">
        <v>45745</v>
      </c>
      <c r="H1687" t="s">
        <v>238</v>
      </c>
      <c r="I1687" t="s">
        <v>13</v>
      </c>
    </row>
    <row r="1688" spans="1:9" x14ac:dyDescent="0.3">
      <c r="A1688" t="s">
        <v>3208</v>
      </c>
      <c r="B1688" t="s">
        <v>1185</v>
      </c>
      <c r="C1688" t="s">
        <v>39</v>
      </c>
      <c r="D1688">
        <v>583589.44999999995</v>
      </c>
      <c r="E1688">
        <v>24069.7</v>
      </c>
      <c r="F1688" s="4">
        <v>44065</v>
      </c>
      <c r="G1688" s="4">
        <v>44559</v>
      </c>
      <c r="H1688" t="s">
        <v>1691</v>
      </c>
      <c r="I1688" t="s">
        <v>13</v>
      </c>
    </row>
    <row r="1689" spans="1:9" x14ac:dyDescent="0.3">
      <c r="A1689" t="s">
        <v>3209</v>
      </c>
      <c r="B1689" t="s">
        <v>465</v>
      </c>
      <c r="C1689" t="s">
        <v>39</v>
      </c>
      <c r="D1689">
        <v>734584.98</v>
      </c>
      <c r="E1689">
        <v>11571.7</v>
      </c>
      <c r="F1689" s="4">
        <v>44807</v>
      </c>
      <c r="G1689" s="4">
        <v>45073</v>
      </c>
      <c r="H1689" t="s">
        <v>466</v>
      </c>
      <c r="I1689" t="s">
        <v>13</v>
      </c>
    </row>
    <row r="1690" spans="1:9" x14ac:dyDescent="0.3">
      <c r="A1690" t="s">
        <v>3210</v>
      </c>
      <c r="B1690" t="s">
        <v>337</v>
      </c>
      <c r="C1690" t="s">
        <v>16</v>
      </c>
      <c r="D1690">
        <v>321836.24</v>
      </c>
      <c r="E1690">
        <v>15533.47</v>
      </c>
      <c r="F1690" s="4">
        <v>45441</v>
      </c>
      <c r="G1690" s="4">
        <v>45784</v>
      </c>
      <c r="H1690" t="s">
        <v>332</v>
      </c>
      <c r="I1690" t="s">
        <v>29</v>
      </c>
    </row>
    <row r="1691" spans="1:9" x14ac:dyDescent="0.3">
      <c r="A1691" t="s">
        <v>3211</v>
      </c>
      <c r="B1691" t="s">
        <v>3212</v>
      </c>
      <c r="C1691" t="s">
        <v>16</v>
      </c>
      <c r="D1691">
        <v>851609.55</v>
      </c>
      <c r="E1691">
        <v>22841.87</v>
      </c>
      <c r="F1691" s="4">
        <v>44086</v>
      </c>
      <c r="G1691" s="4">
        <v>45314</v>
      </c>
      <c r="H1691" t="s">
        <v>2134</v>
      </c>
      <c r="I1691" t="s">
        <v>13</v>
      </c>
    </row>
    <row r="1692" spans="1:9" x14ac:dyDescent="0.3">
      <c r="A1692" t="s">
        <v>3213</v>
      </c>
      <c r="B1692" t="s">
        <v>3214</v>
      </c>
      <c r="C1692" t="s">
        <v>11</v>
      </c>
      <c r="D1692">
        <v>190797.45</v>
      </c>
      <c r="E1692">
        <v>30549.23</v>
      </c>
      <c r="F1692" s="4">
        <v>44870</v>
      </c>
      <c r="G1692" s="4">
        <v>45578</v>
      </c>
      <c r="H1692" t="s">
        <v>666</v>
      </c>
      <c r="I1692" t="s">
        <v>13</v>
      </c>
    </row>
    <row r="1693" spans="1:9" x14ac:dyDescent="0.3">
      <c r="A1693" t="s">
        <v>3215</v>
      </c>
      <c r="B1693" t="s">
        <v>3216</v>
      </c>
      <c r="C1693" t="s">
        <v>27</v>
      </c>
      <c r="D1693">
        <v>893174.71</v>
      </c>
      <c r="E1693">
        <v>13659.55</v>
      </c>
      <c r="F1693" s="4">
        <v>44904</v>
      </c>
      <c r="G1693" s="4">
        <v>45245</v>
      </c>
      <c r="H1693" t="s">
        <v>216</v>
      </c>
      <c r="I1693" t="s">
        <v>13</v>
      </c>
    </row>
    <row r="1694" spans="1:9" x14ac:dyDescent="0.3">
      <c r="A1694" t="s">
        <v>3217</v>
      </c>
      <c r="B1694" t="s">
        <v>2166</v>
      </c>
      <c r="C1694" t="s">
        <v>27</v>
      </c>
      <c r="D1694">
        <v>191993.44</v>
      </c>
      <c r="E1694">
        <v>44407.77</v>
      </c>
      <c r="F1694" s="4">
        <v>44453</v>
      </c>
      <c r="G1694" s="4">
        <v>45509</v>
      </c>
      <c r="H1694" t="s">
        <v>12</v>
      </c>
      <c r="I1694" t="s">
        <v>13</v>
      </c>
    </row>
    <row r="1695" spans="1:9" x14ac:dyDescent="0.3">
      <c r="A1695" t="s">
        <v>3218</v>
      </c>
      <c r="B1695" t="s">
        <v>2355</v>
      </c>
      <c r="C1695" t="s">
        <v>27</v>
      </c>
      <c r="D1695">
        <v>495866.89</v>
      </c>
      <c r="E1695">
        <v>8893.85</v>
      </c>
      <c r="F1695" s="4">
        <v>44661</v>
      </c>
      <c r="G1695" s="4">
        <v>45057</v>
      </c>
      <c r="H1695" t="s">
        <v>380</v>
      </c>
      <c r="I1695" t="s">
        <v>13</v>
      </c>
    </row>
    <row r="1696" spans="1:9" x14ac:dyDescent="0.3">
      <c r="A1696" t="s">
        <v>3219</v>
      </c>
      <c r="B1696" t="s">
        <v>2059</v>
      </c>
      <c r="C1696" t="s">
        <v>35</v>
      </c>
      <c r="D1696">
        <v>273448.67</v>
      </c>
      <c r="E1696">
        <v>32450.67</v>
      </c>
      <c r="F1696" s="4">
        <v>45120</v>
      </c>
      <c r="G1696" s="4">
        <v>45638</v>
      </c>
      <c r="H1696" t="s">
        <v>1662</v>
      </c>
      <c r="I1696" t="s">
        <v>18</v>
      </c>
    </row>
    <row r="1697" spans="1:9" x14ac:dyDescent="0.3">
      <c r="A1697" t="s">
        <v>3220</v>
      </c>
      <c r="B1697" t="s">
        <v>2543</v>
      </c>
      <c r="C1697" t="s">
        <v>27</v>
      </c>
      <c r="D1697">
        <v>429319.73</v>
      </c>
      <c r="E1697">
        <v>44026.71</v>
      </c>
      <c r="F1697" s="4">
        <v>45267</v>
      </c>
      <c r="G1697" s="4">
        <v>45683</v>
      </c>
      <c r="H1697" t="s">
        <v>591</v>
      </c>
      <c r="I1697" t="s">
        <v>29</v>
      </c>
    </row>
    <row r="1698" spans="1:9" x14ac:dyDescent="0.3">
      <c r="A1698" t="s">
        <v>3221</v>
      </c>
      <c r="B1698" t="s">
        <v>3222</v>
      </c>
      <c r="C1698" t="s">
        <v>11</v>
      </c>
      <c r="D1698">
        <v>918781.58</v>
      </c>
      <c r="E1698">
        <v>27210.74</v>
      </c>
      <c r="F1698" s="4">
        <v>44553</v>
      </c>
      <c r="G1698" s="4">
        <v>45123</v>
      </c>
      <c r="H1698" t="s">
        <v>301</v>
      </c>
      <c r="I1698" t="s">
        <v>18</v>
      </c>
    </row>
    <row r="1699" spans="1:9" x14ac:dyDescent="0.3">
      <c r="A1699" t="s">
        <v>3223</v>
      </c>
      <c r="B1699" t="s">
        <v>2015</v>
      </c>
      <c r="C1699" t="s">
        <v>27</v>
      </c>
      <c r="D1699">
        <v>441892.41</v>
      </c>
      <c r="E1699">
        <v>22639.35</v>
      </c>
      <c r="F1699" s="4">
        <v>44643</v>
      </c>
      <c r="G1699" s="4">
        <v>45778</v>
      </c>
      <c r="H1699" t="s">
        <v>448</v>
      </c>
      <c r="I1699" t="s">
        <v>18</v>
      </c>
    </row>
    <row r="1700" spans="1:9" x14ac:dyDescent="0.3">
      <c r="A1700" t="s">
        <v>3224</v>
      </c>
      <c r="B1700" t="s">
        <v>3225</v>
      </c>
      <c r="C1700" t="s">
        <v>35</v>
      </c>
      <c r="D1700">
        <v>395329.79</v>
      </c>
      <c r="E1700">
        <v>49598.8</v>
      </c>
      <c r="F1700" s="4">
        <v>45335</v>
      </c>
      <c r="G1700" s="4">
        <v>45804</v>
      </c>
      <c r="H1700" t="s">
        <v>648</v>
      </c>
      <c r="I1700" t="s">
        <v>18</v>
      </c>
    </row>
    <row r="1701" spans="1:9" x14ac:dyDescent="0.3">
      <c r="A1701" t="s">
        <v>3226</v>
      </c>
      <c r="B1701" t="s">
        <v>3227</v>
      </c>
      <c r="C1701" t="s">
        <v>11</v>
      </c>
      <c r="D1701">
        <v>789418.98</v>
      </c>
      <c r="E1701">
        <v>19337.28</v>
      </c>
      <c r="F1701" s="4">
        <v>45086</v>
      </c>
      <c r="G1701" s="4">
        <v>45137</v>
      </c>
      <c r="H1701" t="s">
        <v>1526</v>
      </c>
      <c r="I1701" t="s">
        <v>13</v>
      </c>
    </row>
    <row r="1702" spans="1:9" x14ac:dyDescent="0.3">
      <c r="A1702" t="s">
        <v>3228</v>
      </c>
      <c r="B1702" t="s">
        <v>3229</v>
      </c>
      <c r="C1702" t="s">
        <v>27</v>
      </c>
      <c r="D1702">
        <v>162074.63</v>
      </c>
      <c r="E1702">
        <v>26564.959999999999</v>
      </c>
      <c r="F1702" s="4">
        <v>45487</v>
      </c>
      <c r="G1702" s="4">
        <v>45564</v>
      </c>
      <c r="H1702" t="s">
        <v>410</v>
      </c>
      <c r="I1702" t="s">
        <v>29</v>
      </c>
    </row>
    <row r="1703" spans="1:9" x14ac:dyDescent="0.3">
      <c r="A1703" t="s">
        <v>3230</v>
      </c>
      <c r="B1703" t="s">
        <v>3231</v>
      </c>
      <c r="C1703" t="s">
        <v>27</v>
      </c>
      <c r="D1703">
        <v>142359.56</v>
      </c>
      <c r="E1703">
        <v>10187.89</v>
      </c>
      <c r="F1703" s="4">
        <v>45181</v>
      </c>
      <c r="G1703" s="4">
        <v>45657</v>
      </c>
      <c r="H1703" t="s">
        <v>1140</v>
      </c>
      <c r="I1703" t="s">
        <v>18</v>
      </c>
    </row>
    <row r="1704" spans="1:9" x14ac:dyDescent="0.3">
      <c r="A1704" t="s">
        <v>3232</v>
      </c>
      <c r="B1704" t="s">
        <v>2178</v>
      </c>
      <c r="C1704" t="s">
        <v>39</v>
      </c>
      <c r="D1704">
        <v>589700.30000000005</v>
      </c>
      <c r="E1704">
        <v>36855.46</v>
      </c>
      <c r="F1704" s="4">
        <v>44494</v>
      </c>
      <c r="G1704" s="4">
        <v>44655</v>
      </c>
      <c r="H1704" t="s">
        <v>1442</v>
      </c>
      <c r="I1704" t="s">
        <v>13</v>
      </c>
    </row>
    <row r="1705" spans="1:9" x14ac:dyDescent="0.3">
      <c r="A1705" t="s">
        <v>3233</v>
      </c>
      <c r="B1705" t="s">
        <v>3234</v>
      </c>
      <c r="C1705" t="s">
        <v>16</v>
      </c>
      <c r="D1705">
        <v>919080.25</v>
      </c>
      <c r="E1705">
        <v>34500.85</v>
      </c>
      <c r="F1705" s="4">
        <v>44634</v>
      </c>
      <c r="G1705" s="4">
        <v>44895</v>
      </c>
      <c r="H1705" t="s">
        <v>164</v>
      </c>
      <c r="I1705" t="s">
        <v>29</v>
      </c>
    </row>
    <row r="1706" spans="1:9" x14ac:dyDescent="0.3">
      <c r="A1706" t="s">
        <v>3235</v>
      </c>
      <c r="B1706" t="s">
        <v>739</v>
      </c>
      <c r="C1706" t="s">
        <v>39</v>
      </c>
      <c r="D1706">
        <v>877196.54</v>
      </c>
      <c r="E1706">
        <v>10216.700000000001</v>
      </c>
      <c r="F1706" s="4">
        <v>44443</v>
      </c>
      <c r="G1706" s="4">
        <v>45483</v>
      </c>
      <c r="H1706" t="s">
        <v>929</v>
      </c>
      <c r="I1706" t="s">
        <v>18</v>
      </c>
    </row>
    <row r="1707" spans="1:9" x14ac:dyDescent="0.3">
      <c r="A1707" t="s">
        <v>3236</v>
      </c>
      <c r="B1707" t="s">
        <v>3237</v>
      </c>
      <c r="C1707" t="s">
        <v>39</v>
      </c>
      <c r="D1707">
        <v>362856.57</v>
      </c>
      <c r="E1707">
        <v>7715.16</v>
      </c>
      <c r="F1707" s="4">
        <v>44922</v>
      </c>
      <c r="G1707" s="4">
        <v>45598</v>
      </c>
      <c r="H1707" t="s">
        <v>102</v>
      </c>
      <c r="I1707" t="s">
        <v>29</v>
      </c>
    </row>
    <row r="1708" spans="1:9" x14ac:dyDescent="0.3">
      <c r="A1708" t="s">
        <v>3238</v>
      </c>
      <c r="B1708" t="s">
        <v>3239</v>
      </c>
      <c r="C1708" t="s">
        <v>16</v>
      </c>
      <c r="D1708">
        <v>708378.07</v>
      </c>
      <c r="E1708">
        <v>11435.04</v>
      </c>
      <c r="F1708" s="4">
        <v>45040</v>
      </c>
      <c r="G1708" s="4">
        <v>45603</v>
      </c>
      <c r="H1708" t="s">
        <v>1704</v>
      </c>
      <c r="I1708" t="s">
        <v>29</v>
      </c>
    </row>
    <row r="1709" spans="1:9" x14ac:dyDescent="0.3">
      <c r="A1709" t="s">
        <v>3240</v>
      </c>
      <c r="B1709" t="s">
        <v>1234</v>
      </c>
      <c r="C1709" t="s">
        <v>27</v>
      </c>
      <c r="D1709">
        <v>498499.66</v>
      </c>
      <c r="E1709">
        <v>26481.37</v>
      </c>
      <c r="F1709" s="4">
        <v>44104</v>
      </c>
      <c r="G1709" s="4">
        <v>44263</v>
      </c>
      <c r="H1709" t="s">
        <v>748</v>
      </c>
      <c r="I1709" t="s">
        <v>18</v>
      </c>
    </row>
    <row r="1710" spans="1:9" x14ac:dyDescent="0.3">
      <c r="A1710" t="s">
        <v>3241</v>
      </c>
      <c r="B1710" t="s">
        <v>970</v>
      </c>
      <c r="C1710" t="s">
        <v>11</v>
      </c>
      <c r="D1710">
        <v>814527.21</v>
      </c>
      <c r="E1710">
        <v>38202.19</v>
      </c>
      <c r="F1710" s="4">
        <v>45419</v>
      </c>
      <c r="G1710" s="4">
        <v>45474</v>
      </c>
      <c r="H1710" t="s">
        <v>153</v>
      </c>
      <c r="I1710" t="s">
        <v>18</v>
      </c>
    </row>
    <row r="1711" spans="1:9" x14ac:dyDescent="0.3">
      <c r="A1711" t="s">
        <v>3242</v>
      </c>
      <c r="B1711" t="s">
        <v>3243</v>
      </c>
      <c r="C1711" t="s">
        <v>35</v>
      </c>
      <c r="D1711">
        <v>461145.22</v>
      </c>
      <c r="E1711">
        <v>47243.27</v>
      </c>
      <c r="F1711" s="4">
        <v>45427</v>
      </c>
      <c r="G1711" s="4">
        <v>45749</v>
      </c>
      <c r="H1711" t="s">
        <v>102</v>
      </c>
      <c r="I1711" t="s">
        <v>13</v>
      </c>
    </row>
    <row r="1712" spans="1:9" x14ac:dyDescent="0.3">
      <c r="A1712" t="s">
        <v>3244</v>
      </c>
      <c r="B1712" t="s">
        <v>3245</v>
      </c>
      <c r="C1712" t="s">
        <v>11</v>
      </c>
      <c r="D1712">
        <v>864495.14</v>
      </c>
      <c r="E1712">
        <v>29663.93</v>
      </c>
      <c r="F1712" s="4">
        <v>45313</v>
      </c>
      <c r="G1712" s="4">
        <v>45741</v>
      </c>
      <c r="H1712" t="s">
        <v>70</v>
      </c>
      <c r="I1712" t="s">
        <v>29</v>
      </c>
    </row>
    <row r="1713" spans="1:9" x14ac:dyDescent="0.3">
      <c r="A1713" t="s">
        <v>3246</v>
      </c>
      <c r="B1713" t="s">
        <v>568</v>
      </c>
      <c r="C1713" t="s">
        <v>16</v>
      </c>
      <c r="D1713">
        <v>808352.83</v>
      </c>
      <c r="E1713">
        <v>4789.8</v>
      </c>
      <c r="F1713" s="4">
        <v>45410</v>
      </c>
      <c r="G1713" s="4">
        <v>45546</v>
      </c>
      <c r="H1713" t="s">
        <v>119</v>
      </c>
      <c r="I1713" t="s">
        <v>29</v>
      </c>
    </row>
    <row r="1714" spans="1:9" x14ac:dyDescent="0.3">
      <c r="A1714" t="s">
        <v>3247</v>
      </c>
      <c r="B1714" t="s">
        <v>3248</v>
      </c>
      <c r="C1714" t="s">
        <v>11</v>
      </c>
      <c r="D1714">
        <v>386373.74</v>
      </c>
      <c r="E1714">
        <v>11169.09</v>
      </c>
      <c r="F1714" s="4">
        <v>45283</v>
      </c>
      <c r="G1714" s="4">
        <v>45383</v>
      </c>
      <c r="H1714" t="s">
        <v>602</v>
      </c>
      <c r="I1714" t="s">
        <v>13</v>
      </c>
    </row>
    <row r="1715" spans="1:9" x14ac:dyDescent="0.3">
      <c r="A1715" t="s">
        <v>3249</v>
      </c>
      <c r="B1715" t="s">
        <v>3250</v>
      </c>
      <c r="C1715" t="s">
        <v>16</v>
      </c>
      <c r="D1715">
        <v>368682.74</v>
      </c>
      <c r="E1715">
        <v>23320.959999999999</v>
      </c>
      <c r="F1715" s="4">
        <v>45067</v>
      </c>
      <c r="G1715" s="4">
        <v>45574</v>
      </c>
      <c r="H1715" t="s">
        <v>623</v>
      </c>
      <c r="I1715" t="s">
        <v>18</v>
      </c>
    </row>
    <row r="1716" spans="1:9" x14ac:dyDescent="0.3">
      <c r="A1716" t="s">
        <v>3251</v>
      </c>
      <c r="B1716" t="s">
        <v>3252</v>
      </c>
      <c r="C1716" t="s">
        <v>39</v>
      </c>
      <c r="D1716">
        <v>999428.31</v>
      </c>
      <c r="E1716">
        <v>24779.9</v>
      </c>
      <c r="F1716" s="4">
        <v>45336</v>
      </c>
      <c r="G1716" s="4">
        <v>45465</v>
      </c>
      <c r="H1716" t="s">
        <v>620</v>
      </c>
      <c r="I1716" t="s">
        <v>18</v>
      </c>
    </row>
    <row r="1717" spans="1:9" x14ac:dyDescent="0.3">
      <c r="A1717" t="s">
        <v>3253</v>
      </c>
      <c r="B1717" t="s">
        <v>3254</v>
      </c>
      <c r="C1717" t="s">
        <v>27</v>
      </c>
      <c r="D1717">
        <v>718493.37</v>
      </c>
      <c r="E1717">
        <v>13180.39</v>
      </c>
      <c r="F1717" s="4">
        <v>45079</v>
      </c>
      <c r="G1717" s="4">
        <v>45686</v>
      </c>
      <c r="H1717" t="s">
        <v>490</v>
      </c>
      <c r="I1717" t="s">
        <v>18</v>
      </c>
    </row>
    <row r="1718" spans="1:9" x14ac:dyDescent="0.3">
      <c r="A1718" t="s">
        <v>3255</v>
      </c>
      <c r="B1718" t="s">
        <v>3256</v>
      </c>
      <c r="C1718" t="s">
        <v>35</v>
      </c>
      <c r="D1718">
        <v>882176.03</v>
      </c>
      <c r="E1718">
        <v>15074.08</v>
      </c>
      <c r="F1718" s="4">
        <v>45187</v>
      </c>
      <c r="G1718" s="4">
        <v>45787</v>
      </c>
      <c r="H1718" t="s">
        <v>1301</v>
      </c>
      <c r="I1718" t="s">
        <v>18</v>
      </c>
    </row>
    <row r="1719" spans="1:9" x14ac:dyDescent="0.3">
      <c r="A1719" t="s">
        <v>3257</v>
      </c>
      <c r="B1719" t="s">
        <v>3258</v>
      </c>
      <c r="C1719" t="s">
        <v>11</v>
      </c>
      <c r="D1719">
        <v>804014.23</v>
      </c>
      <c r="E1719">
        <v>24627.95</v>
      </c>
      <c r="F1719" s="4">
        <v>45340</v>
      </c>
      <c r="G1719" s="4">
        <v>45445</v>
      </c>
      <c r="H1719" t="s">
        <v>167</v>
      </c>
      <c r="I1719" t="s">
        <v>13</v>
      </c>
    </row>
    <row r="1720" spans="1:9" x14ac:dyDescent="0.3">
      <c r="A1720" t="s">
        <v>3259</v>
      </c>
      <c r="B1720" t="s">
        <v>1454</v>
      </c>
      <c r="C1720" t="s">
        <v>35</v>
      </c>
      <c r="D1720">
        <v>664673.14</v>
      </c>
      <c r="E1720">
        <v>31719.4</v>
      </c>
      <c r="F1720" s="4">
        <v>44818</v>
      </c>
      <c r="G1720" s="4">
        <v>45311</v>
      </c>
      <c r="H1720" t="s">
        <v>744</v>
      </c>
      <c r="I1720" t="s">
        <v>18</v>
      </c>
    </row>
    <row r="1721" spans="1:9" x14ac:dyDescent="0.3">
      <c r="A1721" t="s">
        <v>3260</v>
      </c>
      <c r="B1721" t="s">
        <v>1504</v>
      </c>
      <c r="C1721" t="s">
        <v>39</v>
      </c>
      <c r="D1721">
        <v>698096.67</v>
      </c>
      <c r="E1721">
        <v>29310.11</v>
      </c>
      <c r="F1721" s="4">
        <v>44755</v>
      </c>
      <c r="G1721" s="4">
        <v>45856</v>
      </c>
      <c r="H1721" t="s">
        <v>748</v>
      </c>
      <c r="I1721" t="s">
        <v>29</v>
      </c>
    </row>
    <row r="1722" spans="1:9" x14ac:dyDescent="0.3">
      <c r="A1722" t="s">
        <v>3261</v>
      </c>
      <c r="B1722" t="s">
        <v>3198</v>
      </c>
      <c r="C1722" t="s">
        <v>11</v>
      </c>
      <c r="D1722">
        <v>563107.25</v>
      </c>
      <c r="E1722">
        <v>26607.88</v>
      </c>
      <c r="F1722" s="4">
        <v>45378</v>
      </c>
      <c r="G1722" s="4">
        <v>45579</v>
      </c>
      <c r="H1722" t="s">
        <v>801</v>
      </c>
      <c r="I1722" t="s">
        <v>29</v>
      </c>
    </row>
    <row r="1723" spans="1:9" x14ac:dyDescent="0.3">
      <c r="A1723" t="s">
        <v>3262</v>
      </c>
      <c r="B1723" t="s">
        <v>3263</v>
      </c>
      <c r="C1723" t="s">
        <v>11</v>
      </c>
      <c r="D1723">
        <v>958098.41</v>
      </c>
      <c r="E1723">
        <v>6237.71</v>
      </c>
      <c r="F1723" s="4">
        <v>44177</v>
      </c>
      <c r="G1723" s="4">
        <v>44316</v>
      </c>
      <c r="H1723" t="s">
        <v>389</v>
      </c>
      <c r="I1723" t="s">
        <v>13</v>
      </c>
    </row>
    <row r="1724" spans="1:9" x14ac:dyDescent="0.3">
      <c r="A1724" t="s">
        <v>3264</v>
      </c>
      <c r="B1724" t="s">
        <v>3265</v>
      </c>
      <c r="C1724" t="s">
        <v>35</v>
      </c>
      <c r="D1724">
        <v>239949.49</v>
      </c>
      <c r="E1724">
        <v>41007.79</v>
      </c>
      <c r="F1724" s="4">
        <v>44793</v>
      </c>
      <c r="G1724" s="4">
        <v>44932</v>
      </c>
      <c r="H1724" t="s">
        <v>318</v>
      </c>
      <c r="I1724" t="s">
        <v>29</v>
      </c>
    </row>
    <row r="1725" spans="1:9" x14ac:dyDescent="0.3">
      <c r="A1725" t="s">
        <v>3266</v>
      </c>
      <c r="B1725" t="s">
        <v>3267</v>
      </c>
      <c r="C1725" t="s">
        <v>39</v>
      </c>
      <c r="D1725">
        <v>788637.37</v>
      </c>
      <c r="E1725">
        <v>7987.05</v>
      </c>
      <c r="F1725" s="4">
        <v>45101</v>
      </c>
      <c r="G1725" s="4">
        <v>45852</v>
      </c>
      <c r="H1725" t="s">
        <v>58</v>
      </c>
      <c r="I1725" t="s">
        <v>29</v>
      </c>
    </row>
    <row r="1726" spans="1:9" x14ac:dyDescent="0.3">
      <c r="A1726" t="s">
        <v>3268</v>
      </c>
      <c r="B1726" t="s">
        <v>3269</v>
      </c>
      <c r="C1726" t="s">
        <v>11</v>
      </c>
      <c r="D1726">
        <v>184947.25</v>
      </c>
      <c r="E1726">
        <v>45964.07</v>
      </c>
      <c r="F1726" s="4">
        <v>45258</v>
      </c>
      <c r="G1726" s="4">
        <v>45782</v>
      </c>
      <c r="H1726" t="s">
        <v>1213</v>
      </c>
      <c r="I1726" t="s">
        <v>18</v>
      </c>
    </row>
    <row r="1727" spans="1:9" x14ac:dyDescent="0.3">
      <c r="A1727" t="s">
        <v>3270</v>
      </c>
      <c r="B1727" t="s">
        <v>2821</v>
      </c>
      <c r="C1727" t="s">
        <v>27</v>
      </c>
      <c r="D1727">
        <v>803091.12</v>
      </c>
      <c r="E1727">
        <v>15489.87</v>
      </c>
      <c r="F1727" s="4">
        <v>45439</v>
      </c>
      <c r="G1727" s="4">
        <v>45846</v>
      </c>
      <c r="H1727" t="s">
        <v>1305</v>
      </c>
      <c r="I1727" t="s">
        <v>29</v>
      </c>
    </row>
    <row r="1728" spans="1:9" x14ac:dyDescent="0.3">
      <c r="A1728" t="s">
        <v>3271</v>
      </c>
      <c r="B1728" t="s">
        <v>3272</v>
      </c>
      <c r="C1728" t="s">
        <v>11</v>
      </c>
      <c r="D1728">
        <v>154409.60000000001</v>
      </c>
      <c r="E1728">
        <v>12993.76</v>
      </c>
      <c r="F1728" s="4">
        <v>45023</v>
      </c>
      <c r="G1728" s="4">
        <v>45461</v>
      </c>
      <c r="H1728" t="s">
        <v>263</v>
      </c>
      <c r="I1728" t="s">
        <v>18</v>
      </c>
    </row>
    <row r="1729" spans="1:9" x14ac:dyDescent="0.3">
      <c r="A1729" t="s">
        <v>3273</v>
      </c>
      <c r="B1729" t="s">
        <v>1504</v>
      </c>
      <c r="C1729" t="s">
        <v>39</v>
      </c>
      <c r="D1729">
        <v>580363.99</v>
      </c>
      <c r="E1729">
        <v>43154.05</v>
      </c>
      <c r="F1729" s="4">
        <v>45091</v>
      </c>
      <c r="G1729" s="4">
        <v>45092</v>
      </c>
      <c r="H1729" t="s">
        <v>182</v>
      </c>
      <c r="I1729" t="s">
        <v>29</v>
      </c>
    </row>
    <row r="1730" spans="1:9" x14ac:dyDescent="0.3">
      <c r="A1730" t="s">
        <v>3274</v>
      </c>
      <c r="B1730" t="s">
        <v>3275</v>
      </c>
      <c r="C1730" t="s">
        <v>27</v>
      </c>
      <c r="D1730">
        <v>771440.93</v>
      </c>
      <c r="E1730">
        <v>29245.5</v>
      </c>
      <c r="F1730" s="4">
        <v>45100</v>
      </c>
      <c r="G1730" s="4">
        <v>45192</v>
      </c>
      <c r="H1730" t="s">
        <v>190</v>
      </c>
      <c r="I1730" t="s">
        <v>18</v>
      </c>
    </row>
    <row r="1731" spans="1:9" x14ac:dyDescent="0.3">
      <c r="A1731" t="s">
        <v>3276</v>
      </c>
      <c r="B1731" t="s">
        <v>3277</v>
      </c>
      <c r="C1731" t="s">
        <v>11</v>
      </c>
      <c r="D1731">
        <v>422623.42</v>
      </c>
      <c r="E1731">
        <v>44951.83</v>
      </c>
      <c r="F1731" s="4">
        <v>45481</v>
      </c>
      <c r="G1731" s="4">
        <v>45526</v>
      </c>
      <c r="H1731" t="s">
        <v>929</v>
      </c>
      <c r="I1731" t="s">
        <v>18</v>
      </c>
    </row>
    <row r="1732" spans="1:9" x14ac:dyDescent="0.3">
      <c r="A1732" t="s">
        <v>3278</v>
      </c>
      <c r="B1732" t="s">
        <v>1830</v>
      </c>
      <c r="C1732" t="s">
        <v>39</v>
      </c>
      <c r="D1732">
        <v>677910.44</v>
      </c>
      <c r="E1732">
        <v>28457.98</v>
      </c>
      <c r="F1732" s="4">
        <v>44408</v>
      </c>
      <c r="G1732" s="4">
        <v>45445</v>
      </c>
      <c r="H1732" t="s">
        <v>1314</v>
      </c>
      <c r="I1732" t="s">
        <v>29</v>
      </c>
    </row>
    <row r="1733" spans="1:9" x14ac:dyDescent="0.3">
      <c r="A1733" t="s">
        <v>3279</v>
      </c>
      <c r="B1733" t="s">
        <v>2907</v>
      </c>
      <c r="C1733" t="s">
        <v>11</v>
      </c>
      <c r="D1733">
        <v>345453.05</v>
      </c>
      <c r="E1733">
        <v>49688.79</v>
      </c>
      <c r="F1733" s="4">
        <v>44888</v>
      </c>
      <c r="G1733" s="4">
        <v>45380</v>
      </c>
      <c r="H1733" t="s">
        <v>90</v>
      </c>
      <c r="I1733" t="s">
        <v>18</v>
      </c>
    </row>
    <row r="1734" spans="1:9" x14ac:dyDescent="0.3">
      <c r="A1734" t="s">
        <v>3280</v>
      </c>
      <c r="B1734" t="s">
        <v>3281</v>
      </c>
      <c r="C1734" t="s">
        <v>39</v>
      </c>
      <c r="D1734">
        <v>692882.87</v>
      </c>
      <c r="E1734">
        <v>42372.49</v>
      </c>
      <c r="F1734" s="4">
        <v>44125</v>
      </c>
      <c r="G1734" s="4">
        <v>45127</v>
      </c>
      <c r="H1734" t="s">
        <v>2524</v>
      </c>
      <c r="I1734" t="s">
        <v>29</v>
      </c>
    </row>
    <row r="1735" spans="1:9" x14ac:dyDescent="0.3">
      <c r="A1735" t="s">
        <v>3282</v>
      </c>
      <c r="B1735" t="s">
        <v>2455</v>
      </c>
      <c r="C1735" t="s">
        <v>39</v>
      </c>
      <c r="D1735">
        <v>960701.05</v>
      </c>
      <c r="E1735">
        <v>19144.580000000002</v>
      </c>
      <c r="F1735" s="4">
        <v>45105</v>
      </c>
      <c r="G1735" s="4">
        <v>45334</v>
      </c>
      <c r="H1735" t="s">
        <v>688</v>
      </c>
      <c r="I1735" t="s">
        <v>18</v>
      </c>
    </row>
    <row r="1736" spans="1:9" x14ac:dyDescent="0.3">
      <c r="A1736" t="s">
        <v>3283</v>
      </c>
      <c r="B1736" t="s">
        <v>3284</v>
      </c>
      <c r="C1736" t="s">
        <v>16</v>
      </c>
      <c r="D1736">
        <v>263693.01</v>
      </c>
      <c r="E1736">
        <v>49713.09</v>
      </c>
      <c r="F1736" s="4">
        <v>45378</v>
      </c>
      <c r="G1736" s="4">
        <v>45481</v>
      </c>
      <c r="H1736" t="s">
        <v>1890</v>
      </c>
      <c r="I1736" t="s">
        <v>18</v>
      </c>
    </row>
    <row r="1737" spans="1:9" x14ac:dyDescent="0.3">
      <c r="A1737" t="s">
        <v>3285</v>
      </c>
      <c r="B1737" t="s">
        <v>1745</v>
      </c>
      <c r="C1737" t="s">
        <v>39</v>
      </c>
      <c r="D1737">
        <v>650812.43000000005</v>
      </c>
      <c r="E1737">
        <v>29957.61</v>
      </c>
      <c r="F1737" s="4">
        <v>45105</v>
      </c>
      <c r="G1737" s="4">
        <v>45689</v>
      </c>
      <c r="H1737" t="s">
        <v>617</v>
      </c>
      <c r="I1737" t="s">
        <v>29</v>
      </c>
    </row>
    <row r="1738" spans="1:9" x14ac:dyDescent="0.3">
      <c r="A1738" t="s">
        <v>3286</v>
      </c>
      <c r="B1738" t="s">
        <v>3287</v>
      </c>
      <c r="C1738" t="s">
        <v>35</v>
      </c>
      <c r="D1738">
        <v>588613.06999999995</v>
      </c>
      <c r="E1738">
        <v>35990.839999999997</v>
      </c>
      <c r="F1738" s="4">
        <v>44988</v>
      </c>
      <c r="G1738" s="4">
        <v>45282</v>
      </c>
      <c r="H1738" t="s">
        <v>40</v>
      </c>
      <c r="I1738" t="s">
        <v>18</v>
      </c>
    </row>
    <row r="1739" spans="1:9" x14ac:dyDescent="0.3">
      <c r="A1739" t="s">
        <v>3288</v>
      </c>
      <c r="B1739" t="s">
        <v>968</v>
      </c>
      <c r="C1739" t="s">
        <v>11</v>
      </c>
      <c r="D1739">
        <v>375506.4</v>
      </c>
      <c r="E1739">
        <v>35070.879999999997</v>
      </c>
      <c r="F1739" s="4">
        <v>45074</v>
      </c>
      <c r="G1739" s="4">
        <v>45264</v>
      </c>
      <c r="H1739" t="s">
        <v>46</v>
      </c>
      <c r="I1739" t="s">
        <v>13</v>
      </c>
    </row>
    <row r="1740" spans="1:9" x14ac:dyDescent="0.3">
      <c r="A1740" t="s">
        <v>3289</v>
      </c>
      <c r="B1740" t="s">
        <v>1313</v>
      </c>
      <c r="C1740" t="s">
        <v>27</v>
      </c>
      <c r="D1740">
        <v>489003.44</v>
      </c>
      <c r="E1740">
        <v>23418.37</v>
      </c>
      <c r="F1740" s="4">
        <v>45497</v>
      </c>
      <c r="G1740" s="4">
        <v>45742</v>
      </c>
      <c r="H1740" t="s">
        <v>216</v>
      </c>
      <c r="I1740" t="s">
        <v>29</v>
      </c>
    </row>
    <row r="1741" spans="1:9" x14ac:dyDescent="0.3">
      <c r="A1741" t="s">
        <v>3290</v>
      </c>
      <c r="B1741" t="s">
        <v>3291</v>
      </c>
      <c r="C1741" t="s">
        <v>16</v>
      </c>
      <c r="D1741">
        <v>848685.86</v>
      </c>
      <c r="E1741">
        <v>19747.47</v>
      </c>
      <c r="F1741" s="4">
        <v>45454</v>
      </c>
      <c r="G1741" s="4">
        <v>45683</v>
      </c>
      <c r="H1741" t="s">
        <v>597</v>
      </c>
      <c r="I1741" t="s">
        <v>13</v>
      </c>
    </row>
    <row r="1742" spans="1:9" x14ac:dyDescent="0.3">
      <c r="A1742" t="s">
        <v>3292</v>
      </c>
      <c r="B1742" t="s">
        <v>402</v>
      </c>
      <c r="C1742" t="s">
        <v>39</v>
      </c>
      <c r="D1742">
        <v>495691.56</v>
      </c>
      <c r="E1742">
        <v>32408.45</v>
      </c>
      <c r="F1742" s="4">
        <v>45262</v>
      </c>
      <c r="G1742" s="4">
        <v>45700</v>
      </c>
      <c r="H1742" t="s">
        <v>1363</v>
      </c>
      <c r="I1742" t="s">
        <v>18</v>
      </c>
    </row>
    <row r="1743" spans="1:9" x14ac:dyDescent="0.3">
      <c r="A1743" t="s">
        <v>3293</v>
      </c>
      <c r="B1743" t="s">
        <v>2233</v>
      </c>
      <c r="C1743" t="s">
        <v>35</v>
      </c>
      <c r="D1743">
        <v>709543.39</v>
      </c>
      <c r="E1743">
        <v>23131.8</v>
      </c>
      <c r="F1743" s="4">
        <v>44706</v>
      </c>
      <c r="G1743" s="4">
        <v>44771</v>
      </c>
      <c r="H1743" t="s">
        <v>1457</v>
      </c>
      <c r="I1743" t="s">
        <v>13</v>
      </c>
    </row>
    <row r="1744" spans="1:9" x14ac:dyDescent="0.3">
      <c r="A1744" t="s">
        <v>3294</v>
      </c>
      <c r="B1744" t="s">
        <v>2461</v>
      </c>
      <c r="C1744" t="s">
        <v>35</v>
      </c>
      <c r="D1744">
        <v>342987.82</v>
      </c>
      <c r="E1744">
        <v>49250.8</v>
      </c>
      <c r="F1744" s="4">
        <v>44855</v>
      </c>
      <c r="G1744" s="4">
        <v>45750</v>
      </c>
      <c r="H1744" t="s">
        <v>248</v>
      </c>
      <c r="I1744" t="s">
        <v>29</v>
      </c>
    </row>
    <row r="1745" spans="1:9" x14ac:dyDescent="0.3">
      <c r="A1745" t="s">
        <v>3295</v>
      </c>
      <c r="B1745" t="s">
        <v>2421</v>
      </c>
      <c r="C1745" t="s">
        <v>35</v>
      </c>
      <c r="D1745">
        <v>357856.84</v>
      </c>
      <c r="E1745">
        <v>24724.04</v>
      </c>
      <c r="F1745" s="4">
        <v>44961</v>
      </c>
      <c r="G1745" s="4">
        <v>45268</v>
      </c>
      <c r="H1745" t="s">
        <v>688</v>
      </c>
      <c r="I1745" t="s">
        <v>13</v>
      </c>
    </row>
    <row r="1746" spans="1:9" x14ac:dyDescent="0.3">
      <c r="A1746" t="s">
        <v>3296</v>
      </c>
      <c r="B1746" t="s">
        <v>1978</v>
      </c>
      <c r="C1746" t="s">
        <v>11</v>
      </c>
      <c r="D1746">
        <v>399603.39</v>
      </c>
      <c r="E1746">
        <v>8096.03</v>
      </c>
      <c r="F1746" s="4">
        <v>44289</v>
      </c>
      <c r="G1746" s="4">
        <v>45755</v>
      </c>
      <c r="H1746" t="s">
        <v>405</v>
      </c>
      <c r="I1746" t="s">
        <v>13</v>
      </c>
    </row>
    <row r="1747" spans="1:9" x14ac:dyDescent="0.3">
      <c r="A1747" t="s">
        <v>3297</v>
      </c>
      <c r="B1747" t="s">
        <v>3298</v>
      </c>
      <c r="C1747" t="s">
        <v>16</v>
      </c>
      <c r="D1747">
        <v>788786.27</v>
      </c>
      <c r="E1747">
        <v>20366.689999999999</v>
      </c>
      <c r="F1747" s="4">
        <v>45099</v>
      </c>
      <c r="G1747" s="4">
        <v>45523</v>
      </c>
      <c r="H1747" t="s">
        <v>275</v>
      </c>
      <c r="I1747" t="s">
        <v>18</v>
      </c>
    </row>
    <row r="1748" spans="1:9" x14ac:dyDescent="0.3">
      <c r="A1748" t="s">
        <v>3299</v>
      </c>
      <c r="B1748" t="s">
        <v>536</v>
      </c>
      <c r="C1748" t="s">
        <v>27</v>
      </c>
      <c r="D1748">
        <v>487625.35</v>
      </c>
      <c r="E1748">
        <v>27684.33</v>
      </c>
      <c r="F1748" s="4">
        <v>44081</v>
      </c>
      <c r="G1748" s="4">
        <v>45808</v>
      </c>
      <c r="H1748" t="s">
        <v>537</v>
      </c>
      <c r="I1748" t="s">
        <v>18</v>
      </c>
    </row>
    <row r="1749" spans="1:9" x14ac:dyDescent="0.3">
      <c r="A1749" t="s">
        <v>3300</v>
      </c>
      <c r="B1749" t="s">
        <v>3301</v>
      </c>
      <c r="C1749" t="s">
        <v>35</v>
      </c>
      <c r="D1749">
        <v>259703.62</v>
      </c>
      <c r="E1749">
        <v>29892.65</v>
      </c>
      <c r="F1749" s="4">
        <v>45139</v>
      </c>
      <c r="G1749" s="4">
        <v>45433</v>
      </c>
      <c r="H1749" t="s">
        <v>185</v>
      </c>
      <c r="I1749" t="s">
        <v>29</v>
      </c>
    </row>
    <row r="1750" spans="1:9" x14ac:dyDescent="0.3">
      <c r="A1750" t="s">
        <v>3302</v>
      </c>
      <c r="B1750" t="s">
        <v>3303</v>
      </c>
      <c r="C1750" t="s">
        <v>11</v>
      </c>
      <c r="D1750">
        <v>839998.65</v>
      </c>
      <c r="E1750">
        <v>49845.83</v>
      </c>
      <c r="F1750" s="4">
        <v>44934</v>
      </c>
      <c r="G1750" s="4">
        <v>45553</v>
      </c>
      <c r="H1750" t="s">
        <v>502</v>
      </c>
      <c r="I1750" t="s">
        <v>29</v>
      </c>
    </row>
    <row r="1751" spans="1:9" x14ac:dyDescent="0.3">
      <c r="A1751" t="s">
        <v>3304</v>
      </c>
      <c r="B1751" t="s">
        <v>1383</v>
      </c>
      <c r="C1751" t="s">
        <v>27</v>
      </c>
      <c r="D1751">
        <v>267076.76</v>
      </c>
      <c r="E1751">
        <v>33218.1</v>
      </c>
      <c r="F1751" s="4">
        <v>44827</v>
      </c>
      <c r="G1751" s="4">
        <v>45200</v>
      </c>
      <c r="H1751" t="s">
        <v>626</v>
      </c>
      <c r="I1751" t="s">
        <v>29</v>
      </c>
    </row>
    <row r="1752" spans="1:9" x14ac:dyDescent="0.3">
      <c r="A1752" t="s">
        <v>3305</v>
      </c>
      <c r="B1752" t="s">
        <v>3306</v>
      </c>
      <c r="C1752" t="s">
        <v>35</v>
      </c>
      <c r="D1752">
        <v>625128.6</v>
      </c>
      <c r="E1752">
        <v>46000.639999999999</v>
      </c>
      <c r="F1752" s="4">
        <v>45087</v>
      </c>
      <c r="G1752" s="4">
        <v>45244</v>
      </c>
      <c r="H1752" t="s">
        <v>1345</v>
      </c>
      <c r="I1752" t="s">
        <v>18</v>
      </c>
    </row>
    <row r="1753" spans="1:9" x14ac:dyDescent="0.3">
      <c r="A1753" t="s">
        <v>3307</v>
      </c>
      <c r="B1753" t="s">
        <v>428</v>
      </c>
      <c r="C1753" t="s">
        <v>11</v>
      </c>
      <c r="D1753">
        <v>959262.32</v>
      </c>
      <c r="E1753">
        <v>33742.85</v>
      </c>
      <c r="F1753" s="4">
        <v>45487</v>
      </c>
      <c r="G1753" s="4">
        <v>45799</v>
      </c>
      <c r="H1753" t="s">
        <v>1259</v>
      </c>
      <c r="I1753" t="s">
        <v>29</v>
      </c>
    </row>
    <row r="1754" spans="1:9" x14ac:dyDescent="0.3">
      <c r="A1754" t="s">
        <v>3308</v>
      </c>
      <c r="B1754" t="s">
        <v>1194</v>
      </c>
      <c r="C1754" t="s">
        <v>16</v>
      </c>
      <c r="D1754">
        <v>972632.92</v>
      </c>
      <c r="E1754">
        <v>47539.48</v>
      </c>
      <c r="F1754" s="4">
        <v>44981</v>
      </c>
      <c r="G1754" s="4">
        <v>45299</v>
      </c>
      <c r="H1754" t="s">
        <v>289</v>
      </c>
      <c r="I1754" t="s">
        <v>29</v>
      </c>
    </row>
    <row r="1755" spans="1:9" x14ac:dyDescent="0.3">
      <c r="A1755" t="s">
        <v>3309</v>
      </c>
      <c r="B1755" t="s">
        <v>3310</v>
      </c>
      <c r="C1755" t="s">
        <v>16</v>
      </c>
      <c r="D1755">
        <v>803598.15</v>
      </c>
      <c r="E1755">
        <v>18080.400000000001</v>
      </c>
      <c r="F1755" s="4">
        <v>45144</v>
      </c>
      <c r="G1755" s="4">
        <v>45625</v>
      </c>
      <c r="H1755" t="s">
        <v>1050</v>
      </c>
      <c r="I1755" t="s">
        <v>13</v>
      </c>
    </row>
    <row r="1756" spans="1:9" x14ac:dyDescent="0.3">
      <c r="A1756" t="s">
        <v>3311</v>
      </c>
      <c r="B1756" t="s">
        <v>3312</v>
      </c>
      <c r="C1756" t="s">
        <v>35</v>
      </c>
      <c r="D1756">
        <v>667785.23</v>
      </c>
      <c r="E1756">
        <v>5067.32</v>
      </c>
      <c r="F1756" s="4">
        <v>45084</v>
      </c>
      <c r="G1756" s="4">
        <v>45730</v>
      </c>
      <c r="H1756" t="s">
        <v>1238</v>
      </c>
      <c r="I1756" t="s">
        <v>13</v>
      </c>
    </row>
    <row r="1757" spans="1:9" x14ac:dyDescent="0.3">
      <c r="A1757" t="s">
        <v>3313</v>
      </c>
      <c r="B1757" t="s">
        <v>1530</v>
      </c>
      <c r="C1757" t="s">
        <v>16</v>
      </c>
      <c r="D1757">
        <v>526882.63</v>
      </c>
      <c r="E1757">
        <v>35615.379999999997</v>
      </c>
      <c r="F1757" s="4">
        <v>45131</v>
      </c>
      <c r="G1757" s="4">
        <v>45748</v>
      </c>
      <c r="H1757" t="s">
        <v>36</v>
      </c>
      <c r="I1757" t="s">
        <v>18</v>
      </c>
    </row>
    <row r="1758" spans="1:9" x14ac:dyDescent="0.3">
      <c r="A1758" t="s">
        <v>3314</v>
      </c>
      <c r="B1758" t="s">
        <v>2743</v>
      </c>
      <c r="C1758" t="s">
        <v>11</v>
      </c>
      <c r="D1758">
        <v>284790.42</v>
      </c>
      <c r="E1758">
        <v>13852.37</v>
      </c>
      <c r="F1758" s="4">
        <v>44396</v>
      </c>
      <c r="G1758" s="4">
        <v>45159</v>
      </c>
      <c r="H1758" t="s">
        <v>1457</v>
      </c>
      <c r="I1758" t="s">
        <v>18</v>
      </c>
    </row>
    <row r="1759" spans="1:9" x14ac:dyDescent="0.3">
      <c r="A1759" t="s">
        <v>3315</v>
      </c>
      <c r="B1759" t="s">
        <v>3316</v>
      </c>
      <c r="C1759" t="s">
        <v>11</v>
      </c>
      <c r="D1759">
        <v>287471.5</v>
      </c>
      <c r="E1759">
        <v>25584.3</v>
      </c>
      <c r="F1759" s="4">
        <v>45135</v>
      </c>
      <c r="G1759" s="4">
        <v>45438</v>
      </c>
      <c r="H1759" t="s">
        <v>96</v>
      </c>
      <c r="I1759" t="s">
        <v>18</v>
      </c>
    </row>
    <row r="1760" spans="1:9" x14ac:dyDescent="0.3">
      <c r="A1760" t="s">
        <v>3317</v>
      </c>
      <c r="B1760" t="s">
        <v>3318</v>
      </c>
      <c r="C1760" t="s">
        <v>27</v>
      </c>
      <c r="D1760">
        <v>151352.62</v>
      </c>
      <c r="E1760">
        <v>29475.31</v>
      </c>
      <c r="F1760" s="4">
        <v>45079</v>
      </c>
      <c r="G1760" s="4">
        <v>45678</v>
      </c>
      <c r="H1760" t="s">
        <v>448</v>
      </c>
      <c r="I1760" t="s">
        <v>13</v>
      </c>
    </row>
    <row r="1761" spans="1:9" x14ac:dyDescent="0.3">
      <c r="A1761" t="s">
        <v>3319</v>
      </c>
      <c r="B1761" t="s">
        <v>2376</v>
      </c>
      <c r="C1761" t="s">
        <v>35</v>
      </c>
      <c r="D1761">
        <v>353909.28</v>
      </c>
      <c r="E1761">
        <v>5763.54</v>
      </c>
      <c r="F1761" s="4">
        <v>45134</v>
      </c>
      <c r="G1761" s="4">
        <v>45819</v>
      </c>
      <c r="H1761" t="s">
        <v>284</v>
      </c>
      <c r="I1761" t="s">
        <v>18</v>
      </c>
    </row>
    <row r="1762" spans="1:9" x14ac:dyDescent="0.3">
      <c r="A1762" t="s">
        <v>3320</v>
      </c>
      <c r="B1762" t="s">
        <v>3321</v>
      </c>
      <c r="C1762" t="s">
        <v>16</v>
      </c>
      <c r="D1762">
        <v>393268.98</v>
      </c>
      <c r="E1762">
        <v>42071.65</v>
      </c>
      <c r="F1762" s="4">
        <v>44365</v>
      </c>
      <c r="G1762" s="4">
        <v>44419</v>
      </c>
      <c r="H1762" t="s">
        <v>383</v>
      </c>
      <c r="I1762" t="s">
        <v>29</v>
      </c>
    </row>
    <row r="1763" spans="1:9" x14ac:dyDescent="0.3">
      <c r="A1763" t="s">
        <v>3322</v>
      </c>
      <c r="B1763" t="s">
        <v>3323</v>
      </c>
      <c r="C1763" t="s">
        <v>39</v>
      </c>
      <c r="D1763">
        <v>282247.34000000003</v>
      </c>
      <c r="E1763">
        <v>36487.89</v>
      </c>
      <c r="F1763" s="4">
        <v>45206</v>
      </c>
      <c r="G1763" s="4">
        <v>45728</v>
      </c>
      <c r="H1763" t="s">
        <v>755</v>
      </c>
      <c r="I1763" t="s">
        <v>29</v>
      </c>
    </row>
    <row r="1764" spans="1:9" x14ac:dyDescent="0.3">
      <c r="A1764" t="s">
        <v>3324</v>
      </c>
      <c r="B1764" t="s">
        <v>3325</v>
      </c>
      <c r="C1764" t="s">
        <v>11</v>
      </c>
      <c r="D1764">
        <v>662180.69999999995</v>
      </c>
      <c r="E1764">
        <v>28681.81</v>
      </c>
      <c r="F1764" s="4">
        <v>45068</v>
      </c>
      <c r="G1764" s="4">
        <v>45522</v>
      </c>
      <c r="H1764" t="s">
        <v>1962</v>
      </c>
      <c r="I1764" t="s">
        <v>13</v>
      </c>
    </row>
    <row r="1765" spans="1:9" x14ac:dyDescent="0.3">
      <c r="A1765" t="s">
        <v>3326</v>
      </c>
      <c r="B1765" t="s">
        <v>1225</v>
      </c>
      <c r="C1765" t="s">
        <v>27</v>
      </c>
      <c r="D1765">
        <v>237668.3</v>
      </c>
      <c r="E1765">
        <v>13259.73</v>
      </c>
      <c r="F1765" s="4">
        <v>45336</v>
      </c>
      <c r="G1765" s="4">
        <v>45607</v>
      </c>
      <c r="H1765" t="s">
        <v>1585</v>
      </c>
      <c r="I1765" t="s">
        <v>18</v>
      </c>
    </row>
    <row r="1766" spans="1:9" x14ac:dyDescent="0.3">
      <c r="A1766" t="s">
        <v>3327</v>
      </c>
      <c r="B1766" t="s">
        <v>3328</v>
      </c>
      <c r="C1766" t="s">
        <v>35</v>
      </c>
      <c r="D1766">
        <v>432425.44</v>
      </c>
      <c r="E1766">
        <v>20200.419999999998</v>
      </c>
      <c r="F1766" s="4">
        <v>44262</v>
      </c>
      <c r="G1766" s="4">
        <v>45375</v>
      </c>
      <c r="H1766" t="s">
        <v>307</v>
      </c>
      <c r="I1766" t="s">
        <v>29</v>
      </c>
    </row>
    <row r="1767" spans="1:9" x14ac:dyDescent="0.3">
      <c r="A1767" t="s">
        <v>3329</v>
      </c>
      <c r="B1767" t="s">
        <v>2830</v>
      </c>
      <c r="C1767" t="s">
        <v>27</v>
      </c>
      <c r="D1767">
        <v>381218.85</v>
      </c>
      <c r="E1767">
        <v>5112.17</v>
      </c>
      <c r="F1767" s="4">
        <v>44672</v>
      </c>
      <c r="G1767" s="4">
        <v>45533</v>
      </c>
      <c r="H1767" t="s">
        <v>461</v>
      </c>
      <c r="I1767" t="s">
        <v>29</v>
      </c>
    </row>
    <row r="1768" spans="1:9" x14ac:dyDescent="0.3">
      <c r="A1768" t="s">
        <v>3330</v>
      </c>
      <c r="B1768" t="s">
        <v>3160</v>
      </c>
      <c r="C1768" t="s">
        <v>11</v>
      </c>
      <c r="D1768">
        <v>552683.11</v>
      </c>
      <c r="E1768">
        <v>30841.46</v>
      </c>
      <c r="F1768" s="4">
        <v>45401</v>
      </c>
      <c r="G1768" s="4">
        <v>45482</v>
      </c>
      <c r="H1768" t="s">
        <v>614</v>
      </c>
      <c r="I1768" t="s">
        <v>18</v>
      </c>
    </row>
    <row r="1769" spans="1:9" x14ac:dyDescent="0.3">
      <c r="A1769" t="s">
        <v>3331</v>
      </c>
      <c r="B1769" t="s">
        <v>3332</v>
      </c>
      <c r="C1769" t="s">
        <v>27</v>
      </c>
      <c r="D1769">
        <v>104955.99</v>
      </c>
      <c r="E1769">
        <v>36638.239999999998</v>
      </c>
      <c r="F1769" s="4">
        <v>44635</v>
      </c>
      <c r="G1769" s="4">
        <v>44707</v>
      </c>
      <c r="H1769" t="s">
        <v>490</v>
      </c>
      <c r="I1769" t="s">
        <v>18</v>
      </c>
    </row>
    <row r="1770" spans="1:9" x14ac:dyDescent="0.3">
      <c r="A1770" t="s">
        <v>3333</v>
      </c>
      <c r="B1770" t="s">
        <v>1892</v>
      </c>
      <c r="C1770" t="s">
        <v>27</v>
      </c>
      <c r="D1770">
        <v>600980.23</v>
      </c>
      <c r="E1770">
        <v>47498.55</v>
      </c>
      <c r="F1770" s="4">
        <v>45298</v>
      </c>
      <c r="G1770" s="4">
        <v>45757</v>
      </c>
      <c r="H1770" t="s">
        <v>1183</v>
      </c>
      <c r="I1770" t="s">
        <v>29</v>
      </c>
    </row>
    <row r="1771" spans="1:9" x14ac:dyDescent="0.3">
      <c r="A1771" t="s">
        <v>3334</v>
      </c>
      <c r="B1771" t="s">
        <v>3000</v>
      </c>
      <c r="C1771" t="s">
        <v>35</v>
      </c>
      <c r="D1771">
        <v>234973.93</v>
      </c>
      <c r="E1771">
        <v>25081.06</v>
      </c>
      <c r="F1771" s="4">
        <v>44614</v>
      </c>
      <c r="G1771" s="4">
        <v>45166</v>
      </c>
      <c r="H1771" t="s">
        <v>713</v>
      </c>
      <c r="I1771" t="s">
        <v>13</v>
      </c>
    </row>
    <row r="1772" spans="1:9" x14ac:dyDescent="0.3">
      <c r="A1772" t="s">
        <v>3335</v>
      </c>
      <c r="B1772" t="s">
        <v>2553</v>
      </c>
      <c r="C1772" t="s">
        <v>27</v>
      </c>
      <c r="D1772">
        <v>891450.58</v>
      </c>
      <c r="E1772">
        <v>46763.040000000001</v>
      </c>
      <c r="F1772" s="4">
        <v>44660</v>
      </c>
      <c r="G1772" s="4">
        <v>45135</v>
      </c>
      <c r="H1772" t="s">
        <v>851</v>
      </c>
      <c r="I1772" t="s">
        <v>29</v>
      </c>
    </row>
    <row r="1773" spans="1:9" x14ac:dyDescent="0.3">
      <c r="A1773" t="s">
        <v>3336</v>
      </c>
      <c r="B1773" t="s">
        <v>2685</v>
      </c>
      <c r="C1773" t="s">
        <v>16</v>
      </c>
      <c r="D1773">
        <v>773534.83</v>
      </c>
      <c r="E1773">
        <v>37861.64</v>
      </c>
      <c r="F1773" s="4">
        <v>45026</v>
      </c>
      <c r="G1773" s="4">
        <v>45101</v>
      </c>
      <c r="H1773" t="s">
        <v>263</v>
      </c>
      <c r="I1773" t="s">
        <v>13</v>
      </c>
    </row>
    <row r="1774" spans="1:9" x14ac:dyDescent="0.3">
      <c r="A1774" t="s">
        <v>3337</v>
      </c>
      <c r="B1774" t="s">
        <v>3095</v>
      </c>
      <c r="C1774" t="s">
        <v>16</v>
      </c>
      <c r="D1774">
        <v>130704.46</v>
      </c>
      <c r="E1774">
        <v>16357.83</v>
      </c>
      <c r="F1774" s="4">
        <v>44910</v>
      </c>
      <c r="G1774" s="4">
        <v>45062</v>
      </c>
      <c r="H1774" t="s">
        <v>698</v>
      </c>
      <c r="I1774" t="s">
        <v>29</v>
      </c>
    </row>
    <row r="1775" spans="1:9" x14ac:dyDescent="0.3">
      <c r="A1775" t="s">
        <v>3338</v>
      </c>
      <c r="B1775" t="s">
        <v>2875</v>
      </c>
      <c r="C1775" t="s">
        <v>11</v>
      </c>
      <c r="D1775">
        <v>728685.18</v>
      </c>
      <c r="E1775">
        <v>33209.11</v>
      </c>
      <c r="F1775" s="4">
        <v>44433</v>
      </c>
      <c r="G1775" s="4">
        <v>45115</v>
      </c>
      <c r="H1775" t="s">
        <v>49</v>
      </c>
      <c r="I1775" t="s">
        <v>29</v>
      </c>
    </row>
    <row r="1776" spans="1:9" x14ac:dyDescent="0.3">
      <c r="A1776" t="s">
        <v>3339</v>
      </c>
      <c r="B1776" t="s">
        <v>3340</v>
      </c>
      <c r="C1776" t="s">
        <v>27</v>
      </c>
      <c r="D1776">
        <v>508572.13</v>
      </c>
      <c r="E1776">
        <v>39035.81</v>
      </c>
      <c r="F1776" s="4">
        <v>45215</v>
      </c>
      <c r="G1776" s="4">
        <v>45340</v>
      </c>
      <c r="H1776" t="s">
        <v>365</v>
      </c>
      <c r="I1776" t="s">
        <v>18</v>
      </c>
    </row>
    <row r="1777" spans="1:9" x14ac:dyDescent="0.3">
      <c r="A1777" t="s">
        <v>3341</v>
      </c>
      <c r="B1777" t="s">
        <v>548</v>
      </c>
      <c r="C1777" t="s">
        <v>11</v>
      </c>
      <c r="D1777">
        <v>917782.38</v>
      </c>
      <c r="E1777">
        <v>11504.1</v>
      </c>
      <c r="F1777" s="4">
        <v>44254</v>
      </c>
      <c r="G1777" s="4">
        <v>44553</v>
      </c>
      <c r="H1777" t="s">
        <v>3342</v>
      </c>
      <c r="I1777" t="s">
        <v>18</v>
      </c>
    </row>
    <row r="1778" spans="1:9" x14ac:dyDescent="0.3">
      <c r="A1778" t="s">
        <v>3343</v>
      </c>
      <c r="B1778" t="s">
        <v>3344</v>
      </c>
      <c r="C1778" t="s">
        <v>39</v>
      </c>
      <c r="D1778">
        <v>486062.1</v>
      </c>
      <c r="E1778">
        <v>5877.27</v>
      </c>
      <c r="F1778" s="4">
        <v>45461</v>
      </c>
      <c r="G1778" s="4">
        <v>45621</v>
      </c>
      <c r="H1778" t="s">
        <v>321</v>
      </c>
      <c r="I1778" t="s">
        <v>29</v>
      </c>
    </row>
    <row r="1779" spans="1:9" x14ac:dyDescent="0.3">
      <c r="A1779" t="s">
        <v>3345</v>
      </c>
      <c r="B1779" t="s">
        <v>1454</v>
      </c>
      <c r="C1779" t="s">
        <v>27</v>
      </c>
      <c r="D1779">
        <v>573890.41</v>
      </c>
      <c r="E1779">
        <v>39656.93</v>
      </c>
      <c r="F1779" s="4">
        <v>45485</v>
      </c>
      <c r="G1779" s="4">
        <v>45570</v>
      </c>
      <c r="H1779" t="s">
        <v>377</v>
      </c>
      <c r="I1779" t="s">
        <v>13</v>
      </c>
    </row>
    <row r="1780" spans="1:9" x14ac:dyDescent="0.3">
      <c r="A1780" t="s">
        <v>3346</v>
      </c>
      <c r="B1780" t="s">
        <v>2722</v>
      </c>
      <c r="C1780" t="s">
        <v>16</v>
      </c>
      <c r="D1780">
        <v>726762.77</v>
      </c>
      <c r="E1780">
        <v>8432.7800000000007</v>
      </c>
      <c r="F1780" s="4">
        <v>45390</v>
      </c>
      <c r="G1780" s="4">
        <v>45841</v>
      </c>
      <c r="H1780" t="s">
        <v>477</v>
      </c>
      <c r="I1780" t="s">
        <v>18</v>
      </c>
    </row>
    <row r="1781" spans="1:9" x14ac:dyDescent="0.3">
      <c r="A1781" t="s">
        <v>3347</v>
      </c>
      <c r="B1781" t="s">
        <v>2358</v>
      </c>
      <c r="C1781" t="s">
        <v>16</v>
      </c>
      <c r="D1781">
        <v>924329.5</v>
      </c>
      <c r="E1781">
        <v>39338.300000000003</v>
      </c>
      <c r="F1781" s="4">
        <v>45367</v>
      </c>
      <c r="G1781" s="4">
        <v>45744</v>
      </c>
      <c r="H1781" t="s">
        <v>1363</v>
      </c>
      <c r="I1781" t="s">
        <v>13</v>
      </c>
    </row>
    <row r="1782" spans="1:9" x14ac:dyDescent="0.3">
      <c r="A1782" t="s">
        <v>3348</v>
      </c>
      <c r="B1782" t="s">
        <v>3349</v>
      </c>
      <c r="C1782" t="s">
        <v>39</v>
      </c>
      <c r="D1782">
        <v>679925.39</v>
      </c>
      <c r="E1782">
        <v>45708.65</v>
      </c>
      <c r="F1782" s="4">
        <v>45496</v>
      </c>
      <c r="G1782" s="4">
        <v>45665</v>
      </c>
      <c r="H1782" t="s">
        <v>1167</v>
      </c>
      <c r="I1782" t="s">
        <v>29</v>
      </c>
    </row>
    <row r="1783" spans="1:9" x14ac:dyDescent="0.3">
      <c r="A1783" t="s">
        <v>3350</v>
      </c>
      <c r="B1783" t="s">
        <v>1878</v>
      </c>
      <c r="C1783" t="s">
        <v>27</v>
      </c>
      <c r="D1783">
        <v>364073.53</v>
      </c>
      <c r="E1783">
        <v>29999.13</v>
      </c>
      <c r="F1783" s="4">
        <v>45169</v>
      </c>
      <c r="G1783" s="4">
        <v>45348</v>
      </c>
      <c r="H1783" t="s">
        <v>2905</v>
      </c>
      <c r="I1783" t="s">
        <v>18</v>
      </c>
    </row>
    <row r="1784" spans="1:9" x14ac:dyDescent="0.3">
      <c r="A1784" t="s">
        <v>3351</v>
      </c>
      <c r="B1784" t="s">
        <v>3352</v>
      </c>
      <c r="C1784" t="s">
        <v>16</v>
      </c>
      <c r="D1784">
        <v>925168.03</v>
      </c>
      <c r="E1784">
        <v>45915.38</v>
      </c>
      <c r="F1784" s="4">
        <v>45148</v>
      </c>
      <c r="G1784" s="4">
        <v>45672</v>
      </c>
      <c r="H1784" t="s">
        <v>2524</v>
      </c>
      <c r="I1784" t="s">
        <v>13</v>
      </c>
    </row>
    <row r="1785" spans="1:9" x14ac:dyDescent="0.3">
      <c r="A1785" t="s">
        <v>3353</v>
      </c>
      <c r="B1785" t="s">
        <v>3222</v>
      </c>
      <c r="C1785" t="s">
        <v>39</v>
      </c>
      <c r="D1785">
        <v>600773.35</v>
      </c>
      <c r="E1785">
        <v>21410.29</v>
      </c>
      <c r="F1785" s="4">
        <v>44368</v>
      </c>
      <c r="G1785" s="4">
        <v>44497</v>
      </c>
      <c r="H1785" t="s">
        <v>2524</v>
      </c>
      <c r="I1785" t="s">
        <v>13</v>
      </c>
    </row>
    <row r="1786" spans="1:9" x14ac:dyDescent="0.3">
      <c r="A1786" t="s">
        <v>3354</v>
      </c>
      <c r="B1786" t="s">
        <v>3355</v>
      </c>
      <c r="C1786" t="s">
        <v>39</v>
      </c>
      <c r="D1786">
        <v>177201.13</v>
      </c>
      <c r="E1786">
        <v>22924.84</v>
      </c>
      <c r="F1786" s="4">
        <v>44789</v>
      </c>
      <c r="G1786" s="4">
        <v>44946</v>
      </c>
      <c r="H1786" t="s">
        <v>851</v>
      </c>
      <c r="I1786" t="s">
        <v>29</v>
      </c>
    </row>
    <row r="1787" spans="1:9" x14ac:dyDescent="0.3">
      <c r="A1787" t="s">
        <v>3356</v>
      </c>
      <c r="B1787" t="s">
        <v>1718</v>
      </c>
      <c r="C1787" t="s">
        <v>27</v>
      </c>
      <c r="D1787">
        <v>146761.20000000001</v>
      </c>
      <c r="E1787">
        <v>34199.410000000003</v>
      </c>
      <c r="F1787" s="4">
        <v>45124</v>
      </c>
      <c r="G1787" s="4">
        <v>45396</v>
      </c>
      <c r="H1787" t="s">
        <v>108</v>
      </c>
      <c r="I1787" t="s">
        <v>18</v>
      </c>
    </row>
    <row r="1788" spans="1:9" x14ac:dyDescent="0.3">
      <c r="A1788" t="s">
        <v>3357</v>
      </c>
      <c r="B1788" t="s">
        <v>3358</v>
      </c>
      <c r="C1788" t="s">
        <v>39</v>
      </c>
      <c r="D1788">
        <v>544490.19999999995</v>
      </c>
      <c r="E1788">
        <v>38339.11</v>
      </c>
      <c r="F1788" s="4">
        <v>44876</v>
      </c>
      <c r="G1788" s="4">
        <v>45847</v>
      </c>
      <c r="H1788" t="s">
        <v>787</v>
      </c>
      <c r="I1788" t="s">
        <v>13</v>
      </c>
    </row>
    <row r="1789" spans="1:9" x14ac:dyDescent="0.3">
      <c r="A1789" t="s">
        <v>3359</v>
      </c>
      <c r="B1789" t="s">
        <v>3360</v>
      </c>
      <c r="C1789" t="s">
        <v>27</v>
      </c>
      <c r="D1789">
        <v>673895.46</v>
      </c>
      <c r="E1789">
        <v>46662.080000000002</v>
      </c>
      <c r="F1789" s="4">
        <v>44127</v>
      </c>
      <c r="G1789" s="4">
        <v>45514</v>
      </c>
      <c r="H1789" t="s">
        <v>179</v>
      </c>
      <c r="I1789" t="s">
        <v>18</v>
      </c>
    </row>
    <row r="1790" spans="1:9" x14ac:dyDescent="0.3">
      <c r="A1790" t="s">
        <v>3361</v>
      </c>
      <c r="B1790" t="s">
        <v>2002</v>
      </c>
      <c r="C1790" t="s">
        <v>35</v>
      </c>
      <c r="D1790">
        <v>240054.74</v>
      </c>
      <c r="E1790">
        <v>25122.79</v>
      </c>
      <c r="F1790" s="4">
        <v>45265</v>
      </c>
      <c r="G1790" s="4">
        <v>45791</v>
      </c>
      <c r="H1790" t="s">
        <v>830</v>
      </c>
      <c r="I1790" t="s">
        <v>13</v>
      </c>
    </row>
    <row r="1791" spans="1:9" x14ac:dyDescent="0.3">
      <c r="A1791" t="s">
        <v>3362</v>
      </c>
      <c r="B1791" t="s">
        <v>812</v>
      </c>
      <c r="C1791" t="s">
        <v>27</v>
      </c>
      <c r="D1791">
        <v>451783.53</v>
      </c>
      <c r="E1791">
        <v>20372.689999999999</v>
      </c>
      <c r="F1791" s="4">
        <v>44620</v>
      </c>
      <c r="G1791" s="4">
        <v>45769</v>
      </c>
      <c r="H1791" t="s">
        <v>733</v>
      </c>
      <c r="I1791" t="s">
        <v>29</v>
      </c>
    </row>
    <row r="1792" spans="1:9" x14ac:dyDescent="0.3">
      <c r="A1792" t="s">
        <v>3363</v>
      </c>
      <c r="B1792" t="s">
        <v>2002</v>
      </c>
      <c r="C1792" t="s">
        <v>39</v>
      </c>
      <c r="D1792">
        <v>995872.29</v>
      </c>
      <c r="E1792">
        <v>7289.97</v>
      </c>
      <c r="F1792" s="4">
        <v>44320</v>
      </c>
      <c r="G1792" s="4">
        <v>45080</v>
      </c>
      <c r="H1792" t="s">
        <v>477</v>
      </c>
      <c r="I1792" t="s">
        <v>13</v>
      </c>
    </row>
    <row r="1793" spans="1:9" x14ac:dyDescent="0.3">
      <c r="A1793" t="s">
        <v>3364</v>
      </c>
      <c r="B1793" t="s">
        <v>3365</v>
      </c>
      <c r="C1793" t="s">
        <v>27</v>
      </c>
      <c r="D1793">
        <v>471712.67</v>
      </c>
      <c r="E1793">
        <v>28129.85</v>
      </c>
      <c r="F1793" s="4">
        <v>45166</v>
      </c>
      <c r="G1793" s="4">
        <v>45704</v>
      </c>
      <c r="H1793" t="s">
        <v>620</v>
      </c>
      <c r="I1793" t="s">
        <v>29</v>
      </c>
    </row>
    <row r="1794" spans="1:9" x14ac:dyDescent="0.3">
      <c r="A1794" t="s">
        <v>3366</v>
      </c>
      <c r="B1794" t="s">
        <v>3212</v>
      </c>
      <c r="C1794" t="s">
        <v>27</v>
      </c>
      <c r="D1794">
        <v>818458.37</v>
      </c>
      <c r="E1794">
        <v>43150.720000000001</v>
      </c>
      <c r="F1794" s="4">
        <v>44374</v>
      </c>
      <c r="G1794" s="4">
        <v>44582</v>
      </c>
      <c r="H1794" t="s">
        <v>723</v>
      </c>
      <c r="I1794" t="s">
        <v>13</v>
      </c>
    </row>
    <row r="1795" spans="1:9" x14ac:dyDescent="0.3">
      <c r="A1795" t="s">
        <v>3367</v>
      </c>
      <c r="B1795" t="s">
        <v>3368</v>
      </c>
      <c r="C1795" t="s">
        <v>16</v>
      </c>
      <c r="D1795">
        <v>112857.2</v>
      </c>
      <c r="E1795">
        <v>14932.01</v>
      </c>
      <c r="F1795" s="4">
        <v>45186</v>
      </c>
      <c r="G1795" s="4">
        <v>45765</v>
      </c>
      <c r="H1795" t="s">
        <v>40</v>
      </c>
      <c r="I1795" t="s">
        <v>29</v>
      </c>
    </row>
    <row r="1796" spans="1:9" x14ac:dyDescent="0.3">
      <c r="A1796" t="s">
        <v>3369</v>
      </c>
      <c r="B1796" t="s">
        <v>3370</v>
      </c>
      <c r="C1796" t="s">
        <v>27</v>
      </c>
      <c r="D1796">
        <v>734028.6</v>
      </c>
      <c r="E1796">
        <v>22671.06</v>
      </c>
      <c r="F1796" s="4">
        <v>45220</v>
      </c>
      <c r="G1796" s="4">
        <v>45682</v>
      </c>
      <c r="H1796" t="s">
        <v>131</v>
      </c>
      <c r="I1796" t="s">
        <v>18</v>
      </c>
    </row>
    <row r="1797" spans="1:9" x14ac:dyDescent="0.3">
      <c r="A1797" t="s">
        <v>3371</v>
      </c>
      <c r="B1797" t="s">
        <v>3372</v>
      </c>
      <c r="C1797" t="s">
        <v>11</v>
      </c>
      <c r="D1797">
        <v>472959.83</v>
      </c>
      <c r="E1797">
        <v>33546.97</v>
      </c>
      <c r="F1797" s="4">
        <v>45241</v>
      </c>
      <c r="G1797" s="4">
        <v>45697</v>
      </c>
      <c r="H1797" t="s">
        <v>2249</v>
      </c>
      <c r="I1797" t="s">
        <v>18</v>
      </c>
    </row>
    <row r="1798" spans="1:9" x14ac:dyDescent="0.3">
      <c r="A1798" t="s">
        <v>3373</v>
      </c>
      <c r="B1798" t="s">
        <v>3374</v>
      </c>
      <c r="C1798" t="s">
        <v>27</v>
      </c>
      <c r="D1798">
        <v>914713.02</v>
      </c>
      <c r="E1798">
        <v>29440.560000000001</v>
      </c>
      <c r="F1798" s="4">
        <v>45080</v>
      </c>
      <c r="G1798" s="4">
        <v>45121</v>
      </c>
      <c r="H1798" t="s">
        <v>102</v>
      </c>
      <c r="I1798" t="s">
        <v>13</v>
      </c>
    </row>
    <row r="1799" spans="1:9" x14ac:dyDescent="0.3">
      <c r="A1799" t="s">
        <v>3375</v>
      </c>
      <c r="B1799" t="s">
        <v>147</v>
      </c>
      <c r="C1799" t="s">
        <v>11</v>
      </c>
      <c r="D1799">
        <v>612315.51</v>
      </c>
      <c r="E1799">
        <v>33639.65</v>
      </c>
      <c r="F1799" s="4">
        <v>45403</v>
      </c>
      <c r="G1799" s="4">
        <v>45418</v>
      </c>
      <c r="H1799" t="s">
        <v>1027</v>
      </c>
      <c r="I1799" t="s">
        <v>18</v>
      </c>
    </row>
    <row r="1800" spans="1:9" x14ac:dyDescent="0.3">
      <c r="A1800" t="s">
        <v>3376</v>
      </c>
      <c r="B1800" t="s">
        <v>1031</v>
      </c>
      <c r="C1800" t="s">
        <v>39</v>
      </c>
      <c r="D1800">
        <v>761679.98</v>
      </c>
      <c r="E1800">
        <v>24504.75</v>
      </c>
      <c r="F1800" s="4">
        <v>45122</v>
      </c>
      <c r="G1800" s="4">
        <v>45130</v>
      </c>
      <c r="H1800" t="s">
        <v>1291</v>
      </c>
      <c r="I1800" t="s">
        <v>13</v>
      </c>
    </row>
    <row r="1801" spans="1:9" x14ac:dyDescent="0.3">
      <c r="A1801" t="s">
        <v>3377</v>
      </c>
      <c r="B1801" t="s">
        <v>1117</v>
      </c>
      <c r="C1801" t="s">
        <v>16</v>
      </c>
      <c r="D1801">
        <v>288943.77</v>
      </c>
      <c r="E1801">
        <v>15105.09</v>
      </c>
      <c r="F1801" s="4">
        <v>44325</v>
      </c>
      <c r="G1801" s="4">
        <v>44683</v>
      </c>
      <c r="H1801" t="s">
        <v>278</v>
      </c>
      <c r="I1801" t="s">
        <v>13</v>
      </c>
    </row>
    <row r="1802" spans="1:9" x14ac:dyDescent="0.3">
      <c r="A1802" t="s">
        <v>3378</v>
      </c>
      <c r="B1802" t="s">
        <v>3379</v>
      </c>
      <c r="C1802" t="s">
        <v>35</v>
      </c>
      <c r="D1802">
        <v>889513.85</v>
      </c>
      <c r="E1802">
        <v>44846.44</v>
      </c>
      <c r="F1802" s="4">
        <v>45149</v>
      </c>
      <c r="G1802" s="4">
        <v>45637</v>
      </c>
      <c r="H1802" t="s">
        <v>1579</v>
      </c>
      <c r="I1802" t="s">
        <v>29</v>
      </c>
    </row>
    <row r="1803" spans="1:9" x14ac:dyDescent="0.3">
      <c r="A1803" t="s">
        <v>3380</v>
      </c>
      <c r="B1803" t="s">
        <v>3381</v>
      </c>
      <c r="C1803" t="s">
        <v>27</v>
      </c>
      <c r="D1803">
        <v>972309.71</v>
      </c>
      <c r="E1803">
        <v>31320.47</v>
      </c>
      <c r="F1803" s="4">
        <v>45221</v>
      </c>
      <c r="G1803" s="4">
        <v>45356</v>
      </c>
      <c r="H1803" t="s">
        <v>653</v>
      </c>
      <c r="I1803" t="s">
        <v>29</v>
      </c>
    </row>
    <row r="1804" spans="1:9" x14ac:dyDescent="0.3">
      <c r="A1804" t="s">
        <v>3382</v>
      </c>
      <c r="B1804" t="s">
        <v>3383</v>
      </c>
      <c r="C1804" t="s">
        <v>16</v>
      </c>
      <c r="D1804">
        <v>452693.57</v>
      </c>
      <c r="E1804">
        <v>39400.6</v>
      </c>
      <c r="F1804" s="4">
        <v>44563</v>
      </c>
      <c r="G1804" s="4">
        <v>45196</v>
      </c>
      <c r="H1804" t="s">
        <v>82</v>
      </c>
      <c r="I1804" t="s">
        <v>13</v>
      </c>
    </row>
    <row r="1805" spans="1:9" x14ac:dyDescent="0.3">
      <c r="A1805" t="s">
        <v>3384</v>
      </c>
      <c r="B1805" t="s">
        <v>1441</v>
      </c>
      <c r="C1805" t="s">
        <v>16</v>
      </c>
      <c r="D1805">
        <v>131248.12</v>
      </c>
      <c r="E1805">
        <v>19997.11</v>
      </c>
      <c r="F1805" s="4">
        <v>44836</v>
      </c>
      <c r="G1805" s="4">
        <v>45783</v>
      </c>
      <c r="H1805" t="s">
        <v>2278</v>
      </c>
      <c r="I1805" t="s">
        <v>29</v>
      </c>
    </row>
    <row r="1806" spans="1:9" x14ac:dyDescent="0.3">
      <c r="A1806" t="s">
        <v>3385</v>
      </c>
      <c r="B1806" t="s">
        <v>2455</v>
      </c>
      <c r="C1806" t="s">
        <v>16</v>
      </c>
      <c r="D1806">
        <v>400188.96</v>
      </c>
      <c r="E1806">
        <v>3333.28</v>
      </c>
      <c r="F1806" s="4">
        <v>44430</v>
      </c>
      <c r="G1806" s="4">
        <v>44744</v>
      </c>
      <c r="H1806" t="s">
        <v>1428</v>
      </c>
      <c r="I1806" t="s">
        <v>29</v>
      </c>
    </row>
    <row r="1807" spans="1:9" x14ac:dyDescent="0.3">
      <c r="A1807" t="s">
        <v>3386</v>
      </c>
      <c r="B1807" t="s">
        <v>3387</v>
      </c>
      <c r="C1807" t="s">
        <v>27</v>
      </c>
      <c r="D1807">
        <v>761024.21</v>
      </c>
      <c r="E1807">
        <v>19650.97</v>
      </c>
      <c r="F1807" s="4">
        <v>45075</v>
      </c>
      <c r="G1807" s="4">
        <v>45569</v>
      </c>
      <c r="H1807" t="s">
        <v>24</v>
      </c>
      <c r="I1807" t="s">
        <v>13</v>
      </c>
    </row>
    <row r="1808" spans="1:9" x14ac:dyDescent="0.3">
      <c r="A1808" t="s">
        <v>3388</v>
      </c>
      <c r="B1808" t="s">
        <v>940</v>
      </c>
      <c r="C1808" t="s">
        <v>11</v>
      </c>
      <c r="D1808">
        <v>150420.25</v>
      </c>
      <c r="E1808">
        <v>36901.24</v>
      </c>
      <c r="F1808" s="4">
        <v>44871</v>
      </c>
      <c r="G1808" s="4">
        <v>45253</v>
      </c>
      <c r="H1808" t="s">
        <v>383</v>
      </c>
      <c r="I1808" t="s">
        <v>13</v>
      </c>
    </row>
    <row r="1809" spans="1:9" x14ac:dyDescent="0.3">
      <c r="A1809" t="s">
        <v>3389</v>
      </c>
      <c r="B1809" t="s">
        <v>2423</v>
      </c>
      <c r="C1809" t="s">
        <v>39</v>
      </c>
      <c r="D1809">
        <v>919922.15</v>
      </c>
      <c r="E1809">
        <v>26789.68</v>
      </c>
      <c r="F1809" s="4">
        <v>44061</v>
      </c>
      <c r="G1809" s="4">
        <v>45822</v>
      </c>
      <c r="H1809" t="s">
        <v>321</v>
      </c>
      <c r="I1809" t="s">
        <v>29</v>
      </c>
    </row>
    <row r="1810" spans="1:9" x14ac:dyDescent="0.3">
      <c r="A1810" t="s">
        <v>3390</v>
      </c>
      <c r="B1810" t="s">
        <v>3325</v>
      </c>
      <c r="C1810" t="s">
        <v>11</v>
      </c>
      <c r="D1810">
        <v>441934.39</v>
      </c>
      <c r="E1810">
        <v>45007.91</v>
      </c>
      <c r="F1810" s="4">
        <v>44954</v>
      </c>
      <c r="G1810" s="4">
        <v>45223</v>
      </c>
      <c r="H1810" t="s">
        <v>755</v>
      </c>
      <c r="I1810" t="s">
        <v>13</v>
      </c>
    </row>
    <row r="1811" spans="1:9" x14ac:dyDescent="0.3">
      <c r="A1811" t="s">
        <v>3391</v>
      </c>
      <c r="B1811" t="s">
        <v>3392</v>
      </c>
      <c r="C1811" t="s">
        <v>16</v>
      </c>
      <c r="D1811">
        <v>788180.73</v>
      </c>
      <c r="E1811">
        <v>10126.200000000001</v>
      </c>
      <c r="F1811" s="4">
        <v>45270</v>
      </c>
      <c r="G1811" s="4">
        <v>45481</v>
      </c>
      <c r="H1811" t="s">
        <v>1350</v>
      </c>
      <c r="I1811" t="s">
        <v>18</v>
      </c>
    </row>
    <row r="1812" spans="1:9" x14ac:dyDescent="0.3">
      <c r="A1812" t="s">
        <v>3393</v>
      </c>
      <c r="B1812" t="s">
        <v>3394</v>
      </c>
      <c r="C1812" t="s">
        <v>35</v>
      </c>
      <c r="D1812">
        <v>843255.31</v>
      </c>
      <c r="E1812">
        <v>32114.62</v>
      </c>
      <c r="F1812" s="4">
        <v>44247</v>
      </c>
      <c r="G1812" s="4">
        <v>44841</v>
      </c>
      <c r="H1812" t="s">
        <v>537</v>
      </c>
      <c r="I1812" t="s">
        <v>13</v>
      </c>
    </row>
    <row r="1813" spans="1:9" x14ac:dyDescent="0.3">
      <c r="A1813" t="s">
        <v>3395</v>
      </c>
      <c r="B1813" t="s">
        <v>3396</v>
      </c>
      <c r="C1813" t="s">
        <v>35</v>
      </c>
      <c r="D1813">
        <v>362600.07</v>
      </c>
      <c r="E1813">
        <v>39670.29</v>
      </c>
      <c r="F1813" s="4">
        <v>45009</v>
      </c>
      <c r="G1813" s="4">
        <v>45470</v>
      </c>
      <c r="H1813" t="s">
        <v>93</v>
      </c>
      <c r="I1813" t="s">
        <v>29</v>
      </c>
    </row>
    <row r="1814" spans="1:9" x14ac:dyDescent="0.3">
      <c r="A1814" t="s">
        <v>3397</v>
      </c>
      <c r="B1814" t="s">
        <v>2969</v>
      </c>
      <c r="C1814" t="s">
        <v>35</v>
      </c>
      <c r="D1814">
        <v>515062.2</v>
      </c>
      <c r="E1814">
        <v>22025.32</v>
      </c>
      <c r="F1814" s="4">
        <v>44362</v>
      </c>
      <c r="G1814" s="4">
        <v>45294</v>
      </c>
      <c r="H1814" t="s">
        <v>1725</v>
      </c>
      <c r="I1814" t="s">
        <v>13</v>
      </c>
    </row>
    <row r="1815" spans="1:9" x14ac:dyDescent="0.3">
      <c r="A1815" t="s">
        <v>3398</v>
      </c>
      <c r="B1815" t="s">
        <v>3177</v>
      </c>
      <c r="C1815" t="s">
        <v>11</v>
      </c>
      <c r="D1815">
        <v>736122.72</v>
      </c>
      <c r="E1815">
        <v>38890.92</v>
      </c>
      <c r="F1815" s="4">
        <v>44266</v>
      </c>
      <c r="G1815" s="4">
        <v>44728</v>
      </c>
      <c r="H1815" t="s">
        <v>142</v>
      </c>
      <c r="I1815" t="s">
        <v>29</v>
      </c>
    </row>
    <row r="1816" spans="1:9" x14ac:dyDescent="0.3">
      <c r="A1816" t="s">
        <v>3399</v>
      </c>
      <c r="B1816" t="s">
        <v>262</v>
      </c>
      <c r="C1816" t="s">
        <v>39</v>
      </c>
      <c r="D1816">
        <v>895618.85</v>
      </c>
      <c r="E1816">
        <v>44719.27</v>
      </c>
      <c r="F1816" s="4">
        <v>44956</v>
      </c>
      <c r="G1816" s="4">
        <v>45364</v>
      </c>
      <c r="H1816" t="s">
        <v>1579</v>
      </c>
      <c r="I1816" t="s">
        <v>29</v>
      </c>
    </row>
    <row r="1817" spans="1:9" x14ac:dyDescent="0.3">
      <c r="A1817" t="s">
        <v>3400</v>
      </c>
      <c r="B1817" t="s">
        <v>770</v>
      </c>
      <c r="C1817" t="s">
        <v>27</v>
      </c>
      <c r="D1817">
        <v>973397.98</v>
      </c>
      <c r="E1817">
        <v>19371.59</v>
      </c>
      <c r="F1817" s="4">
        <v>44983</v>
      </c>
      <c r="G1817" s="4">
        <v>45855</v>
      </c>
      <c r="H1817" t="s">
        <v>12</v>
      </c>
      <c r="I1817" t="s">
        <v>13</v>
      </c>
    </row>
    <row r="1818" spans="1:9" x14ac:dyDescent="0.3">
      <c r="A1818" t="s">
        <v>3401</v>
      </c>
      <c r="B1818" t="s">
        <v>3258</v>
      </c>
      <c r="C1818" t="s">
        <v>39</v>
      </c>
      <c r="D1818">
        <v>636871.06000000006</v>
      </c>
      <c r="E1818">
        <v>43941.16</v>
      </c>
      <c r="F1818" s="4">
        <v>44917</v>
      </c>
      <c r="G1818" s="4">
        <v>45411</v>
      </c>
      <c r="H1818" t="s">
        <v>774</v>
      </c>
      <c r="I1818" t="s">
        <v>29</v>
      </c>
    </row>
    <row r="1819" spans="1:9" x14ac:dyDescent="0.3">
      <c r="A1819" t="s">
        <v>3402</v>
      </c>
      <c r="B1819" t="s">
        <v>2887</v>
      </c>
      <c r="C1819" t="s">
        <v>16</v>
      </c>
      <c r="D1819">
        <v>245951.27</v>
      </c>
      <c r="E1819">
        <v>29844.28</v>
      </c>
      <c r="F1819" s="4">
        <v>44566</v>
      </c>
      <c r="G1819" s="4">
        <v>44831</v>
      </c>
      <c r="H1819" t="s">
        <v>1296</v>
      </c>
      <c r="I1819" t="s">
        <v>13</v>
      </c>
    </row>
    <row r="1820" spans="1:9" x14ac:dyDescent="0.3">
      <c r="A1820" t="s">
        <v>3403</v>
      </c>
      <c r="B1820" t="s">
        <v>3404</v>
      </c>
      <c r="C1820" t="s">
        <v>16</v>
      </c>
      <c r="D1820">
        <v>221242.71</v>
      </c>
      <c r="E1820">
        <v>18235.939999999999</v>
      </c>
      <c r="F1820" s="4">
        <v>45097</v>
      </c>
      <c r="G1820" s="4">
        <v>45198</v>
      </c>
      <c r="H1820" t="s">
        <v>1648</v>
      </c>
      <c r="I1820" t="s">
        <v>13</v>
      </c>
    </row>
    <row r="1821" spans="1:9" x14ac:dyDescent="0.3">
      <c r="A1821" t="s">
        <v>3405</v>
      </c>
      <c r="B1821" t="s">
        <v>2055</v>
      </c>
      <c r="C1821" t="s">
        <v>16</v>
      </c>
      <c r="D1821">
        <v>313858.18</v>
      </c>
      <c r="E1821">
        <v>39695.160000000003</v>
      </c>
      <c r="F1821" s="4">
        <v>45486</v>
      </c>
      <c r="G1821" s="4">
        <v>45566</v>
      </c>
      <c r="H1821" t="s">
        <v>2524</v>
      </c>
      <c r="I1821" t="s">
        <v>18</v>
      </c>
    </row>
    <row r="1822" spans="1:9" x14ac:dyDescent="0.3">
      <c r="A1822" t="s">
        <v>3406</v>
      </c>
      <c r="B1822" t="s">
        <v>3080</v>
      </c>
      <c r="C1822" t="s">
        <v>27</v>
      </c>
      <c r="D1822">
        <v>372713.47</v>
      </c>
      <c r="E1822">
        <v>24916.65</v>
      </c>
      <c r="F1822" s="4">
        <v>45209</v>
      </c>
      <c r="G1822" s="4">
        <v>45233</v>
      </c>
      <c r="H1822" t="s">
        <v>386</v>
      </c>
      <c r="I1822" t="s">
        <v>13</v>
      </c>
    </row>
    <row r="1823" spans="1:9" x14ac:dyDescent="0.3">
      <c r="A1823" t="s">
        <v>3407</v>
      </c>
      <c r="B1823" t="s">
        <v>3408</v>
      </c>
      <c r="C1823" t="s">
        <v>11</v>
      </c>
      <c r="D1823">
        <v>245344.85</v>
      </c>
      <c r="E1823">
        <v>35092.03</v>
      </c>
      <c r="F1823" s="4">
        <v>44918</v>
      </c>
      <c r="G1823" s="4">
        <v>45498</v>
      </c>
      <c r="H1823" t="s">
        <v>58</v>
      </c>
      <c r="I1823" t="s">
        <v>13</v>
      </c>
    </row>
    <row r="1824" spans="1:9" x14ac:dyDescent="0.3">
      <c r="A1824" t="s">
        <v>3409</v>
      </c>
      <c r="B1824" t="s">
        <v>2745</v>
      </c>
      <c r="C1824" t="s">
        <v>35</v>
      </c>
      <c r="D1824">
        <v>170073.14</v>
      </c>
      <c r="E1824">
        <v>3184.59</v>
      </c>
      <c r="F1824" s="4">
        <v>45026</v>
      </c>
      <c r="G1824" s="4">
        <v>45459</v>
      </c>
      <c r="H1824" t="s">
        <v>461</v>
      </c>
      <c r="I1824" t="s">
        <v>29</v>
      </c>
    </row>
    <row r="1825" spans="1:9" x14ac:dyDescent="0.3">
      <c r="A1825" t="s">
        <v>3410</v>
      </c>
      <c r="B1825" t="s">
        <v>3411</v>
      </c>
      <c r="C1825" t="s">
        <v>27</v>
      </c>
      <c r="D1825">
        <v>880108.23</v>
      </c>
      <c r="E1825">
        <v>8364.3799999999992</v>
      </c>
      <c r="F1825" s="4">
        <v>45050</v>
      </c>
      <c r="G1825" s="4">
        <v>45068</v>
      </c>
      <c r="H1825" t="s">
        <v>332</v>
      </c>
      <c r="I1825" t="s">
        <v>29</v>
      </c>
    </row>
    <row r="1826" spans="1:9" x14ac:dyDescent="0.3">
      <c r="A1826" t="s">
        <v>3412</v>
      </c>
      <c r="B1826" t="s">
        <v>3413</v>
      </c>
      <c r="C1826" t="s">
        <v>39</v>
      </c>
      <c r="D1826">
        <v>148222.48000000001</v>
      </c>
      <c r="E1826">
        <v>19866.04</v>
      </c>
      <c r="F1826" s="4">
        <v>45021</v>
      </c>
      <c r="G1826" s="4">
        <v>45833</v>
      </c>
      <c r="H1826" t="s">
        <v>3414</v>
      </c>
      <c r="I1826" t="s">
        <v>29</v>
      </c>
    </row>
    <row r="1827" spans="1:9" x14ac:dyDescent="0.3">
      <c r="A1827" t="s">
        <v>3415</v>
      </c>
      <c r="B1827" t="s">
        <v>3416</v>
      </c>
      <c r="C1827" t="s">
        <v>11</v>
      </c>
      <c r="D1827">
        <v>224315.53</v>
      </c>
      <c r="E1827">
        <v>27089.27</v>
      </c>
      <c r="F1827" s="4">
        <v>45202</v>
      </c>
      <c r="G1827" s="4">
        <v>45717</v>
      </c>
      <c r="H1827" t="s">
        <v>762</v>
      </c>
      <c r="I1827" t="s">
        <v>18</v>
      </c>
    </row>
    <row r="1828" spans="1:9" x14ac:dyDescent="0.3">
      <c r="A1828" t="s">
        <v>3417</v>
      </c>
      <c r="B1828" t="s">
        <v>550</v>
      </c>
      <c r="C1828" t="s">
        <v>27</v>
      </c>
      <c r="D1828">
        <v>721790.66</v>
      </c>
      <c r="E1828">
        <v>40846.69</v>
      </c>
      <c r="F1828" s="4">
        <v>45031</v>
      </c>
      <c r="G1828" s="4">
        <v>45636</v>
      </c>
      <c r="H1828" t="s">
        <v>1108</v>
      </c>
      <c r="I1828" t="s">
        <v>13</v>
      </c>
    </row>
    <row r="1829" spans="1:9" x14ac:dyDescent="0.3">
      <c r="A1829" t="s">
        <v>3418</v>
      </c>
      <c r="B1829" t="s">
        <v>3419</v>
      </c>
      <c r="C1829" t="s">
        <v>35</v>
      </c>
      <c r="D1829">
        <v>747620.38</v>
      </c>
      <c r="E1829">
        <v>13292.12</v>
      </c>
      <c r="F1829" s="4">
        <v>45112</v>
      </c>
      <c r="G1829" s="4">
        <v>45506</v>
      </c>
      <c r="H1829" t="s">
        <v>96</v>
      </c>
      <c r="I1829" t="s">
        <v>29</v>
      </c>
    </row>
    <row r="1830" spans="1:9" x14ac:dyDescent="0.3">
      <c r="A1830" t="s">
        <v>3420</v>
      </c>
      <c r="B1830" t="s">
        <v>1813</v>
      </c>
      <c r="C1830" t="s">
        <v>16</v>
      </c>
      <c r="D1830">
        <v>698165.05</v>
      </c>
      <c r="E1830">
        <v>46800.160000000003</v>
      </c>
      <c r="F1830" s="4">
        <v>44968</v>
      </c>
      <c r="G1830" s="4">
        <v>45655</v>
      </c>
      <c r="H1830" t="s">
        <v>2027</v>
      </c>
      <c r="I1830" t="s">
        <v>18</v>
      </c>
    </row>
    <row r="1831" spans="1:9" x14ac:dyDescent="0.3">
      <c r="A1831" t="s">
        <v>3421</v>
      </c>
      <c r="B1831" t="s">
        <v>3422</v>
      </c>
      <c r="C1831" t="s">
        <v>39</v>
      </c>
      <c r="D1831">
        <v>878811.88</v>
      </c>
      <c r="E1831">
        <v>24476.91</v>
      </c>
      <c r="F1831" s="4">
        <v>44626</v>
      </c>
      <c r="G1831" s="4">
        <v>45192</v>
      </c>
      <c r="H1831" t="s">
        <v>658</v>
      </c>
      <c r="I1831" t="s">
        <v>29</v>
      </c>
    </row>
    <row r="1832" spans="1:9" x14ac:dyDescent="0.3">
      <c r="A1832" t="s">
        <v>3423</v>
      </c>
      <c r="B1832" t="s">
        <v>800</v>
      </c>
      <c r="C1832" t="s">
        <v>11</v>
      </c>
      <c r="D1832">
        <v>721872.8</v>
      </c>
      <c r="E1832">
        <v>24772.76</v>
      </c>
      <c r="F1832" s="4">
        <v>45484</v>
      </c>
      <c r="G1832" s="4">
        <v>45671</v>
      </c>
      <c r="H1832" t="s">
        <v>2278</v>
      </c>
      <c r="I1832" t="s">
        <v>13</v>
      </c>
    </row>
    <row r="1833" spans="1:9" x14ac:dyDescent="0.3">
      <c r="A1833" t="s">
        <v>3424</v>
      </c>
      <c r="B1833" t="s">
        <v>3425</v>
      </c>
      <c r="C1833" t="s">
        <v>16</v>
      </c>
      <c r="D1833">
        <v>836691.58</v>
      </c>
      <c r="E1833">
        <v>36866.120000000003</v>
      </c>
      <c r="F1833" s="4">
        <v>44725</v>
      </c>
      <c r="G1833" s="4">
        <v>45716</v>
      </c>
      <c r="H1833" t="s">
        <v>477</v>
      </c>
      <c r="I1833" t="s">
        <v>13</v>
      </c>
    </row>
    <row r="1834" spans="1:9" x14ac:dyDescent="0.3">
      <c r="A1834" t="s">
        <v>3426</v>
      </c>
      <c r="B1834" t="s">
        <v>3427</v>
      </c>
      <c r="C1834" t="s">
        <v>16</v>
      </c>
      <c r="D1834">
        <v>904765.37</v>
      </c>
      <c r="E1834">
        <v>3880.92</v>
      </c>
      <c r="F1834" s="4">
        <v>45247</v>
      </c>
      <c r="G1834" s="4">
        <v>45603</v>
      </c>
      <c r="H1834" t="s">
        <v>410</v>
      </c>
      <c r="I1834" t="s">
        <v>13</v>
      </c>
    </row>
    <row r="1835" spans="1:9" x14ac:dyDescent="0.3">
      <c r="A1835" t="s">
        <v>3428</v>
      </c>
      <c r="B1835" t="s">
        <v>1153</v>
      </c>
      <c r="C1835" t="s">
        <v>11</v>
      </c>
      <c r="D1835">
        <v>390597.2</v>
      </c>
      <c r="E1835">
        <v>24392.34</v>
      </c>
      <c r="F1835" s="4">
        <v>44814</v>
      </c>
      <c r="G1835" s="4">
        <v>45072</v>
      </c>
      <c r="H1835" t="s">
        <v>787</v>
      </c>
      <c r="I1835" t="s">
        <v>13</v>
      </c>
    </row>
    <row r="1836" spans="1:9" x14ac:dyDescent="0.3">
      <c r="A1836" t="s">
        <v>3429</v>
      </c>
      <c r="B1836" t="s">
        <v>3430</v>
      </c>
      <c r="C1836" t="s">
        <v>16</v>
      </c>
      <c r="D1836">
        <v>890268.7</v>
      </c>
      <c r="E1836">
        <v>17730.849999999999</v>
      </c>
      <c r="F1836" s="4">
        <v>44854</v>
      </c>
      <c r="G1836" s="4">
        <v>45215</v>
      </c>
      <c r="H1836" t="s">
        <v>295</v>
      </c>
      <c r="I1836" t="s">
        <v>13</v>
      </c>
    </row>
    <row r="1837" spans="1:9" x14ac:dyDescent="0.3">
      <c r="A1837" t="s">
        <v>3431</v>
      </c>
      <c r="B1837" t="s">
        <v>710</v>
      </c>
      <c r="C1837" t="s">
        <v>16</v>
      </c>
      <c r="D1837">
        <v>907154.87</v>
      </c>
      <c r="E1837">
        <v>42290.98</v>
      </c>
      <c r="F1837" s="4">
        <v>44936</v>
      </c>
      <c r="G1837" s="4">
        <v>45762</v>
      </c>
      <c r="H1837" t="s">
        <v>929</v>
      </c>
      <c r="I1837" t="s">
        <v>18</v>
      </c>
    </row>
    <row r="1838" spans="1:9" x14ac:dyDescent="0.3">
      <c r="A1838" t="s">
        <v>3432</v>
      </c>
      <c r="B1838" t="s">
        <v>1933</v>
      </c>
      <c r="C1838" t="s">
        <v>16</v>
      </c>
      <c r="D1838">
        <v>272567.61</v>
      </c>
      <c r="E1838">
        <v>25339.35</v>
      </c>
      <c r="F1838" s="4">
        <v>44307</v>
      </c>
      <c r="G1838" s="4">
        <v>44535</v>
      </c>
      <c r="H1838" t="s">
        <v>787</v>
      </c>
      <c r="I1838" t="s">
        <v>13</v>
      </c>
    </row>
    <row r="1839" spans="1:9" x14ac:dyDescent="0.3">
      <c r="A1839" t="s">
        <v>3433</v>
      </c>
      <c r="B1839" t="s">
        <v>3434</v>
      </c>
      <c r="C1839" t="s">
        <v>39</v>
      </c>
      <c r="D1839">
        <v>533107.36</v>
      </c>
      <c r="E1839">
        <v>23687.52</v>
      </c>
      <c r="F1839" s="4">
        <v>44723</v>
      </c>
      <c r="G1839" s="4">
        <v>44915</v>
      </c>
      <c r="H1839" t="s">
        <v>79</v>
      </c>
      <c r="I1839" t="s">
        <v>13</v>
      </c>
    </row>
    <row r="1840" spans="1:9" x14ac:dyDescent="0.3">
      <c r="A1840" t="s">
        <v>3435</v>
      </c>
      <c r="B1840" t="s">
        <v>3029</v>
      </c>
      <c r="C1840" t="s">
        <v>11</v>
      </c>
      <c r="D1840">
        <v>402036.89</v>
      </c>
      <c r="E1840">
        <v>16917.14</v>
      </c>
      <c r="F1840" s="4">
        <v>44187</v>
      </c>
      <c r="G1840" s="4">
        <v>44778</v>
      </c>
      <c r="H1840" t="s">
        <v>139</v>
      </c>
      <c r="I1840" t="s">
        <v>13</v>
      </c>
    </row>
    <row r="1841" spans="1:9" x14ac:dyDescent="0.3">
      <c r="A1841" t="s">
        <v>3436</v>
      </c>
      <c r="B1841" t="s">
        <v>1629</v>
      </c>
      <c r="C1841" t="s">
        <v>11</v>
      </c>
      <c r="D1841">
        <v>372336.23</v>
      </c>
      <c r="E1841">
        <v>26108.83</v>
      </c>
      <c r="F1841" s="4">
        <v>45146</v>
      </c>
      <c r="G1841" s="4">
        <v>45319</v>
      </c>
      <c r="H1841" t="s">
        <v>726</v>
      </c>
      <c r="I1841" t="s">
        <v>18</v>
      </c>
    </row>
    <row r="1842" spans="1:9" x14ac:dyDescent="0.3">
      <c r="A1842" t="s">
        <v>3437</v>
      </c>
      <c r="B1842" t="s">
        <v>3438</v>
      </c>
      <c r="C1842" t="s">
        <v>16</v>
      </c>
      <c r="D1842">
        <v>601215.48</v>
      </c>
      <c r="E1842">
        <v>29937.13</v>
      </c>
      <c r="F1842" s="4">
        <v>45026</v>
      </c>
      <c r="G1842" s="4">
        <v>45273</v>
      </c>
      <c r="H1842" t="s">
        <v>784</v>
      </c>
      <c r="I1842" t="s">
        <v>18</v>
      </c>
    </row>
    <row r="1843" spans="1:9" x14ac:dyDescent="0.3">
      <c r="A1843" t="s">
        <v>3439</v>
      </c>
      <c r="B1843" t="s">
        <v>1254</v>
      </c>
      <c r="C1843" t="s">
        <v>39</v>
      </c>
      <c r="D1843">
        <v>789386.57</v>
      </c>
      <c r="E1843">
        <v>49099.29</v>
      </c>
      <c r="F1843" s="4">
        <v>44873</v>
      </c>
      <c r="G1843" s="4">
        <v>45849</v>
      </c>
      <c r="H1843" t="s">
        <v>635</v>
      </c>
      <c r="I1843" t="s">
        <v>29</v>
      </c>
    </row>
    <row r="1844" spans="1:9" x14ac:dyDescent="0.3">
      <c r="A1844" t="s">
        <v>3440</v>
      </c>
      <c r="B1844" t="s">
        <v>166</v>
      </c>
      <c r="C1844" t="s">
        <v>27</v>
      </c>
      <c r="D1844">
        <v>636160.51</v>
      </c>
      <c r="E1844">
        <v>36602.410000000003</v>
      </c>
      <c r="F1844" s="4">
        <v>44369</v>
      </c>
      <c r="G1844" s="4">
        <v>45271</v>
      </c>
      <c r="H1844" t="s">
        <v>666</v>
      </c>
      <c r="I1844" t="s">
        <v>13</v>
      </c>
    </row>
    <row r="1845" spans="1:9" x14ac:dyDescent="0.3">
      <c r="A1845" t="s">
        <v>3441</v>
      </c>
      <c r="B1845" t="s">
        <v>2378</v>
      </c>
      <c r="C1845" t="s">
        <v>35</v>
      </c>
      <c r="D1845">
        <v>290466.87</v>
      </c>
      <c r="E1845">
        <v>32745.42</v>
      </c>
      <c r="F1845" s="4">
        <v>44935</v>
      </c>
      <c r="G1845" s="4">
        <v>45786</v>
      </c>
      <c r="H1845" t="s">
        <v>128</v>
      </c>
      <c r="I1845" t="s">
        <v>29</v>
      </c>
    </row>
    <row r="1846" spans="1:9" x14ac:dyDescent="0.3">
      <c r="A1846" t="s">
        <v>3442</v>
      </c>
      <c r="B1846" t="s">
        <v>1131</v>
      </c>
      <c r="C1846" t="s">
        <v>27</v>
      </c>
      <c r="D1846">
        <v>448085.78</v>
      </c>
      <c r="E1846">
        <v>42887.27</v>
      </c>
      <c r="F1846" s="4">
        <v>44459</v>
      </c>
      <c r="G1846" s="4">
        <v>44741</v>
      </c>
      <c r="H1846" t="s">
        <v>1050</v>
      </c>
      <c r="I1846" t="s">
        <v>13</v>
      </c>
    </row>
    <row r="1847" spans="1:9" x14ac:dyDescent="0.3">
      <c r="A1847" t="s">
        <v>3443</v>
      </c>
      <c r="B1847" t="s">
        <v>3444</v>
      </c>
      <c r="C1847" t="s">
        <v>27</v>
      </c>
      <c r="D1847">
        <v>217293.87</v>
      </c>
      <c r="E1847">
        <v>43129.8</v>
      </c>
      <c r="F1847" s="4">
        <v>44859</v>
      </c>
      <c r="G1847" s="4">
        <v>45180</v>
      </c>
      <c r="H1847" t="s">
        <v>611</v>
      </c>
      <c r="I1847" t="s">
        <v>29</v>
      </c>
    </row>
    <row r="1848" spans="1:9" x14ac:dyDescent="0.3">
      <c r="A1848" t="s">
        <v>3445</v>
      </c>
      <c r="B1848" t="s">
        <v>166</v>
      </c>
      <c r="C1848" t="s">
        <v>11</v>
      </c>
      <c r="D1848">
        <v>980264.13</v>
      </c>
      <c r="E1848">
        <v>5539.65</v>
      </c>
      <c r="F1848" s="4">
        <v>44673</v>
      </c>
      <c r="G1848" s="4">
        <v>45462</v>
      </c>
      <c r="H1848" t="s">
        <v>474</v>
      </c>
      <c r="I1848" t="s">
        <v>13</v>
      </c>
    </row>
    <row r="1849" spans="1:9" x14ac:dyDescent="0.3">
      <c r="A1849" t="s">
        <v>3446</v>
      </c>
      <c r="B1849" t="s">
        <v>1107</v>
      </c>
      <c r="C1849" t="s">
        <v>35</v>
      </c>
      <c r="D1849">
        <v>750983.86</v>
      </c>
      <c r="E1849">
        <v>8892.2999999999993</v>
      </c>
      <c r="F1849" s="4">
        <v>44574</v>
      </c>
      <c r="G1849" s="4">
        <v>44670</v>
      </c>
      <c r="H1849" t="s">
        <v>312</v>
      </c>
      <c r="I1849" t="s">
        <v>29</v>
      </c>
    </row>
    <row r="1850" spans="1:9" x14ac:dyDescent="0.3">
      <c r="A1850" t="s">
        <v>3447</v>
      </c>
      <c r="B1850" t="s">
        <v>3448</v>
      </c>
      <c r="C1850" t="s">
        <v>39</v>
      </c>
      <c r="D1850">
        <v>338826.12</v>
      </c>
      <c r="E1850">
        <v>38139.279999999999</v>
      </c>
      <c r="F1850" s="4">
        <v>45282</v>
      </c>
      <c r="G1850" s="4">
        <v>45291</v>
      </c>
      <c r="H1850" t="s">
        <v>784</v>
      </c>
      <c r="I1850" t="s">
        <v>18</v>
      </c>
    </row>
    <row r="1851" spans="1:9" x14ac:dyDescent="0.3">
      <c r="A1851" t="s">
        <v>3449</v>
      </c>
      <c r="B1851" t="s">
        <v>3340</v>
      </c>
      <c r="C1851" t="s">
        <v>11</v>
      </c>
      <c r="D1851">
        <v>232960.48</v>
      </c>
      <c r="E1851">
        <v>19501.740000000002</v>
      </c>
      <c r="F1851" s="4">
        <v>44720</v>
      </c>
      <c r="G1851" s="4">
        <v>44953</v>
      </c>
      <c r="H1851" t="s">
        <v>272</v>
      </c>
      <c r="I1851" t="s">
        <v>18</v>
      </c>
    </row>
    <row r="1852" spans="1:9" x14ac:dyDescent="0.3">
      <c r="A1852" t="s">
        <v>3450</v>
      </c>
      <c r="B1852" t="s">
        <v>2162</v>
      </c>
      <c r="C1852" t="s">
        <v>27</v>
      </c>
      <c r="D1852">
        <v>702008.12</v>
      </c>
      <c r="E1852">
        <v>39611.9</v>
      </c>
      <c r="F1852" s="4">
        <v>45018</v>
      </c>
      <c r="G1852" s="4">
        <v>45205</v>
      </c>
      <c r="H1852" t="s">
        <v>17</v>
      </c>
      <c r="I1852" t="s">
        <v>18</v>
      </c>
    </row>
    <row r="1853" spans="1:9" x14ac:dyDescent="0.3">
      <c r="A1853" t="s">
        <v>3451</v>
      </c>
      <c r="B1853" t="s">
        <v>3452</v>
      </c>
      <c r="C1853" t="s">
        <v>35</v>
      </c>
      <c r="D1853">
        <v>593175.43000000005</v>
      </c>
      <c r="E1853">
        <v>31827.83</v>
      </c>
      <c r="F1853" s="4">
        <v>45122</v>
      </c>
      <c r="G1853" s="4">
        <v>45246</v>
      </c>
      <c r="H1853" t="s">
        <v>1161</v>
      </c>
      <c r="I1853" t="s">
        <v>18</v>
      </c>
    </row>
    <row r="1854" spans="1:9" x14ac:dyDescent="0.3">
      <c r="A1854" t="s">
        <v>3453</v>
      </c>
      <c r="B1854" t="s">
        <v>2545</v>
      </c>
      <c r="C1854" t="s">
        <v>27</v>
      </c>
      <c r="D1854">
        <v>736891.25</v>
      </c>
      <c r="E1854">
        <v>14940.61</v>
      </c>
      <c r="F1854" s="4">
        <v>44710</v>
      </c>
      <c r="G1854" s="4">
        <v>45540</v>
      </c>
      <c r="H1854" t="s">
        <v>1517</v>
      </c>
      <c r="I1854" t="s">
        <v>18</v>
      </c>
    </row>
    <row r="1855" spans="1:9" x14ac:dyDescent="0.3">
      <c r="A1855" t="s">
        <v>3454</v>
      </c>
      <c r="B1855" t="s">
        <v>1022</v>
      </c>
      <c r="C1855" t="s">
        <v>27</v>
      </c>
      <c r="D1855">
        <v>550478.53</v>
      </c>
      <c r="E1855">
        <v>48885.27</v>
      </c>
      <c r="F1855" s="4">
        <v>45244</v>
      </c>
      <c r="G1855" s="4">
        <v>45349</v>
      </c>
      <c r="H1855" t="s">
        <v>1442</v>
      </c>
      <c r="I1855" t="s">
        <v>29</v>
      </c>
    </row>
    <row r="1856" spans="1:9" x14ac:dyDescent="0.3">
      <c r="A1856" t="s">
        <v>3455</v>
      </c>
      <c r="B1856" t="s">
        <v>465</v>
      </c>
      <c r="C1856" t="s">
        <v>35</v>
      </c>
      <c r="D1856">
        <v>487414.75</v>
      </c>
      <c r="E1856">
        <v>38014.660000000003</v>
      </c>
      <c r="F1856" s="4">
        <v>45201</v>
      </c>
      <c r="G1856" s="4">
        <v>45585</v>
      </c>
      <c r="H1856" t="s">
        <v>546</v>
      </c>
      <c r="I1856" t="s">
        <v>29</v>
      </c>
    </row>
    <row r="1857" spans="1:9" x14ac:dyDescent="0.3">
      <c r="A1857" t="s">
        <v>3456</v>
      </c>
      <c r="B1857" t="s">
        <v>3457</v>
      </c>
      <c r="C1857" t="s">
        <v>35</v>
      </c>
      <c r="D1857">
        <v>521191.49</v>
      </c>
      <c r="E1857">
        <v>23298.69</v>
      </c>
      <c r="F1857" s="4">
        <v>44838</v>
      </c>
      <c r="G1857" s="4">
        <v>45279</v>
      </c>
      <c r="H1857" t="s">
        <v>1771</v>
      </c>
      <c r="I1857" t="s">
        <v>18</v>
      </c>
    </row>
    <row r="1858" spans="1:9" x14ac:dyDescent="0.3">
      <c r="A1858" t="s">
        <v>3458</v>
      </c>
      <c r="B1858" t="s">
        <v>908</v>
      </c>
      <c r="C1858" t="s">
        <v>39</v>
      </c>
      <c r="D1858">
        <v>282916.77</v>
      </c>
      <c r="E1858">
        <v>37908.22</v>
      </c>
      <c r="F1858" s="4">
        <v>45088</v>
      </c>
      <c r="G1858" s="4">
        <v>45652</v>
      </c>
      <c r="H1858" t="s">
        <v>1238</v>
      </c>
      <c r="I1858" t="s">
        <v>29</v>
      </c>
    </row>
    <row r="1859" spans="1:9" x14ac:dyDescent="0.3">
      <c r="A1859" t="s">
        <v>3459</v>
      </c>
      <c r="B1859" t="s">
        <v>3460</v>
      </c>
      <c r="C1859" t="s">
        <v>39</v>
      </c>
      <c r="D1859">
        <v>576921.11</v>
      </c>
      <c r="E1859">
        <v>7235.93</v>
      </c>
      <c r="F1859" s="4">
        <v>45129</v>
      </c>
      <c r="G1859" s="4">
        <v>45281</v>
      </c>
      <c r="H1859" t="s">
        <v>1296</v>
      </c>
      <c r="I1859" t="s">
        <v>18</v>
      </c>
    </row>
    <row r="1860" spans="1:9" x14ac:dyDescent="0.3">
      <c r="A1860" t="s">
        <v>3461</v>
      </c>
      <c r="B1860" t="s">
        <v>3462</v>
      </c>
      <c r="C1860" t="s">
        <v>27</v>
      </c>
      <c r="D1860">
        <v>929758.17</v>
      </c>
      <c r="E1860">
        <v>29019.57</v>
      </c>
      <c r="F1860" s="4">
        <v>45291</v>
      </c>
      <c r="G1860" s="4">
        <v>45379</v>
      </c>
      <c r="H1860" t="s">
        <v>2151</v>
      </c>
      <c r="I1860" t="s">
        <v>13</v>
      </c>
    </row>
    <row r="1861" spans="1:9" x14ac:dyDescent="0.3">
      <c r="A1861" t="s">
        <v>3463</v>
      </c>
      <c r="B1861" t="s">
        <v>1711</v>
      </c>
      <c r="C1861" t="s">
        <v>16</v>
      </c>
      <c r="D1861">
        <v>326663.96999999997</v>
      </c>
      <c r="E1861">
        <v>9271.61</v>
      </c>
      <c r="F1861" s="4">
        <v>44690</v>
      </c>
      <c r="G1861" s="4">
        <v>45592</v>
      </c>
      <c r="H1861" t="s">
        <v>461</v>
      </c>
      <c r="I1861" t="s">
        <v>18</v>
      </c>
    </row>
    <row r="1862" spans="1:9" x14ac:dyDescent="0.3">
      <c r="A1862" t="s">
        <v>3464</v>
      </c>
      <c r="B1862" t="s">
        <v>518</v>
      </c>
      <c r="C1862" t="s">
        <v>27</v>
      </c>
      <c r="D1862">
        <v>331446.32</v>
      </c>
      <c r="E1862">
        <v>22968.91</v>
      </c>
      <c r="F1862" s="4">
        <v>45332</v>
      </c>
      <c r="G1862" s="4">
        <v>45666</v>
      </c>
      <c r="H1862" t="s">
        <v>111</v>
      </c>
      <c r="I1862" t="s">
        <v>13</v>
      </c>
    </row>
    <row r="1863" spans="1:9" x14ac:dyDescent="0.3">
      <c r="A1863" t="s">
        <v>3465</v>
      </c>
      <c r="B1863" t="s">
        <v>2051</v>
      </c>
      <c r="C1863" t="s">
        <v>11</v>
      </c>
      <c r="D1863">
        <v>639496.21</v>
      </c>
      <c r="E1863">
        <v>30128.49</v>
      </c>
      <c r="F1863" s="4">
        <v>44325</v>
      </c>
      <c r="G1863" s="4">
        <v>45046</v>
      </c>
      <c r="H1863" t="s">
        <v>461</v>
      </c>
      <c r="I1863" t="s">
        <v>18</v>
      </c>
    </row>
    <row r="1864" spans="1:9" x14ac:dyDescent="0.3">
      <c r="A1864" t="s">
        <v>3466</v>
      </c>
      <c r="B1864" t="s">
        <v>3467</v>
      </c>
      <c r="C1864" t="s">
        <v>35</v>
      </c>
      <c r="D1864">
        <v>699036.02</v>
      </c>
      <c r="E1864">
        <v>14153.05</v>
      </c>
      <c r="F1864" s="4">
        <v>44559</v>
      </c>
      <c r="G1864" s="4">
        <v>45032</v>
      </c>
      <c r="H1864" t="s">
        <v>329</v>
      </c>
      <c r="I1864" t="s">
        <v>13</v>
      </c>
    </row>
    <row r="1865" spans="1:9" x14ac:dyDescent="0.3">
      <c r="A1865" t="s">
        <v>3468</v>
      </c>
      <c r="B1865" t="s">
        <v>1996</v>
      </c>
      <c r="C1865" t="s">
        <v>27</v>
      </c>
      <c r="D1865">
        <v>697547.94</v>
      </c>
      <c r="E1865">
        <v>33990.480000000003</v>
      </c>
      <c r="F1865" s="4">
        <v>45409</v>
      </c>
      <c r="G1865" s="4">
        <v>45450</v>
      </c>
      <c r="H1865" t="s">
        <v>131</v>
      </c>
      <c r="I1865" t="s">
        <v>29</v>
      </c>
    </row>
    <row r="1866" spans="1:9" x14ac:dyDescent="0.3">
      <c r="A1866" t="s">
        <v>3469</v>
      </c>
      <c r="B1866" t="s">
        <v>3470</v>
      </c>
      <c r="C1866" t="s">
        <v>35</v>
      </c>
      <c r="D1866">
        <v>167684.60999999999</v>
      </c>
      <c r="E1866">
        <v>41885.199999999997</v>
      </c>
      <c r="F1866" s="4">
        <v>45485</v>
      </c>
      <c r="G1866" s="4">
        <v>45786</v>
      </c>
      <c r="H1866" t="s">
        <v>755</v>
      </c>
      <c r="I1866" t="s">
        <v>13</v>
      </c>
    </row>
    <row r="1867" spans="1:9" x14ac:dyDescent="0.3">
      <c r="A1867" t="s">
        <v>3471</v>
      </c>
      <c r="B1867" t="s">
        <v>3472</v>
      </c>
      <c r="C1867" t="s">
        <v>11</v>
      </c>
      <c r="D1867">
        <v>795651.35</v>
      </c>
      <c r="E1867">
        <v>13630.25</v>
      </c>
      <c r="F1867" s="4">
        <v>45186</v>
      </c>
      <c r="G1867" s="4">
        <v>45603</v>
      </c>
      <c r="H1867" t="s">
        <v>400</v>
      </c>
      <c r="I1867" t="s">
        <v>13</v>
      </c>
    </row>
    <row r="1868" spans="1:9" x14ac:dyDescent="0.3">
      <c r="A1868" t="s">
        <v>3473</v>
      </c>
      <c r="B1868" t="s">
        <v>1736</v>
      </c>
      <c r="C1868" t="s">
        <v>11</v>
      </c>
      <c r="D1868">
        <v>632184.85</v>
      </c>
      <c r="E1868">
        <v>20259.849999999999</v>
      </c>
      <c r="F1868" s="4">
        <v>44070</v>
      </c>
      <c r="G1868" s="4">
        <v>44424</v>
      </c>
      <c r="H1868" t="s">
        <v>228</v>
      </c>
      <c r="I1868" t="s">
        <v>13</v>
      </c>
    </row>
    <row r="1869" spans="1:9" x14ac:dyDescent="0.3">
      <c r="A1869" t="s">
        <v>3474</v>
      </c>
      <c r="B1869" t="s">
        <v>2004</v>
      </c>
      <c r="C1869" t="s">
        <v>11</v>
      </c>
      <c r="D1869">
        <v>885645.26</v>
      </c>
      <c r="E1869">
        <v>46490.04</v>
      </c>
      <c r="F1869" s="4">
        <v>44178</v>
      </c>
      <c r="G1869" s="4">
        <v>44877</v>
      </c>
      <c r="H1869" t="s">
        <v>28</v>
      </c>
      <c r="I1869" t="s">
        <v>13</v>
      </c>
    </row>
    <row r="1870" spans="1:9" x14ac:dyDescent="0.3">
      <c r="A1870" t="s">
        <v>3475</v>
      </c>
      <c r="B1870" t="s">
        <v>2477</v>
      </c>
      <c r="C1870" t="s">
        <v>16</v>
      </c>
      <c r="D1870">
        <v>385079.03</v>
      </c>
      <c r="E1870">
        <v>5290.8</v>
      </c>
      <c r="F1870" s="4">
        <v>45374</v>
      </c>
      <c r="G1870" s="4">
        <v>45751</v>
      </c>
      <c r="H1870" t="s">
        <v>744</v>
      </c>
      <c r="I1870" t="s">
        <v>29</v>
      </c>
    </row>
    <row r="1871" spans="1:9" x14ac:dyDescent="0.3">
      <c r="A1871" t="s">
        <v>3476</v>
      </c>
      <c r="B1871" t="s">
        <v>3477</v>
      </c>
      <c r="C1871" t="s">
        <v>27</v>
      </c>
      <c r="D1871">
        <v>345313.99</v>
      </c>
      <c r="E1871">
        <v>3370.1</v>
      </c>
      <c r="F1871" s="4">
        <v>44996</v>
      </c>
      <c r="G1871" s="4">
        <v>45313</v>
      </c>
      <c r="H1871" t="s">
        <v>1286</v>
      </c>
      <c r="I1871" t="s">
        <v>29</v>
      </c>
    </row>
    <row r="1872" spans="1:9" x14ac:dyDescent="0.3">
      <c r="A1872" t="s">
        <v>3478</v>
      </c>
      <c r="B1872" t="s">
        <v>107</v>
      </c>
      <c r="C1872" t="s">
        <v>39</v>
      </c>
      <c r="D1872">
        <v>730494.22</v>
      </c>
      <c r="E1872">
        <v>28198.36</v>
      </c>
      <c r="F1872" s="4">
        <v>45424</v>
      </c>
      <c r="G1872" s="4">
        <v>45471</v>
      </c>
      <c r="H1872" t="s">
        <v>755</v>
      </c>
      <c r="I1872" t="s">
        <v>18</v>
      </c>
    </row>
    <row r="1873" spans="1:9" x14ac:dyDescent="0.3">
      <c r="A1873" t="s">
        <v>3479</v>
      </c>
      <c r="B1873" t="s">
        <v>3480</v>
      </c>
      <c r="C1873" t="s">
        <v>39</v>
      </c>
      <c r="D1873">
        <v>579300.93999999994</v>
      </c>
      <c r="E1873">
        <v>8126.72</v>
      </c>
      <c r="F1873" s="4">
        <v>45227</v>
      </c>
      <c r="G1873" s="4">
        <v>45682</v>
      </c>
      <c r="H1873" t="s">
        <v>597</v>
      </c>
      <c r="I1873" t="s">
        <v>29</v>
      </c>
    </row>
    <row r="1874" spans="1:9" x14ac:dyDescent="0.3">
      <c r="A1874" t="s">
        <v>3481</v>
      </c>
      <c r="B1874" t="s">
        <v>3482</v>
      </c>
      <c r="C1874" t="s">
        <v>27</v>
      </c>
      <c r="D1874">
        <v>863570.72</v>
      </c>
      <c r="E1874">
        <v>48833.94</v>
      </c>
      <c r="F1874" s="4">
        <v>44648</v>
      </c>
      <c r="G1874" s="4">
        <v>45817</v>
      </c>
      <c r="H1874" t="s">
        <v>248</v>
      </c>
      <c r="I1874" t="s">
        <v>18</v>
      </c>
    </row>
    <row r="1875" spans="1:9" x14ac:dyDescent="0.3">
      <c r="A1875" t="s">
        <v>3483</v>
      </c>
      <c r="B1875" t="s">
        <v>3258</v>
      </c>
      <c r="C1875" t="s">
        <v>11</v>
      </c>
      <c r="D1875">
        <v>435986.17</v>
      </c>
      <c r="E1875">
        <v>16978.900000000001</v>
      </c>
      <c r="F1875" s="4">
        <v>45257</v>
      </c>
      <c r="G1875" s="4">
        <v>45411</v>
      </c>
      <c r="H1875" t="s">
        <v>2027</v>
      </c>
      <c r="I1875" t="s">
        <v>29</v>
      </c>
    </row>
    <row r="1876" spans="1:9" x14ac:dyDescent="0.3">
      <c r="A1876" t="s">
        <v>3484</v>
      </c>
      <c r="B1876" t="s">
        <v>1813</v>
      </c>
      <c r="C1876" t="s">
        <v>27</v>
      </c>
      <c r="D1876">
        <v>104819.57</v>
      </c>
      <c r="E1876">
        <v>21798.33</v>
      </c>
      <c r="F1876" s="4">
        <v>44758</v>
      </c>
      <c r="G1876" s="4">
        <v>44994</v>
      </c>
      <c r="H1876" t="s">
        <v>490</v>
      </c>
      <c r="I1876" t="s">
        <v>29</v>
      </c>
    </row>
    <row r="1877" spans="1:9" x14ac:dyDescent="0.3">
      <c r="A1877" t="s">
        <v>3485</v>
      </c>
      <c r="B1877" t="s">
        <v>3486</v>
      </c>
      <c r="C1877" t="s">
        <v>11</v>
      </c>
      <c r="D1877">
        <v>925402.48</v>
      </c>
      <c r="E1877">
        <v>17338.43</v>
      </c>
      <c r="F1877" s="4">
        <v>45440</v>
      </c>
      <c r="G1877" s="4">
        <v>45539</v>
      </c>
      <c r="H1877" t="s">
        <v>849</v>
      </c>
      <c r="I1877" t="s">
        <v>13</v>
      </c>
    </row>
    <row r="1878" spans="1:9" x14ac:dyDescent="0.3">
      <c r="A1878" t="s">
        <v>3487</v>
      </c>
      <c r="B1878" t="s">
        <v>3082</v>
      </c>
      <c r="C1878" t="s">
        <v>27</v>
      </c>
      <c r="D1878">
        <v>179747.44</v>
      </c>
      <c r="E1878">
        <v>45786.44</v>
      </c>
      <c r="F1878" s="4">
        <v>44680</v>
      </c>
      <c r="G1878" s="4">
        <v>45330</v>
      </c>
      <c r="H1878" t="s">
        <v>1110</v>
      </c>
      <c r="I1878" t="s">
        <v>29</v>
      </c>
    </row>
    <row r="1879" spans="1:9" x14ac:dyDescent="0.3">
      <c r="A1879" t="s">
        <v>3488</v>
      </c>
      <c r="B1879" t="s">
        <v>1081</v>
      </c>
      <c r="C1879" t="s">
        <v>35</v>
      </c>
      <c r="D1879">
        <v>990331.92</v>
      </c>
      <c r="E1879">
        <v>12211.31</v>
      </c>
      <c r="F1879" s="4">
        <v>45340</v>
      </c>
      <c r="G1879" s="4">
        <v>45712</v>
      </c>
      <c r="H1879" t="s">
        <v>119</v>
      </c>
      <c r="I1879" t="s">
        <v>13</v>
      </c>
    </row>
    <row r="1880" spans="1:9" x14ac:dyDescent="0.3">
      <c r="A1880" t="s">
        <v>3489</v>
      </c>
      <c r="B1880" t="s">
        <v>1908</v>
      </c>
      <c r="C1880" t="s">
        <v>35</v>
      </c>
      <c r="D1880">
        <v>948012.1</v>
      </c>
      <c r="E1880">
        <v>11944.96</v>
      </c>
      <c r="F1880" s="4">
        <v>44829</v>
      </c>
      <c r="G1880" s="4">
        <v>45754</v>
      </c>
      <c r="H1880" t="s">
        <v>519</v>
      </c>
      <c r="I1880" t="s">
        <v>13</v>
      </c>
    </row>
    <row r="1881" spans="1:9" x14ac:dyDescent="0.3">
      <c r="A1881" t="s">
        <v>3490</v>
      </c>
      <c r="B1881" t="s">
        <v>3491</v>
      </c>
      <c r="C1881" t="s">
        <v>16</v>
      </c>
      <c r="D1881">
        <v>996615.9</v>
      </c>
      <c r="E1881">
        <v>35602.839999999997</v>
      </c>
      <c r="F1881" s="4">
        <v>45118</v>
      </c>
      <c r="G1881" s="4">
        <v>45448</v>
      </c>
      <c r="H1881" t="s">
        <v>640</v>
      </c>
      <c r="I1881" t="s">
        <v>13</v>
      </c>
    </row>
    <row r="1882" spans="1:9" x14ac:dyDescent="0.3">
      <c r="A1882" t="s">
        <v>3492</v>
      </c>
      <c r="B1882" t="s">
        <v>2467</v>
      </c>
      <c r="C1882" t="s">
        <v>16</v>
      </c>
      <c r="D1882">
        <v>427078.35</v>
      </c>
      <c r="E1882">
        <v>37241.25</v>
      </c>
      <c r="F1882" s="4">
        <v>44903</v>
      </c>
      <c r="G1882" s="4">
        <v>45789</v>
      </c>
      <c r="H1882" t="s">
        <v>554</v>
      </c>
      <c r="I1882" t="s">
        <v>29</v>
      </c>
    </row>
    <row r="1883" spans="1:9" x14ac:dyDescent="0.3">
      <c r="A1883" t="s">
        <v>3493</v>
      </c>
      <c r="B1883" t="s">
        <v>3256</v>
      </c>
      <c r="C1883" t="s">
        <v>35</v>
      </c>
      <c r="D1883">
        <v>937860.85</v>
      </c>
      <c r="E1883">
        <v>7348.48</v>
      </c>
      <c r="F1883" s="4">
        <v>44825</v>
      </c>
      <c r="G1883" s="4">
        <v>45070</v>
      </c>
      <c r="H1883" t="s">
        <v>643</v>
      </c>
      <c r="I1883" t="s">
        <v>18</v>
      </c>
    </row>
    <row r="1884" spans="1:9" x14ac:dyDescent="0.3">
      <c r="A1884" t="s">
        <v>3494</v>
      </c>
      <c r="B1884" t="s">
        <v>3495</v>
      </c>
      <c r="C1884" t="s">
        <v>35</v>
      </c>
      <c r="D1884">
        <v>191204.43</v>
      </c>
      <c r="E1884">
        <v>16680.47</v>
      </c>
      <c r="F1884" s="4">
        <v>44422</v>
      </c>
      <c r="G1884" s="4">
        <v>44484</v>
      </c>
      <c r="H1884" t="s">
        <v>338</v>
      </c>
      <c r="I1884" t="s">
        <v>18</v>
      </c>
    </row>
    <row r="1885" spans="1:9" x14ac:dyDescent="0.3">
      <c r="A1885" t="s">
        <v>3496</v>
      </c>
      <c r="B1885" t="s">
        <v>1107</v>
      </c>
      <c r="C1885" t="s">
        <v>16</v>
      </c>
      <c r="D1885">
        <v>366335</v>
      </c>
      <c r="E1885">
        <v>8387.4500000000007</v>
      </c>
      <c r="F1885" s="4">
        <v>45234</v>
      </c>
      <c r="G1885" s="4">
        <v>45554</v>
      </c>
      <c r="H1885" t="s">
        <v>1890</v>
      </c>
      <c r="I1885" t="s">
        <v>29</v>
      </c>
    </row>
    <row r="1886" spans="1:9" x14ac:dyDescent="0.3">
      <c r="A1886" t="s">
        <v>3497</v>
      </c>
      <c r="B1886" t="s">
        <v>3498</v>
      </c>
      <c r="C1886" t="s">
        <v>27</v>
      </c>
      <c r="D1886">
        <v>725110.49</v>
      </c>
      <c r="E1886">
        <v>19854.77</v>
      </c>
      <c r="F1886" s="4">
        <v>44941</v>
      </c>
      <c r="G1886" s="4">
        <v>45405</v>
      </c>
      <c r="H1886" t="s">
        <v>1197</v>
      </c>
      <c r="I1886" t="s">
        <v>29</v>
      </c>
    </row>
    <row r="1887" spans="1:9" x14ac:dyDescent="0.3">
      <c r="A1887" t="s">
        <v>3499</v>
      </c>
      <c r="B1887" t="s">
        <v>1465</v>
      </c>
      <c r="C1887" t="s">
        <v>27</v>
      </c>
      <c r="D1887">
        <v>909993.91</v>
      </c>
      <c r="E1887">
        <v>19815.41</v>
      </c>
      <c r="F1887" s="4">
        <v>44614</v>
      </c>
      <c r="G1887" s="4">
        <v>45547</v>
      </c>
      <c r="H1887" t="s">
        <v>2118</v>
      </c>
      <c r="I1887" t="s">
        <v>18</v>
      </c>
    </row>
    <row r="1888" spans="1:9" x14ac:dyDescent="0.3">
      <c r="A1888" t="s">
        <v>3500</v>
      </c>
      <c r="B1888" t="s">
        <v>2002</v>
      </c>
      <c r="C1888" t="s">
        <v>16</v>
      </c>
      <c r="D1888">
        <v>396520.48</v>
      </c>
      <c r="E1888">
        <v>34454.69</v>
      </c>
      <c r="F1888" s="4">
        <v>44784</v>
      </c>
      <c r="G1888" s="4">
        <v>45400</v>
      </c>
      <c r="H1888" t="s">
        <v>281</v>
      </c>
      <c r="I1888" t="s">
        <v>29</v>
      </c>
    </row>
    <row r="1889" spans="1:9" x14ac:dyDescent="0.3">
      <c r="A1889" t="s">
        <v>3501</v>
      </c>
      <c r="B1889" t="s">
        <v>1738</v>
      </c>
      <c r="C1889" t="s">
        <v>39</v>
      </c>
      <c r="D1889">
        <v>945544.85</v>
      </c>
      <c r="E1889">
        <v>40646.53</v>
      </c>
      <c r="F1889" s="4">
        <v>44901</v>
      </c>
      <c r="G1889" s="4">
        <v>45549</v>
      </c>
      <c r="H1889" t="s">
        <v>456</v>
      </c>
      <c r="I1889" t="s">
        <v>13</v>
      </c>
    </row>
    <row r="1890" spans="1:9" x14ac:dyDescent="0.3">
      <c r="A1890" t="s">
        <v>3502</v>
      </c>
      <c r="B1890" t="s">
        <v>2002</v>
      </c>
      <c r="C1890" t="s">
        <v>39</v>
      </c>
      <c r="D1890">
        <v>354614.52</v>
      </c>
      <c r="E1890">
        <v>32770.39</v>
      </c>
      <c r="F1890" s="4">
        <v>44446</v>
      </c>
      <c r="G1890" s="4">
        <v>45583</v>
      </c>
      <c r="H1890" t="s">
        <v>1145</v>
      </c>
      <c r="I1890" t="s">
        <v>18</v>
      </c>
    </row>
    <row r="1891" spans="1:9" x14ac:dyDescent="0.3">
      <c r="A1891" t="s">
        <v>3503</v>
      </c>
      <c r="B1891" t="s">
        <v>1845</v>
      </c>
      <c r="C1891" t="s">
        <v>35</v>
      </c>
      <c r="D1891">
        <v>369252.77</v>
      </c>
      <c r="E1891">
        <v>44782</v>
      </c>
      <c r="F1891" s="4">
        <v>45428</v>
      </c>
      <c r="G1891" s="4">
        <v>45500</v>
      </c>
      <c r="H1891" t="s">
        <v>49</v>
      </c>
      <c r="I1891" t="s">
        <v>18</v>
      </c>
    </row>
    <row r="1892" spans="1:9" x14ac:dyDescent="0.3">
      <c r="A1892" t="s">
        <v>3504</v>
      </c>
      <c r="B1892" t="s">
        <v>3505</v>
      </c>
      <c r="C1892" t="s">
        <v>11</v>
      </c>
      <c r="D1892">
        <v>753658.76</v>
      </c>
      <c r="E1892">
        <v>49920.53</v>
      </c>
      <c r="F1892" s="4">
        <v>45396</v>
      </c>
      <c r="G1892" s="4">
        <v>45535</v>
      </c>
      <c r="H1892" t="s">
        <v>1363</v>
      </c>
      <c r="I1892" t="s">
        <v>18</v>
      </c>
    </row>
    <row r="1893" spans="1:9" x14ac:dyDescent="0.3">
      <c r="A1893" t="s">
        <v>3506</v>
      </c>
      <c r="B1893" t="s">
        <v>3009</v>
      </c>
      <c r="C1893" t="s">
        <v>35</v>
      </c>
      <c r="D1893">
        <v>296688.96999999997</v>
      </c>
      <c r="E1893">
        <v>31181.89</v>
      </c>
      <c r="F1893" s="4">
        <v>45315</v>
      </c>
      <c r="G1893" s="4">
        <v>45511</v>
      </c>
      <c r="H1893" t="s">
        <v>1447</v>
      </c>
      <c r="I1893" t="s">
        <v>13</v>
      </c>
    </row>
    <row r="1894" spans="1:9" x14ac:dyDescent="0.3">
      <c r="A1894" t="s">
        <v>3507</v>
      </c>
      <c r="B1894" t="s">
        <v>846</v>
      </c>
      <c r="C1894" t="s">
        <v>11</v>
      </c>
      <c r="D1894">
        <v>928193.29</v>
      </c>
      <c r="E1894">
        <v>34171.519999999997</v>
      </c>
      <c r="F1894" s="4">
        <v>44808</v>
      </c>
      <c r="G1894" s="4">
        <v>45436</v>
      </c>
      <c r="H1894" t="s">
        <v>680</v>
      </c>
      <c r="I1894" t="s">
        <v>18</v>
      </c>
    </row>
    <row r="1895" spans="1:9" x14ac:dyDescent="0.3">
      <c r="A1895" t="s">
        <v>3508</v>
      </c>
      <c r="B1895" t="s">
        <v>294</v>
      </c>
      <c r="C1895" t="s">
        <v>16</v>
      </c>
      <c r="D1895">
        <v>387580.4</v>
      </c>
      <c r="E1895">
        <v>43380.75</v>
      </c>
      <c r="F1895" s="4">
        <v>45235</v>
      </c>
      <c r="G1895" s="4">
        <v>45666</v>
      </c>
      <c r="H1895" t="s">
        <v>574</v>
      </c>
      <c r="I1895" t="s">
        <v>29</v>
      </c>
    </row>
    <row r="1896" spans="1:9" x14ac:dyDescent="0.3">
      <c r="A1896" t="s">
        <v>3509</v>
      </c>
      <c r="B1896" t="s">
        <v>3510</v>
      </c>
      <c r="C1896" t="s">
        <v>11</v>
      </c>
      <c r="D1896">
        <v>330734.03000000003</v>
      </c>
      <c r="E1896">
        <v>32115.759999999998</v>
      </c>
      <c r="F1896" s="4">
        <v>44605</v>
      </c>
      <c r="G1896" s="4">
        <v>45640</v>
      </c>
      <c r="H1896" t="s">
        <v>321</v>
      </c>
      <c r="I1896" t="s">
        <v>13</v>
      </c>
    </row>
    <row r="1897" spans="1:9" x14ac:dyDescent="0.3">
      <c r="A1897" t="s">
        <v>3511</v>
      </c>
      <c r="B1897" t="s">
        <v>1724</v>
      </c>
      <c r="C1897" t="s">
        <v>27</v>
      </c>
      <c r="D1897">
        <v>482804.34</v>
      </c>
      <c r="E1897">
        <v>41466.54</v>
      </c>
      <c r="F1897" s="4">
        <v>44773</v>
      </c>
      <c r="G1897" s="4">
        <v>44842</v>
      </c>
      <c r="H1897" t="s">
        <v>269</v>
      </c>
      <c r="I1897" t="s">
        <v>29</v>
      </c>
    </row>
    <row r="1898" spans="1:9" x14ac:dyDescent="0.3">
      <c r="A1898" t="s">
        <v>3512</v>
      </c>
      <c r="B1898" t="s">
        <v>3513</v>
      </c>
      <c r="C1898" t="s">
        <v>35</v>
      </c>
      <c r="D1898">
        <v>751969.72</v>
      </c>
      <c r="E1898">
        <v>11033.66</v>
      </c>
      <c r="F1898" s="4">
        <v>44798</v>
      </c>
      <c r="G1898" s="4">
        <v>44845</v>
      </c>
      <c r="H1898" t="s">
        <v>886</v>
      </c>
      <c r="I1898" t="s">
        <v>29</v>
      </c>
    </row>
    <row r="1899" spans="1:9" x14ac:dyDescent="0.3">
      <c r="A1899" t="s">
        <v>3514</v>
      </c>
      <c r="B1899" t="s">
        <v>3515</v>
      </c>
      <c r="C1899" t="s">
        <v>39</v>
      </c>
      <c r="D1899">
        <v>397742.65</v>
      </c>
      <c r="E1899">
        <v>23472.31</v>
      </c>
      <c r="F1899" s="4">
        <v>44945</v>
      </c>
      <c r="G1899" s="4">
        <v>45295</v>
      </c>
      <c r="H1899" t="s">
        <v>620</v>
      </c>
      <c r="I1899" t="s">
        <v>13</v>
      </c>
    </row>
    <row r="1900" spans="1:9" x14ac:dyDescent="0.3">
      <c r="A1900" t="s">
        <v>3516</v>
      </c>
      <c r="B1900" t="s">
        <v>3517</v>
      </c>
      <c r="C1900" t="s">
        <v>35</v>
      </c>
      <c r="D1900">
        <v>907814.92</v>
      </c>
      <c r="E1900">
        <v>47138.17</v>
      </c>
      <c r="F1900" s="4">
        <v>44038</v>
      </c>
      <c r="G1900" s="4">
        <v>44585</v>
      </c>
      <c r="H1900" t="s">
        <v>1140</v>
      </c>
      <c r="I1900" t="s">
        <v>18</v>
      </c>
    </row>
    <row r="1901" spans="1:9" x14ac:dyDescent="0.3">
      <c r="A1901" t="s">
        <v>3518</v>
      </c>
      <c r="B1901" t="s">
        <v>3519</v>
      </c>
      <c r="C1901" t="s">
        <v>39</v>
      </c>
      <c r="D1901">
        <v>481177.47</v>
      </c>
      <c r="E1901">
        <v>4557.42</v>
      </c>
      <c r="F1901" s="4">
        <v>45209</v>
      </c>
      <c r="G1901" s="4">
        <v>45347</v>
      </c>
      <c r="H1901" t="s">
        <v>1140</v>
      </c>
      <c r="I1901" t="s">
        <v>18</v>
      </c>
    </row>
    <row r="1902" spans="1:9" x14ac:dyDescent="0.3">
      <c r="A1902" t="s">
        <v>3520</v>
      </c>
      <c r="B1902" t="s">
        <v>3321</v>
      </c>
      <c r="C1902" t="s">
        <v>16</v>
      </c>
      <c r="D1902">
        <v>207465.57</v>
      </c>
      <c r="E1902">
        <v>24270.26</v>
      </c>
      <c r="F1902" s="4">
        <v>44624</v>
      </c>
      <c r="G1902" s="4">
        <v>45171</v>
      </c>
      <c r="H1902" t="s">
        <v>605</v>
      </c>
      <c r="I1902" t="s">
        <v>18</v>
      </c>
    </row>
    <row r="1903" spans="1:9" x14ac:dyDescent="0.3">
      <c r="A1903" t="s">
        <v>3521</v>
      </c>
      <c r="B1903" t="s">
        <v>3522</v>
      </c>
      <c r="C1903" t="s">
        <v>35</v>
      </c>
      <c r="D1903">
        <v>902673.01</v>
      </c>
      <c r="E1903">
        <v>21615.34</v>
      </c>
      <c r="F1903" s="4">
        <v>45324</v>
      </c>
      <c r="G1903" s="4">
        <v>45554</v>
      </c>
      <c r="H1903" t="s">
        <v>245</v>
      </c>
      <c r="I1903" t="s">
        <v>13</v>
      </c>
    </row>
    <row r="1904" spans="1:9" x14ac:dyDescent="0.3">
      <c r="A1904" t="s">
        <v>3523</v>
      </c>
      <c r="B1904" t="s">
        <v>1024</v>
      </c>
      <c r="C1904" t="s">
        <v>16</v>
      </c>
      <c r="D1904">
        <v>459773.14</v>
      </c>
      <c r="E1904">
        <v>13827.31</v>
      </c>
      <c r="F1904" s="4">
        <v>44530</v>
      </c>
      <c r="G1904" s="4">
        <v>45844</v>
      </c>
      <c r="H1904" t="s">
        <v>801</v>
      </c>
      <c r="I1904" t="s">
        <v>13</v>
      </c>
    </row>
    <row r="1905" spans="1:9" x14ac:dyDescent="0.3">
      <c r="A1905" t="s">
        <v>3524</v>
      </c>
      <c r="B1905" t="s">
        <v>548</v>
      </c>
      <c r="C1905" t="s">
        <v>39</v>
      </c>
      <c r="D1905">
        <v>901146.24</v>
      </c>
      <c r="E1905">
        <v>33588.54</v>
      </c>
      <c r="F1905" s="4">
        <v>45031</v>
      </c>
      <c r="G1905" s="4">
        <v>45613</v>
      </c>
      <c r="H1905" t="s">
        <v>564</v>
      </c>
      <c r="I1905" t="s">
        <v>18</v>
      </c>
    </row>
    <row r="1906" spans="1:9" x14ac:dyDescent="0.3">
      <c r="A1906" t="s">
        <v>3525</v>
      </c>
      <c r="B1906" t="s">
        <v>3349</v>
      </c>
      <c r="C1906" t="s">
        <v>35</v>
      </c>
      <c r="D1906">
        <v>745838.31</v>
      </c>
      <c r="E1906">
        <v>4274.24</v>
      </c>
      <c r="F1906" s="4">
        <v>45467</v>
      </c>
      <c r="G1906" s="4">
        <v>45685</v>
      </c>
      <c r="H1906" t="s">
        <v>451</v>
      </c>
      <c r="I1906" t="s">
        <v>29</v>
      </c>
    </row>
    <row r="1907" spans="1:9" x14ac:dyDescent="0.3">
      <c r="A1907" t="s">
        <v>3526</v>
      </c>
      <c r="B1907" t="s">
        <v>3239</v>
      </c>
      <c r="C1907" t="s">
        <v>11</v>
      </c>
      <c r="D1907">
        <v>952943.11</v>
      </c>
      <c r="E1907">
        <v>5898.33</v>
      </c>
      <c r="F1907" s="4">
        <v>44634</v>
      </c>
      <c r="G1907" s="4">
        <v>45252</v>
      </c>
      <c r="H1907" t="s">
        <v>594</v>
      </c>
      <c r="I1907" t="s">
        <v>18</v>
      </c>
    </row>
    <row r="1908" spans="1:9" x14ac:dyDescent="0.3">
      <c r="A1908" t="s">
        <v>3527</v>
      </c>
      <c r="B1908" t="s">
        <v>3528</v>
      </c>
      <c r="C1908" t="s">
        <v>27</v>
      </c>
      <c r="D1908">
        <v>121416.18</v>
      </c>
      <c r="E1908">
        <v>21866.75</v>
      </c>
      <c r="F1908" s="4">
        <v>45390</v>
      </c>
      <c r="G1908" s="4">
        <v>45423</v>
      </c>
      <c r="H1908" t="s">
        <v>1704</v>
      </c>
      <c r="I1908" t="s">
        <v>13</v>
      </c>
    </row>
    <row r="1909" spans="1:9" x14ac:dyDescent="0.3">
      <c r="A1909" t="s">
        <v>3529</v>
      </c>
      <c r="B1909" t="s">
        <v>2951</v>
      </c>
      <c r="C1909" t="s">
        <v>16</v>
      </c>
      <c r="D1909">
        <v>319479.5</v>
      </c>
      <c r="E1909">
        <v>38678.14</v>
      </c>
      <c r="F1909" s="4">
        <v>44859</v>
      </c>
      <c r="G1909" s="4">
        <v>45501</v>
      </c>
      <c r="H1909" t="s">
        <v>416</v>
      </c>
      <c r="I1909" t="s">
        <v>29</v>
      </c>
    </row>
    <row r="1910" spans="1:9" x14ac:dyDescent="0.3">
      <c r="A1910" t="s">
        <v>3530</v>
      </c>
      <c r="B1910" t="s">
        <v>2667</v>
      </c>
      <c r="C1910" t="s">
        <v>27</v>
      </c>
      <c r="D1910">
        <v>751629.76</v>
      </c>
      <c r="E1910">
        <v>42973.91</v>
      </c>
      <c r="F1910" s="4">
        <v>44098</v>
      </c>
      <c r="G1910" s="4">
        <v>45561</v>
      </c>
      <c r="H1910" t="s">
        <v>326</v>
      </c>
      <c r="I1910" t="s">
        <v>29</v>
      </c>
    </row>
    <row r="1911" spans="1:9" x14ac:dyDescent="0.3">
      <c r="A1911" t="s">
        <v>3531</v>
      </c>
      <c r="B1911" t="s">
        <v>3482</v>
      </c>
      <c r="C1911" t="s">
        <v>11</v>
      </c>
      <c r="D1911">
        <v>426090.62</v>
      </c>
      <c r="E1911">
        <v>25479.439999999999</v>
      </c>
      <c r="F1911" s="4">
        <v>44360</v>
      </c>
      <c r="G1911" s="4">
        <v>44685</v>
      </c>
      <c r="H1911" t="s">
        <v>804</v>
      </c>
      <c r="I1911" t="s">
        <v>29</v>
      </c>
    </row>
    <row r="1912" spans="1:9" x14ac:dyDescent="0.3">
      <c r="A1912" t="s">
        <v>3532</v>
      </c>
      <c r="B1912" t="s">
        <v>3533</v>
      </c>
      <c r="C1912" t="s">
        <v>39</v>
      </c>
      <c r="D1912">
        <v>324263.28000000003</v>
      </c>
      <c r="E1912">
        <v>21317.03</v>
      </c>
      <c r="F1912" s="4">
        <v>45081</v>
      </c>
      <c r="G1912" s="4">
        <v>45598</v>
      </c>
      <c r="H1912" t="s">
        <v>386</v>
      </c>
      <c r="I1912" t="s">
        <v>29</v>
      </c>
    </row>
    <row r="1913" spans="1:9" x14ac:dyDescent="0.3">
      <c r="A1913" t="s">
        <v>3534</v>
      </c>
      <c r="B1913" t="s">
        <v>1756</v>
      </c>
      <c r="C1913" t="s">
        <v>16</v>
      </c>
      <c r="D1913">
        <v>415245.23</v>
      </c>
      <c r="E1913">
        <v>27193.4</v>
      </c>
      <c r="F1913" s="4">
        <v>44790</v>
      </c>
      <c r="G1913" s="4">
        <v>45129</v>
      </c>
      <c r="H1913" t="s">
        <v>574</v>
      </c>
      <c r="I1913" t="s">
        <v>29</v>
      </c>
    </row>
    <row r="1914" spans="1:9" x14ac:dyDescent="0.3">
      <c r="A1914" t="s">
        <v>3535</v>
      </c>
      <c r="B1914" t="s">
        <v>3536</v>
      </c>
      <c r="C1914" t="s">
        <v>39</v>
      </c>
      <c r="D1914">
        <v>248505.35</v>
      </c>
      <c r="E1914">
        <v>15447.66</v>
      </c>
      <c r="F1914" s="4">
        <v>45285</v>
      </c>
      <c r="G1914" s="4">
        <v>45396</v>
      </c>
      <c r="H1914" t="s">
        <v>52</v>
      </c>
      <c r="I1914" t="s">
        <v>29</v>
      </c>
    </row>
    <row r="1915" spans="1:9" x14ac:dyDescent="0.3">
      <c r="A1915" t="s">
        <v>3537</v>
      </c>
      <c r="B1915" t="s">
        <v>2291</v>
      </c>
      <c r="C1915" t="s">
        <v>16</v>
      </c>
      <c r="D1915">
        <v>144593.74</v>
      </c>
      <c r="E1915">
        <v>22962.36</v>
      </c>
      <c r="F1915" s="4">
        <v>45316</v>
      </c>
      <c r="G1915" s="4">
        <v>45333</v>
      </c>
      <c r="H1915" t="s">
        <v>1226</v>
      </c>
      <c r="I1915" t="s">
        <v>13</v>
      </c>
    </row>
    <row r="1916" spans="1:9" x14ac:dyDescent="0.3">
      <c r="A1916" t="s">
        <v>3538</v>
      </c>
      <c r="B1916" t="s">
        <v>3539</v>
      </c>
      <c r="C1916" t="s">
        <v>27</v>
      </c>
      <c r="D1916">
        <v>831224.65</v>
      </c>
      <c r="E1916">
        <v>34786.769999999997</v>
      </c>
      <c r="F1916" s="4">
        <v>44306</v>
      </c>
      <c r="G1916" s="4">
        <v>44764</v>
      </c>
      <c r="H1916" t="s">
        <v>1305</v>
      </c>
      <c r="I1916" t="s">
        <v>29</v>
      </c>
    </row>
    <row r="1917" spans="1:9" x14ac:dyDescent="0.3">
      <c r="A1917" t="s">
        <v>3540</v>
      </c>
      <c r="B1917" t="s">
        <v>3541</v>
      </c>
      <c r="C1917" t="s">
        <v>39</v>
      </c>
      <c r="D1917">
        <v>458939.32</v>
      </c>
      <c r="E1917">
        <v>21967.79</v>
      </c>
      <c r="F1917" s="4">
        <v>44553</v>
      </c>
      <c r="G1917" s="4">
        <v>45163</v>
      </c>
      <c r="H1917" t="s">
        <v>851</v>
      </c>
      <c r="I1917" t="s">
        <v>18</v>
      </c>
    </row>
    <row r="1918" spans="1:9" x14ac:dyDescent="0.3">
      <c r="A1918" t="s">
        <v>3542</v>
      </c>
      <c r="B1918" t="s">
        <v>916</v>
      </c>
      <c r="C1918" t="s">
        <v>16</v>
      </c>
      <c r="D1918">
        <v>695034.88</v>
      </c>
      <c r="E1918">
        <v>34052.47</v>
      </c>
      <c r="F1918" s="4">
        <v>45444</v>
      </c>
      <c r="G1918" s="4">
        <v>45482</v>
      </c>
      <c r="H1918" t="s">
        <v>849</v>
      </c>
      <c r="I1918" t="s">
        <v>18</v>
      </c>
    </row>
    <row r="1919" spans="1:9" x14ac:dyDescent="0.3">
      <c r="A1919" t="s">
        <v>3543</v>
      </c>
      <c r="B1919" t="s">
        <v>2286</v>
      </c>
      <c r="C1919" t="s">
        <v>27</v>
      </c>
      <c r="D1919">
        <v>557210.98</v>
      </c>
      <c r="E1919">
        <v>9462.14</v>
      </c>
      <c r="F1919" s="4">
        <v>44584</v>
      </c>
      <c r="G1919" s="4">
        <v>44654</v>
      </c>
      <c r="H1919" t="s">
        <v>263</v>
      </c>
      <c r="I1919" t="s">
        <v>29</v>
      </c>
    </row>
    <row r="1920" spans="1:9" x14ac:dyDescent="0.3">
      <c r="A1920" t="s">
        <v>3544</v>
      </c>
      <c r="B1920" t="s">
        <v>3545</v>
      </c>
      <c r="C1920" t="s">
        <v>16</v>
      </c>
      <c r="D1920">
        <v>551630.87</v>
      </c>
      <c r="E1920">
        <v>22411.67</v>
      </c>
      <c r="F1920" s="4">
        <v>45129</v>
      </c>
      <c r="G1920" s="4">
        <v>45609</v>
      </c>
      <c r="H1920" t="s">
        <v>591</v>
      </c>
      <c r="I1920" t="s">
        <v>13</v>
      </c>
    </row>
    <row r="1921" spans="1:9" x14ac:dyDescent="0.3">
      <c r="A1921" t="s">
        <v>3546</v>
      </c>
      <c r="B1921" t="s">
        <v>181</v>
      </c>
      <c r="C1921" t="s">
        <v>35</v>
      </c>
      <c r="D1921">
        <v>807818.37</v>
      </c>
      <c r="E1921">
        <v>31956.5</v>
      </c>
      <c r="F1921" s="4">
        <v>44867</v>
      </c>
      <c r="G1921" s="4">
        <v>45443</v>
      </c>
      <c r="H1921" t="s">
        <v>40</v>
      </c>
      <c r="I1921" t="s">
        <v>18</v>
      </c>
    </row>
    <row r="1922" spans="1:9" x14ac:dyDescent="0.3">
      <c r="A1922" t="s">
        <v>3547</v>
      </c>
      <c r="B1922" t="s">
        <v>1856</v>
      </c>
      <c r="C1922" t="s">
        <v>35</v>
      </c>
      <c r="D1922">
        <v>600799.42000000004</v>
      </c>
      <c r="E1922">
        <v>12516.74</v>
      </c>
      <c r="F1922" s="4">
        <v>45183</v>
      </c>
      <c r="G1922" s="4">
        <v>45437</v>
      </c>
      <c r="H1922" t="s">
        <v>28</v>
      </c>
      <c r="I1922" t="s">
        <v>29</v>
      </c>
    </row>
    <row r="1923" spans="1:9" x14ac:dyDescent="0.3">
      <c r="A1923" t="s">
        <v>3548</v>
      </c>
      <c r="B1923" t="s">
        <v>3549</v>
      </c>
      <c r="C1923" t="s">
        <v>16</v>
      </c>
      <c r="D1923">
        <v>524414.18000000005</v>
      </c>
      <c r="E1923">
        <v>44546.78</v>
      </c>
      <c r="F1923" s="4">
        <v>45318</v>
      </c>
      <c r="G1923" s="4">
        <v>45501</v>
      </c>
      <c r="H1923" t="s">
        <v>24</v>
      </c>
      <c r="I1923" t="s">
        <v>29</v>
      </c>
    </row>
    <row r="1924" spans="1:9" x14ac:dyDescent="0.3">
      <c r="A1924" t="s">
        <v>3550</v>
      </c>
      <c r="B1924" t="s">
        <v>2316</v>
      </c>
      <c r="C1924" t="s">
        <v>11</v>
      </c>
      <c r="D1924">
        <v>567498.27</v>
      </c>
      <c r="E1924">
        <v>31695.31</v>
      </c>
      <c r="F1924" s="4">
        <v>44877</v>
      </c>
      <c r="G1924" s="4">
        <v>45540</v>
      </c>
      <c r="H1924" t="s">
        <v>597</v>
      </c>
      <c r="I1924" t="s">
        <v>13</v>
      </c>
    </row>
    <row r="1925" spans="1:9" x14ac:dyDescent="0.3">
      <c r="A1925" t="s">
        <v>3551</v>
      </c>
      <c r="B1925" t="s">
        <v>2035</v>
      </c>
      <c r="C1925" t="s">
        <v>16</v>
      </c>
      <c r="D1925">
        <v>379861.24</v>
      </c>
      <c r="E1925">
        <v>35063.42</v>
      </c>
      <c r="F1925" s="4">
        <v>45117</v>
      </c>
      <c r="G1925" s="4">
        <v>45560</v>
      </c>
      <c r="H1925" t="s">
        <v>64</v>
      </c>
      <c r="I1925" t="s">
        <v>18</v>
      </c>
    </row>
    <row r="1926" spans="1:9" x14ac:dyDescent="0.3">
      <c r="A1926" t="s">
        <v>3552</v>
      </c>
      <c r="B1926" t="s">
        <v>3553</v>
      </c>
      <c r="C1926" t="s">
        <v>16</v>
      </c>
      <c r="D1926">
        <v>266461.34000000003</v>
      </c>
      <c r="E1926">
        <v>31845.47</v>
      </c>
      <c r="F1926" s="4">
        <v>45254</v>
      </c>
      <c r="G1926" s="4">
        <v>45605</v>
      </c>
      <c r="H1926" t="s">
        <v>614</v>
      </c>
      <c r="I1926" t="s">
        <v>13</v>
      </c>
    </row>
    <row r="1927" spans="1:9" x14ac:dyDescent="0.3">
      <c r="A1927" t="s">
        <v>3554</v>
      </c>
      <c r="B1927" t="s">
        <v>3125</v>
      </c>
      <c r="C1927" t="s">
        <v>11</v>
      </c>
      <c r="D1927">
        <v>500331.75</v>
      </c>
      <c r="E1927">
        <v>44907.57</v>
      </c>
      <c r="F1927" s="4">
        <v>44814</v>
      </c>
      <c r="G1927" s="4">
        <v>44899</v>
      </c>
      <c r="H1927" t="s">
        <v>21</v>
      </c>
      <c r="I1927" t="s">
        <v>18</v>
      </c>
    </row>
    <row r="1928" spans="1:9" x14ac:dyDescent="0.3">
      <c r="A1928" t="s">
        <v>3555</v>
      </c>
      <c r="B1928" t="s">
        <v>3556</v>
      </c>
      <c r="C1928" t="s">
        <v>16</v>
      </c>
      <c r="D1928">
        <v>473963.13</v>
      </c>
      <c r="E1928">
        <v>29672.35</v>
      </c>
      <c r="F1928" s="4">
        <v>44669</v>
      </c>
      <c r="G1928" s="4">
        <v>45458</v>
      </c>
      <c r="H1928" t="s">
        <v>371</v>
      </c>
      <c r="I1928" t="s">
        <v>29</v>
      </c>
    </row>
    <row r="1929" spans="1:9" x14ac:dyDescent="0.3">
      <c r="A1929" t="s">
        <v>3557</v>
      </c>
      <c r="B1929" t="s">
        <v>3558</v>
      </c>
      <c r="C1929" t="s">
        <v>39</v>
      </c>
      <c r="D1929">
        <v>959857</v>
      </c>
      <c r="E1929">
        <v>40284.76</v>
      </c>
      <c r="F1929" s="4">
        <v>45421</v>
      </c>
      <c r="G1929" s="4">
        <v>45685</v>
      </c>
      <c r="H1929" t="s">
        <v>605</v>
      </c>
      <c r="I1929" t="s">
        <v>29</v>
      </c>
    </row>
    <row r="1930" spans="1:9" x14ac:dyDescent="0.3">
      <c r="A1930" t="s">
        <v>3559</v>
      </c>
      <c r="B1930" t="s">
        <v>3560</v>
      </c>
      <c r="C1930" t="s">
        <v>35</v>
      </c>
      <c r="D1930">
        <v>162104.09</v>
      </c>
      <c r="E1930">
        <v>34283.29</v>
      </c>
      <c r="F1930" s="4">
        <v>45257</v>
      </c>
      <c r="G1930" s="4">
        <v>45838</v>
      </c>
      <c r="H1930" t="s">
        <v>145</v>
      </c>
      <c r="I1930" t="s">
        <v>18</v>
      </c>
    </row>
    <row r="1931" spans="1:9" x14ac:dyDescent="0.3">
      <c r="A1931" t="s">
        <v>3561</v>
      </c>
      <c r="B1931" t="s">
        <v>1068</v>
      </c>
      <c r="C1931" t="s">
        <v>11</v>
      </c>
      <c r="D1931">
        <v>292403.39</v>
      </c>
      <c r="E1931">
        <v>16170.6</v>
      </c>
      <c r="F1931" s="4">
        <v>44852</v>
      </c>
      <c r="G1931" s="4">
        <v>45575</v>
      </c>
      <c r="H1931" t="s">
        <v>737</v>
      </c>
      <c r="I1931" t="s">
        <v>13</v>
      </c>
    </row>
    <row r="1932" spans="1:9" x14ac:dyDescent="0.3">
      <c r="A1932" t="s">
        <v>3562</v>
      </c>
      <c r="B1932" t="s">
        <v>1153</v>
      </c>
      <c r="C1932" t="s">
        <v>16</v>
      </c>
      <c r="D1932">
        <v>435081.69</v>
      </c>
      <c r="E1932">
        <v>41392.480000000003</v>
      </c>
      <c r="F1932" s="4">
        <v>45178</v>
      </c>
      <c r="G1932" s="4">
        <v>45819</v>
      </c>
      <c r="H1932" t="s">
        <v>2905</v>
      </c>
      <c r="I1932" t="s">
        <v>18</v>
      </c>
    </row>
    <row r="1933" spans="1:9" x14ac:dyDescent="0.3">
      <c r="A1933" t="s">
        <v>3563</v>
      </c>
      <c r="B1933" t="s">
        <v>1651</v>
      </c>
      <c r="C1933" t="s">
        <v>39</v>
      </c>
      <c r="D1933">
        <v>477773.16</v>
      </c>
      <c r="E1933">
        <v>12919.35</v>
      </c>
      <c r="F1933" s="4">
        <v>44571</v>
      </c>
      <c r="G1933" s="4">
        <v>45205</v>
      </c>
      <c r="H1933" t="s">
        <v>669</v>
      </c>
      <c r="I1933" t="s">
        <v>13</v>
      </c>
    </row>
    <row r="1934" spans="1:9" x14ac:dyDescent="0.3">
      <c r="A1934" t="s">
        <v>3564</v>
      </c>
      <c r="B1934" t="s">
        <v>3565</v>
      </c>
      <c r="C1934" t="s">
        <v>39</v>
      </c>
      <c r="D1934">
        <v>580370.55000000005</v>
      </c>
      <c r="E1934">
        <v>15243.69</v>
      </c>
      <c r="F1934" s="4">
        <v>45369</v>
      </c>
      <c r="G1934" s="4">
        <v>45419</v>
      </c>
      <c r="H1934" t="s">
        <v>64</v>
      </c>
      <c r="I1934" t="s">
        <v>29</v>
      </c>
    </row>
    <row r="1935" spans="1:9" x14ac:dyDescent="0.3">
      <c r="A1935" t="s">
        <v>3566</v>
      </c>
      <c r="B1935" t="s">
        <v>736</v>
      </c>
      <c r="C1935" t="s">
        <v>27</v>
      </c>
      <c r="D1935">
        <v>592809.93000000005</v>
      </c>
      <c r="E1935">
        <v>38439.82</v>
      </c>
      <c r="F1935" s="4">
        <v>44900</v>
      </c>
      <c r="G1935" s="4">
        <v>45100</v>
      </c>
      <c r="H1935" t="s">
        <v>386</v>
      </c>
      <c r="I1935" t="s">
        <v>13</v>
      </c>
    </row>
    <row r="1936" spans="1:9" x14ac:dyDescent="0.3">
      <c r="A1936" t="s">
        <v>3567</v>
      </c>
      <c r="B1936" t="s">
        <v>1560</v>
      </c>
      <c r="C1936" t="s">
        <v>35</v>
      </c>
      <c r="D1936">
        <v>514873.42</v>
      </c>
      <c r="E1936">
        <v>4654.49</v>
      </c>
      <c r="F1936" s="4">
        <v>44445</v>
      </c>
      <c r="G1936" s="4">
        <v>44945</v>
      </c>
      <c r="H1936" t="s">
        <v>471</v>
      </c>
      <c r="I1936" t="s">
        <v>13</v>
      </c>
    </row>
    <row r="1937" spans="1:9" x14ac:dyDescent="0.3">
      <c r="A1937" t="s">
        <v>3568</v>
      </c>
      <c r="B1937" t="s">
        <v>3569</v>
      </c>
      <c r="C1937" t="s">
        <v>16</v>
      </c>
      <c r="D1937">
        <v>457763.09</v>
      </c>
      <c r="E1937">
        <v>26110.6</v>
      </c>
      <c r="F1937" s="4">
        <v>45442</v>
      </c>
      <c r="G1937" s="4">
        <v>45459</v>
      </c>
      <c r="H1937" t="s">
        <v>383</v>
      </c>
      <c r="I1937" t="s">
        <v>13</v>
      </c>
    </row>
    <row r="1938" spans="1:9" x14ac:dyDescent="0.3">
      <c r="A1938" t="s">
        <v>3570</v>
      </c>
      <c r="B1938" t="s">
        <v>455</v>
      </c>
      <c r="C1938" t="s">
        <v>39</v>
      </c>
      <c r="D1938">
        <v>838865</v>
      </c>
      <c r="E1938">
        <v>25909.48</v>
      </c>
      <c r="F1938" s="4">
        <v>45310</v>
      </c>
      <c r="G1938" s="4">
        <v>45786</v>
      </c>
      <c r="H1938" t="s">
        <v>1345</v>
      </c>
      <c r="I1938" t="s">
        <v>29</v>
      </c>
    </row>
    <row r="1939" spans="1:9" x14ac:dyDescent="0.3">
      <c r="A1939" t="s">
        <v>3571</v>
      </c>
      <c r="B1939" t="s">
        <v>2733</v>
      </c>
      <c r="C1939" t="s">
        <v>27</v>
      </c>
      <c r="D1939">
        <v>798398.24</v>
      </c>
      <c r="E1939">
        <v>37993.29</v>
      </c>
      <c r="F1939" s="4">
        <v>45218</v>
      </c>
      <c r="G1939" s="4">
        <v>45244</v>
      </c>
      <c r="H1939" t="s">
        <v>499</v>
      </c>
      <c r="I1939" t="s">
        <v>29</v>
      </c>
    </row>
    <row r="1940" spans="1:9" x14ac:dyDescent="0.3">
      <c r="A1940" t="s">
        <v>3572</v>
      </c>
      <c r="B1940" t="s">
        <v>2271</v>
      </c>
      <c r="C1940" t="s">
        <v>11</v>
      </c>
      <c r="D1940">
        <v>164750.41</v>
      </c>
      <c r="E1940">
        <v>31117.37</v>
      </c>
      <c r="F1940" s="4">
        <v>44113</v>
      </c>
      <c r="G1940" s="4">
        <v>45850</v>
      </c>
      <c r="H1940" t="s">
        <v>909</v>
      </c>
      <c r="I1940" t="s">
        <v>29</v>
      </c>
    </row>
    <row r="1941" spans="1:9" x14ac:dyDescent="0.3">
      <c r="A1941" t="s">
        <v>3573</v>
      </c>
      <c r="B1941" t="s">
        <v>3574</v>
      </c>
      <c r="C1941" t="s">
        <v>35</v>
      </c>
      <c r="D1941">
        <v>103320.83</v>
      </c>
      <c r="E1941">
        <v>41079.51</v>
      </c>
      <c r="F1941" s="4">
        <v>44143</v>
      </c>
      <c r="G1941" s="4">
        <v>45741</v>
      </c>
      <c r="H1941" t="s">
        <v>1226</v>
      </c>
      <c r="I1941" t="s">
        <v>29</v>
      </c>
    </row>
    <row r="1942" spans="1:9" x14ac:dyDescent="0.3">
      <c r="A1942" t="s">
        <v>3575</v>
      </c>
      <c r="B1942" t="s">
        <v>2891</v>
      </c>
      <c r="C1942" t="s">
        <v>11</v>
      </c>
      <c r="D1942">
        <v>474105.91</v>
      </c>
      <c r="E1942">
        <v>24577.35</v>
      </c>
      <c r="F1942" s="4">
        <v>44761</v>
      </c>
      <c r="G1942" s="4">
        <v>45336</v>
      </c>
      <c r="H1942" t="s">
        <v>537</v>
      </c>
      <c r="I1942" t="s">
        <v>29</v>
      </c>
    </row>
    <row r="1943" spans="1:9" x14ac:dyDescent="0.3">
      <c r="A1943" t="s">
        <v>3576</v>
      </c>
      <c r="B1943" t="s">
        <v>2059</v>
      </c>
      <c r="C1943" t="s">
        <v>39</v>
      </c>
      <c r="D1943">
        <v>549515.81000000006</v>
      </c>
      <c r="E1943">
        <v>41426.11</v>
      </c>
      <c r="F1943" s="4">
        <v>44692</v>
      </c>
      <c r="G1943" s="4">
        <v>45325</v>
      </c>
      <c r="H1943" t="s">
        <v>1161</v>
      </c>
      <c r="I1943" t="s">
        <v>13</v>
      </c>
    </row>
    <row r="1944" spans="1:9" x14ac:dyDescent="0.3">
      <c r="A1944" t="s">
        <v>3577</v>
      </c>
      <c r="B1944" t="s">
        <v>940</v>
      </c>
      <c r="C1944" t="s">
        <v>16</v>
      </c>
      <c r="D1944">
        <v>436843.44</v>
      </c>
      <c r="E1944">
        <v>31239.13</v>
      </c>
      <c r="F1944" s="4">
        <v>44604</v>
      </c>
      <c r="G1944" s="4">
        <v>44737</v>
      </c>
      <c r="H1944" t="s">
        <v>658</v>
      </c>
      <c r="I1944" t="s">
        <v>13</v>
      </c>
    </row>
    <row r="1945" spans="1:9" x14ac:dyDescent="0.3">
      <c r="A1945" t="s">
        <v>3578</v>
      </c>
      <c r="B1945" t="s">
        <v>3237</v>
      </c>
      <c r="C1945" t="s">
        <v>11</v>
      </c>
      <c r="D1945">
        <v>366494.59</v>
      </c>
      <c r="E1945">
        <v>5413.02</v>
      </c>
      <c r="F1945" s="4">
        <v>45045</v>
      </c>
      <c r="G1945" s="4">
        <v>45779</v>
      </c>
      <c r="H1945" t="s">
        <v>640</v>
      </c>
      <c r="I1945" t="s">
        <v>18</v>
      </c>
    </row>
    <row r="1946" spans="1:9" x14ac:dyDescent="0.3">
      <c r="A1946" t="s">
        <v>3579</v>
      </c>
      <c r="B1946" t="s">
        <v>1085</v>
      </c>
      <c r="C1946" t="s">
        <v>35</v>
      </c>
      <c r="D1946">
        <v>683093.19</v>
      </c>
      <c r="E1946">
        <v>12687.62</v>
      </c>
      <c r="F1946" s="4">
        <v>45471</v>
      </c>
      <c r="G1946" s="4">
        <v>45826</v>
      </c>
      <c r="H1946" t="s">
        <v>886</v>
      </c>
      <c r="I1946" t="s">
        <v>13</v>
      </c>
    </row>
    <row r="1947" spans="1:9" x14ac:dyDescent="0.3">
      <c r="A1947" t="s">
        <v>3580</v>
      </c>
      <c r="B1947" t="s">
        <v>1075</v>
      </c>
      <c r="C1947" t="s">
        <v>16</v>
      </c>
      <c r="D1947">
        <v>444780.7</v>
      </c>
      <c r="E1947">
        <v>5317.48</v>
      </c>
      <c r="F1947" s="4">
        <v>45189</v>
      </c>
      <c r="G1947" s="4">
        <v>45688</v>
      </c>
      <c r="H1947" t="s">
        <v>522</v>
      </c>
      <c r="I1947" t="s">
        <v>29</v>
      </c>
    </row>
    <row r="1948" spans="1:9" x14ac:dyDescent="0.3">
      <c r="A1948" t="s">
        <v>3581</v>
      </c>
      <c r="B1948" t="s">
        <v>3558</v>
      </c>
      <c r="C1948" t="s">
        <v>11</v>
      </c>
      <c r="D1948">
        <v>588104.51</v>
      </c>
      <c r="E1948">
        <v>27377.96</v>
      </c>
      <c r="F1948" s="4">
        <v>45090</v>
      </c>
      <c r="G1948" s="4">
        <v>45592</v>
      </c>
      <c r="H1948" t="s">
        <v>289</v>
      </c>
      <c r="I1948" t="s">
        <v>13</v>
      </c>
    </row>
    <row r="1949" spans="1:9" x14ac:dyDescent="0.3">
      <c r="A1949" t="s">
        <v>3582</v>
      </c>
      <c r="B1949" t="s">
        <v>3583</v>
      </c>
      <c r="C1949" t="s">
        <v>27</v>
      </c>
      <c r="D1949">
        <v>472230.97</v>
      </c>
      <c r="E1949">
        <v>34636.300000000003</v>
      </c>
      <c r="F1949" s="4">
        <v>45376</v>
      </c>
      <c r="G1949" s="4">
        <v>45861</v>
      </c>
      <c r="H1949" t="s">
        <v>1725</v>
      </c>
      <c r="I1949" t="s">
        <v>18</v>
      </c>
    </row>
    <row r="1950" spans="1:9" x14ac:dyDescent="0.3">
      <c r="A1950" t="s">
        <v>3584</v>
      </c>
      <c r="B1950" t="s">
        <v>1576</v>
      </c>
      <c r="C1950" t="s">
        <v>27</v>
      </c>
      <c r="D1950">
        <v>803760.35</v>
      </c>
      <c r="E1950">
        <v>29808.95</v>
      </c>
      <c r="F1950" s="4">
        <v>44901</v>
      </c>
      <c r="G1950" s="4">
        <v>45700</v>
      </c>
      <c r="H1950" t="s">
        <v>881</v>
      </c>
      <c r="I1950" t="s">
        <v>18</v>
      </c>
    </row>
    <row r="1951" spans="1:9" x14ac:dyDescent="0.3">
      <c r="A1951" t="s">
        <v>3585</v>
      </c>
      <c r="B1951" t="s">
        <v>3586</v>
      </c>
      <c r="C1951" t="s">
        <v>35</v>
      </c>
      <c r="D1951">
        <v>910798.19</v>
      </c>
      <c r="E1951">
        <v>6014.78</v>
      </c>
      <c r="F1951" s="4">
        <v>45415</v>
      </c>
      <c r="G1951" s="4">
        <v>45607</v>
      </c>
      <c r="H1951" t="s">
        <v>438</v>
      </c>
      <c r="I1951" t="s">
        <v>13</v>
      </c>
    </row>
    <row r="1952" spans="1:9" x14ac:dyDescent="0.3">
      <c r="A1952" t="s">
        <v>3587</v>
      </c>
      <c r="B1952" t="s">
        <v>2687</v>
      </c>
      <c r="C1952" t="s">
        <v>39</v>
      </c>
      <c r="D1952">
        <v>928136.62</v>
      </c>
      <c r="E1952">
        <v>33093.5</v>
      </c>
      <c r="F1952" s="4">
        <v>44753</v>
      </c>
      <c r="G1952" s="4">
        <v>44856</v>
      </c>
      <c r="H1952" t="s">
        <v>173</v>
      </c>
      <c r="I1952" t="s">
        <v>18</v>
      </c>
    </row>
    <row r="1953" spans="1:9" x14ac:dyDescent="0.3">
      <c r="A1953" t="s">
        <v>3588</v>
      </c>
      <c r="B1953" t="s">
        <v>874</v>
      </c>
      <c r="C1953" t="s">
        <v>11</v>
      </c>
      <c r="D1953">
        <v>714539.71</v>
      </c>
      <c r="E1953">
        <v>28598.01</v>
      </c>
      <c r="F1953" s="4">
        <v>44197</v>
      </c>
      <c r="G1953" s="4">
        <v>45121</v>
      </c>
      <c r="H1953" t="s">
        <v>52</v>
      </c>
      <c r="I1953" t="s">
        <v>13</v>
      </c>
    </row>
    <row r="1954" spans="1:9" x14ac:dyDescent="0.3">
      <c r="A1954" t="s">
        <v>3589</v>
      </c>
      <c r="B1954" t="s">
        <v>2253</v>
      </c>
      <c r="C1954" t="s">
        <v>11</v>
      </c>
      <c r="D1954">
        <v>270750.42</v>
      </c>
      <c r="E1954">
        <v>16081.52</v>
      </c>
      <c r="F1954" s="4">
        <v>44107</v>
      </c>
      <c r="G1954" s="4">
        <v>45237</v>
      </c>
      <c r="H1954" t="s">
        <v>2304</v>
      </c>
      <c r="I1954" t="s">
        <v>18</v>
      </c>
    </row>
    <row r="1955" spans="1:9" x14ac:dyDescent="0.3">
      <c r="A1955" t="s">
        <v>3590</v>
      </c>
      <c r="B1955" t="s">
        <v>26</v>
      </c>
      <c r="C1955" t="s">
        <v>11</v>
      </c>
      <c r="D1955">
        <v>241490.41</v>
      </c>
      <c r="E1955">
        <v>25605.47</v>
      </c>
      <c r="F1955" s="4">
        <v>44828</v>
      </c>
      <c r="G1955" s="4">
        <v>45759</v>
      </c>
      <c r="H1955" t="s">
        <v>389</v>
      </c>
      <c r="I1955" t="s">
        <v>13</v>
      </c>
    </row>
    <row r="1956" spans="1:9" x14ac:dyDescent="0.3">
      <c r="A1956" t="s">
        <v>3591</v>
      </c>
      <c r="B1956" t="s">
        <v>3592</v>
      </c>
      <c r="C1956" t="s">
        <v>35</v>
      </c>
      <c r="D1956">
        <v>388155.62</v>
      </c>
      <c r="E1956">
        <v>5444.23</v>
      </c>
      <c r="F1956" s="4">
        <v>45011</v>
      </c>
      <c r="G1956" s="4">
        <v>45123</v>
      </c>
      <c r="H1956" t="s">
        <v>1648</v>
      </c>
      <c r="I1956" t="s">
        <v>13</v>
      </c>
    </row>
    <row r="1957" spans="1:9" x14ac:dyDescent="0.3">
      <c r="A1957" t="s">
        <v>3593</v>
      </c>
      <c r="B1957" t="s">
        <v>832</v>
      </c>
      <c r="C1957" t="s">
        <v>11</v>
      </c>
      <c r="D1957">
        <v>789664</v>
      </c>
      <c r="E1957">
        <v>9920.17</v>
      </c>
      <c r="F1957" s="4">
        <v>45013</v>
      </c>
      <c r="G1957" s="4">
        <v>45561</v>
      </c>
      <c r="H1957" t="s">
        <v>1301</v>
      </c>
      <c r="I1957" t="s">
        <v>13</v>
      </c>
    </row>
    <row r="1958" spans="1:9" x14ac:dyDescent="0.3">
      <c r="A1958" t="s">
        <v>3594</v>
      </c>
      <c r="B1958" t="s">
        <v>3111</v>
      </c>
      <c r="C1958" t="s">
        <v>16</v>
      </c>
      <c r="D1958">
        <v>729136.49</v>
      </c>
      <c r="E1958">
        <v>17072.150000000001</v>
      </c>
      <c r="F1958" s="4">
        <v>44373</v>
      </c>
      <c r="G1958" s="4">
        <v>45386</v>
      </c>
      <c r="H1958" t="s">
        <v>643</v>
      </c>
      <c r="I1958" t="s">
        <v>13</v>
      </c>
    </row>
    <row r="1959" spans="1:9" x14ac:dyDescent="0.3">
      <c r="A1959" t="s">
        <v>3595</v>
      </c>
      <c r="B1959" t="s">
        <v>1103</v>
      </c>
      <c r="C1959" t="s">
        <v>27</v>
      </c>
      <c r="D1959">
        <v>861932.36</v>
      </c>
      <c r="E1959">
        <v>47880</v>
      </c>
      <c r="F1959" s="4">
        <v>45269</v>
      </c>
      <c r="G1959" s="4">
        <v>45820</v>
      </c>
      <c r="H1959" t="s">
        <v>438</v>
      </c>
      <c r="I1959" t="s">
        <v>13</v>
      </c>
    </row>
    <row r="1960" spans="1:9" x14ac:dyDescent="0.3">
      <c r="A1960" t="s">
        <v>3596</v>
      </c>
      <c r="B1960" t="s">
        <v>376</v>
      </c>
      <c r="C1960" t="s">
        <v>11</v>
      </c>
      <c r="D1960">
        <v>129427.97</v>
      </c>
      <c r="E1960">
        <v>11410.23</v>
      </c>
      <c r="F1960" s="4">
        <v>44322</v>
      </c>
      <c r="G1960" s="4">
        <v>44602</v>
      </c>
      <c r="H1960" t="s">
        <v>52</v>
      </c>
      <c r="I1960" t="s">
        <v>29</v>
      </c>
    </row>
    <row r="1961" spans="1:9" x14ac:dyDescent="0.3">
      <c r="A1961" t="s">
        <v>3597</v>
      </c>
      <c r="B1961" t="s">
        <v>3598</v>
      </c>
      <c r="C1961" t="s">
        <v>35</v>
      </c>
      <c r="D1961">
        <v>202730.92</v>
      </c>
      <c r="E1961">
        <v>7587.06</v>
      </c>
      <c r="F1961" s="4">
        <v>44558</v>
      </c>
      <c r="G1961" s="4">
        <v>45700</v>
      </c>
      <c r="H1961" t="s">
        <v>784</v>
      </c>
      <c r="I1961" t="s">
        <v>13</v>
      </c>
    </row>
    <row r="1962" spans="1:9" x14ac:dyDescent="0.3">
      <c r="A1962" t="s">
        <v>3599</v>
      </c>
      <c r="B1962" t="s">
        <v>792</v>
      </c>
      <c r="C1962" t="s">
        <v>16</v>
      </c>
      <c r="D1962">
        <v>840664.84</v>
      </c>
      <c r="E1962">
        <v>42117.13</v>
      </c>
      <c r="F1962" s="4">
        <v>44779</v>
      </c>
      <c r="G1962" s="4">
        <v>45316</v>
      </c>
      <c r="H1962" t="s">
        <v>723</v>
      </c>
      <c r="I1962" t="s">
        <v>18</v>
      </c>
    </row>
    <row r="1963" spans="1:9" x14ac:dyDescent="0.3">
      <c r="A1963" t="s">
        <v>3600</v>
      </c>
      <c r="B1963" t="s">
        <v>3601</v>
      </c>
      <c r="C1963" t="s">
        <v>16</v>
      </c>
      <c r="D1963">
        <v>208259.43</v>
      </c>
      <c r="E1963">
        <v>27115.61</v>
      </c>
      <c r="F1963" s="4">
        <v>45089</v>
      </c>
      <c r="G1963" s="4">
        <v>45194</v>
      </c>
      <c r="H1963" t="s">
        <v>1137</v>
      </c>
      <c r="I1963" t="s">
        <v>29</v>
      </c>
    </row>
    <row r="1964" spans="1:9" x14ac:dyDescent="0.3">
      <c r="A1964" t="s">
        <v>3602</v>
      </c>
      <c r="B1964" t="s">
        <v>2709</v>
      </c>
      <c r="C1964" t="s">
        <v>11</v>
      </c>
      <c r="D1964">
        <v>379178.03</v>
      </c>
      <c r="E1964">
        <v>8669.9699999999993</v>
      </c>
      <c r="F1964" s="4">
        <v>44664</v>
      </c>
      <c r="G1964" s="4">
        <v>44844</v>
      </c>
      <c r="H1964" t="s">
        <v>304</v>
      </c>
      <c r="I1964" t="s">
        <v>13</v>
      </c>
    </row>
    <row r="1965" spans="1:9" x14ac:dyDescent="0.3">
      <c r="A1965" t="s">
        <v>3603</v>
      </c>
      <c r="B1965" t="s">
        <v>897</v>
      </c>
      <c r="C1965" t="s">
        <v>35</v>
      </c>
      <c r="D1965">
        <v>725722.48</v>
      </c>
      <c r="E1965">
        <v>22499.599999999999</v>
      </c>
      <c r="F1965" s="4">
        <v>45005</v>
      </c>
      <c r="G1965" s="4">
        <v>45520</v>
      </c>
      <c r="H1965" t="s">
        <v>519</v>
      </c>
      <c r="I1965" t="s">
        <v>29</v>
      </c>
    </row>
    <row r="1966" spans="1:9" x14ac:dyDescent="0.3">
      <c r="A1966" t="s">
        <v>3604</v>
      </c>
      <c r="B1966" t="s">
        <v>311</v>
      </c>
      <c r="C1966" t="s">
        <v>11</v>
      </c>
      <c r="D1966">
        <v>914762.34</v>
      </c>
      <c r="E1966">
        <v>41749.980000000003</v>
      </c>
      <c r="F1966" s="4">
        <v>44847</v>
      </c>
      <c r="G1966" s="4">
        <v>45546</v>
      </c>
      <c r="H1966" t="s">
        <v>617</v>
      </c>
      <c r="I1966" t="s">
        <v>13</v>
      </c>
    </row>
    <row r="1967" spans="1:9" x14ac:dyDescent="0.3">
      <c r="A1967" t="s">
        <v>3605</v>
      </c>
      <c r="B1967" t="s">
        <v>3606</v>
      </c>
      <c r="C1967" t="s">
        <v>11</v>
      </c>
      <c r="D1967">
        <v>480012.96</v>
      </c>
      <c r="E1967">
        <v>32751.13</v>
      </c>
      <c r="F1967" s="4">
        <v>45061</v>
      </c>
      <c r="G1967" s="4">
        <v>45861</v>
      </c>
      <c r="H1967" t="s">
        <v>733</v>
      </c>
      <c r="I1967" t="s">
        <v>18</v>
      </c>
    </row>
    <row r="1968" spans="1:9" x14ac:dyDescent="0.3">
      <c r="A1968" t="s">
        <v>3607</v>
      </c>
      <c r="B1968" t="s">
        <v>3168</v>
      </c>
      <c r="C1968" t="s">
        <v>27</v>
      </c>
      <c r="D1968">
        <v>168502.65</v>
      </c>
      <c r="E1968">
        <v>47305.4</v>
      </c>
      <c r="F1968" s="4">
        <v>45228</v>
      </c>
      <c r="G1968" s="4">
        <v>45765</v>
      </c>
      <c r="H1968" t="s">
        <v>338</v>
      </c>
      <c r="I1968" t="s">
        <v>13</v>
      </c>
    </row>
    <row r="1969" spans="1:9" x14ac:dyDescent="0.3">
      <c r="A1969" t="s">
        <v>3608</v>
      </c>
      <c r="B1969" t="s">
        <v>1001</v>
      </c>
      <c r="C1969" t="s">
        <v>16</v>
      </c>
      <c r="D1969">
        <v>363066.16</v>
      </c>
      <c r="E1969">
        <v>20854.310000000001</v>
      </c>
      <c r="F1969" s="4">
        <v>45324</v>
      </c>
      <c r="G1969" s="4">
        <v>45704</v>
      </c>
      <c r="H1969" t="s">
        <v>1145</v>
      </c>
      <c r="I1969" t="s">
        <v>13</v>
      </c>
    </row>
    <row r="1970" spans="1:9" x14ac:dyDescent="0.3">
      <c r="A1970" t="s">
        <v>3609</v>
      </c>
      <c r="B1970" t="s">
        <v>3610</v>
      </c>
      <c r="C1970" t="s">
        <v>27</v>
      </c>
      <c r="D1970">
        <v>933387.21</v>
      </c>
      <c r="E1970">
        <v>26490.62</v>
      </c>
      <c r="F1970" s="4">
        <v>44962</v>
      </c>
      <c r="G1970" s="4">
        <v>45476</v>
      </c>
      <c r="H1970" t="s">
        <v>991</v>
      </c>
      <c r="I1970" t="s">
        <v>13</v>
      </c>
    </row>
    <row r="1971" spans="1:9" x14ac:dyDescent="0.3">
      <c r="A1971" t="s">
        <v>3611</v>
      </c>
      <c r="B1971" t="s">
        <v>2585</v>
      </c>
      <c r="C1971" t="s">
        <v>39</v>
      </c>
      <c r="D1971">
        <v>560944.9</v>
      </c>
      <c r="E1971">
        <v>49389.45</v>
      </c>
      <c r="F1971" s="4">
        <v>45449</v>
      </c>
      <c r="G1971" s="4">
        <v>45598</v>
      </c>
      <c r="H1971" t="s">
        <v>620</v>
      </c>
      <c r="I1971" t="s">
        <v>18</v>
      </c>
    </row>
    <row r="1972" spans="1:9" x14ac:dyDescent="0.3">
      <c r="A1972" t="s">
        <v>3612</v>
      </c>
      <c r="B1972" t="s">
        <v>3613</v>
      </c>
      <c r="C1972" t="s">
        <v>16</v>
      </c>
      <c r="D1972">
        <v>159569.57999999999</v>
      </c>
      <c r="E1972">
        <v>38206.42</v>
      </c>
      <c r="F1972" s="4">
        <v>44242</v>
      </c>
      <c r="G1972" s="4">
        <v>44321</v>
      </c>
      <c r="H1972" t="s">
        <v>1363</v>
      </c>
      <c r="I1972" t="s">
        <v>29</v>
      </c>
    </row>
    <row r="1973" spans="1:9" x14ac:dyDescent="0.3">
      <c r="A1973" t="s">
        <v>3614</v>
      </c>
      <c r="B1973" t="s">
        <v>1971</v>
      </c>
      <c r="C1973" t="s">
        <v>11</v>
      </c>
      <c r="D1973">
        <v>914155.47</v>
      </c>
      <c r="E1973">
        <v>29399.82</v>
      </c>
      <c r="F1973" s="4">
        <v>44354</v>
      </c>
      <c r="G1973" s="4">
        <v>44991</v>
      </c>
      <c r="H1973" t="s">
        <v>284</v>
      </c>
      <c r="I1973" t="s">
        <v>18</v>
      </c>
    </row>
    <row r="1974" spans="1:9" x14ac:dyDescent="0.3">
      <c r="A1974" t="s">
        <v>3615</v>
      </c>
      <c r="B1974" t="s">
        <v>3321</v>
      </c>
      <c r="C1974" t="s">
        <v>11</v>
      </c>
      <c r="D1974">
        <v>965657.18</v>
      </c>
      <c r="E1974">
        <v>18143.919999999998</v>
      </c>
      <c r="F1974" s="4">
        <v>44795</v>
      </c>
      <c r="G1974" s="4">
        <v>45227</v>
      </c>
      <c r="H1974" t="s">
        <v>893</v>
      </c>
      <c r="I1974" t="s">
        <v>18</v>
      </c>
    </row>
    <row r="1975" spans="1:9" x14ac:dyDescent="0.3">
      <c r="A1975" t="s">
        <v>3616</v>
      </c>
      <c r="B1975" t="s">
        <v>2539</v>
      </c>
      <c r="C1975" t="s">
        <v>11</v>
      </c>
      <c r="D1975">
        <v>468489.62</v>
      </c>
      <c r="E1975">
        <v>15225.75</v>
      </c>
      <c r="F1975" s="4">
        <v>45043</v>
      </c>
      <c r="G1975" s="4">
        <v>45500</v>
      </c>
      <c r="H1975" t="s">
        <v>748</v>
      </c>
      <c r="I1975" t="s">
        <v>18</v>
      </c>
    </row>
    <row r="1976" spans="1:9" x14ac:dyDescent="0.3">
      <c r="A1976" t="s">
        <v>3617</v>
      </c>
      <c r="B1976" t="s">
        <v>412</v>
      </c>
      <c r="C1976" t="s">
        <v>35</v>
      </c>
      <c r="D1976">
        <v>549589.23</v>
      </c>
      <c r="E1976">
        <v>25242.68</v>
      </c>
      <c r="F1976" s="4">
        <v>45200</v>
      </c>
      <c r="G1976" s="4">
        <v>45470</v>
      </c>
      <c r="H1976" t="s">
        <v>2304</v>
      </c>
      <c r="I1976" t="s">
        <v>29</v>
      </c>
    </row>
    <row r="1977" spans="1:9" x14ac:dyDescent="0.3">
      <c r="A1977" t="s">
        <v>3618</v>
      </c>
      <c r="B1977" t="s">
        <v>2376</v>
      </c>
      <c r="C1977" t="s">
        <v>27</v>
      </c>
      <c r="D1977">
        <v>780990.52</v>
      </c>
      <c r="E1977">
        <v>44658.81</v>
      </c>
      <c r="F1977" s="4">
        <v>44099</v>
      </c>
      <c r="G1977" s="4">
        <v>45054</v>
      </c>
      <c r="H1977" t="s">
        <v>1771</v>
      </c>
      <c r="I1977" t="s">
        <v>13</v>
      </c>
    </row>
    <row r="1978" spans="1:9" x14ac:dyDescent="0.3">
      <c r="A1978" t="s">
        <v>3619</v>
      </c>
      <c r="B1978" t="s">
        <v>3269</v>
      </c>
      <c r="C1978" t="s">
        <v>16</v>
      </c>
      <c r="D1978">
        <v>637330.86</v>
      </c>
      <c r="E1978">
        <v>8744.5499999999993</v>
      </c>
      <c r="F1978" s="4">
        <v>45362</v>
      </c>
      <c r="G1978" s="4">
        <v>45490</v>
      </c>
      <c r="H1978" t="s">
        <v>73</v>
      </c>
      <c r="I1978" t="s">
        <v>13</v>
      </c>
    </row>
    <row r="1979" spans="1:9" x14ac:dyDescent="0.3">
      <c r="A1979" t="s">
        <v>3620</v>
      </c>
      <c r="B1979" t="s">
        <v>3621</v>
      </c>
      <c r="C1979" t="s">
        <v>11</v>
      </c>
      <c r="D1979">
        <v>227779.51</v>
      </c>
      <c r="E1979">
        <v>20885.7</v>
      </c>
      <c r="F1979" s="4">
        <v>45212</v>
      </c>
      <c r="G1979" s="4">
        <v>45571</v>
      </c>
      <c r="H1979" t="s">
        <v>185</v>
      </c>
      <c r="I1979" t="s">
        <v>13</v>
      </c>
    </row>
    <row r="1980" spans="1:9" x14ac:dyDescent="0.3">
      <c r="A1980" t="s">
        <v>3622</v>
      </c>
      <c r="B1980" t="s">
        <v>3623</v>
      </c>
      <c r="C1980" t="s">
        <v>39</v>
      </c>
      <c r="D1980">
        <v>940586.58</v>
      </c>
      <c r="E1980">
        <v>20513.72</v>
      </c>
      <c r="F1980" s="4">
        <v>44381</v>
      </c>
      <c r="G1980" s="4">
        <v>45011</v>
      </c>
      <c r="H1980" t="s">
        <v>551</v>
      </c>
      <c r="I1980" t="s">
        <v>29</v>
      </c>
    </row>
    <row r="1981" spans="1:9" x14ac:dyDescent="0.3">
      <c r="A1981" t="s">
        <v>3624</v>
      </c>
      <c r="B1981" t="s">
        <v>3513</v>
      </c>
      <c r="C1981" t="s">
        <v>27</v>
      </c>
      <c r="D1981">
        <v>692640.06</v>
      </c>
      <c r="E1981">
        <v>49324.36</v>
      </c>
      <c r="F1981" s="4">
        <v>44512</v>
      </c>
      <c r="G1981" s="4">
        <v>44891</v>
      </c>
      <c r="H1981" t="s">
        <v>307</v>
      </c>
      <c r="I1981" t="s">
        <v>13</v>
      </c>
    </row>
    <row r="1982" spans="1:9" x14ac:dyDescent="0.3">
      <c r="A1982" t="s">
        <v>3625</v>
      </c>
      <c r="B1982" t="s">
        <v>1880</v>
      </c>
      <c r="C1982" t="s">
        <v>35</v>
      </c>
      <c r="D1982">
        <v>513998.75</v>
      </c>
      <c r="E1982">
        <v>22030.52</v>
      </c>
      <c r="F1982" s="4">
        <v>45315</v>
      </c>
      <c r="G1982" s="4">
        <v>45331</v>
      </c>
      <c r="H1982" t="s">
        <v>744</v>
      </c>
      <c r="I1982" t="s">
        <v>29</v>
      </c>
    </row>
    <row r="1983" spans="1:9" x14ac:dyDescent="0.3">
      <c r="A1983" t="s">
        <v>3626</v>
      </c>
      <c r="B1983" t="s">
        <v>1054</v>
      </c>
      <c r="C1983" t="s">
        <v>11</v>
      </c>
      <c r="D1983">
        <v>131289.22</v>
      </c>
      <c r="E1983">
        <v>16788.93</v>
      </c>
      <c r="F1983" s="4">
        <v>44627</v>
      </c>
      <c r="G1983" s="4">
        <v>45357</v>
      </c>
      <c r="H1983" t="s">
        <v>142</v>
      </c>
      <c r="I1983" t="s">
        <v>13</v>
      </c>
    </row>
    <row r="1984" spans="1:9" x14ac:dyDescent="0.3">
      <c r="A1984" t="s">
        <v>3627</v>
      </c>
      <c r="B1984" t="s">
        <v>3628</v>
      </c>
      <c r="C1984" t="s">
        <v>39</v>
      </c>
      <c r="D1984">
        <v>278322.64</v>
      </c>
      <c r="E1984">
        <v>45079.57</v>
      </c>
      <c r="F1984" s="4">
        <v>45222</v>
      </c>
      <c r="G1984" s="4">
        <v>45697</v>
      </c>
      <c r="H1984" t="s">
        <v>348</v>
      </c>
      <c r="I1984" t="s">
        <v>13</v>
      </c>
    </row>
    <row r="1985" spans="1:9" x14ac:dyDescent="0.3">
      <c r="A1985" t="s">
        <v>3629</v>
      </c>
      <c r="B1985" t="s">
        <v>3630</v>
      </c>
      <c r="C1985" t="s">
        <v>16</v>
      </c>
      <c r="D1985">
        <v>159003.51</v>
      </c>
      <c r="E1985">
        <v>32990.769999999997</v>
      </c>
      <c r="F1985" s="4">
        <v>45247</v>
      </c>
      <c r="G1985" s="4">
        <v>45809</v>
      </c>
      <c r="H1985" t="s">
        <v>2084</v>
      </c>
      <c r="I1985" t="s">
        <v>13</v>
      </c>
    </row>
    <row r="1986" spans="1:9" x14ac:dyDescent="0.3">
      <c r="A1986" t="s">
        <v>3631</v>
      </c>
      <c r="B1986" t="s">
        <v>2103</v>
      </c>
      <c r="C1986" t="s">
        <v>39</v>
      </c>
      <c r="D1986">
        <v>676931.93</v>
      </c>
      <c r="E1986">
        <v>25645.79</v>
      </c>
      <c r="F1986" s="4">
        <v>44087</v>
      </c>
      <c r="G1986" s="4">
        <v>45557</v>
      </c>
      <c r="H1986" t="s">
        <v>410</v>
      </c>
      <c r="I1986" t="s">
        <v>18</v>
      </c>
    </row>
    <row r="1987" spans="1:9" x14ac:dyDescent="0.3">
      <c r="A1987" t="s">
        <v>3632</v>
      </c>
      <c r="B1987" t="s">
        <v>2461</v>
      </c>
      <c r="C1987" t="s">
        <v>16</v>
      </c>
      <c r="D1987">
        <v>249931.09</v>
      </c>
      <c r="E1987">
        <v>48390.48</v>
      </c>
      <c r="F1987" s="4">
        <v>45048</v>
      </c>
      <c r="G1987" s="4">
        <v>45420</v>
      </c>
      <c r="H1987" t="s">
        <v>614</v>
      </c>
      <c r="I1987" t="s">
        <v>13</v>
      </c>
    </row>
    <row r="1988" spans="1:9" x14ac:dyDescent="0.3">
      <c r="A1988" t="s">
        <v>3633</v>
      </c>
      <c r="B1988" t="s">
        <v>3634</v>
      </c>
      <c r="C1988" t="s">
        <v>16</v>
      </c>
      <c r="D1988">
        <v>897582.55</v>
      </c>
      <c r="E1988">
        <v>6408.46</v>
      </c>
      <c r="F1988" s="4">
        <v>44534</v>
      </c>
      <c r="G1988" s="4">
        <v>45108</v>
      </c>
      <c r="H1988" t="s">
        <v>332</v>
      </c>
      <c r="I1988" t="s">
        <v>29</v>
      </c>
    </row>
    <row r="1989" spans="1:9" x14ac:dyDescent="0.3">
      <c r="A1989" t="s">
        <v>3635</v>
      </c>
      <c r="B1989" t="s">
        <v>57</v>
      </c>
      <c r="C1989" t="s">
        <v>27</v>
      </c>
      <c r="D1989">
        <v>854316.99</v>
      </c>
      <c r="E1989">
        <v>3277.65</v>
      </c>
      <c r="F1989" s="4">
        <v>44851</v>
      </c>
      <c r="G1989" s="4">
        <v>45544</v>
      </c>
      <c r="H1989" t="s">
        <v>804</v>
      </c>
      <c r="I1989" t="s">
        <v>18</v>
      </c>
    </row>
    <row r="1990" spans="1:9" x14ac:dyDescent="0.3">
      <c r="A1990" t="s">
        <v>3636</v>
      </c>
      <c r="B1990" t="s">
        <v>3637</v>
      </c>
      <c r="C1990" t="s">
        <v>11</v>
      </c>
      <c r="D1990">
        <v>746870.95</v>
      </c>
      <c r="E1990">
        <v>23322.59</v>
      </c>
      <c r="F1990" s="4">
        <v>44968</v>
      </c>
      <c r="G1990" s="4">
        <v>45787</v>
      </c>
      <c r="H1990" t="s">
        <v>726</v>
      </c>
      <c r="I1990" t="s">
        <v>18</v>
      </c>
    </row>
    <row r="1991" spans="1:9" x14ac:dyDescent="0.3">
      <c r="A1991" t="s">
        <v>3638</v>
      </c>
      <c r="B1991" t="s">
        <v>529</v>
      </c>
      <c r="C1991" t="s">
        <v>11</v>
      </c>
      <c r="D1991">
        <v>652885.82999999996</v>
      </c>
      <c r="E1991">
        <v>32975.410000000003</v>
      </c>
      <c r="F1991" s="4">
        <v>44748</v>
      </c>
      <c r="G1991" s="4">
        <v>44906</v>
      </c>
      <c r="H1991" t="s">
        <v>1733</v>
      </c>
      <c r="I1991" t="s">
        <v>13</v>
      </c>
    </row>
    <row r="1992" spans="1:9" x14ac:dyDescent="0.3">
      <c r="A1992" t="s">
        <v>3639</v>
      </c>
      <c r="B1992" t="s">
        <v>3640</v>
      </c>
      <c r="C1992" t="s">
        <v>27</v>
      </c>
      <c r="D1992">
        <v>483316.76</v>
      </c>
      <c r="E1992">
        <v>22044.48</v>
      </c>
      <c r="F1992" s="4">
        <v>45472</v>
      </c>
      <c r="G1992" s="4">
        <v>45502</v>
      </c>
      <c r="H1992" t="s">
        <v>1301</v>
      </c>
      <c r="I1992" t="s">
        <v>18</v>
      </c>
    </row>
    <row r="1993" spans="1:9" x14ac:dyDescent="0.3">
      <c r="A1993" t="s">
        <v>3641</v>
      </c>
      <c r="B1993" t="s">
        <v>3642</v>
      </c>
      <c r="C1993" t="s">
        <v>11</v>
      </c>
      <c r="D1993">
        <v>447188.22</v>
      </c>
      <c r="E1993">
        <v>48477.81</v>
      </c>
      <c r="F1993" s="4">
        <v>44987</v>
      </c>
      <c r="G1993" s="4">
        <v>45783</v>
      </c>
      <c r="H1993" t="s">
        <v>448</v>
      </c>
      <c r="I1993" t="s">
        <v>29</v>
      </c>
    </row>
    <row r="1994" spans="1:9" x14ac:dyDescent="0.3">
      <c r="A1994" t="s">
        <v>3643</v>
      </c>
      <c r="B1994" t="s">
        <v>3536</v>
      </c>
      <c r="C1994" t="s">
        <v>39</v>
      </c>
      <c r="D1994">
        <v>389738.45</v>
      </c>
      <c r="E1994">
        <v>39923.120000000003</v>
      </c>
      <c r="F1994" s="4">
        <v>44298</v>
      </c>
      <c r="G1994" s="4">
        <v>45625</v>
      </c>
      <c r="H1994" t="s">
        <v>737</v>
      </c>
      <c r="I1994" t="s">
        <v>13</v>
      </c>
    </row>
    <row r="1995" spans="1:9" x14ac:dyDescent="0.3">
      <c r="A1995" t="s">
        <v>3644</v>
      </c>
      <c r="B1995" t="s">
        <v>3645</v>
      </c>
      <c r="C1995" t="s">
        <v>11</v>
      </c>
      <c r="D1995">
        <v>581971.65</v>
      </c>
      <c r="E1995">
        <v>7927.07</v>
      </c>
      <c r="F1995" s="4">
        <v>44457</v>
      </c>
      <c r="G1995" s="4">
        <v>45028</v>
      </c>
      <c r="H1995" t="s">
        <v>85</v>
      </c>
      <c r="I1995" t="s">
        <v>18</v>
      </c>
    </row>
    <row r="1996" spans="1:9" x14ac:dyDescent="0.3">
      <c r="A1996" t="s">
        <v>3646</v>
      </c>
      <c r="B1996" t="s">
        <v>1095</v>
      </c>
      <c r="C1996" t="s">
        <v>39</v>
      </c>
      <c r="D1996">
        <v>233267.14</v>
      </c>
      <c r="E1996">
        <v>22283.4</v>
      </c>
      <c r="F1996" s="4">
        <v>44607</v>
      </c>
      <c r="G1996" s="4">
        <v>44714</v>
      </c>
      <c r="H1996" t="s">
        <v>413</v>
      </c>
      <c r="I1996" t="s">
        <v>18</v>
      </c>
    </row>
    <row r="1997" spans="1:9" x14ac:dyDescent="0.3">
      <c r="A1997" t="s">
        <v>3647</v>
      </c>
      <c r="B1997" t="s">
        <v>2974</v>
      </c>
      <c r="C1997" t="s">
        <v>16</v>
      </c>
      <c r="D1997">
        <v>562697.30000000005</v>
      </c>
      <c r="E1997">
        <v>21175.26</v>
      </c>
      <c r="F1997" s="4">
        <v>44914</v>
      </c>
      <c r="G1997" s="4">
        <v>45242</v>
      </c>
      <c r="H1997" t="s">
        <v>808</v>
      </c>
      <c r="I1997" t="s">
        <v>18</v>
      </c>
    </row>
    <row r="1998" spans="1:9" x14ac:dyDescent="0.3">
      <c r="A1998" t="s">
        <v>3648</v>
      </c>
      <c r="B1998" t="s">
        <v>2553</v>
      </c>
      <c r="C1998" t="s">
        <v>27</v>
      </c>
      <c r="D1998">
        <v>304709.40000000002</v>
      </c>
      <c r="E1998">
        <v>30093.21</v>
      </c>
      <c r="F1998" s="4">
        <v>45288</v>
      </c>
      <c r="G1998" s="4">
        <v>45452</v>
      </c>
      <c r="H1998" t="s">
        <v>1431</v>
      </c>
      <c r="I1998" t="s">
        <v>29</v>
      </c>
    </row>
    <row r="1999" spans="1:9" x14ac:dyDescent="0.3">
      <c r="A1999" t="s">
        <v>3649</v>
      </c>
      <c r="B1999" t="s">
        <v>2114</v>
      </c>
      <c r="C1999" t="s">
        <v>16</v>
      </c>
      <c r="D1999">
        <v>904414.19</v>
      </c>
      <c r="E1999">
        <v>29093.919999999998</v>
      </c>
      <c r="F1999" s="4">
        <v>45337</v>
      </c>
      <c r="G1999" s="4">
        <v>45505</v>
      </c>
      <c r="H1999" t="s">
        <v>546</v>
      </c>
      <c r="I1999" t="s">
        <v>18</v>
      </c>
    </row>
    <row r="2000" spans="1:9" x14ac:dyDescent="0.3">
      <c r="A2000" t="s">
        <v>3650</v>
      </c>
      <c r="B2000" t="s">
        <v>3651</v>
      </c>
      <c r="C2000" t="s">
        <v>39</v>
      </c>
      <c r="D2000">
        <v>397871.2</v>
      </c>
      <c r="E2000">
        <v>21646.42</v>
      </c>
      <c r="F2000" s="4">
        <v>45361</v>
      </c>
      <c r="G2000" s="4">
        <v>45428</v>
      </c>
      <c r="H2000" t="s">
        <v>620</v>
      </c>
      <c r="I2000" t="s">
        <v>13</v>
      </c>
    </row>
    <row r="2001" spans="1:9" x14ac:dyDescent="0.3">
      <c r="A2001" t="s">
        <v>3652</v>
      </c>
      <c r="B2001" t="s">
        <v>3653</v>
      </c>
      <c r="C2001" t="s">
        <v>39</v>
      </c>
      <c r="D2001">
        <v>854049.66</v>
      </c>
      <c r="E2001">
        <v>16615.3</v>
      </c>
      <c r="F2001" s="4">
        <v>45179</v>
      </c>
      <c r="G2001" s="4">
        <v>45649</v>
      </c>
      <c r="H2001" t="s">
        <v>597</v>
      </c>
      <c r="I2001" t="s">
        <v>13</v>
      </c>
    </row>
    <row r="2002" spans="1:9" x14ac:dyDescent="0.3">
      <c r="A2002" t="s">
        <v>3654</v>
      </c>
      <c r="B2002" t="s">
        <v>521</v>
      </c>
      <c r="C2002" t="s">
        <v>27</v>
      </c>
      <c r="D2002">
        <v>135227</v>
      </c>
      <c r="E2002">
        <v>3279.66</v>
      </c>
      <c r="F2002" s="4">
        <v>45435</v>
      </c>
      <c r="G2002" s="4">
        <v>45471</v>
      </c>
      <c r="H2002" t="s">
        <v>102</v>
      </c>
      <c r="I2002" t="s">
        <v>13</v>
      </c>
    </row>
    <row r="2003" spans="1:9" x14ac:dyDescent="0.3">
      <c r="A2003" t="s">
        <v>3655</v>
      </c>
      <c r="B2003" t="s">
        <v>3656</v>
      </c>
      <c r="C2003" t="s">
        <v>35</v>
      </c>
      <c r="D2003">
        <v>465663.59</v>
      </c>
      <c r="E2003">
        <v>4855.1099999999997</v>
      </c>
      <c r="F2003" s="4">
        <v>45145</v>
      </c>
      <c r="G2003" s="4">
        <v>45423</v>
      </c>
      <c r="H2003" t="s">
        <v>849</v>
      </c>
      <c r="I2003" t="s">
        <v>29</v>
      </c>
    </row>
    <row r="2004" spans="1:9" x14ac:dyDescent="0.3">
      <c r="A2004" t="s">
        <v>3657</v>
      </c>
      <c r="B2004" t="s">
        <v>2715</v>
      </c>
      <c r="C2004" t="s">
        <v>11</v>
      </c>
      <c r="D2004">
        <v>775153.67</v>
      </c>
      <c r="E2004">
        <v>21339.040000000001</v>
      </c>
      <c r="F2004" s="4">
        <v>45160</v>
      </c>
      <c r="G2004" s="4">
        <v>45540</v>
      </c>
      <c r="H2004" t="s">
        <v>1192</v>
      </c>
      <c r="I2004" t="s">
        <v>18</v>
      </c>
    </row>
    <row r="2005" spans="1:9" x14ac:dyDescent="0.3">
      <c r="A2005" t="s">
        <v>3658</v>
      </c>
      <c r="B2005" t="s">
        <v>3659</v>
      </c>
      <c r="C2005" t="s">
        <v>39</v>
      </c>
      <c r="D2005">
        <v>982718.47</v>
      </c>
      <c r="E2005">
        <v>48970.31</v>
      </c>
      <c r="F2005" s="4">
        <v>44673</v>
      </c>
      <c r="G2005" s="4">
        <v>45587</v>
      </c>
      <c r="H2005" t="s">
        <v>245</v>
      </c>
      <c r="I2005" t="s">
        <v>18</v>
      </c>
    </row>
    <row r="2006" spans="1:9" x14ac:dyDescent="0.3">
      <c r="A2006" t="s">
        <v>3660</v>
      </c>
      <c r="B2006" t="s">
        <v>2877</v>
      </c>
      <c r="C2006" t="s">
        <v>16</v>
      </c>
      <c r="D2006">
        <v>501762.48</v>
      </c>
      <c r="E2006">
        <v>39351.29</v>
      </c>
      <c r="F2006" s="4">
        <v>44487</v>
      </c>
      <c r="G2006" s="4">
        <v>45205</v>
      </c>
      <c r="H2006" t="s">
        <v>365</v>
      </c>
      <c r="I2006" t="s">
        <v>18</v>
      </c>
    </row>
    <row r="2007" spans="1:9" x14ac:dyDescent="0.3">
      <c r="A2007" t="s">
        <v>3661</v>
      </c>
      <c r="B2007" t="s">
        <v>1389</v>
      </c>
      <c r="C2007" t="s">
        <v>35</v>
      </c>
      <c r="D2007">
        <v>533034.29</v>
      </c>
      <c r="E2007">
        <v>47464.18</v>
      </c>
      <c r="F2007" s="4">
        <v>44431</v>
      </c>
      <c r="G2007" s="4">
        <v>45779</v>
      </c>
      <c r="H2007" t="s">
        <v>1648</v>
      </c>
      <c r="I2007" t="s">
        <v>29</v>
      </c>
    </row>
    <row r="2008" spans="1:9" x14ac:dyDescent="0.3">
      <c r="A2008" t="s">
        <v>3662</v>
      </c>
      <c r="B2008" t="s">
        <v>2178</v>
      </c>
      <c r="C2008" t="s">
        <v>35</v>
      </c>
      <c r="D2008">
        <v>436686.61</v>
      </c>
      <c r="E2008">
        <v>34515.22</v>
      </c>
      <c r="F2008" s="4">
        <v>45317</v>
      </c>
      <c r="G2008" s="4">
        <v>45642</v>
      </c>
      <c r="H2008" t="s">
        <v>717</v>
      </c>
      <c r="I2008" t="s">
        <v>18</v>
      </c>
    </row>
    <row r="2009" spans="1:9" x14ac:dyDescent="0.3">
      <c r="A2009" t="s">
        <v>3663</v>
      </c>
      <c r="B2009" t="s">
        <v>2619</v>
      </c>
      <c r="C2009" t="s">
        <v>16</v>
      </c>
      <c r="D2009">
        <v>138842.91</v>
      </c>
      <c r="E2009">
        <v>39763.94</v>
      </c>
      <c r="F2009" s="4">
        <v>45427</v>
      </c>
      <c r="G2009" s="4">
        <v>45517</v>
      </c>
      <c r="H2009" t="s">
        <v>1350</v>
      </c>
      <c r="I2009" t="s">
        <v>18</v>
      </c>
    </row>
    <row r="2010" spans="1:9" x14ac:dyDescent="0.3">
      <c r="A2010" t="s">
        <v>3664</v>
      </c>
      <c r="B2010" t="s">
        <v>2040</v>
      </c>
      <c r="C2010" t="s">
        <v>11</v>
      </c>
      <c r="D2010">
        <v>237645.67</v>
      </c>
      <c r="E2010">
        <v>45891.15</v>
      </c>
      <c r="F2010" s="4">
        <v>45084</v>
      </c>
      <c r="G2010" s="4">
        <v>45199</v>
      </c>
      <c r="H2010" t="s">
        <v>1585</v>
      </c>
      <c r="I2010" t="s">
        <v>18</v>
      </c>
    </row>
    <row r="2011" spans="1:9" x14ac:dyDescent="0.3">
      <c r="A2011" t="s">
        <v>3665</v>
      </c>
      <c r="B2011" t="s">
        <v>3227</v>
      </c>
      <c r="C2011" t="s">
        <v>16</v>
      </c>
      <c r="D2011">
        <v>265435.13</v>
      </c>
      <c r="E2011">
        <v>19019.939999999999</v>
      </c>
      <c r="F2011" s="4">
        <v>44253</v>
      </c>
      <c r="G2011" s="4">
        <v>44541</v>
      </c>
      <c r="H2011" t="s">
        <v>762</v>
      </c>
      <c r="I2011" t="s">
        <v>29</v>
      </c>
    </row>
    <row r="2012" spans="1:9" x14ac:dyDescent="0.3">
      <c r="A2012" t="s">
        <v>3666</v>
      </c>
      <c r="B2012" t="s">
        <v>2774</v>
      </c>
      <c r="C2012" t="s">
        <v>16</v>
      </c>
      <c r="D2012">
        <v>561413.01</v>
      </c>
      <c r="E2012">
        <v>26045.33</v>
      </c>
      <c r="F2012" s="4">
        <v>45246</v>
      </c>
      <c r="G2012" s="4">
        <v>45487</v>
      </c>
      <c r="H2012" t="s">
        <v>377</v>
      </c>
      <c r="I2012" t="s">
        <v>29</v>
      </c>
    </row>
    <row r="2013" spans="1:9" x14ac:dyDescent="0.3">
      <c r="A2013" t="s">
        <v>3667</v>
      </c>
      <c r="B2013" t="s">
        <v>2728</v>
      </c>
      <c r="C2013" t="s">
        <v>27</v>
      </c>
      <c r="D2013">
        <v>905995.66</v>
      </c>
      <c r="E2013">
        <v>47267.57</v>
      </c>
      <c r="F2013" s="4">
        <v>45125</v>
      </c>
      <c r="G2013" s="4">
        <v>45511</v>
      </c>
      <c r="H2013" t="s">
        <v>108</v>
      </c>
      <c r="I2013" t="s">
        <v>29</v>
      </c>
    </row>
    <row r="2014" spans="1:9" x14ac:dyDescent="0.3">
      <c r="A2014" t="s">
        <v>3668</v>
      </c>
      <c r="B2014" t="s">
        <v>3669</v>
      </c>
      <c r="C2014" t="s">
        <v>27</v>
      </c>
      <c r="D2014">
        <v>475054.89</v>
      </c>
      <c r="E2014">
        <v>22296.35</v>
      </c>
      <c r="F2014" s="4">
        <v>44941</v>
      </c>
      <c r="G2014" s="4">
        <v>45494</v>
      </c>
      <c r="H2014" t="s">
        <v>957</v>
      </c>
      <c r="I2014" t="s">
        <v>18</v>
      </c>
    </row>
    <row r="2015" spans="1:9" x14ac:dyDescent="0.3">
      <c r="A2015" t="s">
        <v>3670</v>
      </c>
      <c r="B2015" t="s">
        <v>2327</v>
      </c>
      <c r="C2015" t="s">
        <v>27</v>
      </c>
      <c r="D2015">
        <v>818227.32</v>
      </c>
      <c r="E2015">
        <v>40231.72</v>
      </c>
      <c r="F2015" s="4">
        <v>45320</v>
      </c>
      <c r="G2015" s="4">
        <v>45566</v>
      </c>
      <c r="H2015" t="s">
        <v>849</v>
      </c>
      <c r="I2015" t="s">
        <v>18</v>
      </c>
    </row>
    <row r="2016" spans="1:9" x14ac:dyDescent="0.3">
      <c r="A2016" t="s">
        <v>3671</v>
      </c>
      <c r="B2016" t="s">
        <v>3672</v>
      </c>
      <c r="C2016" t="s">
        <v>35</v>
      </c>
      <c r="D2016">
        <v>782243.26</v>
      </c>
      <c r="E2016">
        <v>31338.79</v>
      </c>
      <c r="F2016" s="4">
        <v>45106</v>
      </c>
      <c r="G2016" s="4">
        <v>45278</v>
      </c>
      <c r="H2016" t="s">
        <v>858</v>
      </c>
      <c r="I2016" t="s">
        <v>29</v>
      </c>
    </row>
    <row r="2017" spans="1:9" x14ac:dyDescent="0.3">
      <c r="A2017" t="s">
        <v>3673</v>
      </c>
      <c r="B2017" t="s">
        <v>2536</v>
      </c>
      <c r="C2017" t="s">
        <v>27</v>
      </c>
      <c r="D2017">
        <v>624812</v>
      </c>
      <c r="E2017">
        <v>49399.07</v>
      </c>
      <c r="F2017" s="4">
        <v>45087</v>
      </c>
      <c r="G2017" s="4">
        <v>45487</v>
      </c>
      <c r="H2017" t="s">
        <v>1526</v>
      </c>
      <c r="I2017" t="s">
        <v>18</v>
      </c>
    </row>
    <row r="2018" spans="1:9" x14ac:dyDescent="0.3">
      <c r="A2018" t="s">
        <v>3674</v>
      </c>
      <c r="B2018" t="s">
        <v>3675</v>
      </c>
      <c r="C2018" t="s">
        <v>39</v>
      </c>
      <c r="D2018">
        <v>496560.42</v>
      </c>
      <c r="E2018">
        <v>15381.19</v>
      </c>
      <c r="F2018" s="4">
        <v>44579</v>
      </c>
      <c r="G2018" s="4">
        <v>45110</v>
      </c>
      <c r="H2018" t="s">
        <v>755</v>
      </c>
      <c r="I2018" t="s">
        <v>13</v>
      </c>
    </row>
    <row r="2019" spans="1:9" x14ac:dyDescent="0.3">
      <c r="A2019" t="s">
        <v>3676</v>
      </c>
      <c r="B2019" t="s">
        <v>556</v>
      </c>
      <c r="C2019" t="s">
        <v>35</v>
      </c>
      <c r="D2019">
        <v>846296.62</v>
      </c>
      <c r="E2019">
        <v>4146.53</v>
      </c>
      <c r="F2019" s="4">
        <v>44518</v>
      </c>
      <c r="G2019" s="4">
        <v>45811</v>
      </c>
      <c r="H2019" t="s">
        <v>2134</v>
      </c>
      <c r="I2019" t="s">
        <v>29</v>
      </c>
    </row>
    <row r="2020" spans="1:9" x14ac:dyDescent="0.3">
      <c r="A2020" t="s">
        <v>3677</v>
      </c>
      <c r="B2020" t="s">
        <v>3678</v>
      </c>
      <c r="C2020" t="s">
        <v>27</v>
      </c>
      <c r="D2020">
        <v>935131.69</v>
      </c>
      <c r="E2020">
        <v>23024.5</v>
      </c>
      <c r="F2020" s="4">
        <v>44948</v>
      </c>
      <c r="G2020" s="4">
        <v>45211</v>
      </c>
      <c r="H2020" t="s">
        <v>269</v>
      </c>
      <c r="I2020" t="s">
        <v>29</v>
      </c>
    </row>
    <row r="2021" spans="1:9" x14ac:dyDescent="0.3">
      <c r="A2021" t="s">
        <v>3679</v>
      </c>
      <c r="B2021" t="s">
        <v>2185</v>
      </c>
      <c r="C2021" t="s">
        <v>35</v>
      </c>
      <c r="D2021">
        <v>693997.18</v>
      </c>
      <c r="E2021">
        <v>27058.94</v>
      </c>
      <c r="F2021" s="4">
        <v>44432</v>
      </c>
      <c r="G2021" s="4">
        <v>44801</v>
      </c>
      <c r="H2021" t="s">
        <v>1018</v>
      </c>
      <c r="I2021" t="s">
        <v>13</v>
      </c>
    </row>
    <row r="2022" spans="1:9" x14ac:dyDescent="0.3">
      <c r="A2022" t="s">
        <v>3680</v>
      </c>
      <c r="B2022" t="s">
        <v>3681</v>
      </c>
      <c r="C2022" t="s">
        <v>16</v>
      </c>
      <c r="D2022">
        <v>829852.8</v>
      </c>
      <c r="E2022">
        <v>45962.62</v>
      </c>
      <c r="F2022" s="4">
        <v>45124</v>
      </c>
      <c r="G2022" s="4">
        <v>45660</v>
      </c>
      <c r="H2022" t="s">
        <v>886</v>
      </c>
      <c r="I2022" t="s">
        <v>18</v>
      </c>
    </row>
    <row r="2023" spans="1:9" x14ac:dyDescent="0.3">
      <c r="A2023" t="s">
        <v>3682</v>
      </c>
      <c r="B2023" t="s">
        <v>1075</v>
      </c>
      <c r="C2023" t="s">
        <v>35</v>
      </c>
      <c r="D2023">
        <v>672811.03</v>
      </c>
      <c r="E2023">
        <v>45634.78</v>
      </c>
      <c r="F2023" s="4">
        <v>45195</v>
      </c>
      <c r="G2023" s="4">
        <v>45380</v>
      </c>
      <c r="H2023" t="s">
        <v>105</v>
      </c>
      <c r="I2023" t="s">
        <v>18</v>
      </c>
    </row>
    <row r="2024" spans="1:9" x14ac:dyDescent="0.3">
      <c r="A2024" t="s">
        <v>3683</v>
      </c>
      <c r="B2024" t="s">
        <v>3684</v>
      </c>
      <c r="C2024" t="s">
        <v>39</v>
      </c>
      <c r="D2024">
        <v>101100.92</v>
      </c>
      <c r="E2024">
        <v>21791.54</v>
      </c>
      <c r="F2024" s="4">
        <v>45057</v>
      </c>
      <c r="G2024" s="4">
        <v>45701</v>
      </c>
      <c r="H2024" t="s">
        <v>1517</v>
      </c>
      <c r="I2024" t="s">
        <v>13</v>
      </c>
    </row>
    <row r="2025" spans="1:9" x14ac:dyDescent="0.3">
      <c r="A2025" t="s">
        <v>3685</v>
      </c>
      <c r="B2025" t="s">
        <v>3325</v>
      </c>
      <c r="C2025" t="s">
        <v>39</v>
      </c>
      <c r="D2025">
        <v>639947.93000000005</v>
      </c>
      <c r="E2025">
        <v>33477.17</v>
      </c>
      <c r="F2025" s="4">
        <v>44447</v>
      </c>
      <c r="G2025" s="4">
        <v>44490</v>
      </c>
      <c r="H2025" t="s">
        <v>490</v>
      </c>
      <c r="I2025" t="s">
        <v>13</v>
      </c>
    </row>
    <row r="2026" spans="1:9" x14ac:dyDescent="0.3">
      <c r="A2026" t="s">
        <v>3686</v>
      </c>
      <c r="B2026" t="s">
        <v>3687</v>
      </c>
      <c r="C2026" t="s">
        <v>27</v>
      </c>
      <c r="D2026">
        <v>620183.41</v>
      </c>
      <c r="E2026">
        <v>34468.42</v>
      </c>
      <c r="F2026" s="4">
        <v>45356</v>
      </c>
      <c r="G2026" s="4">
        <v>45826</v>
      </c>
      <c r="H2026" t="s">
        <v>315</v>
      </c>
      <c r="I2026" t="s">
        <v>29</v>
      </c>
    </row>
    <row r="2027" spans="1:9" x14ac:dyDescent="0.3">
      <c r="A2027" t="s">
        <v>3688</v>
      </c>
      <c r="B2027" t="s">
        <v>2275</v>
      </c>
      <c r="C2027" t="s">
        <v>16</v>
      </c>
      <c r="D2027">
        <v>542104.23</v>
      </c>
      <c r="E2027">
        <v>36942.800000000003</v>
      </c>
      <c r="F2027" s="4">
        <v>44746</v>
      </c>
      <c r="G2027" s="4">
        <v>44994</v>
      </c>
      <c r="H2027" t="s">
        <v>755</v>
      </c>
      <c r="I2027" t="s">
        <v>13</v>
      </c>
    </row>
    <row r="2028" spans="1:9" x14ac:dyDescent="0.3">
      <c r="A2028" t="s">
        <v>3689</v>
      </c>
      <c r="B2028" t="s">
        <v>2139</v>
      </c>
      <c r="C2028" t="s">
        <v>27</v>
      </c>
      <c r="D2028">
        <v>813248.83</v>
      </c>
      <c r="E2028">
        <v>40899.879999999997</v>
      </c>
      <c r="F2028" s="4">
        <v>45051</v>
      </c>
      <c r="G2028" s="4">
        <v>45701</v>
      </c>
      <c r="H2028" t="s">
        <v>499</v>
      </c>
      <c r="I2028" t="s">
        <v>13</v>
      </c>
    </row>
    <row r="2029" spans="1:9" x14ac:dyDescent="0.3">
      <c r="A2029" t="s">
        <v>3690</v>
      </c>
      <c r="B2029" t="s">
        <v>3111</v>
      </c>
      <c r="C2029" t="s">
        <v>11</v>
      </c>
      <c r="D2029">
        <v>798987.46</v>
      </c>
      <c r="E2029">
        <v>20812.95</v>
      </c>
      <c r="F2029" s="4">
        <v>44901</v>
      </c>
      <c r="G2029" s="4">
        <v>45424</v>
      </c>
      <c r="H2029" t="s">
        <v>170</v>
      </c>
      <c r="I2029" t="s">
        <v>29</v>
      </c>
    </row>
    <row r="2030" spans="1:9" x14ac:dyDescent="0.3">
      <c r="A2030" t="s">
        <v>3691</v>
      </c>
      <c r="B2030" t="s">
        <v>2539</v>
      </c>
      <c r="C2030" t="s">
        <v>27</v>
      </c>
      <c r="D2030">
        <v>854348.72</v>
      </c>
      <c r="E2030">
        <v>19863.18</v>
      </c>
      <c r="F2030" s="4">
        <v>45141</v>
      </c>
      <c r="G2030" s="4">
        <v>45210</v>
      </c>
      <c r="H2030" t="s">
        <v>161</v>
      </c>
      <c r="I2030" t="s">
        <v>18</v>
      </c>
    </row>
    <row r="2031" spans="1:9" x14ac:dyDescent="0.3">
      <c r="A2031" t="s">
        <v>3692</v>
      </c>
      <c r="B2031" t="s">
        <v>160</v>
      </c>
      <c r="C2031" t="s">
        <v>11</v>
      </c>
      <c r="D2031">
        <v>341445.45</v>
      </c>
      <c r="E2031">
        <v>22553.38</v>
      </c>
      <c r="F2031" s="4">
        <v>44755</v>
      </c>
      <c r="G2031" s="4">
        <v>45797</v>
      </c>
      <c r="H2031" t="s">
        <v>726</v>
      </c>
      <c r="I2031" t="s">
        <v>29</v>
      </c>
    </row>
    <row r="2032" spans="1:9" x14ac:dyDescent="0.3">
      <c r="A2032" t="s">
        <v>3693</v>
      </c>
      <c r="B2032" t="s">
        <v>1121</v>
      </c>
      <c r="C2032" t="s">
        <v>27</v>
      </c>
      <c r="D2032">
        <v>686604.36</v>
      </c>
      <c r="E2032">
        <v>8263.61</v>
      </c>
      <c r="F2032" s="4">
        <v>45301</v>
      </c>
      <c r="G2032" s="4">
        <v>45808</v>
      </c>
      <c r="H2032" t="s">
        <v>1771</v>
      </c>
      <c r="I2032" t="s">
        <v>29</v>
      </c>
    </row>
    <row r="2033" spans="1:9" x14ac:dyDescent="0.3">
      <c r="A2033" t="s">
        <v>3694</v>
      </c>
      <c r="B2033" t="s">
        <v>2170</v>
      </c>
      <c r="C2033" t="s">
        <v>35</v>
      </c>
      <c r="D2033">
        <v>264095.57</v>
      </c>
      <c r="E2033">
        <v>33682.519999999997</v>
      </c>
      <c r="F2033" s="4">
        <v>44792</v>
      </c>
      <c r="G2033" s="4">
        <v>45330</v>
      </c>
      <c r="H2033" t="s">
        <v>332</v>
      </c>
      <c r="I2033" t="s">
        <v>13</v>
      </c>
    </row>
    <row r="2034" spans="1:9" x14ac:dyDescent="0.3">
      <c r="A2034" t="s">
        <v>3695</v>
      </c>
      <c r="B2034" t="s">
        <v>3696</v>
      </c>
      <c r="C2034" t="s">
        <v>39</v>
      </c>
      <c r="D2034">
        <v>744667.02</v>
      </c>
      <c r="E2034">
        <v>48133.48</v>
      </c>
      <c r="F2034" s="4">
        <v>44991</v>
      </c>
      <c r="G2034" s="4">
        <v>45829</v>
      </c>
      <c r="H2034" t="s">
        <v>849</v>
      </c>
      <c r="I2034" t="s">
        <v>18</v>
      </c>
    </row>
    <row r="2035" spans="1:9" x14ac:dyDescent="0.3">
      <c r="A2035" t="s">
        <v>3697</v>
      </c>
      <c r="B2035" t="s">
        <v>3698</v>
      </c>
      <c r="C2035" t="s">
        <v>39</v>
      </c>
      <c r="D2035">
        <v>703196.86</v>
      </c>
      <c r="E2035">
        <v>4525.28</v>
      </c>
      <c r="F2035" s="4">
        <v>45211</v>
      </c>
      <c r="G2035" s="4">
        <v>45581</v>
      </c>
      <c r="H2035" t="s">
        <v>128</v>
      </c>
      <c r="I2035" t="s">
        <v>29</v>
      </c>
    </row>
    <row r="2036" spans="1:9" x14ac:dyDescent="0.3">
      <c r="A2036" t="s">
        <v>3699</v>
      </c>
      <c r="B2036" t="s">
        <v>895</v>
      </c>
      <c r="C2036" t="s">
        <v>27</v>
      </c>
      <c r="D2036">
        <v>461846.38</v>
      </c>
      <c r="E2036">
        <v>29118.99</v>
      </c>
      <c r="F2036" s="4">
        <v>45459</v>
      </c>
      <c r="G2036" s="4">
        <v>45598</v>
      </c>
      <c r="H2036" t="s">
        <v>1991</v>
      </c>
      <c r="I2036" t="s">
        <v>29</v>
      </c>
    </row>
    <row r="2037" spans="1:9" x14ac:dyDescent="0.3">
      <c r="A2037" t="s">
        <v>3700</v>
      </c>
      <c r="B2037" t="s">
        <v>2386</v>
      </c>
      <c r="C2037" t="s">
        <v>35</v>
      </c>
      <c r="D2037">
        <v>322653.38</v>
      </c>
      <c r="E2037">
        <v>40671.4</v>
      </c>
      <c r="F2037" s="4">
        <v>44713</v>
      </c>
      <c r="G2037" s="4">
        <v>45601</v>
      </c>
      <c r="H2037" t="s">
        <v>405</v>
      </c>
      <c r="I2037" t="s">
        <v>13</v>
      </c>
    </row>
    <row r="2038" spans="1:9" x14ac:dyDescent="0.3">
      <c r="A2038" t="s">
        <v>3701</v>
      </c>
      <c r="B2038" t="s">
        <v>3702</v>
      </c>
      <c r="C2038" t="s">
        <v>35</v>
      </c>
      <c r="D2038">
        <v>782612.38</v>
      </c>
      <c r="E2038">
        <v>3461.05</v>
      </c>
      <c r="F2038" s="4">
        <v>45139</v>
      </c>
      <c r="G2038" s="4">
        <v>45454</v>
      </c>
      <c r="H2038" t="s">
        <v>605</v>
      </c>
      <c r="I2038" t="s">
        <v>29</v>
      </c>
    </row>
    <row r="2039" spans="1:9" x14ac:dyDescent="0.3">
      <c r="A2039" t="s">
        <v>3703</v>
      </c>
      <c r="B2039" t="s">
        <v>3601</v>
      </c>
      <c r="C2039" t="s">
        <v>27</v>
      </c>
      <c r="D2039">
        <v>380857.59</v>
      </c>
      <c r="E2039">
        <v>13465.95</v>
      </c>
      <c r="F2039" s="4">
        <v>44773</v>
      </c>
      <c r="G2039" s="4">
        <v>45265</v>
      </c>
      <c r="H2039" t="s">
        <v>28</v>
      </c>
      <c r="I2039" t="s">
        <v>18</v>
      </c>
    </row>
    <row r="2040" spans="1:9" x14ac:dyDescent="0.3">
      <c r="A2040" t="s">
        <v>3704</v>
      </c>
      <c r="B2040" t="s">
        <v>3705</v>
      </c>
      <c r="C2040" t="s">
        <v>27</v>
      </c>
      <c r="D2040">
        <v>740630.15</v>
      </c>
      <c r="E2040">
        <v>31492.17</v>
      </c>
      <c r="F2040" s="4">
        <v>44449</v>
      </c>
      <c r="G2040" s="4">
        <v>45784</v>
      </c>
      <c r="H2040" t="s">
        <v>2072</v>
      </c>
      <c r="I2040" t="s">
        <v>18</v>
      </c>
    </row>
    <row r="2041" spans="1:9" x14ac:dyDescent="0.3">
      <c r="A2041" t="s">
        <v>3706</v>
      </c>
      <c r="B2041" t="s">
        <v>2394</v>
      </c>
      <c r="C2041" t="s">
        <v>11</v>
      </c>
      <c r="D2041">
        <v>672487.42</v>
      </c>
      <c r="E2041">
        <v>5743.42</v>
      </c>
      <c r="F2041" s="4">
        <v>44543</v>
      </c>
      <c r="G2041" s="4">
        <v>44711</v>
      </c>
      <c r="H2041" t="s">
        <v>435</v>
      </c>
      <c r="I2041" t="s">
        <v>13</v>
      </c>
    </row>
    <row r="2042" spans="1:9" x14ac:dyDescent="0.3">
      <c r="A2042" t="s">
        <v>3707</v>
      </c>
      <c r="B2042" t="s">
        <v>3708</v>
      </c>
      <c r="C2042" t="s">
        <v>35</v>
      </c>
      <c r="D2042">
        <v>723441.87</v>
      </c>
      <c r="E2042">
        <v>47815.519999999997</v>
      </c>
      <c r="F2042" s="4">
        <v>45486</v>
      </c>
      <c r="G2042" s="4">
        <v>45797</v>
      </c>
      <c r="H2042" t="s">
        <v>205</v>
      </c>
      <c r="I2042" t="s">
        <v>13</v>
      </c>
    </row>
    <row r="2043" spans="1:9" x14ac:dyDescent="0.3">
      <c r="A2043" t="s">
        <v>3709</v>
      </c>
      <c r="B2043" t="s">
        <v>3710</v>
      </c>
      <c r="C2043" t="s">
        <v>16</v>
      </c>
      <c r="D2043">
        <v>195018.47</v>
      </c>
      <c r="E2043">
        <v>7348.34</v>
      </c>
      <c r="F2043" s="4">
        <v>44254</v>
      </c>
      <c r="G2043" s="4">
        <v>44754</v>
      </c>
      <c r="H2043" t="s">
        <v>866</v>
      </c>
      <c r="I2043" t="s">
        <v>29</v>
      </c>
    </row>
    <row r="2044" spans="1:9" x14ac:dyDescent="0.3">
      <c r="A2044" t="s">
        <v>3711</v>
      </c>
      <c r="B2044" t="s">
        <v>3712</v>
      </c>
      <c r="C2044" t="s">
        <v>35</v>
      </c>
      <c r="D2044">
        <v>167615.73000000001</v>
      </c>
      <c r="E2044">
        <v>34762.550000000003</v>
      </c>
      <c r="F2044" s="4">
        <v>45129</v>
      </c>
      <c r="G2044" s="4">
        <v>45223</v>
      </c>
      <c r="H2044" t="s">
        <v>1259</v>
      </c>
      <c r="I2044" t="s">
        <v>13</v>
      </c>
    </row>
    <row r="2045" spans="1:9" x14ac:dyDescent="0.3">
      <c r="A2045" t="s">
        <v>3713</v>
      </c>
      <c r="B2045" t="s">
        <v>3714</v>
      </c>
      <c r="C2045" t="s">
        <v>39</v>
      </c>
      <c r="D2045">
        <v>235452.63</v>
      </c>
      <c r="E2045">
        <v>36541.81</v>
      </c>
      <c r="F2045" s="4">
        <v>44507</v>
      </c>
      <c r="G2045" s="4">
        <v>44950</v>
      </c>
      <c r="H2045" t="s">
        <v>32</v>
      </c>
      <c r="I2045" t="s">
        <v>29</v>
      </c>
    </row>
    <row r="2046" spans="1:9" x14ac:dyDescent="0.3">
      <c r="A2046" t="s">
        <v>3715</v>
      </c>
      <c r="B2046" t="s">
        <v>1860</v>
      </c>
      <c r="C2046" t="s">
        <v>16</v>
      </c>
      <c r="D2046">
        <v>806105.01</v>
      </c>
      <c r="E2046">
        <v>25614.9</v>
      </c>
      <c r="F2046" s="4">
        <v>44135</v>
      </c>
      <c r="G2046" s="4">
        <v>44940</v>
      </c>
      <c r="H2046" t="s">
        <v>55</v>
      </c>
      <c r="I2046" t="s">
        <v>18</v>
      </c>
    </row>
    <row r="2047" spans="1:9" x14ac:dyDescent="0.3">
      <c r="A2047" t="s">
        <v>3716</v>
      </c>
      <c r="B2047" t="s">
        <v>3717</v>
      </c>
      <c r="C2047" t="s">
        <v>16</v>
      </c>
      <c r="D2047">
        <v>961576.63</v>
      </c>
      <c r="E2047">
        <v>21265.74</v>
      </c>
      <c r="F2047" s="4">
        <v>44806</v>
      </c>
      <c r="G2047" s="4">
        <v>45395</v>
      </c>
      <c r="H2047" t="s">
        <v>988</v>
      </c>
      <c r="I2047" t="s">
        <v>13</v>
      </c>
    </row>
    <row r="2048" spans="1:9" x14ac:dyDescent="0.3">
      <c r="A2048" t="s">
        <v>3718</v>
      </c>
      <c r="B2048" t="s">
        <v>2547</v>
      </c>
      <c r="C2048" t="s">
        <v>11</v>
      </c>
      <c r="D2048">
        <v>247007.26</v>
      </c>
      <c r="E2048">
        <v>34589.08</v>
      </c>
      <c r="F2048" s="4">
        <v>45112</v>
      </c>
      <c r="G2048" s="4">
        <v>45252</v>
      </c>
      <c r="H2048" t="s">
        <v>581</v>
      </c>
      <c r="I2048" t="s">
        <v>18</v>
      </c>
    </row>
    <row r="2049" spans="1:9" x14ac:dyDescent="0.3">
      <c r="A2049" t="s">
        <v>3719</v>
      </c>
      <c r="B2049" t="s">
        <v>3720</v>
      </c>
      <c r="C2049" t="s">
        <v>16</v>
      </c>
      <c r="D2049">
        <v>438932.76</v>
      </c>
      <c r="E2049">
        <v>28863.79</v>
      </c>
      <c r="F2049" s="4">
        <v>45442</v>
      </c>
      <c r="G2049" s="4">
        <v>45509</v>
      </c>
      <c r="H2049" t="s">
        <v>1579</v>
      </c>
      <c r="I2049" t="s">
        <v>29</v>
      </c>
    </row>
    <row r="2050" spans="1:9" x14ac:dyDescent="0.3">
      <c r="A2050" t="s">
        <v>3721</v>
      </c>
      <c r="B2050" t="s">
        <v>3722</v>
      </c>
      <c r="C2050" t="s">
        <v>27</v>
      </c>
      <c r="D2050">
        <v>255747.01</v>
      </c>
      <c r="E2050">
        <v>32308.76</v>
      </c>
      <c r="F2050" s="4">
        <v>45479</v>
      </c>
      <c r="G2050" s="4">
        <v>45648</v>
      </c>
      <c r="H2050" t="s">
        <v>2084</v>
      </c>
      <c r="I2050" t="s">
        <v>29</v>
      </c>
    </row>
    <row r="2051" spans="1:9" x14ac:dyDescent="0.3">
      <c r="A2051" t="s">
        <v>3723</v>
      </c>
      <c r="B2051" t="s">
        <v>1406</v>
      </c>
      <c r="C2051" t="s">
        <v>11</v>
      </c>
      <c r="D2051">
        <v>918418.08</v>
      </c>
      <c r="E2051">
        <v>31575.81</v>
      </c>
      <c r="F2051" s="4">
        <v>44727</v>
      </c>
      <c r="G2051" s="4">
        <v>45158</v>
      </c>
      <c r="H2051" t="s">
        <v>886</v>
      </c>
      <c r="I2051" t="s">
        <v>13</v>
      </c>
    </row>
    <row r="2052" spans="1:9" x14ac:dyDescent="0.3">
      <c r="A2052" t="s">
        <v>3724</v>
      </c>
      <c r="B2052" t="s">
        <v>3725</v>
      </c>
      <c r="C2052" t="s">
        <v>11</v>
      </c>
      <c r="D2052">
        <v>985908.04</v>
      </c>
      <c r="E2052">
        <v>29855.14</v>
      </c>
      <c r="F2052" s="4">
        <v>44760</v>
      </c>
      <c r="G2052" s="4">
        <v>45114</v>
      </c>
      <c r="H2052" t="s">
        <v>886</v>
      </c>
      <c r="I2052" t="s">
        <v>18</v>
      </c>
    </row>
    <row r="2053" spans="1:9" x14ac:dyDescent="0.3">
      <c r="A2053" t="s">
        <v>3726</v>
      </c>
      <c r="B2053" t="s">
        <v>1328</v>
      </c>
      <c r="C2053" t="s">
        <v>27</v>
      </c>
      <c r="D2053">
        <v>778788.46</v>
      </c>
      <c r="E2053">
        <v>26279.19</v>
      </c>
      <c r="F2053" s="4">
        <v>45054</v>
      </c>
      <c r="G2053" s="4">
        <v>45459</v>
      </c>
      <c r="H2053" t="s">
        <v>2222</v>
      </c>
      <c r="I2053" t="s">
        <v>18</v>
      </c>
    </row>
    <row r="2054" spans="1:9" x14ac:dyDescent="0.3">
      <c r="A2054" t="s">
        <v>3727</v>
      </c>
      <c r="B2054" t="s">
        <v>3728</v>
      </c>
      <c r="C2054" t="s">
        <v>11</v>
      </c>
      <c r="D2054">
        <v>109476.01</v>
      </c>
      <c r="E2054">
        <v>36040.160000000003</v>
      </c>
      <c r="F2054" s="4">
        <v>45237</v>
      </c>
      <c r="G2054" s="4">
        <v>45686</v>
      </c>
      <c r="H2054" t="s">
        <v>717</v>
      </c>
      <c r="I2054" t="s">
        <v>13</v>
      </c>
    </row>
    <row r="2055" spans="1:9" x14ac:dyDescent="0.3">
      <c r="A2055" t="s">
        <v>3729</v>
      </c>
      <c r="B2055" t="s">
        <v>3730</v>
      </c>
      <c r="C2055" t="s">
        <v>27</v>
      </c>
      <c r="D2055">
        <v>485451.63</v>
      </c>
      <c r="E2055">
        <v>14960.8</v>
      </c>
      <c r="F2055" s="4">
        <v>45132</v>
      </c>
      <c r="G2055" s="4">
        <v>45231</v>
      </c>
      <c r="H2055" t="s">
        <v>991</v>
      </c>
      <c r="I2055" t="s">
        <v>18</v>
      </c>
    </row>
    <row r="2056" spans="1:9" x14ac:dyDescent="0.3">
      <c r="A2056" t="s">
        <v>3731</v>
      </c>
      <c r="B2056" t="s">
        <v>1395</v>
      </c>
      <c r="C2056" t="s">
        <v>27</v>
      </c>
      <c r="D2056">
        <v>952825.24</v>
      </c>
      <c r="E2056">
        <v>33396.49</v>
      </c>
      <c r="F2056" s="4">
        <v>44224</v>
      </c>
      <c r="G2056" s="4">
        <v>45300</v>
      </c>
      <c r="H2056" t="s">
        <v>3342</v>
      </c>
      <c r="I2056" t="s">
        <v>18</v>
      </c>
    </row>
    <row r="2057" spans="1:9" x14ac:dyDescent="0.3">
      <c r="A2057" t="s">
        <v>3732</v>
      </c>
      <c r="B2057" t="s">
        <v>1119</v>
      </c>
      <c r="C2057" t="s">
        <v>27</v>
      </c>
      <c r="D2057">
        <v>819482.66</v>
      </c>
      <c r="E2057">
        <v>25590.42</v>
      </c>
      <c r="F2057" s="4">
        <v>44087</v>
      </c>
      <c r="G2057" s="4">
        <v>45582</v>
      </c>
      <c r="H2057" t="s">
        <v>108</v>
      </c>
      <c r="I2057" t="s">
        <v>13</v>
      </c>
    </row>
    <row r="2058" spans="1:9" x14ac:dyDescent="0.3">
      <c r="A2058" t="s">
        <v>3733</v>
      </c>
      <c r="B2058" t="s">
        <v>2178</v>
      </c>
      <c r="C2058" t="s">
        <v>27</v>
      </c>
      <c r="D2058">
        <v>267845.09000000003</v>
      </c>
      <c r="E2058">
        <v>9206.8700000000008</v>
      </c>
      <c r="F2058" s="4">
        <v>45077</v>
      </c>
      <c r="G2058" s="4">
        <v>45817</v>
      </c>
      <c r="H2058" t="s">
        <v>602</v>
      </c>
      <c r="I2058" t="s">
        <v>29</v>
      </c>
    </row>
    <row r="2059" spans="1:9" x14ac:dyDescent="0.3">
      <c r="A2059" t="s">
        <v>3734</v>
      </c>
      <c r="B2059" t="s">
        <v>1839</v>
      </c>
      <c r="C2059" t="s">
        <v>35</v>
      </c>
      <c r="D2059">
        <v>209279.52</v>
      </c>
      <c r="E2059">
        <v>41711.01</v>
      </c>
      <c r="F2059" s="4">
        <v>44556</v>
      </c>
      <c r="G2059" s="4">
        <v>45328</v>
      </c>
      <c r="H2059" t="s">
        <v>1128</v>
      </c>
      <c r="I2059" t="s">
        <v>13</v>
      </c>
    </row>
    <row r="2060" spans="1:9" x14ac:dyDescent="0.3">
      <c r="A2060" t="s">
        <v>3735</v>
      </c>
      <c r="B2060" t="s">
        <v>3736</v>
      </c>
      <c r="C2060" t="s">
        <v>35</v>
      </c>
      <c r="D2060">
        <v>810885.41</v>
      </c>
      <c r="E2060">
        <v>34013.25</v>
      </c>
      <c r="F2060" s="4">
        <v>45304</v>
      </c>
      <c r="G2060" s="4">
        <v>45517</v>
      </c>
      <c r="H2060" t="s">
        <v>2084</v>
      </c>
      <c r="I2060" t="s">
        <v>13</v>
      </c>
    </row>
    <row r="2061" spans="1:9" x14ac:dyDescent="0.3">
      <c r="A2061" t="s">
        <v>3737</v>
      </c>
      <c r="B2061" t="s">
        <v>1372</v>
      </c>
      <c r="C2061" t="s">
        <v>39</v>
      </c>
      <c r="D2061">
        <v>542614.68999999994</v>
      </c>
      <c r="E2061">
        <v>24370.83</v>
      </c>
      <c r="F2061" s="4">
        <v>44483</v>
      </c>
      <c r="G2061" s="4">
        <v>45460</v>
      </c>
      <c r="H2061" t="s">
        <v>413</v>
      </c>
      <c r="I2061" t="s">
        <v>29</v>
      </c>
    </row>
    <row r="2062" spans="1:9" x14ac:dyDescent="0.3">
      <c r="A2062" t="s">
        <v>3738</v>
      </c>
      <c r="B2062" t="s">
        <v>593</v>
      </c>
      <c r="C2062" t="s">
        <v>11</v>
      </c>
      <c r="D2062">
        <v>110738.39</v>
      </c>
      <c r="E2062">
        <v>33253.660000000003</v>
      </c>
      <c r="F2062" s="4">
        <v>44492</v>
      </c>
      <c r="G2062" s="4">
        <v>45770</v>
      </c>
      <c r="H2062" t="s">
        <v>179</v>
      </c>
      <c r="I2062" t="s">
        <v>13</v>
      </c>
    </row>
    <row r="2063" spans="1:9" x14ac:dyDescent="0.3">
      <c r="A2063" t="s">
        <v>3739</v>
      </c>
      <c r="B2063" t="s">
        <v>3740</v>
      </c>
      <c r="C2063" t="s">
        <v>16</v>
      </c>
      <c r="D2063">
        <v>399747.14</v>
      </c>
      <c r="E2063">
        <v>42191.46</v>
      </c>
      <c r="F2063" s="4">
        <v>44931</v>
      </c>
      <c r="G2063" s="4">
        <v>45377</v>
      </c>
      <c r="H2063" t="s">
        <v>611</v>
      </c>
      <c r="I2063" t="s">
        <v>13</v>
      </c>
    </row>
    <row r="2064" spans="1:9" x14ac:dyDescent="0.3">
      <c r="A2064" t="s">
        <v>3741</v>
      </c>
      <c r="B2064" t="s">
        <v>2861</v>
      </c>
      <c r="C2064" t="s">
        <v>35</v>
      </c>
      <c r="D2064">
        <v>782980.71</v>
      </c>
      <c r="E2064">
        <v>23781.77</v>
      </c>
      <c r="F2064" s="4">
        <v>45221</v>
      </c>
      <c r="G2064" s="4">
        <v>45660</v>
      </c>
      <c r="H2064" t="s">
        <v>594</v>
      </c>
      <c r="I2064" t="s">
        <v>18</v>
      </c>
    </row>
    <row r="2065" spans="1:9" x14ac:dyDescent="0.3">
      <c r="A2065" t="s">
        <v>3742</v>
      </c>
      <c r="B2065" t="s">
        <v>2445</v>
      </c>
      <c r="C2065" t="s">
        <v>16</v>
      </c>
      <c r="D2065">
        <v>261277.75</v>
      </c>
      <c r="E2065">
        <v>22419.59</v>
      </c>
      <c r="F2065" s="4">
        <v>44392</v>
      </c>
      <c r="G2065" s="4">
        <v>44799</v>
      </c>
      <c r="H2065" t="s">
        <v>64</v>
      </c>
      <c r="I2065" t="s">
        <v>13</v>
      </c>
    </row>
    <row r="2066" spans="1:9" x14ac:dyDescent="0.3">
      <c r="A2066" t="s">
        <v>3743</v>
      </c>
      <c r="B2066" t="s">
        <v>3744</v>
      </c>
      <c r="C2066" t="s">
        <v>11</v>
      </c>
      <c r="D2066">
        <v>799433.63</v>
      </c>
      <c r="E2066">
        <v>31642.73</v>
      </c>
      <c r="F2066" s="4">
        <v>44946</v>
      </c>
      <c r="G2066" s="4">
        <v>45718</v>
      </c>
      <c r="H2066" t="s">
        <v>46</v>
      </c>
      <c r="I2066" t="s">
        <v>18</v>
      </c>
    </row>
    <row r="2067" spans="1:9" x14ac:dyDescent="0.3">
      <c r="A2067" t="s">
        <v>3745</v>
      </c>
      <c r="B2067" t="s">
        <v>399</v>
      </c>
      <c r="C2067" t="s">
        <v>39</v>
      </c>
      <c r="D2067">
        <v>123959.72</v>
      </c>
      <c r="E2067">
        <v>39982.36</v>
      </c>
      <c r="F2067" s="4">
        <v>45132</v>
      </c>
      <c r="G2067" s="4">
        <v>45678</v>
      </c>
      <c r="H2067" t="s">
        <v>1272</v>
      </c>
      <c r="I2067" t="s">
        <v>29</v>
      </c>
    </row>
    <row r="2068" spans="1:9" x14ac:dyDescent="0.3">
      <c r="A2068" t="s">
        <v>3746</v>
      </c>
      <c r="B2068" t="s">
        <v>1768</v>
      </c>
      <c r="C2068" t="s">
        <v>27</v>
      </c>
      <c r="D2068">
        <v>107976</v>
      </c>
      <c r="E2068">
        <v>14699.72</v>
      </c>
      <c r="F2068" s="4">
        <v>45193</v>
      </c>
      <c r="G2068" s="4">
        <v>45396</v>
      </c>
      <c r="H2068" t="s">
        <v>2905</v>
      </c>
      <c r="I2068" t="s">
        <v>18</v>
      </c>
    </row>
    <row r="2069" spans="1:9" x14ac:dyDescent="0.3">
      <c r="A2069" t="s">
        <v>3747</v>
      </c>
      <c r="B2069" t="s">
        <v>2467</v>
      </c>
      <c r="C2069" t="s">
        <v>27</v>
      </c>
      <c r="D2069">
        <v>302632.14</v>
      </c>
      <c r="E2069">
        <v>39423.440000000002</v>
      </c>
      <c r="F2069" s="4">
        <v>44467</v>
      </c>
      <c r="G2069" s="4">
        <v>45304</v>
      </c>
      <c r="H2069" t="s">
        <v>1087</v>
      </c>
      <c r="I2069" t="s">
        <v>13</v>
      </c>
    </row>
    <row r="2070" spans="1:9" x14ac:dyDescent="0.3">
      <c r="A2070" t="s">
        <v>3748</v>
      </c>
      <c r="B2070" t="s">
        <v>3749</v>
      </c>
      <c r="C2070" t="s">
        <v>11</v>
      </c>
      <c r="D2070">
        <v>263199.75</v>
      </c>
      <c r="E2070">
        <v>5065.8100000000004</v>
      </c>
      <c r="F2070" s="4">
        <v>44842</v>
      </c>
      <c r="G2070" s="4">
        <v>45264</v>
      </c>
      <c r="H2070" t="s">
        <v>2134</v>
      </c>
      <c r="I2070" t="s">
        <v>13</v>
      </c>
    </row>
    <row r="2071" spans="1:9" x14ac:dyDescent="0.3">
      <c r="A2071" t="s">
        <v>3750</v>
      </c>
      <c r="B2071" t="s">
        <v>3751</v>
      </c>
      <c r="C2071" t="s">
        <v>39</v>
      </c>
      <c r="D2071">
        <v>241888.51</v>
      </c>
      <c r="E2071">
        <v>7960.79</v>
      </c>
      <c r="F2071" s="4">
        <v>44137</v>
      </c>
      <c r="G2071" s="4">
        <v>45053</v>
      </c>
      <c r="H2071" t="s">
        <v>1087</v>
      </c>
      <c r="I2071" t="s">
        <v>18</v>
      </c>
    </row>
    <row r="2072" spans="1:9" x14ac:dyDescent="0.3">
      <c r="A2072" t="s">
        <v>3752</v>
      </c>
      <c r="B2072" t="s">
        <v>425</v>
      </c>
      <c r="C2072" t="s">
        <v>27</v>
      </c>
      <c r="D2072">
        <v>649204.63</v>
      </c>
      <c r="E2072">
        <v>5873.67</v>
      </c>
      <c r="F2072" s="4">
        <v>44732</v>
      </c>
      <c r="G2072" s="4">
        <v>45188</v>
      </c>
      <c r="H2072" t="s">
        <v>315</v>
      </c>
      <c r="I2072" t="s">
        <v>13</v>
      </c>
    </row>
    <row r="2073" spans="1:9" x14ac:dyDescent="0.3">
      <c r="A2073" t="s">
        <v>3753</v>
      </c>
      <c r="B2073" t="s">
        <v>3754</v>
      </c>
      <c r="C2073" t="s">
        <v>16</v>
      </c>
      <c r="D2073">
        <v>353722.49</v>
      </c>
      <c r="E2073">
        <v>7356.62</v>
      </c>
      <c r="F2073" s="4">
        <v>45422</v>
      </c>
      <c r="G2073" s="4">
        <v>45862</v>
      </c>
      <c r="H2073" t="s">
        <v>519</v>
      </c>
      <c r="I2073" t="s">
        <v>18</v>
      </c>
    </row>
    <row r="2074" spans="1:9" x14ac:dyDescent="0.3">
      <c r="A2074" t="s">
        <v>3755</v>
      </c>
      <c r="B2074" t="s">
        <v>2944</v>
      </c>
      <c r="C2074" t="s">
        <v>35</v>
      </c>
      <c r="D2074">
        <v>488821.74</v>
      </c>
      <c r="E2074">
        <v>24815.03</v>
      </c>
      <c r="F2074" s="4">
        <v>45218</v>
      </c>
      <c r="G2074" s="4">
        <v>45302</v>
      </c>
      <c r="H2074" t="s">
        <v>134</v>
      </c>
      <c r="I2074" t="s">
        <v>13</v>
      </c>
    </row>
    <row r="2075" spans="1:9" x14ac:dyDescent="0.3">
      <c r="A2075" t="s">
        <v>3756</v>
      </c>
      <c r="B2075" t="s">
        <v>1290</v>
      </c>
      <c r="C2075" t="s">
        <v>16</v>
      </c>
      <c r="D2075">
        <v>125649.29</v>
      </c>
      <c r="E2075">
        <v>18164.419999999998</v>
      </c>
      <c r="F2075" s="4">
        <v>44766</v>
      </c>
      <c r="G2075" s="4">
        <v>45046</v>
      </c>
      <c r="H2075" t="s">
        <v>1110</v>
      </c>
      <c r="I2075" t="s">
        <v>13</v>
      </c>
    </row>
    <row r="2076" spans="1:9" x14ac:dyDescent="0.3">
      <c r="A2076" t="s">
        <v>3757</v>
      </c>
      <c r="B2076" t="s">
        <v>1467</v>
      </c>
      <c r="C2076" t="s">
        <v>16</v>
      </c>
      <c r="D2076">
        <v>307636.71999999997</v>
      </c>
      <c r="E2076">
        <v>29345.84</v>
      </c>
      <c r="F2076" s="4">
        <v>45356</v>
      </c>
      <c r="G2076" s="4">
        <v>45652</v>
      </c>
      <c r="H2076" t="s">
        <v>643</v>
      </c>
      <c r="I2076" t="s">
        <v>18</v>
      </c>
    </row>
    <row r="2077" spans="1:9" x14ac:dyDescent="0.3">
      <c r="A2077" t="s">
        <v>3758</v>
      </c>
      <c r="B2077" t="s">
        <v>3759</v>
      </c>
      <c r="C2077" t="s">
        <v>11</v>
      </c>
      <c r="D2077">
        <v>378539.47</v>
      </c>
      <c r="E2077">
        <v>22675.26</v>
      </c>
      <c r="F2077" s="4">
        <v>44350</v>
      </c>
      <c r="G2077" s="4">
        <v>44592</v>
      </c>
      <c r="H2077" t="s">
        <v>866</v>
      </c>
      <c r="I2077" t="s">
        <v>13</v>
      </c>
    </row>
    <row r="2078" spans="1:9" x14ac:dyDescent="0.3">
      <c r="A2078" t="s">
        <v>3760</v>
      </c>
      <c r="B2078" t="s">
        <v>607</v>
      </c>
      <c r="C2078" t="s">
        <v>11</v>
      </c>
      <c r="D2078">
        <v>221035.33</v>
      </c>
      <c r="E2078">
        <v>19124.349999999999</v>
      </c>
      <c r="F2078" s="4">
        <v>44309</v>
      </c>
      <c r="G2078" s="4">
        <v>45663</v>
      </c>
      <c r="H2078" t="s">
        <v>326</v>
      </c>
      <c r="I2078" t="s">
        <v>13</v>
      </c>
    </row>
    <row r="2079" spans="1:9" x14ac:dyDescent="0.3">
      <c r="A2079" t="s">
        <v>3761</v>
      </c>
      <c r="B2079" t="s">
        <v>2496</v>
      </c>
      <c r="C2079" t="s">
        <v>16</v>
      </c>
      <c r="D2079">
        <v>120750.03</v>
      </c>
      <c r="E2079">
        <v>45710.03</v>
      </c>
      <c r="F2079" s="4">
        <v>45394</v>
      </c>
      <c r="G2079" s="4">
        <v>45600</v>
      </c>
      <c r="H2079" t="s">
        <v>1291</v>
      </c>
      <c r="I2079" t="s">
        <v>18</v>
      </c>
    </row>
    <row r="2080" spans="1:9" x14ac:dyDescent="0.3">
      <c r="A2080" t="s">
        <v>3762</v>
      </c>
      <c r="B2080" t="s">
        <v>3763</v>
      </c>
      <c r="C2080" t="s">
        <v>39</v>
      </c>
      <c r="D2080">
        <v>748646.6</v>
      </c>
      <c r="E2080">
        <v>45515.360000000001</v>
      </c>
      <c r="F2080" s="4">
        <v>44460</v>
      </c>
      <c r="G2080" s="4">
        <v>44750</v>
      </c>
      <c r="H2080" t="s">
        <v>683</v>
      </c>
      <c r="I2080" t="s">
        <v>29</v>
      </c>
    </row>
    <row r="2081" spans="1:9" x14ac:dyDescent="0.3">
      <c r="A2081" t="s">
        <v>3764</v>
      </c>
      <c r="B2081" t="s">
        <v>3318</v>
      </c>
      <c r="C2081" t="s">
        <v>16</v>
      </c>
      <c r="D2081">
        <v>361523.17</v>
      </c>
      <c r="E2081">
        <v>30763.03</v>
      </c>
      <c r="F2081" s="4">
        <v>44208</v>
      </c>
      <c r="G2081" s="4">
        <v>44724</v>
      </c>
      <c r="H2081" t="s">
        <v>1314</v>
      </c>
      <c r="I2081" t="s">
        <v>29</v>
      </c>
    </row>
    <row r="2082" spans="1:9" x14ac:dyDescent="0.3">
      <c r="A2082" t="s">
        <v>3765</v>
      </c>
      <c r="B2082" t="s">
        <v>3766</v>
      </c>
      <c r="C2082" t="s">
        <v>11</v>
      </c>
      <c r="D2082">
        <v>829657.07</v>
      </c>
      <c r="E2082">
        <v>25222.17</v>
      </c>
      <c r="F2082" s="4">
        <v>45412</v>
      </c>
      <c r="G2082" s="4">
        <v>45745</v>
      </c>
      <c r="H2082" t="s">
        <v>1183</v>
      </c>
      <c r="I2082" t="s">
        <v>13</v>
      </c>
    </row>
    <row r="2083" spans="1:9" x14ac:dyDescent="0.3">
      <c r="A2083" t="s">
        <v>3767</v>
      </c>
      <c r="B2083" t="s">
        <v>2449</v>
      </c>
      <c r="C2083" t="s">
        <v>16</v>
      </c>
      <c r="D2083">
        <v>233634.82</v>
      </c>
      <c r="E2083">
        <v>33293.42</v>
      </c>
      <c r="F2083" s="4">
        <v>45356</v>
      </c>
      <c r="G2083" s="4">
        <v>45466</v>
      </c>
      <c r="H2083" t="s">
        <v>102</v>
      </c>
      <c r="I2083" t="s">
        <v>29</v>
      </c>
    </row>
    <row r="2084" spans="1:9" x14ac:dyDescent="0.3">
      <c r="A2084" t="s">
        <v>3768</v>
      </c>
      <c r="B2084" t="s">
        <v>3769</v>
      </c>
      <c r="C2084" t="s">
        <v>35</v>
      </c>
      <c r="D2084">
        <v>102498.09</v>
      </c>
      <c r="E2084">
        <v>17194.82</v>
      </c>
      <c r="F2084" s="4">
        <v>44708</v>
      </c>
      <c r="G2084" s="4">
        <v>45543</v>
      </c>
      <c r="H2084" t="s">
        <v>574</v>
      </c>
      <c r="I2084" t="s">
        <v>29</v>
      </c>
    </row>
    <row r="2085" spans="1:9" x14ac:dyDescent="0.3">
      <c r="A2085" t="s">
        <v>3770</v>
      </c>
      <c r="B2085" t="s">
        <v>2155</v>
      </c>
      <c r="C2085" t="s">
        <v>11</v>
      </c>
      <c r="D2085">
        <v>796273.59</v>
      </c>
      <c r="E2085">
        <v>41246</v>
      </c>
      <c r="F2085" s="4">
        <v>44762</v>
      </c>
      <c r="G2085" s="4">
        <v>44769</v>
      </c>
      <c r="H2085" t="s">
        <v>321</v>
      </c>
      <c r="I2085" t="s">
        <v>18</v>
      </c>
    </row>
    <row r="2086" spans="1:9" x14ac:dyDescent="0.3">
      <c r="A2086" t="s">
        <v>3771</v>
      </c>
      <c r="B2086" t="s">
        <v>604</v>
      </c>
      <c r="C2086" t="s">
        <v>27</v>
      </c>
      <c r="D2086">
        <v>375289.59999999998</v>
      </c>
      <c r="E2086">
        <v>26446.16</v>
      </c>
      <c r="F2086" s="4">
        <v>44637</v>
      </c>
      <c r="G2086" s="4">
        <v>45861</v>
      </c>
      <c r="H2086" t="s">
        <v>272</v>
      </c>
      <c r="I2086" t="s">
        <v>13</v>
      </c>
    </row>
    <row r="2087" spans="1:9" x14ac:dyDescent="0.3">
      <c r="A2087" t="s">
        <v>3772</v>
      </c>
      <c r="B2087" t="s">
        <v>3773</v>
      </c>
      <c r="C2087" t="s">
        <v>39</v>
      </c>
      <c r="D2087">
        <v>323150.90000000002</v>
      </c>
      <c r="E2087">
        <v>10485.49</v>
      </c>
      <c r="F2087" s="4">
        <v>45150</v>
      </c>
      <c r="G2087" s="4">
        <v>45437</v>
      </c>
      <c r="H2087" t="s">
        <v>64</v>
      </c>
      <c r="I2087" t="s">
        <v>18</v>
      </c>
    </row>
    <row r="2088" spans="1:9" x14ac:dyDescent="0.3">
      <c r="A2088" t="s">
        <v>3774</v>
      </c>
      <c r="B2088" t="s">
        <v>3775</v>
      </c>
      <c r="C2088" t="s">
        <v>11</v>
      </c>
      <c r="D2088">
        <v>845876.42</v>
      </c>
      <c r="E2088">
        <v>25474.33</v>
      </c>
      <c r="F2088" s="4">
        <v>44042</v>
      </c>
      <c r="G2088" s="4">
        <v>45803</v>
      </c>
      <c r="H2088" t="s">
        <v>298</v>
      </c>
      <c r="I2088" t="s">
        <v>29</v>
      </c>
    </row>
    <row r="2089" spans="1:9" x14ac:dyDescent="0.3">
      <c r="A2089" t="s">
        <v>3776</v>
      </c>
      <c r="B2089" t="s">
        <v>3645</v>
      </c>
      <c r="C2089" t="s">
        <v>35</v>
      </c>
      <c r="D2089">
        <v>937458.99</v>
      </c>
      <c r="E2089">
        <v>40480.559999999998</v>
      </c>
      <c r="F2089" s="4">
        <v>44588</v>
      </c>
      <c r="G2089" s="4">
        <v>45502</v>
      </c>
      <c r="H2089" t="s">
        <v>419</v>
      </c>
      <c r="I2089" t="s">
        <v>13</v>
      </c>
    </row>
    <row r="2090" spans="1:9" x14ac:dyDescent="0.3">
      <c r="A2090" t="s">
        <v>3777</v>
      </c>
      <c r="B2090" t="s">
        <v>379</v>
      </c>
      <c r="C2090" t="s">
        <v>11</v>
      </c>
      <c r="D2090">
        <v>486391.89</v>
      </c>
      <c r="E2090">
        <v>6407.01</v>
      </c>
      <c r="F2090" s="4">
        <v>45282</v>
      </c>
      <c r="G2090" s="4">
        <v>45351</v>
      </c>
      <c r="H2090" t="s">
        <v>2905</v>
      </c>
      <c r="I2090" t="s">
        <v>29</v>
      </c>
    </row>
    <row r="2091" spans="1:9" x14ac:dyDescent="0.3">
      <c r="A2091" t="s">
        <v>3778</v>
      </c>
      <c r="B2091" t="s">
        <v>3779</v>
      </c>
      <c r="C2091" t="s">
        <v>27</v>
      </c>
      <c r="D2091">
        <v>127646.94</v>
      </c>
      <c r="E2091">
        <v>37061.51</v>
      </c>
      <c r="F2091" s="4">
        <v>45449</v>
      </c>
      <c r="G2091" s="4">
        <v>45775</v>
      </c>
      <c r="H2091" t="s">
        <v>866</v>
      </c>
      <c r="I2091" t="s">
        <v>18</v>
      </c>
    </row>
    <row r="2092" spans="1:9" x14ac:dyDescent="0.3">
      <c r="A2092" t="s">
        <v>3780</v>
      </c>
      <c r="B2092" t="s">
        <v>855</v>
      </c>
      <c r="C2092" t="s">
        <v>35</v>
      </c>
      <c r="D2092">
        <v>836643.86</v>
      </c>
      <c r="E2092">
        <v>18686.54</v>
      </c>
      <c r="F2092" s="4">
        <v>44979</v>
      </c>
      <c r="G2092" s="4">
        <v>45091</v>
      </c>
      <c r="H2092" t="s">
        <v>52</v>
      </c>
      <c r="I2092" t="s">
        <v>13</v>
      </c>
    </row>
    <row r="2093" spans="1:9" x14ac:dyDescent="0.3">
      <c r="A2093" t="s">
        <v>3781</v>
      </c>
      <c r="B2093" t="s">
        <v>1283</v>
      </c>
      <c r="C2093" t="s">
        <v>39</v>
      </c>
      <c r="D2093">
        <v>807936.87</v>
      </c>
      <c r="E2093">
        <v>48299.87</v>
      </c>
      <c r="F2093" s="4">
        <v>44885</v>
      </c>
      <c r="G2093" s="4">
        <v>45793</v>
      </c>
      <c r="H2093" t="s">
        <v>2072</v>
      </c>
      <c r="I2093" t="s">
        <v>18</v>
      </c>
    </row>
    <row r="2094" spans="1:9" x14ac:dyDescent="0.3">
      <c r="A2094" t="s">
        <v>3782</v>
      </c>
      <c r="B2094" t="s">
        <v>3783</v>
      </c>
      <c r="C2094" t="s">
        <v>11</v>
      </c>
      <c r="D2094">
        <v>124289.39</v>
      </c>
      <c r="E2094">
        <v>19507.7</v>
      </c>
      <c r="F2094" s="4">
        <v>45291</v>
      </c>
      <c r="G2094" s="4">
        <v>45579</v>
      </c>
      <c r="H2094" t="s">
        <v>2304</v>
      </c>
      <c r="I2094" t="s">
        <v>13</v>
      </c>
    </row>
    <row r="2095" spans="1:9" x14ac:dyDescent="0.3">
      <c r="A2095" t="s">
        <v>3784</v>
      </c>
      <c r="B2095" t="s">
        <v>3785</v>
      </c>
      <c r="C2095" t="s">
        <v>39</v>
      </c>
      <c r="D2095">
        <v>948474.95</v>
      </c>
      <c r="E2095">
        <v>27204</v>
      </c>
      <c r="F2095" s="4">
        <v>45301</v>
      </c>
      <c r="G2095" s="4">
        <v>45603</v>
      </c>
      <c r="H2095" t="s">
        <v>537</v>
      </c>
      <c r="I2095" t="s">
        <v>18</v>
      </c>
    </row>
    <row r="2096" spans="1:9" x14ac:dyDescent="0.3">
      <c r="A2096" t="s">
        <v>3786</v>
      </c>
      <c r="B2096" t="s">
        <v>3610</v>
      </c>
      <c r="C2096" t="s">
        <v>35</v>
      </c>
      <c r="D2096">
        <v>157062.49</v>
      </c>
      <c r="E2096">
        <v>3718.52</v>
      </c>
      <c r="F2096" s="4">
        <v>45151</v>
      </c>
      <c r="G2096" s="4">
        <v>45246</v>
      </c>
      <c r="H2096" t="s">
        <v>231</v>
      </c>
      <c r="I2096" t="s">
        <v>18</v>
      </c>
    </row>
    <row r="2097" spans="1:9" x14ac:dyDescent="0.3">
      <c r="A2097" t="s">
        <v>3787</v>
      </c>
      <c r="B2097" t="s">
        <v>3788</v>
      </c>
      <c r="C2097" t="s">
        <v>16</v>
      </c>
      <c r="D2097">
        <v>748124.5</v>
      </c>
      <c r="E2097">
        <v>31646.11</v>
      </c>
      <c r="F2097" s="4">
        <v>44911</v>
      </c>
      <c r="G2097" s="4">
        <v>45099</v>
      </c>
      <c r="H2097" t="s">
        <v>315</v>
      </c>
      <c r="I2097" t="s">
        <v>18</v>
      </c>
    </row>
    <row r="2098" spans="1:9" x14ac:dyDescent="0.3">
      <c r="A2098" t="s">
        <v>3789</v>
      </c>
      <c r="B2098" t="s">
        <v>1655</v>
      </c>
      <c r="C2098" t="s">
        <v>27</v>
      </c>
      <c r="D2098">
        <v>808593.77</v>
      </c>
      <c r="E2098">
        <v>13641.05</v>
      </c>
      <c r="F2098" s="4">
        <v>45175</v>
      </c>
      <c r="G2098" s="4">
        <v>45618</v>
      </c>
      <c r="H2098" t="s">
        <v>371</v>
      </c>
      <c r="I2098" t="s">
        <v>18</v>
      </c>
    </row>
    <row r="2099" spans="1:9" x14ac:dyDescent="0.3">
      <c r="A2099" t="s">
        <v>3790</v>
      </c>
      <c r="B2099" t="s">
        <v>3791</v>
      </c>
      <c r="C2099" t="s">
        <v>11</v>
      </c>
      <c r="D2099">
        <v>209879.31</v>
      </c>
      <c r="E2099">
        <v>36715.279999999999</v>
      </c>
      <c r="F2099" s="4">
        <v>45495</v>
      </c>
      <c r="G2099" s="4">
        <v>45653</v>
      </c>
      <c r="H2099" t="s">
        <v>886</v>
      </c>
      <c r="I2099" t="s">
        <v>18</v>
      </c>
    </row>
    <row r="2100" spans="1:9" x14ac:dyDescent="0.3">
      <c r="A2100" t="s">
        <v>3792</v>
      </c>
      <c r="B2100" t="s">
        <v>3793</v>
      </c>
      <c r="C2100" t="s">
        <v>27</v>
      </c>
      <c r="D2100">
        <v>753584.55</v>
      </c>
      <c r="E2100">
        <v>35710.11</v>
      </c>
      <c r="F2100" s="4">
        <v>44279</v>
      </c>
      <c r="G2100" s="4">
        <v>45484</v>
      </c>
      <c r="H2100" t="s">
        <v>688</v>
      </c>
      <c r="I2100" t="s">
        <v>13</v>
      </c>
    </row>
    <row r="2101" spans="1:9" x14ac:dyDescent="0.3">
      <c r="A2101" t="s">
        <v>3794</v>
      </c>
      <c r="B2101" t="s">
        <v>2378</v>
      </c>
      <c r="C2101" t="s">
        <v>39</v>
      </c>
      <c r="D2101">
        <v>269839.38</v>
      </c>
      <c r="E2101">
        <v>47290.95</v>
      </c>
      <c r="F2101" s="4">
        <v>45352</v>
      </c>
      <c r="G2101" s="4">
        <v>45557</v>
      </c>
      <c r="H2101" t="s">
        <v>338</v>
      </c>
      <c r="I2101" t="s">
        <v>29</v>
      </c>
    </row>
    <row r="2102" spans="1:9" x14ac:dyDescent="0.3">
      <c r="A2102" t="s">
        <v>3795</v>
      </c>
      <c r="B2102" t="s">
        <v>3796</v>
      </c>
      <c r="C2102" t="s">
        <v>39</v>
      </c>
      <c r="D2102">
        <v>517371.38</v>
      </c>
      <c r="E2102">
        <v>42335.23</v>
      </c>
      <c r="F2102" s="4">
        <v>45449</v>
      </c>
      <c r="G2102" s="4">
        <v>45462</v>
      </c>
      <c r="H2102" t="s">
        <v>36</v>
      </c>
      <c r="I2102" t="s">
        <v>13</v>
      </c>
    </row>
    <row r="2103" spans="1:9" x14ac:dyDescent="0.3">
      <c r="A2103" t="s">
        <v>3797</v>
      </c>
      <c r="B2103" t="s">
        <v>3411</v>
      </c>
      <c r="C2103" t="s">
        <v>11</v>
      </c>
      <c r="D2103">
        <v>935360.77</v>
      </c>
      <c r="E2103">
        <v>19052.5</v>
      </c>
      <c r="F2103" s="4">
        <v>44375</v>
      </c>
      <c r="G2103" s="4">
        <v>44645</v>
      </c>
      <c r="H2103" t="s">
        <v>1038</v>
      </c>
      <c r="I2103" t="s">
        <v>13</v>
      </c>
    </row>
    <row r="2104" spans="1:9" x14ac:dyDescent="0.3">
      <c r="A2104" t="s">
        <v>3798</v>
      </c>
      <c r="B2104" t="s">
        <v>1773</v>
      </c>
      <c r="C2104" t="s">
        <v>39</v>
      </c>
      <c r="D2104">
        <v>287577.39</v>
      </c>
      <c r="E2104">
        <v>29559.67</v>
      </c>
      <c r="F2104" s="4">
        <v>44405</v>
      </c>
      <c r="G2104" s="4">
        <v>45738</v>
      </c>
      <c r="H2104" t="s">
        <v>818</v>
      </c>
      <c r="I2104" t="s">
        <v>18</v>
      </c>
    </row>
    <row r="2105" spans="1:9" x14ac:dyDescent="0.3">
      <c r="A2105" t="s">
        <v>3799</v>
      </c>
      <c r="B2105" t="s">
        <v>2477</v>
      </c>
      <c r="C2105" t="s">
        <v>16</v>
      </c>
      <c r="D2105">
        <v>632864.51</v>
      </c>
      <c r="E2105">
        <v>30871.99</v>
      </c>
      <c r="F2105" s="4">
        <v>44337</v>
      </c>
      <c r="G2105" s="4">
        <v>44856</v>
      </c>
      <c r="H2105" t="s">
        <v>348</v>
      </c>
      <c r="I2105" t="s">
        <v>29</v>
      </c>
    </row>
    <row r="2106" spans="1:9" x14ac:dyDescent="0.3">
      <c r="A2106" t="s">
        <v>3800</v>
      </c>
      <c r="B2106" t="s">
        <v>3801</v>
      </c>
      <c r="C2106" t="s">
        <v>35</v>
      </c>
      <c r="D2106">
        <v>990299.39</v>
      </c>
      <c r="E2106">
        <v>4961.18</v>
      </c>
      <c r="F2106" s="4">
        <v>45222</v>
      </c>
      <c r="G2106" s="4">
        <v>45399</v>
      </c>
      <c r="H2106" t="s">
        <v>1442</v>
      </c>
      <c r="I2106" t="s">
        <v>29</v>
      </c>
    </row>
    <row r="2107" spans="1:9" x14ac:dyDescent="0.3">
      <c r="A2107" t="s">
        <v>3802</v>
      </c>
      <c r="B2107" t="s">
        <v>3803</v>
      </c>
      <c r="C2107" t="s">
        <v>39</v>
      </c>
      <c r="D2107">
        <v>545263.49</v>
      </c>
      <c r="E2107">
        <v>36438.79</v>
      </c>
      <c r="F2107" s="4">
        <v>45320</v>
      </c>
      <c r="G2107" s="4">
        <v>45625</v>
      </c>
      <c r="H2107" t="s">
        <v>559</v>
      </c>
      <c r="I2107" t="s">
        <v>29</v>
      </c>
    </row>
    <row r="2108" spans="1:9" x14ac:dyDescent="0.3">
      <c r="A2108" t="s">
        <v>3804</v>
      </c>
      <c r="B2108" t="s">
        <v>415</v>
      </c>
      <c r="C2108" t="s">
        <v>35</v>
      </c>
      <c r="D2108">
        <v>959773.69</v>
      </c>
      <c r="E2108">
        <v>21943.17</v>
      </c>
      <c r="F2108" s="4">
        <v>45449</v>
      </c>
      <c r="G2108" s="4">
        <v>45524</v>
      </c>
      <c r="H2108" t="s">
        <v>67</v>
      </c>
      <c r="I2108" t="s">
        <v>29</v>
      </c>
    </row>
    <row r="2109" spans="1:9" x14ac:dyDescent="0.3">
      <c r="A2109" t="s">
        <v>3805</v>
      </c>
      <c r="B2109" t="s">
        <v>2070</v>
      </c>
      <c r="C2109" t="s">
        <v>16</v>
      </c>
      <c r="D2109">
        <v>305526.42</v>
      </c>
      <c r="E2109">
        <v>48730.3</v>
      </c>
      <c r="F2109" s="4">
        <v>45097</v>
      </c>
      <c r="G2109" s="4">
        <v>45269</v>
      </c>
      <c r="H2109" t="s">
        <v>158</v>
      </c>
      <c r="I2109" t="s">
        <v>29</v>
      </c>
    </row>
    <row r="2110" spans="1:9" x14ac:dyDescent="0.3">
      <c r="A2110" t="s">
        <v>3806</v>
      </c>
      <c r="B2110" t="s">
        <v>1091</v>
      </c>
      <c r="C2110" t="s">
        <v>16</v>
      </c>
      <c r="D2110">
        <v>145787.46</v>
      </c>
      <c r="E2110">
        <v>19826.86</v>
      </c>
      <c r="F2110" s="4">
        <v>44586</v>
      </c>
      <c r="G2110" s="4">
        <v>45385</v>
      </c>
      <c r="H2110" t="s">
        <v>737</v>
      </c>
      <c r="I2110" t="s">
        <v>18</v>
      </c>
    </row>
    <row r="2111" spans="1:9" x14ac:dyDescent="0.3">
      <c r="A2111" t="s">
        <v>3807</v>
      </c>
      <c r="B2111" t="s">
        <v>3808</v>
      </c>
      <c r="C2111" t="s">
        <v>16</v>
      </c>
      <c r="D2111">
        <v>609266.14</v>
      </c>
      <c r="E2111">
        <v>47951.7</v>
      </c>
      <c r="F2111" s="4">
        <v>44809</v>
      </c>
      <c r="G2111" s="4">
        <v>44896</v>
      </c>
      <c r="H2111" t="s">
        <v>46</v>
      </c>
      <c r="I2111" t="s">
        <v>29</v>
      </c>
    </row>
    <row r="2112" spans="1:9" x14ac:dyDescent="0.3">
      <c r="A2112" t="s">
        <v>3809</v>
      </c>
      <c r="B2112" t="s">
        <v>1601</v>
      </c>
      <c r="C2112" t="s">
        <v>11</v>
      </c>
      <c r="D2112">
        <v>914279.26</v>
      </c>
      <c r="E2112">
        <v>36805.57</v>
      </c>
      <c r="F2112" s="4">
        <v>44637</v>
      </c>
      <c r="G2112" s="4">
        <v>45051</v>
      </c>
      <c r="H2112" t="s">
        <v>2249</v>
      </c>
      <c r="I2112" t="s">
        <v>18</v>
      </c>
    </row>
    <row r="2113" spans="1:9" x14ac:dyDescent="0.3">
      <c r="A2113" t="s">
        <v>3810</v>
      </c>
      <c r="B2113" t="s">
        <v>897</v>
      </c>
      <c r="C2113" t="s">
        <v>16</v>
      </c>
      <c r="D2113">
        <v>343951.78</v>
      </c>
      <c r="E2113">
        <v>24945.03</v>
      </c>
      <c r="F2113" s="4">
        <v>44547</v>
      </c>
      <c r="G2113" s="4">
        <v>45023</v>
      </c>
      <c r="H2113" t="s">
        <v>365</v>
      </c>
      <c r="I2113" t="s">
        <v>13</v>
      </c>
    </row>
    <row r="2114" spans="1:9" x14ac:dyDescent="0.3">
      <c r="A2114" t="s">
        <v>3811</v>
      </c>
      <c r="B2114" t="s">
        <v>2698</v>
      </c>
      <c r="C2114" t="s">
        <v>11</v>
      </c>
      <c r="D2114">
        <v>314468.53999999998</v>
      </c>
      <c r="E2114">
        <v>46850.37</v>
      </c>
      <c r="F2114" s="4">
        <v>45475</v>
      </c>
      <c r="G2114" s="4">
        <v>45689</v>
      </c>
      <c r="H2114" t="s">
        <v>365</v>
      </c>
      <c r="I2114" t="s">
        <v>29</v>
      </c>
    </row>
    <row r="2115" spans="1:9" x14ac:dyDescent="0.3">
      <c r="A2115" t="s">
        <v>3812</v>
      </c>
      <c r="B2115" t="s">
        <v>3813</v>
      </c>
      <c r="C2115" t="s">
        <v>27</v>
      </c>
      <c r="D2115">
        <v>897552.15</v>
      </c>
      <c r="E2115">
        <v>5794.9</v>
      </c>
      <c r="F2115" s="4">
        <v>44950</v>
      </c>
      <c r="G2115" s="4">
        <v>45290</v>
      </c>
      <c r="H2115" t="s">
        <v>537</v>
      </c>
      <c r="I2115" t="s">
        <v>29</v>
      </c>
    </row>
    <row r="2116" spans="1:9" x14ac:dyDescent="0.3">
      <c r="A2116" t="s">
        <v>3814</v>
      </c>
      <c r="B2116" t="s">
        <v>3815</v>
      </c>
      <c r="C2116" t="s">
        <v>11</v>
      </c>
      <c r="D2116">
        <v>359018.02</v>
      </c>
      <c r="E2116">
        <v>35462.92</v>
      </c>
      <c r="F2116" s="4">
        <v>45398</v>
      </c>
      <c r="G2116" s="4">
        <v>45475</v>
      </c>
      <c r="H2116" t="s">
        <v>158</v>
      </c>
      <c r="I2116" t="s">
        <v>18</v>
      </c>
    </row>
    <row r="2117" spans="1:9" x14ac:dyDescent="0.3">
      <c r="A2117" t="s">
        <v>3816</v>
      </c>
      <c r="B2117" t="s">
        <v>3817</v>
      </c>
      <c r="C2117" t="s">
        <v>27</v>
      </c>
      <c r="D2117">
        <v>134790.38</v>
      </c>
      <c r="E2117">
        <v>31987.919999999998</v>
      </c>
      <c r="F2117" s="4">
        <v>44946</v>
      </c>
      <c r="G2117" s="4">
        <v>45404</v>
      </c>
      <c r="H2117" t="s">
        <v>1345</v>
      </c>
      <c r="I2117" t="s">
        <v>13</v>
      </c>
    </row>
    <row r="2118" spans="1:9" x14ac:dyDescent="0.3">
      <c r="A2118" t="s">
        <v>3818</v>
      </c>
      <c r="B2118" t="s">
        <v>2486</v>
      </c>
      <c r="C2118" t="s">
        <v>16</v>
      </c>
      <c r="D2118">
        <v>611533.23</v>
      </c>
      <c r="E2118">
        <v>43410.14</v>
      </c>
      <c r="F2118" s="4">
        <v>45139</v>
      </c>
      <c r="G2118" s="4">
        <v>45807</v>
      </c>
      <c r="H2118" t="s">
        <v>88</v>
      </c>
      <c r="I2118" t="s">
        <v>13</v>
      </c>
    </row>
    <row r="2119" spans="1:9" x14ac:dyDescent="0.3">
      <c r="A2119" t="s">
        <v>3819</v>
      </c>
      <c r="B2119" t="s">
        <v>268</v>
      </c>
      <c r="C2119" t="s">
        <v>11</v>
      </c>
      <c r="D2119">
        <v>188614.18</v>
      </c>
      <c r="E2119">
        <v>12426.65</v>
      </c>
      <c r="F2119" s="4">
        <v>44341</v>
      </c>
      <c r="G2119" s="4">
        <v>45640</v>
      </c>
      <c r="H2119" t="s">
        <v>471</v>
      </c>
      <c r="I2119" t="s">
        <v>13</v>
      </c>
    </row>
    <row r="2120" spans="1:9" x14ac:dyDescent="0.3">
      <c r="A2120" t="s">
        <v>3820</v>
      </c>
      <c r="B2120" t="s">
        <v>3821</v>
      </c>
      <c r="C2120" t="s">
        <v>11</v>
      </c>
      <c r="D2120">
        <v>819323.5</v>
      </c>
      <c r="E2120">
        <v>37599.46</v>
      </c>
      <c r="F2120" s="4">
        <v>44751</v>
      </c>
      <c r="G2120" s="4">
        <v>45264</v>
      </c>
      <c r="H2120" t="s">
        <v>17</v>
      </c>
      <c r="I2120" t="s">
        <v>29</v>
      </c>
    </row>
    <row r="2121" spans="1:9" x14ac:dyDescent="0.3">
      <c r="A2121" t="s">
        <v>3822</v>
      </c>
      <c r="B2121" t="s">
        <v>2891</v>
      </c>
      <c r="C2121" t="s">
        <v>35</v>
      </c>
      <c r="D2121">
        <v>818453.99</v>
      </c>
      <c r="E2121">
        <v>16813.25</v>
      </c>
      <c r="F2121" s="4">
        <v>44796</v>
      </c>
      <c r="G2121" s="4">
        <v>45304</v>
      </c>
      <c r="H2121" t="s">
        <v>326</v>
      </c>
      <c r="I2121" t="s">
        <v>18</v>
      </c>
    </row>
    <row r="2122" spans="1:9" x14ac:dyDescent="0.3">
      <c r="A2122" t="s">
        <v>3823</v>
      </c>
      <c r="B2122" t="s">
        <v>890</v>
      </c>
      <c r="C2122" t="s">
        <v>27</v>
      </c>
      <c r="D2122">
        <v>524214.36</v>
      </c>
      <c r="E2122">
        <v>11164.54</v>
      </c>
      <c r="F2122" s="4">
        <v>45188</v>
      </c>
      <c r="G2122" s="4">
        <v>45475</v>
      </c>
      <c r="H2122" t="s">
        <v>1223</v>
      </c>
      <c r="I2122" t="s">
        <v>29</v>
      </c>
    </row>
    <row r="2123" spans="1:9" x14ac:dyDescent="0.3">
      <c r="A2123" t="s">
        <v>3824</v>
      </c>
      <c r="B2123" t="s">
        <v>556</v>
      </c>
      <c r="C2123" t="s">
        <v>16</v>
      </c>
      <c r="D2123">
        <v>539904.19999999995</v>
      </c>
      <c r="E2123">
        <v>46798.59</v>
      </c>
      <c r="F2123" s="4">
        <v>44341</v>
      </c>
      <c r="G2123" s="4">
        <v>45522</v>
      </c>
      <c r="H2123" t="s">
        <v>688</v>
      </c>
      <c r="I2123" t="s">
        <v>13</v>
      </c>
    </row>
    <row r="2124" spans="1:9" x14ac:dyDescent="0.3">
      <c r="A2124" t="s">
        <v>3825</v>
      </c>
      <c r="B2124" t="s">
        <v>2355</v>
      </c>
      <c r="C2124" t="s">
        <v>27</v>
      </c>
      <c r="D2124">
        <v>748071.84</v>
      </c>
      <c r="E2124">
        <v>43702.82</v>
      </c>
      <c r="F2124" s="4">
        <v>44848</v>
      </c>
      <c r="G2124" s="4">
        <v>45823</v>
      </c>
      <c r="H2124" t="s">
        <v>798</v>
      </c>
      <c r="I2124" t="s">
        <v>29</v>
      </c>
    </row>
    <row r="2125" spans="1:9" x14ac:dyDescent="0.3">
      <c r="A2125" t="s">
        <v>3826</v>
      </c>
      <c r="B2125" t="s">
        <v>3827</v>
      </c>
      <c r="C2125" t="s">
        <v>39</v>
      </c>
      <c r="D2125">
        <v>292459.73</v>
      </c>
      <c r="E2125">
        <v>7432.05</v>
      </c>
      <c r="F2125" s="4">
        <v>44990</v>
      </c>
      <c r="G2125" s="4">
        <v>45688</v>
      </c>
      <c r="H2125" t="s">
        <v>102</v>
      </c>
      <c r="I2125" t="s">
        <v>29</v>
      </c>
    </row>
    <row r="2126" spans="1:9" x14ac:dyDescent="0.3">
      <c r="A2126" t="s">
        <v>3828</v>
      </c>
      <c r="B2126" t="s">
        <v>2396</v>
      </c>
      <c r="C2126" t="s">
        <v>16</v>
      </c>
      <c r="D2126">
        <v>734767.38</v>
      </c>
      <c r="E2126">
        <v>27364.2</v>
      </c>
      <c r="F2126" s="4">
        <v>45286</v>
      </c>
      <c r="G2126" s="4">
        <v>45396</v>
      </c>
      <c r="H2126" t="s">
        <v>21</v>
      </c>
      <c r="I2126" t="s">
        <v>18</v>
      </c>
    </row>
    <row r="2127" spans="1:9" x14ac:dyDescent="0.3">
      <c r="A2127" t="s">
        <v>3829</v>
      </c>
      <c r="B2127" t="s">
        <v>3830</v>
      </c>
      <c r="C2127" t="s">
        <v>35</v>
      </c>
      <c r="D2127">
        <v>338152.5</v>
      </c>
      <c r="E2127">
        <v>11169.7</v>
      </c>
      <c r="F2127" s="4">
        <v>44925</v>
      </c>
      <c r="G2127" s="4">
        <v>44937</v>
      </c>
      <c r="H2127" t="s">
        <v>289</v>
      </c>
      <c r="I2127" t="s">
        <v>29</v>
      </c>
    </row>
    <row r="2128" spans="1:9" x14ac:dyDescent="0.3">
      <c r="A2128" t="s">
        <v>3831</v>
      </c>
      <c r="B2128" t="s">
        <v>908</v>
      </c>
      <c r="C2128" t="s">
        <v>16</v>
      </c>
      <c r="D2128">
        <v>484887.47</v>
      </c>
      <c r="E2128">
        <v>43088.93</v>
      </c>
      <c r="F2128" s="4">
        <v>45222</v>
      </c>
      <c r="G2128" s="4">
        <v>45767</v>
      </c>
      <c r="H2128" t="s">
        <v>849</v>
      </c>
      <c r="I2128" t="s">
        <v>13</v>
      </c>
    </row>
    <row r="2129" spans="1:9" x14ac:dyDescent="0.3">
      <c r="A2129" t="s">
        <v>3832</v>
      </c>
      <c r="B2129" t="s">
        <v>1770</v>
      </c>
      <c r="C2129" t="s">
        <v>27</v>
      </c>
      <c r="D2129">
        <v>222209.43</v>
      </c>
      <c r="E2129">
        <v>18165.580000000002</v>
      </c>
      <c r="F2129" s="4">
        <v>44085</v>
      </c>
      <c r="G2129" s="4">
        <v>44218</v>
      </c>
      <c r="H2129" t="s">
        <v>1296</v>
      </c>
      <c r="I2129" t="s">
        <v>29</v>
      </c>
    </row>
    <row r="2130" spans="1:9" x14ac:dyDescent="0.3">
      <c r="A2130" t="s">
        <v>3833</v>
      </c>
      <c r="B2130" t="s">
        <v>2590</v>
      </c>
      <c r="C2130" t="s">
        <v>11</v>
      </c>
      <c r="D2130">
        <v>836765.48</v>
      </c>
      <c r="E2130">
        <v>10930.55</v>
      </c>
      <c r="F2130" s="4">
        <v>44486</v>
      </c>
      <c r="G2130" s="4">
        <v>45818</v>
      </c>
      <c r="H2130" t="s">
        <v>36</v>
      </c>
      <c r="I2130" t="s">
        <v>29</v>
      </c>
    </row>
    <row r="2131" spans="1:9" x14ac:dyDescent="0.3">
      <c r="A2131" t="s">
        <v>3834</v>
      </c>
      <c r="B2131" t="s">
        <v>3835</v>
      </c>
      <c r="C2131" t="s">
        <v>27</v>
      </c>
      <c r="D2131">
        <v>949294.32</v>
      </c>
      <c r="E2131">
        <v>38991.89</v>
      </c>
      <c r="F2131" s="4">
        <v>44486</v>
      </c>
      <c r="G2131" s="4">
        <v>44738</v>
      </c>
      <c r="H2131" t="s">
        <v>185</v>
      </c>
      <c r="I2131" t="s">
        <v>29</v>
      </c>
    </row>
    <row r="2132" spans="1:9" x14ac:dyDescent="0.3">
      <c r="A2132" t="s">
        <v>3836</v>
      </c>
      <c r="B2132" t="s">
        <v>215</v>
      </c>
      <c r="C2132" t="s">
        <v>27</v>
      </c>
      <c r="D2132">
        <v>802879.76</v>
      </c>
      <c r="E2132">
        <v>14315.63</v>
      </c>
      <c r="F2132" s="4">
        <v>44766</v>
      </c>
      <c r="G2132" s="4">
        <v>44937</v>
      </c>
      <c r="H2132" t="s">
        <v>2511</v>
      </c>
      <c r="I2132" t="s">
        <v>13</v>
      </c>
    </row>
    <row r="2133" spans="1:9" x14ac:dyDescent="0.3">
      <c r="A2133" t="s">
        <v>3837</v>
      </c>
      <c r="B2133" t="s">
        <v>3048</v>
      </c>
      <c r="C2133" t="s">
        <v>16</v>
      </c>
      <c r="D2133">
        <v>461551.41</v>
      </c>
      <c r="E2133">
        <v>10324.24</v>
      </c>
      <c r="F2133" s="4">
        <v>44919</v>
      </c>
      <c r="G2133" s="4">
        <v>45001</v>
      </c>
      <c r="H2133" t="s">
        <v>193</v>
      </c>
      <c r="I2133" t="s">
        <v>13</v>
      </c>
    </row>
    <row r="2134" spans="1:9" x14ac:dyDescent="0.3">
      <c r="A2134" t="s">
        <v>3838</v>
      </c>
      <c r="B2134" t="s">
        <v>277</v>
      </c>
      <c r="C2134" t="s">
        <v>39</v>
      </c>
      <c r="D2134">
        <v>825723.19</v>
      </c>
      <c r="E2134">
        <v>6465.43</v>
      </c>
      <c r="F2134" s="4">
        <v>45299</v>
      </c>
      <c r="G2134" s="4">
        <v>45595</v>
      </c>
      <c r="H2134" t="s">
        <v>804</v>
      </c>
      <c r="I2134" t="s">
        <v>29</v>
      </c>
    </row>
    <row r="2135" spans="1:9" x14ac:dyDescent="0.3">
      <c r="A2135" t="s">
        <v>3839</v>
      </c>
      <c r="B2135" t="s">
        <v>1147</v>
      </c>
      <c r="C2135" t="s">
        <v>11</v>
      </c>
      <c r="D2135">
        <v>864954.37</v>
      </c>
      <c r="E2135">
        <v>27999.55</v>
      </c>
      <c r="F2135" s="4">
        <v>44612</v>
      </c>
      <c r="G2135" s="4">
        <v>45613</v>
      </c>
      <c r="H2135" t="s">
        <v>818</v>
      </c>
      <c r="I2135" t="s">
        <v>13</v>
      </c>
    </row>
    <row r="2136" spans="1:9" x14ac:dyDescent="0.3">
      <c r="A2136" t="s">
        <v>3840</v>
      </c>
      <c r="B2136" t="s">
        <v>149</v>
      </c>
      <c r="C2136" t="s">
        <v>39</v>
      </c>
      <c r="D2136">
        <v>810232.86</v>
      </c>
      <c r="E2136">
        <v>34639.519999999997</v>
      </c>
      <c r="F2136" s="4">
        <v>44598</v>
      </c>
      <c r="G2136" s="4">
        <v>45635</v>
      </c>
      <c r="H2136" t="s">
        <v>614</v>
      </c>
      <c r="I2136" t="s">
        <v>13</v>
      </c>
    </row>
    <row r="2137" spans="1:9" x14ac:dyDescent="0.3">
      <c r="A2137" t="s">
        <v>3841</v>
      </c>
      <c r="B2137" t="s">
        <v>3842</v>
      </c>
      <c r="C2137" t="s">
        <v>16</v>
      </c>
      <c r="D2137">
        <v>897480.07</v>
      </c>
      <c r="E2137">
        <v>20770.05</v>
      </c>
      <c r="F2137" s="4">
        <v>45239</v>
      </c>
      <c r="G2137" s="4">
        <v>45754</v>
      </c>
      <c r="H2137" t="s">
        <v>108</v>
      </c>
      <c r="I2137" t="s">
        <v>13</v>
      </c>
    </row>
    <row r="2138" spans="1:9" x14ac:dyDescent="0.3">
      <c r="A2138" t="s">
        <v>3843</v>
      </c>
      <c r="B2138" t="s">
        <v>1194</v>
      </c>
      <c r="C2138" t="s">
        <v>11</v>
      </c>
      <c r="D2138">
        <v>191215.24</v>
      </c>
      <c r="E2138">
        <v>41862.449999999997</v>
      </c>
      <c r="F2138" s="4">
        <v>45263</v>
      </c>
      <c r="G2138" s="4">
        <v>45852</v>
      </c>
      <c r="H2138" t="s">
        <v>784</v>
      </c>
      <c r="I2138" t="s">
        <v>13</v>
      </c>
    </row>
    <row r="2139" spans="1:9" x14ac:dyDescent="0.3">
      <c r="A2139" t="s">
        <v>3844</v>
      </c>
      <c r="B2139" t="s">
        <v>1918</v>
      </c>
      <c r="C2139" t="s">
        <v>27</v>
      </c>
      <c r="D2139">
        <v>116576.64</v>
      </c>
      <c r="E2139">
        <v>49576.92</v>
      </c>
      <c r="F2139" s="4">
        <v>44999</v>
      </c>
      <c r="G2139" s="4">
        <v>45492</v>
      </c>
      <c r="H2139" t="s">
        <v>1018</v>
      </c>
      <c r="I2139" t="s">
        <v>18</v>
      </c>
    </row>
    <row r="2140" spans="1:9" x14ac:dyDescent="0.3">
      <c r="A2140" t="s">
        <v>3845</v>
      </c>
      <c r="B2140" t="s">
        <v>1474</v>
      </c>
      <c r="C2140" t="s">
        <v>39</v>
      </c>
      <c r="D2140">
        <v>706627.04</v>
      </c>
      <c r="E2140">
        <v>18153.28</v>
      </c>
      <c r="F2140" s="4">
        <v>45384</v>
      </c>
      <c r="G2140" s="4">
        <v>45567</v>
      </c>
      <c r="H2140" t="s">
        <v>222</v>
      </c>
      <c r="I2140" t="s">
        <v>29</v>
      </c>
    </row>
    <row r="2141" spans="1:9" x14ac:dyDescent="0.3">
      <c r="A2141" t="s">
        <v>3846</v>
      </c>
      <c r="B2141" t="s">
        <v>3847</v>
      </c>
      <c r="C2141" t="s">
        <v>35</v>
      </c>
      <c r="D2141">
        <v>272055.90999999997</v>
      </c>
      <c r="E2141">
        <v>12489.7</v>
      </c>
      <c r="F2141" s="4">
        <v>44932</v>
      </c>
      <c r="G2141" s="4">
        <v>45465</v>
      </c>
      <c r="H2141" t="s">
        <v>1050</v>
      </c>
      <c r="I2141" t="s">
        <v>13</v>
      </c>
    </row>
    <row r="2142" spans="1:9" x14ac:dyDescent="0.3">
      <c r="A2142" t="s">
        <v>3848</v>
      </c>
      <c r="B2142" t="s">
        <v>3849</v>
      </c>
      <c r="C2142" t="s">
        <v>11</v>
      </c>
      <c r="D2142">
        <v>435174.14</v>
      </c>
      <c r="E2142">
        <v>26617.23</v>
      </c>
      <c r="F2142" s="4">
        <v>44711</v>
      </c>
      <c r="G2142" s="4">
        <v>44977</v>
      </c>
      <c r="H2142" t="s">
        <v>581</v>
      </c>
      <c r="I2142" t="s">
        <v>18</v>
      </c>
    </row>
    <row r="2143" spans="1:9" x14ac:dyDescent="0.3">
      <c r="A2143" t="s">
        <v>3850</v>
      </c>
      <c r="B2143" t="s">
        <v>3851</v>
      </c>
      <c r="C2143" t="s">
        <v>35</v>
      </c>
      <c r="D2143">
        <v>540935.80000000005</v>
      </c>
      <c r="E2143">
        <v>44776.09</v>
      </c>
      <c r="F2143" s="4">
        <v>44697</v>
      </c>
      <c r="G2143" s="4">
        <v>45838</v>
      </c>
      <c r="H2143" t="s">
        <v>1272</v>
      </c>
      <c r="I2143" t="s">
        <v>29</v>
      </c>
    </row>
    <row r="2144" spans="1:9" x14ac:dyDescent="0.3">
      <c r="A2144" t="s">
        <v>3852</v>
      </c>
      <c r="B2144" t="s">
        <v>3853</v>
      </c>
      <c r="C2144" t="s">
        <v>35</v>
      </c>
      <c r="D2144">
        <v>410451.74</v>
      </c>
      <c r="E2144">
        <v>5245.77</v>
      </c>
      <c r="F2144" s="4">
        <v>44890</v>
      </c>
      <c r="G2144" s="4">
        <v>45274</v>
      </c>
      <c r="H2144" t="s">
        <v>801</v>
      </c>
      <c r="I2144" t="s">
        <v>29</v>
      </c>
    </row>
    <row r="2145" spans="1:9" x14ac:dyDescent="0.3">
      <c r="A2145" t="s">
        <v>3854</v>
      </c>
      <c r="B2145" t="s">
        <v>3855</v>
      </c>
      <c r="C2145" t="s">
        <v>39</v>
      </c>
      <c r="D2145">
        <v>203237.66</v>
      </c>
      <c r="E2145">
        <v>18471.12</v>
      </c>
      <c r="F2145" s="4">
        <v>44319</v>
      </c>
      <c r="G2145" s="4">
        <v>44598</v>
      </c>
      <c r="H2145" t="s">
        <v>416</v>
      </c>
      <c r="I2145" t="s">
        <v>18</v>
      </c>
    </row>
    <row r="2146" spans="1:9" x14ac:dyDescent="0.3">
      <c r="A2146" t="s">
        <v>3856</v>
      </c>
      <c r="B2146" t="s">
        <v>3815</v>
      </c>
      <c r="C2146" t="s">
        <v>27</v>
      </c>
      <c r="D2146">
        <v>518617.04</v>
      </c>
      <c r="E2146">
        <v>9732.6</v>
      </c>
      <c r="F2146" s="4">
        <v>45470</v>
      </c>
      <c r="G2146" s="4">
        <v>45822</v>
      </c>
      <c r="H2146" t="s">
        <v>179</v>
      </c>
      <c r="I2146" t="s">
        <v>13</v>
      </c>
    </row>
    <row r="2147" spans="1:9" x14ac:dyDescent="0.3">
      <c r="A2147" t="s">
        <v>3857</v>
      </c>
      <c r="B2147" t="s">
        <v>3858</v>
      </c>
      <c r="C2147" t="s">
        <v>35</v>
      </c>
      <c r="D2147">
        <v>249479.4</v>
      </c>
      <c r="E2147">
        <v>46055.25</v>
      </c>
      <c r="F2147" s="4">
        <v>45368</v>
      </c>
      <c r="G2147" s="4">
        <v>45675</v>
      </c>
      <c r="H2147" t="s">
        <v>58</v>
      </c>
      <c r="I2147" t="s">
        <v>29</v>
      </c>
    </row>
    <row r="2148" spans="1:9" x14ac:dyDescent="0.3">
      <c r="A2148" t="s">
        <v>3859</v>
      </c>
      <c r="B2148" t="s">
        <v>3860</v>
      </c>
      <c r="C2148" t="s">
        <v>27</v>
      </c>
      <c r="D2148">
        <v>743170.83</v>
      </c>
      <c r="E2148">
        <v>46394.55</v>
      </c>
      <c r="F2148" s="4">
        <v>44722</v>
      </c>
      <c r="G2148" s="4">
        <v>45480</v>
      </c>
      <c r="H2148" t="s">
        <v>2249</v>
      </c>
      <c r="I2148" t="s">
        <v>13</v>
      </c>
    </row>
    <row r="2149" spans="1:9" x14ac:dyDescent="0.3">
      <c r="A2149" t="s">
        <v>3861</v>
      </c>
      <c r="B2149" t="s">
        <v>3862</v>
      </c>
      <c r="C2149" t="s">
        <v>16</v>
      </c>
      <c r="D2149">
        <v>200363.56</v>
      </c>
      <c r="E2149">
        <v>41487.370000000003</v>
      </c>
      <c r="F2149" s="4">
        <v>45137</v>
      </c>
      <c r="G2149" s="4">
        <v>45401</v>
      </c>
      <c r="H2149" t="s">
        <v>225</v>
      </c>
      <c r="I2149" t="s">
        <v>18</v>
      </c>
    </row>
    <row r="2150" spans="1:9" x14ac:dyDescent="0.3">
      <c r="A2150" t="s">
        <v>3863</v>
      </c>
      <c r="B2150" t="s">
        <v>2160</v>
      </c>
      <c r="C2150" t="s">
        <v>16</v>
      </c>
      <c r="D2150">
        <v>216303.52</v>
      </c>
      <c r="E2150">
        <v>12802.57</v>
      </c>
      <c r="F2150" s="4">
        <v>45373</v>
      </c>
      <c r="G2150" s="4">
        <v>45590</v>
      </c>
      <c r="H2150" t="s">
        <v>502</v>
      </c>
      <c r="I2150" t="s">
        <v>13</v>
      </c>
    </row>
    <row r="2151" spans="1:9" x14ac:dyDescent="0.3">
      <c r="A2151" t="s">
        <v>3864</v>
      </c>
      <c r="B2151" t="s">
        <v>1123</v>
      </c>
      <c r="C2151" t="s">
        <v>27</v>
      </c>
      <c r="D2151">
        <v>400212.92</v>
      </c>
      <c r="E2151">
        <v>48897.88</v>
      </c>
      <c r="F2151" s="4">
        <v>44751</v>
      </c>
      <c r="G2151" s="4">
        <v>44758</v>
      </c>
      <c r="H2151" t="s">
        <v>43</v>
      </c>
      <c r="I2151" t="s">
        <v>18</v>
      </c>
    </row>
    <row r="2152" spans="1:9" x14ac:dyDescent="0.3">
      <c r="A2152" t="s">
        <v>3865</v>
      </c>
      <c r="B2152" t="s">
        <v>1974</v>
      </c>
      <c r="C2152" t="s">
        <v>11</v>
      </c>
      <c r="D2152">
        <v>122841.13</v>
      </c>
      <c r="E2152">
        <v>3866.84</v>
      </c>
      <c r="F2152" s="4">
        <v>44205</v>
      </c>
      <c r="G2152" s="4">
        <v>44761</v>
      </c>
      <c r="H2152" t="s">
        <v>142</v>
      </c>
      <c r="I2152" t="s">
        <v>13</v>
      </c>
    </row>
    <row r="2153" spans="1:9" x14ac:dyDescent="0.3">
      <c r="A2153" t="s">
        <v>3866</v>
      </c>
      <c r="B2153" t="s">
        <v>212</v>
      </c>
      <c r="C2153" t="s">
        <v>35</v>
      </c>
      <c r="D2153">
        <v>550120.17000000004</v>
      </c>
      <c r="E2153">
        <v>10446.39</v>
      </c>
      <c r="F2153" s="4">
        <v>45027</v>
      </c>
      <c r="G2153" s="4">
        <v>45107</v>
      </c>
      <c r="H2153" t="s">
        <v>67</v>
      </c>
      <c r="I2153" t="s">
        <v>13</v>
      </c>
    </row>
    <row r="2154" spans="1:9" x14ac:dyDescent="0.3">
      <c r="A2154" t="s">
        <v>3867</v>
      </c>
      <c r="B2154" t="s">
        <v>3868</v>
      </c>
      <c r="C2154" t="s">
        <v>35</v>
      </c>
      <c r="D2154">
        <v>438690.61</v>
      </c>
      <c r="E2154">
        <v>14358.11</v>
      </c>
      <c r="F2154" s="4">
        <v>45446</v>
      </c>
      <c r="G2154" s="4">
        <v>45728</v>
      </c>
      <c r="H2154" t="s">
        <v>142</v>
      </c>
      <c r="I2154" t="s">
        <v>18</v>
      </c>
    </row>
    <row r="2155" spans="1:9" x14ac:dyDescent="0.3">
      <c r="A2155" t="s">
        <v>3869</v>
      </c>
      <c r="B2155" t="s">
        <v>3870</v>
      </c>
      <c r="C2155" t="s">
        <v>35</v>
      </c>
      <c r="D2155">
        <v>591048.74</v>
      </c>
      <c r="E2155">
        <v>37618.699999999997</v>
      </c>
      <c r="F2155" s="4">
        <v>45103</v>
      </c>
      <c r="G2155" s="4">
        <v>45749</v>
      </c>
      <c r="H2155" t="s">
        <v>329</v>
      </c>
      <c r="I2155" t="s">
        <v>29</v>
      </c>
    </row>
    <row r="2156" spans="1:9" x14ac:dyDescent="0.3">
      <c r="A2156" t="s">
        <v>3871</v>
      </c>
      <c r="B2156" t="s">
        <v>3117</v>
      </c>
      <c r="C2156" t="s">
        <v>16</v>
      </c>
      <c r="D2156">
        <v>292158.93</v>
      </c>
      <c r="E2156">
        <v>31201.09</v>
      </c>
      <c r="F2156" s="4">
        <v>44656</v>
      </c>
      <c r="G2156" s="4">
        <v>45067</v>
      </c>
      <c r="H2156" t="s">
        <v>196</v>
      </c>
      <c r="I2156" t="s">
        <v>18</v>
      </c>
    </row>
    <row r="2157" spans="1:9" x14ac:dyDescent="0.3">
      <c r="A2157" t="s">
        <v>3872</v>
      </c>
      <c r="B2157" t="s">
        <v>954</v>
      </c>
      <c r="C2157" t="s">
        <v>39</v>
      </c>
      <c r="D2157">
        <v>373275.86</v>
      </c>
      <c r="E2157">
        <v>39381.21</v>
      </c>
      <c r="F2157" s="4">
        <v>44779</v>
      </c>
      <c r="G2157" s="4">
        <v>45525</v>
      </c>
      <c r="H2157" t="s">
        <v>658</v>
      </c>
      <c r="I2157" t="s">
        <v>29</v>
      </c>
    </row>
    <row r="2158" spans="1:9" x14ac:dyDescent="0.3">
      <c r="A2158" t="s">
        <v>3873</v>
      </c>
      <c r="B2158" t="s">
        <v>759</v>
      </c>
      <c r="C2158" t="s">
        <v>16</v>
      </c>
      <c r="D2158">
        <v>711231.17</v>
      </c>
      <c r="E2158">
        <v>35831.839999999997</v>
      </c>
      <c r="F2158" s="4">
        <v>45304</v>
      </c>
      <c r="G2158" s="4">
        <v>45688</v>
      </c>
      <c r="H2158" t="s">
        <v>1137</v>
      </c>
      <c r="I2158" t="s">
        <v>13</v>
      </c>
    </row>
    <row r="2159" spans="1:9" x14ac:dyDescent="0.3">
      <c r="A2159" t="s">
        <v>3874</v>
      </c>
      <c r="B2159" t="s">
        <v>685</v>
      </c>
      <c r="C2159" t="s">
        <v>39</v>
      </c>
      <c r="D2159">
        <v>320333.53999999998</v>
      </c>
      <c r="E2159">
        <v>36723.72</v>
      </c>
      <c r="F2159" s="4">
        <v>44650</v>
      </c>
      <c r="G2159" s="4">
        <v>44726</v>
      </c>
      <c r="H2159" t="s">
        <v>348</v>
      </c>
      <c r="I2159" t="s">
        <v>13</v>
      </c>
    </row>
    <row r="2160" spans="1:9" x14ac:dyDescent="0.3">
      <c r="A2160" t="s">
        <v>3875</v>
      </c>
      <c r="B2160" t="s">
        <v>3876</v>
      </c>
      <c r="C2160" t="s">
        <v>11</v>
      </c>
      <c r="D2160">
        <v>121003.57</v>
      </c>
      <c r="E2160">
        <v>9150.8799999999992</v>
      </c>
      <c r="F2160" s="4">
        <v>45392</v>
      </c>
      <c r="G2160" s="4">
        <v>45639</v>
      </c>
      <c r="H2160" t="s">
        <v>358</v>
      </c>
      <c r="I2160" t="s">
        <v>18</v>
      </c>
    </row>
    <row r="2161" spans="1:9" x14ac:dyDescent="0.3">
      <c r="A2161" t="s">
        <v>3877</v>
      </c>
      <c r="B2161" t="s">
        <v>3878</v>
      </c>
      <c r="C2161" t="s">
        <v>16</v>
      </c>
      <c r="D2161">
        <v>293859.39</v>
      </c>
      <c r="E2161">
        <v>12597.37</v>
      </c>
      <c r="F2161" s="4">
        <v>45021</v>
      </c>
      <c r="G2161" s="4">
        <v>45420</v>
      </c>
      <c r="H2161" t="s">
        <v>574</v>
      </c>
      <c r="I2161" t="s">
        <v>13</v>
      </c>
    </row>
    <row r="2162" spans="1:9" x14ac:dyDescent="0.3">
      <c r="A2162" t="s">
        <v>3879</v>
      </c>
      <c r="B2162" t="s">
        <v>1699</v>
      </c>
      <c r="C2162" t="s">
        <v>35</v>
      </c>
      <c r="D2162">
        <v>343474.77</v>
      </c>
      <c r="E2162">
        <v>26449.57</v>
      </c>
      <c r="F2162" s="4">
        <v>45412</v>
      </c>
      <c r="G2162" s="4">
        <v>45638</v>
      </c>
      <c r="H2162" t="s">
        <v>1087</v>
      </c>
      <c r="I2162" t="s">
        <v>13</v>
      </c>
    </row>
    <row r="2163" spans="1:9" x14ac:dyDescent="0.3">
      <c r="A2163" t="s">
        <v>3880</v>
      </c>
      <c r="B2163" t="s">
        <v>1713</v>
      </c>
      <c r="C2163" t="s">
        <v>27</v>
      </c>
      <c r="D2163">
        <v>316264.38</v>
      </c>
      <c r="E2163">
        <v>40207.69</v>
      </c>
      <c r="F2163" s="4">
        <v>45477</v>
      </c>
      <c r="G2163" s="4">
        <v>45662</v>
      </c>
      <c r="H2163" t="s">
        <v>145</v>
      </c>
      <c r="I2163" t="s">
        <v>29</v>
      </c>
    </row>
    <row r="2164" spans="1:9" x14ac:dyDescent="0.3">
      <c r="A2164" t="s">
        <v>3881</v>
      </c>
      <c r="B2164" t="s">
        <v>1267</v>
      </c>
      <c r="C2164" t="s">
        <v>39</v>
      </c>
      <c r="D2164">
        <v>182728.46</v>
      </c>
      <c r="E2164">
        <v>27237.71</v>
      </c>
      <c r="F2164" s="4">
        <v>45249</v>
      </c>
      <c r="G2164" s="4">
        <v>45815</v>
      </c>
      <c r="H2164" t="s">
        <v>586</v>
      </c>
      <c r="I2164" t="s">
        <v>29</v>
      </c>
    </row>
    <row r="2165" spans="1:9" x14ac:dyDescent="0.3">
      <c r="A2165" t="s">
        <v>3882</v>
      </c>
      <c r="B2165" t="s">
        <v>3883</v>
      </c>
      <c r="C2165" t="s">
        <v>11</v>
      </c>
      <c r="D2165">
        <v>405861.43</v>
      </c>
      <c r="E2165">
        <v>7016.58</v>
      </c>
      <c r="F2165" s="4">
        <v>44900</v>
      </c>
      <c r="G2165" s="4">
        <v>45699</v>
      </c>
      <c r="H2165" t="s">
        <v>849</v>
      </c>
      <c r="I2165" t="s">
        <v>13</v>
      </c>
    </row>
    <row r="2166" spans="1:9" x14ac:dyDescent="0.3">
      <c r="A2166" t="s">
        <v>3884</v>
      </c>
      <c r="B2166" t="s">
        <v>192</v>
      </c>
      <c r="C2166" t="s">
        <v>16</v>
      </c>
      <c r="D2166">
        <v>474010.98</v>
      </c>
      <c r="E2166">
        <v>42303.55</v>
      </c>
      <c r="F2166" s="4">
        <v>45423</v>
      </c>
      <c r="G2166" s="4">
        <v>45826</v>
      </c>
      <c r="H2166" t="s">
        <v>432</v>
      </c>
      <c r="I2166" t="s">
        <v>29</v>
      </c>
    </row>
    <row r="2167" spans="1:9" x14ac:dyDescent="0.3">
      <c r="A2167" t="s">
        <v>3885</v>
      </c>
      <c r="B2167" t="s">
        <v>3886</v>
      </c>
      <c r="C2167" t="s">
        <v>35</v>
      </c>
      <c r="D2167">
        <v>180687.32</v>
      </c>
      <c r="E2167">
        <v>24427.79</v>
      </c>
      <c r="F2167" s="4">
        <v>45487</v>
      </c>
      <c r="G2167" s="4">
        <v>45641</v>
      </c>
      <c r="H2167" t="s">
        <v>1213</v>
      </c>
      <c r="I2167" t="s">
        <v>18</v>
      </c>
    </row>
    <row r="2168" spans="1:9" x14ac:dyDescent="0.3">
      <c r="A2168" t="s">
        <v>3887</v>
      </c>
      <c r="B2168" t="s">
        <v>3888</v>
      </c>
      <c r="C2168" t="s">
        <v>11</v>
      </c>
      <c r="D2168">
        <v>757853.52</v>
      </c>
      <c r="E2168">
        <v>29208</v>
      </c>
      <c r="F2168" s="4">
        <v>44433</v>
      </c>
      <c r="G2168" s="4">
        <v>45143</v>
      </c>
      <c r="H2168" t="s">
        <v>602</v>
      </c>
      <c r="I2168" t="s">
        <v>29</v>
      </c>
    </row>
    <row r="2169" spans="1:9" x14ac:dyDescent="0.3">
      <c r="A2169" t="s">
        <v>3889</v>
      </c>
      <c r="B2169" t="s">
        <v>3117</v>
      </c>
      <c r="C2169" t="s">
        <v>27</v>
      </c>
      <c r="D2169">
        <v>149404.35999999999</v>
      </c>
      <c r="E2169">
        <v>10685.45</v>
      </c>
      <c r="F2169" s="4">
        <v>44752</v>
      </c>
      <c r="G2169" s="4">
        <v>45685</v>
      </c>
      <c r="H2169" t="s">
        <v>304</v>
      </c>
      <c r="I2169" t="s">
        <v>18</v>
      </c>
    </row>
    <row r="2170" spans="1:9" x14ac:dyDescent="0.3">
      <c r="A2170" t="s">
        <v>3890</v>
      </c>
      <c r="B2170" t="s">
        <v>3422</v>
      </c>
      <c r="C2170" t="s">
        <v>16</v>
      </c>
      <c r="D2170">
        <v>580503.49</v>
      </c>
      <c r="E2170">
        <v>44870.2</v>
      </c>
      <c r="F2170" s="4">
        <v>44998</v>
      </c>
      <c r="G2170" s="4">
        <v>45764</v>
      </c>
      <c r="H2170" t="s">
        <v>321</v>
      </c>
      <c r="I2170" t="s">
        <v>18</v>
      </c>
    </row>
    <row r="2171" spans="1:9" x14ac:dyDescent="0.3">
      <c r="A2171" t="s">
        <v>3891</v>
      </c>
      <c r="B2171" t="s">
        <v>3166</v>
      </c>
      <c r="C2171" t="s">
        <v>35</v>
      </c>
      <c r="D2171">
        <v>462489.02</v>
      </c>
      <c r="E2171">
        <v>47623.8</v>
      </c>
      <c r="F2171" s="4">
        <v>45154</v>
      </c>
      <c r="G2171" s="4">
        <v>45402</v>
      </c>
      <c r="H2171" t="s">
        <v>648</v>
      </c>
      <c r="I2171" t="s">
        <v>13</v>
      </c>
    </row>
    <row r="2172" spans="1:9" x14ac:dyDescent="0.3">
      <c r="A2172" t="s">
        <v>3892</v>
      </c>
      <c r="B2172" t="s">
        <v>1796</v>
      </c>
      <c r="C2172" t="s">
        <v>39</v>
      </c>
      <c r="D2172">
        <v>354985.71</v>
      </c>
      <c r="E2172">
        <v>44006.37</v>
      </c>
      <c r="F2172" s="4">
        <v>44612</v>
      </c>
      <c r="G2172" s="4">
        <v>45703</v>
      </c>
      <c r="H2172" t="s">
        <v>2504</v>
      </c>
      <c r="I2172" t="s">
        <v>29</v>
      </c>
    </row>
    <row r="2173" spans="1:9" x14ac:dyDescent="0.3">
      <c r="A2173" t="s">
        <v>3893</v>
      </c>
      <c r="B2173" t="s">
        <v>1490</v>
      </c>
      <c r="C2173" t="s">
        <v>35</v>
      </c>
      <c r="D2173">
        <v>599075.66</v>
      </c>
      <c r="E2173">
        <v>32947.15</v>
      </c>
      <c r="F2173" s="4">
        <v>44599</v>
      </c>
      <c r="G2173" s="4">
        <v>44926</v>
      </c>
      <c r="H2173" t="s">
        <v>1050</v>
      </c>
      <c r="I2173" t="s">
        <v>18</v>
      </c>
    </row>
    <row r="2174" spans="1:9" x14ac:dyDescent="0.3">
      <c r="A2174" t="s">
        <v>3894</v>
      </c>
      <c r="B2174" t="s">
        <v>3895</v>
      </c>
      <c r="C2174" t="s">
        <v>11</v>
      </c>
      <c r="D2174">
        <v>709746.73</v>
      </c>
      <c r="E2174">
        <v>3127.81</v>
      </c>
      <c r="F2174" s="4">
        <v>44889</v>
      </c>
      <c r="G2174" s="4">
        <v>45147</v>
      </c>
      <c r="H2174" t="s">
        <v>410</v>
      </c>
      <c r="I2174" t="s">
        <v>29</v>
      </c>
    </row>
    <row r="2175" spans="1:9" x14ac:dyDescent="0.3">
      <c r="A2175" t="s">
        <v>3896</v>
      </c>
      <c r="B2175" t="s">
        <v>1954</v>
      </c>
      <c r="C2175" t="s">
        <v>27</v>
      </c>
      <c r="D2175">
        <v>827946.85</v>
      </c>
      <c r="E2175">
        <v>27371.4</v>
      </c>
      <c r="F2175" s="4">
        <v>45115</v>
      </c>
      <c r="G2175" s="4">
        <v>45321</v>
      </c>
      <c r="H2175" t="s">
        <v>1145</v>
      </c>
      <c r="I2175" t="s">
        <v>29</v>
      </c>
    </row>
    <row r="2176" spans="1:9" x14ac:dyDescent="0.3">
      <c r="A2176" t="s">
        <v>3897</v>
      </c>
      <c r="B2176" t="s">
        <v>524</v>
      </c>
      <c r="C2176" t="s">
        <v>27</v>
      </c>
      <c r="D2176">
        <v>328427.42</v>
      </c>
      <c r="E2176">
        <v>35224.769999999997</v>
      </c>
      <c r="F2176" s="4">
        <v>44969</v>
      </c>
      <c r="G2176" s="4">
        <v>45195</v>
      </c>
      <c r="H2176" t="s">
        <v>260</v>
      </c>
      <c r="I2176" t="s">
        <v>13</v>
      </c>
    </row>
    <row r="2177" spans="1:9" x14ac:dyDescent="0.3">
      <c r="A2177" t="s">
        <v>3898</v>
      </c>
      <c r="B2177" t="s">
        <v>3899</v>
      </c>
      <c r="C2177" t="s">
        <v>35</v>
      </c>
      <c r="D2177">
        <v>493221.07</v>
      </c>
      <c r="E2177">
        <v>49730.59</v>
      </c>
      <c r="F2177" s="4">
        <v>45168</v>
      </c>
      <c r="G2177" s="4">
        <v>45335</v>
      </c>
      <c r="H2177" t="s">
        <v>581</v>
      </c>
      <c r="I2177" t="s">
        <v>13</v>
      </c>
    </row>
    <row r="2178" spans="1:9" x14ac:dyDescent="0.3">
      <c r="A2178" t="s">
        <v>3900</v>
      </c>
      <c r="B2178" t="s">
        <v>2808</v>
      </c>
      <c r="C2178" t="s">
        <v>27</v>
      </c>
      <c r="D2178">
        <v>936609.78</v>
      </c>
      <c r="E2178">
        <v>10485.87</v>
      </c>
      <c r="F2178" s="4">
        <v>44760</v>
      </c>
      <c r="G2178" s="4">
        <v>45422</v>
      </c>
      <c r="H2178" t="s">
        <v>1449</v>
      </c>
      <c r="I2178" t="s">
        <v>29</v>
      </c>
    </row>
    <row r="2179" spans="1:9" x14ac:dyDescent="0.3">
      <c r="A2179" t="s">
        <v>3901</v>
      </c>
      <c r="B2179" t="s">
        <v>3902</v>
      </c>
      <c r="C2179" t="s">
        <v>11</v>
      </c>
      <c r="D2179">
        <v>733349.17</v>
      </c>
      <c r="E2179">
        <v>21511.37</v>
      </c>
      <c r="F2179" s="4">
        <v>45029</v>
      </c>
      <c r="G2179" s="4">
        <v>45653</v>
      </c>
      <c r="H2179" t="s">
        <v>99</v>
      </c>
      <c r="I2179" t="s">
        <v>13</v>
      </c>
    </row>
    <row r="2180" spans="1:9" x14ac:dyDescent="0.3">
      <c r="A2180" t="s">
        <v>3903</v>
      </c>
      <c r="B2180" t="s">
        <v>3904</v>
      </c>
      <c r="C2180" t="s">
        <v>39</v>
      </c>
      <c r="D2180">
        <v>861445.72</v>
      </c>
      <c r="E2180">
        <v>41743.26</v>
      </c>
      <c r="F2180" s="4">
        <v>44929</v>
      </c>
      <c r="G2180" s="4">
        <v>45223</v>
      </c>
      <c r="H2180" t="s">
        <v>2118</v>
      </c>
      <c r="I2180" t="s">
        <v>13</v>
      </c>
    </row>
    <row r="2181" spans="1:9" x14ac:dyDescent="0.3">
      <c r="A2181" t="s">
        <v>3905</v>
      </c>
      <c r="B2181" t="s">
        <v>1994</v>
      </c>
      <c r="C2181" t="s">
        <v>35</v>
      </c>
      <c r="D2181">
        <v>942553.22</v>
      </c>
      <c r="E2181">
        <v>16020.08</v>
      </c>
      <c r="F2181" s="4">
        <v>44523</v>
      </c>
      <c r="G2181" s="4">
        <v>44559</v>
      </c>
      <c r="H2181" t="s">
        <v>49</v>
      </c>
      <c r="I2181" t="s">
        <v>13</v>
      </c>
    </row>
    <row r="2182" spans="1:9" x14ac:dyDescent="0.3">
      <c r="A2182" t="s">
        <v>3906</v>
      </c>
      <c r="B2182" t="s">
        <v>487</v>
      </c>
      <c r="C2182" t="s">
        <v>16</v>
      </c>
      <c r="D2182">
        <v>125935.97</v>
      </c>
      <c r="E2182">
        <v>49414.19</v>
      </c>
      <c r="F2182" s="4">
        <v>44681</v>
      </c>
      <c r="G2182" s="4">
        <v>45644</v>
      </c>
      <c r="H2182" t="s">
        <v>614</v>
      </c>
      <c r="I2182" t="s">
        <v>29</v>
      </c>
    </row>
    <row r="2183" spans="1:9" x14ac:dyDescent="0.3">
      <c r="A2183" t="s">
        <v>3907</v>
      </c>
      <c r="B2183" t="s">
        <v>3908</v>
      </c>
      <c r="C2183" t="s">
        <v>39</v>
      </c>
      <c r="D2183">
        <v>454153.14</v>
      </c>
      <c r="E2183">
        <v>15420.28</v>
      </c>
      <c r="F2183" s="4">
        <v>44445</v>
      </c>
      <c r="G2183" s="4">
        <v>45675</v>
      </c>
      <c r="H2183" t="s">
        <v>1428</v>
      </c>
      <c r="I2183" t="s">
        <v>29</v>
      </c>
    </row>
    <row r="2184" spans="1:9" x14ac:dyDescent="0.3">
      <c r="A2184" t="s">
        <v>3909</v>
      </c>
      <c r="B2184" t="s">
        <v>3910</v>
      </c>
      <c r="C2184" t="s">
        <v>35</v>
      </c>
      <c r="D2184">
        <v>690135.39</v>
      </c>
      <c r="E2184">
        <v>10373.49</v>
      </c>
      <c r="F2184" s="4">
        <v>44814</v>
      </c>
      <c r="G2184" s="4">
        <v>45022</v>
      </c>
      <c r="H2184" t="s">
        <v>365</v>
      </c>
      <c r="I2184" t="s">
        <v>13</v>
      </c>
    </row>
    <row r="2185" spans="1:9" x14ac:dyDescent="0.3">
      <c r="A2185" t="s">
        <v>3911</v>
      </c>
      <c r="B2185" t="s">
        <v>3912</v>
      </c>
      <c r="C2185" t="s">
        <v>11</v>
      </c>
      <c r="D2185">
        <v>311207.2</v>
      </c>
      <c r="E2185">
        <v>16892.400000000001</v>
      </c>
      <c r="F2185" s="4">
        <v>44816</v>
      </c>
      <c r="G2185" s="4">
        <v>45785</v>
      </c>
      <c r="H2185" t="s">
        <v>2304</v>
      </c>
      <c r="I2185" t="s">
        <v>18</v>
      </c>
    </row>
    <row r="2186" spans="1:9" x14ac:dyDescent="0.3">
      <c r="A2186" t="s">
        <v>3913</v>
      </c>
      <c r="B2186" t="s">
        <v>515</v>
      </c>
      <c r="C2186" t="s">
        <v>35</v>
      </c>
      <c r="D2186">
        <v>410598.19</v>
      </c>
      <c r="E2186">
        <v>48243.29</v>
      </c>
      <c r="F2186" s="4">
        <v>44924</v>
      </c>
      <c r="G2186" s="4">
        <v>45156</v>
      </c>
      <c r="H2186" t="s">
        <v>55</v>
      </c>
      <c r="I2186" t="s">
        <v>29</v>
      </c>
    </row>
    <row r="2187" spans="1:9" x14ac:dyDescent="0.3">
      <c r="A2187" t="s">
        <v>3914</v>
      </c>
      <c r="B2187" t="s">
        <v>2515</v>
      </c>
      <c r="C2187" t="s">
        <v>27</v>
      </c>
      <c r="D2187">
        <v>833149.58</v>
      </c>
      <c r="E2187">
        <v>8448.09</v>
      </c>
      <c r="F2187" s="4">
        <v>45118</v>
      </c>
      <c r="G2187" s="4">
        <v>45150</v>
      </c>
      <c r="H2187" t="s">
        <v>1301</v>
      </c>
      <c r="I2187" t="s">
        <v>29</v>
      </c>
    </row>
    <row r="2188" spans="1:9" x14ac:dyDescent="0.3">
      <c r="A2188" t="s">
        <v>3915</v>
      </c>
      <c r="B2188" t="s">
        <v>2745</v>
      </c>
      <c r="C2188" t="s">
        <v>11</v>
      </c>
      <c r="D2188">
        <v>699677.92</v>
      </c>
      <c r="E2188">
        <v>25508.84</v>
      </c>
      <c r="F2188" s="4">
        <v>45379</v>
      </c>
      <c r="G2188" s="4">
        <v>45772</v>
      </c>
      <c r="H2188" t="s">
        <v>266</v>
      </c>
      <c r="I2188" t="s">
        <v>18</v>
      </c>
    </row>
    <row r="2189" spans="1:9" x14ac:dyDescent="0.3">
      <c r="A2189" t="s">
        <v>3916</v>
      </c>
      <c r="B2189" t="s">
        <v>3917</v>
      </c>
      <c r="C2189" t="s">
        <v>16</v>
      </c>
      <c r="D2189">
        <v>957801.48</v>
      </c>
      <c r="E2189">
        <v>20933.8</v>
      </c>
      <c r="F2189" s="4">
        <v>45316</v>
      </c>
      <c r="G2189" s="4">
        <v>45363</v>
      </c>
      <c r="H2189" t="s">
        <v>1442</v>
      </c>
      <c r="I2189" t="s">
        <v>18</v>
      </c>
    </row>
    <row r="2190" spans="1:9" x14ac:dyDescent="0.3">
      <c r="A2190" t="s">
        <v>3918</v>
      </c>
      <c r="B2190" t="s">
        <v>3919</v>
      </c>
      <c r="C2190" t="s">
        <v>39</v>
      </c>
      <c r="D2190">
        <v>577116.76</v>
      </c>
      <c r="E2190">
        <v>7988.09</v>
      </c>
      <c r="F2190" s="4">
        <v>44356</v>
      </c>
      <c r="G2190" s="4">
        <v>45578</v>
      </c>
      <c r="H2190" t="s">
        <v>1991</v>
      </c>
      <c r="I2190" t="s">
        <v>18</v>
      </c>
    </row>
    <row r="2191" spans="1:9" x14ac:dyDescent="0.3">
      <c r="A2191" t="s">
        <v>3920</v>
      </c>
      <c r="B2191" t="s">
        <v>3921</v>
      </c>
      <c r="C2191" t="s">
        <v>39</v>
      </c>
      <c r="D2191">
        <v>887433.86</v>
      </c>
      <c r="E2191">
        <v>27510.75</v>
      </c>
      <c r="F2191" s="4">
        <v>45069</v>
      </c>
      <c r="G2191" s="4">
        <v>45735</v>
      </c>
      <c r="H2191" t="s">
        <v>383</v>
      </c>
      <c r="I2191" t="s">
        <v>18</v>
      </c>
    </row>
    <row r="2192" spans="1:9" x14ac:dyDescent="0.3">
      <c r="A2192" t="s">
        <v>3922</v>
      </c>
      <c r="B2192" t="s">
        <v>479</v>
      </c>
      <c r="C2192" t="s">
        <v>39</v>
      </c>
      <c r="D2192">
        <v>489585.28</v>
      </c>
      <c r="E2192">
        <v>9257.49</v>
      </c>
      <c r="F2192" s="4">
        <v>44564</v>
      </c>
      <c r="G2192" s="4">
        <v>44863</v>
      </c>
      <c r="H2192" t="s">
        <v>943</v>
      </c>
      <c r="I2192" t="s">
        <v>29</v>
      </c>
    </row>
    <row r="2193" spans="1:9" x14ac:dyDescent="0.3">
      <c r="A2193" t="s">
        <v>3923</v>
      </c>
      <c r="B2193" t="s">
        <v>1248</v>
      </c>
      <c r="C2193" t="s">
        <v>27</v>
      </c>
      <c r="D2193">
        <v>330688.78000000003</v>
      </c>
      <c r="E2193">
        <v>31566</v>
      </c>
      <c r="F2193" s="4">
        <v>44815</v>
      </c>
      <c r="G2193" s="4">
        <v>45477</v>
      </c>
      <c r="H2193" t="s">
        <v>617</v>
      </c>
      <c r="I2193" t="s">
        <v>13</v>
      </c>
    </row>
    <row r="2194" spans="1:9" x14ac:dyDescent="0.3">
      <c r="A2194" t="s">
        <v>3924</v>
      </c>
      <c r="B2194" t="s">
        <v>2024</v>
      </c>
      <c r="C2194" t="s">
        <v>39</v>
      </c>
      <c r="D2194">
        <v>403393.5</v>
      </c>
      <c r="E2194">
        <v>9130.84</v>
      </c>
      <c r="F2194" s="4">
        <v>44667</v>
      </c>
      <c r="G2194" s="4">
        <v>44908</v>
      </c>
      <c r="H2194" t="s">
        <v>105</v>
      </c>
      <c r="I2194" t="s">
        <v>13</v>
      </c>
    </row>
    <row r="2195" spans="1:9" x14ac:dyDescent="0.3">
      <c r="A2195" t="s">
        <v>3925</v>
      </c>
      <c r="B2195" t="s">
        <v>838</v>
      </c>
      <c r="C2195" t="s">
        <v>35</v>
      </c>
      <c r="D2195">
        <v>117368.73</v>
      </c>
      <c r="E2195">
        <v>32130.65</v>
      </c>
      <c r="F2195" s="4">
        <v>44462</v>
      </c>
      <c r="G2195" s="4">
        <v>45015</v>
      </c>
      <c r="H2195" t="s">
        <v>957</v>
      </c>
      <c r="I2195" t="s">
        <v>13</v>
      </c>
    </row>
    <row r="2196" spans="1:9" x14ac:dyDescent="0.3">
      <c r="A2196" t="s">
        <v>3926</v>
      </c>
      <c r="B2196" t="s">
        <v>3927</v>
      </c>
      <c r="C2196" t="s">
        <v>16</v>
      </c>
      <c r="D2196">
        <v>736622.7</v>
      </c>
      <c r="E2196">
        <v>6597.11</v>
      </c>
      <c r="F2196" s="4">
        <v>45047</v>
      </c>
      <c r="G2196" s="4">
        <v>45862</v>
      </c>
      <c r="H2196" t="s">
        <v>82</v>
      </c>
      <c r="I2196" t="s">
        <v>18</v>
      </c>
    </row>
    <row r="2197" spans="1:9" x14ac:dyDescent="0.3">
      <c r="A2197" t="s">
        <v>3928</v>
      </c>
      <c r="B2197" t="s">
        <v>3929</v>
      </c>
      <c r="C2197" t="s">
        <v>39</v>
      </c>
      <c r="D2197">
        <v>246147.02</v>
      </c>
      <c r="E2197">
        <v>36767.21</v>
      </c>
      <c r="F2197" s="4">
        <v>45430</v>
      </c>
      <c r="G2197" s="4">
        <v>45601</v>
      </c>
      <c r="H2197" t="s">
        <v>335</v>
      </c>
      <c r="I2197" t="s">
        <v>18</v>
      </c>
    </row>
    <row r="2198" spans="1:9" x14ac:dyDescent="0.3">
      <c r="A2198" t="s">
        <v>3930</v>
      </c>
      <c r="B2198" t="s">
        <v>3931</v>
      </c>
      <c r="C2198" t="s">
        <v>39</v>
      </c>
      <c r="D2198">
        <v>127043.97</v>
      </c>
      <c r="E2198">
        <v>4816.38</v>
      </c>
      <c r="F2198" s="4">
        <v>44356</v>
      </c>
      <c r="G2198" s="4">
        <v>45648</v>
      </c>
      <c r="H2198" t="s">
        <v>1991</v>
      </c>
      <c r="I2198" t="s">
        <v>29</v>
      </c>
    </row>
    <row r="2199" spans="1:9" x14ac:dyDescent="0.3">
      <c r="A2199" t="s">
        <v>3932</v>
      </c>
      <c r="B2199" t="s">
        <v>1033</v>
      </c>
      <c r="C2199" t="s">
        <v>39</v>
      </c>
      <c r="D2199">
        <v>377599.39</v>
      </c>
      <c r="E2199">
        <v>16656.27</v>
      </c>
      <c r="F2199" s="4">
        <v>44236</v>
      </c>
      <c r="G2199" s="4">
        <v>45026</v>
      </c>
      <c r="H2199" t="s">
        <v>1197</v>
      </c>
      <c r="I2199" t="s">
        <v>29</v>
      </c>
    </row>
    <row r="2200" spans="1:9" x14ac:dyDescent="0.3">
      <c r="A2200" t="s">
        <v>3933</v>
      </c>
      <c r="B2200" t="s">
        <v>3404</v>
      </c>
      <c r="C2200" t="s">
        <v>11</v>
      </c>
      <c r="D2200">
        <v>423515.6</v>
      </c>
      <c r="E2200">
        <v>18192.87</v>
      </c>
      <c r="F2200" s="4">
        <v>45238</v>
      </c>
      <c r="G2200" s="4">
        <v>45595</v>
      </c>
      <c r="H2200" t="s">
        <v>1380</v>
      </c>
      <c r="I2200" t="s">
        <v>18</v>
      </c>
    </row>
    <row r="2201" spans="1:9" x14ac:dyDescent="0.3">
      <c r="A2201" t="s">
        <v>3934</v>
      </c>
      <c r="B2201" t="s">
        <v>3935</v>
      </c>
      <c r="C2201" t="s">
        <v>35</v>
      </c>
      <c r="D2201">
        <v>914592.78</v>
      </c>
      <c r="E2201">
        <v>37344.769999999997</v>
      </c>
      <c r="F2201" s="4">
        <v>44730</v>
      </c>
      <c r="G2201" s="4">
        <v>44856</v>
      </c>
      <c r="H2201" t="s">
        <v>1669</v>
      </c>
      <c r="I2201" t="s">
        <v>13</v>
      </c>
    </row>
    <row r="2202" spans="1:9" x14ac:dyDescent="0.3">
      <c r="A2202" t="s">
        <v>3936</v>
      </c>
      <c r="B2202" t="s">
        <v>3937</v>
      </c>
      <c r="C2202" t="s">
        <v>27</v>
      </c>
      <c r="D2202">
        <v>989670.26</v>
      </c>
      <c r="E2202">
        <v>47696.92</v>
      </c>
      <c r="F2202" s="4">
        <v>44905</v>
      </c>
      <c r="G2202" s="4">
        <v>45655</v>
      </c>
      <c r="H2202" t="s">
        <v>36</v>
      </c>
      <c r="I2202" t="s">
        <v>13</v>
      </c>
    </row>
    <row r="2203" spans="1:9" x14ac:dyDescent="0.3">
      <c r="A2203" t="s">
        <v>3938</v>
      </c>
      <c r="B2203" t="s">
        <v>3939</v>
      </c>
      <c r="C2203" t="s">
        <v>35</v>
      </c>
      <c r="D2203">
        <v>789134.3</v>
      </c>
      <c r="E2203">
        <v>24760.7</v>
      </c>
      <c r="F2203" s="4">
        <v>45072</v>
      </c>
      <c r="G2203" s="4">
        <v>45672</v>
      </c>
      <c r="H2203" t="s">
        <v>348</v>
      </c>
      <c r="I2203" t="s">
        <v>13</v>
      </c>
    </row>
    <row r="2204" spans="1:9" x14ac:dyDescent="0.3">
      <c r="A2204" t="s">
        <v>3940</v>
      </c>
      <c r="B2204" t="s">
        <v>3941</v>
      </c>
      <c r="C2204" t="s">
        <v>39</v>
      </c>
      <c r="D2204">
        <v>983531.32</v>
      </c>
      <c r="E2204">
        <v>44931.03</v>
      </c>
      <c r="F2204" s="4">
        <v>44102</v>
      </c>
      <c r="G2204" s="4">
        <v>45518</v>
      </c>
      <c r="H2204" t="s">
        <v>341</v>
      </c>
      <c r="I2204" t="s">
        <v>29</v>
      </c>
    </row>
    <row r="2205" spans="1:9" x14ac:dyDescent="0.3">
      <c r="A2205" t="s">
        <v>3942</v>
      </c>
      <c r="B2205" t="s">
        <v>3943</v>
      </c>
      <c r="C2205" t="s">
        <v>35</v>
      </c>
      <c r="D2205">
        <v>954092.77</v>
      </c>
      <c r="E2205">
        <v>31766.48</v>
      </c>
      <c r="F2205" s="4">
        <v>45464</v>
      </c>
      <c r="G2205" s="4">
        <v>45568</v>
      </c>
      <c r="H2205" t="s">
        <v>40</v>
      </c>
      <c r="I2205" t="s">
        <v>18</v>
      </c>
    </row>
    <row r="2206" spans="1:9" x14ac:dyDescent="0.3">
      <c r="A2206" t="s">
        <v>3944</v>
      </c>
      <c r="B2206" t="s">
        <v>1542</v>
      </c>
      <c r="C2206" t="s">
        <v>16</v>
      </c>
      <c r="D2206">
        <v>397267.05</v>
      </c>
      <c r="E2206">
        <v>21497.71</v>
      </c>
      <c r="F2206" s="4">
        <v>45324</v>
      </c>
      <c r="G2206" s="4">
        <v>45580</v>
      </c>
      <c r="H2206" t="s">
        <v>640</v>
      </c>
      <c r="I2206" t="s">
        <v>13</v>
      </c>
    </row>
    <row r="2207" spans="1:9" x14ac:dyDescent="0.3">
      <c r="A2207" t="s">
        <v>3945</v>
      </c>
      <c r="B2207" t="s">
        <v>2788</v>
      </c>
      <c r="C2207" t="s">
        <v>11</v>
      </c>
      <c r="D2207">
        <v>538245.88</v>
      </c>
      <c r="E2207">
        <v>13312.57</v>
      </c>
      <c r="F2207" s="4">
        <v>44963</v>
      </c>
      <c r="G2207" s="4">
        <v>45145</v>
      </c>
      <c r="H2207" t="s">
        <v>581</v>
      </c>
      <c r="I2207" t="s">
        <v>18</v>
      </c>
    </row>
    <row r="2208" spans="1:9" x14ac:dyDescent="0.3">
      <c r="A2208" t="s">
        <v>3946</v>
      </c>
      <c r="B2208" t="s">
        <v>838</v>
      </c>
      <c r="C2208" t="s">
        <v>11</v>
      </c>
      <c r="D2208">
        <v>999892.9</v>
      </c>
      <c r="E2208">
        <v>3013.88</v>
      </c>
      <c r="F2208" s="4">
        <v>44323</v>
      </c>
      <c r="G2208" s="4">
        <v>44686</v>
      </c>
      <c r="H2208" t="s">
        <v>182</v>
      </c>
      <c r="I2208" t="s">
        <v>29</v>
      </c>
    </row>
    <row r="2209" spans="1:9" x14ac:dyDescent="0.3">
      <c r="A2209" t="s">
        <v>3947</v>
      </c>
      <c r="B2209" t="s">
        <v>3948</v>
      </c>
      <c r="C2209" t="s">
        <v>35</v>
      </c>
      <c r="D2209">
        <v>803202.2</v>
      </c>
      <c r="E2209">
        <v>43661.66</v>
      </c>
      <c r="F2209" s="4">
        <v>45256</v>
      </c>
      <c r="G2209" s="4">
        <v>45515</v>
      </c>
      <c r="H2209" t="s">
        <v>973</v>
      </c>
      <c r="I2209" t="s">
        <v>13</v>
      </c>
    </row>
    <row r="2210" spans="1:9" x14ac:dyDescent="0.3">
      <c r="A2210" t="s">
        <v>3949</v>
      </c>
      <c r="B2210" t="s">
        <v>1961</v>
      </c>
      <c r="C2210" t="s">
        <v>27</v>
      </c>
      <c r="D2210">
        <v>353624.14</v>
      </c>
      <c r="E2210">
        <v>36536.89</v>
      </c>
      <c r="F2210" s="4">
        <v>44422</v>
      </c>
      <c r="G2210" s="4">
        <v>44731</v>
      </c>
      <c r="H2210" t="s">
        <v>49</v>
      </c>
      <c r="I2210" t="s">
        <v>13</v>
      </c>
    </row>
    <row r="2211" spans="1:9" x14ac:dyDescent="0.3">
      <c r="A2211" t="s">
        <v>3950</v>
      </c>
      <c r="B2211" t="s">
        <v>3951</v>
      </c>
      <c r="C2211" t="s">
        <v>11</v>
      </c>
      <c r="D2211">
        <v>423347.9</v>
      </c>
      <c r="E2211">
        <v>47259</v>
      </c>
      <c r="F2211" s="4">
        <v>44579</v>
      </c>
      <c r="G2211" s="4">
        <v>45485</v>
      </c>
      <c r="H2211" t="s">
        <v>368</v>
      </c>
      <c r="I2211" t="s">
        <v>13</v>
      </c>
    </row>
    <row r="2212" spans="1:9" x14ac:dyDescent="0.3">
      <c r="A2212" t="s">
        <v>3952</v>
      </c>
      <c r="B2212" t="s">
        <v>3953</v>
      </c>
      <c r="C2212" t="s">
        <v>11</v>
      </c>
      <c r="D2212">
        <v>222468.9</v>
      </c>
      <c r="E2212">
        <v>20534.64</v>
      </c>
      <c r="F2212" s="4">
        <v>45286</v>
      </c>
      <c r="G2212" s="4">
        <v>45299</v>
      </c>
      <c r="H2212" t="s">
        <v>726</v>
      </c>
      <c r="I2212" t="s">
        <v>18</v>
      </c>
    </row>
    <row r="2213" spans="1:9" x14ac:dyDescent="0.3">
      <c r="A2213" t="s">
        <v>3954</v>
      </c>
      <c r="B2213" t="s">
        <v>3955</v>
      </c>
      <c r="C2213" t="s">
        <v>11</v>
      </c>
      <c r="D2213">
        <v>455258.92</v>
      </c>
      <c r="E2213">
        <v>20239.11</v>
      </c>
      <c r="F2213" s="4">
        <v>45218</v>
      </c>
      <c r="G2213" s="4">
        <v>45440</v>
      </c>
      <c r="H2213" t="s">
        <v>170</v>
      </c>
      <c r="I2213" t="s">
        <v>13</v>
      </c>
    </row>
    <row r="2214" spans="1:9" x14ac:dyDescent="0.3">
      <c r="A2214" t="s">
        <v>3956</v>
      </c>
      <c r="B2214" t="s">
        <v>2795</v>
      </c>
      <c r="C2214" t="s">
        <v>39</v>
      </c>
      <c r="D2214">
        <v>667410.53</v>
      </c>
      <c r="E2214">
        <v>17506.95</v>
      </c>
      <c r="F2214" s="4">
        <v>44304</v>
      </c>
      <c r="G2214" s="4">
        <v>44353</v>
      </c>
      <c r="H2214" t="s">
        <v>614</v>
      </c>
      <c r="I2214" t="s">
        <v>29</v>
      </c>
    </row>
    <row r="2215" spans="1:9" x14ac:dyDescent="0.3">
      <c r="A2215" t="s">
        <v>3957</v>
      </c>
      <c r="B2215" t="s">
        <v>1701</v>
      </c>
      <c r="C2215" t="s">
        <v>16</v>
      </c>
      <c r="D2215">
        <v>817469.31</v>
      </c>
      <c r="E2215">
        <v>13856.64</v>
      </c>
      <c r="F2215" s="4">
        <v>45148</v>
      </c>
      <c r="G2215" s="4">
        <v>45168</v>
      </c>
      <c r="H2215" t="s">
        <v>161</v>
      </c>
      <c r="I2215" t="s">
        <v>13</v>
      </c>
    </row>
    <row r="2216" spans="1:9" x14ac:dyDescent="0.3">
      <c r="A2216" t="s">
        <v>3958</v>
      </c>
      <c r="B2216" t="s">
        <v>3959</v>
      </c>
      <c r="C2216" t="s">
        <v>27</v>
      </c>
      <c r="D2216">
        <v>997507.71</v>
      </c>
      <c r="E2216">
        <v>43267.51</v>
      </c>
      <c r="F2216" s="4">
        <v>44525</v>
      </c>
      <c r="G2216" s="4">
        <v>45537</v>
      </c>
      <c r="H2216" t="s">
        <v>2027</v>
      </c>
      <c r="I2216" t="s">
        <v>18</v>
      </c>
    </row>
    <row r="2217" spans="1:9" x14ac:dyDescent="0.3">
      <c r="A2217" t="s">
        <v>3960</v>
      </c>
      <c r="B2217" t="s">
        <v>1866</v>
      </c>
      <c r="C2217" t="s">
        <v>35</v>
      </c>
      <c r="D2217">
        <v>775941.26</v>
      </c>
      <c r="E2217">
        <v>16778.21</v>
      </c>
      <c r="F2217" s="4">
        <v>45273</v>
      </c>
      <c r="G2217" s="4">
        <v>45686</v>
      </c>
      <c r="H2217" t="s">
        <v>298</v>
      </c>
      <c r="I2217" t="s">
        <v>13</v>
      </c>
    </row>
    <row r="2218" spans="1:9" x14ac:dyDescent="0.3">
      <c r="A2218" t="s">
        <v>3961</v>
      </c>
      <c r="B2218" t="s">
        <v>3962</v>
      </c>
      <c r="C2218" t="s">
        <v>27</v>
      </c>
      <c r="D2218">
        <v>394130.04</v>
      </c>
      <c r="E2218">
        <v>23217.52</v>
      </c>
      <c r="F2218" s="4">
        <v>45030</v>
      </c>
      <c r="G2218" s="4">
        <v>45129</v>
      </c>
      <c r="H2218" t="s">
        <v>2249</v>
      </c>
      <c r="I2218" t="s">
        <v>13</v>
      </c>
    </row>
    <row r="2219" spans="1:9" x14ac:dyDescent="0.3">
      <c r="A2219" t="s">
        <v>3963</v>
      </c>
      <c r="B2219" t="s">
        <v>1544</v>
      </c>
      <c r="C2219" t="s">
        <v>27</v>
      </c>
      <c r="D2219">
        <v>477525.09</v>
      </c>
      <c r="E2219">
        <v>36394.71</v>
      </c>
      <c r="F2219" s="4">
        <v>45327</v>
      </c>
      <c r="G2219" s="4">
        <v>45541</v>
      </c>
      <c r="H2219" t="s">
        <v>691</v>
      </c>
      <c r="I2219" t="s">
        <v>13</v>
      </c>
    </row>
    <row r="2220" spans="1:9" x14ac:dyDescent="0.3">
      <c r="A2220" t="s">
        <v>3964</v>
      </c>
      <c r="B2220" t="s">
        <v>1265</v>
      </c>
      <c r="C2220" t="s">
        <v>16</v>
      </c>
      <c r="D2220">
        <v>265020.34000000003</v>
      </c>
      <c r="E2220">
        <v>43417.98</v>
      </c>
      <c r="F2220" s="4">
        <v>44711</v>
      </c>
      <c r="G2220" s="4">
        <v>45130</v>
      </c>
      <c r="H2220" t="s">
        <v>795</v>
      </c>
      <c r="I2220" t="s">
        <v>13</v>
      </c>
    </row>
    <row r="2221" spans="1:9" x14ac:dyDescent="0.3">
      <c r="A2221" t="s">
        <v>3965</v>
      </c>
      <c r="B2221" t="s">
        <v>3966</v>
      </c>
      <c r="C2221" t="s">
        <v>27</v>
      </c>
      <c r="D2221">
        <v>842818.57</v>
      </c>
      <c r="E2221">
        <v>31168.75</v>
      </c>
      <c r="F2221" s="4">
        <v>44978</v>
      </c>
      <c r="G2221" s="4">
        <v>45439</v>
      </c>
      <c r="H2221" t="s">
        <v>199</v>
      </c>
      <c r="I2221" t="s">
        <v>29</v>
      </c>
    </row>
    <row r="2222" spans="1:9" x14ac:dyDescent="0.3">
      <c r="A2222" t="s">
        <v>3967</v>
      </c>
      <c r="B2222" t="s">
        <v>3968</v>
      </c>
      <c r="C2222" t="s">
        <v>39</v>
      </c>
      <c r="D2222">
        <v>476553.37</v>
      </c>
      <c r="E2222">
        <v>10932.16</v>
      </c>
      <c r="F2222" s="4">
        <v>45059</v>
      </c>
      <c r="G2222" s="4">
        <v>45836</v>
      </c>
      <c r="H2222" t="s">
        <v>405</v>
      </c>
      <c r="I2222" t="s">
        <v>29</v>
      </c>
    </row>
    <row r="2223" spans="1:9" x14ac:dyDescent="0.3">
      <c r="A2223" t="s">
        <v>3969</v>
      </c>
      <c r="B2223" t="s">
        <v>3970</v>
      </c>
      <c r="C2223" t="s">
        <v>11</v>
      </c>
      <c r="D2223">
        <v>220447.16</v>
      </c>
      <c r="E2223">
        <v>16720.5</v>
      </c>
      <c r="F2223" s="4">
        <v>45365</v>
      </c>
      <c r="G2223" s="4">
        <v>45488</v>
      </c>
      <c r="H2223" t="s">
        <v>128</v>
      </c>
      <c r="I2223" t="s">
        <v>29</v>
      </c>
    </row>
    <row r="2224" spans="1:9" x14ac:dyDescent="0.3">
      <c r="A2224" t="s">
        <v>3971</v>
      </c>
      <c r="B2224" t="s">
        <v>1189</v>
      </c>
      <c r="C2224" t="s">
        <v>16</v>
      </c>
      <c r="D2224">
        <v>812439.59</v>
      </c>
      <c r="E2224">
        <v>35834.47</v>
      </c>
      <c r="F2224" s="4">
        <v>44637</v>
      </c>
      <c r="G2224" s="4">
        <v>45251</v>
      </c>
      <c r="H2224" t="s">
        <v>537</v>
      </c>
      <c r="I2224" t="s">
        <v>13</v>
      </c>
    </row>
    <row r="2225" spans="1:9" x14ac:dyDescent="0.3">
      <c r="A2225" t="s">
        <v>3972</v>
      </c>
      <c r="B2225" t="s">
        <v>2360</v>
      </c>
      <c r="C2225" t="s">
        <v>16</v>
      </c>
      <c r="D2225">
        <v>294630.88</v>
      </c>
      <c r="E2225">
        <v>30829.61</v>
      </c>
      <c r="F2225" s="4">
        <v>44751</v>
      </c>
      <c r="G2225" s="4">
        <v>44824</v>
      </c>
      <c r="H2225" t="s">
        <v>225</v>
      </c>
      <c r="I2225" t="s">
        <v>13</v>
      </c>
    </row>
    <row r="2226" spans="1:9" x14ac:dyDescent="0.3">
      <c r="A2226" t="s">
        <v>3973</v>
      </c>
      <c r="B2226" t="s">
        <v>2022</v>
      </c>
      <c r="C2226" t="s">
        <v>39</v>
      </c>
      <c r="D2226">
        <v>288569.77</v>
      </c>
      <c r="E2226">
        <v>24717.96</v>
      </c>
      <c r="F2226" s="4">
        <v>44102</v>
      </c>
      <c r="G2226" s="4">
        <v>45516</v>
      </c>
      <c r="H2226" t="s">
        <v>909</v>
      </c>
      <c r="I2226" t="s">
        <v>18</v>
      </c>
    </row>
    <row r="2227" spans="1:9" x14ac:dyDescent="0.3">
      <c r="A2227" t="s">
        <v>3974</v>
      </c>
      <c r="B2227" t="s">
        <v>3975</v>
      </c>
      <c r="C2227" t="s">
        <v>35</v>
      </c>
      <c r="D2227">
        <v>679983.22</v>
      </c>
      <c r="E2227">
        <v>23289.56</v>
      </c>
      <c r="F2227" s="4">
        <v>44627</v>
      </c>
      <c r="G2227" s="4">
        <v>45420</v>
      </c>
      <c r="H2227" t="s">
        <v>116</v>
      </c>
      <c r="I2227" t="s">
        <v>13</v>
      </c>
    </row>
    <row r="2228" spans="1:9" x14ac:dyDescent="0.3">
      <c r="A2228" t="s">
        <v>3976</v>
      </c>
      <c r="B2228" t="s">
        <v>3977</v>
      </c>
      <c r="C2228" t="s">
        <v>39</v>
      </c>
      <c r="D2228">
        <v>491989.26</v>
      </c>
      <c r="E2228">
        <v>3626.2</v>
      </c>
      <c r="F2228" s="4">
        <v>44211</v>
      </c>
      <c r="G2228" s="4">
        <v>44260</v>
      </c>
      <c r="H2228" t="s">
        <v>586</v>
      </c>
      <c r="I2228" t="s">
        <v>18</v>
      </c>
    </row>
    <row r="2229" spans="1:9" x14ac:dyDescent="0.3">
      <c r="A2229" t="s">
        <v>3978</v>
      </c>
      <c r="B2229" t="s">
        <v>3979</v>
      </c>
      <c r="C2229" t="s">
        <v>11</v>
      </c>
      <c r="D2229">
        <v>594868.46</v>
      </c>
      <c r="E2229">
        <v>47282.66</v>
      </c>
      <c r="F2229" s="4">
        <v>44661</v>
      </c>
      <c r="G2229" s="4">
        <v>44710</v>
      </c>
      <c r="H2229" t="s">
        <v>1272</v>
      </c>
      <c r="I2229" t="s">
        <v>13</v>
      </c>
    </row>
    <row r="2230" spans="1:9" x14ac:dyDescent="0.3">
      <c r="A2230" t="s">
        <v>3980</v>
      </c>
      <c r="B2230" t="s">
        <v>175</v>
      </c>
      <c r="C2230" t="s">
        <v>11</v>
      </c>
      <c r="D2230">
        <v>887288.76</v>
      </c>
      <c r="E2230">
        <v>29720.83</v>
      </c>
      <c r="F2230" s="4">
        <v>44089</v>
      </c>
      <c r="G2230" s="4">
        <v>44896</v>
      </c>
      <c r="H2230" t="s">
        <v>1286</v>
      </c>
      <c r="I2230" t="s">
        <v>13</v>
      </c>
    </row>
    <row r="2231" spans="1:9" x14ac:dyDescent="0.3">
      <c r="A2231" t="s">
        <v>3981</v>
      </c>
      <c r="B2231" t="s">
        <v>836</v>
      </c>
      <c r="C2231" t="s">
        <v>11</v>
      </c>
      <c r="D2231">
        <v>864233.59</v>
      </c>
      <c r="E2231">
        <v>18450.84</v>
      </c>
      <c r="F2231" s="4">
        <v>44336</v>
      </c>
      <c r="G2231" s="4">
        <v>45157</v>
      </c>
      <c r="H2231" t="s">
        <v>1447</v>
      </c>
      <c r="I2231" t="s">
        <v>13</v>
      </c>
    </row>
    <row r="2232" spans="1:9" x14ac:dyDescent="0.3">
      <c r="A2232" t="s">
        <v>3982</v>
      </c>
      <c r="B2232" t="s">
        <v>1937</v>
      </c>
      <c r="C2232" t="s">
        <v>35</v>
      </c>
      <c r="D2232">
        <v>282817.56</v>
      </c>
      <c r="E2232">
        <v>43226.7</v>
      </c>
      <c r="F2232" s="4">
        <v>45104</v>
      </c>
      <c r="G2232" s="4">
        <v>45493</v>
      </c>
      <c r="H2232" t="s">
        <v>680</v>
      </c>
      <c r="I2232" t="s">
        <v>13</v>
      </c>
    </row>
    <row r="2233" spans="1:9" x14ac:dyDescent="0.3">
      <c r="A2233" t="s">
        <v>3983</v>
      </c>
      <c r="B2233" t="s">
        <v>3027</v>
      </c>
      <c r="C2233" t="s">
        <v>11</v>
      </c>
      <c r="D2233">
        <v>935953.18</v>
      </c>
      <c r="E2233">
        <v>4001.39</v>
      </c>
      <c r="F2233" s="4">
        <v>44550</v>
      </c>
      <c r="G2233" s="4">
        <v>44829</v>
      </c>
      <c r="H2233" t="s">
        <v>371</v>
      </c>
      <c r="I2233" t="s">
        <v>13</v>
      </c>
    </row>
    <row r="2234" spans="1:9" x14ac:dyDescent="0.3">
      <c r="A2234" t="s">
        <v>3984</v>
      </c>
      <c r="B2234" t="s">
        <v>3985</v>
      </c>
      <c r="C2234" t="s">
        <v>39</v>
      </c>
      <c r="D2234">
        <v>273824.06</v>
      </c>
      <c r="E2234">
        <v>28256.55</v>
      </c>
      <c r="F2234" s="4">
        <v>45395</v>
      </c>
      <c r="G2234" s="4">
        <v>45549</v>
      </c>
      <c r="H2234" t="s">
        <v>755</v>
      </c>
      <c r="I2234" t="s">
        <v>29</v>
      </c>
    </row>
    <row r="2235" spans="1:9" x14ac:dyDescent="0.3">
      <c r="A2235" t="s">
        <v>3986</v>
      </c>
      <c r="B2235" t="s">
        <v>3987</v>
      </c>
      <c r="C2235" t="s">
        <v>11</v>
      </c>
      <c r="D2235">
        <v>722772.4</v>
      </c>
      <c r="E2235">
        <v>18055.89</v>
      </c>
      <c r="F2235" s="4">
        <v>44453</v>
      </c>
      <c r="G2235" s="4">
        <v>45410</v>
      </c>
      <c r="H2235" t="s">
        <v>1197</v>
      </c>
      <c r="I2235" t="s">
        <v>18</v>
      </c>
    </row>
    <row r="2236" spans="1:9" x14ac:dyDescent="0.3">
      <c r="A2236" t="s">
        <v>3988</v>
      </c>
      <c r="B2236" t="s">
        <v>3989</v>
      </c>
      <c r="C2236" t="s">
        <v>39</v>
      </c>
      <c r="D2236">
        <v>581519.15</v>
      </c>
      <c r="E2236">
        <v>41291.760000000002</v>
      </c>
      <c r="F2236" s="4">
        <v>45305</v>
      </c>
      <c r="G2236" s="4">
        <v>45795</v>
      </c>
      <c r="H2236" t="s">
        <v>569</v>
      </c>
      <c r="I2236" t="s">
        <v>29</v>
      </c>
    </row>
    <row r="2237" spans="1:9" x14ac:dyDescent="0.3">
      <c r="A2237" t="s">
        <v>3990</v>
      </c>
      <c r="B2237" t="s">
        <v>3991</v>
      </c>
      <c r="C2237" t="s">
        <v>39</v>
      </c>
      <c r="D2237">
        <v>284894.63</v>
      </c>
      <c r="E2237">
        <v>48019.74</v>
      </c>
      <c r="F2237" s="4">
        <v>44943</v>
      </c>
      <c r="G2237" s="4">
        <v>45384</v>
      </c>
      <c r="H2237" t="s">
        <v>269</v>
      </c>
      <c r="I2237" t="s">
        <v>29</v>
      </c>
    </row>
    <row r="2238" spans="1:9" x14ac:dyDescent="0.3">
      <c r="A2238" t="s">
        <v>3992</v>
      </c>
      <c r="B2238" t="s">
        <v>3993</v>
      </c>
      <c r="C2238" t="s">
        <v>39</v>
      </c>
      <c r="D2238">
        <v>968106.89</v>
      </c>
      <c r="E2238">
        <v>27108.94</v>
      </c>
      <c r="F2238" s="4">
        <v>44788</v>
      </c>
      <c r="G2238" s="4">
        <v>45449</v>
      </c>
      <c r="H2238" t="s">
        <v>329</v>
      </c>
      <c r="I2238" t="s">
        <v>29</v>
      </c>
    </row>
    <row r="2239" spans="1:9" x14ac:dyDescent="0.3">
      <c r="A2239" t="s">
        <v>3994</v>
      </c>
      <c r="B2239" t="s">
        <v>2647</v>
      </c>
      <c r="C2239" t="s">
        <v>16</v>
      </c>
      <c r="D2239">
        <v>672180.77</v>
      </c>
      <c r="E2239">
        <v>41354.06</v>
      </c>
      <c r="F2239" s="4">
        <v>44313</v>
      </c>
      <c r="G2239" s="4">
        <v>45657</v>
      </c>
      <c r="H2239" t="s">
        <v>365</v>
      </c>
      <c r="I2239" t="s">
        <v>13</v>
      </c>
    </row>
    <row r="2240" spans="1:9" x14ac:dyDescent="0.3">
      <c r="A2240" t="s">
        <v>3995</v>
      </c>
      <c r="B2240" t="s">
        <v>10</v>
      </c>
      <c r="C2240" t="s">
        <v>27</v>
      </c>
      <c r="D2240">
        <v>819978.35</v>
      </c>
      <c r="E2240">
        <v>13794.69</v>
      </c>
      <c r="F2240" s="4">
        <v>44395</v>
      </c>
      <c r="G2240" s="4">
        <v>45787</v>
      </c>
      <c r="H2240" t="s">
        <v>669</v>
      </c>
      <c r="I2240" t="s">
        <v>29</v>
      </c>
    </row>
    <row r="2241" spans="1:9" x14ac:dyDescent="0.3">
      <c r="A2241" t="s">
        <v>3996</v>
      </c>
      <c r="B2241" t="s">
        <v>3997</v>
      </c>
      <c r="C2241" t="s">
        <v>39</v>
      </c>
      <c r="D2241">
        <v>375147.91</v>
      </c>
      <c r="E2241">
        <v>30423.66</v>
      </c>
      <c r="F2241" s="4">
        <v>44662</v>
      </c>
      <c r="G2241" s="4">
        <v>45556</v>
      </c>
      <c r="H2241" t="s">
        <v>1449</v>
      </c>
      <c r="I2241" t="s">
        <v>13</v>
      </c>
    </row>
    <row r="2242" spans="1:9" x14ac:dyDescent="0.3">
      <c r="A2242" t="s">
        <v>3998</v>
      </c>
      <c r="B2242" t="s">
        <v>2170</v>
      </c>
      <c r="C2242" t="s">
        <v>16</v>
      </c>
      <c r="D2242">
        <v>517429.33</v>
      </c>
      <c r="E2242">
        <v>30227.17</v>
      </c>
      <c r="F2242" s="4">
        <v>45247</v>
      </c>
      <c r="G2242" s="4">
        <v>45832</v>
      </c>
      <c r="H2242" t="s">
        <v>581</v>
      </c>
      <c r="I2242" t="s">
        <v>29</v>
      </c>
    </row>
    <row r="2243" spans="1:9" x14ac:dyDescent="0.3">
      <c r="A2243" t="s">
        <v>3999</v>
      </c>
      <c r="B2243" t="s">
        <v>3962</v>
      </c>
      <c r="C2243" t="s">
        <v>35</v>
      </c>
      <c r="D2243">
        <v>920411.93</v>
      </c>
      <c r="E2243">
        <v>29369.27</v>
      </c>
      <c r="F2243" s="4">
        <v>45489</v>
      </c>
      <c r="G2243" s="4">
        <v>45822</v>
      </c>
      <c r="H2243" t="s">
        <v>688</v>
      </c>
      <c r="I2243" t="s">
        <v>29</v>
      </c>
    </row>
    <row r="2244" spans="1:9" x14ac:dyDescent="0.3">
      <c r="A2244" t="s">
        <v>4000</v>
      </c>
      <c r="B2244" t="s">
        <v>4001</v>
      </c>
      <c r="C2244" t="s">
        <v>39</v>
      </c>
      <c r="D2244">
        <v>412393.7</v>
      </c>
      <c r="E2244">
        <v>21950.09</v>
      </c>
      <c r="F2244" s="4">
        <v>44841</v>
      </c>
      <c r="G2244" s="4">
        <v>45515</v>
      </c>
      <c r="H2244" t="s">
        <v>957</v>
      </c>
      <c r="I2244" t="s">
        <v>29</v>
      </c>
    </row>
    <row r="2245" spans="1:9" x14ac:dyDescent="0.3">
      <c r="A2245" t="s">
        <v>4002</v>
      </c>
      <c r="B2245" t="s">
        <v>2207</v>
      </c>
      <c r="C2245" t="s">
        <v>11</v>
      </c>
      <c r="D2245">
        <v>412283.16</v>
      </c>
      <c r="E2245">
        <v>40697.43</v>
      </c>
      <c r="F2245" s="4">
        <v>45353</v>
      </c>
      <c r="G2245" s="4">
        <v>45862</v>
      </c>
      <c r="H2245" t="s">
        <v>70</v>
      </c>
      <c r="I2245" t="s">
        <v>18</v>
      </c>
    </row>
    <row r="2246" spans="1:9" x14ac:dyDescent="0.3">
      <c r="A2246" t="s">
        <v>4003</v>
      </c>
      <c r="B2246" t="s">
        <v>4004</v>
      </c>
      <c r="C2246" t="s">
        <v>27</v>
      </c>
      <c r="D2246">
        <v>539412.42000000004</v>
      </c>
      <c r="E2246">
        <v>30930.33</v>
      </c>
      <c r="F2246" s="4">
        <v>44895</v>
      </c>
      <c r="G2246" s="4">
        <v>44918</v>
      </c>
      <c r="H2246" t="s">
        <v>315</v>
      </c>
      <c r="I2246" t="s">
        <v>13</v>
      </c>
    </row>
    <row r="2247" spans="1:9" x14ac:dyDescent="0.3">
      <c r="A2247" t="s">
        <v>4005</v>
      </c>
      <c r="B2247" t="s">
        <v>66</v>
      </c>
      <c r="C2247" t="s">
        <v>39</v>
      </c>
      <c r="D2247">
        <v>464947.6</v>
      </c>
      <c r="E2247">
        <v>22547.89</v>
      </c>
      <c r="F2247" s="4">
        <v>45491</v>
      </c>
      <c r="G2247" s="4">
        <v>45853</v>
      </c>
      <c r="H2247" t="s">
        <v>179</v>
      </c>
      <c r="I2247" t="s">
        <v>13</v>
      </c>
    </row>
    <row r="2248" spans="1:9" x14ac:dyDescent="0.3">
      <c r="A2248" t="s">
        <v>4006</v>
      </c>
      <c r="B2248" t="s">
        <v>1818</v>
      </c>
      <c r="C2248" t="s">
        <v>39</v>
      </c>
      <c r="D2248">
        <v>552601.34</v>
      </c>
      <c r="E2248">
        <v>19350.79</v>
      </c>
      <c r="F2248" s="4">
        <v>44580</v>
      </c>
      <c r="G2248" s="4">
        <v>44586</v>
      </c>
      <c r="H2248" t="s">
        <v>76</v>
      </c>
      <c r="I2248" t="s">
        <v>18</v>
      </c>
    </row>
    <row r="2249" spans="1:9" x14ac:dyDescent="0.3">
      <c r="A2249" t="s">
        <v>4007</v>
      </c>
      <c r="B2249" t="s">
        <v>445</v>
      </c>
      <c r="C2249" t="s">
        <v>27</v>
      </c>
      <c r="D2249">
        <v>670064.06000000006</v>
      </c>
      <c r="E2249">
        <v>36286.6</v>
      </c>
      <c r="F2249" s="4">
        <v>45079</v>
      </c>
      <c r="G2249" s="4">
        <v>45347</v>
      </c>
      <c r="H2249" t="s">
        <v>1669</v>
      </c>
      <c r="I2249" t="s">
        <v>18</v>
      </c>
    </row>
    <row r="2250" spans="1:9" x14ac:dyDescent="0.3">
      <c r="A2250" t="s">
        <v>4008</v>
      </c>
      <c r="B2250" t="s">
        <v>4009</v>
      </c>
      <c r="C2250" t="s">
        <v>35</v>
      </c>
      <c r="D2250">
        <v>128750.2</v>
      </c>
      <c r="E2250">
        <v>34628.339999999997</v>
      </c>
      <c r="F2250" s="4">
        <v>44655</v>
      </c>
      <c r="G2250" s="4">
        <v>45410</v>
      </c>
      <c r="H2250" t="s">
        <v>17</v>
      </c>
      <c r="I2250" t="s">
        <v>13</v>
      </c>
    </row>
    <row r="2251" spans="1:9" x14ac:dyDescent="0.3">
      <c r="A2251" t="s">
        <v>4010</v>
      </c>
      <c r="B2251" t="s">
        <v>3196</v>
      </c>
      <c r="C2251" t="s">
        <v>16</v>
      </c>
      <c r="D2251">
        <v>269027.68</v>
      </c>
      <c r="E2251">
        <v>12901.4</v>
      </c>
      <c r="F2251" s="4">
        <v>44985</v>
      </c>
      <c r="G2251" s="4">
        <v>45775</v>
      </c>
      <c r="H2251" t="s">
        <v>269</v>
      </c>
      <c r="I2251" t="s">
        <v>18</v>
      </c>
    </row>
    <row r="2252" spans="1:9" x14ac:dyDescent="0.3">
      <c r="A2252" t="s">
        <v>4011</v>
      </c>
      <c r="B2252" t="s">
        <v>964</v>
      </c>
      <c r="C2252" t="s">
        <v>11</v>
      </c>
      <c r="D2252">
        <v>773916.94</v>
      </c>
      <c r="E2252">
        <v>12735.61</v>
      </c>
      <c r="F2252" s="4">
        <v>44923</v>
      </c>
      <c r="G2252" s="4">
        <v>45485</v>
      </c>
      <c r="H2252" t="s">
        <v>474</v>
      </c>
      <c r="I2252" t="s">
        <v>29</v>
      </c>
    </row>
    <row r="2253" spans="1:9" x14ac:dyDescent="0.3">
      <c r="A2253" t="s">
        <v>4012</v>
      </c>
      <c r="B2253" t="s">
        <v>3269</v>
      </c>
      <c r="C2253" t="s">
        <v>16</v>
      </c>
      <c r="D2253">
        <v>385512.42</v>
      </c>
      <c r="E2253">
        <v>9385.16</v>
      </c>
      <c r="F2253" s="4">
        <v>44946</v>
      </c>
      <c r="G2253" s="4">
        <v>45295</v>
      </c>
      <c r="H2253" t="s">
        <v>281</v>
      </c>
      <c r="I2253" t="s">
        <v>29</v>
      </c>
    </row>
    <row r="2254" spans="1:9" x14ac:dyDescent="0.3">
      <c r="A2254" t="s">
        <v>4013</v>
      </c>
      <c r="B2254" t="s">
        <v>268</v>
      </c>
      <c r="C2254" t="s">
        <v>16</v>
      </c>
      <c r="D2254">
        <v>450241.27</v>
      </c>
      <c r="E2254">
        <v>30733</v>
      </c>
      <c r="F2254" s="4">
        <v>44356</v>
      </c>
      <c r="G2254" s="4">
        <v>45802</v>
      </c>
      <c r="H2254" t="s">
        <v>477</v>
      </c>
      <c r="I2254" t="s">
        <v>18</v>
      </c>
    </row>
    <row r="2255" spans="1:9" x14ac:dyDescent="0.3">
      <c r="A2255" t="s">
        <v>4014</v>
      </c>
      <c r="B2255" t="s">
        <v>4015</v>
      </c>
      <c r="C2255" t="s">
        <v>16</v>
      </c>
      <c r="D2255">
        <v>192902.45</v>
      </c>
      <c r="E2255">
        <v>25767.06</v>
      </c>
      <c r="F2255" s="4">
        <v>45238</v>
      </c>
      <c r="G2255" s="4">
        <v>45341</v>
      </c>
      <c r="H2255" t="s">
        <v>626</v>
      </c>
      <c r="I2255" t="s">
        <v>18</v>
      </c>
    </row>
    <row r="2256" spans="1:9" x14ac:dyDescent="0.3">
      <c r="A2256" t="s">
        <v>4016</v>
      </c>
      <c r="B2256" t="s">
        <v>4017</v>
      </c>
      <c r="C2256" t="s">
        <v>39</v>
      </c>
      <c r="D2256">
        <v>316944.90000000002</v>
      </c>
      <c r="E2256">
        <v>49820.08</v>
      </c>
      <c r="F2256" s="4">
        <v>44620</v>
      </c>
      <c r="G2256" s="4">
        <v>44949</v>
      </c>
      <c r="H2256" t="s">
        <v>32</v>
      </c>
      <c r="I2256" t="s">
        <v>18</v>
      </c>
    </row>
    <row r="2257" spans="1:9" x14ac:dyDescent="0.3">
      <c r="A2257" t="s">
        <v>4018</v>
      </c>
      <c r="B2257" t="s">
        <v>3214</v>
      </c>
      <c r="C2257" t="s">
        <v>16</v>
      </c>
      <c r="D2257">
        <v>768642.32</v>
      </c>
      <c r="E2257">
        <v>30504.76</v>
      </c>
      <c r="F2257" s="4">
        <v>44680</v>
      </c>
      <c r="G2257" s="4">
        <v>45440</v>
      </c>
      <c r="H2257" t="s">
        <v>153</v>
      </c>
      <c r="I2257" t="s">
        <v>13</v>
      </c>
    </row>
    <row r="2258" spans="1:9" x14ac:dyDescent="0.3">
      <c r="A2258" t="s">
        <v>4019</v>
      </c>
      <c r="B2258" t="s">
        <v>1377</v>
      </c>
      <c r="C2258" t="s">
        <v>16</v>
      </c>
      <c r="D2258">
        <v>333799.71999999997</v>
      </c>
      <c r="E2258">
        <v>40271.64</v>
      </c>
      <c r="F2258" s="4">
        <v>44208</v>
      </c>
      <c r="G2258" s="4">
        <v>44792</v>
      </c>
      <c r="H2258" t="s">
        <v>281</v>
      </c>
      <c r="I2258" t="s">
        <v>13</v>
      </c>
    </row>
    <row r="2259" spans="1:9" x14ac:dyDescent="0.3">
      <c r="A2259" t="s">
        <v>4020</v>
      </c>
      <c r="B2259" t="s">
        <v>4021</v>
      </c>
      <c r="C2259" t="s">
        <v>27</v>
      </c>
      <c r="D2259">
        <v>169667.23</v>
      </c>
      <c r="E2259">
        <v>27781.07</v>
      </c>
      <c r="F2259" s="4">
        <v>45213</v>
      </c>
      <c r="G2259" s="4">
        <v>45760</v>
      </c>
      <c r="H2259" t="s">
        <v>70</v>
      </c>
      <c r="I2259" t="s">
        <v>18</v>
      </c>
    </row>
    <row r="2260" spans="1:9" x14ac:dyDescent="0.3">
      <c r="A2260" t="s">
        <v>4022</v>
      </c>
      <c r="B2260" t="s">
        <v>3048</v>
      </c>
      <c r="C2260" t="s">
        <v>16</v>
      </c>
      <c r="D2260">
        <v>149503.62</v>
      </c>
      <c r="E2260">
        <v>16851.189999999999</v>
      </c>
      <c r="F2260" s="4">
        <v>45212</v>
      </c>
      <c r="G2260" s="4">
        <v>45657</v>
      </c>
      <c r="H2260" t="s">
        <v>263</v>
      </c>
      <c r="I2260" t="s">
        <v>29</v>
      </c>
    </row>
    <row r="2261" spans="1:9" x14ac:dyDescent="0.3">
      <c r="A2261" t="s">
        <v>4023</v>
      </c>
      <c r="B2261" t="s">
        <v>4024</v>
      </c>
      <c r="C2261" t="s">
        <v>16</v>
      </c>
      <c r="D2261">
        <v>432453.69</v>
      </c>
      <c r="E2261">
        <v>40325.89</v>
      </c>
      <c r="F2261" s="4">
        <v>44954</v>
      </c>
      <c r="G2261" s="4">
        <v>45279</v>
      </c>
      <c r="H2261" t="s">
        <v>73</v>
      </c>
      <c r="I2261" t="s">
        <v>13</v>
      </c>
    </row>
    <row r="2262" spans="1:9" x14ac:dyDescent="0.3">
      <c r="A2262" t="s">
        <v>4025</v>
      </c>
      <c r="B2262" t="s">
        <v>4026</v>
      </c>
      <c r="C2262" t="s">
        <v>35</v>
      </c>
      <c r="D2262">
        <v>348360.39</v>
      </c>
      <c r="E2262">
        <v>5546.36</v>
      </c>
      <c r="F2262" s="4">
        <v>45421</v>
      </c>
      <c r="G2262" s="4">
        <v>45483</v>
      </c>
      <c r="H2262" t="s">
        <v>278</v>
      </c>
      <c r="I2262" t="s">
        <v>18</v>
      </c>
    </row>
    <row r="2263" spans="1:9" x14ac:dyDescent="0.3">
      <c r="A2263" t="s">
        <v>4027</v>
      </c>
      <c r="B2263" t="s">
        <v>2286</v>
      </c>
      <c r="C2263" t="s">
        <v>35</v>
      </c>
      <c r="D2263">
        <v>687788.5</v>
      </c>
      <c r="E2263">
        <v>12590.84</v>
      </c>
      <c r="F2263" s="4">
        <v>45285</v>
      </c>
      <c r="G2263" s="4">
        <v>45825</v>
      </c>
      <c r="H2263" t="s">
        <v>680</v>
      </c>
      <c r="I2263" t="s">
        <v>18</v>
      </c>
    </row>
    <row r="2264" spans="1:9" x14ac:dyDescent="0.3">
      <c r="A2264" t="s">
        <v>4028</v>
      </c>
      <c r="B2264" t="s">
        <v>169</v>
      </c>
      <c r="C2264" t="s">
        <v>39</v>
      </c>
      <c r="D2264">
        <v>326373.90999999997</v>
      </c>
      <c r="E2264">
        <v>30454.43</v>
      </c>
      <c r="F2264" s="4">
        <v>44476</v>
      </c>
      <c r="G2264" s="4">
        <v>45689</v>
      </c>
      <c r="H2264" t="s">
        <v>36</v>
      </c>
      <c r="I2264" t="s">
        <v>29</v>
      </c>
    </row>
    <row r="2265" spans="1:9" x14ac:dyDescent="0.3">
      <c r="A2265" t="s">
        <v>4029</v>
      </c>
      <c r="B2265" t="s">
        <v>4030</v>
      </c>
      <c r="C2265" t="s">
        <v>39</v>
      </c>
      <c r="D2265">
        <v>470110.7</v>
      </c>
      <c r="E2265">
        <v>26833.89</v>
      </c>
      <c r="F2265" s="4">
        <v>45179</v>
      </c>
      <c r="G2265" s="4">
        <v>45201</v>
      </c>
      <c r="H2265" t="s">
        <v>263</v>
      </c>
      <c r="I2265" t="s">
        <v>13</v>
      </c>
    </row>
    <row r="2266" spans="1:9" x14ac:dyDescent="0.3">
      <c r="A2266" t="s">
        <v>4031</v>
      </c>
      <c r="B2266" t="s">
        <v>2376</v>
      </c>
      <c r="C2266" t="s">
        <v>11</v>
      </c>
      <c r="D2266">
        <v>376004.81</v>
      </c>
      <c r="E2266">
        <v>27599.24</v>
      </c>
      <c r="F2266" s="4">
        <v>45365</v>
      </c>
      <c r="G2266" s="4">
        <v>45537</v>
      </c>
      <c r="H2266" t="s">
        <v>1038</v>
      </c>
      <c r="I2266" t="s">
        <v>29</v>
      </c>
    </row>
    <row r="2267" spans="1:9" x14ac:dyDescent="0.3">
      <c r="A2267" t="s">
        <v>4032</v>
      </c>
      <c r="B2267" t="s">
        <v>2114</v>
      </c>
      <c r="C2267" t="s">
        <v>16</v>
      </c>
      <c r="D2267">
        <v>846718.69</v>
      </c>
      <c r="E2267">
        <v>24511.68</v>
      </c>
      <c r="F2267" s="4">
        <v>44354</v>
      </c>
      <c r="G2267" s="4">
        <v>45133</v>
      </c>
      <c r="H2267" t="s">
        <v>416</v>
      </c>
      <c r="I2267" t="s">
        <v>18</v>
      </c>
    </row>
    <row r="2268" spans="1:9" x14ac:dyDescent="0.3">
      <c r="A2268" t="s">
        <v>4033</v>
      </c>
      <c r="B2268" t="s">
        <v>230</v>
      </c>
      <c r="C2268" t="s">
        <v>35</v>
      </c>
      <c r="D2268">
        <v>383062.32</v>
      </c>
      <c r="E2268">
        <v>12461.6</v>
      </c>
      <c r="F2268" s="4">
        <v>44894</v>
      </c>
      <c r="G2268" s="4">
        <v>45403</v>
      </c>
      <c r="H2268" t="s">
        <v>108</v>
      </c>
      <c r="I2268" t="s">
        <v>29</v>
      </c>
    </row>
    <row r="2269" spans="1:9" x14ac:dyDescent="0.3">
      <c r="A2269" t="s">
        <v>4034</v>
      </c>
      <c r="B2269" t="s">
        <v>4035</v>
      </c>
      <c r="C2269" t="s">
        <v>35</v>
      </c>
      <c r="D2269">
        <v>675071.24</v>
      </c>
      <c r="E2269">
        <v>47786.080000000002</v>
      </c>
      <c r="F2269" s="4">
        <v>45130</v>
      </c>
      <c r="G2269" s="4">
        <v>45328</v>
      </c>
      <c r="H2269" t="s">
        <v>348</v>
      </c>
      <c r="I2269" t="s">
        <v>13</v>
      </c>
    </row>
    <row r="2270" spans="1:9" x14ac:dyDescent="0.3">
      <c r="A2270" t="s">
        <v>4036</v>
      </c>
      <c r="B2270" t="s">
        <v>3628</v>
      </c>
      <c r="C2270" t="s">
        <v>39</v>
      </c>
      <c r="D2270">
        <v>175158.3</v>
      </c>
      <c r="E2270">
        <v>47436.13</v>
      </c>
      <c r="F2270" s="4">
        <v>45084</v>
      </c>
      <c r="G2270" s="4">
        <v>45581</v>
      </c>
      <c r="H2270" t="s">
        <v>1291</v>
      </c>
      <c r="I2270" t="s">
        <v>29</v>
      </c>
    </row>
    <row r="2271" spans="1:9" x14ac:dyDescent="0.3">
      <c r="A2271" t="s">
        <v>4037</v>
      </c>
      <c r="B2271" t="s">
        <v>373</v>
      </c>
      <c r="C2271" t="s">
        <v>39</v>
      </c>
      <c r="D2271">
        <v>987001.4</v>
      </c>
      <c r="E2271">
        <v>48164.63</v>
      </c>
      <c r="F2271" s="4">
        <v>44515</v>
      </c>
      <c r="G2271" s="4">
        <v>45224</v>
      </c>
      <c r="H2271" t="s">
        <v>957</v>
      </c>
      <c r="I2271" t="s">
        <v>18</v>
      </c>
    </row>
    <row r="2272" spans="1:9" x14ac:dyDescent="0.3">
      <c r="A2272" t="s">
        <v>4038</v>
      </c>
      <c r="B2272" t="s">
        <v>3672</v>
      </c>
      <c r="C2272" t="s">
        <v>11</v>
      </c>
      <c r="D2272">
        <v>397786.31</v>
      </c>
      <c r="E2272">
        <v>20997.94</v>
      </c>
      <c r="F2272" s="4">
        <v>44819</v>
      </c>
      <c r="G2272" s="4">
        <v>45326</v>
      </c>
      <c r="H2272" t="s">
        <v>902</v>
      </c>
      <c r="I2272" t="s">
        <v>18</v>
      </c>
    </row>
    <row r="2273" spans="1:9" x14ac:dyDescent="0.3">
      <c r="A2273" t="s">
        <v>4039</v>
      </c>
      <c r="B2273" t="s">
        <v>2722</v>
      </c>
      <c r="C2273" t="s">
        <v>39</v>
      </c>
      <c r="D2273">
        <v>215382.73</v>
      </c>
      <c r="E2273">
        <v>46494.47</v>
      </c>
      <c r="F2273" s="4">
        <v>45292</v>
      </c>
      <c r="G2273" s="4">
        <v>45399</v>
      </c>
      <c r="H2273" t="s">
        <v>383</v>
      </c>
      <c r="I2273" t="s">
        <v>18</v>
      </c>
    </row>
    <row r="2274" spans="1:9" x14ac:dyDescent="0.3">
      <c r="A2274" t="s">
        <v>4040</v>
      </c>
      <c r="B2274" t="s">
        <v>1022</v>
      </c>
      <c r="C2274" t="s">
        <v>11</v>
      </c>
      <c r="D2274">
        <v>697679.45</v>
      </c>
      <c r="E2274">
        <v>26781.97</v>
      </c>
      <c r="F2274" s="4">
        <v>45398</v>
      </c>
      <c r="G2274" s="4">
        <v>45795</v>
      </c>
      <c r="H2274" t="s">
        <v>502</v>
      </c>
      <c r="I2274" t="s">
        <v>18</v>
      </c>
    </row>
    <row r="2275" spans="1:9" x14ac:dyDescent="0.3">
      <c r="A2275" t="s">
        <v>4041</v>
      </c>
      <c r="B2275" t="s">
        <v>4042</v>
      </c>
      <c r="C2275" t="s">
        <v>35</v>
      </c>
      <c r="D2275">
        <v>748646.15</v>
      </c>
      <c r="E2275">
        <v>44366.62</v>
      </c>
      <c r="F2275" s="4">
        <v>44894</v>
      </c>
      <c r="G2275" s="4">
        <v>45736</v>
      </c>
      <c r="H2275" t="s">
        <v>902</v>
      </c>
      <c r="I2275" t="s">
        <v>29</v>
      </c>
    </row>
    <row r="2276" spans="1:9" x14ac:dyDescent="0.3">
      <c r="A2276" t="s">
        <v>4043</v>
      </c>
      <c r="B2276" t="s">
        <v>3139</v>
      </c>
      <c r="C2276" t="s">
        <v>39</v>
      </c>
      <c r="D2276">
        <v>539219.41</v>
      </c>
      <c r="E2276">
        <v>38270.33</v>
      </c>
      <c r="F2276" s="4">
        <v>45309</v>
      </c>
      <c r="G2276" s="4">
        <v>45511</v>
      </c>
      <c r="H2276" t="s">
        <v>193</v>
      </c>
      <c r="I2276" t="s">
        <v>13</v>
      </c>
    </row>
    <row r="2277" spans="1:9" x14ac:dyDescent="0.3">
      <c r="A2277" t="s">
        <v>4044</v>
      </c>
      <c r="B2277" t="s">
        <v>4045</v>
      </c>
      <c r="C2277" t="s">
        <v>27</v>
      </c>
      <c r="D2277">
        <v>506083.57</v>
      </c>
      <c r="E2277">
        <v>46324.18</v>
      </c>
      <c r="F2277" s="4">
        <v>44719</v>
      </c>
      <c r="G2277" s="4">
        <v>45198</v>
      </c>
      <c r="H2277" t="s">
        <v>61</v>
      </c>
      <c r="I2277" t="s">
        <v>18</v>
      </c>
    </row>
    <row r="2278" spans="1:9" x14ac:dyDescent="0.3">
      <c r="A2278" t="s">
        <v>4046</v>
      </c>
      <c r="B2278" t="s">
        <v>1779</v>
      </c>
      <c r="C2278" t="s">
        <v>39</v>
      </c>
      <c r="D2278">
        <v>748885.76</v>
      </c>
      <c r="E2278">
        <v>34573.97</v>
      </c>
      <c r="F2278" s="4">
        <v>44808</v>
      </c>
      <c r="G2278" s="4">
        <v>45363</v>
      </c>
      <c r="H2278" t="s">
        <v>851</v>
      </c>
      <c r="I2278" t="s">
        <v>29</v>
      </c>
    </row>
    <row r="2279" spans="1:9" x14ac:dyDescent="0.3">
      <c r="A2279" t="s">
        <v>4047</v>
      </c>
      <c r="B2279" t="s">
        <v>685</v>
      </c>
      <c r="C2279" t="s">
        <v>27</v>
      </c>
      <c r="D2279">
        <v>645179.64</v>
      </c>
      <c r="E2279">
        <v>20509.82</v>
      </c>
      <c r="F2279" s="4">
        <v>44531</v>
      </c>
      <c r="G2279" s="4">
        <v>44585</v>
      </c>
      <c r="H2279" t="s">
        <v>307</v>
      </c>
      <c r="I2279" t="s">
        <v>18</v>
      </c>
    </row>
    <row r="2280" spans="1:9" x14ac:dyDescent="0.3">
      <c r="A2280" t="s">
        <v>4048</v>
      </c>
      <c r="B2280" t="s">
        <v>3256</v>
      </c>
      <c r="C2280" t="s">
        <v>27</v>
      </c>
      <c r="D2280">
        <v>738732.47</v>
      </c>
      <c r="E2280">
        <v>30687.24</v>
      </c>
      <c r="F2280" s="4">
        <v>44115</v>
      </c>
      <c r="G2280" s="4">
        <v>45012</v>
      </c>
      <c r="H2280" t="s">
        <v>380</v>
      </c>
      <c r="I2280" t="s">
        <v>18</v>
      </c>
    </row>
    <row r="2281" spans="1:9" x14ac:dyDescent="0.3">
      <c r="A2281" t="s">
        <v>4049</v>
      </c>
      <c r="B2281" t="s">
        <v>355</v>
      </c>
      <c r="C2281" t="s">
        <v>11</v>
      </c>
      <c r="D2281">
        <v>657468.71</v>
      </c>
      <c r="E2281">
        <v>26614.42</v>
      </c>
      <c r="F2281" s="4">
        <v>44877</v>
      </c>
      <c r="G2281" s="4">
        <v>45595</v>
      </c>
      <c r="H2281" t="s">
        <v>669</v>
      </c>
      <c r="I2281" t="s">
        <v>13</v>
      </c>
    </row>
    <row r="2282" spans="1:9" x14ac:dyDescent="0.3">
      <c r="A2282" t="s">
        <v>4050</v>
      </c>
      <c r="B2282" t="s">
        <v>3027</v>
      </c>
      <c r="C2282" t="s">
        <v>11</v>
      </c>
      <c r="D2282">
        <v>169658.03</v>
      </c>
      <c r="E2282">
        <v>14153.26</v>
      </c>
      <c r="F2282" s="4">
        <v>45282</v>
      </c>
      <c r="G2282" s="4">
        <v>45643</v>
      </c>
      <c r="H2282" t="s">
        <v>429</v>
      </c>
      <c r="I2282" t="s">
        <v>13</v>
      </c>
    </row>
    <row r="2283" spans="1:9" x14ac:dyDescent="0.3">
      <c r="A2283" t="s">
        <v>4051</v>
      </c>
      <c r="B2283" t="s">
        <v>4052</v>
      </c>
      <c r="C2283" t="s">
        <v>11</v>
      </c>
      <c r="D2283">
        <v>559751.57999999996</v>
      </c>
      <c r="E2283">
        <v>48572.27</v>
      </c>
      <c r="F2283" s="4">
        <v>45271</v>
      </c>
      <c r="G2283" s="4">
        <v>45426</v>
      </c>
      <c r="H2283" t="s">
        <v>909</v>
      </c>
      <c r="I2283" t="s">
        <v>18</v>
      </c>
    </row>
    <row r="2284" spans="1:9" x14ac:dyDescent="0.3">
      <c r="A2284" t="s">
        <v>4053</v>
      </c>
      <c r="B2284" t="s">
        <v>3821</v>
      </c>
      <c r="C2284" t="s">
        <v>11</v>
      </c>
      <c r="D2284">
        <v>947590.39</v>
      </c>
      <c r="E2284">
        <v>46199.24</v>
      </c>
      <c r="F2284" s="4">
        <v>45023</v>
      </c>
      <c r="G2284" s="4">
        <v>45307</v>
      </c>
      <c r="H2284" t="s">
        <v>1286</v>
      </c>
      <c r="I2284" t="s">
        <v>18</v>
      </c>
    </row>
    <row r="2285" spans="1:9" x14ac:dyDescent="0.3">
      <c r="A2285" t="s">
        <v>4054</v>
      </c>
      <c r="B2285" t="s">
        <v>4055</v>
      </c>
      <c r="C2285" t="s">
        <v>35</v>
      </c>
      <c r="D2285">
        <v>744874.24</v>
      </c>
      <c r="E2285">
        <v>26151.94</v>
      </c>
      <c r="F2285" s="4">
        <v>45241</v>
      </c>
      <c r="G2285" s="4">
        <v>45715</v>
      </c>
      <c r="H2285" t="s">
        <v>698</v>
      </c>
      <c r="I2285" t="s">
        <v>18</v>
      </c>
    </row>
    <row r="2286" spans="1:9" x14ac:dyDescent="0.3">
      <c r="A2286" t="s">
        <v>4056</v>
      </c>
      <c r="B2286" t="s">
        <v>2333</v>
      </c>
      <c r="C2286" t="s">
        <v>16</v>
      </c>
      <c r="D2286">
        <v>817131.36</v>
      </c>
      <c r="E2286">
        <v>22442.68</v>
      </c>
      <c r="F2286" s="4">
        <v>44785</v>
      </c>
      <c r="G2286" s="4">
        <v>45088</v>
      </c>
      <c r="H2286" t="s">
        <v>292</v>
      </c>
      <c r="I2286" t="s">
        <v>13</v>
      </c>
    </row>
    <row r="2287" spans="1:9" x14ac:dyDescent="0.3">
      <c r="A2287" t="s">
        <v>4057</v>
      </c>
      <c r="B2287" t="s">
        <v>583</v>
      </c>
      <c r="C2287" t="s">
        <v>39</v>
      </c>
      <c r="D2287">
        <v>884299</v>
      </c>
      <c r="E2287">
        <v>11131.63</v>
      </c>
      <c r="F2287" s="4">
        <v>45117</v>
      </c>
      <c r="G2287" s="4">
        <v>45777</v>
      </c>
      <c r="H2287" t="s">
        <v>43</v>
      </c>
      <c r="I2287" t="s">
        <v>13</v>
      </c>
    </row>
    <row r="2288" spans="1:9" x14ac:dyDescent="0.3">
      <c r="A2288" t="s">
        <v>4058</v>
      </c>
      <c r="B2288" t="s">
        <v>1709</v>
      </c>
      <c r="C2288" t="s">
        <v>11</v>
      </c>
      <c r="D2288">
        <v>772448.7</v>
      </c>
      <c r="E2288">
        <v>7103.28</v>
      </c>
      <c r="F2288" s="4">
        <v>45271</v>
      </c>
      <c r="G2288" s="4">
        <v>45708</v>
      </c>
      <c r="H2288" t="s">
        <v>374</v>
      </c>
      <c r="I2288" t="s">
        <v>18</v>
      </c>
    </row>
    <row r="2289" spans="1:9" x14ac:dyDescent="0.3">
      <c r="A2289" t="s">
        <v>4059</v>
      </c>
      <c r="B2289" t="s">
        <v>4060</v>
      </c>
      <c r="C2289" t="s">
        <v>27</v>
      </c>
      <c r="D2289">
        <v>944268.69</v>
      </c>
      <c r="E2289">
        <v>34849.19</v>
      </c>
      <c r="F2289" s="4">
        <v>44522</v>
      </c>
      <c r="G2289" s="4">
        <v>45117</v>
      </c>
      <c r="H2289" t="s">
        <v>32</v>
      </c>
      <c r="I2289" t="s">
        <v>29</v>
      </c>
    </row>
    <row r="2290" spans="1:9" x14ac:dyDescent="0.3">
      <c r="A2290" t="s">
        <v>4061</v>
      </c>
      <c r="B2290" t="s">
        <v>1160</v>
      </c>
      <c r="C2290" t="s">
        <v>11</v>
      </c>
      <c r="D2290">
        <v>273804.19</v>
      </c>
      <c r="E2290">
        <v>6110.62</v>
      </c>
      <c r="F2290" s="4">
        <v>45279</v>
      </c>
      <c r="G2290" s="4">
        <v>45627</v>
      </c>
      <c r="H2290" t="s">
        <v>1669</v>
      </c>
      <c r="I2290" t="s">
        <v>13</v>
      </c>
    </row>
    <row r="2291" spans="1:9" x14ac:dyDescent="0.3">
      <c r="A2291" t="s">
        <v>4062</v>
      </c>
      <c r="B2291" t="s">
        <v>2877</v>
      </c>
      <c r="C2291" t="s">
        <v>16</v>
      </c>
      <c r="D2291">
        <v>980872.16</v>
      </c>
      <c r="E2291">
        <v>32474.83</v>
      </c>
      <c r="F2291" s="4">
        <v>44564</v>
      </c>
      <c r="G2291" s="4">
        <v>45583</v>
      </c>
      <c r="H2291" t="s">
        <v>179</v>
      </c>
      <c r="I2291" t="s">
        <v>13</v>
      </c>
    </row>
    <row r="2292" spans="1:9" x14ac:dyDescent="0.3">
      <c r="A2292" t="s">
        <v>4063</v>
      </c>
      <c r="B2292" t="s">
        <v>2722</v>
      </c>
      <c r="C2292" t="s">
        <v>27</v>
      </c>
      <c r="D2292">
        <v>189310.57</v>
      </c>
      <c r="E2292">
        <v>49885</v>
      </c>
      <c r="F2292" s="4">
        <v>44915</v>
      </c>
      <c r="G2292" s="4">
        <v>45674</v>
      </c>
      <c r="H2292" t="s">
        <v>902</v>
      </c>
      <c r="I2292" t="s">
        <v>29</v>
      </c>
    </row>
    <row r="2293" spans="1:9" x14ac:dyDescent="0.3">
      <c r="A2293" t="s">
        <v>4064</v>
      </c>
      <c r="B2293" t="s">
        <v>1625</v>
      </c>
      <c r="C2293" t="s">
        <v>39</v>
      </c>
      <c r="D2293">
        <v>519279.47</v>
      </c>
      <c r="E2293">
        <v>41012.89</v>
      </c>
      <c r="F2293" s="4">
        <v>45401</v>
      </c>
      <c r="G2293" s="4">
        <v>45571</v>
      </c>
      <c r="H2293" t="s">
        <v>185</v>
      </c>
      <c r="I2293" t="s">
        <v>13</v>
      </c>
    </row>
    <row r="2294" spans="1:9" x14ac:dyDescent="0.3">
      <c r="A2294" t="s">
        <v>4065</v>
      </c>
      <c r="B2294" t="s">
        <v>1688</v>
      </c>
      <c r="C2294" t="s">
        <v>39</v>
      </c>
      <c r="D2294">
        <v>965758.96</v>
      </c>
      <c r="E2294">
        <v>28073.5</v>
      </c>
      <c r="F2294" s="4">
        <v>44522</v>
      </c>
      <c r="G2294" s="4">
        <v>45207</v>
      </c>
      <c r="H2294" t="s">
        <v>980</v>
      </c>
      <c r="I2294" t="s">
        <v>18</v>
      </c>
    </row>
    <row r="2295" spans="1:9" x14ac:dyDescent="0.3">
      <c r="A2295" t="s">
        <v>4066</v>
      </c>
      <c r="B2295" t="s">
        <v>4067</v>
      </c>
      <c r="C2295" t="s">
        <v>16</v>
      </c>
      <c r="D2295">
        <v>720066.31</v>
      </c>
      <c r="E2295">
        <v>5645.14</v>
      </c>
      <c r="F2295" s="4">
        <v>45291</v>
      </c>
      <c r="G2295" s="4">
        <v>45581</v>
      </c>
      <c r="H2295" t="s">
        <v>432</v>
      </c>
      <c r="I2295" t="s">
        <v>29</v>
      </c>
    </row>
    <row r="2296" spans="1:9" x14ac:dyDescent="0.3">
      <c r="A2296" t="s">
        <v>4068</v>
      </c>
      <c r="B2296" t="s">
        <v>4069</v>
      </c>
      <c r="C2296" t="s">
        <v>39</v>
      </c>
      <c r="D2296">
        <v>642991.4</v>
      </c>
      <c r="E2296">
        <v>47507.28</v>
      </c>
      <c r="F2296" s="4">
        <v>45076</v>
      </c>
      <c r="G2296" s="4">
        <v>45599</v>
      </c>
      <c r="H2296" t="s">
        <v>193</v>
      </c>
      <c r="I2296" t="s">
        <v>13</v>
      </c>
    </row>
    <row r="2297" spans="1:9" x14ac:dyDescent="0.3">
      <c r="A2297" t="s">
        <v>4070</v>
      </c>
      <c r="B2297" t="s">
        <v>4071</v>
      </c>
      <c r="C2297" t="s">
        <v>27</v>
      </c>
      <c r="D2297">
        <v>816944.93</v>
      </c>
      <c r="E2297">
        <v>9953.17</v>
      </c>
      <c r="F2297" s="4">
        <v>44689</v>
      </c>
      <c r="G2297" s="4">
        <v>45600</v>
      </c>
      <c r="H2297" t="s">
        <v>973</v>
      </c>
      <c r="I2297" t="s">
        <v>29</v>
      </c>
    </row>
    <row r="2298" spans="1:9" x14ac:dyDescent="0.3">
      <c r="A2298" t="s">
        <v>4072</v>
      </c>
      <c r="B2298" t="s">
        <v>4073</v>
      </c>
      <c r="C2298" t="s">
        <v>39</v>
      </c>
      <c r="D2298">
        <v>872155.44</v>
      </c>
      <c r="E2298">
        <v>37821.29</v>
      </c>
      <c r="F2298" s="4">
        <v>44475</v>
      </c>
      <c r="G2298" s="4">
        <v>45541</v>
      </c>
      <c r="H2298" t="s">
        <v>723</v>
      </c>
      <c r="I2298" t="s">
        <v>13</v>
      </c>
    </row>
    <row r="2299" spans="1:9" x14ac:dyDescent="0.3">
      <c r="A2299" t="s">
        <v>4074</v>
      </c>
      <c r="B2299" t="s">
        <v>1924</v>
      </c>
      <c r="C2299" t="s">
        <v>39</v>
      </c>
      <c r="D2299">
        <v>598067.87</v>
      </c>
      <c r="E2299">
        <v>36095.35</v>
      </c>
      <c r="F2299" s="4">
        <v>44697</v>
      </c>
      <c r="G2299" s="4">
        <v>45276</v>
      </c>
      <c r="H2299" t="s">
        <v>49</v>
      </c>
      <c r="I2299" t="s">
        <v>18</v>
      </c>
    </row>
    <row r="2300" spans="1:9" x14ac:dyDescent="0.3">
      <c r="A2300" t="s">
        <v>4075</v>
      </c>
      <c r="B2300" t="s">
        <v>3796</v>
      </c>
      <c r="C2300" t="s">
        <v>35</v>
      </c>
      <c r="D2300">
        <v>353041.16</v>
      </c>
      <c r="E2300">
        <v>33478.99</v>
      </c>
      <c r="F2300" s="4">
        <v>44757</v>
      </c>
      <c r="G2300" s="4">
        <v>45168</v>
      </c>
      <c r="H2300" t="s">
        <v>122</v>
      </c>
      <c r="I2300" t="s">
        <v>29</v>
      </c>
    </row>
    <row r="2301" spans="1:9" x14ac:dyDescent="0.3">
      <c r="A2301" t="s">
        <v>4076</v>
      </c>
      <c r="B2301" t="s">
        <v>2093</v>
      </c>
      <c r="C2301" t="s">
        <v>35</v>
      </c>
      <c r="D2301">
        <v>448547.21</v>
      </c>
      <c r="E2301">
        <v>37294.54</v>
      </c>
      <c r="F2301" s="4">
        <v>45313</v>
      </c>
      <c r="G2301" s="4">
        <v>45516</v>
      </c>
      <c r="H2301" t="s">
        <v>32</v>
      </c>
      <c r="I2301" t="s">
        <v>18</v>
      </c>
    </row>
    <row r="2302" spans="1:9" x14ac:dyDescent="0.3">
      <c r="A2302" t="s">
        <v>4077</v>
      </c>
      <c r="B2302" t="s">
        <v>4078</v>
      </c>
      <c r="C2302" t="s">
        <v>27</v>
      </c>
      <c r="D2302">
        <v>126357.33</v>
      </c>
      <c r="E2302">
        <v>13097.98</v>
      </c>
      <c r="F2302" s="4">
        <v>45321</v>
      </c>
      <c r="G2302" s="4">
        <v>45384</v>
      </c>
      <c r="H2302" t="s">
        <v>158</v>
      </c>
      <c r="I2302" t="s">
        <v>29</v>
      </c>
    </row>
    <row r="2303" spans="1:9" x14ac:dyDescent="0.3">
      <c r="A2303" t="s">
        <v>4079</v>
      </c>
      <c r="B2303" t="s">
        <v>3955</v>
      </c>
      <c r="C2303" t="s">
        <v>39</v>
      </c>
      <c r="D2303">
        <v>566585.12</v>
      </c>
      <c r="E2303">
        <v>23423.29</v>
      </c>
      <c r="F2303" s="4">
        <v>45281</v>
      </c>
      <c r="G2303" s="4">
        <v>45710</v>
      </c>
      <c r="H2303" t="s">
        <v>893</v>
      </c>
      <c r="I2303" t="s">
        <v>29</v>
      </c>
    </row>
    <row r="2304" spans="1:9" x14ac:dyDescent="0.3">
      <c r="A2304" t="s">
        <v>4080</v>
      </c>
      <c r="B2304" t="s">
        <v>1285</v>
      </c>
      <c r="C2304" t="s">
        <v>27</v>
      </c>
      <c r="D2304">
        <v>396618.86</v>
      </c>
      <c r="E2304">
        <v>48737.06</v>
      </c>
      <c r="F2304" s="4">
        <v>45223</v>
      </c>
      <c r="G2304" s="4">
        <v>45382</v>
      </c>
      <c r="H2304" t="s">
        <v>1725</v>
      </c>
      <c r="I2304" t="s">
        <v>18</v>
      </c>
    </row>
    <row r="2305" spans="1:9" x14ac:dyDescent="0.3">
      <c r="A2305" t="s">
        <v>4081</v>
      </c>
      <c r="B2305" t="s">
        <v>3046</v>
      </c>
      <c r="C2305" t="s">
        <v>16</v>
      </c>
      <c r="D2305">
        <v>527086.98</v>
      </c>
      <c r="E2305">
        <v>49449.14</v>
      </c>
      <c r="F2305" s="4">
        <v>44907</v>
      </c>
      <c r="G2305" s="4">
        <v>45496</v>
      </c>
      <c r="H2305" t="s">
        <v>358</v>
      </c>
      <c r="I2305" t="s">
        <v>18</v>
      </c>
    </row>
    <row r="2306" spans="1:9" x14ac:dyDescent="0.3">
      <c r="A2306" t="s">
        <v>4082</v>
      </c>
      <c r="B2306" t="s">
        <v>4083</v>
      </c>
      <c r="C2306" t="s">
        <v>16</v>
      </c>
      <c r="D2306">
        <v>728936.49</v>
      </c>
      <c r="E2306">
        <v>12256.94</v>
      </c>
      <c r="F2306" s="4">
        <v>44453</v>
      </c>
      <c r="G2306" s="4">
        <v>44919</v>
      </c>
      <c r="H2306" t="s">
        <v>581</v>
      </c>
      <c r="I2306" t="s">
        <v>13</v>
      </c>
    </row>
    <row r="2307" spans="1:9" x14ac:dyDescent="0.3">
      <c r="A2307" t="s">
        <v>4084</v>
      </c>
      <c r="B2307" t="s">
        <v>1494</v>
      </c>
      <c r="C2307" t="s">
        <v>27</v>
      </c>
      <c r="D2307">
        <v>998810.12</v>
      </c>
      <c r="E2307">
        <v>17110.45</v>
      </c>
      <c r="F2307" s="4">
        <v>44569</v>
      </c>
      <c r="G2307" s="4">
        <v>45842</v>
      </c>
      <c r="H2307" t="s">
        <v>1050</v>
      </c>
      <c r="I2307" t="s">
        <v>13</v>
      </c>
    </row>
    <row r="2308" spans="1:9" x14ac:dyDescent="0.3">
      <c r="A2308" t="s">
        <v>4085</v>
      </c>
      <c r="B2308" t="s">
        <v>4086</v>
      </c>
      <c r="C2308" t="s">
        <v>16</v>
      </c>
      <c r="D2308">
        <v>648016.11</v>
      </c>
      <c r="E2308">
        <v>15597.34</v>
      </c>
      <c r="F2308" s="4">
        <v>44836</v>
      </c>
      <c r="G2308" s="4">
        <v>45155</v>
      </c>
      <c r="H2308" t="s">
        <v>605</v>
      </c>
      <c r="I2308" t="s">
        <v>29</v>
      </c>
    </row>
    <row r="2309" spans="1:9" x14ac:dyDescent="0.3">
      <c r="A2309" t="s">
        <v>4087</v>
      </c>
      <c r="B2309" t="s">
        <v>2155</v>
      </c>
      <c r="C2309" t="s">
        <v>35</v>
      </c>
      <c r="D2309">
        <v>678996.09</v>
      </c>
      <c r="E2309">
        <v>37196.959999999999</v>
      </c>
      <c r="F2309" s="4">
        <v>45346</v>
      </c>
      <c r="G2309" s="4">
        <v>45823</v>
      </c>
      <c r="H2309" t="s">
        <v>358</v>
      </c>
      <c r="I2309" t="s">
        <v>13</v>
      </c>
    </row>
    <row r="2310" spans="1:9" x14ac:dyDescent="0.3">
      <c r="A2310" t="s">
        <v>4088</v>
      </c>
      <c r="B2310" t="s">
        <v>3684</v>
      </c>
      <c r="C2310" t="s">
        <v>11</v>
      </c>
      <c r="D2310">
        <v>149817.99</v>
      </c>
      <c r="E2310">
        <v>32683.07</v>
      </c>
      <c r="F2310" s="4">
        <v>45272</v>
      </c>
      <c r="G2310" s="4">
        <v>45334</v>
      </c>
      <c r="H2310" t="s">
        <v>1305</v>
      </c>
      <c r="I2310" t="s">
        <v>29</v>
      </c>
    </row>
    <row r="2311" spans="1:9" x14ac:dyDescent="0.3">
      <c r="A2311" t="s">
        <v>4089</v>
      </c>
      <c r="B2311" t="s">
        <v>1245</v>
      </c>
      <c r="C2311" t="s">
        <v>16</v>
      </c>
      <c r="D2311">
        <v>789891.49</v>
      </c>
      <c r="E2311">
        <v>26979.47</v>
      </c>
      <c r="F2311" s="4">
        <v>44860</v>
      </c>
      <c r="G2311" s="4">
        <v>45651</v>
      </c>
      <c r="H2311" t="s">
        <v>272</v>
      </c>
      <c r="I2311" t="s">
        <v>29</v>
      </c>
    </row>
    <row r="2312" spans="1:9" x14ac:dyDescent="0.3">
      <c r="A2312" t="s">
        <v>4090</v>
      </c>
      <c r="B2312" t="s">
        <v>4091</v>
      </c>
      <c r="C2312" t="s">
        <v>27</v>
      </c>
      <c r="D2312">
        <v>937187.87</v>
      </c>
      <c r="E2312">
        <v>36910.39</v>
      </c>
      <c r="F2312" s="4">
        <v>44999</v>
      </c>
      <c r="G2312" s="4">
        <v>45421</v>
      </c>
      <c r="H2312" t="s">
        <v>170</v>
      </c>
      <c r="I2312" t="s">
        <v>13</v>
      </c>
    </row>
    <row r="2313" spans="1:9" x14ac:dyDescent="0.3">
      <c r="A2313" t="s">
        <v>4092</v>
      </c>
      <c r="B2313" t="s">
        <v>468</v>
      </c>
      <c r="C2313" t="s">
        <v>35</v>
      </c>
      <c r="D2313">
        <v>930857.89</v>
      </c>
      <c r="E2313">
        <v>17082.560000000001</v>
      </c>
      <c r="F2313" s="4">
        <v>44262</v>
      </c>
      <c r="G2313" s="4">
        <v>44845</v>
      </c>
      <c r="H2313" t="s">
        <v>766</v>
      </c>
      <c r="I2313" t="s">
        <v>18</v>
      </c>
    </row>
    <row r="2314" spans="1:9" x14ac:dyDescent="0.3">
      <c r="A2314" t="s">
        <v>4093</v>
      </c>
      <c r="B2314" t="s">
        <v>4094</v>
      </c>
      <c r="C2314" t="s">
        <v>35</v>
      </c>
      <c r="D2314">
        <v>213740.92</v>
      </c>
      <c r="E2314">
        <v>46257.8</v>
      </c>
      <c r="F2314" s="4">
        <v>44359</v>
      </c>
      <c r="G2314" s="4">
        <v>45715</v>
      </c>
      <c r="H2314" t="s">
        <v>1733</v>
      </c>
      <c r="I2314" t="s">
        <v>13</v>
      </c>
    </row>
    <row r="2315" spans="1:9" x14ac:dyDescent="0.3">
      <c r="A2315" t="s">
        <v>4095</v>
      </c>
      <c r="B2315" t="s">
        <v>3128</v>
      </c>
      <c r="C2315" t="s">
        <v>27</v>
      </c>
      <c r="D2315">
        <v>896830.4</v>
      </c>
      <c r="E2315">
        <v>6322.34</v>
      </c>
      <c r="F2315" s="4">
        <v>45395</v>
      </c>
      <c r="G2315" s="4">
        <v>45759</v>
      </c>
      <c r="H2315" t="s">
        <v>1291</v>
      </c>
      <c r="I2315" t="s">
        <v>18</v>
      </c>
    </row>
    <row r="2316" spans="1:9" x14ac:dyDescent="0.3">
      <c r="A2316" t="s">
        <v>4096</v>
      </c>
      <c r="B2316" t="s">
        <v>3939</v>
      </c>
      <c r="C2316" t="s">
        <v>11</v>
      </c>
      <c r="D2316">
        <v>553370.46</v>
      </c>
      <c r="E2316">
        <v>30907.64</v>
      </c>
      <c r="F2316" s="4">
        <v>44666</v>
      </c>
      <c r="G2316" s="4">
        <v>44981</v>
      </c>
      <c r="H2316" t="s">
        <v>213</v>
      </c>
      <c r="I2316" t="s">
        <v>18</v>
      </c>
    </row>
    <row r="2317" spans="1:9" x14ac:dyDescent="0.3">
      <c r="A2317" t="s">
        <v>4097</v>
      </c>
      <c r="B2317" t="s">
        <v>4098</v>
      </c>
      <c r="C2317" t="s">
        <v>11</v>
      </c>
      <c r="D2317">
        <v>593807.86</v>
      </c>
      <c r="E2317">
        <v>31676.07</v>
      </c>
      <c r="F2317" s="4">
        <v>45109</v>
      </c>
      <c r="G2317" s="4">
        <v>45124</v>
      </c>
      <c r="H2317" t="s">
        <v>2027</v>
      </c>
      <c r="I2317" t="s">
        <v>29</v>
      </c>
    </row>
    <row r="2318" spans="1:9" x14ac:dyDescent="0.3">
      <c r="A2318" t="s">
        <v>4099</v>
      </c>
      <c r="B2318" t="s">
        <v>476</v>
      </c>
      <c r="C2318" t="s">
        <v>35</v>
      </c>
      <c r="D2318">
        <v>100981.9</v>
      </c>
      <c r="E2318">
        <v>41019.96</v>
      </c>
      <c r="F2318" s="4">
        <v>45368</v>
      </c>
      <c r="G2318" s="4">
        <v>45856</v>
      </c>
      <c r="H2318" t="s">
        <v>1442</v>
      </c>
      <c r="I2318" t="s">
        <v>13</v>
      </c>
    </row>
    <row r="2319" spans="1:9" x14ac:dyDescent="0.3">
      <c r="A2319" t="s">
        <v>4100</v>
      </c>
      <c r="B2319" t="s">
        <v>487</v>
      </c>
      <c r="C2319" t="s">
        <v>16</v>
      </c>
      <c r="D2319">
        <v>399714.8</v>
      </c>
      <c r="E2319">
        <v>9075.0300000000007</v>
      </c>
      <c r="F2319" s="4">
        <v>44617</v>
      </c>
      <c r="G2319" s="4">
        <v>44863</v>
      </c>
      <c r="H2319" t="s">
        <v>723</v>
      </c>
      <c r="I2319" t="s">
        <v>18</v>
      </c>
    </row>
    <row r="2320" spans="1:9" x14ac:dyDescent="0.3">
      <c r="A2320" t="s">
        <v>4101</v>
      </c>
      <c r="B2320" t="s">
        <v>1811</v>
      </c>
      <c r="C2320" t="s">
        <v>11</v>
      </c>
      <c r="D2320">
        <v>843643.72</v>
      </c>
      <c r="E2320">
        <v>45359.46</v>
      </c>
      <c r="F2320" s="4">
        <v>44574</v>
      </c>
      <c r="G2320" s="4">
        <v>44719</v>
      </c>
      <c r="H2320" t="s">
        <v>569</v>
      </c>
      <c r="I2320" t="s">
        <v>18</v>
      </c>
    </row>
    <row r="2321" spans="1:9" x14ac:dyDescent="0.3">
      <c r="A2321" t="s">
        <v>4102</v>
      </c>
      <c r="B2321" t="s">
        <v>4103</v>
      </c>
      <c r="C2321" t="s">
        <v>11</v>
      </c>
      <c r="D2321">
        <v>829140.38</v>
      </c>
      <c r="E2321">
        <v>31979.9</v>
      </c>
      <c r="F2321" s="4">
        <v>44953</v>
      </c>
      <c r="G2321" s="4">
        <v>45204</v>
      </c>
      <c r="H2321" t="s">
        <v>1962</v>
      </c>
      <c r="I2321" t="s">
        <v>18</v>
      </c>
    </row>
    <row r="2322" spans="1:9" x14ac:dyDescent="0.3">
      <c r="A2322" t="s">
        <v>4104</v>
      </c>
      <c r="B2322" t="s">
        <v>4105</v>
      </c>
      <c r="C2322" t="s">
        <v>35</v>
      </c>
      <c r="D2322">
        <v>782836.6</v>
      </c>
      <c r="E2322">
        <v>13722.05</v>
      </c>
      <c r="F2322" s="4">
        <v>44762</v>
      </c>
      <c r="G2322" s="4">
        <v>45785</v>
      </c>
      <c r="H2322" t="s">
        <v>389</v>
      </c>
      <c r="I2322" t="s">
        <v>13</v>
      </c>
    </row>
    <row r="2323" spans="1:9" x14ac:dyDescent="0.3">
      <c r="A2323" t="s">
        <v>4106</v>
      </c>
      <c r="B2323" t="s">
        <v>2830</v>
      </c>
      <c r="C2323" t="s">
        <v>11</v>
      </c>
      <c r="D2323">
        <v>483697.35</v>
      </c>
      <c r="E2323">
        <v>41541.69</v>
      </c>
      <c r="F2323" s="4">
        <v>45233</v>
      </c>
      <c r="G2323" s="4">
        <v>45268</v>
      </c>
      <c r="H2323" t="s">
        <v>64</v>
      </c>
      <c r="I2323" t="s">
        <v>18</v>
      </c>
    </row>
    <row r="2324" spans="1:9" x14ac:dyDescent="0.3">
      <c r="A2324" t="s">
        <v>4107</v>
      </c>
      <c r="B2324" t="s">
        <v>4108</v>
      </c>
      <c r="C2324" t="s">
        <v>35</v>
      </c>
      <c r="D2324">
        <v>688755.34</v>
      </c>
      <c r="E2324">
        <v>41015.269999999997</v>
      </c>
      <c r="F2324" s="4">
        <v>44848</v>
      </c>
      <c r="G2324" s="4">
        <v>45650</v>
      </c>
      <c r="H2324" t="s">
        <v>1161</v>
      </c>
      <c r="I2324" t="s">
        <v>13</v>
      </c>
    </row>
    <row r="2325" spans="1:9" x14ac:dyDescent="0.3">
      <c r="A2325" t="s">
        <v>4109</v>
      </c>
      <c r="B2325" t="s">
        <v>3080</v>
      </c>
      <c r="C2325" t="s">
        <v>16</v>
      </c>
      <c r="D2325">
        <v>631356</v>
      </c>
      <c r="E2325">
        <v>43578.09</v>
      </c>
      <c r="F2325" s="4">
        <v>44528</v>
      </c>
      <c r="G2325" s="4">
        <v>45637</v>
      </c>
      <c r="H2325" t="s">
        <v>680</v>
      </c>
      <c r="I2325" t="s">
        <v>13</v>
      </c>
    </row>
    <row r="2326" spans="1:9" x14ac:dyDescent="0.3">
      <c r="A2326" t="s">
        <v>4110</v>
      </c>
      <c r="B2326" t="s">
        <v>4111</v>
      </c>
      <c r="C2326" t="s">
        <v>39</v>
      </c>
      <c r="D2326">
        <v>764918.89</v>
      </c>
      <c r="E2326">
        <v>39459.980000000003</v>
      </c>
      <c r="F2326" s="4">
        <v>45386</v>
      </c>
      <c r="G2326" s="4">
        <v>45769</v>
      </c>
      <c r="H2326" t="s">
        <v>1305</v>
      </c>
      <c r="I2326" t="s">
        <v>29</v>
      </c>
    </row>
    <row r="2327" spans="1:9" x14ac:dyDescent="0.3">
      <c r="A2327" t="s">
        <v>4112</v>
      </c>
      <c r="B2327" t="s">
        <v>2088</v>
      </c>
      <c r="C2327" t="s">
        <v>39</v>
      </c>
      <c r="D2327">
        <v>610590.52</v>
      </c>
      <c r="E2327">
        <v>10551.13</v>
      </c>
      <c r="F2327" s="4">
        <v>45436</v>
      </c>
      <c r="G2327" s="4">
        <v>45617</v>
      </c>
      <c r="H2327" t="s">
        <v>153</v>
      </c>
      <c r="I2327" t="s">
        <v>18</v>
      </c>
    </row>
    <row r="2328" spans="1:9" x14ac:dyDescent="0.3">
      <c r="A2328" t="s">
        <v>4113</v>
      </c>
      <c r="B2328" t="s">
        <v>2623</v>
      </c>
      <c r="C2328" t="s">
        <v>39</v>
      </c>
      <c r="D2328">
        <v>998413.36</v>
      </c>
      <c r="E2328">
        <v>47458.92</v>
      </c>
      <c r="F2328" s="4">
        <v>44852</v>
      </c>
      <c r="G2328" s="4">
        <v>45833</v>
      </c>
      <c r="H2328" t="s">
        <v>131</v>
      </c>
      <c r="I2328" t="s">
        <v>13</v>
      </c>
    </row>
    <row r="2329" spans="1:9" x14ac:dyDescent="0.3">
      <c r="A2329" t="s">
        <v>4114</v>
      </c>
      <c r="B2329" t="s">
        <v>4115</v>
      </c>
      <c r="C2329" t="s">
        <v>35</v>
      </c>
      <c r="D2329">
        <v>937668.62</v>
      </c>
      <c r="E2329">
        <v>45261.4</v>
      </c>
      <c r="F2329" s="4">
        <v>45454</v>
      </c>
      <c r="G2329" s="4">
        <v>45723</v>
      </c>
      <c r="H2329" t="s">
        <v>61</v>
      </c>
      <c r="I2329" t="s">
        <v>18</v>
      </c>
    </row>
    <row r="2330" spans="1:9" x14ac:dyDescent="0.3">
      <c r="A2330" t="s">
        <v>4116</v>
      </c>
      <c r="B2330" t="s">
        <v>4117</v>
      </c>
      <c r="C2330" t="s">
        <v>11</v>
      </c>
      <c r="D2330">
        <v>513438.71</v>
      </c>
      <c r="E2330">
        <v>38271.199999999997</v>
      </c>
      <c r="F2330" s="4">
        <v>45058</v>
      </c>
      <c r="G2330" s="4">
        <v>45751</v>
      </c>
      <c r="H2330" t="s">
        <v>374</v>
      </c>
      <c r="I2330" t="s">
        <v>13</v>
      </c>
    </row>
    <row r="2331" spans="1:9" x14ac:dyDescent="0.3">
      <c r="A2331" t="s">
        <v>4118</v>
      </c>
      <c r="B2331" t="s">
        <v>956</v>
      </c>
      <c r="C2331" t="s">
        <v>39</v>
      </c>
      <c r="D2331">
        <v>798051.85</v>
      </c>
      <c r="E2331">
        <v>40572.07</v>
      </c>
      <c r="F2331" s="4">
        <v>44855</v>
      </c>
      <c r="G2331" s="4">
        <v>45644</v>
      </c>
      <c r="H2331" t="s">
        <v>73</v>
      </c>
      <c r="I2331" t="s">
        <v>18</v>
      </c>
    </row>
    <row r="2332" spans="1:9" x14ac:dyDescent="0.3">
      <c r="A2332" t="s">
        <v>4119</v>
      </c>
      <c r="B2332" t="s">
        <v>3785</v>
      </c>
      <c r="C2332" t="s">
        <v>16</v>
      </c>
      <c r="D2332">
        <v>906302.04</v>
      </c>
      <c r="E2332">
        <v>7265.62</v>
      </c>
      <c r="F2332" s="4">
        <v>45481</v>
      </c>
      <c r="G2332" s="4">
        <v>45765</v>
      </c>
      <c r="H2332" t="s">
        <v>683</v>
      </c>
      <c r="I2332" t="s">
        <v>13</v>
      </c>
    </row>
    <row r="2333" spans="1:9" x14ac:dyDescent="0.3">
      <c r="A2333" t="s">
        <v>4120</v>
      </c>
      <c r="B2333" t="s">
        <v>4121</v>
      </c>
      <c r="C2333" t="s">
        <v>27</v>
      </c>
      <c r="D2333">
        <v>121486.3</v>
      </c>
      <c r="E2333">
        <v>12406.15</v>
      </c>
      <c r="F2333" s="4">
        <v>45146</v>
      </c>
      <c r="G2333" s="4">
        <v>45182</v>
      </c>
      <c r="H2333" t="s">
        <v>17</v>
      </c>
      <c r="I2333" t="s">
        <v>18</v>
      </c>
    </row>
    <row r="2334" spans="1:9" x14ac:dyDescent="0.3">
      <c r="A2334" t="s">
        <v>4122</v>
      </c>
      <c r="B2334" t="s">
        <v>2488</v>
      </c>
      <c r="C2334" t="s">
        <v>35</v>
      </c>
      <c r="D2334">
        <v>865222.78</v>
      </c>
      <c r="E2334">
        <v>31726.27</v>
      </c>
      <c r="F2334" s="4">
        <v>44578</v>
      </c>
      <c r="G2334" s="4">
        <v>45001</v>
      </c>
      <c r="H2334" t="s">
        <v>332</v>
      </c>
      <c r="I2334" t="s">
        <v>29</v>
      </c>
    </row>
    <row r="2335" spans="1:9" x14ac:dyDescent="0.3">
      <c r="A2335" t="s">
        <v>4123</v>
      </c>
      <c r="B2335" t="s">
        <v>3408</v>
      </c>
      <c r="C2335" t="s">
        <v>16</v>
      </c>
      <c r="D2335">
        <v>148505.32</v>
      </c>
      <c r="E2335">
        <v>4192.3999999999996</v>
      </c>
      <c r="F2335" s="4">
        <v>44725</v>
      </c>
      <c r="G2335" s="4">
        <v>45090</v>
      </c>
      <c r="H2335" t="s">
        <v>516</v>
      </c>
      <c r="I2335" t="s">
        <v>18</v>
      </c>
    </row>
    <row r="2336" spans="1:9" x14ac:dyDescent="0.3">
      <c r="A2336" t="s">
        <v>4124</v>
      </c>
      <c r="B2336" t="s">
        <v>1199</v>
      </c>
      <c r="C2336" t="s">
        <v>16</v>
      </c>
      <c r="D2336">
        <v>151792.98000000001</v>
      </c>
      <c r="E2336">
        <v>43015.25</v>
      </c>
      <c r="F2336" s="4">
        <v>44883</v>
      </c>
      <c r="G2336" s="4">
        <v>45454</v>
      </c>
      <c r="H2336" t="s">
        <v>301</v>
      </c>
      <c r="I2336" t="s">
        <v>18</v>
      </c>
    </row>
    <row r="2337" spans="1:9" x14ac:dyDescent="0.3">
      <c r="A2337" t="s">
        <v>4125</v>
      </c>
      <c r="B2337" t="s">
        <v>3908</v>
      </c>
      <c r="C2337" t="s">
        <v>11</v>
      </c>
      <c r="D2337">
        <v>459429.72</v>
      </c>
      <c r="E2337">
        <v>40809.14</v>
      </c>
      <c r="F2337" s="4">
        <v>44362</v>
      </c>
      <c r="G2337" s="4">
        <v>45197</v>
      </c>
      <c r="H2337" t="s">
        <v>1213</v>
      </c>
      <c r="I2337" t="s">
        <v>29</v>
      </c>
    </row>
    <row r="2338" spans="1:9" x14ac:dyDescent="0.3">
      <c r="A2338" t="s">
        <v>4126</v>
      </c>
      <c r="B2338" t="s">
        <v>4127</v>
      </c>
      <c r="C2338" t="s">
        <v>11</v>
      </c>
      <c r="D2338">
        <v>815531.69</v>
      </c>
      <c r="E2338">
        <v>49246.74</v>
      </c>
      <c r="F2338" s="4">
        <v>45333</v>
      </c>
      <c r="G2338" s="4">
        <v>45746</v>
      </c>
      <c r="H2338" t="s">
        <v>111</v>
      </c>
      <c r="I2338" t="s">
        <v>13</v>
      </c>
    </row>
    <row r="2339" spans="1:9" x14ac:dyDescent="0.3">
      <c r="A2339" t="s">
        <v>4128</v>
      </c>
      <c r="B2339" t="s">
        <v>563</v>
      </c>
      <c r="C2339" t="s">
        <v>27</v>
      </c>
      <c r="D2339">
        <v>213037.32</v>
      </c>
      <c r="E2339">
        <v>38754.92</v>
      </c>
      <c r="F2339" s="4">
        <v>44937</v>
      </c>
      <c r="G2339" s="4">
        <v>45832</v>
      </c>
      <c r="H2339" t="s">
        <v>228</v>
      </c>
      <c r="I2339" t="s">
        <v>13</v>
      </c>
    </row>
    <row r="2340" spans="1:9" x14ac:dyDescent="0.3">
      <c r="A2340" t="s">
        <v>4129</v>
      </c>
      <c r="B2340" t="s">
        <v>4130</v>
      </c>
      <c r="C2340" t="s">
        <v>27</v>
      </c>
      <c r="D2340">
        <v>457074.41</v>
      </c>
      <c r="E2340">
        <v>30337.46</v>
      </c>
      <c r="F2340" s="4">
        <v>45308</v>
      </c>
      <c r="G2340" s="4">
        <v>45679</v>
      </c>
      <c r="H2340" t="s">
        <v>2304</v>
      </c>
      <c r="I2340" t="s">
        <v>13</v>
      </c>
    </row>
    <row r="2341" spans="1:9" x14ac:dyDescent="0.3">
      <c r="A2341" t="s">
        <v>4131</v>
      </c>
      <c r="B2341" t="s">
        <v>878</v>
      </c>
      <c r="C2341" t="s">
        <v>16</v>
      </c>
      <c r="D2341">
        <v>493280.72</v>
      </c>
      <c r="E2341">
        <v>43713.19</v>
      </c>
      <c r="F2341" s="4">
        <v>44650</v>
      </c>
      <c r="G2341" s="4">
        <v>45285</v>
      </c>
      <c r="H2341" t="s">
        <v>830</v>
      </c>
      <c r="I2341" t="s">
        <v>29</v>
      </c>
    </row>
    <row r="2342" spans="1:9" x14ac:dyDescent="0.3">
      <c r="A2342" t="s">
        <v>4132</v>
      </c>
      <c r="B2342" t="s">
        <v>4133</v>
      </c>
      <c r="C2342" t="s">
        <v>35</v>
      </c>
      <c r="D2342">
        <v>107536.68</v>
      </c>
      <c r="E2342">
        <v>49481.18</v>
      </c>
      <c r="F2342" s="4">
        <v>45433</v>
      </c>
      <c r="G2342" s="4">
        <v>45813</v>
      </c>
      <c r="H2342" t="s">
        <v>269</v>
      </c>
      <c r="I2342" t="s">
        <v>13</v>
      </c>
    </row>
    <row r="2343" spans="1:9" x14ac:dyDescent="0.3">
      <c r="A2343" t="s">
        <v>4134</v>
      </c>
      <c r="B2343" t="s">
        <v>937</v>
      </c>
      <c r="C2343" t="s">
        <v>27</v>
      </c>
      <c r="D2343">
        <v>523601.4</v>
      </c>
      <c r="E2343">
        <v>13332.61</v>
      </c>
      <c r="F2343" s="4">
        <v>45473</v>
      </c>
      <c r="G2343" s="4">
        <v>45686</v>
      </c>
      <c r="H2343" t="s">
        <v>438</v>
      </c>
      <c r="I2343" t="s">
        <v>13</v>
      </c>
    </row>
    <row r="2344" spans="1:9" x14ac:dyDescent="0.3">
      <c r="A2344" t="s">
        <v>4135</v>
      </c>
      <c r="B2344" t="s">
        <v>4136</v>
      </c>
      <c r="C2344" t="s">
        <v>16</v>
      </c>
      <c r="D2344">
        <v>568396.72</v>
      </c>
      <c r="E2344">
        <v>6975.67</v>
      </c>
      <c r="F2344" s="4">
        <v>44981</v>
      </c>
      <c r="G2344" s="4">
        <v>45002</v>
      </c>
      <c r="H2344" t="s">
        <v>380</v>
      </c>
      <c r="I2344" t="s">
        <v>13</v>
      </c>
    </row>
    <row r="2345" spans="1:9" x14ac:dyDescent="0.3">
      <c r="A2345" t="s">
        <v>4137</v>
      </c>
      <c r="B2345" t="s">
        <v>4138</v>
      </c>
      <c r="C2345" t="s">
        <v>16</v>
      </c>
      <c r="D2345">
        <v>712748.09</v>
      </c>
      <c r="E2345">
        <v>36301.69</v>
      </c>
      <c r="F2345" s="4">
        <v>44165</v>
      </c>
      <c r="G2345" s="4">
        <v>44791</v>
      </c>
      <c r="H2345" t="s">
        <v>365</v>
      </c>
      <c r="I2345" t="s">
        <v>18</v>
      </c>
    </row>
    <row r="2346" spans="1:9" x14ac:dyDescent="0.3">
      <c r="A2346" t="s">
        <v>4139</v>
      </c>
      <c r="B2346" t="s">
        <v>4140</v>
      </c>
      <c r="C2346" t="s">
        <v>35</v>
      </c>
      <c r="D2346">
        <v>971000.13</v>
      </c>
      <c r="E2346">
        <v>20335.77</v>
      </c>
      <c r="F2346" s="4">
        <v>45191</v>
      </c>
      <c r="G2346" s="4">
        <v>45562</v>
      </c>
      <c r="H2346" t="s">
        <v>2940</v>
      </c>
      <c r="I2346" t="s">
        <v>29</v>
      </c>
    </row>
    <row r="2347" spans="1:9" x14ac:dyDescent="0.3">
      <c r="A2347" t="s">
        <v>4141</v>
      </c>
      <c r="B2347" t="s">
        <v>476</v>
      </c>
      <c r="C2347" t="s">
        <v>39</v>
      </c>
      <c r="D2347">
        <v>791904.16</v>
      </c>
      <c r="E2347">
        <v>7005.62</v>
      </c>
      <c r="F2347" s="4">
        <v>44576</v>
      </c>
      <c r="G2347" s="4">
        <v>44839</v>
      </c>
      <c r="H2347" t="s">
        <v>988</v>
      </c>
      <c r="I2347" t="s">
        <v>18</v>
      </c>
    </row>
    <row r="2348" spans="1:9" x14ac:dyDescent="0.3">
      <c r="A2348" t="s">
        <v>4142</v>
      </c>
      <c r="B2348" t="s">
        <v>1956</v>
      </c>
      <c r="C2348" t="s">
        <v>27</v>
      </c>
      <c r="D2348">
        <v>837784.36</v>
      </c>
      <c r="E2348">
        <v>9052.26</v>
      </c>
      <c r="F2348" s="4">
        <v>44107</v>
      </c>
      <c r="G2348" s="4">
        <v>45180</v>
      </c>
      <c r="H2348" t="s">
        <v>383</v>
      </c>
      <c r="I2348" t="s">
        <v>29</v>
      </c>
    </row>
    <row r="2349" spans="1:9" x14ac:dyDescent="0.3">
      <c r="A2349" t="s">
        <v>4143</v>
      </c>
      <c r="B2349" t="s">
        <v>1837</v>
      </c>
      <c r="C2349" t="s">
        <v>39</v>
      </c>
      <c r="D2349">
        <v>343257.24</v>
      </c>
      <c r="E2349">
        <v>38915.800000000003</v>
      </c>
      <c r="F2349" s="4">
        <v>44314</v>
      </c>
      <c r="G2349" s="4">
        <v>45364</v>
      </c>
      <c r="H2349" t="s">
        <v>1192</v>
      </c>
      <c r="I2349" t="s">
        <v>18</v>
      </c>
    </row>
    <row r="2350" spans="1:9" x14ac:dyDescent="0.3">
      <c r="A2350" t="s">
        <v>4144</v>
      </c>
      <c r="B2350" t="s">
        <v>4145</v>
      </c>
      <c r="C2350" t="s">
        <v>16</v>
      </c>
      <c r="D2350">
        <v>627514.89</v>
      </c>
      <c r="E2350">
        <v>12023.94</v>
      </c>
      <c r="F2350" s="4">
        <v>44383</v>
      </c>
      <c r="G2350" s="4">
        <v>44704</v>
      </c>
      <c r="H2350" t="s">
        <v>881</v>
      </c>
      <c r="I2350" t="s">
        <v>29</v>
      </c>
    </row>
    <row r="2351" spans="1:9" x14ac:dyDescent="0.3">
      <c r="A2351" t="s">
        <v>4146</v>
      </c>
      <c r="B2351" t="s">
        <v>1123</v>
      </c>
      <c r="C2351" t="s">
        <v>16</v>
      </c>
      <c r="D2351">
        <v>130625.48</v>
      </c>
      <c r="E2351">
        <v>35963.660000000003</v>
      </c>
      <c r="F2351" s="4">
        <v>44870</v>
      </c>
      <c r="G2351" s="4">
        <v>45111</v>
      </c>
      <c r="H2351" t="s">
        <v>762</v>
      </c>
      <c r="I2351" t="s">
        <v>29</v>
      </c>
    </row>
    <row r="2352" spans="1:9" x14ac:dyDescent="0.3">
      <c r="A2352" t="s">
        <v>4147</v>
      </c>
      <c r="B2352" t="s">
        <v>274</v>
      </c>
      <c r="C2352" t="s">
        <v>27</v>
      </c>
      <c r="D2352">
        <v>339413.32</v>
      </c>
      <c r="E2352">
        <v>45157.56</v>
      </c>
      <c r="F2352" s="4">
        <v>44895</v>
      </c>
      <c r="G2352" s="4">
        <v>45074</v>
      </c>
      <c r="H2352" t="s">
        <v>893</v>
      </c>
      <c r="I2352" t="s">
        <v>13</v>
      </c>
    </row>
    <row r="2353" spans="1:9" x14ac:dyDescent="0.3">
      <c r="A2353" t="s">
        <v>4148</v>
      </c>
      <c r="B2353" t="s">
        <v>2865</v>
      </c>
      <c r="C2353" t="s">
        <v>27</v>
      </c>
      <c r="D2353">
        <v>351904.66</v>
      </c>
      <c r="E2353">
        <v>31204.89</v>
      </c>
      <c r="F2353" s="4">
        <v>44040</v>
      </c>
      <c r="G2353" s="4">
        <v>45260</v>
      </c>
      <c r="H2353" t="s">
        <v>1437</v>
      </c>
      <c r="I2353" t="s">
        <v>29</v>
      </c>
    </row>
    <row r="2354" spans="1:9" x14ac:dyDescent="0.3">
      <c r="A2354" t="s">
        <v>4149</v>
      </c>
      <c r="B2354" t="s">
        <v>3775</v>
      </c>
      <c r="C2354" t="s">
        <v>35</v>
      </c>
      <c r="D2354">
        <v>916975.81</v>
      </c>
      <c r="E2354">
        <v>3934.8</v>
      </c>
      <c r="F2354" s="4">
        <v>44690</v>
      </c>
      <c r="G2354" s="4">
        <v>44889</v>
      </c>
      <c r="H2354" t="s">
        <v>329</v>
      </c>
      <c r="I2354" t="s">
        <v>13</v>
      </c>
    </row>
    <row r="2355" spans="1:9" x14ac:dyDescent="0.3">
      <c r="A2355" t="s">
        <v>4150</v>
      </c>
      <c r="B2355" t="s">
        <v>2998</v>
      </c>
      <c r="C2355" t="s">
        <v>27</v>
      </c>
      <c r="D2355">
        <v>149265.84</v>
      </c>
      <c r="E2355">
        <v>45645.95</v>
      </c>
      <c r="F2355" s="4">
        <v>44993</v>
      </c>
      <c r="G2355" s="4">
        <v>45822</v>
      </c>
      <c r="H2355" t="s">
        <v>102</v>
      </c>
      <c r="I2355" t="s">
        <v>18</v>
      </c>
    </row>
    <row r="2356" spans="1:9" x14ac:dyDescent="0.3">
      <c r="A2356" t="s">
        <v>4151</v>
      </c>
      <c r="B2356" t="s">
        <v>2637</v>
      </c>
      <c r="C2356" t="s">
        <v>16</v>
      </c>
      <c r="D2356">
        <v>689160.26</v>
      </c>
      <c r="E2356">
        <v>35264.76</v>
      </c>
      <c r="F2356" s="4">
        <v>44854</v>
      </c>
      <c r="G2356" s="4">
        <v>45475</v>
      </c>
      <c r="H2356" t="s">
        <v>1746</v>
      </c>
      <c r="I2356" t="s">
        <v>29</v>
      </c>
    </row>
    <row r="2357" spans="1:9" x14ac:dyDescent="0.3">
      <c r="A2357" t="s">
        <v>4152</v>
      </c>
      <c r="B2357" t="s">
        <v>3519</v>
      </c>
      <c r="C2357" t="s">
        <v>39</v>
      </c>
      <c r="D2357">
        <v>788169.22</v>
      </c>
      <c r="E2357">
        <v>25479.8</v>
      </c>
      <c r="F2357" s="4">
        <v>44808</v>
      </c>
      <c r="G2357" s="4">
        <v>45107</v>
      </c>
      <c r="H2357" t="s">
        <v>405</v>
      </c>
      <c r="I2357" t="s">
        <v>13</v>
      </c>
    </row>
    <row r="2358" spans="1:9" x14ac:dyDescent="0.3">
      <c r="A2358" t="s">
        <v>4153</v>
      </c>
      <c r="B2358" t="s">
        <v>4154</v>
      </c>
      <c r="C2358" t="s">
        <v>27</v>
      </c>
      <c r="D2358">
        <v>275582.61</v>
      </c>
      <c r="E2358">
        <v>28440.45</v>
      </c>
      <c r="F2358" s="4">
        <v>45409</v>
      </c>
      <c r="G2358" s="4">
        <v>45645</v>
      </c>
      <c r="H2358" t="s">
        <v>658</v>
      </c>
      <c r="I2358" t="s">
        <v>29</v>
      </c>
    </row>
    <row r="2359" spans="1:9" x14ac:dyDescent="0.3">
      <c r="A2359" t="s">
        <v>4155</v>
      </c>
      <c r="B2359" t="s">
        <v>4156</v>
      </c>
      <c r="C2359" t="s">
        <v>16</v>
      </c>
      <c r="D2359">
        <v>811840.1</v>
      </c>
      <c r="E2359">
        <v>16160.1</v>
      </c>
      <c r="F2359" s="4">
        <v>45136</v>
      </c>
      <c r="G2359" s="4">
        <v>45436</v>
      </c>
      <c r="H2359" t="s">
        <v>43</v>
      </c>
      <c r="I2359" t="s">
        <v>29</v>
      </c>
    </row>
    <row r="2360" spans="1:9" x14ac:dyDescent="0.3">
      <c r="A2360" t="s">
        <v>4157</v>
      </c>
      <c r="B2360" t="s">
        <v>4158</v>
      </c>
      <c r="C2360" t="s">
        <v>35</v>
      </c>
      <c r="D2360">
        <v>606969.59</v>
      </c>
      <c r="E2360">
        <v>24853.96</v>
      </c>
      <c r="F2360" s="4">
        <v>44698</v>
      </c>
      <c r="G2360" s="4">
        <v>45169</v>
      </c>
      <c r="H2360" t="s">
        <v>36</v>
      </c>
      <c r="I2360" t="s">
        <v>13</v>
      </c>
    </row>
    <row r="2361" spans="1:9" x14ac:dyDescent="0.3">
      <c r="A2361" t="s">
        <v>4159</v>
      </c>
      <c r="B2361" t="s">
        <v>4160</v>
      </c>
      <c r="C2361" t="s">
        <v>27</v>
      </c>
      <c r="D2361">
        <v>628076.97</v>
      </c>
      <c r="E2361">
        <v>13662.93</v>
      </c>
      <c r="F2361" s="4">
        <v>45129</v>
      </c>
      <c r="G2361" s="4">
        <v>45329</v>
      </c>
      <c r="H2361" t="s">
        <v>2524</v>
      </c>
      <c r="I2361" t="s">
        <v>29</v>
      </c>
    </row>
    <row r="2362" spans="1:9" x14ac:dyDescent="0.3">
      <c r="A2362" t="s">
        <v>4161</v>
      </c>
      <c r="B2362" t="s">
        <v>4162</v>
      </c>
      <c r="C2362" t="s">
        <v>11</v>
      </c>
      <c r="D2362">
        <v>469788.09</v>
      </c>
      <c r="E2362">
        <v>13995.67</v>
      </c>
      <c r="F2362" s="4">
        <v>45269</v>
      </c>
      <c r="G2362" s="4">
        <v>45349</v>
      </c>
      <c r="H2362" t="s">
        <v>348</v>
      </c>
      <c r="I2362" t="s">
        <v>29</v>
      </c>
    </row>
    <row r="2363" spans="1:9" x14ac:dyDescent="0.3">
      <c r="A2363" t="s">
        <v>4163</v>
      </c>
      <c r="B2363" t="s">
        <v>2055</v>
      </c>
      <c r="C2363" t="s">
        <v>16</v>
      </c>
      <c r="D2363">
        <v>349093.38</v>
      </c>
      <c r="E2363">
        <v>39480.54</v>
      </c>
      <c r="F2363" s="4">
        <v>44048</v>
      </c>
      <c r="G2363" s="4">
        <v>44470</v>
      </c>
      <c r="H2363" t="s">
        <v>534</v>
      </c>
      <c r="I2363" t="s">
        <v>29</v>
      </c>
    </row>
    <row r="2364" spans="1:9" x14ac:dyDescent="0.3">
      <c r="A2364" t="s">
        <v>4164</v>
      </c>
      <c r="B2364" t="s">
        <v>92</v>
      </c>
      <c r="C2364" t="s">
        <v>39</v>
      </c>
      <c r="D2364">
        <v>956165.38</v>
      </c>
      <c r="E2364">
        <v>29629.98</v>
      </c>
      <c r="F2364" s="4">
        <v>44466</v>
      </c>
      <c r="G2364" s="4">
        <v>45504</v>
      </c>
      <c r="H2364" t="s">
        <v>248</v>
      </c>
      <c r="I2364" t="s">
        <v>18</v>
      </c>
    </row>
    <row r="2365" spans="1:9" x14ac:dyDescent="0.3">
      <c r="A2365" t="s">
        <v>4165</v>
      </c>
      <c r="B2365" t="s">
        <v>1139</v>
      </c>
      <c r="C2365" t="s">
        <v>27</v>
      </c>
      <c r="D2365">
        <v>517010.39</v>
      </c>
      <c r="E2365">
        <v>21127.34</v>
      </c>
      <c r="F2365" s="4">
        <v>44443</v>
      </c>
      <c r="G2365" s="4">
        <v>45477</v>
      </c>
      <c r="H2365" t="s">
        <v>150</v>
      </c>
      <c r="I2365" t="s">
        <v>29</v>
      </c>
    </row>
    <row r="2366" spans="1:9" x14ac:dyDescent="0.3">
      <c r="A2366" t="s">
        <v>4166</v>
      </c>
      <c r="B2366" t="s">
        <v>2284</v>
      </c>
      <c r="C2366" t="s">
        <v>39</v>
      </c>
      <c r="D2366">
        <v>223851.13</v>
      </c>
      <c r="E2366">
        <v>24631.68</v>
      </c>
      <c r="F2366" s="4">
        <v>44853</v>
      </c>
      <c r="G2366" s="4">
        <v>45627</v>
      </c>
      <c r="H2366" t="s">
        <v>755</v>
      </c>
      <c r="I2366" t="s">
        <v>13</v>
      </c>
    </row>
    <row r="2367" spans="1:9" x14ac:dyDescent="0.3">
      <c r="A2367" t="s">
        <v>4167</v>
      </c>
      <c r="B2367" t="s">
        <v>693</v>
      </c>
      <c r="C2367" t="s">
        <v>35</v>
      </c>
      <c r="D2367">
        <v>772914.95</v>
      </c>
      <c r="E2367">
        <v>37692.660000000003</v>
      </c>
      <c r="F2367" s="4">
        <v>45154</v>
      </c>
      <c r="G2367" s="4">
        <v>45694</v>
      </c>
      <c r="H2367" t="s">
        <v>260</v>
      </c>
      <c r="I2367" t="s">
        <v>18</v>
      </c>
    </row>
    <row r="2368" spans="1:9" x14ac:dyDescent="0.3">
      <c r="A2368" t="s">
        <v>4168</v>
      </c>
      <c r="B2368" t="s">
        <v>3392</v>
      </c>
      <c r="C2368" t="s">
        <v>11</v>
      </c>
      <c r="D2368">
        <v>505325.66</v>
      </c>
      <c r="E2368">
        <v>43991.41</v>
      </c>
      <c r="F2368" s="4">
        <v>44912</v>
      </c>
      <c r="G2368" s="4">
        <v>45325</v>
      </c>
      <c r="H2368" t="s">
        <v>2524</v>
      </c>
      <c r="I2368" t="s">
        <v>29</v>
      </c>
    </row>
    <row r="2369" spans="1:9" x14ac:dyDescent="0.3">
      <c r="A2369" t="s">
        <v>4169</v>
      </c>
      <c r="B2369" t="s">
        <v>2004</v>
      </c>
      <c r="C2369" t="s">
        <v>11</v>
      </c>
      <c r="D2369">
        <v>474925.59</v>
      </c>
      <c r="E2369">
        <v>33648.199999999997</v>
      </c>
      <c r="F2369" s="4">
        <v>44387</v>
      </c>
      <c r="G2369" s="4">
        <v>45264</v>
      </c>
      <c r="H2369" t="s">
        <v>909</v>
      </c>
      <c r="I2369" t="s">
        <v>18</v>
      </c>
    </row>
    <row r="2370" spans="1:9" x14ac:dyDescent="0.3">
      <c r="A2370" t="s">
        <v>4170</v>
      </c>
      <c r="B2370" t="s">
        <v>4171</v>
      </c>
      <c r="C2370" t="s">
        <v>35</v>
      </c>
      <c r="D2370">
        <v>222943.63</v>
      </c>
      <c r="E2370">
        <v>20239.12</v>
      </c>
      <c r="F2370" s="4">
        <v>44988</v>
      </c>
      <c r="G2370" s="4">
        <v>45442</v>
      </c>
      <c r="H2370" t="s">
        <v>688</v>
      </c>
      <c r="I2370" t="s">
        <v>18</v>
      </c>
    </row>
    <row r="2371" spans="1:9" x14ac:dyDescent="0.3">
      <c r="A2371" t="s">
        <v>4172</v>
      </c>
      <c r="B2371" t="s">
        <v>1766</v>
      </c>
      <c r="C2371" t="s">
        <v>35</v>
      </c>
      <c r="D2371">
        <v>774805.97</v>
      </c>
      <c r="E2371">
        <v>15545.92</v>
      </c>
      <c r="F2371" s="4">
        <v>45035</v>
      </c>
      <c r="G2371" s="4">
        <v>45490</v>
      </c>
      <c r="H2371" t="s">
        <v>774</v>
      </c>
      <c r="I2371" t="s">
        <v>18</v>
      </c>
    </row>
    <row r="2372" spans="1:9" x14ac:dyDescent="0.3">
      <c r="A2372" t="s">
        <v>4173</v>
      </c>
      <c r="B2372" t="s">
        <v>4174</v>
      </c>
      <c r="C2372" t="s">
        <v>11</v>
      </c>
      <c r="D2372">
        <v>252519.57</v>
      </c>
      <c r="E2372">
        <v>31124.58</v>
      </c>
      <c r="F2372" s="4">
        <v>44685</v>
      </c>
      <c r="G2372" s="4">
        <v>45692</v>
      </c>
      <c r="H2372" t="s">
        <v>43</v>
      </c>
      <c r="I2372" t="s">
        <v>18</v>
      </c>
    </row>
    <row r="2373" spans="1:9" x14ac:dyDescent="0.3">
      <c r="A2373" t="s">
        <v>4175</v>
      </c>
      <c r="B2373" t="s">
        <v>2703</v>
      </c>
      <c r="C2373" t="s">
        <v>11</v>
      </c>
      <c r="D2373">
        <v>268779.21000000002</v>
      </c>
      <c r="E2373">
        <v>46742.55</v>
      </c>
      <c r="F2373" s="4">
        <v>44435</v>
      </c>
      <c r="G2373" s="4">
        <v>45244</v>
      </c>
      <c r="H2373" t="s">
        <v>798</v>
      </c>
      <c r="I2373" t="s">
        <v>18</v>
      </c>
    </row>
    <row r="2374" spans="1:9" x14ac:dyDescent="0.3">
      <c r="A2374" t="s">
        <v>4176</v>
      </c>
      <c r="B2374" t="s">
        <v>1201</v>
      </c>
      <c r="C2374" t="s">
        <v>11</v>
      </c>
      <c r="D2374">
        <v>777615.54</v>
      </c>
      <c r="E2374">
        <v>16549.22</v>
      </c>
      <c r="F2374" s="4">
        <v>45006</v>
      </c>
      <c r="G2374" s="4">
        <v>45268</v>
      </c>
      <c r="H2374" t="s">
        <v>988</v>
      </c>
      <c r="I2374" t="s">
        <v>18</v>
      </c>
    </row>
    <row r="2375" spans="1:9" x14ac:dyDescent="0.3">
      <c r="A2375" t="s">
        <v>4177</v>
      </c>
      <c r="B2375" t="s">
        <v>1878</v>
      </c>
      <c r="C2375" t="s">
        <v>11</v>
      </c>
      <c r="D2375">
        <v>517152.92</v>
      </c>
      <c r="E2375">
        <v>48620.38</v>
      </c>
      <c r="F2375" s="4">
        <v>45424</v>
      </c>
      <c r="G2375" s="4">
        <v>45592</v>
      </c>
      <c r="H2375" t="s">
        <v>176</v>
      </c>
      <c r="I2375" t="s">
        <v>13</v>
      </c>
    </row>
    <row r="2376" spans="1:9" x14ac:dyDescent="0.3">
      <c r="A2376" t="s">
        <v>4178</v>
      </c>
      <c r="B2376" t="s">
        <v>4179</v>
      </c>
      <c r="C2376" t="s">
        <v>27</v>
      </c>
      <c r="D2376">
        <v>308882.68</v>
      </c>
      <c r="E2376">
        <v>30027.52</v>
      </c>
      <c r="F2376" s="4">
        <v>44928</v>
      </c>
      <c r="G2376" s="4">
        <v>45847</v>
      </c>
      <c r="H2376" t="s">
        <v>222</v>
      </c>
      <c r="I2376" t="s">
        <v>13</v>
      </c>
    </row>
    <row r="2377" spans="1:9" x14ac:dyDescent="0.3">
      <c r="A2377" t="s">
        <v>4180</v>
      </c>
      <c r="B2377" t="s">
        <v>2657</v>
      </c>
      <c r="C2377" t="s">
        <v>16</v>
      </c>
      <c r="D2377">
        <v>439136.93</v>
      </c>
      <c r="E2377">
        <v>30782.799999999999</v>
      </c>
      <c r="F2377" s="4">
        <v>44491</v>
      </c>
      <c r="G2377" s="4">
        <v>44688</v>
      </c>
      <c r="H2377" t="s">
        <v>688</v>
      </c>
      <c r="I2377" t="s">
        <v>29</v>
      </c>
    </row>
    <row r="2378" spans="1:9" x14ac:dyDescent="0.3">
      <c r="A2378" t="s">
        <v>4181</v>
      </c>
      <c r="B2378" t="s">
        <v>4182</v>
      </c>
      <c r="C2378" t="s">
        <v>16</v>
      </c>
      <c r="D2378">
        <v>165737.24</v>
      </c>
      <c r="E2378">
        <v>34707.07</v>
      </c>
      <c r="F2378" s="4">
        <v>44935</v>
      </c>
      <c r="G2378" s="4">
        <v>44944</v>
      </c>
      <c r="H2378" t="s">
        <v>2930</v>
      </c>
      <c r="I2378" t="s">
        <v>18</v>
      </c>
    </row>
    <row r="2379" spans="1:9" x14ac:dyDescent="0.3">
      <c r="A2379" t="s">
        <v>4183</v>
      </c>
      <c r="B2379" t="s">
        <v>842</v>
      </c>
      <c r="C2379" t="s">
        <v>16</v>
      </c>
      <c r="D2379">
        <v>847597.52</v>
      </c>
      <c r="E2379">
        <v>7410.79</v>
      </c>
      <c r="F2379" s="4">
        <v>45196</v>
      </c>
      <c r="G2379" s="4">
        <v>45703</v>
      </c>
      <c r="H2379" t="s">
        <v>929</v>
      </c>
      <c r="I2379" t="s">
        <v>13</v>
      </c>
    </row>
    <row r="2380" spans="1:9" x14ac:dyDescent="0.3">
      <c r="A2380" t="s">
        <v>4184</v>
      </c>
      <c r="B2380" t="s">
        <v>3763</v>
      </c>
      <c r="C2380" t="s">
        <v>35</v>
      </c>
      <c r="D2380">
        <v>702657.93</v>
      </c>
      <c r="E2380">
        <v>35382.370000000003</v>
      </c>
      <c r="F2380" s="4">
        <v>45274</v>
      </c>
      <c r="G2380" s="4">
        <v>45827</v>
      </c>
      <c r="H2380" t="s">
        <v>128</v>
      </c>
      <c r="I2380" t="s">
        <v>18</v>
      </c>
    </row>
    <row r="2381" spans="1:9" x14ac:dyDescent="0.3">
      <c r="A2381" t="s">
        <v>4185</v>
      </c>
      <c r="B2381" t="s">
        <v>568</v>
      </c>
      <c r="C2381" t="s">
        <v>39</v>
      </c>
      <c r="D2381">
        <v>948625.99</v>
      </c>
      <c r="E2381">
        <v>29859.64</v>
      </c>
      <c r="F2381" s="4">
        <v>45213</v>
      </c>
      <c r="G2381" s="4">
        <v>45387</v>
      </c>
      <c r="H2381" t="s">
        <v>554</v>
      </c>
      <c r="I2381" t="s">
        <v>13</v>
      </c>
    </row>
    <row r="2382" spans="1:9" x14ac:dyDescent="0.3">
      <c r="A2382" t="s">
        <v>4186</v>
      </c>
      <c r="B2382" t="s">
        <v>4187</v>
      </c>
      <c r="C2382" t="s">
        <v>16</v>
      </c>
      <c r="D2382">
        <v>117470.24</v>
      </c>
      <c r="E2382">
        <v>46734.98</v>
      </c>
      <c r="F2382" s="4">
        <v>45432</v>
      </c>
      <c r="G2382" s="4">
        <v>45599</v>
      </c>
      <c r="H2382" t="s">
        <v>161</v>
      </c>
      <c r="I2382" t="s">
        <v>13</v>
      </c>
    </row>
    <row r="2383" spans="1:9" x14ac:dyDescent="0.3">
      <c r="A2383" t="s">
        <v>4188</v>
      </c>
      <c r="B2383" t="s">
        <v>3959</v>
      </c>
      <c r="C2383" t="s">
        <v>39</v>
      </c>
      <c r="D2383">
        <v>459509.65</v>
      </c>
      <c r="E2383">
        <v>32722.36</v>
      </c>
      <c r="F2383" s="4">
        <v>44648</v>
      </c>
      <c r="G2383" s="4">
        <v>45859</v>
      </c>
      <c r="H2383" t="s">
        <v>353</v>
      </c>
      <c r="I2383" t="s">
        <v>13</v>
      </c>
    </row>
    <row r="2384" spans="1:9" x14ac:dyDescent="0.3">
      <c r="A2384" t="s">
        <v>4189</v>
      </c>
      <c r="B2384" t="s">
        <v>2175</v>
      </c>
      <c r="C2384" t="s">
        <v>39</v>
      </c>
      <c r="D2384">
        <v>554511.91</v>
      </c>
      <c r="E2384">
        <v>42157.47</v>
      </c>
      <c r="F2384" s="4">
        <v>44795</v>
      </c>
      <c r="G2384" s="4">
        <v>45819</v>
      </c>
      <c r="H2384" t="s">
        <v>522</v>
      </c>
      <c r="I2384" t="s">
        <v>13</v>
      </c>
    </row>
    <row r="2385" spans="1:9" x14ac:dyDescent="0.3">
      <c r="A2385" t="s">
        <v>4190</v>
      </c>
      <c r="B2385" t="s">
        <v>607</v>
      </c>
      <c r="C2385" t="s">
        <v>39</v>
      </c>
      <c r="D2385">
        <v>212525.71</v>
      </c>
      <c r="E2385">
        <v>17031.810000000001</v>
      </c>
      <c r="F2385" s="4">
        <v>44214</v>
      </c>
      <c r="G2385" s="4">
        <v>45841</v>
      </c>
      <c r="H2385" t="s">
        <v>1183</v>
      </c>
      <c r="I2385" t="s">
        <v>18</v>
      </c>
    </row>
    <row r="2386" spans="1:9" x14ac:dyDescent="0.3">
      <c r="A2386" t="s">
        <v>4191</v>
      </c>
      <c r="B2386" t="s">
        <v>4192</v>
      </c>
      <c r="C2386" t="s">
        <v>16</v>
      </c>
      <c r="D2386">
        <v>706681.32</v>
      </c>
      <c r="E2386">
        <v>29738.94</v>
      </c>
      <c r="F2386" s="4">
        <v>45178</v>
      </c>
      <c r="G2386" s="4">
        <v>45278</v>
      </c>
      <c r="H2386" t="s">
        <v>284</v>
      </c>
      <c r="I2386" t="s">
        <v>18</v>
      </c>
    </row>
    <row r="2387" spans="1:9" x14ac:dyDescent="0.3">
      <c r="A2387" t="s">
        <v>4193</v>
      </c>
      <c r="B2387" t="s">
        <v>2258</v>
      </c>
      <c r="C2387" t="s">
        <v>35</v>
      </c>
      <c r="D2387">
        <v>899373.01</v>
      </c>
      <c r="E2387">
        <v>27487.200000000001</v>
      </c>
      <c r="F2387" s="4">
        <v>45008</v>
      </c>
      <c r="G2387" s="4">
        <v>45564</v>
      </c>
      <c r="H2387" t="s">
        <v>335</v>
      </c>
      <c r="I2387" t="s">
        <v>13</v>
      </c>
    </row>
    <row r="2388" spans="1:9" x14ac:dyDescent="0.3">
      <c r="A2388" t="s">
        <v>4194</v>
      </c>
      <c r="B2388" t="s">
        <v>2757</v>
      </c>
      <c r="C2388" t="s">
        <v>27</v>
      </c>
      <c r="D2388">
        <v>677144.52</v>
      </c>
      <c r="E2388">
        <v>23740.42</v>
      </c>
      <c r="F2388" s="4">
        <v>45461</v>
      </c>
      <c r="G2388" s="4">
        <v>45721</v>
      </c>
      <c r="H2388" t="s">
        <v>2027</v>
      </c>
      <c r="I2388" t="s">
        <v>18</v>
      </c>
    </row>
    <row r="2389" spans="1:9" x14ac:dyDescent="0.3">
      <c r="A2389" t="s">
        <v>4195</v>
      </c>
      <c r="B2389" t="s">
        <v>4196</v>
      </c>
      <c r="C2389" t="s">
        <v>16</v>
      </c>
      <c r="D2389">
        <v>314605.17</v>
      </c>
      <c r="E2389">
        <v>20170.03</v>
      </c>
      <c r="F2389" s="4">
        <v>44426</v>
      </c>
      <c r="G2389" s="4">
        <v>45231</v>
      </c>
      <c r="H2389" t="s">
        <v>726</v>
      </c>
      <c r="I2389" t="s">
        <v>13</v>
      </c>
    </row>
    <row r="2390" spans="1:9" x14ac:dyDescent="0.3">
      <c r="A2390" t="s">
        <v>4197</v>
      </c>
      <c r="B2390" t="s">
        <v>4187</v>
      </c>
      <c r="C2390" t="s">
        <v>35</v>
      </c>
      <c r="D2390">
        <v>727100.32</v>
      </c>
      <c r="E2390">
        <v>25411.83</v>
      </c>
      <c r="F2390" s="4">
        <v>44237</v>
      </c>
      <c r="G2390" s="4">
        <v>45706</v>
      </c>
      <c r="H2390" t="s">
        <v>586</v>
      </c>
      <c r="I2390" t="s">
        <v>18</v>
      </c>
    </row>
    <row r="2391" spans="1:9" x14ac:dyDescent="0.3">
      <c r="A2391" t="s">
        <v>4198</v>
      </c>
      <c r="B2391" t="s">
        <v>489</v>
      </c>
      <c r="C2391" t="s">
        <v>27</v>
      </c>
      <c r="D2391">
        <v>716005.78</v>
      </c>
      <c r="E2391">
        <v>25192.09</v>
      </c>
      <c r="F2391" s="4">
        <v>44747</v>
      </c>
      <c r="G2391" s="4">
        <v>45370</v>
      </c>
      <c r="H2391" t="s">
        <v>471</v>
      </c>
      <c r="I2391" t="s">
        <v>29</v>
      </c>
    </row>
    <row r="2392" spans="1:9" x14ac:dyDescent="0.3">
      <c r="A2392" t="s">
        <v>4199</v>
      </c>
      <c r="B2392" t="s">
        <v>288</v>
      </c>
      <c r="C2392" t="s">
        <v>11</v>
      </c>
      <c r="D2392">
        <v>494983.61</v>
      </c>
      <c r="E2392">
        <v>22562.240000000002</v>
      </c>
      <c r="F2392" s="4">
        <v>44431</v>
      </c>
      <c r="G2392" s="4">
        <v>45837</v>
      </c>
      <c r="H2392" t="s">
        <v>1449</v>
      </c>
      <c r="I2392" t="s">
        <v>18</v>
      </c>
    </row>
    <row r="2393" spans="1:9" x14ac:dyDescent="0.3">
      <c r="A2393" t="s">
        <v>4200</v>
      </c>
      <c r="B2393" t="s">
        <v>956</v>
      </c>
      <c r="C2393" t="s">
        <v>35</v>
      </c>
      <c r="D2393">
        <v>733483.5</v>
      </c>
      <c r="E2393">
        <v>22259.22</v>
      </c>
      <c r="F2393" s="4">
        <v>45023</v>
      </c>
      <c r="G2393" s="4">
        <v>45077</v>
      </c>
      <c r="H2393" t="s">
        <v>55</v>
      </c>
      <c r="I2393" t="s">
        <v>18</v>
      </c>
    </row>
    <row r="2394" spans="1:9" x14ac:dyDescent="0.3">
      <c r="A2394" t="s">
        <v>4201</v>
      </c>
      <c r="B2394" t="s">
        <v>512</v>
      </c>
      <c r="C2394" t="s">
        <v>39</v>
      </c>
      <c r="D2394">
        <v>665837.51</v>
      </c>
      <c r="E2394">
        <v>17101.96</v>
      </c>
      <c r="F2394" s="4">
        <v>44788</v>
      </c>
      <c r="G2394" s="4">
        <v>45317</v>
      </c>
      <c r="H2394" t="s">
        <v>623</v>
      </c>
      <c r="I2394" t="s">
        <v>29</v>
      </c>
    </row>
    <row r="2395" spans="1:9" x14ac:dyDescent="0.3">
      <c r="A2395" t="s">
        <v>4202</v>
      </c>
      <c r="B2395" t="s">
        <v>1621</v>
      </c>
      <c r="C2395" t="s">
        <v>11</v>
      </c>
      <c r="D2395">
        <v>135826.82999999999</v>
      </c>
      <c r="E2395">
        <v>37347.760000000002</v>
      </c>
      <c r="F2395" s="4">
        <v>44476</v>
      </c>
      <c r="G2395" s="4">
        <v>45701</v>
      </c>
      <c r="H2395" t="s">
        <v>1140</v>
      </c>
      <c r="I2395" t="s">
        <v>18</v>
      </c>
    </row>
    <row r="2396" spans="1:9" x14ac:dyDescent="0.3">
      <c r="A2396" t="s">
        <v>4203</v>
      </c>
      <c r="B2396" t="s">
        <v>4204</v>
      </c>
      <c r="C2396" t="s">
        <v>27</v>
      </c>
      <c r="D2396">
        <v>103373.63</v>
      </c>
      <c r="E2396">
        <v>25861.85</v>
      </c>
      <c r="F2396" s="4">
        <v>44797</v>
      </c>
      <c r="G2396" s="4">
        <v>45145</v>
      </c>
      <c r="H2396" t="s">
        <v>1238</v>
      </c>
      <c r="I2396" t="s">
        <v>13</v>
      </c>
    </row>
    <row r="2397" spans="1:9" x14ac:dyDescent="0.3">
      <c r="A2397" t="s">
        <v>4205</v>
      </c>
      <c r="B2397" t="s">
        <v>4206</v>
      </c>
      <c r="C2397" t="s">
        <v>16</v>
      </c>
      <c r="D2397">
        <v>524421.72</v>
      </c>
      <c r="E2397">
        <v>29230.99</v>
      </c>
      <c r="F2397" s="4">
        <v>44769</v>
      </c>
      <c r="G2397" s="4">
        <v>44825</v>
      </c>
      <c r="H2397" t="s">
        <v>167</v>
      </c>
      <c r="I2397" t="s">
        <v>18</v>
      </c>
    </row>
    <row r="2398" spans="1:9" x14ac:dyDescent="0.3">
      <c r="A2398" t="s">
        <v>4207</v>
      </c>
      <c r="B2398" t="s">
        <v>4208</v>
      </c>
      <c r="C2398" t="s">
        <v>16</v>
      </c>
      <c r="D2398">
        <v>696916.57</v>
      </c>
      <c r="E2398">
        <v>47540.24</v>
      </c>
      <c r="F2398" s="4">
        <v>44424</v>
      </c>
      <c r="G2398" s="4">
        <v>44898</v>
      </c>
      <c r="H2398" t="s">
        <v>1108</v>
      </c>
      <c r="I2398" t="s">
        <v>18</v>
      </c>
    </row>
    <row r="2399" spans="1:9" x14ac:dyDescent="0.3">
      <c r="A2399" t="s">
        <v>4209</v>
      </c>
      <c r="B2399" t="s">
        <v>3200</v>
      </c>
      <c r="C2399" t="s">
        <v>27</v>
      </c>
      <c r="D2399">
        <v>966215.53</v>
      </c>
      <c r="E2399">
        <v>20143.32</v>
      </c>
      <c r="F2399" s="4">
        <v>44890</v>
      </c>
      <c r="G2399" s="4">
        <v>45558</v>
      </c>
      <c r="H2399" t="s">
        <v>683</v>
      </c>
      <c r="I2399" t="s">
        <v>29</v>
      </c>
    </row>
    <row r="2400" spans="1:9" x14ac:dyDescent="0.3">
      <c r="A2400" t="s">
        <v>4210</v>
      </c>
      <c r="B2400" t="s">
        <v>3858</v>
      </c>
      <c r="C2400" t="s">
        <v>11</v>
      </c>
      <c r="D2400">
        <v>134414.82</v>
      </c>
      <c r="E2400">
        <v>25454.03</v>
      </c>
      <c r="F2400" s="4">
        <v>45371</v>
      </c>
      <c r="G2400" s="4">
        <v>45531</v>
      </c>
      <c r="H2400" t="s">
        <v>2118</v>
      </c>
      <c r="I2400" t="s">
        <v>13</v>
      </c>
    </row>
    <row r="2401" spans="1:9" x14ac:dyDescent="0.3">
      <c r="A2401" t="s">
        <v>4211</v>
      </c>
      <c r="B2401" t="s">
        <v>1892</v>
      </c>
      <c r="C2401" t="s">
        <v>16</v>
      </c>
      <c r="D2401">
        <v>485179.7</v>
      </c>
      <c r="E2401">
        <v>15868.27</v>
      </c>
      <c r="F2401" s="4">
        <v>45170</v>
      </c>
      <c r="G2401" s="4">
        <v>45629</v>
      </c>
      <c r="H2401" t="s">
        <v>96</v>
      </c>
      <c r="I2401" t="s">
        <v>29</v>
      </c>
    </row>
    <row r="2402" spans="1:9" x14ac:dyDescent="0.3">
      <c r="A2402" t="s">
        <v>4212</v>
      </c>
      <c r="B2402" t="s">
        <v>4213</v>
      </c>
      <c r="C2402" t="s">
        <v>35</v>
      </c>
      <c r="D2402">
        <v>855572.93</v>
      </c>
      <c r="E2402">
        <v>42341.85</v>
      </c>
      <c r="F2402" s="4">
        <v>44989</v>
      </c>
      <c r="G2402" s="4">
        <v>45571</v>
      </c>
      <c r="H2402" t="s">
        <v>85</v>
      </c>
      <c r="I2402" t="s">
        <v>29</v>
      </c>
    </row>
    <row r="2403" spans="1:9" x14ac:dyDescent="0.3">
      <c r="A2403" t="s">
        <v>4214</v>
      </c>
      <c r="B2403" t="s">
        <v>3013</v>
      </c>
      <c r="C2403" t="s">
        <v>11</v>
      </c>
      <c r="D2403">
        <v>761478.88</v>
      </c>
      <c r="E2403">
        <v>36843.58</v>
      </c>
      <c r="F2403" s="4">
        <v>45192</v>
      </c>
      <c r="G2403" s="4">
        <v>45441</v>
      </c>
      <c r="H2403" t="s">
        <v>2940</v>
      </c>
      <c r="I2403" t="s">
        <v>29</v>
      </c>
    </row>
    <row r="2404" spans="1:9" x14ac:dyDescent="0.3">
      <c r="A2404" t="s">
        <v>4215</v>
      </c>
      <c r="B2404" t="s">
        <v>4216</v>
      </c>
      <c r="C2404" t="s">
        <v>11</v>
      </c>
      <c r="D2404">
        <v>519150.01</v>
      </c>
      <c r="E2404">
        <v>44339.62</v>
      </c>
      <c r="F2404" s="4">
        <v>45207</v>
      </c>
      <c r="G2404" s="4">
        <v>45537</v>
      </c>
      <c r="H2404" t="s">
        <v>698</v>
      </c>
      <c r="I2404" t="s">
        <v>29</v>
      </c>
    </row>
    <row r="2405" spans="1:9" x14ac:dyDescent="0.3">
      <c r="A2405" t="s">
        <v>4217</v>
      </c>
      <c r="B2405" t="s">
        <v>4218</v>
      </c>
      <c r="C2405" t="s">
        <v>27</v>
      </c>
      <c r="D2405">
        <v>356777.3</v>
      </c>
      <c r="E2405">
        <v>24779.919999999998</v>
      </c>
      <c r="F2405" s="4">
        <v>44857</v>
      </c>
      <c r="G2405" s="4">
        <v>44859</v>
      </c>
      <c r="H2405" t="s">
        <v>49</v>
      </c>
      <c r="I2405" t="s">
        <v>29</v>
      </c>
    </row>
    <row r="2406" spans="1:9" x14ac:dyDescent="0.3">
      <c r="A2406" t="s">
        <v>4219</v>
      </c>
      <c r="B2406" t="s">
        <v>1414</v>
      </c>
      <c r="C2406" t="s">
        <v>27</v>
      </c>
      <c r="D2406">
        <v>129407.37</v>
      </c>
      <c r="E2406">
        <v>49104.58</v>
      </c>
      <c r="F2406" s="4">
        <v>45332</v>
      </c>
      <c r="G2406" s="4">
        <v>45511</v>
      </c>
      <c r="H2406" t="s">
        <v>537</v>
      </c>
      <c r="I2406" t="s">
        <v>29</v>
      </c>
    </row>
    <row r="2407" spans="1:9" x14ac:dyDescent="0.3">
      <c r="A2407" t="s">
        <v>4220</v>
      </c>
      <c r="B2407" t="s">
        <v>10</v>
      </c>
      <c r="C2407" t="s">
        <v>39</v>
      </c>
      <c r="D2407">
        <v>528170.68999999994</v>
      </c>
      <c r="E2407">
        <v>3806.73</v>
      </c>
      <c r="F2407" s="4">
        <v>45278</v>
      </c>
      <c r="G2407" s="4">
        <v>45355</v>
      </c>
      <c r="H2407" t="s">
        <v>179</v>
      </c>
      <c r="I2407" t="s">
        <v>13</v>
      </c>
    </row>
    <row r="2408" spans="1:9" x14ac:dyDescent="0.3">
      <c r="A2408" t="s">
        <v>4221</v>
      </c>
      <c r="B2408" t="s">
        <v>393</v>
      </c>
      <c r="C2408" t="s">
        <v>11</v>
      </c>
      <c r="D2408">
        <v>694609.67</v>
      </c>
      <c r="E2408">
        <v>17297.04</v>
      </c>
      <c r="F2408" s="4">
        <v>44989</v>
      </c>
      <c r="G2408" s="4">
        <v>45217</v>
      </c>
      <c r="H2408" t="s">
        <v>1725</v>
      </c>
      <c r="I2408" t="s">
        <v>18</v>
      </c>
    </row>
    <row r="2409" spans="1:9" x14ac:dyDescent="0.3">
      <c r="A2409" t="s">
        <v>4222</v>
      </c>
      <c r="B2409" t="s">
        <v>4223</v>
      </c>
      <c r="C2409" t="s">
        <v>39</v>
      </c>
      <c r="D2409">
        <v>503091.84</v>
      </c>
      <c r="E2409">
        <v>14194.64</v>
      </c>
      <c r="F2409" s="4">
        <v>44410</v>
      </c>
      <c r="G2409" s="4">
        <v>45284</v>
      </c>
      <c r="H2409" t="s">
        <v>164</v>
      </c>
      <c r="I2409" t="s">
        <v>29</v>
      </c>
    </row>
    <row r="2410" spans="1:9" x14ac:dyDescent="0.3">
      <c r="A2410" t="s">
        <v>4224</v>
      </c>
      <c r="B2410" t="s">
        <v>4225</v>
      </c>
      <c r="C2410" t="s">
        <v>11</v>
      </c>
      <c r="D2410">
        <v>965404.83</v>
      </c>
      <c r="E2410">
        <v>16994.240000000002</v>
      </c>
      <c r="F2410" s="4">
        <v>44350</v>
      </c>
      <c r="G2410" s="4">
        <v>44977</v>
      </c>
      <c r="H2410" t="s">
        <v>1669</v>
      </c>
      <c r="I2410" t="s">
        <v>29</v>
      </c>
    </row>
    <row r="2411" spans="1:9" x14ac:dyDescent="0.3">
      <c r="A2411" t="s">
        <v>4226</v>
      </c>
      <c r="B2411" t="s">
        <v>149</v>
      </c>
      <c r="C2411" t="s">
        <v>27</v>
      </c>
      <c r="D2411">
        <v>357592.01</v>
      </c>
      <c r="E2411">
        <v>36961.58</v>
      </c>
      <c r="F2411" s="4">
        <v>44364</v>
      </c>
      <c r="G2411" s="4">
        <v>45064</v>
      </c>
      <c r="H2411" t="s">
        <v>298</v>
      </c>
      <c r="I2411" t="s">
        <v>29</v>
      </c>
    </row>
    <row r="2412" spans="1:9" x14ac:dyDescent="0.3">
      <c r="A2412" t="s">
        <v>4227</v>
      </c>
      <c r="B2412" t="s">
        <v>4228</v>
      </c>
      <c r="C2412" t="s">
        <v>11</v>
      </c>
      <c r="D2412">
        <v>292642.62</v>
      </c>
      <c r="E2412">
        <v>47653.48</v>
      </c>
      <c r="F2412" s="4">
        <v>45442</v>
      </c>
      <c r="G2412" s="4">
        <v>45591</v>
      </c>
      <c r="H2412" t="s">
        <v>1183</v>
      </c>
      <c r="I2412" t="s">
        <v>13</v>
      </c>
    </row>
    <row r="2413" spans="1:9" x14ac:dyDescent="0.3">
      <c r="A2413" t="s">
        <v>4229</v>
      </c>
      <c r="B2413" t="s">
        <v>673</v>
      </c>
      <c r="C2413" t="s">
        <v>35</v>
      </c>
      <c r="D2413">
        <v>128587.38</v>
      </c>
      <c r="E2413">
        <v>49118.85</v>
      </c>
      <c r="F2413" s="4">
        <v>45326</v>
      </c>
      <c r="G2413" s="4">
        <v>45756</v>
      </c>
      <c r="H2413" t="s">
        <v>432</v>
      </c>
      <c r="I2413" t="s">
        <v>18</v>
      </c>
    </row>
    <row r="2414" spans="1:9" x14ac:dyDescent="0.3">
      <c r="A2414" t="s">
        <v>4230</v>
      </c>
      <c r="B2414" t="s">
        <v>4231</v>
      </c>
      <c r="C2414" t="s">
        <v>27</v>
      </c>
      <c r="D2414">
        <v>874890.75</v>
      </c>
      <c r="E2414">
        <v>25501.02</v>
      </c>
      <c r="F2414" s="4">
        <v>44703</v>
      </c>
      <c r="G2414" s="4">
        <v>44818</v>
      </c>
      <c r="H2414" t="s">
        <v>787</v>
      </c>
      <c r="I2414" t="s">
        <v>29</v>
      </c>
    </row>
    <row r="2415" spans="1:9" x14ac:dyDescent="0.3">
      <c r="A2415" t="s">
        <v>4232</v>
      </c>
      <c r="B2415" t="s">
        <v>878</v>
      </c>
      <c r="C2415" t="s">
        <v>27</v>
      </c>
      <c r="D2415">
        <v>719378.71</v>
      </c>
      <c r="E2415">
        <v>10405.57</v>
      </c>
      <c r="F2415" s="4">
        <v>44172</v>
      </c>
      <c r="G2415" s="4">
        <v>45814</v>
      </c>
      <c r="H2415" t="s">
        <v>717</v>
      </c>
      <c r="I2415" t="s">
        <v>29</v>
      </c>
    </row>
    <row r="2416" spans="1:9" x14ac:dyDescent="0.3">
      <c r="A2416" t="s">
        <v>4233</v>
      </c>
      <c r="B2416" t="s">
        <v>622</v>
      </c>
      <c r="C2416" t="s">
        <v>39</v>
      </c>
      <c r="D2416">
        <v>602868.56999999995</v>
      </c>
      <c r="E2416">
        <v>44861.33</v>
      </c>
      <c r="F2416" s="4">
        <v>44544</v>
      </c>
      <c r="G2416" s="4">
        <v>45790</v>
      </c>
      <c r="H2416" t="s">
        <v>713</v>
      </c>
      <c r="I2416" t="s">
        <v>29</v>
      </c>
    </row>
    <row r="2417" spans="1:9" x14ac:dyDescent="0.3">
      <c r="A2417" t="s">
        <v>4234</v>
      </c>
      <c r="B2417" t="s">
        <v>4235</v>
      </c>
      <c r="C2417" t="s">
        <v>39</v>
      </c>
      <c r="D2417">
        <v>820635.43</v>
      </c>
      <c r="E2417">
        <v>45114.49</v>
      </c>
      <c r="F2417" s="4">
        <v>44836</v>
      </c>
      <c r="G2417" s="4">
        <v>44887</v>
      </c>
      <c r="H2417" t="s">
        <v>190</v>
      </c>
      <c r="I2417" t="s">
        <v>18</v>
      </c>
    </row>
    <row r="2418" spans="1:9" x14ac:dyDescent="0.3">
      <c r="A2418" t="s">
        <v>4236</v>
      </c>
      <c r="B2418" t="s">
        <v>1077</v>
      </c>
      <c r="C2418" t="s">
        <v>16</v>
      </c>
      <c r="D2418">
        <v>788618.35</v>
      </c>
      <c r="E2418">
        <v>44560.77</v>
      </c>
      <c r="F2418" s="4">
        <v>44310</v>
      </c>
      <c r="G2418" s="4">
        <v>44598</v>
      </c>
      <c r="H2418" t="s">
        <v>36</v>
      </c>
      <c r="I2418" t="s">
        <v>13</v>
      </c>
    </row>
    <row r="2419" spans="1:9" x14ac:dyDescent="0.3">
      <c r="A2419" t="s">
        <v>4237</v>
      </c>
      <c r="B2419" t="s">
        <v>2803</v>
      </c>
      <c r="C2419" t="s">
        <v>11</v>
      </c>
      <c r="D2419">
        <v>811031.5</v>
      </c>
      <c r="E2419">
        <v>15379.8</v>
      </c>
      <c r="F2419" s="4">
        <v>45305</v>
      </c>
      <c r="G2419" s="4">
        <v>45570</v>
      </c>
      <c r="H2419" t="s">
        <v>301</v>
      </c>
      <c r="I2419" t="s">
        <v>13</v>
      </c>
    </row>
    <row r="2420" spans="1:9" x14ac:dyDescent="0.3">
      <c r="A2420" t="s">
        <v>4238</v>
      </c>
      <c r="B2420" t="s">
        <v>4239</v>
      </c>
      <c r="C2420" t="s">
        <v>35</v>
      </c>
      <c r="D2420">
        <v>805080.64</v>
      </c>
      <c r="E2420">
        <v>25726.81</v>
      </c>
      <c r="F2420" s="4">
        <v>44336</v>
      </c>
      <c r="G2420" s="4">
        <v>45641</v>
      </c>
      <c r="H2420" t="s">
        <v>691</v>
      </c>
      <c r="I2420" t="s">
        <v>29</v>
      </c>
    </row>
    <row r="2421" spans="1:9" x14ac:dyDescent="0.3">
      <c r="A2421" t="s">
        <v>4240</v>
      </c>
      <c r="B2421" t="s">
        <v>3788</v>
      </c>
      <c r="C2421" t="s">
        <v>39</v>
      </c>
      <c r="D2421">
        <v>141709.43</v>
      </c>
      <c r="E2421">
        <v>39485.980000000003</v>
      </c>
      <c r="F2421" s="4">
        <v>45018</v>
      </c>
      <c r="G2421" s="4">
        <v>45603</v>
      </c>
      <c r="H2421" t="s">
        <v>1128</v>
      </c>
      <c r="I2421" t="s">
        <v>29</v>
      </c>
    </row>
    <row r="2422" spans="1:9" x14ac:dyDescent="0.3">
      <c r="A2422" t="s">
        <v>4241</v>
      </c>
      <c r="B2422" t="s">
        <v>3248</v>
      </c>
      <c r="C2422" t="s">
        <v>39</v>
      </c>
      <c r="D2422">
        <v>368954.75</v>
      </c>
      <c r="E2422">
        <v>30087.94</v>
      </c>
      <c r="F2422" s="4">
        <v>45471</v>
      </c>
      <c r="G2422" s="4">
        <v>45785</v>
      </c>
      <c r="H2422" t="s">
        <v>1238</v>
      </c>
      <c r="I2422" t="s">
        <v>29</v>
      </c>
    </row>
    <row r="2423" spans="1:9" x14ac:dyDescent="0.3">
      <c r="A2423" t="s">
        <v>4242</v>
      </c>
      <c r="B2423" t="s">
        <v>4243</v>
      </c>
      <c r="C2423" t="s">
        <v>39</v>
      </c>
      <c r="D2423">
        <v>549728.85</v>
      </c>
      <c r="E2423">
        <v>44066.96</v>
      </c>
      <c r="F2423" s="4">
        <v>44936</v>
      </c>
      <c r="G2423" s="4">
        <v>45007</v>
      </c>
      <c r="H2423" t="s">
        <v>564</v>
      </c>
      <c r="I2423" t="s">
        <v>18</v>
      </c>
    </row>
    <row r="2424" spans="1:9" x14ac:dyDescent="0.3">
      <c r="A2424" t="s">
        <v>4244</v>
      </c>
      <c r="B2424" t="s">
        <v>1990</v>
      </c>
      <c r="C2424" t="s">
        <v>39</v>
      </c>
      <c r="D2424">
        <v>305469.28999999998</v>
      </c>
      <c r="E2424">
        <v>12333.18</v>
      </c>
      <c r="F2424" s="4">
        <v>45240</v>
      </c>
      <c r="G2424" s="4">
        <v>45266</v>
      </c>
      <c r="H2424" t="s">
        <v>441</v>
      </c>
      <c r="I2424" t="s">
        <v>29</v>
      </c>
    </row>
    <row r="2425" spans="1:9" x14ac:dyDescent="0.3">
      <c r="A2425" t="s">
        <v>4245</v>
      </c>
      <c r="B2425" t="s">
        <v>1791</v>
      </c>
      <c r="C2425" t="s">
        <v>11</v>
      </c>
      <c r="D2425">
        <v>422895.07</v>
      </c>
      <c r="E2425">
        <v>45276.91</v>
      </c>
      <c r="F2425" s="4">
        <v>44568</v>
      </c>
      <c r="G2425" s="4">
        <v>44732</v>
      </c>
      <c r="H2425" t="s">
        <v>377</v>
      </c>
      <c r="I2425" t="s">
        <v>29</v>
      </c>
    </row>
    <row r="2426" spans="1:9" x14ac:dyDescent="0.3">
      <c r="A2426" t="s">
        <v>4246</v>
      </c>
      <c r="B2426" t="s">
        <v>2017</v>
      </c>
      <c r="C2426" t="s">
        <v>39</v>
      </c>
      <c r="D2426">
        <v>810318.39</v>
      </c>
      <c r="E2426">
        <v>5940.43</v>
      </c>
      <c r="F2426" s="4">
        <v>45174</v>
      </c>
      <c r="G2426" s="4">
        <v>45807</v>
      </c>
      <c r="H2426" t="s">
        <v>1002</v>
      </c>
      <c r="I2426" t="s">
        <v>29</v>
      </c>
    </row>
    <row r="2427" spans="1:9" x14ac:dyDescent="0.3">
      <c r="A2427" t="s">
        <v>4247</v>
      </c>
      <c r="B2427" t="s">
        <v>4248</v>
      </c>
      <c r="C2427" t="s">
        <v>35</v>
      </c>
      <c r="D2427">
        <v>370288.66</v>
      </c>
      <c r="E2427">
        <v>44877.49</v>
      </c>
      <c r="F2427" s="4">
        <v>44884</v>
      </c>
      <c r="G2427" s="4">
        <v>45635</v>
      </c>
      <c r="H2427" t="s">
        <v>591</v>
      </c>
      <c r="I2427" t="s">
        <v>29</v>
      </c>
    </row>
    <row r="2428" spans="1:9" x14ac:dyDescent="0.3">
      <c r="A2428" t="s">
        <v>4249</v>
      </c>
      <c r="B2428" t="s">
        <v>4250</v>
      </c>
      <c r="C2428" t="s">
        <v>27</v>
      </c>
      <c r="D2428">
        <v>342878.93</v>
      </c>
      <c r="E2428">
        <v>43814.96</v>
      </c>
      <c r="F2428" s="4">
        <v>44524</v>
      </c>
      <c r="G2428" s="4">
        <v>44701</v>
      </c>
      <c r="H2428" t="s">
        <v>73</v>
      </c>
      <c r="I2428" t="s">
        <v>13</v>
      </c>
    </row>
    <row r="2429" spans="1:9" x14ac:dyDescent="0.3">
      <c r="A2429" t="s">
        <v>4251</v>
      </c>
      <c r="B2429" t="s">
        <v>4252</v>
      </c>
      <c r="C2429" t="s">
        <v>16</v>
      </c>
      <c r="D2429">
        <v>950741.41</v>
      </c>
      <c r="E2429">
        <v>19021.43</v>
      </c>
      <c r="F2429" s="4">
        <v>44937</v>
      </c>
      <c r="G2429" s="4">
        <v>45334</v>
      </c>
      <c r="H2429" t="s">
        <v>2118</v>
      </c>
      <c r="I2429" t="s">
        <v>18</v>
      </c>
    </row>
    <row r="2430" spans="1:9" x14ac:dyDescent="0.3">
      <c r="A2430" t="s">
        <v>4253</v>
      </c>
      <c r="B2430" t="s">
        <v>4254</v>
      </c>
      <c r="C2430" t="s">
        <v>16</v>
      </c>
      <c r="D2430">
        <v>352188.03</v>
      </c>
      <c r="E2430">
        <v>46051.360000000001</v>
      </c>
      <c r="F2430" s="4">
        <v>45435</v>
      </c>
      <c r="G2430" s="4">
        <v>45778</v>
      </c>
      <c r="H2430" t="s">
        <v>82</v>
      </c>
      <c r="I2430" t="s">
        <v>13</v>
      </c>
    </row>
    <row r="2431" spans="1:9" x14ac:dyDescent="0.3">
      <c r="A2431" t="s">
        <v>4255</v>
      </c>
      <c r="B2431" t="s">
        <v>4256</v>
      </c>
      <c r="C2431" t="s">
        <v>16</v>
      </c>
      <c r="D2431">
        <v>395224.08</v>
      </c>
      <c r="E2431">
        <v>23620.09</v>
      </c>
      <c r="F2431" s="4">
        <v>44351</v>
      </c>
      <c r="G2431" s="4">
        <v>45718</v>
      </c>
      <c r="H2431" t="s">
        <v>804</v>
      </c>
      <c r="I2431" t="s">
        <v>13</v>
      </c>
    </row>
    <row r="2432" spans="1:9" x14ac:dyDescent="0.3">
      <c r="A2432" t="s">
        <v>4257</v>
      </c>
      <c r="B2432" t="s">
        <v>3025</v>
      </c>
      <c r="C2432" t="s">
        <v>39</v>
      </c>
      <c r="D2432">
        <v>247842.61</v>
      </c>
      <c r="E2432">
        <v>32153.67</v>
      </c>
      <c r="F2432" s="4">
        <v>45347</v>
      </c>
      <c r="G2432" s="4">
        <v>45719</v>
      </c>
      <c r="H2432" t="s">
        <v>269</v>
      </c>
      <c r="I2432" t="s">
        <v>18</v>
      </c>
    </row>
    <row r="2433" spans="1:9" x14ac:dyDescent="0.3">
      <c r="A2433" t="s">
        <v>4258</v>
      </c>
      <c r="B2433" t="s">
        <v>2423</v>
      </c>
      <c r="C2433" t="s">
        <v>39</v>
      </c>
      <c r="D2433">
        <v>506435.31</v>
      </c>
      <c r="E2433">
        <v>43737.9</v>
      </c>
      <c r="F2433" s="4">
        <v>44149</v>
      </c>
      <c r="G2433" s="4">
        <v>45170</v>
      </c>
      <c r="H2433" t="s">
        <v>119</v>
      </c>
      <c r="I2433" t="s">
        <v>18</v>
      </c>
    </row>
    <row r="2434" spans="1:9" x14ac:dyDescent="0.3">
      <c r="A2434" t="s">
        <v>4259</v>
      </c>
      <c r="B2434" t="s">
        <v>311</v>
      </c>
      <c r="C2434" t="s">
        <v>16</v>
      </c>
      <c r="D2434">
        <v>324976.57</v>
      </c>
      <c r="E2434">
        <v>17554.03</v>
      </c>
      <c r="F2434" s="4">
        <v>44895</v>
      </c>
      <c r="G2434" s="4">
        <v>45173</v>
      </c>
      <c r="H2434" t="s">
        <v>581</v>
      </c>
      <c r="I2434" t="s">
        <v>13</v>
      </c>
    </row>
    <row r="2435" spans="1:9" x14ac:dyDescent="0.3">
      <c r="A2435" t="s">
        <v>4260</v>
      </c>
      <c r="B2435" t="s">
        <v>2230</v>
      </c>
      <c r="C2435" t="s">
        <v>27</v>
      </c>
      <c r="D2435">
        <v>536162.43000000005</v>
      </c>
      <c r="E2435">
        <v>46093.33</v>
      </c>
      <c r="F2435" s="4">
        <v>45211</v>
      </c>
      <c r="G2435" s="4">
        <v>45342</v>
      </c>
      <c r="H2435" t="s">
        <v>723</v>
      </c>
      <c r="I2435" t="s">
        <v>13</v>
      </c>
    </row>
    <row r="2436" spans="1:9" x14ac:dyDescent="0.3">
      <c r="A2436" t="s">
        <v>4261</v>
      </c>
      <c r="B2436" t="s">
        <v>2178</v>
      </c>
      <c r="C2436" t="s">
        <v>35</v>
      </c>
      <c r="D2436">
        <v>460194.38</v>
      </c>
      <c r="E2436">
        <v>17072.79</v>
      </c>
      <c r="F2436" s="4">
        <v>44690</v>
      </c>
      <c r="G2436" s="4">
        <v>45824</v>
      </c>
      <c r="H2436" t="s">
        <v>284</v>
      </c>
      <c r="I2436" t="s">
        <v>18</v>
      </c>
    </row>
    <row r="2437" spans="1:9" x14ac:dyDescent="0.3">
      <c r="A2437" t="s">
        <v>4262</v>
      </c>
      <c r="B2437" t="s">
        <v>4263</v>
      </c>
      <c r="C2437" t="s">
        <v>11</v>
      </c>
      <c r="D2437">
        <v>773971.72</v>
      </c>
      <c r="E2437">
        <v>21970.82</v>
      </c>
      <c r="F2437" s="4">
        <v>44299</v>
      </c>
      <c r="G2437" s="4">
        <v>44964</v>
      </c>
      <c r="H2437" t="s">
        <v>219</v>
      </c>
      <c r="I2437" t="s">
        <v>18</v>
      </c>
    </row>
    <row r="2438" spans="1:9" x14ac:dyDescent="0.3">
      <c r="A2438" t="s">
        <v>4264</v>
      </c>
      <c r="B2438" t="s">
        <v>4231</v>
      </c>
      <c r="C2438" t="s">
        <v>27</v>
      </c>
      <c r="D2438">
        <v>321772.64</v>
      </c>
      <c r="E2438">
        <v>8729.1299999999992</v>
      </c>
      <c r="F2438" s="4">
        <v>44550</v>
      </c>
      <c r="G2438" s="4">
        <v>45674</v>
      </c>
      <c r="H2438" t="s">
        <v>58</v>
      </c>
      <c r="I2438" t="s">
        <v>29</v>
      </c>
    </row>
    <row r="2439" spans="1:9" x14ac:dyDescent="0.3">
      <c r="A2439" t="s">
        <v>4265</v>
      </c>
      <c r="B2439" t="s">
        <v>4266</v>
      </c>
      <c r="C2439" t="s">
        <v>27</v>
      </c>
      <c r="D2439">
        <v>203722.49</v>
      </c>
      <c r="E2439">
        <v>24157.5</v>
      </c>
      <c r="F2439" s="4">
        <v>44648</v>
      </c>
      <c r="G2439" s="4">
        <v>44824</v>
      </c>
      <c r="H2439" t="s">
        <v>2511</v>
      </c>
      <c r="I2439" t="s">
        <v>18</v>
      </c>
    </row>
    <row r="2440" spans="1:9" x14ac:dyDescent="0.3">
      <c r="A2440" t="s">
        <v>4267</v>
      </c>
      <c r="B2440" t="s">
        <v>4268</v>
      </c>
      <c r="C2440" t="s">
        <v>39</v>
      </c>
      <c r="D2440">
        <v>224750.32</v>
      </c>
      <c r="E2440">
        <v>18717.71</v>
      </c>
      <c r="F2440" s="4">
        <v>44699</v>
      </c>
      <c r="G2440" s="4">
        <v>45085</v>
      </c>
      <c r="H2440" t="s">
        <v>2084</v>
      </c>
      <c r="I2440" t="s">
        <v>29</v>
      </c>
    </row>
    <row r="2441" spans="1:9" x14ac:dyDescent="0.3">
      <c r="A2441" t="s">
        <v>4269</v>
      </c>
      <c r="B2441" t="s">
        <v>892</v>
      </c>
      <c r="C2441" t="s">
        <v>16</v>
      </c>
      <c r="D2441">
        <v>880832.67</v>
      </c>
      <c r="E2441">
        <v>37976.68</v>
      </c>
      <c r="F2441" s="4">
        <v>44390</v>
      </c>
      <c r="G2441" s="4">
        <v>45317</v>
      </c>
      <c r="H2441" t="s">
        <v>1197</v>
      </c>
      <c r="I2441" t="s">
        <v>18</v>
      </c>
    </row>
    <row r="2442" spans="1:9" x14ac:dyDescent="0.3">
      <c r="A2442" t="s">
        <v>4270</v>
      </c>
      <c r="B2442" t="s">
        <v>2244</v>
      </c>
      <c r="C2442" t="s">
        <v>39</v>
      </c>
      <c r="D2442">
        <v>691778.71</v>
      </c>
      <c r="E2442">
        <v>23607.39</v>
      </c>
      <c r="F2442" s="4">
        <v>44728</v>
      </c>
      <c r="G2442" s="4">
        <v>44793</v>
      </c>
      <c r="H2442" t="s">
        <v>858</v>
      </c>
      <c r="I2442" t="s">
        <v>18</v>
      </c>
    </row>
    <row r="2443" spans="1:9" x14ac:dyDescent="0.3">
      <c r="A2443" t="s">
        <v>4271</v>
      </c>
      <c r="B2443" t="s">
        <v>2989</v>
      </c>
      <c r="C2443" t="s">
        <v>11</v>
      </c>
      <c r="D2443">
        <v>200619.48</v>
      </c>
      <c r="E2443">
        <v>39825.94</v>
      </c>
      <c r="F2443" s="4">
        <v>44048</v>
      </c>
      <c r="G2443" s="4">
        <v>45662</v>
      </c>
      <c r="H2443" t="s">
        <v>635</v>
      </c>
      <c r="I2443" t="s">
        <v>29</v>
      </c>
    </row>
    <row r="2444" spans="1:9" x14ac:dyDescent="0.3">
      <c r="A2444" t="s">
        <v>4272</v>
      </c>
      <c r="B2444" t="s">
        <v>1521</v>
      </c>
      <c r="C2444" t="s">
        <v>35</v>
      </c>
      <c r="D2444">
        <v>460836.19</v>
      </c>
      <c r="E2444">
        <v>31043.279999999999</v>
      </c>
      <c r="F2444" s="4">
        <v>44557</v>
      </c>
      <c r="G2444" s="4">
        <v>45535</v>
      </c>
      <c r="H2444" t="s">
        <v>284</v>
      </c>
      <c r="I2444" t="s">
        <v>13</v>
      </c>
    </row>
    <row r="2445" spans="1:9" x14ac:dyDescent="0.3">
      <c r="A2445" t="s">
        <v>4273</v>
      </c>
      <c r="B2445" t="s">
        <v>928</v>
      </c>
      <c r="C2445" t="s">
        <v>11</v>
      </c>
      <c r="D2445">
        <v>594308.51</v>
      </c>
      <c r="E2445">
        <v>4101.37</v>
      </c>
      <c r="F2445" s="4">
        <v>45267</v>
      </c>
      <c r="G2445" s="4">
        <v>45676</v>
      </c>
      <c r="H2445" t="s">
        <v>79</v>
      </c>
      <c r="I2445" t="s">
        <v>13</v>
      </c>
    </row>
    <row r="2446" spans="1:9" x14ac:dyDescent="0.3">
      <c r="A2446" t="s">
        <v>4274</v>
      </c>
      <c r="B2446" t="s">
        <v>4275</v>
      </c>
      <c r="C2446" t="s">
        <v>35</v>
      </c>
      <c r="D2446">
        <v>342805.74</v>
      </c>
      <c r="E2446">
        <v>33013.120000000003</v>
      </c>
      <c r="F2446" s="4">
        <v>44674</v>
      </c>
      <c r="G2446" s="4">
        <v>45254</v>
      </c>
      <c r="H2446" t="s">
        <v>698</v>
      </c>
      <c r="I2446" t="s">
        <v>18</v>
      </c>
    </row>
    <row r="2447" spans="1:9" x14ac:dyDescent="0.3">
      <c r="A2447" t="s">
        <v>4276</v>
      </c>
      <c r="B2447" t="s">
        <v>350</v>
      </c>
      <c r="C2447" t="s">
        <v>16</v>
      </c>
      <c r="D2447">
        <v>609575.03</v>
      </c>
      <c r="E2447">
        <v>24873.42</v>
      </c>
      <c r="F2447" s="4">
        <v>44712</v>
      </c>
      <c r="G2447" s="4">
        <v>44799</v>
      </c>
      <c r="H2447" t="s">
        <v>365</v>
      </c>
      <c r="I2447" t="s">
        <v>29</v>
      </c>
    </row>
    <row r="2448" spans="1:9" x14ac:dyDescent="0.3">
      <c r="A2448" t="s">
        <v>4277</v>
      </c>
      <c r="B2448" t="s">
        <v>912</v>
      </c>
      <c r="C2448" t="s">
        <v>16</v>
      </c>
      <c r="D2448">
        <v>261216.32</v>
      </c>
      <c r="E2448">
        <v>21802.81</v>
      </c>
      <c r="F2448" s="4">
        <v>45056</v>
      </c>
      <c r="G2448" s="4">
        <v>45129</v>
      </c>
      <c r="H2448" t="s">
        <v>348</v>
      </c>
      <c r="I2448" t="s">
        <v>29</v>
      </c>
    </row>
    <row r="2449" spans="1:9" x14ac:dyDescent="0.3">
      <c r="A2449" t="s">
        <v>4278</v>
      </c>
      <c r="B2449" t="s">
        <v>1194</v>
      </c>
      <c r="C2449" t="s">
        <v>27</v>
      </c>
      <c r="D2449">
        <v>198665.21</v>
      </c>
      <c r="E2449">
        <v>44951.87</v>
      </c>
      <c r="F2449" s="4">
        <v>44596</v>
      </c>
      <c r="G2449" s="4">
        <v>45698</v>
      </c>
      <c r="H2449" t="s">
        <v>2027</v>
      </c>
      <c r="I2449" t="s">
        <v>18</v>
      </c>
    </row>
    <row r="2450" spans="1:9" x14ac:dyDescent="0.3">
      <c r="A2450" t="s">
        <v>4279</v>
      </c>
      <c r="B2450" t="s">
        <v>141</v>
      </c>
      <c r="C2450" t="s">
        <v>27</v>
      </c>
      <c r="D2450">
        <v>266518.01</v>
      </c>
      <c r="E2450">
        <v>27121.26</v>
      </c>
      <c r="F2450" s="4">
        <v>44911</v>
      </c>
      <c r="G2450" s="4">
        <v>45683</v>
      </c>
      <c r="H2450" t="s">
        <v>574</v>
      </c>
      <c r="I2450" t="s">
        <v>18</v>
      </c>
    </row>
    <row r="2451" spans="1:9" x14ac:dyDescent="0.3">
      <c r="A2451" t="s">
        <v>4280</v>
      </c>
      <c r="B2451" t="s">
        <v>4281</v>
      </c>
      <c r="C2451" t="s">
        <v>39</v>
      </c>
      <c r="D2451">
        <v>801569.56</v>
      </c>
      <c r="E2451">
        <v>23863.87</v>
      </c>
      <c r="F2451" s="4">
        <v>45456</v>
      </c>
      <c r="G2451" s="4">
        <v>45604</v>
      </c>
      <c r="H2451" t="s">
        <v>448</v>
      </c>
      <c r="I2451" t="s">
        <v>13</v>
      </c>
    </row>
    <row r="2452" spans="1:9" x14ac:dyDescent="0.3">
      <c r="A2452" t="s">
        <v>4282</v>
      </c>
      <c r="B2452" t="s">
        <v>163</v>
      </c>
      <c r="C2452" t="s">
        <v>11</v>
      </c>
      <c r="D2452">
        <v>879795.66</v>
      </c>
      <c r="E2452">
        <v>22875.91</v>
      </c>
      <c r="F2452" s="4">
        <v>45199</v>
      </c>
      <c r="G2452" s="4">
        <v>45580</v>
      </c>
      <c r="H2452" t="s">
        <v>2084</v>
      </c>
      <c r="I2452" t="s">
        <v>13</v>
      </c>
    </row>
    <row r="2453" spans="1:9" x14ac:dyDescent="0.3">
      <c r="A2453" t="s">
        <v>4283</v>
      </c>
      <c r="B2453" t="s">
        <v>540</v>
      </c>
      <c r="C2453" t="s">
        <v>39</v>
      </c>
      <c r="D2453">
        <v>976584.29</v>
      </c>
      <c r="E2453">
        <v>46141.99</v>
      </c>
      <c r="F2453" s="4">
        <v>44372</v>
      </c>
      <c r="G2453" s="4">
        <v>45410</v>
      </c>
      <c r="H2453" t="s">
        <v>17</v>
      </c>
      <c r="I2453" t="s">
        <v>18</v>
      </c>
    </row>
    <row r="2454" spans="1:9" x14ac:dyDescent="0.3">
      <c r="A2454" t="s">
        <v>4284</v>
      </c>
      <c r="B2454" t="s">
        <v>4285</v>
      </c>
      <c r="C2454" t="s">
        <v>16</v>
      </c>
      <c r="D2454">
        <v>807322.88</v>
      </c>
      <c r="E2454">
        <v>14469.81</v>
      </c>
      <c r="F2454" s="4">
        <v>44374</v>
      </c>
      <c r="G2454" s="4">
        <v>45312</v>
      </c>
      <c r="H2454" t="s">
        <v>419</v>
      </c>
      <c r="I2454" t="s">
        <v>29</v>
      </c>
    </row>
    <row r="2455" spans="1:9" x14ac:dyDescent="0.3">
      <c r="A2455" t="s">
        <v>4286</v>
      </c>
      <c r="B2455" t="s">
        <v>1017</v>
      </c>
      <c r="C2455" t="s">
        <v>16</v>
      </c>
      <c r="D2455">
        <v>825727.26</v>
      </c>
      <c r="E2455">
        <v>34612.94</v>
      </c>
      <c r="F2455" s="4">
        <v>44578</v>
      </c>
      <c r="G2455" s="4">
        <v>45259</v>
      </c>
      <c r="H2455" t="s">
        <v>1305</v>
      </c>
      <c r="I2455" t="s">
        <v>18</v>
      </c>
    </row>
    <row r="2456" spans="1:9" x14ac:dyDescent="0.3">
      <c r="A2456" t="s">
        <v>4287</v>
      </c>
      <c r="B2456" t="s">
        <v>4288</v>
      </c>
      <c r="C2456" t="s">
        <v>16</v>
      </c>
      <c r="D2456">
        <v>764066.36</v>
      </c>
      <c r="E2456">
        <v>47104.73</v>
      </c>
      <c r="F2456" s="4">
        <v>45451</v>
      </c>
      <c r="G2456" s="4">
        <v>45810</v>
      </c>
      <c r="H2456" t="s">
        <v>744</v>
      </c>
      <c r="I2456" t="s">
        <v>13</v>
      </c>
    </row>
    <row r="2457" spans="1:9" x14ac:dyDescent="0.3">
      <c r="A2457" t="s">
        <v>4289</v>
      </c>
      <c r="B2457" t="s">
        <v>1542</v>
      </c>
      <c r="C2457" t="s">
        <v>16</v>
      </c>
      <c r="D2457">
        <v>774087.93</v>
      </c>
      <c r="E2457">
        <v>41790.83</v>
      </c>
      <c r="F2457" s="4">
        <v>44648</v>
      </c>
      <c r="G2457" s="4">
        <v>45223</v>
      </c>
      <c r="H2457" t="s">
        <v>581</v>
      </c>
      <c r="I2457" t="s">
        <v>29</v>
      </c>
    </row>
    <row r="2458" spans="1:9" x14ac:dyDescent="0.3">
      <c r="A2458" t="s">
        <v>4290</v>
      </c>
      <c r="B2458" t="s">
        <v>1077</v>
      </c>
      <c r="C2458" t="s">
        <v>35</v>
      </c>
      <c r="D2458">
        <v>809227.61</v>
      </c>
      <c r="E2458">
        <v>33701.08</v>
      </c>
      <c r="F2458" s="4">
        <v>44083</v>
      </c>
      <c r="G2458" s="4">
        <v>44566</v>
      </c>
      <c r="H2458" t="s">
        <v>125</v>
      </c>
      <c r="I2458" t="s">
        <v>29</v>
      </c>
    </row>
    <row r="2459" spans="1:9" x14ac:dyDescent="0.3">
      <c r="A2459" t="s">
        <v>4291</v>
      </c>
      <c r="B2459" t="s">
        <v>38</v>
      </c>
      <c r="C2459" t="s">
        <v>16</v>
      </c>
      <c r="D2459">
        <v>970908.49</v>
      </c>
      <c r="E2459">
        <v>46672.56</v>
      </c>
      <c r="F2459" s="4">
        <v>45132</v>
      </c>
      <c r="G2459" s="4">
        <v>45705</v>
      </c>
      <c r="H2459" t="s">
        <v>199</v>
      </c>
      <c r="I2459" t="s">
        <v>18</v>
      </c>
    </row>
    <row r="2460" spans="1:9" x14ac:dyDescent="0.3">
      <c r="A2460" t="s">
        <v>4292</v>
      </c>
      <c r="B2460" t="s">
        <v>3413</v>
      </c>
      <c r="C2460" t="s">
        <v>16</v>
      </c>
      <c r="D2460">
        <v>515870.63</v>
      </c>
      <c r="E2460">
        <v>42317.86</v>
      </c>
      <c r="F2460" s="4">
        <v>44954</v>
      </c>
      <c r="G2460" s="4">
        <v>45576</v>
      </c>
      <c r="H2460" t="s">
        <v>82</v>
      </c>
      <c r="I2460" t="s">
        <v>29</v>
      </c>
    </row>
    <row r="2461" spans="1:9" x14ac:dyDescent="0.3">
      <c r="A2461" t="s">
        <v>4293</v>
      </c>
      <c r="B2461" t="s">
        <v>4294</v>
      </c>
      <c r="C2461" t="s">
        <v>39</v>
      </c>
      <c r="D2461">
        <v>508624.02</v>
      </c>
      <c r="E2461">
        <v>3306.54</v>
      </c>
      <c r="F2461" s="4">
        <v>45116</v>
      </c>
      <c r="G2461" s="4">
        <v>45545</v>
      </c>
      <c r="H2461" t="s">
        <v>655</v>
      </c>
      <c r="I2461" t="s">
        <v>29</v>
      </c>
    </row>
    <row r="2462" spans="1:9" x14ac:dyDescent="0.3">
      <c r="A2462" t="s">
        <v>4295</v>
      </c>
      <c r="B2462" t="s">
        <v>4296</v>
      </c>
      <c r="C2462" t="s">
        <v>39</v>
      </c>
      <c r="D2462">
        <v>264524.79999999999</v>
      </c>
      <c r="E2462">
        <v>5149.96</v>
      </c>
      <c r="F2462" s="4">
        <v>45360</v>
      </c>
      <c r="G2462" s="4">
        <v>45522</v>
      </c>
      <c r="H2462" t="s">
        <v>973</v>
      </c>
      <c r="I2462" t="s">
        <v>18</v>
      </c>
    </row>
    <row r="2463" spans="1:9" x14ac:dyDescent="0.3">
      <c r="A2463" t="s">
        <v>4297</v>
      </c>
      <c r="B2463" t="s">
        <v>2353</v>
      </c>
      <c r="C2463" t="s">
        <v>35</v>
      </c>
      <c r="D2463">
        <v>596763.80000000005</v>
      </c>
      <c r="E2463">
        <v>24095.32</v>
      </c>
      <c r="F2463" s="4">
        <v>44482</v>
      </c>
      <c r="G2463" s="4">
        <v>45179</v>
      </c>
      <c r="H2463" t="s">
        <v>1140</v>
      </c>
      <c r="I2463" t="s">
        <v>18</v>
      </c>
    </row>
    <row r="2464" spans="1:9" x14ac:dyDescent="0.3">
      <c r="A2464" t="s">
        <v>4298</v>
      </c>
      <c r="B2464" t="s">
        <v>3392</v>
      </c>
      <c r="C2464" t="s">
        <v>39</v>
      </c>
      <c r="D2464">
        <v>570775.97</v>
      </c>
      <c r="E2464">
        <v>4331.34</v>
      </c>
      <c r="F2464" s="4">
        <v>45175</v>
      </c>
      <c r="G2464" s="4">
        <v>45242</v>
      </c>
      <c r="H2464" t="s">
        <v>502</v>
      </c>
      <c r="I2464" t="s">
        <v>13</v>
      </c>
    </row>
    <row r="2465" spans="1:9" x14ac:dyDescent="0.3">
      <c r="A2465" t="s">
        <v>4299</v>
      </c>
      <c r="B2465" t="s">
        <v>836</v>
      </c>
      <c r="C2465" t="s">
        <v>35</v>
      </c>
      <c r="D2465">
        <v>310512.44</v>
      </c>
      <c r="E2465">
        <v>10949.79</v>
      </c>
      <c r="F2465" s="4">
        <v>44923</v>
      </c>
      <c r="G2465" s="4">
        <v>45102</v>
      </c>
      <c r="H2465" t="s">
        <v>3414</v>
      </c>
      <c r="I2465" t="s">
        <v>13</v>
      </c>
    </row>
    <row r="2466" spans="1:9" x14ac:dyDescent="0.3">
      <c r="A2466" t="s">
        <v>4300</v>
      </c>
      <c r="B2466" t="s">
        <v>4301</v>
      </c>
      <c r="C2466" t="s">
        <v>11</v>
      </c>
      <c r="D2466">
        <v>256982.08</v>
      </c>
      <c r="E2466">
        <v>18077.53</v>
      </c>
      <c r="F2466" s="4">
        <v>44399</v>
      </c>
      <c r="G2466" s="4">
        <v>45835</v>
      </c>
      <c r="H2466" t="s">
        <v>1272</v>
      </c>
      <c r="I2466" t="s">
        <v>18</v>
      </c>
    </row>
    <row r="2467" spans="1:9" x14ac:dyDescent="0.3">
      <c r="A2467" t="s">
        <v>4302</v>
      </c>
      <c r="B2467" t="s">
        <v>2989</v>
      </c>
      <c r="C2467" t="s">
        <v>35</v>
      </c>
      <c r="D2467">
        <v>244427.31</v>
      </c>
      <c r="E2467">
        <v>4030.13</v>
      </c>
      <c r="F2467" s="4">
        <v>44575</v>
      </c>
      <c r="G2467" s="4">
        <v>44965</v>
      </c>
      <c r="H2467" t="s">
        <v>55</v>
      </c>
      <c r="I2467" t="s">
        <v>13</v>
      </c>
    </row>
    <row r="2468" spans="1:9" x14ac:dyDescent="0.3">
      <c r="A2468" t="s">
        <v>4303</v>
      </c>
      <c r="B2468" t="s">
        <v>892</v>
      </c>
      <c r="C2468" t="s">
        <v>16</v>
      </c>
      <c r="D2468">
        <v>385766.54</v>
      </c>
      <c r="E2468">
        <v>27966.44</v>
      </c>
      <c r="F2468" s="4">
        <v>44717</v>
      </c>
      <c r="G2468" s="4">
        <v>45715</v>
      </c>
      <c r="H2468" t="s">
        <v>569</v>
      </c>
      <c r="I2468" t="s">
        <v>18</v>
      </c>
    </row>
    <row r="2469" spans="1:9" x14ac:dyDescent="0.3">
      <c r="A2469" t="s">
        <v>4304</v>
      </c>
      <c r="B2469" t="s">
        <v>3040</v>
      </c>
      <c r="C2469" t="s">
        <v>16</v>
      </c>
      <c r="D2469">
        <v>601424.34</v>
      </c>
      <c r="E2469">
        <v>41532.83</v>
      </c>
      <c r="F2469" s="4">
        <v>44041</v>
      </c>
      <c r="G2469" s="4">
        <v>45535</v>
      </c>
      <c r="H2469" t="s">
        <v>516</v>
      </c>
      <c r="I2469" t="s">
        <v>29</v>
      </c>
    </row>
    <row r="2470" spans="1:9" x14ac:dyDescent="0.3">
      <c r="A2470" t="s">
        <v>4305</v>
      </c>
      <c r="B2470" t="s">
        <v>2818</v>
      </c>
      <c r="C2470" t="s">
        <v>35</v>
      </c>
      <c r="D2470">
        <v>364941.98</v>
      </c>
      <c r="E2470">
        <v>35927.93</v>
      </c>
      <c r="F2470" s="4">
        <v>45351</v>
      </c>
      <c r="G2470" s="4">
        <v>45412</v>
      </c>
      <c r="H2470" t="s">
        <v>99</v>
      </c>
      <c r="I2470" t="s">
        <v>18</v>
      </c>
    </row>
    <row r="2471" spans="1:9" x14ac:dyDescent="0.3">
      <c r="A2471" t="s">
        <v>4306</v>
      </c>
      <c r="B2471" t="s">
        <v>4307</v>
      </c>
      <c r="C2471" t="s">
        <v>39</v>
      </c>
      <c r="D2471">
        <v>961244.43</v>
      </c>
      <c r="E2471">
        <v>43870.29</v>
      </c>
      <c r="F2471" s="4">
        <v>45163</v>
      </c>
      <c r="G2471" s="4">
        <v>45347</v>
      </c>
      <c r="H2471" t="s">
        <v>1050</v>
      </c>
      <c r="I2471" t="s">
        <v>29</v>
      </c>
    </row>
    <row r="2472" spans="1:9" x14ac:dyDescent="0.3">
      <c r="A2472" t="s">
        <v>4308</v>
      </c>
      <c r="B2472" t="s">
        <v>201</v>
      </c>
      <c r="C2472" t="s">
        <v>27</v>
      </c>
      <c r="D2472">
        <v>633353.98</v>
      </c>
      <c r="E2472">
        <v>16060.36</v>
      </c>
      <c r="F2472" s="4">
        <v>44695</v>
      </c>
      <c r="G2472" s="4">
        <v>45219</v>
      </c>
      <c r="H2472" t="s">
        <v>216</v>
      </c>
      <c r="I2472" t="s">
        <v>18</v>
      </c>
    </row>
    <row r="2473" spans="1:9" x14ac:dyDescent="0.3">
      <c r="A2473" t="s">
        <v>4309</v>
      </c>
      <c r="B2473" t="s">
        <v>4310</v>
      </c>
      <c r="C2473" t="s">
        <v>35</v>
      </c>
      <c r="D2473">
        <v>616496.36</v>
      </c>
      <c r="E2473">
        <v>13656.96</v>
      </c>
      <c r="F2473" s="4">
        <v>44971</v>
      </c>
      <c r="G2473" s="4">
        <v>45102</v>
      </c>
      <c r="H2473" t="s">
        <v>1345</v>
      </c>
      <c r="I2473" t="s">
        <v>18</v>
      </c>
    </row>
    <row r="2474" spans="1:9" x14ac:dyDescent="0.3">
      <c r="A2474" t="s">
        <v>4311</v>
      </c>
      <c r="B2474" t="s">
        <v>931</v>
      </c>
      <c r="C2474" t="s">
        <v>27</v>
      </c>
      <c r="D2474">
        <v>781877.99</v>
      </c>
      <c r="E2474">
        <v>42774.879999999997</v>
      </c>
      <c r="F2474" s="4">
        <v>45185</v>
      </c>
      <c r="G2474" s="4">
        <v>45192</v>
      </c>
      <c r="H2474" t="s">
        <v>2084</v>
      </c>
      <c r="I2474" t="s">
        <v>18</v>
      </c>
    </row>
    <row r="2475" spans="1:9" x14ac:dyDescent="0.3">
      <c r="A2475" t="s">
        <v>4312</v>
      </c>
      <c r="B2475" t="s">
        <v>4313</v>
      </c>
      <c r="C2475" t="s">
        <v>35</v>
      </c>
      <c r="D2475">
        <v>365633.79</v>
      </c>
      <c r="E2475">
        <v>44976.07</v>
      </c>
      <c r="F2475" s="4">
        <v>45449</v>
      </c>
      <c r="G2475" s="4">
        <v>45560</v>
      </c>
      <c r="H2475" t="s">
        <v>278</v>
      </c>
      <c r="I2475" t="s">
        <v>18</v>
      </c>
    </row>
    <row r="2476" spans="1:9" x14ac:dyDescent="0.3">
      <c r="A2476" t="s">
        <v>4314</v>
      </c>
      <c r="B2476" t="s">
        <v>1871</v>
      </c>
      <c r="C2476" t="s">
        <v>11</v>
      </c>
      <c r="D2476">
        <v>295117.37</v>
      </c>
      <c r="E2476">
        <v>38598.78</v>
      </c>
      <c r="F2476" s="4">
        <v>44535</v>
      </c>
      <c r="G2476" s="4">
        <v>45465</v>
      </c>
      <c r="H2476" t="s">
        <v>122</v>
      </c>
      <c r="I2476" t="s">
        <v>18</v>
      </c>
    </row>
    <row r="2477" spans="1:9" x14ac:dyDescent="0.3">
      <c r="A2477" t="s">
        <v>4315</v>
      </c>
      <c r="B2477" t="s">
        <v>3860</v>
      </c>
      <c r="C2477" t="s">
        <v>27</v>
      </c>
      <c r="D2477">
        <v>630023.31000000006</v>
      </c>
      <c r="E2477">
        <v>35876.519999999997</v>
      </c>
      <c r="F2477" s="4">
        <v>44946</v>
      </c>
      <c r="G2477" s="4">
        <v>45452</v>
      </c>
      <c r="H2477" t="s">
        <v>626</v>
      </c>
      <c r="I2477" t="s">
        <v>13</v>
      </c>
    </row>
    <row r="2478" spans="1:9" x14ac:dyDescent="0.3">
      <c r="A2478" t="s">
        <v>4316</v>
      </c>
      <c r="B2478" t="s">
        <v>3977</v>
      </c>
      <c r="C2478" t="s">
        <v>11</v>
      </c>
      <c r="D2478">
        <v>355484.79</v>
      </c>
      <c r="E2478">
        <v>39017.980000000003</v>
      </c>
      <c r="F2478" s="4">
        <v>45030</v>
      </c>
      <c r="G2478" s="4">
        <v>45701</v>
      </c>
      <c r="H2478" t="s">
        <v>516</v>
      </c>
      <c r="I2478" t="s">
        <v>29</v>
      </c>
    </row>
    <row r="2479" spans="1:9" x14ac:dyDescent="0.3">
      <c r="A2479" t="s">
        <v>4317</v>
      </c>
      <c r="B2479" t="s">
        <v>4318</v>
      </c>
      <c r="C2479" t="s">
        <v>16</v>
      </c>
      <c r="D2479">
        <v>285927.17</v>
      </c>
      <c r="E2479">
        <v>19490.849999999999</v>
      </c>
      <c r="F2479" s="4">
        <v>45297</v>
      </c>
      <c r="G2479" s="4">
        <v>45818</v>
      </c>
      <c r="H2479" t="s">
        <v>680</v>
      </c>
      <c r="I2479" t="s">
        <v>13</v>
      </c>
    </row>
    <row r="2480" spans="1:9" x14ac:dyDescent="0.3">
      <c r="A2480" t="s">
        <v>4319</v>
      </c>
      <c r="B2480" t="s">
        <v>4320</v>
      </c>
      <c r="C2480" t="s">
        <v>35</v>
      </c>
      <c r="D2480">
        <v>710245.87</v>
      </c>
      <c r="E2480">
        <v>7379.31</v>
      </c>
      <c r="F2480" s="4">
        <v>44953</v>
      </c>
      <c r="G2480" s="4">
        <v>45468</v>
      </c>
      <c r="H2480" t="s">
        <v>519</v>
      </c>
      <c r="I2480" t="s">
        <v>29</v>
      </c>
    </row>
    <row r="2481" spans="1:9" x14ac:dyDescent="0.3">
      <c r="A2481" t="s">
        <v>4321</v>
      </c>
      <c r="B2481" t="s">
        <v>3498</v>
      </c>
      <c r="C2481" t="s">
        <v>11</v>
      </c>
      <c r="D2481">
        <v>156349.14000000001</v>
      </c>
      <c r="E2481">
        <v>15702.34</v>
      </c>
      <c r="F2481" s="4">
        <v>44724</v>
      </c>
      <c r="G2481" s="4">
        <v>45235</v>
      </c>
      <c r="H2481" t="s">
        <v>131</v>
      </c>
      <c r="I2481" t="s">
        <v>13</v>
      </c>
    </row>
    <row r="2482" spans="1:9" x14ac:dyDescent="0.3">
      <c r="A2482" t="s">
        <v>4322</v>
      </c>
      <c r="B2482" t="s">
        <v>4154</v>
      </c>
      <c r="C2482" t="s">
        <v>39</v>
      </c>
      <c r="D2482">
        <v>212738.03</v>
      </c>
      <c r="E2482">
        <v>28265.279999999999</v>
      </c>
      <c r="F2482" s="4">
        <v>45265</v>
      </c>
      <c r="G2482" s="4">
        <v>45587</v>
      </c>
      <c r="H2482" t="s">
        <v>432</v>
      </c>
      <c r="I2482" t="s">
        <v>18</v>
      </c>
    </row>
    <row r="2483" spans="1:9" x14ac:dyDescent="0.3">
      <c r="A2483" t="s">
        <v>4323</v>
      </c>
      <c r="B2483" t="s">
        <v>4094</v>
      </c>
      <c r="C2483" t="s">
        <v>35</v>
      </c>
      <c r="D2483">
        <v>862559.25</v>
      </c>
      <c r="E2483">
        <v>26452.75</v>
      </c>
      <c r="F2483" s="4">
        <v>44593</v>
      </c>
      <c r="G2483" s="4">
        <v>44730</v>
      </c>
      <c r="H2483" t="s">
        <v>1223</v>
      </c>
      <c r="I2483" t="s">
        <v>18</v>
      </c>
    </row>
    <row r="2484" spans="1:9" x14ac:dyDescent="0.3">
      <c r="A2484" t="s">
        <v>4324</v>
      </c>
      <c r="B2484" t="s">
        <v>2694</v>
      </c>
      <c r="C2484" t="s">
        <v>39</v>
      </c>
      <c r="D2484">
        <v>796198.25</v>
      </c>
      <c r="E2484">
        <v>18168.32</v>
      </c>
      <c r="F2484" s="4">
        <v>44590</v>
      </c>
      <c r="G2484" s="4">
        <v>45156</v>
      </c>
      <c r="H2484" t="s">
        <v>858</v>
      </c>
      <c r="I2484" t="s">
        <v>18</v>
      </c>
    </row>
    <row r="2485" spans="1:9" x14ac:dyDescent="0.3">
      <c r="A2485" t="s">
        <v>4325</v>
      </c>
      <c r="B2485" t="s">
        <v>4326</v>
      </c>
      <c r="C2485" t="s">
        <v>16</v>
      </c>
      <c r="D2485">
        <v>873667.85</v>
      </c>
      <c r="E2485">
        <v>43871.71</v>
      </c>
      <c r="F2485" s="4">
        <v>44090</v>
      </c>
      <c r="G2485" s="4">
        <v>45162</v>
      </c>
      <c r="H2485" t="s">
        <v>416</v>
      </c>
      <c r="I2485" t="s">
        <v>18</v>
      </c>
    </row>
    <row r="2486" spans="1:9" x14ac:dyDescent="0.3">
      <c r="A2486" t="s">
        <v>4327</v>
      </c>
      <c r="B2486" t="s">
        <v>1901</v>
      </c>
      <c r="C2486" t="s">
        <v>16</v>
      </c>
      <c r="D2486">
        <v>364744.38</v>
      </c>
      <c r="E2486">
        <v>8013.56</v>
      </c>
      <c r="F2486" s="4">
        <v>44758</v>
      </c>
      <c r="G2486" s="4">
        <v>45575</v>
      </c>
      <c r="H2486" t="s">
        <v>490</v>
      </c>
      <c r="I2486" t="s">
        <v>13</v>
      </c>
    </row>
    <row r="2487" spans="1:9" x14ac:dyDescent="0.3">
      <c r="A2487" t="s">
        <v>4328</v>
      </c>
      <c r="B2487" t="s">
        <v>1370</v>
      </c>
      <c r="C2487" t="s">
        <v>16</v>
      </c>
      <c r="D2487">
        <v>113081.84</v>
      </c>
      <c r="E2487">
        <v>29433.24</v>
      </c>
      <c r="F2487" s="4">
        <v>45451</v>
      </c>
      <c r="G2487" s="4">
        <v>45770</v>
      </c>
      <c r="H2487" t="s">
        <v>28</v>
      </c>
      <c r="I2487" t="s">
        <v>29</v>
      </c>
    </row>
    <row r="2488" spans="1:9" x14ac:dyDescent="0.3">
      <c r="A2488" t="s">
        <v>4329</v>
      </c>
      <c r="B2488" t="s">
        <v>4103</v>
      </c>
      <c r="C2488" t="s">
        <v>39</v>
      </c>
      <c r="D2488">
        <v>960977.37</v>
      </c>
      <c r="E2488">
        <v>33041.269999999997</v>
      </c>
      <c r="F2488" s="4">
        <v>44544</v>
      </c>
      <c r="G2488" s="4">
        <v>45023</v>
      </c>
      <c r="H2488" t="s">
        <v>643</v>
      </c>
      <c r="I2488" t="s">
        <v>29</v>
      </c>
    </row>
    <row r="2489" spans="1:9" x14ac:dyDescent="0.3">
      <c r="A2489" t="s">
        <v>4330</v>
      </c>
      <c r="B2489" t="s">
        <v>4331</v>
      </c>
      <c r="C2489" t="s">
        <v>27</v>
      </c>
      <c r="D2489">
        <v>731579.36</v>
      </c>
      <c r="E2489">
        <v>48237.43</v>
      </c>
      <c r="F2489" s="4">
        <v>45242</v>
      </c>
      <c r="G2489" s="4">
        <v>45294</v>
      </c>
      <c r="H2489" t="s">
        <v>176</v>
      </c>
      <c r="I2489" t="s">
        <v>29</v>
      </c>
    </row>
    <row r="2490" spans="1:9" x14ac:dyDescent="0.3">
      <c r="A2490" t="s">
        <v>4332</v>
      </c>
      <c r="B2490" t="s">
        <v>4333</v>
      </c>
      <c r="C2490" t="s">
        <v>35</v>
      </c>
      <c r="D2490">
        <v>398568.72</v>
      </c>
      <c r="E2490">
        <v>43027.16</v>
      </c>
      <c r="F2490" s="4">
        <v>44589</v>
      </c>
      <c r="G2490" s="4">
        <v>45569</v>
      </c>
      <c r="H2490" t="s">
        <v>1363</v>
      </c>
      <c r="I2490" t="s">
        <v>29</v>
      </c>
    </row>
    <row r="2491" spans="1:9" x14ac:dyDescent="0.3">
      <c r="A2491" t="s">
        <v>4334</v>
      </c>
      <c r="B2491" t="s">
        <v>4335</v>
      </c>
      <c r="C2491" t="s">
        <v>39</v>
      </c>
      <c r="D2491">
        <v>150817.57999999999</v>
      </c>
      <c r="E2491">
        <v>49610.01</v>
      </c>
      <c r="F2491" s="4">
        <v>44144</v>
      </c>
      <c r="G2491" s="4">
        <v>45156</v>
      </c>
      <c r="H2491" t="s">
        <v>432</v>
      </c>
      <c r="I2491" t="s">
        <v>18</v>
      </c>
    </row>
    <row r="2492" spans="1:9" x14ac:dyDescent="0.3">
      <c r="A2492" t="s">
        <v>4336</v>
      </c>
      <c r="B2492" t="s">
        <v>4337</v>
      </c>
      <c r="C2492" t="s">
        <v>27</v>
      </c>
      <c r="D2492">
        <v>248440.67</v>
      </c>
      <c r="E2492">
        <v>44080.36</v>
      </c>
      <c r="F2492" s="4">
        <v>45490</v>
      </c>
      <c r="G2492" s="4">
        <v>45630</v>
      </c>
      <c r="H2492" t="s">
        <v>338</v>
      </c>
      <c r="I2492" t="s">
        <v>29</v>
      </c>
    </row>
    <row r="2493" spans="1:9" x14ac:dyDescent="0.3">
      <c r="A2493" t="s">
        <v>4338</v>
      </c>
      <c r="B2493" t="s">
        <v>460</v>
      </c>
      <c r="C2493" t="s">
        <v>27</v>
      </c>
      <c r="D2493">
        <v>142090.21</v>
      </c>
      <c r="E2493">
        <v>6841.93</v>
      </c>
      <c r="F2493" s="4">
        <v>44977</v>
      </c>
      <c r="G2493" s="4">
        <v>45001</v>
      </c>
      <c r="H2493" t="s">
        <v>748</v>
      </c>
      <c r="I2493" t="s">
        <v>18</v>
      </c>
    </row>
    <row r="2494" spans="1:9" x14ac:dyDescent="0.3">
      <c r="A2494" t="s">
        <v>4339</v>
      </c>
      <c r="B2494" t="s">
        <v>1211</v>
      </c>
      <c r="C2494" t="s">
        <v>35</v>
      </c>
      <c r="D2494">
        <v>731886.7</v>
      </c>
      <c r="E2494">
        <v>25984.68</v>
      </c>
      <c r="F2494" s="4">
        <v>44916</v>
      </c>
      <c r="G2494" s="4">
        <v>45690</v>
      </c>
      <c r="H2494" t="s">
        <v>688</v>
      </c>
      <c r="I2494" t="s">
        <v>13</v>
      </c>
    </row>
    <row r="2495" spans="1:9" x14ac:dyDescent="0.3">
      <c r="A2495" t="s">
        <v>4340</v>
      </c>
      <c r="B2495" t="s">
        <v>4341</v>
      </c>
      <c r="C2495" t="s">
        <v>11</v>
      </c>
      <c r="D2495">
        <v>419449.27</v>
      </c>
      <c r="E2495">
        <v>42820.97</v>
      </c>
      <c r="F2495" s="4">
        <v>45092</v>
      </c>
      <c r="G2495" s="4">
        <v>45125</v>
      </c>
      <c r="H2495" t="s">
        <v>988</v>
      </c>
      <c r="I2495" t="s">
        <v>13</v>
      </c>
    </row>
    <row r="2496" spans="1:9" x14ac:dyDescent="0.3">
      <c r="A2496" t="s">
        <v>4342</v>
      </c>
      <c r="B2496" t="s">
        <v>1672</v>
      </c>
      <c r="C2496" t="s">
        <v>27</v>
      </c>
      <c r="D2496">
        <v>355236.69</v>
      </c>
      <c r="E2496">
        <v>44171.18</v>
      </c>
      <c r="F2496" s="4">
        <v>44548</v>
      </c>
      <c r="G2496" s="4">
        <v>45492</v>
      </c>
      <c r="H2496" t="s">
        <v>231</v>
      </c>
      <c r="I2496" t="s">
        <v>18</v>
      </c>
    </row>
    <row r="2497" spans="1:9" x14ac:dyDescent="0.3">
      <c r="A2497" t="s">
        <v>4343</v>
      </c>
      <c r="B2497" t="s">
        <v>4344</v>
      </c>
      <c r="C2497" t="s">
        <v>35</v>
      </c>
      <c r="D2497">
        <v>770976.72</v>
      </c>
      <c r="E2497">
        <v>14610.02</v>
      </c>
      <c r="F2497" s="4">
        <v>45308</v>
      </c>
      <c r="G2497" s="4">
        <v>45768</v>
      </c>
      <c r="H2497" t="s">
        <v>717</v>
      </c>
      <c r="I2497" t="s">
        <v>18</v>
      </c>
    </row>
    <row r="2498" spans="1:9" x14ac:dyDescent="0.3">
      <c r="A2498" t="s">
        <v>4345</v>
      </c>
      <c r="B2498" t="s">
        <v>4320</v>
      </c>
      <c r="C2498" t="s">
        <v>39</v>
      </c>
      <c r="D2498">
        <v>406546.89</v>
      </c>
      <c r="E2498">
        <v>34731.519999999997</v>
      </c>
      <c r="F2498" s="4">
        <v>45467</v>
      </c>
      <c r="G2498" s="4">
        <v>45599</v>
      </c>
      <c r="H2498" t="s">
        <v>973</v>
      </c>
      <c r="I2498" t="s">
        <v>18</v>
      </c>
    </row>
    <row r="2499" spans="1:9" x14ac:dyDescent="0.3">
      <c r="A2499" t="s">
        <v>4346</v>
      </c>
      <c r="B2499" t="s">
        <v>4347</v>
      </c>
      <c r="C2499" t="s">
        <v>27</v>
      </c>
      <c r="D2499">
        <v>656552.67000000004</v>
      </c>
      <c r="E2499">
        <v>25080.58</v>
      </c>
      <c r="F2499" s="4">
        <v>44333</v>
      </c>
      <c r="G2499" s="4">
        <v>45620</v>
      </c>
      <c r="H2499" t="s">
        <v>2151</v>
      </c>
      <c r="I2499" t="s">
        <v>29</v>
      </c>
    </row>
    <row r="2500" spans="1:9" x14ac:dyDescent="0.3">
      <c r="A2500" t="s">
        <v>4348</v>
      </c>
      <c r="B2500" t="s">
        <v>4349</v>
      </c>
      <c r="C2500" t="s">
        <v>39</v>
      </c>
      <c r="D2500">
        <v>909999.97</v>
      </c>
      <c r="E2500">
        <v>44321.36</v>
      </c>
      <c r="F2500" s="4">
        <v>44719</v>
      </c>
      <c r="G2500" s="4">
        <v>45479</v>
      </c>
      <c r="H2500" t="s">
        <v>2930</v>
      </c>
      <c r="I2500" t="s">
        <v>18</v>
      </c>
    </row>
    <row r="2501" spans="1:9" x14ac:dyDescent="0.3">
      <c r="A2501" t="s">
        <v>4350</v>
      </c>
      <c r="B2501" t="s">
        <v>1324</v>
      </c>
      <c r="C2501" t="s">
        <v>11</v>
      </c>
      <c r="D2501">
        <v>993478.49</v>
      </c>
      <c r="E2501">
        <v>48625.11</v>
      </c>
      <c r="F2501" s="4">
        <v>45282</v>
      </c>
      <c r="G2501" s="4">
        <v>45858</v>
      </c>
      <c r="H2501" t="s">
        <v>32</v>
      </c>
      <c r="I2501" t="s">
        <v>13</v>
      </c>
    </row>
    <row r="2502" spans="1:9" x14ac:dyDescent="0.3">
      <c r="A2502" t="s">
        <v>4351</v>
      </c>
      <c r="B2502" t="s">
        <v>2286</v>
      </c>
      <c r="C2502" t="s">
        <v>16</v>
      </c>
      <c r="D2502">
        <v>156827.14000000001</v>
      </c>
      <c r="E2502">
        <v>23776.67</v>
      </c>
      <c r="F2502" s="4">
        <v>45300</v>
      </c>
      <c r="G2502" s="4">
        <v>45303</v>
      </c>
      <c r="H2502" t="s">
        <v>182</v>
      </c>
      <c r="I2502" t="s">
        <v>29</v>
      </c>
    </row>
    <row r="2503" spans="1:9" x14ac:dyDescent="0.3">
      <c r="A2503" t="s">
        <v>4352</v>
      </c>
      <c r="B2503" t="s">
        <v>1597</v>
      </c>
      <c r="C2503" t="s">
        <v>27</v>
      </c>
      <c r="D2503">
        <v>935155.31</v>
      </c>
      <c r="E2503">
        <v>14489.42</v>
      </c>
      <c r="F2503" s="4">
        <v>44983</v>
      </c>
      <c r="G2503" s="4">
        <v>45357</v>
      </c>
      <c r="H2503" t="s">
        <v>304</v>
      </c>
      <c r="I2503" t="s">
        <v>18</v>
      </c>
    </row>
    <row r="2504" spans="1:9" x14ac:dyDescent="0.3">
      <c r="A2504" t="s">
        <v>4353</v>
      </c>
      <c r="B2504" t="s">
        <v>2891</v>
      </c>
      <c r="C2504" t="s">
        <v>35</v>
      </c>
      <c r="D2504">
        <v>709403.12</v>
      </c>
      <c r="E2504">
        <v>42644.52</v>
      </c>
      <c r="F2504" s="4">
        <v>44990</v>
      </c>
      <c r="G2504" s="4">
        <v>45620</v>
      </c>
      <c r="H2504" t="s">
        <v>61</v>
      </c>
      <c r="I2504" t="s">
        <v>13</v>
      </c>
    </row>
    <row r="2505" spans="1:9" x14ac:dyDescent="0.3">
      <c r="A2505" t="s">
        <v>4354</v>
      </c>
      <c r="B2505" t="s">
        <v>4355</v>
      </c>
      <c r="C2505" t="s">
        <v>35</v>
      </c>
      <c r="D2505">
        <v>544436.47999999998</v>
      </c>
      <c r="E2505">
        <v>4618.24</v>
      </c>
      <c r="F2505" s="4">
        <v>44694</v>
      </c>
      <c r="G2505" s="4">
        <v>45373</v>
      </c>
      <c r="H2505" t="s">
        <v>99</v>
      </c>
      <c r="I2505" t="s">
        <v>13</v>
      </c>
    </row>
    <row r="2506" spans="1:9" x14ac:dyDescent="0.3">
      <c r="A2506" t="s">
        <v>4356</v>
      </c>
      <c r="B2506" t="s">
        <v>494</v>
      </c>
      <c r="C2506" t="s">
        <v>11</v>
      </c>
      <c r="D2506">
        <v>527507</v>
      </c>
      <c r="E2506">
        <v>29751.87</v>
      </c>
      <c r="F2506" s="4">
        <v>45147</v>
      </c>
      <c r="G2506" s="4">
        <v>45848</v>
      </c>
      <c r="H2506" t="s">
        <v>658</v>
      </c>
      <c r="I2506" t="s">
        <v>18</v>
      </c>
    </row>
    <row r="2507" spans="1:9" x14ac:dyDescent="0.3">
      <c r="A2507" t="s">
        <v>4357</v>
      </c>
      <c r="B2507" t="s">
        <v>4358</v>
      </c>
      <c r="C2507" t="s">
        <v>27</v>
      </c>
      <c r="D2507">
        <v>251571.17</v>
      </c>
      <c r="E2507">
        <v>19539.48</v>
      </c>
      <c r="F2507" s="4">
        <v>45249</v>
      </c>
      <c r="G2507" s="4">
        <v>45653</v>
      </c>
      <c r="H2507" t="s">
        <v>1259</v>
      </c>
      <c r="I2507" t="s">
        <v>29</v>
      </c>
    </row>
    <row r="2508" spans="1:9" x14ac:dyDescent="0.3">
      <c r="A2508" t="s">
        <v>4359</v>
      </c>
      <c r="B2508" t="s">
        <v>4360</v>
      </c>
      <c r="C2508" t="s">
        <v>11</v>
      </c>
      <c r="D2508">
        <v>620232.11</v>
      </c>
      <c r="E2508">
        <v>45513.19</v>
      </c>
      <c r="F2508" s="4">
        <v>45187</v>
      </c>
      <c r="G2508" s="4">
        <v>45741</v>
      </c>
      <c r="H2508" t="s">
        <v>58</v>
      </c>
      <c r="I2508" t="s">
        <v>13</v>
      </c>
    </row>
    <row r="2509" spans="1:9" x14ac:dyDescent="0.3">
      <c r="A2509" t="s">
        <v>4361</v>
      </c>
      <c r="B2509" t="s">
        <v>4362</v>
      </c>
      <c r="C2509" t="s">
        <v>11</v>
      </c>
      <c r="D2509">
        <v>818701.52</v>
      </c>
      <c r="E2509">
        <v>8171.89</v>
      </c>
      <c r="F2509" s="4">
        <v>44785</v>
      </c>
      <c r="G2509" s="4">
        <v>45718</v>
      </c>
      <c r="H2509" t="s">
        <v>1226</v>
      </c>
      <c r="I2509" t="s">
        <v>13</v>
      </c>
    </row>
    <row r="2510" spans="1:9" x14ac:dyDescent="0.3">
      <c r="A2510" t="s">
        <v>4363</v>
      </c>
      <c r="B2510" t="s">
        <v>4364</v>
      </c>
      <c r="C2510" t="s">
        <v>35</v>
      </c>
      <c r="D2510">
        <v>995544.04</v>
      </c>
      <c r="E2510">
        <v>24178.959999999999</v>
      </c>
      <c r="F2510" s="4">
        <v>45117</v>
      </c>
      <c r="G2510" s="4">
        <v>45136</v>
      </c>
      <c r="H2510" t="s">
        <v>202</v>
      </c>
      <c r="I2510" t="s">
        <v>18</v>
      </c>
    </row>
    <row r="2511" spans="1:9" x14ac:dyDescent="0.3">
      <c r="A2511" t="s">
        <v>4365</v>
      </c>
      <c r="B2511" t="s">
        <v>2835</v>
      </c>
      <c r="C2511" t="s">
        <v>35</v>
      </c>
      <c r="D2511">
        <v>914589.38</v>
      </c>
      <c r="E2511">
        <v>42445.23</v>
      </c>
      <c r="F2511" s="4">
        <v>44922</v>
      </c>
      <c r="G2511" s="4">
        <v>45806</v>
      </c>
      <c r="H2511" t="s">
        <v>158</v>
      </c>
      <c r="I2511" t="s">
        <v>13</v>
      </c>
    </row>
    <row r="2512" spans="1:9" x14ac:dyDescent="0.3">
      <c r="A2512" t="s">
        <v>4366</v>
      </c>
      <c r="B2512" t="s">
        <v>1851</v>
      </c>
      <c r="C2512" t="s">
        <v>35</v>
      </c>
      <c r="D2512">
        <v>255135.57</v>
      </c>
      <c r="E2512">
        <v>29279.96</v>
      </c>
      <c r="F2512" s="4">
        <v>44358</v>
      </c>
      <c r="G2512" s="4">
        <v>45620</v>
      </c>
      <c r="H2512" t="s">
        <v>386</v>
      </c>
      <c r="I2512" t="s">
        <v>29</v>
      </c>
    </row>
    <row r="2513" spans="1:9" x14ac:dyDescent="0.3">
      <c r="A2513" t="s">
        <v>4367</v>
      </c>
      <c r="B2513" t="s">
        <v>2455</v>
      </c>
      <c r="C2513" t="s">
        <v>16</v>
      </c>
      <c r="D2513">
        <v>465052.82</v>
      </c>
      <c r="E2513">
        <v>31902.58</v>
      </c>
      <c r="F2513" s="4">
        <v>44443</v>
      </c>
      <c r="G2513" s="4">
        <v>45255</v>
      </c>
      <c r="H2513" t="s">
        <v>640</v>
      </c>
      <c r="I2513" t="s">
        <v>29</v>
      </c>
    </row>
    <row r="2514" spans="1:9" x14ac:dyDescent="0.3">
      <c r="A2514" t="s">
        <v>4368</v>
      </c>
      <c r="B2514" t="s">
        <v>3269</v>
      </c>
      <c r="C2514" t="s">
        <v>35</v>
      </c>
      <c r="D2514">
        <v>205532.72</v>
      </c>
      <c r="E2514">
        <v>30047.41</v>
      </c>
      <c r="F2514" s="4">
        <v>45227</v>
      </c>
      <c r="G2514" s="4">
        <v>45269</v>
      </c>
      <c r="H2514" t="s">
        <v>108</v>
      </c>
      <c r="I2514" t="s">
        <v>29</v>
      </c>
    </row>
    <row r="2515" spans="1:9" x14ac:dyDescent="0.3">
      <c r="A2515" t="s">
        <v>4369</v>
      </c>
      <c r="B2515" t="s">
        <v>367</v>
      </c>
      <c r="C2515" t="s">
        <v>27</v>
      </c>
      <c r="D2515">
        <v>472709.87</v>
      </c>
      <c r="E2515">
        <v>34745.25</v>
      </c>
      <c r="F2515" s="4">
        <v>44719</v>
      </c>
      <c r="G2515" s="4">
        <v>44775</v>
      </c>
      <c r="H2515" t="s">
        <v>2084</v>
      </c>
      <c r="I2515" t="s">
        <v>29</v>
      </c>
    </row>
    <row r="2516" spans="1:9" x14ac:dyDescent="0.3">
      <c r="A2516" t="s">
        <v>4370</v>
      </c>
      <c r="B2516" t="s">
        <v>1064</v>
      </c>
      <c r="C2516" t="s">
        <v>35</v>
      </c>
      <c r="D2516">
        <v>733865.2</v>
      </c>
      <c r="E2516">
        <v>19487.900000000001</v>
      </c>
      <c r="F2516" s="4">
        <v>45045</v>
      </c>
      <c r="G2516" s="4">
        <v>45591</v>
      </c>
      <c r="H2516" t="s">
        <v>216</v>
      </c>
      <c r="I2516" t="s">
        <v>18</v>
      </c>
    </row>
    <row r="2517" spans="1:9" x14ac:dyDescent="0.3">
      <c r="A2517" t="s">
        <v>4371</v>
      </c>
      <c r="B2517" t="s">
        <v>803</v>
      </c>
      <c r="C2517" t="s">
        <v>11</v>
      </c>
      <c r="D2517">
        <v>706101.39</v>
      </c>
      <c r="E2517">
        <v>35903.68</v>
      </c>
      <c r="F2517" s="4">
        <v>44807</v>
      </c>
      <c r="G2517" s="4">
        <v>45171</v>
      </c>
      <c r="H2517" t="s">
        <v>1345</v>
      </c>
      <c r="I2517" t="s">
        <v>18</v>
      </c>
    </row>
    <row r="2518" spans="1:9" x14ac:dyDescent="0.3">
      <c r="A2518" t="s">
        <v>4372</v>
      </c>
      <c r="B2518" t="s">
        <v>4373</v>
      </c>
      <c r="C2518" t="s">
        <v>27</v>
      </c>
      <c r="D2518">
        <v>187548.88</v>
      </c>
      <c r="E2518">
        <v>47975.199999999997</v>
      </c>
      <c r="F2518" s="4">
        <v>45270</v>
      </c>
      <c r="G2518" s="4">
        <v>45666</v>
      </c>
      <c r="H2518" t="s">
        <v>61</v>
      </c>
      <c r="I2518" t="s">
        <v>29</v>
      </c>
    </row>
    <row r="2519" spans="1:9" x14ac:dyDescent="0.3">
      <c r="A2519" t="s">
        <v>4374</v>
      </c>
      <c r="B2519" t="s">
        <v>956</v>
      </c>
      <c r="C2519" t="s">
        <v>11</v>
      </c>
      <c r="D2519">
        <v>554134.96</v>
      </c>
      <c r="E2519">
        <v>4230.92</v>
      </c>
      <c r="F2519" s="4">
        <v>45045</v>
      </c>
      <c r="G2519" s="4">
        <v>45423</v>
      </c>
      <c r="H2519" t="s">
        <v>534</v>
      </c>
      <c r="I2519" t="s">
        <v>18</v>
      </c>
    </row>
    <row r="2520" spans="1:9" x14ac:dyDescent="0.3">
      <c r="A2520" t="s">
        <v>4375</v>
      </c>
      <c r="B2520" t="s">
        <v>4376</v>
      </c>
      <c r="C2520" t="s">
        <v>11</v>
      </c>
      <c r="D2520">
        <v>436000.38</v>
      </c>
      <c r="E2520">
        <v>28738.29</v>
      </c>
      <c r="F2520" s="4">
        <v>45239</v>
      </c>
      <c r="G2520" s="4">
        <v>45770</v>
      </c>
      <c r="H2520" t="s">
        <v>222</v>
      </c>
      <c r="I2520" t="s">
        <v>29</v>
      </c>
    </row>
    <row r="2521" spans="1:9" x14ac:dyDescent="0.3">
      <c r="A2521" t="s">
        <v>4377</v>
      </c>
      <c r="B2521" t="s">
        <v>4378</v>
      </c>
      <c r="C2521" t="s">
        <v>11</v>
      </c>
      <c r="D2521">
        <v>997339.76</v>
      </c>
      <c r="E2521">
        <v>33606.25</v>
      </c>
      <c r="F2521" s="4">
        <v>45183</v>
      </c>
      <c r="G2521" s="4">
        <v>45240</v>
      </c>
      <c r="H2521" t="s">
        <v>516</v>
      </c>
      <c r="I2521" t="s">
        <v>18</v>
      </c>
    </row>
    <row r="2522" spans="1:9" x14ac:dyDescent="0.3">
      <c r="A2522" t="s">
        <v>4379</v>
      </c>
      <c r="B2522" t="s">
        <v>1349</v>
      </c>
      <c r="C2522" t="s">
        <v>35</v>
      </c>
      <c r="D2522">
        <v>413206.59</v>
      </c>
      <c r="E2522">
        <v>11496.04</v>
      </c>
      <c r="F2522" s="4">
        <v>45056</v>
      </c>
      <c r="G2522" s="4">
        <v>45465</v>
      </c>
      <c r="H2522" t="s">
        <v>365</v>
      </c>
      <c r="I2522" t="s">
        <v>13</v>
      </c>
    </row>
    <row r="2523" spans="1:9" x14ac:dyDescent="0.3">
      <c r="A2523" t="s">
        <v>4380</v>
      </c>
      <c r="B2523" t="s">
        <v>501</v>
      </c>
      <c r="C2523" t="s">
        <v>35</v>
      </c>
      <c r="D2523">
        <v>776677.35</v>
      </c>
      <c r="E2523">
        <v>44345.48</v>
      </c>
      <c r="F2523" s="4">
        <v>45324</v>
      </c>
      <c r="G2523" s="4">
        <v>45378</v>
      </c>
      <c r="H2523" t="s">
        <v>2930</v>
      </c>
      <c r="I2523" t="s">
        <v>13</v>
      </c>
    </row>
    <row r="2524" spans="1:9" x14ac:dyDescent="0.3">
      <c r="A2524" t="s">
        <v>4381</v>
      </c>
      <c r="B2524" t="s">
        <v>3202</v>
      </c>
      <c r="C2524" t="s">
        <v>35</v>
      </c>
      <c r="D2524">
        <v>161979.6</v>
      </c>
      <c r="E2524">
        <v>48902.58</v>
      </c>
      <c r="F2524" s="4">
        <v>44859</v>
      </c>
      <c r="G2524" s="4">
        <v>45287</v>
      </c>
      <c r="H2524" t="s">
        <v>635</v>
      </c>
      <c r="I2524" t="s">
        <v>18</v>
      </c>
    </row>
    <row r="2525" spans="1:9" x14ac:dyDescent="0.3">
      <c r="A2525" t="s">
        <v>4382</v>
      </c>
      <c r="B2525" t="s">
        <v>323</v>
      </c>
      <c r="C2525" t="s">
        <v>39</v>
      </c>
      <c r="D2525">
        <v>644648.87</v>
      </c>
      <c r="E2525">
        <v>38349.730000000003</v>
      </c>
      <c r="F2525" s="4">
        <v>45364</v>
      </c>
      <c r="G2525" s="4">
        <v>45516</v>
      </c>
      <c r="H2525" t="s">
        <v>723</v>
      </c>
      <c r="I2525" t="s">
        <v>13</v>
      </c>
    </row>
    <row r="2526" spans="1:9" x14ac:dyDescent="0.3">
      <c r="A2526" t="s">
        <v>4383</v>
      </c>
      <c r="B2526" t="s">
        <v>2859</v>
      </c>
      <c r="C2526" t="s">
        <v>11</v>
      </c>
      <c r="D2526">
        <v>373501.71</v>
      </c>
      <c r="E2526">
        <v>34335.83</v>
      </c>
      <c r="F2526" s="4">
        <v>44078</v>
      </c>
      <c r="G2526" s="4">
        <v>44954</v>
      </c>
      <c r="H2526" t="s">
        <v>17</v>
      </c>
      <c r="I2526" t="s">
        <v>18</v>
      </c>
    </row>
    <row r="2527" spans="1:9" x14ac:dyDescent="0.3">
      <c r="A2527" t="s">
        <v>4384</v>
      </c>
      <c r="B2527" t="s">
        <v>3528</v>
      </c>
      <c r="C2527" t="s">
        <v>11</v>
      </c>
      <c r="D2527">
        <v>555136.65</v>
      </c>
      <c r="E2527">
        <v>23863.68</v>
      </c>
      <c r="F2527" s="4">
        <v>44332</v>
      </c>
      <c r="G2527" s="4">
        <v>44819</v>
      </c>
      <c r="H2527" t="s">
        <v>499</v>
      </c>
      <c r="I2527" t="s">
        <v>29</v>
      </c>
    </row>
    <row r="2528" spans="1:9" x14ac:dyDescent="0.3">
      <c r="A2528" t="s">
        <v>4385</v>
      </c>
      <c r="B2528" t="s">
        <v>2513</v>
      </c>
      <c r="C2528" t="s">
        <v>27</v>
      </c>
      <c r="D2528">
        <v>902814.67</v>
      </c>
      <c r="E2528">
        <v>33958.339999999997</v>
      </c>
      <c r="F2528" s="4">
        <v>44905</v>
      </c>
      <c r="G2528" s="4">
        <v>45279</v>
      </c>
      <c r="H2528" t="s">
        <v>46</v>
      </c>
      <c r="I2528" t="s">
        <v>13</v>
      </c>
    </row>
    <row r="2529" spans="1:9" x14ac:dyDescent="0.3">
      <c r="A2529" t="s">
        <v>4386</v>
      </c>
      <c r="B2529" t="s">
        <v>2496</v>
      </c>
      <c r="C2529" t="s">
        <v>11</v>
      </c>
      <c r="D2529">
        <v>564727.98</v>
      </c>
      <c r="E2529">
        <v>16876.900000000001</v>
      </c>
      <c r="F2529" s="4">
        <v>45203</v>
      </c>
      <c r="G2529" s="4">
        <v>45656</v>
      </c>
      <c r="H2529" t="s">
        <v>88</v>
      </c>
      <c r="I2529" t="s">
        <v>18</v>
      </c>
    </row>
    <row r="2530" spans="1:9" x14ac:dyDescent="0.3">
      <c r="A2530" t="s">
        <v>4387</v>
      </c>
      <c r="B2530" t="s">
        <v>4388</v>
      </c>
      <c r="C2530" t="s">
        <v>27</v>
      </c>
      <c r="D2530">
        <v>631448.31999999995</v>
      </c>
      <c r="E2530">
        <v>32516.15</v>
      </c>
      <c r="F2530" s="4">
        <v>45484</v>
      </c>
      <c r="G2530" s="4">
        <v>45794</v>
      </c>
      <c r="H2530" t="s">
        <v>397</v>
      </c>
      <c r="I2530" t="s">
        <v>18</v>
      </c>
    </row>
    <row r="2531" spans="1:9" x14ac:dyDescent="0.3">
      <c r="A2531" t="s">
        <v>4389</v>
      </c>
      <c r="B2531" t="s">
        <v>4390</v>
      </c>
      <c r="C2531" t="s">
        <v>39</v>
      </c>
      <c r="D2531">
        <v>659990.18000000005</v>
      </c>
      <c r="E2531">
        <v>10869.94</v>
      </c>
      <c r="F2531" s="4">
        <v>44255</v>
      </c>
      <c r="G2531" s="4">
        <v>44824</v>
      </c>
      <c r="H2531" t="s">
        <v>801</v>
      </c>
      <c r="I2531" t="s">
        <v>13</v>
      </c>
    </row>
    <row r="2532" spans="1:9" x14ac:dyDescent="0.3">
      <c r="A2532" t="s">
        <v>4391</v>
      </c>
      <c r="B2532" t="s">
        <v>4035</v>
      </c>
      <c r="C2532" t="s">
        <v>35</v>
      </c>
      <c r="D2532">
        <v>310957.57</v>
      </c>
      <c r="E2532">
        <v>38579.18</v>
      </c>
      <c r="F2532" s="4">
        <v>45229</v>
      </c>
      <c r="G2532" s="4">
        <v>45765</v>
      </c>
      <c r="H2532" t="s">
        <v>2524</v>
      </c>
      <c r="I2532" t="s">
        <v>13</v>
      </c>
    </row>
    <row r="2533" spans="1:9" x14ac:dyDescent="0.3">
      <c r="A2533" t="s">
        <v>4392</v>
      </c>
      <c r="B2533" t="s">
        <v>3808</v>
      </c>
      <c r="C2533" t="s">
        <v>35</v>
      </c>
      <c r="D2533">
        <v>148652.82999999999</v>
      </c>
      <c r="E2533">
        <v>47427.51</v>
      </c>
      <c r="F2533" s="4">
        <v>45455</v>
      </c>
      <c r="G2533" s="4">
        <v>45605</v>
      </c>
      <c r="H2533" t="s">
        <v>348</v>
      </c>
      <c r="I2533" t="s">
        <v>18</v>
      </c>
    </row>
    <row r="2534" spans="1:9" x14ac:dyDescent="0.3">
      <c r="A2534" t="s">
        <v>4393</v>
      </c>
      <c r="B2534" t="s">
        <v>136</v>
      </c>
      <c r="C2534" t="s">
        <v>35</v>
      </c>
      <c r="D2534">
        <v>300435.53999999998</v>
      </c>
      <c r="E2534">
        <v>8208.5400000000009</v>
      </c>
      <c r="F2534" s="4">
        <v>44387</v>
      </c>
      <c r="G2534" s="4">
        <v>45756</v>
      </c>
      <c r="H2534" t="s">
        <v>326</v>
      </c>
      <c r="I2534" t="s">
        <v>29</v>
      </c>
    </row>
    <row r="2535" spans="1:9" x14ac:dyDescent="0.3">
      <c r="A2535" t="s">
        <v>4394</v>
      </c>
      <c r="B2535" t="s">
        <v>2273</v>
      </c>
      <c r="C2535" t="s">
        <v>16</v>
      </c>
      <c r="D2535">
        <v>154835.13</v>
      </c>
      <c r="E2535">
        <v>28154.959999999999</v>
      </c>
      <c r="F2535" s="4">
        <v>45255</v>
      </c>
      <c r="G2535" s="4">
        <v>45823</v>
      </c>
      <c r="H2535" t="s">
        <v>432</v>
      </c>
      <c r="I2535" t="s">
        <v>18</v>
      </c>
    </row>
    <row r="2536" spans="1:9" x14ac:dyDescent="0.3">
      <c r="A2536" t="s">
        <v>4395</v>
      </c>
      <c r="B2536" t="s">
        <v>2219</v>
      </c>
      <c r="C2536" t="s">
        <v>35</v>
      </c>
      <c r="D2536">
        <v>669476.41</v>
      </c>
      <c r="E2536">
        <v>27919.24</v>
      </c>
      <c r="F2536" s="4">
        <v>45005</v>
      </c>
      <c r="G2536" s="4">
        <v>45689</v>
      </c>
      <c r="H2536" t="s">
        <v>1197</v>
      </c>
      <c r="I2536" t="s">
        <v>13</v>
      </c>
    </row>
    <row r="2537" spans="1:9" x14ac:dyDescent="0.3">
      <c r="A2537" t="s">
        <v>4396</v>
      </c>
      <c r="B2537" t="s">
        <v>4397</v>
      </c>
      <c r="C2537" t="s">
        <v>16</v>
      </c>
      <c r="D2537">
        <v>148198.41</v>
      </c>
      <c r="E2537">
        <v>5697.79</v>
      </c>
      <c r="F2537" s="4">
        <v>45104</v>
      </c>
      <c r="G2537" s="4">
        <v>45698</v>
      </c>
      <c r="H2537" t="s">
        <v>131</v>
      </c>
      <c r="I2537" t="s">
        <v>29</v>
      </c>
    </row>
    <row r="2538" spans="1:9" x14ac:dyDescent="0.3">
      <c r="A2538" t="s">
        <v>4398</v>
      </c>
      <c r="B2538" t="s">
        <v>4399</v>
      </c>
      <c r="C2538" t="s">
        <v>16</v>
      </c>
      <c r="D2538">
        <v>106238.85</v>
      </c>
      <c r="E2538">
        <v>36960.81</v>
      </c>
      <c r="F2538" s="4">
        <v>44927</v>
      </c>
      <c r="G2538" s="4">
        <v>45256</v>
      </c>
      <c r="H2538" t="s">
        <v>683</v>
      </c>
      <c r="I2538" t="s">
        <v>29</v>
      </c>
    </row>
    <row r="2539" spans="1:9" x14ac:dyDescent="0.3">
      <c r="A2539" t="s">
        <v>4400</v>
      </c>
      <c r="B2539" t="s">
        <v>1583</v>
      </c>
      <c r="C2539" t="s">
        <v>35</v>
      </c>
      <c r="D2539">
        <v>255558.84</v>
      </c>
      <c r="E2539">
        <v>49114.76</v>
      </c>
      <c r="F2539" s="4">
        <v>44657</v>
      </c>
      <c r="G2539" s="4">
        <v>45558</v>
      </c>
      <c r="H2539" t="s">
        <v>1350</v>
      </c>
      <c r="I2539" t="s">
        <v>13</v>
      </c>
    </row>
    <row r="2540" spans="1:9" x14ac:dyDescent="0.3">
      <c r="A2540" t="s">
        <v>4401</v>
      </c>
      <c r="B2540" t="s">
        <v>4402</v>
      </c>
      <c r="C2540" t="s">
        <v>39</v>
      </c>
      <c r="D2540">
        <v>579225.37</v>
      </c>
      <c r="E2540">
        <v>34032.86</v>
      </c>
      <c r="F2540" s="4">
        <v>45321</v>
      </c>
      <c r="G2540" s="4">
        <v>45713</v>
      </c>
      <c r="H2540" t="s">
        <v>2151</v>
      </c>
      <c r="I2540" t="s">
        <v>13</v>
      </c>
    </row>
    <row r="2541" spans="1:9" x14ac:dyDescent="0.3">
      <c r="A2541" t="s">
        <v>4403</v>
      </c>
      <c r="B2541" t="s">
        <v>3902</v>
      </c>
      <c r="C2541" t="s">
        <v>27</v>
      </c>
      <c r="D2541">
        <v>384075.35</v>
      </c>
      <c r="E2541">
        <v>26782.25</v>
      </c>
      <c r="F2541" s="4">
        <v>44644</v>
      </c>
      <c r="G2541" s="4">
        <v>45220</v>
      </c>
      <c r="H2541" t="s">
        <v>1167</v>
      </c>
      <c r="I2541" t="s">
        <v>29</v>
      </c>
    </row>
    <row r="2542" spans="1:9" x14ac:dyDescent="0.3">
      <c r="A2542" t="s">
        <v>4404</v>
      </c>
      <c r="B2542" t="s">
        <v>2944</v>
      </c>
      <c r="C2542" t="s">
        <v>11</v>
      </c>
      <c r="D2542">
        <v>944353.28000000003</v>
      </c>
      <c r="E2542">
        <v>23193.25</v>
      </c>
      <c r="F2542" s="4">
        <v>44227</v>
      </c>
      <c r="G2542" s="4">
        <v>44411</v>
      </c>
      <c r="H2542" t="s">
        <v>111</v>
      </c>
      <c r="I2542" t="s">
        <v>29</v>
      </c>
    </row>
    <row r="2543" spans="1:9" x14ac:dyDescent="0.3">
      <c r="A2543" t="s">
        <v>4405</v>
      </c>
      <c r="B2543" t="s">
        <v>157</v>
      </c>
      <c r="C2543" t="s">
        <v>16</v>
      </c>
      <c r="D2543">
        <v>951909.52</v>
      </c>
      <c r="E2543">
        <v>30163.93</v>
      </c>
      <c r="F2543" s="4">
        <v>45099</v>
      </c>
      <c r="G2543" s="4">
        <v>45299</v>
      </c>
      <c r="H2543" t="s">
        <v>153</v>
      </c>
      <c r="I2543" t="s">
        <v>29</v>
      </c>
    </row>
    <row r="2544" spans="1:9" x14ac:dyDescent="0.3">
      <c r="A2544" t="s">
        <v>4406</v>
      </c>
      <c r="B2544" t="s">
        <v>4407</v>
      </c>
      <c r="C2544" t="s">
        <v>39</v>
      </c>
      <c r="D2544">
        <v>896152.92</v>
      </c>
      <c r="E2544">
        <v>11935.88</v>
      </c>
      <c r="F2544" s="4">
        <v>44583</v>
      </c>
      <c r="G2544" s="4">
        <v>45844</v>
      </c>
      <c r="H2544" t="s">
        <v>980</v>
      </c>
      <c r="I2544" t="s">
        <v>13</v>
      </c>
    </row>
    <row r="2545" spans="1:9" x14ac:dyDescent="0.3">
      <c r="A2545" t="s">
        <v>4408</v>
      </c>
      <c r="B2545" t="s">
        <v>2258</v>
      </c>
      <c r="C2545" t="s">
        <v>27</v>
      </c>
      <c r="D2545">
        <v>554088.42000000004</v>
      </c>
      <c r="E2545">
        <v>24955.26</v>
      </c>
      <c r="F2545" s="4">
        <v>45393</v>
      </c>
      <c r="G2545" s="4">
        <v>45707</v>
      </c>
      <c r="H2545" t="s">
        <v>1223</v>
      </c>
      <c r="I2545" t="s">
        <v>13</v>
      </c>
    </row>
    <row r="2546" spans="1:9" x14ac:dyDescent="0.3">
      <c r="A2546" t="s">
        <v>4409</v>
      </c>
      <c r="B2546" t="s">
        <v>2795</v>
      </c>
      <c r="C2546" t="s">
        <v>39</v>
      </c>
      <c r="D2546">
        <v>718397.75</v>
      </c>
      <c r="E2546">
        <v>14959.78</v>
      </c>
      <c r="F2546" s="4">
        <v>45417</v>
      </c>
      <c r="G2546" s="4">
        <v>45709</v>
      </c>
      <c r="H2546" t="s">
        <v>688</v>
      </c>
      <c r="I2546" t="s">
        <v>29</v>
      </c>
    </row>
    <row r="2547" spans="1:9" x14ac:dyDescent="0.3">
      <c r="A2547" t="s">
        <v>4410</v>
      </c>
      <c r="B2547" t="s">
        <v>613</v>
      </c>
      <c r="C2547" t="s">
        <v>27</v>
      </c>
      <c r="D2547">
        <v>548560.21</v>
      </c>
      <c r="E2547">
        <v>44151.05</v>
      </c>
      <c r="F2547" s="4">
        <v>44581</v>
      </c>
      <c r="G2547" s="4">
        <v>45356</v>
      </c>
      <c r="H2547" t="s">
        <v>432</v>
      </c>
      <c r="I2547" t="s">
        <v>18</v>
      </c>
    </row>
    <row r="2548" spans="1:9" x14ac:dyDescent="0.3">
      <c r="A2548" t="s">
        <v>4411</v>
      </c>
      <c r="B2548" t="s">
        <v>3214</v>
      </c>
      <c r="C2548" t="s">
        <v>35</v>
      </c>
      <c r="D2548">
        <v>635613.64</v>
      </c>
      <c r="E2548">
        <v>46638.75</v>
      </c>
      <c r="F2548" s="4">
        <v>44899</v>
      </c>
      <c r="G2548" s="4">
        <v>45624</v>
      </c>
      <c r="H2548" t="s">
        <v>2940</v>
      </c>
      <c r="I2548" t="s">
        <v>29</v>
      </c>
    </row>
    <row r="2549" spans="1:9" x14ac:dyDescent="0.3">
      <c r="A2549" t="s">
        <v>4412</v>
      </c>
      <c r="B2549" t="s">
        <v>1324</v>
      </c>
      <c r="C2549" t="s">
        <v>35</v>
      </c>
      <c r="D2549">
        <v>865856.48</v>
      </c>
      <c r="E2549">
        <v>27295.77</v>
      </c>
      <c r="F2549" s="4">
        <v>44089</v>
      </c>
      <c r="G2549" s="4">
        <v>44231</v>
      </c>
      <c r="H2549" t="s">
        <v>257</v>
      </c>
      <c r="I2549" t="s">
        <v>18</v>
      </c>
    </row>
    <row r="2550" spans="1:9" x14ac:dyDescent="0.3">
      <c r="A2550" t="s">
        <v>4413</v>
      </c>
      <c r="B2550" t="s">
        <v>4414</v>
      </c>
      <c r="C2550" t="s">
        <v>27</v>
      </c>
      <c r="D2550">
        <v>570663.99</v>
      </c>
      <c r="E2550">
        <v>46622.2</v>
      </c>
      <c r="F2550" s="4">
        <v>44329</v>
      </c>
      <c r="G2550" s="4">
        <v>45398</v>
      </c>
      <c r="H2550" t="s">
        <v>142</v>
      </c>
      <c r="I2550" t="s">
        <v>13</v>
      </c>
    </row>
    <row r="2551" spans="1:9" x14ac:dyDescent="0.3">
      <c r="A2551" t="s">
        <v>4415</v>
      </c>
      <c r="B2551" t="s">
        <v>2362</v>
      </c>
      <c r="C2551" t="s">
        <v>39</v>
      </c>
      <c r="D2551">
        <v>412305.68</v>
      </c>
      <c r="E2551">
        <v>48865.3</v>
      </c>
      <c r="F2551" s="4">
        <v>45340</v>
      </c>
      <c r="G2551" s="4">
        <v>45563</v>
      </c>
      <c r="H2551" t="s">
        <v>90</v>
      </c>
      <c r="I2551" t="s">
        <v>18</v>
      </c>
    </row>
    <row r="2552" spans="1:9" x14ac:dyDescent="0.3">
      <c r="A2552" t="s">
        <v>4416</v>
      </c>
      <c r="B2552" t="s">
        <v>1107</v>
      </c>
      <c r="C2552" t="s">
        <v>27</v>
      </c>
      <c r="D2552">
        <v>307024.59999999998</v>
      </c>
      <c r="E2552">
        <v>36146.620000000003</v>
      </c>
      <c r="F2552" s="4">
        <v>44881</v>
      </c>
      <c r="G2552" s="4">
        <v>45027</v>
      </c>
      <c r="H2552" t="s">
        <v>321</v>
      </c>
      <c r="I2552" t="s">
        <v>18</v>
      </c>
    </row>
    <row r="2553" spans="1:9" x14ac:dyDescent="0.3">
      <c r="A2553" t="s">
        <v>4417</v>
      </c>
      <c r="B2553" t="s">
        <v>4418</v>
      </c>
      <c r="C2553" t="s">
        <v>11</v>
      </c>
      <c r="D2553">
        <v>638167.37</v>
      </c>
      <c r="E2553">
        <v>17951.23</v>
      </c>
      <c r="F2553" s="4">
        <v>45220</v>
      </c>
      <c r="G2553" s="4">
        <v>45292</v>
      </c>
      <c r="H2553" t="s">
        <v>683</v>
      </c>
      <c r="I2553" t="s">
        <v>13</v>
      </c>
    </row>
    <row r="2554" spans="1:9" x14ac:dyDescent="0.3">
      <c r="A2554" t="s">
        <v>4419</v>
      </c>
      <c r="B2554" t="s">
        <v>4420</v>
      </c>
      <c r="C2554" t="s">
        <v>39</v>
      </c>
      <c r="D2554">
        <v>499627.06</v>
      </c>
      <c r="E2554">
        <v>12284.19</v>
      </c>
      <c r="F2554" s="4">
        <v>44892</v>
      </c>
      <c r="G2554" s="4">
        <v>45075</v>
      </c>
      <c r="H2554" t="s">
        <v>179</v>
      </c>
      <c r="I2554" t="s">
        <v>29</v>
      </c>
    </row>
    <row r="2555" spans="1:9" x14ac:dyDescent="0.3">
      <c r="A2555" t="s">
        <v>4421</v>
      </c>
      <c r="B2555" t="s">
        <v>4422</v>
      </c>
      <c r="C2555" t="s">
        <v>35</v>
      </c>
      <c r="D2555">
        <v>162083.85</v>
      </c>
      <c r="E2555">
        <v>40167.29</v>
      </c>
      <c r="F2555" s="4">
        <v>44576</v>
      </c>
      <c r="G2555" s="4">
        <v>45449</v>
      </c>
      <c r="H2555" t="s">
        <v>2072</v>
      </c>
      <c r="I2555" t="s">
        <v>29</v>
      </c>
    </row>
    <row r="2556" spans="1:9" x14ac:dyDescent="0.3">
      <c r="A2556" t="s">
        <v>4423</v>
      </c>
      <c r="B2556" t="s">
        <v>4424</v>
      </c>
      <c r="C2556" t="s">
        <v>39</v>
      </c>
      <c r="D2556">
        <v>160819.9</v>
      </c>
      <c r="E2556">
        <v>6488.42</v>
      </c>
      <c r="F2556" s="4">
        <v>44348</v>
      </c>
      <c r="G2556" s="4">
        <v>44463</v>
      </c>
      <c r="H2556" t="s">
        <v>1447</v>
      </c>
      <c r="I2556" t="s">
        <v>29</v>
      </c>
    </row>
    <row r="2557" spans="1:9" x14ac:dyDescent="0.3">
      <c r="A2557" t="s">
        <v>4425</v>
      </c>
      <c r="B2557" t="s">
        <v>4426</v>
      </c>
      <c r="C2557" t="s">
        <v>16</v>
      </c>
      <c r="D2557">
        <v>138890.04999999999</v>
      </c>
      <c r="E2557">
        <v>29579.88</v>
      </c>
      <c r="F2557" s="4">
        <v>45154</v>
      </c>
      <c r="G2557" s="4">
        <v>45493</v>
      </c>
      <c r="H2557" t="s">
        <v>466</v>
      </c>
      <c r="I2557" t="s">
        <v>18</v>
      </c>
    </row>
    <row r="2558" spans="1:9" x14ac:dyDescent="0.3">
      <c r="A2558" t="s">
        <v>4427</v>
      </c>
      <c r="B2558" t="s">
        <v>4428</v>
      </c>
      <c r="C2558" t="s">
        <v>16</v>
      </c>
      <c r="D2558">
        <v>173424.02</v>
      </c>
      <c r="E2558">
        <v>44909.68</v>
      </c>
      <c r="F2558" s="4">
        <v>44353</v>
      </c>
      <c r="G2558" s="4">
        <v>44837</v>
      </c>
      <c r="H2558" t="s">
        <v>429</v>
      </c>
      <c r="I2558" t="s">
        <v>18</v>
      </c>
    </row>
    <row r="2559" spans="1:9" x14ac:dyDescent="0.3">
      <c r="A2559" t="s">
        <v>4429</v>
      </c>
      <c r="B2559" t="s">
        <v>3310</v>
      </c>
      <c r="C2559" t="s">
        <v>39</v>
      </c>
      <c r="D2559">
        <v>613977.71</v>
      </c>
      <c r="E2559">
        <v>11108.68</v>
      </c>
      <c r="F2559" s="4">
        <v>45202</v>
      </c>
      <c r="G2559" s="4">
        <v>45681</v>
      </c>
      <c r="H2559" t="s">
        <v>1457</v>
      </c>
      <c r="I2559" t="s">
        <v>13</v>
      </c>
    </row>
    <row r="2560" spans="1:9" x14ac:dyDescent="0.3">
      <c r="A2560" t="s">
        <v>4430</v>
      </c>
      <c r="B2560" t="s">
        <v>4431</v>
      </c>
      <c r="C2560" t="s">
        <v>16</v>
      </c>
      <c r="D2560">
        <v>448361.31</v>
      </c>
      <c r="E2560">
        <v>24635.35</v>
      </c>
      <c r="F2560" s="4">
        <v>44734</v>
      </c>
      <c r="G2560" s="4">
        <v>44996</v>
      </c>
      <c r="H2560" t="s">
        <v>1442</v>
      </c>
      <c r="I2560" t="s">
        <v>29</v>
      </c>
    </row>
    <row r="2561" spans="1:9" x14ac:dyDescent="0.3">
      <c r="A2561" t="s">
        <v>4432</v>
      </c>
      <c r="B2561" t="s">
        <v>2219</v>
      </c>
      <c r="C2561" t="s">
        <v>35</v>
      </c>
      <c r="D2561">
        <v>939597.08</v>
      </c>
      <c r="E2561">
        <v>6239.98</v>
      </c>
      <c r="F2561" s="4">
        <v>44655</v>
      </c>
      <c r="G2561" s="4">
        <v>44862</v>
      </c>
      <c r="H2561" t="s">
        <v>419</v>
      </c>
      <c r="I2561" t="s">
        <v>29</v>
      </c>
    </row>
    <row r="2562" spans="1:9" x14ac:dyDescent="0.3">
      <c r="A2562" t="s">
        <v>4433</v>
      </c>
      <c r="B2562" t="s">
        <v>4434</v>
      </c>
      <c r="C2562" t="s">
        <v>35</v>
      </c>
      <c r="D2562">
        <v>198219.23</v>
      </c>
      <c r="E2562">
        <v>10327.99</v>
      </c>
      <c r="F2562" s="4">
        <v>44235</v>
      </c>
      <c r="G2562" s="4">
        <v>45335</v>
      </c>
      <c r="H2562" t="s">
        <v>1345</v>
      </c>
      <c r="I2562" t="s">
        <v>18</v>
      </c>
    </row>
    <row r="2563" spans="1:9" x14ac:dyDescent="0.3">
      <c r="A2563" t="s">
        <v>4435</v>
      </c>
      <c r="B2563" t="s">
        <v>1089</v>
      </c>
      <c r="C2563" t="s">
        <v>35</v>
      </c>
      <c r="D2563">
        <v>394239.77</v>
      </c>
      <c r="E2563">
        <v>42061.88</v>
      </c>
      <c r="F2563" s="4">
        <v>45170</v>
      </c>
      <c r="G2563" s="4">
        <v>45833</v>
      </c>
      <c r="H2563" t="s">
        <v>111</v>
      </c>
      <c r="I2563" t="s">
        <v>29</v>
      </c>
    </row>
    <row r="2564" spans="1:9" x14ac:dyDescent="0.3">
      <c r="A2564" t="s">
        <v>4436</v>
      </c>
      <c r="B2564" t="s">
        <v>3277</v>
      </c>
      <c r="C2564" t="s">
        <v>11</v>
      </c>
      <c r="D2564">
        <v>721320.15</v>
      </c>
      <c r="E2564">
        <v>3623.88</v>
      </c>
      <c r="F2564" s="4">
        <v>44407</v>
      </c>
      <c r="G2564" s="4">
        <v>45141</v>
      </c>
      <c r="H2564" t="s">
        <v>301</v>
      </c>
      <c r="I2564" t="s">
        <v>13</v>
      </c>
    </row>
    <row r="2565" spans="1:9" x14ac:dyDescent="0.3">
      <c r="A2565" t="s">
        <v>4437</v>
      </c>
      <c r="B2565" t="s">
        <v>1889</v>
      </c>
      <c r="C2565" t="s">
        <v>11</v>
      </c>
      <c r="D2565">
        <v>486649.1</v>
      </c>
      <c r="E2565">
        <v>30697.34</v>
      </c>
      <c r="F2565" s="4">
        <v>44626</v>
      </c>
      <c r="G2565" s="4">
        <v>45683</v>
      </c>
      <c r="H2565" t="s">
        <v>225</v>
      </c>
      <c r="I2565" t="s">
        <v>18</v>
      </c>
    </row>
    <row r="2566" spans="1:9" x14ac:dyDescent="0.3">
      <c r="A2566" t="s">
        <v>4438</v>
      </c>
      <c r="B2566" t="s">
        <v>4439</v>
      </c>
      <c r="C2566" t="s">
        <v>11</v>
      </c>
      <c r="D2566">
        <v>508846.05</v>
      </c>
      <c r="E2566">
        <v>19190.099999999999</v>
      </c>
      <c r="F2566" s="4">
        <v>44897</v>
      </c>
      <c r="G2566" s="4">
        <v>45177</v>
      </c>
      <c r="H2566" t="s">
        <v>943</v>
      </c>
      <c r="I2566" t="s">
        <v>29</v>
      </c>
    </row>
    <row r="2567" spans="1:9" x14ac:dyDescent="0.3">
      <c r="A2567" t="s">
        <v>4440</v>
      </c>
      <c r="B2567" t="s">
        <v>4441</v>
      </c>
      <c r="C2567" t="s">
        <v>39</v>
      </c>
      <c r="D2567">
        <v>425594.01</v>
      </c>
      <c r="E2567">
        <v>35517.769999999997</v>
      </c>
      <c r="F2567" s="4">
        <v>44870</v>
      </c>
      <c r="G2567" s="4">
        <v>45034</v>
      </c>
      <c r="H2567" t="s">
        <v>1305</v>
      </c>
      <c r="I2567" t="s">
        <v>18</v>
      </c>
    </row>
    <row r="2568" spans="1:9" x14ac:dyDescent="0.3">
      <c r="A2568" t="s">
        <v>4442</v>
      </c>
      <c r="B2568" t="s">
        <v>4443</v>
      </c>
      <c r="C2568" t="s">
        <v>35</v>
      </c>
      <c r="D2568">
        <v>967925.9</v>
      </c>
      <c r="E2568">
        <v>8522.56</v>
      </c>
      <c r="F2568" s="4">
        <v>45399</v>
      </c>
      <c r="G2568" s="4">
        <v>45767</v>
      </c>
      <c r="H2568" t="s">
        <v>4444</v>
      </c>
      <c r="I2568" t="s">
        <v>29</v>
      </c>
    </row>
    <row r="2569" spans="1:9" x14ac:dyDescent="0.3">
      <c r="A2569" t="s">
        <v>4445</v>
      </c>
      <c r="B2569" t="s">
        <v>3751</v>
      </c>
      <c r="C2569" t="s">
        <v>11</v>
      </c>
      <c r="D2569">
        <v>419928.03</v>
      </c>
      <c r="E2569">
        <v>47870.45</v>
      </c>
      <c r="F2569" s="4">
        <v>44866</v>
      </c>
      <c r="G2569" s="4">
        <v>45142</v>
      </c>
      <c r="H2569" t="s">
        <v>284</v>
      </c>
      <c r="I2569" t="s">
        <v>13</v>
      </c>
    </row>
    <row r="2570" spans="1:9" x14ac:dyDescent="0.3">
      <c r="A2570" t="s">
        <v>4446</v>
      </c>
      <c r="B2570" t="s">
        <v>1860</v>
      </c>
      <c r="C2570" t="s">
        <v>35</v>
      </c>
      <c r="D2570">
        <v>351958.09</v>
      </c>
      <c r="E2570">
        <v>35568.58</v>
      </c>
      <c r="F2570" s="4">
        <v>45090</v>
      </c>
      <c r="G2570" s="4">
        <v>45743</v>
      </c>
      <c r="H2570" t="s">
        <v>380</v>
      </c>
      <c r="I2570" t="s">
        <v>18</v>
      </c>
    </row>
    <row r="2571" spans="1:9" x14ac:dyDescent="0.3">
      <c r="A2571" t="s">
        <v>4447</v>
      </c>
      <c r="B2571" t="s">
        <v>355</v>
      </c>
      <c r="C2571" t="s">
        <v>27</v>
      </c>
      <c r="D2571">
        <v>741503.79</v>
      </c>
      <c r="E2571">
        <v>12441.76</v>
      </c>
      <c r="F2571" s="4">
        <v>44582</v>
      </c>
      <c r="G2571" s="4">
        <v>45553</v>
      </c>
      <c r="H2571" t="s">
        <v>231</v>
      </c>
      <c r="I2571" t="s">
        <v>29</v>
      </c>
    </row>
    <row r="2572" spans="1:9" x14ac:dyDescent="0.3">
      <c r="A2572" t="s">
        <v>4448</v>
      </c>
      <c r="B2572" t="s">
        <v>187</v>
      </c>
      <c r="C2572" t="s">
        <v>11</v>
      </c>
      <c r="D2572">
        <v>169392.25</v>
      </c>
      <c r="E2572">
        <v>8911.4500000000007</v>
      </c>
      <c r="F2572" s="4">
        <v>44984</v>
      </c>
      <c r="G2572" s="4">
        <v>45262</v>
      </c>
      <c r="H2572" t="s">
        <v>744</v>
      </c>
      <c r="I2572" t="s">
        <v>18</v>
      </c>
    </row>
    <row r="2573" spans="1:9" x14ac:dyDescent="0.3">
      <c r="A2573" t="s">
        <v>4449</v>
      </c>
      <c r="B2573" t="s">
        <v>1657</v>
      </c>
      <c r="C2573" t="s">
        <v>39</v>
      </c>
      <c r="D2573">
        <v>834495.44</v>
      </c>
      <c r="E2573">
        <v>35343.22</v>
      </c>
      <c r="F2573" s="4">
        <v>45447</v>
      </c>
      <c r="G2573" s="4">
        <v>45735</v>
      </c>
      <c r="H2573" t="s">
        <v>1991</v>
      </c>
      <c r="I2573" t="s">
        <v>13</v>
      </c>
    </row>
    <row r="2574" spans="1:9" x14ac:dyDescent="0.3">
      <c r="A2574" t="s">
        <v>4450</v>
      </c>
      <c r="B2574" t="s">
        <v>3545</v>
      </c>
      <c r="C2574" t="s">
        <v>16</v>
      </c>
      <c r="D2574">
        <v>353866.44</v>
      </c>
      <c r="E2574">
        <v>42202.17</v>
      </c>
      <c r="F2574" s="4">
        <v>44760</v>
      </c>
      <c r="G2574" s="4">
        <v>45292</v>
      </c>
      <c r="H2574" t="s">
        <v>839</v>
      </c>
      <c r="I2574" t="s">
        <v>18</v>
      </c>
    </row>
    <row r="2575" spans="1:9" x14ac:dyDescent="0.3">
      <c r="A2575" t="s">
        <v>4451</v>
      </c>
      <c r="B2575" t="s">
        <v>1359</v>
      </c>
      <c r="C2575" t="s">
        <v>27</v>
      </c>
      <c r="D2575">
        <v>740341.47</v>
      </c>
      <c r="E2575">
        <v>37462.660000000003</v>
      </c>
      <c r="F2575" s="4">
        <v>45271</v>
      </c>
      <c r="G2575" s="4">
        <v>45317</v>
      </c>
      <c r="H2575" t="s">
        <v>1223</v>
      </c>
      <c r="I2575" t="s">
        <v>18</v>
      </c>
    </row>
    <row r="2576" spans="1:9" x14ac:dyDescent="0.3">
      <c r="A2576" t="s">
        <v>4452</v>
      </c>
      <c r="B2576" t="s">
        <v>4453</v>
      </c>
      <c r="C2576" t="s">
        <v>35</v>
      </c>
      <c r="D2576">
        <v>456037.28</v>
      </c>
      <c r="E2576">
        <v>6603.67</v>
      </c>
      <c r="F2576" s="4">
        <v>44220</v>
      </c>
      <c r="G2576" s="4">
        <v>44715</v>
      </c>
      <c r="H2576" t="s">
        <v>2134</v>
      </c>
      <c r="I2576" t="s">
        <v>13</v>
      </c>
    </row>
    <row r="2577" spans="1:9" x14ac:dyDescent="0.3">
      <c r="A2577" t="s">
        <v>4454</v>
      </c>
      <c r="B2577" t="s">
        <v>2558</v>
      </c>
      <c r="C2577" t="s">
        <v>16</v>
      </c>
      <c r="D2577">
        <v>167397.47</v>
      </c>
      <c r="E2577">
        <v>37617.96</v>
      </c>
      <c r="F2577" s="4">
        <v>45053</v>
      </c>
      <c r="G2577" s="4">
        <v>45108</v>
      </c>
      <c r="H2577" t="s">
        <v>1223</v>
      </c>
      <c r="I2577" t="s">
        <v>29</v>
      </c>
    </row>
    <row r="2578" spans="1:9" x14ac:dyDescent="0.3">
      <c r="A2578" t="s">
        <v>4455</v>
      </c>
      <c r="B2578" t="s">
        <v>2592</v>
      </c>
      <c r="C2578" t="s">
        <v>27</v>
      </c>
      <c r="D2578">
        <v>306726.96999999997</v>
      </c>
      <c r="E2578">
        <v>16400.689999999999</v>
      </c>
      <c r="F2578" s="4">
        <v>44519</v>
      </c>
      <c r="G2578" s="4">
        <v>44992</v>
      </c>
      <c r="H2578" t="s">
        <v>801</v>
      </c>
      <c r="I2578" t="s">
        <v>29</v>
      </c>
    </row>
    <row r="2579" spans="1:9" x14ac:dyDescent="0.3">
      <c r="A2579" t="s">
        <v>4456</v>
      </c>
      <c r="B2579" t="s">
        <v>4457</v>
      </c>
      <c r="C2579" t="s">
        <v>35</v>
      </c>
      <c r="D2579">
        <v>748714.42</v>
      </c>
      <c r="E2579">
        <v>12625.32</v>
      </c>
      <c r="F2579" s="4">
        <v>45289</v>
      </c>
      <c r="G2579" s="4">
        <v>45369</v>
      </c>
      <c r="H2579" t="s">
        <v>164</v>
      </c>
      <c r="I2579" t="s">
        <v>29</v>
      </c>
    </row>
    <row r="2580" spans="1:9" x14ac:dyDescent="0.3">
      <c r="A2580" t="s">
        <v>4458</v>
      </c>
      <c r="B2580" t="s">
        <v>4459</v>
      </c>
      <c r="C2580" t="s">
        <v>35</v>
      </c>
      <c r="D2580">
        <v>743437.27</v>
      </c>
      <c r="E2580">
        <v>25559.3</v>
      </c>
      <c r="F2580" s="4">
        <v>45452</v>
      </c>
      <c r="G2580" s="4">
        <v>45517</v>
      </c>
      <c r="H2580" t="s">
        <v>199</v>
      </c>
      <c r="I2580" t="s">
        <v>13</v>
      </c>
    </row>
    <row r="2581" spans="1:9" x14ac:dyDescent="0.3">
      <c r="A2581" t="s">
        <v>4460</v>
      </c>
      <c r="B2581" t="s">
        <v>810</v>
      </c>
      <c r="C2581" t="s">
        <v>27</v>
      </c>
      <c r="D2581">
        <v>439923.91</v>
      </c>
      <c r="E2581">
        <v>46613.06</v>
      </c>
      <c r="F2581" s="4">
        <v>44941</v>
      </c>
      <c r="G2581" s="4">
        <v>45416</v>
      </c>
      <c r="H2581" t="s">
        <v>1008</v>
      </c>
      <c r="I2581" t="s">
        <v>29</v>
      </c>
    </row>
    <row r="2582" spans="1:9" x14ac:dyDescent="0.3">
      <c r="A2582" t="s">
        <v>4461</v>
      </c>
      <c r="B2582" t="s">
        <v>4296</v>
      </c>
      <c r="C2582" t="s">
        <v>27</v>
      </c>
      <c r="D2582">
        <v>478117.93</v>
      </c>
      <c r="E2582">
        <v>16692.52</v>
      </c>
      <c r="F2582" s="4">
        <v>45108</v>
      </c>
      <c r="G2582" s="4">
        <v>45250</v>
      </c>
      <c r="H2582" t="s">
        <v>1110</v>
      </c>
      <c r="I2582" t="s">
        <v>13</v>
      </c>
    </row>
    <row r="2583" spans="1:9" x14ac:dyDescent="0.3">
      <c r="A2583" t="s">
        <v>4462</v>
      </c>
      <c r="B2583" t="s">
        <v>3222</v>
      </c>
      <c r="C2583" t="s">
        <v>16</v>
      </c>
      <c r="D2583">
        <v>179894.58</v>
      </c>
      <c r="E2583">
        <v>37131.26</v>
      </c>
      <c r="F2583" s="4">
        <v>44695</v>
      </c>
      <c r="G2583" s="4">
        <v>45106</v>
      </c>
      <c r="H2583" t="s">
        <v>1648</v>
      </c>
      <c r="I2583" t="s">
        <v>18</v>
      </c>
    </row>
    <row r="2584" spans="1:9" x14ac:dyDescent="0.3">
      <c r="A2584" t="s">
        <v>4463</v>
      </c>
      <c r="B2584" t="s">
        <v>1647</v>
      </c>
      <c r="C2584" t="s">
        <v>39</v>
      </c>
      <c r="D2584">
        <v>410308.07</v>
      </c>
      <c r="E2584">
        <v>4372.54</v>
      </c>
      <c r="F2584" s="4">
        <v>44411</v>
      </c>
      <c r="G2584" s="4">
        <v>44700</v>
      </c>
      <c r="H2584" t="s">
        <v>70</v>
      </c>
      <c r="I2584" t="s">
        <v>29</v>
      </c>
    </row>
    <row r="2585" spans="1:9" x14ac:dyDescent="0.3">
      <c r="A2585" t="s">
        <v>4464</v>
      </c>
      <c r="B2585" t="s">
        <v>3842</v>
      </c>
      <c r="C2585" t="s">
        <v>39</v>
      </c>
      <c r="D2585">
        <v>125554.69</v>
      </c>
      <c r="E2585">
        <v>45777.32</v>
      </c>
      <c r="F2585" s="4">
        <v>45337</v>
      </c>
      <c r="G2585" s="4">
        <v>45753</v>
      </c>
      <c r="H2585" t="s">
        <v>886</v>
      </c>
      <c r="I2585" t="s">
        <v>13</v>
      </c>
    </row>
    <row r="2586" spans="1:9" x14ac:dyDescent="0.3">
      <c r="A2586" t="s">
        <v>4465</v>
      </c>
      <c r="B2586" t="s">
        <v>576</v>
      </c>
      <c r="C2586" t="s">
        <v>16</v>
      </c>
      <c r="D2586">
        <v>147213.47</v>
      </c>
      <c r="E2586">
        <v>41304.04</v>
      </c>
      <c r="F2586" s="4">
        <v>45463</v>
      </c>
      <c r="G2586" s="4">
        <v>45786</v>
      </c>
      <c r="H2586" t="s">
        <v>1428</v>
      </c>
      <c r="I2586" t="s">
        <v>13</v>
      </c>
    </row>
    <row r="2587" spans="1:9" x14ac:dyDescent="0.3">
      <c r="A2587" t="s">
        <v>4466</v>
      </c>
      <c r="B2587" t="s">
        <v>1571</v>
      </c>
      <c r="C2587" t="s">
        <v>27</v>
      </c>
      <c r="D2587">
        <v>241872.12</v>
      </c>
      <c r="E2587">
        <v>10968.92</v>
      </c>
      <c r="F2587" s="4">
        <v>44821</v>
      </c>
      <c r="G2587" s="4">
        <v>45159</v>
      </c>
      <c r="H2587" t="s">
        <v>1526</v>
      </c>
      <c r="I2587" t="s">
        <v>29</v>
      </c>
    </row>
    <row r="2588" spans="1:9" x14ac:dyDescent="0.3">
      <c r="A2588" t="s">
        <v>4467</v>
      </c>
      <c r="B2588" t="s">
        <v>283</v>
      </c>
      <c r="C2588" t="s">
        <v>39</v>
      </c>
      <c r="D2588">
        <v>573938.72</v>
      </c>
      <c r="E2588">
        <v>44118.87</v>
      </c>
      <c r="F2588" s="4">
        <v>44621</v>
      </c>
      <c r="G2588" s="4">
        <v>45564</v>
      </c>
      <c r="H2588" t="s">
        <v>1110</v>
      </c>
      <c r="I2588" t="s">
        <v>18</v>
      </c>
    </row>
    <row r="2589" spans="1:9" x14ac:dyDescent="0.3">
      <c r="A2589" t="s">
        <v>4468</v>
      </c>
      <c r="B2589" t="s">
        <v>2461</v>
      </c>
      <c r="C2589" t="s">
        <v>16</v>
      </c>
      <c r="D2589">
        <v>634766.55000000005</v>
      </c>
      <c r="E2589">
        <v>34623.56</v>
      </c>
      <c r="F2589" s="4">
        <v>44369</v>
      </c>
      <c r="G2589" s="4">
        <v>45748</v>
      </c>
      <c r="H2589" t="s">
        <v>1648</v>
      </c>
      <c r="I2589" t="s">
        <v>29</v>
      </c>
    </row>
    <row r="2590" spans="1:9" x14ac:dyDescent="0.3">
      <c r="A2590" t="s">
        <v>4469</v>
      </c>
      <c r="B2590" t="s">
        <v>320</v>
      </c>
      <c r="C2590" t="s">
        <v>16</v>
      </c>
      <c r="D2590">
        <v>505638.8</v>
      </c>
      <c r="E2590">
        <v>42476.47</v>
      </c>
      <c r="F2590" s="4">
        <v>44976</v>
      </c>
      <c r="G2590" s="4">
        <v>45218</v>
      </c>
      <c r="H2590" t="s">
        <v>199</v>
      </c>
      <c r="I2590" t="s">
        <v>18</v>
      </c>
    </row>
    <row r="2591" spans="1:9" x14ac:dyDescent="0.3">
      <c r="A2591" t="s">
        <v>4470</v>
      </c>
      <c r="B2591" t="s">
        <v>4471</v>
      </c>
      <c r="C2591" t="s">
        <v>11</v>
      </c>
      <c r="D2591">
        <v>399399.57</v>
      </c>
      <c r="E2591">
        <v>38267.879999999997</v>
      </c>
      <c r="F2591" s="4">
        <v>45208</v>
      </c>
      <c r="G2591" s="4">
        <v>45247</v>
      </c>
      <c r="H2591" t="s">
        <v>304</v>
      </c>
      <c r="I2591" t="s">
        <v>18</v>
      </c>
    </row>
    <row r="2592" spans="1:9" x14ac:dyDescent="0.3">
      <c r="A2592" t="s">
        <v>4472</v>
      </c>
      <c r="B2592" t="s">
        <v>4473</v>
      </c>
      <c r="C2592" t="s">
        <v>11</v>
      </c>
      <c r="D2592">
        <v>111388.81</v>
      </c>
      <c r="E2592">
        <v>16994.47</v>
      </c>
      <c r="F2592" s="4">
        <v>45084</v>
      </c>
      <c r="G2592" s="4">
        <v>45096</v>
      </c>
      <c r="H2592" t="s">
        <v>1038</v>
      </c>
      <c r="I2592" t="s">
        <v>18</v>
      </c>
    </row>
    <row r="2593" spans="1:9" x14ac:dyDescent="0.3">
      <c r="A2593" t="s">
        <v>4474</v>
      </c>
      <c r="B2593" t="s">
        <v>1349</v>
      </c>
      <c r="C2593" t="s">
        <v>39</v>
      </c>
      <c r="D2593">
        <v>753910.77</v>
      </c>
      <c r="E2593">
        <v>5614.58</v>
      </c>
      <c r="F2593" s="4">
        <v>45130</v>
      </c>
      <c r="G2593" s="4">
        <v>45477</v>
      </c>
      <c r="H2593" t="s">
        <v>1733</v>
      </c>
      <c r="I2593" t="s">
        <v>13</v>
      </c>
    </row>
    <row r="2594" spans="1:9" x14ac:dyDescent="0.3">
      <c r="A2594" t="s">
        <v>4475</v>
      </c>
      <c r="B2594" t="s">
        <v>719</v>
      </c>
      <c r="C2594" t="s">
        <v>39</v>
      </c>
      <c r="D2594">
        <v>524559.49</v>
      </c>
      <c r="E2594">
        <v>5148.71</v>
      </c>
      <c r="F2594" s="4">
        <v>44946</v>
      </c>
      <c r="G2594" s="4">
        <v>45266</v>
      </c>
      <c r="H2594" t="s">
        <v>1449</v>
      </c>
      <c r="I2594" t="s">
        <v>29</v>
      </c>
    </row>
    <row r="2595" spans="1:9" x14ac:dyDescent="0.3">
      <c r="A2595" t="s">
        <v>4476</v>
      </c>
      <c r="B2595" t="s">
        <v>4477</v>
      </c>
      <c r="C2595" t="s">
        <v>39</v>
      </c>
      <c r="D2595">
        <v>443975.99</v>
      </c>
      <c r="E2595">
        <v>20480.7</v>
      </c>
      <c r="F2595" s="4">
        <v>45266</v>
      </c>
      <c r="G2595" s="4">
        <v>45355</v>
      </c>
      <c r="H2595" t="s">
        <v>3414</v>
      </c>
      <c r="I2595" t="s">
        <v>18</v>
      </c>
    </row>
    <row r="2596" spans="1:9" x14ac:dyDescent="0.3">
      <c r="A2596" t="s">
        <v>4478</v>
      </c>
      <c r="B2596" t="s">
        <v>4479</v>
      </c>
      <c r="C2596" t="s">
        <v>11</v>
      </c>
      <c r="D2596">
        <v>829317.84</v>
      </c>
      <c r="E2596">
        <v>10427.83</v>
      </c>
      <c r="F2596" s="4">
        <v>45382</v>
      </c>
      <c r="G2596" s="4">
        <v>45382</v>
      </c>
      <c r="H2596" t="s">
        <v>2905</v>
      </c>
      <c r="I2596" t="s">
        <v>13</v>
      </c>
    </row>
    <row r="2597" spans="1:9" x14ac:dyDescent="0.3">
      <c r="A2597" t="s">
        <v>4480</v>
      </c>
      <c r="B2597" t="s">
        <v>1147</v>
      </c>
      <c r="C2597" t="s">
        <v>35</v>
      </c>
      <c r="D2597">
        <v>678220.4</v>
      </c>
      <c r="E2597">
        <v>11686.17</v>
      </c>
      <c r="F2597" s="4">
        <v>45280</v>
      </c>
      <c r="G2597" s="4">
        <v>45747</v>
      </c>
      <c r="H2597" t="s">
        <v>128</v>
      </c>
      <c r="I2597" t="s">
        <v>13</v>
      </c>
    </row>
    <row r="2598" spans="1:9" x14ac:dyDescent="0.3">
      <c r="A2598" t="s">
        <v>4481</v>
      </c>
      <c r="B2598" t="s">
        <v>4182</v>
      </c>
      <c r="C2598" t="s">
        <v>11</v>
      </c>
      <c r="D2598">
        <v>969977.83</v>
      </c>
      <c r="E2598">
        <v>37846.300000000003</v>
      </c>
      <c r="F2598" s="4">
        <v>44935</v>
      </c>
      <c r="G2598" s="4">
        <v>45502</v>
      </c>
      <c r="H2598" t="s">
        <v>818</v>
      </c>
      <c r="I2598" t="s">
        <v>13</v>
      </c>
    </row>
    <row r="2599" spans="1:9" x14ac:dyDescent="0.3">
      <c r="A2599" t="s">
        <v>4482</v>
      </c>
      <c r="B2599" t="s">
        <v>1854</v>
      </c>
      <c r="C2599" t="s">
        <v>35</v>
      </c>
      <c r="D2599">
        <v>716865.82</v>
      </c>
      <c r="E2599">
        <v>6288.73</v>
      </c>
      <c r="F2599" s="4">
        <v>45407</v>
      </c>
      <c r="G2599" s="4">
        <v>45700</v>
      </c>
      <c r="H2599" t="s">
        <v>228</v>
      </c>
      <c r="I2599" t="s">
        <v>18</v>
      </c>
    </row>
    <row r="2600" spans="1:9" x14ac:dyDescent="0.3">
      <c r="A2600" t="s">
        <v>4483</v>
      </c>
      <c r="B2600" t="s">
        <v>4471</v>
      </c>
      <c r="C2600" t="s">
        <v>11</v>
      </c>
      <c r="D2600">
        <v>942584.21</v>
      </c>
      <c r="E2600">
        <v>42368.86</v>
      </c>
      <c r="F2600" s="4">
        <v>45275</v>
      </c>
      <c r="G2600" s="4">
        <v>45644</v>
      </c>
      <c r="H2600" t="s">
        <v>125</v>
      </c>
      <c r="I2600" t="s">
        <v>13</v>
      </c>
    </row>
    <row r="2601" spans="1:9" x14ac:dyDescent="0.3">
      <c r="A2601" t="s">
        <v>4484</v>
      </c>
      <c r="B2601" t="s">
        <v>1459</v>
      </c>
      <c r="C2601" t="s">
        <v>27</v>
      </c>
      <c r="D2601">
        <v>478092.05</v>
      </c>
      <c r="E2601">
        <v>18447.23</v>
      </c>
      <c r="F2601" s="4">
        <v>45429</v>
      </c>
      <c r="G2601" s="4">
        <v>45520</v>
      </c>
      <c r="H2601" t="s">
        <v>196</v>
      </c>
      <c r="I2601" t="s">
        <v>18</v>
      </c>
    </row>
    <row r="2602" spans="1:9" x14ac:dyDescent="0.3">
      <c r="A2602" t="s">
        <v>4485</v>
      </c>
      <c r="B2602" t="s">
        <v>207</v>
      </c>
      <c r="C2602" t="s">
        <v>16</v>
      </c>
      <c r="D2602">
        <v>326511.40999999997</v>
      </c>
      <c r="E2602">
        <v>25823.66</v>
      </c>
      <c r="F2602" s="4">
        <v>44963</v>
      </c>
      <c r="G2602" s="4">
        <v>45053</v>
      </c>
      <c r="H2602" t="s">
        <v>416</v>
      </c>
      <c r="I2602" t="s">
        <v>18</v>
      </c>
    </row>
    <row r="2603" spans="1:9" x14ac:dyDescent="0.3">
      <c r="A2603" t="s">
        <v>4486</v>
      </c>
      <c r="B2603" t="s">
        <v>1695</v>
      </c>
      <c r="C2603" t="s">
        <v>27</v>
      </c>
      <c r="D2603">
        <v>156811.74</v>
      </c>
      <c r="E2603">
        <v>20679.57</v>
      </c>
      <c r="F2603" s="4">
        <v>45286</v>
      </c>
      <c r="G2603" s="4">
        <v>45459</v>
      </c>
      <c r="H2603" t="s">
        <v>413</v>
      </c>
      <c r="I2603" t="s">
        <v>13</v>
      </c>
    </row>
    <row r="2604" spans="1:9" x14ac:dyDescent="0.3">
      <c r="A2604" t="s">
        <v>4487</v>
      </c>
      <c r="B2604" t="s">
        <v>4094</v>
      </c>
      <c r="C2604" t="s">
        <v>35</v>
      </c>
      <c r="D2604">
        <v>206230.04</v>
      </c>
      <c r="E2604">
        <v>16264.16</v>
      </c>
      <c r="F2604" s="4">
        <v>44638</v>
      </c>
      <c r="G2604" s="4">
        <v>45669</v>
      </c>
      <c r="H2604" t="s">
        <v>122</v>
      </c>
      <c r="I2604" t="s">
        <v>18</v>
      </c>
    </row>
    <row r="2605" spans="1:9" x14ac:dyDescent="0.3">
      <c r="A2605" t="s">
        <v>4488</v>
      </c>
      <c r="B2605" t="s">
        <v>4489</v>
      </c>
      <c r="C2605" t="s">
        <v>27</v>
      </c>
      <c r="D2605">
        <v>793309.4</v>
      </c>
      <c r="E2605">
        <v>44625.4</v>
      </c>
      <c r="F2605" s="4">
        <v>45320</v>
      </c>
      <c r="G2605" s="4">
        <v>45407</v>
      </c>
      <c r="H2605" t="s">
        <v>105</v>
      </c>
      <c r="I2605" t="s">
        <v>13</v>
      </c>
    </row>
    <row r="2606" spans="1:9" x14ac:dyDescent="0.3">
      <c r="A2606" t="s">
        <v>4490</v>
      </c>
      <c r="B2606" t="s">
        <v>4491</v>
      </c>
      <c r="C2606" t="s">
        <v>35</v>
      </c>
      <c r="D2606">
        <v>666012.29</v>
      </c>
      <c r="E2606">
        <v>21041.71</v>
      </c>
      <c r="F2606" s="4">
        <v>44645</v>
      </c>
      <c r="G2606" s="4">
        <v>44843</v>
      </c>
      <c r="H2606" t="s">
        <v>170</v>
      </c>
      <c r="I2606" t="s">
        <v>29</v>
      </c>
    </row>
    <row r="2607" spans="1:9" x14ac:dyDescent="0.3">
      <c r="A2607" t="s">
        <v>4492</v>
      </c>
      <c r="B2607" t="s">
        <v>3151</v>
      </c>
      <c r="C2607" t="s">
        <v>35</v>
      </c>
      <c r="D2607">
        <v>236816.49</v>
      </c>
      <c r="E2607">
        <v>39905.56</v>
      </c>
      <c r="F2607" s="4">
        <v>45369</v>
      </c>
      <c r="G2607" s="4">
        <v>45844</v>
      </c>
      <c r="H2607" t="s">
        <v>266</v>
      </c>
      <c r="I2607" t="s">
        <v>13</v>
      </c>
    </row>
    <row r="2608" spans="1:9" x14ac:dyDescent="0.3">
      <c r="A2608" t="s">
        <v>4493</v>
      </c>
      <c r="B2608" t="s">
        <v>4494</v>
      </c>
      <c r="C2608" t="s">
        <v>35</v>
      </c>
      <c r="D2608">
        <v>263706.78999999998</v>
      </c>
      <c r="E2608">
        <v>46542.52</v>
      </c>
      <c r="F2608" s="4">
        <v>45250</v>
      </c>
      <c r="G2608" s="4">
        <v>45459</v>
      </c>
      <c r="H2608" t="s">
        <v>275</v>
      </c>
      <c r="I2608" t="s">
        <v>18</v>
      </c>
    </row>
    <row r="2609" spans="1:9" x14ac:dyDescent="0.3">
      <c r="A2609" t="s">
        <v>4495</v>
      </c>
      <c r="B2609" t="s">
        <v>4496</v>
      </c>
      <c r="C2609" t="s">
        <v>11</v>
      </c>
      <c r="D2609">
        <v>897145.81</v>
      </c>
      <c r="E2609">
        <v>8132.08</v>
      </c>
      <c r="F2609" s="4">
        <v>44403</v>
      </c>
      <c r="G2609" s="4">
        <v>44971</v>
      </c>
      <c r="H2609" t="s">
        <v>1027</v>
      </c>
      <c r="I2609" t="s">
        <v>29</v>
      </c>
    </row>
    <row r="2610" spans="1:9" x14ac:dyDescent="0.3">
      <c r="A2610" t="s">
        <v>4497</v>
      </c>
      <c r="B2610" t="s">
        <v>4498</v>
      </c>
      <c r="C2610" t="s">
        <v>27</v>
      </c>
      <c r="D2610">
        <v>321655.40000000002</v>
      </c>
      <c r="E2610">
        <v>16643.810000000001</v>
      </c>
      <c r="F2610" s="4">
        <v>45073</v>
      </c>
      <c r="G2610" s="4">
        <v>45207</v>
      </c>
      <c r="H2610" t="s">
        <v>1579</v>
      </c>
      <c r="I2610" t="s">
        <v>29</v>
      </c>
    </row>
    <row r="2611" spans="1:9" x14ac:dyDescent="0.3">
      <c r="A2611" t="s">
        <v>4499</v>
      </c>
      <c r="B2611" t="s">
        <v>4310</v>
      </c>
      <c r="C2611" t="s">
        <v>11</v>
      </c>
      <c r="D2611">
        <v>264406.71999999997</v>
      </c>
      <c r="E2611">
        <v>22080.57</v>
      </c>
      <c r="F2611" s="4">
        <v>45006</v>
      </c>
      <c r="G2611" s="4">
        <v>45494</v>
      </c>
      <c r="H2611" t="s">
        <v>400</v>
      </c>
      <c r="I2611" t="s">
        <v>18</v>
      </c>
    </row>
    <row r="2612" spans="1:9" x14ac:dyDescent="0.3">
      <c r="A2612" t="s">
        <v>4500</v>
      </c>
      <c r="B2612" t="s">
        <v>409</v>
      </c>
      <c r="C2612" t="s">
        <v>11</v>
      </c>
      <c r="D2612">
        <v>593617.32999999996</v>
      </c>
      <c r="E2612">
        <v>48261.88</v>
      </c>
      <c r="F2612" s="4">
        <v>44042</v>
      </c>
      <c r="G2612" s="4">
        <v>45566</v>
      </c>
      <c r="H2612" t="s">
        <v>973</v>
      </c>
      <c r="I2612" t="s">
        <v>13</v>
      </c>
    </row>
    <row r="2613" spans="1:9" x14ac:dyDescent="0.3">
      <c r="A2613" t="s">
        <v>4501</v>
      </c>
      <c r="B2613" t="s">
        <v>4103</v>
      </c>
      <c r="C2613" t="s">
        <v>39</v>
      </c>
      <c r="D2613">
        <v>223318.86</v>
      </c>
      <c r="E2613">
        <v>26389.74</v>
      </c>
      <c r="F2613" s="4">
        <v>45010</v>
      </c>
      <c r="G2613" s="4">
        <v>45205</v>
      </c>
      <c r="H2613" t="s">
        <v>839</v>
      </c>
      <c r="I2613" t="s">
        <v>18</v>
      </c>
    </row>
    <row r="2614" spans="1:9" x14ac:dyDescent="0.3">
      <c r="A2614" t="s">
        <v>4502</v>
      </c>
      <c r="B2614" t="s">
        <v>2583</v>
      </c>
      <c r="C2614" t="s">
        <v>16</v>
      </c>
      <c r="D2614">
        <v>511832.17</v>
      </c>
      <c r="E2614">
        <v>21771.14</v>
      </c>
      <c r="F2614" s="4">
        <v>44599</v>
      </c>
      <c r="G2614" s="4">
        <v>45754</v>
      </c>
      <c r="H2614" t="s">
        <v>353</v>
      </c>
      <c r="I2614" t="s">
        <v>18</v>
      </c>
    </row>
    <row r="2615" spans="1:9" x14ac:dyDescent="0.3">
      <c r="A2615" t="s">
        <v>4503</v>
      </c>
      <c r="B2615" t="s">
        <v>4504</v>
      </c>
      <c r="C2615" t="s">
        <v>11</v>
      </c>
      <c r="D2615">
        <v>728996.55</v>
      </c>
      <c r="E2615">
        <v>20771.919999999998</v>
      </c>
      <c r="F2615" s="4">
        <v>45378</v>
      </c>
      <c r="G2615" s="4">
        <v>45767</v>
      </c>
      <c r="H2615" t="s">
        <v>76</v>
      </c>
      <c r="I2615" t="s">
        <v>29</v>
      </c>
    </row>
    <row r="2616" spans="1:9" x14ac:dyDescent="0.3">
      <c r="A2616" t="s">
        <v>4505</v>
      </c>
      <c r="B2616" t="s">
        <v>2635</v>
      </c>
      <c r="C2616" t="s">
        <v>35</v>
      </c>
      <c r="D2616">
        <v>227765.08</v>
      </c>
      <c r="E2616">
        <v>28331.06</v>
      </c>
      <c r="F2616" s="4">
        <v>45389</v>
      </c>
      <c r="G2616" s="4">
        <v>45784</v>
      </c>
      <c r="H2616" t="s">
        <v>1991</v>
      </c>
      <c r="I2616" t="s">
        <v>13</v>
      </c>
    </row>
    <row r="2617" spans="1:9" x14ac:dyDescent="0.3">
      <c r="A2617" t="s">
        <v>4506</v>
      </c>
      <c r="B2617" t="s">
        <v>4507</v>
      </c>
      <c r="C2617" t="s">
        <v>35</v>
      </c>
      <c r="D2617">
        <v>748872.59</v>
      </c>
      <c r="E2617">
        <v>31452.75</v>
      </c>
      <c r="F2617" s="4">
        <v>44415</v>
      </c>
      <c r="G2617" s="4">
        <v>45407</v>
      </c>
      <c r="H2617" t="s">
        <v>108</v>
      </c>
      <c r="I2617" t="s">
        <v>18</v>
      </c>
    </row>
    <row r="2618" spans="1:9" x14ac:dyDescent="0.3">
      <c r="A2618" t="s">
        <v>4508</v>
      </c>
      <c r="B2618" t="s">
        <v>3908</v>
      </c>
      <c r="C2618" t="s">
        <v>11</v>
      </c>
      <c r="D2618">
        <v>709083.87</v>
      </c>
      <c r="E2618">
        <v>35839.360000000001</v>
      </c>
      <c r="F2618" s="4">
        <v>45090</v>
      </c>
      <c r="G2618" s="4">
        <v>45129</v>
      </c>
      <c r="H2618" t="s">
        <v>474</v>
      </c>
      <c r="I2618" t="s">
        <v>13</v>
      </c>
    </row>
    <row r="2619" spans="1:9" x14ac:dyDescent="0.3">
      <c r="A2619" t="s">
        <v>4509</v>
      </c>
      <c r="B2619" t="s">
        <v>2196</v>
      </c>
      <c r="C2619" t="s">
        <v>39</v>
      </c>
      <c r="D2619">
        <v>500664.18</v>
      </c>
      <c r="E2619">
        <v>4829.88</v>
      </c>
      <c r="F2619" s="4">
        <v>44111</v>
      </c>
      <c r="G2619" s="4">
        <v>45498</v>
      </c>
      <c r="H2619" t="s">
        <v>1314</v>
      </c>
      <c r="I2619" t="s">
        <v>18</v>
      </c>
    </row>
    <row r="2620" spans="1:9" x14ac:dyDescent="0.3">
      <c r="A2620" t="s">
        <v>4510</v>
      </c>
      <c r="B2620" t="s">
        <v>4511</v>
      </c>
      <c r="C2620" t="s">
        <v>27</v>
      </c>
      <c r="D2620">
        <v>719824.12</v>
      </c>
      <c r="E2620">
        <v>41624</v>
      </c>
      <c r="F2620" s="4">
        <v>45390</v>
      </c>
      <c r="G2620" s="4">
        <v>45639</v>
      </c>
      <c r="H2620" t="s">
        <v>419</v>
      </c>
      <c r="I2620" t="s">
        <v>18</v>
      </c>
    </row>
    <row r="2621" spans="1:9" x14ac:dyDescent="0.3">
      <c r="A2621" t="s">
        <v>4512</v>
      </c>
      <c r="B2621" t="s">
        <v>4513</v>
      </c>
      <c r="C2621" t="s">
        <v>11</v>
      </c>
      <c r="D2621">
        <v>689167.19</v>
      </c>
      <c r="E2621">
        <v>11639.64</v>
      </c>
      <c r="F2621" s="4">
        <v>45476</v>
      </c>
      <c r="G2621" s="4">
        <v>45495</v>
      </c>
      <c r="H2621" t="s">
        <v>554</v>
      </c>
      <c r="I2621" t="s">
        <v>13</v>
      </c>
    </row>
    <row r="2622" spans="1:9" x14ac:dyDescent="0.3">
      <c r="A2622" t="s">
        <v>4514</v>
      </c>
      <c r="B2622" t="s">
        <v>4515</v>
      </c>
      <c r="C2622" t="s">
        <v>11</v>
      </c>
      <c r="D2622">
        <v>604878.26</v>
      </c>
      <c r="E2622">
        <v>49451.51</v>
      </c>
      <c r="F2622" s="4">
        <v>44881</v>
      </c>
      <c r="G2622" s="4">
        <v>45641</v>
      </c>
      <c r="H2622" t="s">
        <v>1380</v>
      </c>
      <c r="I2622" t="s">
        <v>13</v>
      </c>
    </row>
    <row r="2623" spans="1:9" x14ac:dyDescent="0.3">
      <c r="A2623" t="s">
        <v>4516</v>
      </c>
      <c r="B2623" t="s">
        <v>2830</v>
      </c>
      <c r="C2623" t="s">
        <v>11</v>
      </c>
      <c r="D2623">
        <v>385023.91</v>
      </c>
      <c r="E2623">
        <v>15937.55</v>
      </c>
      <c r="F2623" s="4">
        <v>44195</v>
      </c>
      <c r="G2623" s="4">
        <v>44511</v>
      </c>
      <c r="H2623" t="s">
        <v>438</v>
      </c>
      <c r="I2623" t="s">
        <v>18</v>
      </c>
    </row>
    <row r="2624" spans="1:9" x14ac:dyDescent="0.3">
      <c r="A2624" t="s">
        <v>4517</v>
      </c>
      <c r="B2624" t="s">
        <v>2064</v>
      </c>
      <c r="C2624" t="s">
        <v>39</v>
      </c>
      <c r="D2624">
        <v>395601.02</v>
      </c>
      <c r="E2624">
        <v>29618.17</v>
      </c>
      <c r="F2624" s="4">
        <v>44231</v>
      </c>
      <c r="G2624" s="4">
        <v>44655</v>
      </c>
      <c r="H2624" t="s">
        <v>1345</v>
      </c>
      <c r="I2624" t="s">
        <v>13</v>
      </c>
    </row>
    <row r="2625" spans="1:9" x14ac:dyDescent="0.3">
      <c r="A2625" t="s">
        <v>4518</v>
      </c>
      <c r="B2625" t="s">
        <v>4519</v>
      </c>
      <c r="C2625" t="s">
        <v>11</v>
      </c>
      <c r="D2625">
        <v>512283.77</v>
      </c>
      <c r="E2625">
        <v>3537.63</v>
      </c>
      <c r="F2625" s="4">
        <v>45151</v>
      </c>
      <c r="G2625" s="4">
        <v>45211</v>
      </c>
      <c r="H2625" t="s">
        <v>1128</v>
      </c>
      <c r="I2625" t="s">
        <v>13</v>
      </c>
    </row>
    <row r="2626" spans="1:9" x14ac:dyDescent="0.3">
      <c r="A2626" t="s">
        <v>4520</v>
      </c>
      <c r="B2626" t="s">
        <v>4441</v>
      </c>
      <c r="C2626" t="s">
        <v>16</v>
      </c>
      <c r="D2626">
        <v>110064.65</v>
      </c>
      <c r="E2626">
        <v>32846.129999999997</v>
      </c>
      <c r="F2626" s="4">
        <v>44749</v>
      </c>
      <c r="G2626" s="4">
        <v>45194</v>
      </c>
      <c r="H2626" t="s">
        <v>1204</v>
      </c>
      <c r="I2626" t="s">
        <v>29</v>
      </c>
    </row>
    <row r="2627" spans="1:9" x14ac:dyDescent="0.3">
      <c r="A2627" t="s">
        <v>4521</v>
      </c>
      <c r="B2627" t="s">
        <v>2498</v>
      </c>
      <c r="C2627" t="s">
        <v>39</v>
      </c>
      <c r="D2627">
        <v>213433.01</v>
      </c>
      <c r="E2627">
        <v>46322.9</v>
      </c>
      <c r="F2627" s="4">
        <v>44596</v>
      </c>
      <c r="G2627" s="4">
        <v>44648</v>
      </c>
      <c r="H2627" t="s">
        <v>1226</v>
      </c>
      <c r="I2627" t="s">
        <v>18</v>
      </c>
    </row>
    <row r="2628" spans="1:9" x14ac:dyDescent="0.3">
      <c r="A2628" t="s">
        <v>4522</v>
      </c>
      <c r="B2628" t="s">
        <v>4523</v>
      </c>
      <c r="C2628" t="s">
        <v>39</v>
      </c>
      <c r="D2628">
        <v>548365.57999999996</v>
      </c>
      <c r="E2628">
        <v>17321.29</v>
      </c>
      <c r="F2628" s="4">
        <v>44924</v>
      </c>
      <c r="G2628" s="4">
        <v>45333</v>
      </c>
      <c r="H2628" t="s">
        <v>740</v>
      </c>
      <c r="I2628" t="s">
        <v>13</v>
      </c>
    </row>
    <row r="2629" spans="1:9" x14ac:dyDescent="0.3">
      <c r="A2629" t="s">
        <v>4524</v>
      </c>
      <c r="B2629" t="s">
        <v>1470</v>
      </c>
      <c r="C2629" t="s">
        <v>27</v>
      </c>
      <c r="D2629">
        <v>110000.23</v>
      </c>
      <c r="E2629">
        <v>16769.150000000001</v>
      </c>
      <c r="F2629" s="4">
        <v>45007</v>
      </c>
      <c r="G2629" s="4">
        <v>45080</v>
      </c>
      <c r="H2629" t="s">
        <v>219</v>
      </c>
      <c r="I2629" t="s">
        <v>13</v>
      </c>
    </row>
    <row r="2630" spans="1:9" x14ac:dyDescent="0.3">
      <c r="A2630" t="s">
        <v>4525</v>
      </c>
      <c r="B2630" t="s">
        <v>2486</v>
      </c>
      <c r="C2630" t="s">
        <v>11</v>
      </c>
      <c r="D2630">
        <v>318690.57</v>
      </c>
      <c r="E2630">
        <v>7219.18</v>
      </c>
      <c r="F2630" s="4">
        <v>45106</v>
      </c>
      <c r="G2630" s="4">
        <v>45793</v>
      </c>
      <c r="H2630" t="s">
        <v>1238</v>
      </c>
      <c r="I2630" t="s">
        <v>13</v>
      </c>
    </row>
    <row r="2631" spans="1:9" x14ac:dyDescent="0.3">
      <c r="A2631" t="s">
        <v>4526</v>
      </c>
      <c r="B2631" t="s">
        <v>2170</v>
      </c>
      <c r="C2631" t="s">
        <v>39</v>
      </c>
      <c r="D2631">
        <v>320360.57</v>
      </c>
      <c r="E2631">
        <v>20151.14</v>
      </c>
      <c r="F2631" s="4">
        <v>44431</v>
      </c>
      <c r="G2631" s="4">
        <v>44705</v>
      </c>
      <c r="H2631" t="s">
        <v>490</v>
      </c>
      <c r="I2631" t="s">
        <v>18</v>
      </c>
    </row>
    <row r="2632" spans="1:9" x14ac:dyDescent="0.3">
      <c r="A2632" t="s">
        <v>4527</v>
      </c>
      <c r="B2632" t="s">
        <v>4528</v>
      </c>
      <c r="C2632" t="s">
        <v>27</v>
      </c>
      <c r="D2632">
        <v>330799.42</v>
      </c>
      <c r="E2632">
        <v>47941.63</v>
      </c>
      <c r="F2632" s="4">
        <v>45021</v>
      </c>
      <c r="G2632" s="4">
        <v>45387</v>
      </c>
      <c r="H2632" t="s">
        <v>774</v>
      </c>
      <c r="I2632" t="s">
        <v>18</v>
      </c>
    </row>
    <row r="2633" spans="1:9" x14ac:dyDescent="0.3">
      <c r="A2633" t="s">
        <v>4529</v>
      </c>
      <c r="B2633" t="s">
        <v>207</v>
      </c>
      <c r="C2633" t="s">
        <v>27</v>
      </c>
      <c r="D2633">
        <v>536392.68999999994</v>
      </c>
      <c r="E2633">
        <v>44295.96</v>
      </c>
      <c r="F2633" s="4">
        <v>45410</v>
      </c>
      <c r="G2633" s="4">
        <v>45773</v>
      </c>
      <c r="H2633" t="s">
        <v>353</v>
      </c>
      <c r="I2633" t="s">
        <v>29</v>
      </c>
    </row>
    <row r="2634" spans="1:9" x14ac:dyDescent="0.3">
      <c r="A2634" t="s">
        <v>4530</v>
      </c>
      <c r="B2634" t="s">
        <v>1263</v>
      </c>
      <c r="C2634" t="s">
        <v>39</v>
      </c>
      <c r="D2634">
        <v>943820.54</v>
      </c>
      <c r="E2634">
        <v>25155.01</v>
      </c>
      <c r="F2634" s="4">
        <v>44135</v>
      </c>
      <c r="G2634" s="4">
        <v>45699</v>
      </c>
      <c r="H2634" t="s">
        <v>413</v>
      </c>
      <c r="I2634" t="s">
        <v>18</v>
      </c>
    </row>
    <row r="2635" spans="1:9" x14ac:dyDescent="0.3">
      <c r="A2635" t="s">
        <v>4531</v>
      </c>
      <c r="B2635" t="s">
        <v>4358</v>
      </c>
      <c r="C2635" t="s">
        <v>11</v>
      </c>
      <c r="D2635">
        <v>236566.98</v>
      </c>
      <c r="E2635">
        <v>41930.83</v>
      </c>
      <c r="F2635" s="4">
        <v>45054</v>
      </c>
      <c r="G2635" s="4">
        <v>45766</v>
      </c>
      <c r="H2635" t="s">
        <v>269</v>
      </c>
      <c r="I2635" t="s">
        <v>18</v>
      </c>
    </row>
    <row r="2636" spans="1:9" x14ac:dyDescent="0.3">
      <c r="A2636" t="s">
        <v>4532</v>
      </c>
      <c r="B2636" t="s">
        <v>3379</v>
      </c>
      <c r="C2636" t="s">
        <v>39</v>
      </c>
      <c r="D2636">
        <v>701227.97</v>
      </c>
      <c r="E2636">
        <v>28075.88</v>
      </c>
      <c r="F2636" s="4">
        <v>44843</v>
      </c>
      <c r="G2636" s="4">
        <v>45291</v>
      </c>
      <c r="H2636" t="s">
        <v>490</v>
      </c>
      <c r="I2636" t="s">
        <v>29</v>
      </c>
    </row>
    <row r="2637" spans="1:9" x14ac:dyDescent="0.3">
      <c r="A2637" t="s">
        <v>4533</v>
      </c>
      <c r="B2637" t="s">
        <v>4534</v>
      </c>
      <c r="C2637" t="s">
        <v>11</v>
      </c>
      <c r="D2637">
        <v>243237.45</v>
      </c>
      <c r="E2637">
        <v>21188.04</v>
      </c>
      <c r="F2637" s="4">
        <v>45099</v>
      </c>
      <c r="G2637" s="4">
        <v>45518</v>
      </c>
      <c r="H2637" t="s">
        <v>713</v>
      </c>
      <c r="I2637" t="s">
        <v>13</v>
      </c>
    </row>
    <row r="2638" spans="1:9" x14ac:dyDescent="0.3">
      <c r="A2638" t="s">
        <v>4535</v>
      </c>
      <c r="B2638" t="s">
        <v>4171</v>
      </c>
      <c r="C2638" t="s">
        <v>27</v>
      </c>
      <c r="D2638">
        <v>506867.53</v>
      </c>
      <c r="E2638">
        <v>41084.230000000003</v>
      </c>
      <c r="F2638" s="4">
        <v>44863</v>
      </c>
      <c r="G2638" s="4">
        <v>45567</v>
      </c>
      <c r="H2638" t="s">
        <v>471</v>
      </c>
      <c r="I2638" t="s">
        <v>18</v>
      </c>
    </row>
    <row r="2639" spans="1:9" x14ac:dyDescent="0.3">
      <c r="A2639" t="s">
        <v>4536</v>
      </c>
      <c r="B2639" t="s">
        <v>84</v>
      </c>
      <c r="C2639" t="s">
        <v>16</v>
      </c>
      <c r="D2639">
        <v>687716.24</v>
      </c>
      <c r="E2639">
        <v>47637.95</v>
      </c>
      <c r="F2639" s="4">
        <v>44296</v>
      </c>
      <c r="G2639" s="4">
        <v>45555</v>
      </c>
      <c r="H2639" t="s">
        <v>374</v>
      </c>
      <c r="I2639" t="s">
        <v>13</v>
      </c>
    </row>
    <row r="2640" spans="1:9" x14ac:dyDescent="0.3">
      <c r="A2640" t="s">
        <v>4537</v>
      </c>
      <c r="B2640" t="s">
        <v>4538</v>
      </c>
      <c r="C2640" t="s">
        <v>27</v>
      </c>
      <c r="D2640">
        <v>602835.09</v>
      </c>
      <c r="E2640">
        <v>37205.25</v>
      </c>
      <c r="F2640" s="4">
        <v>44902</v>
      </c>
      <c r="G2640" s="4">
        <v>45065</v>
      </c>
      <c r="H2640" t="s">
        <v>2084</v>
      </c>
      <c r="I2640" t="s">
        <v>13</v>
      </c>
    </row>
    <row r="2641" spans="1:9" x14ac:dyDescent="0.3">
      <c r="A2641" t="s">
        <v>4539</v>
      </c>
      <c r="B2641" t="s">
        <v>2312</v>
      </c>
      <c r="C2641" t="s">
        <v>16</v>
      </c>
      <c r="D2641">
        <v>628999.79</v>
      </c>
      <c r="E2641">
        <v>40627.07</v>
      </c>
      <c r="F2641" s="4">
        <v>45226</v>
      </c>
      <c r="G2641" s="4">
        <v>45776</v>
      </c>
      <c r="H2641" t="s">
        <v>1050</v>
      </c>
      <c r="I2641" t="s">
        <v>29</v>
      </c>
    </row>
    <row r="2642" spans="1:9" x14ac:dyDescent="0.3">
      <c r="A2642" t="s">
        <v>4540</v>
      </c>
      <c r="B2642" t="s">
        <v>2076</v>
      </c>
      <c r="C2642" t="s">
        <v>35</v>
      </c>
      <c r="D2642">
        <v>991918.67</v>
      </c>
      <c r="E2642">
        <v>49637.63</v>
      </c>
      <c r="F2642" s="4">
        <v>44976</v>
      </c>
      <c r="G2642" s="4">
        <v>45067</v>
      </c>
      <c r="H2642" t="s">
        <v>626</v>
      </c>
      <c r="I2642" t="s">
        <v>29</v>
      </c>
    </row>
    <row r="2643" spans="1:9" x14ac:dyDescent="0.3">
      <c r="A2643" t="s">
        <v>4541</v>
      </c>
      <c r="B2643" t="s">
        <v>2212</v>
      </c>
      <c r="C2643" t="s">
        <v>16</v>
      </c>
      <c r="D2643">
        <v>834803.42</v>
      </c>
      <c r="E2643">
        <v>19488.25</v>
      </c>
      <c r="F2643" s="4">
        <v>45367</v>
      </c>
      <c r="G2643" s="4">
        <v>45501</v>
      </c>
      <c r="H2643" t="s">
        <v>1746</v>
      </c>
      <c r="I2643" t="s">
        <v>29</v>
      </c>
    </row>
    <row r="2644" spans="1:9" x14ac:dyDescent="0.3">
      <c r="A2644" t="s">
        <v>4542</v>
      </c>
      <c r="B2644" t="s">
        <v>757</v>
      </c>
      <c r="C2644" t="s">
        <v>27</v>
      </c>
      <c r="D2644">
        <v>177631.37</v>
      </c>
      <c r="E2644">
        <v>11629.1</v>
      </c>
      <c r="F2644" s="4">
        <v>45228</v>
      </c>
      <c r="G2644" s="4">
        <v>45839</v>
      </c>
      <c r="H2644" t="s">
        <v>82</v>
      </c>
      <c r="I2644" t="s">
        <v>18</v>
      </c>
    </row>
    <row r="2645" spans="1:9" x14ac:dyDescent="0.3">
      <c r="A2645" t="s">
        <v>4543</v>
      </c>
      <c r="B2645" t="s">
        <v>4544</v>
      </c>
      <c r="C2645" t="s">
        <v>16</v>
      </c>
      <c r="D2645">
        <v>933602.38</v>
      </c>
      <c r="E2645">
        <v>49650.47</v>
      </c>
      <c r="F2645" s="4">
        <v>44880</v>
      </c>
      <c r="G2645" s="4">
        <v>45066</v>
      </c>
      <c r="H2645" t="s">
        <v>263</v>
      </c>
      <c r="I2645" t="s">
        <v>18</v>
      </c>
    </row>
    <row r="2646" spans="1:9" x14ac:dyDescent="0.3">
      <c r="A2646" t="s">
        <v>4545</v>
      </c>
      <c r="B2646" t="s">
        <v>2873</v>
      </c>
      <c r="C2646" t="s">
        <v>16</v>
      </c>
      <c r="D2646">
        <v>711394.94</v>
      </c>
      <c r="E2646">
        <v>44112.84</v>
      </c>
      <c r="F2646" s="4">
        <v>44213</v>
      </c>
      <c r="G2646" s="4">
        <v>45624</v>
      </c>
      <c r="H2646" t="s">
        <v>740</v>
      </c>
      <c r="I2646" t="s">
        <v>13</v>
      </c>
    </row>
    <row r="2647" spans="1:9" x14ac:dyDescent="0.3">
      <c r="A2647" t="s">
        <v>4546</v>
      </c>
      <c r="B2647" t="s">
        <v>3592</v>
      </c>
      <c r="C2647" t="s">
        <v>35</v>
      </c>
      <c r="D2647">
        <v>439880.74</v>
      </c>
      <c r="E2647">
        <v>4225.8900000000003</v>
      </c>
      <c r="F2647" s="4">
        <v>44639</v>
      </c>
      <c r="G2647" s="4">
        <v>44827</v>
      </c>
      <c r="H2647" t="s">
        <v>1223</v>
      </c>
      <c r="I2647" t="s">
        <v>13</v>
      </c>
    </row>
    <row r="2648" spans="1:9" x14ac:dyDescent="0.3">
      <c r="A2648" t="s">
        <v>4547</v>
      </c>
      <c r="B2648" t="s">
        <v>4548</v>
      </c>
      <c r="C2648" t="s">
        <v>35</v>
      </c>
      <c r="D2648">
        <v>733282.03</v>
      </c>
      <c r="E2648">
        <v>14824.99</v>
      </c>
      <c r="F2648" s="4">
        <v>45360</v>
      </c>
      <c r="G2648" s="4">
        <v>45777</v>
      </c>
      <c r="H2648" t="s">
        <v>680</v>
      </c>
      <c r="I2648" t="s">
        <v>13</v>
      </c>
    </row>
    <row r="2649" spans="1:9" x14ac:dyDescent="0.3">
      <c r="A2649" t="s">
        <v>4549</v>
      </c>
      <c r="B2649" t="s">
        <v>2539</v>
      </c>
      <c r="C2649" t="s">
        <v>39</v>
      </c>
      <c r="D2649">
        <v>323979.25</v>
      </c>
      <c r="E2649">
        <v>29382.77</v>
      </c>
      <c r="F2649" s="4">
        <v>45236</v>
      </c>
      <c r="G2649" s="4">
        <v>45255</v>
      </c>
      <c r="H2649" t="s">
        <v>173</v>
      </c>
      <c r="I2649" t="s">
        <v>13</v>
      </c>
    </row>
    <row r="2650" spans="1:9" x14ac:dyDescent="0.3">
      <c r="A2650" t="s">
        <v>4550</v>
      </c>
      <c r="B2650" t="s">
        <v>1103</v>
      </c>
      <c r="C2650" t="s">
        <v>39</v>
      </c>
      <c r="D2650">
        <v>817355.01</v>
      </c>
      <c r="E2650">
        <v>38429.160000000003</v>
      </c>
      <c r="F2650" s="4">
        <v>44694</v>
      </c>
      <c r="G2650" s="4">
        <v>45735</v>
      </c>
      <c r="H2650" t="s">
        <v>1002</v>
      </c>
      <c r="I2650" t="s">
        <v>18</v>
      </c>
    </row>
    <row r="2651" spans="1:9" x14ac:dyDescent="0.3">
      <c r="A2651" t="s">
        <v>4551</v>
      </c>
      <c r="B2651" t="s">
        <v>3025</v>
      </c>
      <c r="C2651" t="s">
        <v>27</v>
      </c>
      <c r="D2651">
        <v>329549.3</v>
      </c>
      <c r="E2651">
        <v>29290.14</v>
      </c>
      <c r="F2651" s="4">
        <v>44776</v>
      </c>
      <c r="G2651" s="4">
        <v>45105</v>
      </c>
      <c r="H2651" t="s">
        <v>3414</v>
      </c>
      <c r="I2651" t="s">
        <v>18</v>
      </c>
    </row>
    <row r="2652" spans="1:9" x14ac:dyDescent="0.3">
      <c r="A2652" t="s">
        <v>4552</v>
      </c>
      <c r="B2652" t="s">
        <v>990</v>
      </c>
      <c r="C2652" t="s">
        <v>16</v>
      </c>
      <c r="D2652">
        <v>519977.56</v>
      </c>
      <c r="E2652">
        <v>35406.480000000003</v>
      </c>
      <c r="F2652" s="4">
        <v>44485</v>
      </c>
      <c r="G2652" s="4">
        <v>45337</v>
      </c>
      <c r="H2652" t="s">
        <v>335</v>
      </c>
      <c r="I2652" t="s">
        <v>13</v>
      </c>
    </row>
    <row r="2653" spans="1:9" x14ac:dyDescent="0.3">
      <c r="A2653" t="s">
        <v>4553</v>
      </c>
      <c r="B2653" t="s">
        <v>4554</v>
      </c>
      <c r="C2653" t="s">
        <v>39</v>
      </c>
      <c r="D2653">
        <v>509289.07</v>
      </c>
      <c r="E2653">
        <v>27114.61</v>
      </c>
      <c r="F2653" s="4">
        <v>44772</v>
      </c>
      <c r="G2653" s="4">
        <v>45820</v>
      </c>
      <c r="H2653" t="s">
        <v>1771</v>
      </c>
      <c r="I2653" t="s">
        <v>18</v>
      </c>
    </row>
    <row r="2654" spans="1:9" x14ac:dyDescent="0.3">
      <c r="A2654" t="s">
        <v>4555</v>
      </c>
      <c r="B2654" t="s">
        <v>210</v>
      </c>
      <c r="C2654" t="s">
        <v>35</v>
      </c>
      <c r="D2654">
        <v>329687.09000000003</v>
      </c>
      <c r="E2654">
        <v>29210.73</v>
      </c>
      <c r="F2654" s="4">
        <v>44608</v>
      </c>
      <c r="G2654" s="4">
        <v>45065</v>
      </c>
      <c r="H2654" t="s">
        <v>717</v>
      </c>
      <c r="I2654" t="s">
        <v>13</v>
      </c>
    </row>
    <row r="2655" spans="1:9" x14ac:dyDescent="0.3">
      <c r="A2655" t="s">
        <v>4556</v>
      </c>
      <c r="B2655" t="s">
        <v>4557</v>
      </c>
      <c r="C2655" t="s">
        <v>27</v>
      </c>
      <c r="D2655">
        <v>800297.59</v>
      </c>
      <c r="E2655">
        <v>31715.52</v>
      </c>
      <c r="F2655" s="4">
        <v>44471</v>
      </c>
      <c r="G2655" s="4">
        <v>44574</v>
      </c>
      <c r="H2655" t="s">
        <v>257</v>
      </c>
      <c r="I2655" t="s">
        <v>13</v>
      </c>
    </row>
    <row r="2656" spans="1:9" x14ac:dyDescent="0.3">
      <c r="A2656" t="s">
        <v>4558</v>
      </c>
      <c r="B2656" t="s">
        <v>4559</v>
      </c>
      <c r="C2656" t="s">
        <v>16</v>
      </c>
      <c r="D2656">
        <v>537832.46</v>
      </c>
      <c r="E2656">
        <v>29741.53</v>
      </c>
      <c r="F2656" s="4">
        <v>44829</v>
      </c>
      <c r="G2656" s="4">
        <v>45308</v>
      </c>
      <c r="H2656" t="s">
        <v>55</v>
      </c>
      <c r="I2656" t="s">
        <v>13</v>
      </c>
    </row>
    <row r="2657" spans="1:9" x14ac:dyDescent="0.3">
      <c r="A2657" t="s">
        <v>4560</v>
      </c>
      <c r="B2657" t="s">
        <v>2587</v>
      </c>
      <c r="C2657" t="s">
        <v>16</v>
      </c>
      <c r="D2657">
        <v>384444.28</v>
      </c>
      <c r="E2657">
        <v>18407.45</v>
      </c>
      <c r="F2657" s="4">
        <v>45409</v>
      </c>
      <c r="G2657" s="4">
        <v>45681</v>
      </c>
      <c r="H2657" t="s">
        <v>551</v>
      </c>
      <c r="I2657" t="s">
        <v>13</v>
      </c>
    </row>
    <row r="2658" spans="1:9" x14ac:dyDescent="0.3">
      <c r="A2658" t="s">
        <v>4561</v>
      </c>
      <c r="B2658" t="s">
        <v>4562</v>
      </c>
      <c r="C2658" t="s">
        <v>35</v>
      </c>
      <c r="D2658">
        <v>470284.04</v>
      </c>
      <c r="E2658">
        <v>32685.02</v>
      </c>
      <c r="F2658" s="4">
        <v>45332</v>
      </c>
      <c r="G2658" s="4">
        <v>45505</v>
      </c>
      <c r="H2658" t="s">
        <v>1447</v>
      </c>
      <c r="I2658" t="s">
        <v>18</v>
      </c>
    </row>
    <row r="2659" spans="1:9" x14ac:dyDescent="0.3">
      <c r="A2659" t="s">
        <v>4563</v>
      </c>
      <c r="B2659" t="s">
        <v>425</v>
      </c>
      <c r="C2659" t="s">
        <v>35</v>
      </c>
      <c r="D2659">
        <v>322079.93</v>
      </c>
      <c r="E2659">
        <v>29751.58</v>
      </c>
      <c r="F2659" s="4">
        <v>44923</v>
      </c>
      <c r="G2659" s="4">
        <v>45018</v>
      </c>
      <c r="H2659" t="s">
        <v>17</v>
      </c>
      <c r="I2659" t="s">
        <v>29</v>
      </c>
    </row>
    <row r="2660" spans="1:9" x14ac:dyDescent="0.3">
      <c r="A2660" t="s">
        <v>4564</v>
      </c>
      <c r="B2660" t="s">
        <v>4223</v>
      </c>
      <c r="C2660" t="s">
        <v>39</v>
      </c>
      <c r="D2660">
        <v>630727.82999999996</v>
      </c>
      <c r="E2660">
        <v>6806.45</v>
      </c>
      <c r="F2660" s="4">
        <v>44645</v>
      </c>
      <c r="G2660" s="4">
        <v>45811</v>
      </c>
      <c r="H2660" t="s">
        <v>1272</v>
      </c>
      <c r="I2660" t="s">
        <v>29</v>
      </c>
    </row>
    <row r="2661" spans="1:9" x14ac:dyDescent="0.3">
      <c r="A2661" t="s">
        <v>4565</v>
      </c>
      <c r="B2661" t="s">
        <v>3621</v>
      </c>
      <c r="C2661" t="s">
        <v>39</v>
      </c>
      <c r="D2661">
        <v>300471.05</v>
      </c>
      <c r="E2661">
        <v>25949.17</v>
      </c>
      <c r="F2661" s="4">
        <v>45492</v>
      </c>
      <c r="G2661" s="4">
        <v>45851</v>
      </c>
      <c r="H2661" t="s">
        <v>1038</v>
      </c>
      <c r="I2661" t="s">
        <v>13</v>
      </c>
    </row>
    <row r="2662" spans="1:9" x14ac:dyDescent="0.3">
      <c r="A2662" t="s">
        <v>4566</v>
      </c>
      <c r="B2662" t="s">
        <v>2004</v>
      </c>
      <c r="C2662" t="s">
        <v>39</v>
      </c>
      <c r="D2662">
        <v>395505.91999999998</v>
      </c>
      <c r="E2662">
        <v>29773.05</v>
      </c>
      <c r="F2662" s="4">
        <v>44316</v>
      </c>
      <c r="G2662" s="4">
        <v>44547</v>
      </c>
      <c r="H2662" t="s">
        <v>348</v>
      </c>
      <c r="I2662" t="s">
        <v>29</v>
      </c>
    </row>
    <row r="2663" spans="1:9" x14ac:dyDescent="0.3">
      <c r="A2663" t="s">
        <v>4567</v>
      </c>
      <c r="B2663" t="s">
        <v>4402</v>
      </c>
      <c r="C2663" t="s">
        <v>11</v>
      </c>
      <c r="D2663">
        <v>907403.58</v>
      </c>
      <c r="E2663">
        <v>15490.69</v>
      </c>
      <c r="F2663" s="4">
        <v>45340</v>
      </c>
      <c r="G2663" s="4">
        <v>45391</v>
      </c>
      <c r="H2663" t="s">
        <v>295</v>
      </c>
      <c r="I2663" t="s">
        <v>18</v>
      </c>
    </row>
    <row r="2664" spans="1:9" x14ac:dyDescent="0.3">
      <c r="A2664" t="s">
        <v>4568</v>
      </c>
      <c r="B2664" t="s">
        <v>4569</v>
      </c>
      <c r="C2664" t="s">
        <v>16</v>
      </c>
      <c r="D2664">
        <v>442428.73</v>
      </c>
      <c r="E2664">
        <v>5419.81</v>
      </c>
      <c r="F2664" s="4">
        <v>44127</v>
      </c>
      <c r="G2664" s="4">
        <v>44673</v>
      </c>
      <c r="H2664" t="s">
        <v>1437</v>
      </c>
      <c r="I2664" t="s">
        <v>29</v>
      </c>
    </row>
    <row r="2665" spans="1:9" x14ac:dyDescent="0.3">
      <c r="A2665" t="s">
        <v>4570</v>
      </c>
      <c r="B2665" t="s">
        <v>2301</v>
      </c>
      <c r="C2665" t="s">
        <v>16</v>
      </c>
      <c r="D2665">
        <v>669937.42000000004</v>
      </c>
      <c r="E2665">
        <v>3400.23</v>
      </c>
      <c r="F2665" s="4">
        <v>45158</v>
      </c>
      <c r="G2665" s="4">
        <v>45784</v>
      </c>
      <c r="H2665" t="s">
        <v>1018</v>
      </c>
      <c r="I2665" t="s">
        <v>29</v>
      </c>
    </row>
    <row r="2666" spans="1:9" x14ac:dyDescent="0.3">
      <c r="A2666" t="s">
        <v>4571</v>
      </c>
      <c r="B2666" t="s">
        <v>4572</v>
      </c>
      <c r="C2666" t="s">
        <v>16</v>
      </c>
      <c r="D2666">
        <v>617579.19999999995</v>
      </c>
      <c r="E2666">
        <v>25010.83</v>
      </c>
      <c r="F2666" s="4">
        <v>44381</v>
      </c>
      <c r="G2666" s="4">
        <v>44652</v>
      </c>
      <c r="H2666" t="s">
        <v>723</v>
      </c>
      <c r="I2666" t="s">
        <v>18</v>
      </c>
    </row>
    <row r="2667" spans="1:9" x14ac:dyDescent="0.3">
      <c r="A2667" t="s">
        <v>4573</v>
      </c>
      <c r="B2667" t="s">
        <v>4574</v>
      </c>
      <c r="C2667" t="s">
        <v>39</v>
      </c>
      <c r="D2667">
        <v>963791.95</v>
      </c>
      <c r="E2667">
        <v>3697.86</v>
      </c>
      <c r="F2667" s="4">
        <v>45324</v>
      </c>
      <c r="G2667" s="4">
        <v>45797</v>
      </c>
      <c r="H2667" t="s">
        <v>1314</v>
      </c>
      <c r="I2667" t="s">
        <v>18</v>
      </c>
    </row>
    <row r="2668" spans="1:9" x14ac:dyDescent="0.3">
      <c r="A2668" t="s">
        <v>4575</v>
      </c>
      <c r="B2668" t="s">
        <v>4576</v>
      </c>
      <c r="C2668" t="s">
        <v>35</v>
      </c>
      <c r="D2668">
        <v>203345.12</v>
      </c>
      <c r="E2668">
        <v>15190.9</v>
      </c>
      <c r="F2668" s="4">
        <v>45382</v>
      </c>
      <c r="G2668" s="4">
        <v>45572</v>
      </c>
      <c r="H2668" t="s">
        <v>2222</v>
      </c>
      <c r="I2668" t="s">
        <v>29</v>
      </c>
    </row>
    <row r="2669" spans="1:9" x14ac:dyDescent="0.3">
      <c r="A2669" t="s">
        <v>4577</v>
      </c>
      <c r="B2669" t="s">
        <v>1629</v>
      </c>
      <c r="C2669" t="s">
        <v>11</v>
      </c>
      <c r="D2669">
        <v>308932.59999999998</v>
      </c>
      <c r="E2669">
        <v>30812.29</v>
      </c>
      <c r="F2669" s="4">
        <v>45414</v>
      </c>
      <c r="G2669" s="4">
        <v>45628</v>
      </c>
      <c r="H2669" t="s">
        <v>1226</v>
      </c>
      <c r="I2669" t="s">
        <v>29</v>
      </c>
    </row>
    <row r="2670" spans="1:9" x14ac:dyDescent="0.3">
      <c r="A2670" t="s">
        <v>4578</v>
      </c>
      <c r="B2670" t="s">
        <v>4294</v>
      </c>
      <c r="C2670" t="s">
        <v>11</v>
      </c>
      <c r="D2670">
        <v>373655.82</v>
      </c>
      <c r="E2670">
        <v>5674.12</v>
      </c>
      <c r="F2670" s="4">
        <v>44156</v>
      </c>
      <c r="G2670" s="4">
        <v>44570</v>
      </c>
      <c r="H2670" t="s">
        <v>102</v>
      </c>
      <c r="I2670" t="s">
        <v>18</v>
      </c>
    </row>
    <row r="2671" spans="1:9" x14ac:dyDescent="0.3">
      <c r="A2671" t="s">
        <v>4579</v>
      </c>
      <c r="B2671" t="s">
        <v>4580</v>
      </c>
      <c r="C2671" t="s">
        <v>39</v>
      </c>
      <c r="D2671">
        <v>751659.31</v>
      </c>
      <c r="E2671">
        <v>7584.5</v>
      </c>
      <c r="F2671" s="4">
        <v>45177</v>
      </c>
      <c r="G2671" s="4">
        <v>45183</v>
      </c>
      <c r="H2671" t="s">
        <v>432</v>
      </c>
      <c r="I2671" t="s">
        <v>13</v>
      </c>
    </row>
    <row r="2672" spans="1:9" x14ac:dyDescent="0.3">
      <c r="A2672" t="s">
        <v>4581</v>
      </c>
      <c r="B2672" t="s">
        <v>4138</v>
      </c>
      <c r="C2672" t="s">
        <v>39</v>
      </c>
      <c r="D2672">
        <v>831709.73</v>
      </c>
      <c r="E2672">
        <v>31521.919999999998</v>
      </c>
      <c r="F2672" s="4">
        <v>44240</v>
      </c>
      <c r="G2672" s="4">
        <v>44640</v>
      </c>
      <c r="H2672" t="s">
        <v>522</v>
      </c>
      <c r="I2672" t="s">
        <v>18</v>
      </c>
    </row>
    <row r="2673" spans="1:9" x14ac:dyDescent="0.3">
      <c r="A2673" t="s">
        <v>4582</v>
      </c>
      <c r="B2673" t="s">
        <v>2898</v>
      </c>
      <c r="C2673" t="s">
        <v>16</v>
      </c>
      <c r="D2673">
        <v>949471.04</v>
      </c>
      <c r="E2673">
        <v>45279.76</v>
      </c>
      <c r="F2673" s="4">
        <v>45256</v>
      </c>
      <c r="G2673" s="4">
        <v>45716</v>
      </c>
      <c r="H2673" t="s">
        <v>1827</v>
      </c>
      <c r="I2673" t="s">
        <v>29</v>
      </c>
    </row>
    <row r="2674" spans="1:9" x14ac:dyDescent="0.3">
      <c r="A2674" t="s">
        <v>4583</v>
      </c>
      <c r="B2674" t="s">
        <v>3482</v>
      </c>
      <c r="C2674" t="s">
        <v>35</v>
      </c>
      <c r="D2674">
        <v>622756.94999999995</v>
      </c>
      <c r="E2674">
        <v>30908.54</v>
      </c>
      <c r="F2674" s="4">
        <v>44656</v>
      </c>
      <c r="G2674" s="4">
        <v>45622</v>
      </c>
      <c r="H2674" t="s">
        <v>225</v>
      </c>
      <c r="I2674" t="s">
        <v>18</v>
      </c>
    </row>
    <row r="2675" spans="1:9" x14ac:dyDescent="0.3">
      <c r="A2675" t="s">
        <v>4584</v>
      </c>
      <c r="B2675" t="s">
        <v>3125</v>
      </c>
      <c r="C2675" t="s">
        <v>27</v>
      </c>
      <c r="D2675">
        <v>405990.14</v>
      </c>
      <c r="E2675">
        <v>11425.66</v>
      </c>
      <c r="F2675" s="4">
        <v>45225</v>
      </c>
      <c r="G2675" s="4">
        <v>45527</v>
      </c>
      <c r="H2675" t="s">
        <v>353</v>
      </c>
      <c r="I2675" t="s">
        <v>29</v>
      </c>
    </row>
    <row r="2676" spans="1:9" x14ac:dyDescent="0.3">
      <c r="A2676" t="s">
        <v>4585</v>
      </c>
      <c r="B2676" t="s">
        <v>1841</v>
      </c>
      <c r="C2676" t="s">
        <v>39</v>
      </c>
      <c r="D2676">
        <v>304374.43</v>
      </c>
      <c r="E2676">
        <v>3766.67</v>
      </c>
      <c r="F2676" s="4">
        <v>44941</v>
      </c>
      <c r="G2676" s="4">
        <v>45616</v>
      </c>
      <c r="H2676" t="s">
        <v>185</v>
      </c>
      <c r="I2676" t="s">
        <v>13</v>
      </c>
    </row>
    <row r="2677" spans="1:9" x14ac:dyDescent="0.3">
      <c r="A2677" t="s">
        <v>4586</v>
      </c>
      <c r="B2677" t="s">
        <v>4587</v>
      </c>
      <c r="C2677" t="s">
        <v>16</v>
      </c>
      <c r="D2677">
        <v>410101.83</v>
      </c>
      <c r="E2677">
        <v>5404.37</v>
      </c>
      <c r="F2677" s="4">
        <v>44989</v>
      </c>
      <c r="G2677" s="4">
        <v>45544</v>
      </c>
      <c r="H2677" t="s">
        <v>1991</v>
      </c>
      <c r="I2677" t="s">
        <v>13</v>
      </c>
    </row>
    <row r="2678" spans="1:9" x14ac:dyDescent="0.3">
      <c r="A2678" t="s">
        <v>4588</v>
      </c>
      <c r="B2678" t="s">
        <v>2376</v>
      </c>
      <c r="C2678" t="s">
        <v>11</v>
      </c>
      <c r="D2678">
        <v>809565.22</v>
      </c>
      <c r="E2678">
        <v>6776.11</v>
      </c>
      <c r="F2678" s="4">
        <v>45002</v>
      </c>
      <c r="G2678" s="4">
        <v>45510</v>
      </c>
      <c r="H2678" t="s">
        <v>1087</v>
      </c>
      <c r="I2678" t="s">
        <v>13</v>
      </c>
    </row>
    <row r="2679" spans="1:9" x14ac:dyDescent="0.3">
      <c r="A2679" t="s">
        <v>4589</v>
      </c>
      <c r="B2679" t="s">
        <v>3422</v>
      </c>
      <c r="C2679" t="s">
        <v>27</v>
      </c>
      <c r="D2679">
        <v>532935.80000000005</v>
      </c>
      <c r="E2679">
        <v>7193.35</v>
      </c>
      <c r="F2679" s="4">
        <v>45366</v>
      </c>
      <c r="G2679" s="4">
        <v>45578</v>
      </c>
      <c r="H2679" t="s">
        <v>1286</v>
      </c>
      <c r="I2679" t="s">
        <v>13</v>
      </c>
    </row>
    <row r="2680" spans="1:9" x14ac:dyDescent="0.3">
      <c r="A2680" t="s">
        <v>4590</v>
      </c>
      <c r="B2680" t="s">
        <v>2258</v>
      </c>
      <c r="C2680" t="s">
        <v>27</v>
      </c>
      <c r="D2680">
        <v>290796.93</v>
      </c>
      <c r="E2680">
        <v>7576.99</v>
      </c>
      <c r="F2680" s="4">
        <v>44614</v>
      </c>
      <c r="G2680" s="4">
        <v>45201</v>
      </c>
      <c r="H2680" t="s">
        <v>70</v>
      </c>
      <c r="I2680" t="s">
        <v>13</v>
      </c>
    </row>
    <row r="2681" spans="1:9" x14ac:dyDescent="0.3">
      <c r="A2681" t="s">
        <v>4591</v>
      </c>
      <c r="B2681" t="s">
        <v>4592</v>
      </c>
      <c r="C2681" t="s">
        <v>39</v>
      </c>
      <c r="D2681">
        <v>548399.72</v>
      </c>
      <c r="E2681">
        <v>14963.99</v>
      </c>
      <c r="F2681" s="4">
        <v>45317</v>
      </c>
      <c r="G2681" s="4">
        <v>45790</v>
      </c>
      <c r="H2681" t="s">
        <v>266</v>
      </c>
      <c r="I2681" t="s">
        <v>18</v>
      </c>
    </row>
    <row r="2682" spans="1:9" x14ac:dyDescent="0.3">
      <c r="A2682" t="s">
        <v>4593</v>
      </c>
      <c r="B2682" t="s">
        <v>1307</v>
      </c>
      <c r="C2682" t="s">
        <v>35</v>
      </c>
      <c r="D2682">
        <v>120992.54</v>
      </c>
      <c r="E2682">
        <v>27381.07</v>
      </c>
      <c r="F2682" s="4">
        <v>44748</v>
      </c>
      <c r="G2682" s="4">
        <v>44897</v>
      </c>
      <c r="H2682" t="s">
        <v>902</v>
      </c>
      <c r="I2682" t="s">
        <v>13</v>
      </c>
    </row>
    <row r="2683" spans="1:9" x14ac:dyDescent="0.3">
      <c r="A2683" t="s">
        <v>4594</v>
      </c>
      <c r="B2683" t="s">
        <v>2616</v>
      </c>
      <c r="C2683" t="s">
        <v>39</v>
      </c>
      <c r="D2683">
        <v>752418.91</v>
      </c>
      <c r="E2683">
        <v>6382.85</v>
      </c>
      <c r="F2683" s="4">
        <v>45042</v>
      </c>
      <c r="G2683" s="4">
        <v>45058</v>
      </c>
      <c r="H2683" t="s">
        <v>12</v>
      </c>
      <c r="I2683" t="s">
        <v>18</v>
      </c>
    </row>
    <row r="2684" spans="1:9" x14ac:dyDescent="0.3">
      <c r="A2684" t="s">
        <v>4595</v>
      </c>
      <c r="B2684" t="s">
        <v>3394</v>
      </c>
      <c r="C2684" t="s">
        <v>16</v>
      </c>
      <c r="D2684">
        <v>872901.14</v>
      </c>
      <c r="E2684">
        <v>21281.71</v>
      </c>
      <c r="F2684" s="4">
        <v>45253</v>
      </c>
      <c r="G2684" s="4">
        <v>45680</v>
      </c>
      <c r="H2684" t="s">
        <v>40</v>
      </c>
      <c r="I2684" t="s">
        <v>13</v>
      </c>
    </row>
    <row r="2685" spans="1:9" x14ac:dyDescent="0.3">
      <c r="A2685" t="s">
        <v>4596</v>
      </c>
      <c r="B2685" t="s">
        <v>4597</v>
      </c>
      <c r="C2685" t="s">
        <v>11</v>
      </c>
      <c r="D2685">
        <v>387502.87</v>
      </c>
      <c r="E2685">
        <v>9107.6299999999992</v>
      </c>
      <c r="F2685" s="4">
        <v>45326</v>
      </c>
      <c r="G2685" s="4">
        <v>45525</v>
      </c>
      <c r="H2685" t="s">
        <v>1161</v>
      </c>
      <c r="I2685" t="s">
        <v>18</v>
      </c>
    </row>
    <row r="2686" spans="1:9" x14ac:dyDescent="0.3">
      <c r="A2686" t="s">
        <v>4598</v>
      </c>
      <c r="B2686" t="s">
        <v>1504</v>
      </c>
      <c r="C2686" t="s">
        <v>27</v>
      </c>
      <c r="D2686">
        <v>418979.52</v>
      </c>
      <c r="E2686">
        <v>13561.27</v>
      </c>
      <c r="F2686" s="4">
        <v>45226</v>
      </c>
      <c r="G2686" s="4">
        <v>45707</v>
      </c>
      <c r="H2686" t="s">
        <v>594</v>
      </c>
      <c r="I2686" t="s">
        <v>13</v>
      </c>
    </row>
    <row r="2687" spans="1:9" x14ac:dyDescent="0.3">
      <c r="A2687" t="s">
        <v>4599</v>
      </c>
      <c r="B2687" t="s">
        <v>4069</v>
      </c>
      <c r="C2687" t="s">
        <v>35</v>
      </c>
      <c r="D2687">
        <v>779169.57</v>
      </c>
      <c r="E2687">
        <v>15230.71</v>
      </c>
      <c r="F2687" s="4">
        <v>45081</v>
      </c>
      <c r="G2687" s="4">
        <v>45467</v>
      </c>
      <c r="H2687" t="s">
        <v>2249</v>
      </c>
      <c r="I2687" t="s">
        <v>13</v>
      </c>
    </row>
    <row r="2688" spans="1:9" x14ac:dyDescent="0.3">
      <c r="A2688" t="s">
        <v>4600</v>
      </c>
      <c r="B2688" t="s">
        <v>2873</v>
      </c>
      <c r="C2688" t="s">
        <v>16</v>
      </c>
      <c r="D2688">
        <v>152745.31</v>
      </c>
      <c r="E2688">
        <v>9569.23</v>
      </c>
      <c r="F2688" s="4">
        <v>45377</v>
      </c>
      <c r="G2688" s="4">
        <v>45515</v>
      </c>
      <c r="H2688" t="s">
        <v>2524</v>
      </c>
      <c r="I2688" t="s">
        <v>13</v>
      </c>
    </row>
    <row r="2689" spans="1:9" x14ac:dyDescent="0.3">
      <c r="A2689" t="s">
        <v>4601</v>
      </c>
      <c r="B2689" t="s">
        <v>2873</v>
      </c>
      <c r="C2689" t="s">
        <v>11</v>
      </c>
      <c r="D2689">
        <v>516159.25</v>
      </c>
      <c r="E2689">
        <v>9502.0499999999993</v>
      </c>
      <c r="F2689" s="4">
        <v>44540</v>
      </c>
      <c r="G2689" s="4">
        <v>44782</v>
      </c>
      <c r="H2689" t="s">
        <v>125</v>
      </c>
      <c r="I2689" t="s">
        <v>13</v>
      </c>
    </row>
    <row r="2690" spans="1:9" x14ac:dyDescent="0.3">
      <c r="A2690" t="s">
        <v>4602</v>
      </c>
      <c r="B2690" t="s">
        <v>1258</v>
      </c>
      <c r="C2690" t="s">
        <v>39</v>
      </c>
      <c r="D2690">
        <v>748321.15</v>
      </c>
      <c r="E2690">
        <v>24804.39</v>
      </c>
      <c r="F2690" s="4">
        <v>45481</v>
      </c>
      <c r="G2690" s="4">
        <v>45707</v>
      </c>
      <c r="H2690" t="s">
        <v>281</v>
      </c>
      <c r="I2690" t="s">
        <v>29</v>
      </c>
    </row>
    <row r="2691" spans="1:9" x14ac:dyDescent="0.3">
      <c r="A2691" t="s">
        <v>4603</v>
      </c>
      <c r="B2691" t="s">
        <v>4604</v>
      </c>
      <c r="C2691" t="s">
        <v>16</v>
      </c>
      <c r="D2691">
        <v>274464.74</v>
      </c>
      <c r="E2691">
        <v>3712.15</v>
      </c>
      <c r="F2691" s="4">
        <v>45495</v>
      </c>
      <c r="G2691" s="4">
        <v>45655</v>
      </c>
      <c r="H2691" t="s">
        <v>397</v>
      </c>
      <c r="I2691" t="s">
        <v>18</v>
      </c>
    </row>
    <row r="2692" spans="1:9" x14ac:dyDescent="0.3">
      <c r="A2692" t="s">
        <v>4605</v>
      </c>
      <c r="B2692" t="s">
        <v>836</v>
      </c>
      <c r="C2692" t="s">
        <v>16</v>
      </c>
      <c r="D2692">
        <v>164299.24</v>
      </c>
      <c r="E2692">
        <v>36558.85</v>
      </c>
      <c r="F2692" s="4">
        <v>45094</v>
      </c>
      <c r="G2692" s="4">
        <v>45674</v>
      </c>
      <c r="H2692" t="s">
        <v>1238</v>
      </c>
      <c r="I2692" t="s">
        <v>18</v>
      </c>
    </row>
    <row r="2693" spans="1:9" x14ac:dyDescent="0.3">
      <c r="A2693" t="s">
        <v>4606</v>
      </c>
      <c r="B2693" t="s">
        <v>113</v>
      </c>
      <c r="C2693" t="s">
        <v>16</v>
      </c>
      <c r="D2693">
        <v>972148.25</v>
      </c>
      <c r="E2693">
        <v>29392.01</v>
      </c>
      <c r="F2693" s="4">
        <v>45079</v>
      </c>
      <c r="G2693" s="4">
        <v>45535</v>
      </c>
      <c r="H2693" t="s">
        <v>202</v>
      </c>
      <c r="I2693" t="s">
        <v>29</v>
      </c>
    </row>
    <row r="2694" spans="1:9" x14ac:dyDescent="0.3">
      <c r="A2694" t="s">
        <v>4607</v>
      </c>
      <c r="B2694" t="s">
        <v>4608</v>
      </c>
      <c r="C2694" t="s">
        <v>39</v>
      </c>
      <c r="D2694">
        <v>707757.11</v>
      </c>
      <c r="E2694">
        <v>44159.61</v>
      </c>
      <c r="F2694" s="4">
        <v>44503</v>
      </c>
      <c r="G2694" s="4">
        <v>44755</v>
      </c>
      <c r="H2694" t="s">
        <v>196</v>
      </c>
      <c r="I2694" t="s">
        <v>13</v>
      </c>
    </row>
    <row r="2695" spans="1:9" x14ac:dyDescent="0.3">
      <c r="A2695" t="s">
        <v>4609</v>
      </c>
      <c r="B2695" t="s">
        <v>2865</v>
      </c>
      <c r="C2695" t="s">
        <v>39</v>
      </c>
      <c r="D2695">
        <v>710722.98</v>
      </c>
      <c r="E2695">
        <v>9646.93</v>
      </c>
      <c r="F2695" s="4">
        <v>44848</v>
      </c>
      <c r="G2695" s="4">
        <v>44953</v>
      </c>
      <c r="H2695" t="s">
        <v>1363</v>
      </c>
      <c r="I2695" t="s">
        <v>18</v>
      </c>
    </row>
    <row r="2696" spans="1:9" x14ac:dyDescent="0.3">
      <c r="A2696" t="s">
        <v>4610</v>
      </c>
      <c r="B2696" t="s">
        <v>1766</v>
      </c>
      <c r="C2696" t="s">
        <v>39</v>
      </c>
      <c r="D2696">
        <v>890844.57</v>
      </c>
      <c r="E2696">
        <v>49964.15</v>
      </c>
      <c r="F2696" s="4">
        <v>44842</v>
      </c>
      <c r="G2696" s="4">
        <v>45654</v>
      </c>
      <c r="H2696" t="s">
        <v>2134</v>
      </c>
      <c r="I2696" t="s">
        <v>18</v>
      </c>
    </row>
    <row r="2697" spans="1:9" x14ac:dyDescent="0.3">
      <c r="A2697" t="s">
        <v>4611</v>
      </c>
      <c r="B2697" t="s">
        <v>3383</v>
      </c>
      <c r="C2697" t="s">
        <v>11</v>
      </c>
      <c r="D2697">
        <v>168426.7</v>
      </c>
      <c r="E2697">
        <v>6666.55</v>
      </c>
      <c r="F2697" s="4">
        <v>44783</v>
      </c>
      <c r="G2697" s="4">
        <v>44989</v>
      </c>
      <c r="H2697" t="s">
        <v>581</v>
      </c>
      <c r="I2697" t="s">
        <v>13</v>
      </c>
    </row>
    <row r="2698" spans="1:9" x14ac:dyDescent="0.3">
      <c r="A2698" t="s">
        <v>4612</v>
      </c>
      <c r="B2698" t="s">
        <v>1274</v>
      </c>
      <c r="C2698" t="s">
        <v>16</v>
      </c>
      <c r="D2698">
        <v>174518.05</v>
      </c>
      <c r="E2698">
        <v>5679.44</v>
      </c>
      <c r="F2698" s="4">
        <v>44594</v>
      </c>
      <c r="G2698" s="4">
        <v>44837</v>
      </c>
      <c r="H2698" t="s">
        <v>377</v>
      </c>
      <c r="I2698" t="s">
        <v>29</v>
      </c>
    </row>
    <row r="2699" spans="1:9" x14ac:dyDescent="0.3">
      <c r="A2699" t="s">
        <v>4613</v>
      </c>
      <c r="B2699" t="s">
        <v>2679</v>
      </c>
      <c r="C2699" t="s">
        <v>39</v>
      </c>
      <c r="D2699">
        <v>703127.65</v>
      </c>
      <c r="E2699">
        <v>26228.62</v>
      </c>
      <c r="F2699" s="4">
        <v>45016</v>
      </c>
      <c r="G2699" s="4">
        <v>45157</v>
      </c>
      <c r="H2699" t="s">
        <v>554</v>
      </c>
      <c r="I2699" t="s">
        <v>18</v>
      </c>
    </row>
    <row r="2700" spans="1:9" x14ac:dyDescent="0.3">
      <c r="A2700" t="s">
        <v>4614</v>
      </c>
      <c r="B2700" t="s">
        <v>2989</v>
      </c>
      <c r="C2700" t="s">
        <v>39</v>
      </c>
      <c r="D2700">
        <v>704950.31</v>
      </c>
      <c r="E2700">
        <v>23424.29</v>
      </c>
      <c r="F2700" s="4">
        <v>45255</v>
      </c>
      <c r="G2700" s="4">
        <v>45589</v>
      </c>
      <c r="H2700" t="s">
        <v>866</v>
      </c>
      <c r="I2700" t="s">
        <v>13</v>
      </c>
    </row>
    <row r="2701" spans="1:9" x14ac:dyDescent="0.3">
      <c r="A2701" t="s">
        <v>4615</v>
      </c>
      <c r="B2701" t="s">
        <v>797</v>
      </c>
      <c r="C2701" t="s">
        <v>27</v>
      </c>
      <c r="D2701">
        <v>453013.14</v>
      </c>
      <c r="E2701">
        <v>28742.06</v>
      </c>
      <c r="F2701" s="4">
        <v>45329</v>
      </c>
      <c r="G2701" s="4">
        <v>45723</v>
      </c>
      <c r="H2701" t="s">
        <v>902</v>
      </c>
      <c r="I2701" t="s">
        <v>29</v>
      </c>
    </row>
    <row r="2702" spans="1:9" x14ac:dyDescent="0.3">
      <c r="A2702" t="s">
        <v>4616</v>
      </c>
      <c r="B2702" t="s">
        <v>4617</v>
      </c>
      <c r="C2702" t="s">
        <v>39</v>
      </c>
      <c r="D2702">
        <v>191152.08</v>
      </c>
      <c r="E2702">
        <v>47546.52</v>
      </c>
      <c r="F2702" s="4">
        <v>45317</v>
      </c>
      <c r="G2702" s="4">
        <v>45509</v>
      </c>
      <c r="H2702" t="s">
        <v>4618</v>
      </c>
      <c r="I2702" t="s">
        <v>29</v>
      </c>
    </row>
    <row r="2703" spans="1:9" x14ac:dyDescent="0.3">
      <c r="A2703" t="s">
        <v>4619</v>
      </c>
      <c r="B2703" t="s">
        <v>3851</v>
      </c>
      <c r="C2703" t="s">
        <v>11</v>
      </c>
      <c r="D2703">
        <v>902830.63</v>
      </c>
      <c r="E2703">
        <v>38402.480000000003</v>
      </c>
      <c r="F2703" s="4">
        <v>45372</v>
      </c>
      <c r="G2703" s="4">
        <v>45752</v>
      </c>
      <c r="H2703" t="s">
        <v>1350</v>
      </c>
      <c r="I2703" t="s">
        <v>18</v>
      </c>
    </row>
    <row r="2704" spans="1:9" x14ac:dyDescent="0.3">
      <c r="A2704" t="s">
        <v>4620</v>
      </c>
      <c r="B2704" t="s">
        <v>2423</v>
      </c>
      <c r="C2704" t="s">
        <v>16</v>
      </c>
      <c r="D2704">
        <v>684577.87</v>
      </c>
      <c r="E2704">
        <v>30132.37</v>
      </c>
      <c r="F2704" s="4">
        <v>44374</v>
      </c>
      <c r="G2704" s="4">
        <v>45150</v>
      </c>
      <c r="H2704" t="s">
        <v>713</v>
      </c>
      <c r="I2704" t="s">
        <v>13</v>
      </c>
    </row>
    <row r="2705" spans="1:9" x14ac:dyDescent="0.3">
      <c r="A2705" t="s">
        <v>4621</v>
      </c>
      <c r="B2705" t="s">
        <v>4622</v>
      </c>
      <c r="C2705" t="s">
        <v>27</v>
      </c>
      <c r="D2705">
        <v>468982.5</v>
      </c>
      <c r="E2705">
        <v>41596.04</v>
      </c>
      <c r="F2705" s="4">
        <v>44916</v>
      </c>
      <c r="G2705" s="4">
        <v>45464</v>
      </c>
      <c r="H2705" t="s">
        <v>24</v>
      </c>
      <c r="I2705" t="s">
        <v>18</v>
      </c>
    </row>
    <row r="2706" spans="1:9" x14ac:dyDescent="0.3">
      <c r="A2706" t="s">
        <v>4623</v>
      </c>
      <c r="B2706" t="s">
        <v>794</v>
      </c>
      <c r="C2706" t="s">
        <v>35</v>
      </c>
      <c r="D2706">
        <v>837677.9</v>
      </c>
      <c r="E2706">
        <v>11107.06</v>
      </c>
      <c r="F2706" s="4">
        <v>44659</v>
      </c>
      <c r="G2706" s="4">
        <v>45356</v>
      </c>
      <c r="H2706" t="s">
        <v>1296</v>
      </c>
      <c r="I2706" t="s">
        <v>29</v>
      </c>
    </row>
    <row r="2707" spans="1:9" x14ac:dyDescent="0.3">
      <c r="A2707" t="s">
        <v>4624</v>
      </c>
      <c r="B2707" t="s">
        <v>2273</v>
      </c>
      <c r="C2707" t="s">
        <v>35</v>
      </c>
      <c r="D2707">
        <v>130281.62</v>
      </c>
      <c r="E2707">
        <v>6610.5</v>
      </c>
      <c r="F2707" s="4">
        <v>45070</v>
      </c>
      <c r="G2707" s="4">
        <v>45641</v>
      </c>
      <c r="H2707" t="s">
        <v>58</v>
      </c>
      <c r="I2707" t="s">
        <v>29</v>
      </c>
    </row>
    <row r="2708" spans="1:9" x14ac:dyDescent="0.3">
      <c r="A2708" t="s">
        <v>4625</v>
      </c>
      <c r="B2708" t="s">
        <v>2403</v>
      </c>
      <c r="C2708" t="s">
        <v>11</v>
      </c>
      <c r="D2708">
        <v>774742.01</v>
      </c>
      <c r="E2708">
        <v>36027.9</v>
      </c>
      <c r="F2708" s="4">
        <v>45473</v>
      </c>
      <c r="G2708" s="4">
        <v>45862</v>
      </c>
      <c r="H2708" t="s">
        <v>902</v>
      </c>
      <c r="I2708" t="s">
        <v>13</v>
      </c>
    </row>
    <row r="2709" spans="1:9" x14ac:dyDescent="0.3">
      <c r="A2709" t="s">
        <v>4626</v>
      </c>
      <c r="B2709" t="s">
        <v>4627</v>
      </c>
      <c r="C2709" t="s">
        <v>27</v>
      </c>
      <c r="D2709">
        <v>423187.32</v>
      </c>
      <c r="E2709">
        <v>43095.06</v>
      </c>
      <c r="F2709" s="4">
        <v>45379</v>
      </c>
      <c r="G2709" s="4">
        <v>45816</v>
      </c>
      <c r="H2709" t="s">
        <v>1183</v>
      </c>
      <c r="I2709" t="s">
        <v>18</v>
      </c>
    </row>
    <row r="2710" spans="1:9" x14ac:dyDescent="0.3">
      <c r="A2710" t="s">
        <v>4628</v>
      </c>
      <c r="B2710" t="s">
        <v>4629</v>
      </c>
      <c r="C2710" t="s">
        <v>39</v>
      </c>
      <c r="D2710">
        <v>279659.75</v>
      </c>
      <c r="E2710">
        <v>43045.96</v>
      </c>
      <c r="F2710" s="4">
        <v>44864</v>
      </c>
      <c r="G2710" s="4">
        <v>45522</v>
      </c>
      <c r="H2710" t="s">
        <v>2151</v>
      </c>
      <c r="I2710" t="s">
        <v>18</v>
      </c>
    </row>
    <row r="2711" spans="1:9" x14ac:dyDescent="0.3">
      <c r="A2711" t="s">
        <v>4630</v>
      </c>
      <c r="B2711" t="s">
        <v>2805</v>
      </c>
      <c r="C2711" t="s">
        <v>39</v>
      </c>
      <c r="D2711">
        <v>259338.56</v>
      </c>
      <c r="E2711">
        <v>15367.17</v>
      </c>
      <c r="F2711" s="4">
        <v>44927</v>
      </c>
      <c r="G2711" s="4">
        <v>45669</v>
      </c>
      <c r="H2711" t="s">
        <v>980</v>
      </c>
      <c r="I2711" t="s">
        <v>18</v>
      </c>
    </row>
    <row r="2712" spans="1:9" x14ac:dyDescent="0.3">
      <c r="A2712" t="s">
        <v>4631</v>
      </c>
      <c r="B2712" t="s">
        <v>540</v>
      </c>
      <c r="C2712" t="s">
        <v>27</v>
      </c>
      <c r="D2712">
        <v>362027.35</v>
      </c>
      <c r="E2712">
        <v>11976.97</v>
      </c>
      <c r="F2712" s="4">
        <v>44620</v>
      </c>
      <c r="G2712" s="4">
        <v>45593</v>
      </c>
      <c r="H2712" t="s">
        <v>653</v>
      </c>
      <c r="I2712" t="s">
        <v>18</v>
      </c>
    </row>
    <row r="2713" spans="1:9" x14ac:dyDescent="0.3">
      <c r="A2713" t="s">
        <v>4632</v>
      </c>
      <c r="B2713" t="s">
        <v>3457</v>
      </c>
      <c r="C2713" t="s">
        <v>11</v>
      </c>
      <c r="D2713">
        <v>227275.72</v>
      </c>
      <c r="E2713">
        <v>17201.96</v>
      </c>
      <c r="F2713" s="4">
        <v>45066</v>
      </c>
      <c r="G2713" s="4">
        <v>45396</v>
      </c>
      <c r="H2713" t="s">
        <v>275</v>
      </c>
      <c r="I2713" t="s">
        <v>13</v>
      </c>
    </row>
    <row r="2714" spans="1:9" x14ac:dyDescent="0.3">
      <c r="A2714" t="s">
        <v>4633</v>
      </c>
      <c r="B2714" t="s">
        <v>4634</v>
      </c>
      <c r="C2714" t="s">
        <v>35</v>
      </c>
      <c r="D2714">
        <v>899662.9</v>
      </c>
      <c r="E2714">
        <v>19695.09</v>
      </c>
      <c r="F2714" s="4">
        <v>45160</v>
      </c>
      <c r="G2714" s="4">
        <v>45327</v>
      </c>
      <c r="H2714" t="s">
        <v>648</v>
      </c>
      <c r="I2714" t="s">
        <v>13</v>
      </c>
    </row>
    <row r="2715" spans="1:9" x14ac:dyDescent="0.3">
      <c r="A2715" t="s">
        <v>4635</v>
      </c>
      <c r="B2715" t="s">
        <v>1058</v>
      </c>
      <c r="C2715" t="s">
        <v>35</v>
      </c>
      <c r="D2715">
        <v>447369.69</v>
      </c>
      <c r="E2715">
        <v>43101.26</v>
      </c>
      <c r="F2715" s="4">
        <v>45402</v>
      </c>
      <c r="G2715" s="4">
        <v>45777</v>
      </c>
      <c r="H2715" t="s">
        <v>190</v>
      </c>
      <c r="I2715" t="s">
        <v>29</v>
      </c>
    </row>
    <row r="2716" spans="1:9" x14ac:dyDescent="0.3">
      <c r="A2716" t="s">
        <v>4636</v>
      </c>
      <c r="B2716" t="s">
        <v>1623</v>
      </c>
      <c r="C2716" t="s">
        <v>35</v>
      </c>
      <c r="D2716">
        <v>747067.25</v>
      </c>
      <c r="E2716">
        <v>10345.25</v>
      </c>
      <c r="F2716" s="4">
        <v>45369</v>
      </c>
      <c r="G2716" s="4">
        <v>45546</v>
      </c>
      <c r="H2716" t="s">
        <v>481</v>
      </c>
      <c r="I2716" t="s">
        <v>29</v>
      </c>
    </row>
    <row r="2717" spans="1:9" x14ac:dyDescent="0.3">
      <c r="A2717" t="s">
        <v>4637</v>
      </c>
      <c r="B2717" t="s">
        <v>4638</v>
      </c>
      <c r="C2717" t="s">
        <v>11</v>
      </c>
      <c r="D2717">
        <v>449174.24</v>
      </c>
      <c r="E2717">
        <v>17907.11</v>
      </c>
      <c r="F2717" s="4">
        <v>44929</v>
      </c>
      <c r="G2717" s="4">
        <v>45698</v>
      </c>
      <c r="H2717" t="s">
        <v>2222</v>
      </c>
      <c r="I2717" t="s">
        <v>13</v>
      </c>
    </row>
    <row r="2718" spans="1:9" x14ac:dyDescent="0.3">
      <c r="A2718" t="s">
        <v>4639</v>
      </c>
      <c r="B2718" t="s">
        <v>4640</v>
      </c>
      <c r="C2718" t="s">
        <v>16</v>
      </c>
      <c r="D2718">
        <v>416717.23</v>
      </c>
      <c r="E2718">
        <v>38433.32</v>
      </c>
      <c r="F2718" s="4">
        <v>44844</v>
      </c>
      <c r="G2718" s="4">
        <v>45598</v>
      </c>
      <c r="H2718" t="s">
        <v>413</v>
      </c>
      <c r="I2718" t="s">
        <v>29</v>
      </c>
    </row>
    <row r="2719" spans="1:9" x14ac:dyDescent="0.3">
      <c r="A2719" t="s">
        <v>4641</v>
      </c>
      <c r="B2719" t="s">
        <v>630</v>
      </c>
      <c r="C2719" t="s">
        <v>39</v>
      </c>
      <c r="D2719">
        <v>248272.79</v>
      </c>
      <c r="E2719">
        <v>24209.4</v>
      </c>
      <c r="F2719" s="4">
        <v>44443</v>
      </c>
      <c r="G2719" s="4">
        <v>44686</v>
      </c>
      <c r="H2719" t="s">
        <v>278</v>
      </c>
      <c r="I2719" t="s">
        <v>13</v>
      </c>
    </row>
    <row r="2720" spans="1:9" x14ac:dyDescent="0.3">
      <c r="A2720" t="s">
        <v>4642</v>
      </c>
      <c r="B2720" t="s">
        <v>1699</v>
      </c>
      <c r="C2720" t="s">
        <v>27</v>
      </c>
      <c r="D2720">
        <v>268472.62</v>
      </c>
      <c r="E2720">
        <v>48163.29</v>
      </c>
      <c r="F2720" s="4">
        <v>45352</v>
      </c>
      <c r="G2720" s="4">
        <v>45650</v>
      </c>
      <c r="H2720" t="s">
        <v>2151</v>
      </c>
      <c r="I2720" t="s">
        <v>13</v>
      </c>
    </row>
    <row r="2721" spans="1:9" x14ac:dyDescent="0.3">
      <c r="A2721" t="s">
        <v>4643</v>
      </c>
      <c r="B2721" t="s">
        <v>2800</v>
      </c>
      <c r="C2721" t="s">
        <v>39</v>
      </c>
      <c r="D2721">
        <v>269307.59999999998</v>
      </c>
      <c r="E2721">
        <v>34888.639999999999</v>
      </c>
      <c r="F2721" s="4">
        <v>44528</v>
      </c>
      <c r="G2721" s="4">
        <v>44790</v>
      </c>
      <c r="H2721" t="s">
        <v>1110</v>
      </c>
      <c r="I2721" t="s">
        <v>13</v>
      </c>
    </row>
    <row r="2722" spans="1:9" x14ac:dyDescent="0.3">
      <c r="A2722" t="s">
        <v>4644</v>
      </c>
      <c r="B2722" t="s">
        <v>2366</v>
      </c>
      <c r="C2722" t="s">
        <v>35</v>
      </c>
      <c r="D2722">
        <v>391828.53</v>
      </c>
      <c r="E2722">
        <v>49002.94</v>
      </c>
      <c r="F2722" s="4">
        <v>45273</v>
      </c>
      <c r="G2722" s="4">
        <v>45384</v>
      </c>
      <c r="H2722" t="s">
        <v>774</v>
      </c>
      <c r="I2722" t="s">
        <v>18</v>
      </c>
    </row>
    <row r="2723" spans="1:9" x14ac:dyDescent="0.3">
      <c r="A2723" t="s">
        <v>4645</v>
      </c>
      <c r="B2723" t="s">
        <v>1931</v>
      </c>
      <c r="C2723" t="s">
        <v>35</v>
      </c>
      <c r="D2723">
        <v>580530.44999999995</v>
      </c>
      <c r="E2723">
        <v>49133.72</v>
      </c>
      <c r="F2723" s="4">
        <v>44887</v>
      </c>
      <c r="G2723" s="4">
        <v>45090</v>
      </c>
      <c r="H2723" t="s">
        <v>164</v>
      </c>
      <c r="I2723" t="s">
        <v>13</v>
      </c>
    </row>
    <row r="2724" spans="1:9" x14ac:dyDescent="0.3">
      <c r="A2724" t="s">
        <v>4646</v>
      </c>
      <c r="B2724" t="s">
        <v>536</v>
      </c>
      <c r="C2724" t="s">
        <v>16</v>
      </c>
      <c r="D2724">
        <v>981626.24</v>
      </c>
      <c r="E2724">
        <v>10383.85</v>
      </c>
      <c r="F2724" s="4">
        <v>45043</v>
      </c>
      <c r="G2724" s="4">
        <v>45133</v>
      </c>
      <c r="H2724" t="s">
        <v>43</v>
      </c>
      <c r="I2724" t="s">
        <v>29</v>
      </c>
    </row>
    <row r="2725" spans="1:9" x14ac:dyDescent="0.3">
      <c r="A2725" t="s">
        <v>4647</v>
      </c>
      <c r="B2725" t="s">
        <v>4397</v>
      </c>
      <c r="C2725" t="s">
        <v>35</v>
      </c>
      <c r="D2725">
        <v>528655.11</v>
      </c>
      <c r="E2725">
        <v>32802.370000000003</v>
      </c>
      <c r="F2725" s="4">
        <v>45129</v>
      </c>
      <c r="G2725" s="4">
        <v>45808</v>
      </c>
      <c r="H2725" t="s">
        <v>766</v>
      </c>
      <c r="I2725" t="s">
        <v>18</v>
      </c>
    </row>
    <row r="2726" spans="1:9" x14ac:dyDescent="0.3">
      <c r="A2726" t="s">
        <v>4648</v>
      </c>
      <c r="B2726" t="s">
        <v>4649</v>
      </c>
      <c r="C2726" t="s">
        <v>16</v>
      </c>
      <c r="D2726">
        <v>586258.89</v>
      </c>
      <c r="E2726">
        <v>24144.080000000002</v>
      </c>
      <c r="F2726" s="4">
        <v>44182</v>
      </c>
      <c r="G2726" s="4">
        <v>45185</v>
      </c>
      <c r="H2726" t="s">
        <v>988</v>
      </c>
      <c r="I2726" t="s">
        <v>29</v>
      </c>
    </row>
    <row r="2727" spans="1:9" x14ac:dyDescent="0.3">
      <c r="A2727" t="s">
        <v>4650</v>
      </c>
      <c r="B2727" t="s">
        <v>4651</v>
      </c>
      <c r="C2727" t="s">
        <v>35</v>
      </c>
      <c r="D2727">
        <v>903162.26</v>
      </c>
      <c r="E2727">
        <v>11937.11</v>
      </c>
      <c r="F2727" s="4">
        <v>44764</v>
      </c>
      <c r="G2727" s="4">
        <v>45140</v>
      </c>
      <c r="H2727" t="s">
        <v>929</v>
      </c>
      <c r="I2727" t="s">
        <v>29</v>
      </c>
    </row>
    <row r="2728" spans="1:9" x14ac:dyDescent="0.3">
      <c r="A2728" t="s">
        <v>4652</v>
      </c>
      <c r="B2728" t="s">
        <v>3358</v>
      </c>
      <c r="C2728" t="s">
        <v>35</v>
      </c>
      <c r="D2728">
        <v>542122.35</v>
      </c>
      <c r="E2728">
        <v>29647.99</v>
      </c>
      <c r="F2728" s="4">
        <v>45019</v>
      </c>
      <c r="G2728" s="4">
        <v>45844</v>
      </c>
      <c r="H2728" t="s">
        <v>61</v>
      </c>
      <c r="I2728" t="s">
        <v>18</v>
      </c>
    </row>
    <row r="2729" spans="1:9" x14ac:dyDescent="0.3">
      <c r="A2729" t="s">
        <v>4653</v>
      </c>
      <c r="B2729" t="s">
        <v>610</v>
      </c>
      <c r="C2729" t="s">
        <v>35</v>
      </c>
      <c r="D2729">
        <v>308760.78999999998</v>
      </c>
      <c r="E2729">
        <v>28389.82</v>
      </c>
      <c r="F2729" s="4">
        <v>45215</v>
      </c>
      <c r="G2729" s="4">
        <v>45493</v>
      </c>
      <c r="H2729" t="s">
        <v>1725</v>
      </c>
      <c r="I2729" t="s">
        <v>18</v>
      </c>
    </row>
    <row r="2730" spans="1:9" x14ac:dyDescent="0.3">
      <c r="A2730" t="s">
        <v>4654</v>
      </c>
      <c r="B2730" t="s">
        <v>3457</v>
      </c>
      <c r="C2730" t="s">
        <v>16</v>
      </c>
      <c r="D2730">
        <v>322722.45</v>
      </c>
      <c r="E2730">
        <v>23970.31</v>
      </c>
      <c r="F2730" s="4">
        <v>44624</v>
      </c>
      <c r="G2730" s="4">
        <v>45064</v>
      </c>
      <c r="H2730" t="s">
        <v>142</v>
      </c>
      <c r="I2730" t="s">
        <v>13</v>
      </c>
    </row>
    <row r="2731" spans="1:9" x14ac:dyDescent="0.3">
      <c r="A2731" t="s">
        <v>4655</v>
      </c>
      <c r="B2731" t="s">
        <v>4656</v>
      </c>
      <c r="C2731" t="s">
        <v>27</v>
      </c>
      <c r="D2731">
        <v>969061.63</v>
      </c>
      <c r="E2731">
        <v>32161.37</v>
      </c>
      <c r="F2731" s="4">
        <v>44921</v>
      </c>
      <c r="G2731" s="4">
        <v>45810</v>
      </c>
      <c r="H2731" t="s">
        <v>182</v>
      </c>
      <c r="I2731" t="s">
        <v>13</v>
      </c>
    </row>
    <row r="2732" spans="1:9" x14ac:dyDescent="0.3">
      <c r="A2732" t="s">
        <v>4657</v>
      </c>
      <c r="B2732" t="s">
        <v>1416</v>
      </c>
      <c r="C2732" t="s">
        <v>16</v>
      </c>
      <c r="D2732">
        <v>301437.65999999997</v>
      </c>
      <c r="E2732">
        <v>22975.279999999999</v>
      </c>
      <c r="F2732" s="4">
        <v>44526</v>
      </c>
      <c r="G2732" s="4">
        <v>44566</v>
      </c>
      <c r="H2732" t="s">
        <v>400</v>
      </c>
      <c r="I2732" t="s">
        <v>18</v>
      </c>
    </row>
    <row r="2733" spans="1:9" x14ac:dyDescent="0.3">
      <c r="A2733" t="s">
        <v>4658</v>
      </c>
      <c r="B2733" t="s">
        <v>2555</v>
      </c>
      <c r="C2733" t="s">
        <v>35</v>
      </c>
      <c r="D2733">
        <v>804301.47</v>
      </c>
      <c r="E2733">
        <v>23976.59</v>
      </c>
      <c r="F2733" s="4">
        <v>44131</v>
      </c>
      <c r="G2733" s="4">
        <v>44542</v>
      </c>
      <c r="H2733" t="s">
        <v>108</v>
      </c>
      <c r="I2733" t="s">
        <v>13</v>
      </c>
    </row>
    <row r="2734" spans="1:9" x14ac:dyDescent="0.3">
      <c r="A2734" t="s">
        <v>4659</v>
      </c>
      <c r="B2734" t="s">
        <v>4660</v>
      </c>
      <c r="C2734" t="s">
        <v>27</v>
      </c>
      <c r="D2734">
        <v>824713.44</v>
      </c>
      <c r="E2734">
        <v>4552.66</v>
      </c>
      <c r="F2734" s="4">
        <v>45326</v>
      </c>
      <c r="G2734" s="4">
        <v>45813</v>
      </c>
      <c r="H2734" t="s">
        <v>733</v>
      </c>
      <c r="I2734" t="s">
        <v>29</v>
      </c>
    </row>
    <row r="2735" spans="1:9" x14ac:dyDescent="0.3">
      <c r="A2735" t="s">
        <v>4661</v>
      </c>
      <c r="B2735" t="s">
        <v>4640</v>
      </c>
      <c r="C2735" t="s">
        <v>27</v>
      </c>
      <c r="D2735">
        <v>255982.27</v>
      </c>
      <c r="E2735">
        <v>44824.24</v>
      </c>
      <c r="F2735" s="4">
        <v>44650</v>
      </c>
      <c r="G2735" s="4">
        <v>45502</v>
      </c>
      <c r="H2735" t="s">
        <v>559</v>
      </c>
      <c r="I2735" t="s">
        <v>18</v>
      </c>
    </row>
    <row r="2736" spans="1:9" x14ac:dyDescent="0.3">
      <c r="A2736" t="s">
        <v>4662</v>
      </c>
      <c r="B2736" t="s">
        <v>4548</v>
      </c>
      <c r="C2736" t="s">
        <v>27</v>
      </c>
      <c r="D2736">
        <v>124368.48</v>
      </c>
      <c r="E2736">
        <v>32817.870000000003</v>
      </c>
      <c r="F2736" s="4">
        <v>45269</v>
      </c>
      <c r="G2736" s="4">
        <v>45737</v>
      </c>
      <c r="H2736" t="s">
        <v>1585</v>
      </c>
      <c r="I2736" t="s">
        <v>18</v>
      </c>
    </row>
    <row r="2737" spans="1:9" x14ac:dyDescent="0.3">
      <c r="A2737" t="s">
        <v>4663</v>
      </c>
      <c r="B2737" t="s">
        <v>3318</v>
      </c>
      <c r="C2737" t="s">
        <v>16</v>
      </c>
      <c r="D2737">
        <v>366273.1</v>
      </c>
      <c r="E2737">
        <v>21274.720000000001</v>
      </c>
      <c r="F2737" s="4">
        <v>45327</v>
      </c>
      <c r="G2737" s="4">
        <v>45770</v>
      </c>
      <c r="H2737" t="s">
        <v>456</v>
      </c>
      <c r="I2737" t="s">
        <v>29</v>
      </c>
    </row>
    <row r="2738" spans="1:9" x14ac:dyDescent="0.3">
      <c r="A2738" t="s">
        <v>4664</v>
      </c>
      <c r="B2738" t="s">
        <v>2481</v>
      </c>
      <c r="C2738" t="s">
        <v>11</v>
      </c>
      <c r="D2738">
        <v>996234.77</v>
      </c>
      <c r="E2738">
        <v>9879.86</v>
      </c>
      <c r="F2738" s="4">
        <v>44289</v>
      </c>
      <c r="G2738" s="4">
        <v>45286</v>
      </c>
      <c r="H2738" t="s">
        <v>394</v>
      </c>
      <c r="I2738" t="s">
        <v>29</v>
      </c>
    </row>
    <row r="2739" spans="1:9" x14ac:dyDescent="0.3">
      <c r="A2739" t="s">
        <v>4665</v>
      </c>
      <c r="B2739" t="s">
        <v>697</v>
      </c>
      <c r="C2739" t="s">
        <v>39</v>
      </c>
      <c r="D2739">
        <v>145131.46</v>
      </c>
      <c r="E2739">
        <v>27086.45</v>
      </c>
      <c r="F2739" s="4">
        <v>44833</v>
      </c>
      <c r="G2739" s="4">
        <v>44977</v>
      </c>
      <c r="H2739" t="s">
        <v>471</v>
      </c>
      <c r="I2739" t="s">
        <v>29</v>
      </c>
    </row>
    <row r="2740" spans="1:9" x14ac:dyDescent="0.3">
      <c r="A2740" t="s">
        <v>4666</v>
      </c>
      <c r="B2740" t="s">
        <v>4667</v>
      </c>
      <c r="C2740" t="s">
        <v>39</v>
      </c>
      <c r="D2740">
        <v>269886.15999999997</v>
      </c>
      <c r="E2740">
        <v>22974.01</v>
      </c>
      <c r="F2740" s="4">
        <v>44154</v>
      </c>
      <c r="G2740" s="4">
        <v>44261</v>
      </c>
      <c r="H2740" t="s">
        <v>257</v>
      </c>
      <c r="I2740" t="s">
        <v>18</v>
      </c>
    </row>
    <row r="2741" spans="1:9" x14ac:dyDescent="0.3">
      <c r="A2741" t="s">
        <v>4668</v>
      </c>
      <c r="B2741" t="s">
        <v>187</v>
      </c>
      <c r="C2741" t="s">
        <v>35</v>
      </c>
      <c r="D2741">
        <v>690642.69</v>
      </c>
      <c r="E2741">
        <v>34272.21</v>
      </c>
      <c r="F2741" s="4">
        <v>45194</v>
      </c>
      <c r="G2741" s="4">
        <v>45546</v>
      </c>
      <c r="H2741" t="s">
        <v>1457</v>
      </c>
      <c r="I2741" t="s">
        <v>13</v>
      </c>
    </row>
    <row r="2742" spans="1:9" x14ac:dyDescent="0.3">
      <c r="A2742" t="s">
        <v>4669</v>
      </c>
      <c r="B2742" t="s">
        <v>1887</v>
      </c>
      <c r="C2742" t="s">
        <v>39</v>
      </c>
      <c r="D2742">
        <v>220766.97</v>
      </c>
      <c r="E2742">
        <v>45122.93</v>
      </c>
      <c r="F2742" s="4">
        <v>45132</v>
      </c>
      <c r="G2742" s="4">
        <v>45390</v>
      </c>
      <c r="H2742" t="s">
        <v>1733</v>
      </c>
      <c r="I2742" t="s">
        <v>13</v>
      </c>
    </row>
    <row r="2743" spans="1:9" x14ac:dyDescent="0.3">
      <c r="A2743" t="s">
        <v>4670</v>
      </c>
      <c r="B2743" t="s">
        <v>4671</v>
      </c>
      <c r="C2743" t="s">
        <v>11</v>
      </c>
      <c r="D2743">
        <v>912837.69</v>
      </c>
      <c r="E2743">
        <v>18186.66</v>
      </c>
      <c r="F2743" s="4">
        <v>45294</v>
      </c>
      <c r="G2743" s="4">
        <v>45678</v>
      </c>
      <c r="H2743" t="s">
        <v>2278</v>
      </c>
      <c r="I2743" t="s">
        <v>18</v>
      </c>
    </row>
    <row r="2744" spans="1:9" x14ac:dyDescent="0.3">
      <c r="A2744" t="s">
        <v>4672</v>
      </c>
      <c r="B2744" t="s">
        <v>4673</v>
      </c>
      <c r="C2744" t="s">
        <v>16</v>
      </c>
      <c r="D2744">
        <v>960162.83</v>
      </c>
      <c r="E2744">
        <v>24017.98</v>
      </c>
      <c r="F2744" s="4">
        <v>45120</v>
      </c>
      <c r="G2744" s="4">
        <v>45753</v>
      </c>
      <c r="H2744" t="s">
        <v>653</v>
      </c>
      <c r="I2744" t="s">
        <v>13</v>
      </c>
    </row>
    <row r="2745" spans="1:9" x14ac:dyDescent="0.3">
      <c r="A2745" t="s">
        <v>4674</v>
      </c>
      <c r="B2745" t="s">
        <v>4675</v>
      </c>
      <c r="C2745" t="s">
        <v>11</v>
      </c>
      <c r="D2745">
        <v>262200.86</v>
      </c>
      <c r="E2745">
        <v>48064.62</v>
      </c>
      <c r="F2745" s="4">
        <v>44504</v>
      </c>
      <c r="G2745" s="4">
        <v>44693</v>
      </c>
      <c r="H2745" t="s">
        <v>332</v>
      </c>
      <c r="I2745" t="s">
        <v>18</v>
      </c>
    </row>
    <row r="2746" spans="1:9" x14ac:dyDescent="0.3">
      <c r="A2746" t="s">
        <v>4676</v>
      </c>
      <c r="B2746" t="s">
        <v>4677</v>
      </c>
      <c r="C2746" t="s">
        <v>35</v>
      </c>
      <c r="D2746">
        <v>904360.2</v>
      </c>
      <c r="E2746">
        <v>45518.45</v>
      </c>
      <c r="F2746" s="4">
        <v>45236</v>
      </c>
      <c r="G2746" s="4">
        <v>45280</v>
      </c>
      <c r="H2746" t="s">
        <v>522</v>
      </c>
      <c r="I2746" t="s">
        <v>29</v>
      </c>
    </row>
    <row r="2747" spans="1:9" x14ac:dyDescent="0.3">
      <c r="A2747" t="s">
        <v>4678</v>
      </c>
      <c r="B2747" t="s">
        <v>4679</v>
      </c>
      <c r="C2747" t="s">
        <v>35</v>
      </c>
      <c r="D2747">
        <v>550179.43000000005</v>
      </c>
      <c r="E2747">
        <v>5139.1499999999996</v>
      </c>
      <c r="F2747" s="4">
        <v>45422</v>
      </c>
      <c r="G2747" s="4">
        <v>45609</v>
      </c>
      <c r="H2747" t="s">
        <v>2151</v>
      </c>
      <c r="I2747" t="s">
        <v>29</v>
      </c>
    </row>
    <row r="2748" spans="1:9" x14ac:dyDescent="0.3">
      <c r="A2748" t="s">
        <v>4680</v>
      </c>
      <c r="B2748" t="s">
        <v>885</v>
      </c>
      <c r="C2748" t="s">
        <v>39</v>
      </c>
      <c r="D2748">
        <v>229655.37</v>
      </c>
      <c r="E2748">
        <v>14484.89</v>
      </c>
      <c r="F2748" s="4">
        <v>45143</v>
      </c>
      <c r="G2748" s="4">
        <v>45502</v>
      </c>
      <c r="H2748" t="s">
        <v>88</v>
      </c>
      <c r="I2748" t="s">
        <v>18</v>
      </c>
    </row>
    <row r="2749" spans="1:9" x14ac:dyDescent="0.3">
      <c r="A2749" t="s">
        <v>4681</v>
      </c>
      <c r="B2749" t="s">
        <v>972</v>
      </c>
      <c r="C2749" t="s">
        <v>11</v>
      </c>
      <c r="D2749">
        <v>611913.76</v>
      </c>
      <c r="E2749">
        <v>22344.95</v>
      </c>
      <c r="F2749" s="4">
        <v>45230</v>
      </c>
      <c r="G2749" s="4">
        <v>45274</v>
      </c>
      <c r="H2749" t="s">
        <v>131</v>
      </c>
      <c r="I2749" t="s">
        <v>29</v>
      </c>
    </row>
    <row r="2750" spans="1:9" x14ac:dyDescent="0.3">
      <c r="A2750" t="s">
        <v>4682</v>
      </c>
      <c r="B2750" t="s">
        <v>4683</v>
      </c>
      <c r="C2750" t="s">
        <v>27</v>
      </c>
      <c r="D2750">
        <v>669680.29</v>
      </c>
      <c r="E2750">
        <v>10762.94</v>
      </c>
      <c r="F2750" s="4">
        <v>44190</v>
      </c>
      <c r="G2750" s="4">
        <v>44217</v>
      </c>
      <c r="H2750" t="s">
        <v>456</v>
      </c>
      <c r="I2750" t="s">
        <v>18</v>
      </c>
    </row>
    <row r="2751" spans="1:9" x14ac:dyDescent="0.3">
      <c r="A2751" t="s">
        <v>4684</v>
      </c>
      <c r="B2751" t="s">
        <v>3968</v>
      </c>
      <c r="C2751" t="s">
        <v>11</v>
      </c>
      <c r="D2751">
        <v>857979.52</v>
      </c>
      <c r="E2751">
        <v>49003.05</v>
      </c>
      <c r="F2751" s="4">
        <v>44818</v>
      </c>
      <c r="G2751" s="4">
        <v>45239</v>
      </c>
      <c r="H2751" t="s">
        <v>1691</v>
      </c>
      <c r="I2751" t="s">
        <v>18</v>
      </c>
    </row>
    <row r="2752" spans="1:9" x14ac:dyDescent="0.3">
      <c r="A2752" t="s">
        <v>4685</v>
      </c>
      <c r="B2752" t="s">
        <v>4686</v>
      </c>
      <c r="C2752" t="s">
        <v>39</v>
      </c>
      <c r="D2752">
        <v>674078.79</v>
      </c>
      <c r="E2752">
        <v>28974.5</v>
      </c>
      <c r="F2752" s="4">
        <v>45459</v>
      </c>
      <c r="G2752" s="4">
        <v>45480</v>
      </c>
      <c r="H2752" t="s">
        <v>1197</v>
      </c>
      <c r="I2752" t="s">
        <v>29</v>
      </c>
    </row>
    <row r="2753" spans="1:9" x14ac:dyDescent="0.3">
      <c r="A2753" t="s">
        <v>4687</v>
      </c>
      <c r="B2753" t="s">
        <v>4688</v>
      </c>
      <c r="C2753" t="s">
        <v>27</v>
      </c>
      <c r="D2753">
        <v>465289.35</v>
      </c>
      <c r="E2753">
        <v>21041.54</v>
      </c>
      <c r="F2753" s="4">
        <v>45178</v>
      </c>
      <c r="G2753" s="4">
        <v>45576</v>
      </c>
      <c r="H2753" t="s">
        <v>451</v>
      </c>
      <c r="I2753" t="s">
        <v>18</v>
      </c>
    </row>
    <row r="2754" spans="1:9" x14ac:dyDescent="0.3">
      <c r="A2754" t="s">
        <v>4689</v>
      </c>
      <c r="B2754" t="s">
        <v>4690</v>
      </c>
      <c r="C2754" t="s">
        <v>35</v>
      </c>
      <c r="D2754">
        <v>161522.45000000001</v>
      </c>
      <c r="E2754">
        <v>25548.3</v>
      </c>
      <c r="F2754" s="4">
        <v>44815</v>
      </c>
      <c r="G2754" s="4">
        <v>45349</v>
      </c>
      <c r="H2754" t="s">
        <v>723</v>
      </c>
      <c r="I2754" t="s">
        <v>13</v>
      </c>
    </row>
    <row r="2755" spans="1:9" x14ac:dyDescent="0.3">
      <c r="A2755" t="s">
        <v>4691</v>
      </c>
      <c r="B2755" t="s">
        <v>928</v>
      </c>
      <c r="C2755" t="s">
        <v>11</v>
      </c>
      <c r="D2755">
        <v>109754.66</v>
      </c>
      <c r="E2755">
        <v>26766.81</v>
      </c>
      <c r="F2755" s="4">
        <v>44064</v>
      </c>
      <c r="G2755" s="4">
        <v>45332</v>
      </c>
      <c r="H2755" t="s">
        <v>597</v>
      </c>
      <c r="I2755" t="s">
        <v>18</v>
      </c>
    </row>
    <row r="2756" spans="1:9" x14ac:dyDescent="0.3">
      <c r="A2756" t="s">
        <v>4692</v>
      </c>
      <c r="B2756" t="s">
        <v>765</v>
      </c>
      <c r="C2756" t="s">
        <v>39</v>
      </c>
      <c r="D2756">
        <v>304349.15999999997</v>
      </c>
      <c r="E2756">
        <v>25477.52</v>
      </c>
      <c r="F2756" s="4">
        <v>45081</v>
      </c>
      <c r="G2756" s="4">
        <v>45611</v>
      </c>
      <c r="H2756" t="s">
        <v>1018</v>
      </c>
      <c r="I2756" t="s">
        <v>29</v>
      </c>
    </row>
    <row r="2757" spans="1:9" x14ac:dyDescent="0.3">
      <c r="A2757" t="s">
        <v>4693</v>
      </c>
      <c r="B2757" t="s">
        <v>800</v>
      </c>
      <c r="C2757" t="s">
        <v>35</v>
      </c>
      <c r="D2757">
        <v>892020.82</v>
      </c>
      <c r="E2757">
        <v>30104.52</v>
      </c>
      <c r="F2757" s="4">
        <v>45377</v>
      </c>
      <c r="G2757" s="4">
        <v>45439</v>
      </c>
      <c r="H2757" t="s">
        <v>1087</v>
      </c>
      <c r="I2757" t="s">
        <v>18</v>
      </c>
    </row>
    <row r="2758" spans="1:9" x14ac:dyDescent="0.3">
      <c r="A2758" t="s">
        <v>4694</v>
      </c>
      <c r="B2758" t="s">
        <v>4695</v>
      </c>
      <c r="C2758" t="s">
        <v>11</v>
      </c>
      <c r="D2758">
        <v>242709</v>
      </c>
      <c r="E2758">
        <v>22285.4</v>
      </c>
      <c r="F2758" s="4">
        <v>45069</v>
      </c>
      <c r="G2758" s="4">
        <v>45087</v>
      </c>
      <c r="H2758" t="s">
        <v>784</v>
      </c>
      <c r="I2758" t="s">
        <v>29</v>
      </c>
    </row>
    <row r="2759" spans="1:9" x14ac:dyDescent="0.3">
      <c r="A2759" t="s">
        <v>4696</v>
      </c>
      <c r="B2759" t="s">
        <v>3929</v>
      </c>
      <c r="C2759" t="s">
        <v>11</v>
      </c>
      <c r="D2759">
        <v>938179.91</v>
      </c>
      <c r="E2759">
        <v>6440.96</v>
      </c>
      <c r="F2759" s="4">
        <v>45194</v>
      </c>
      <c r="G2759" s="4">
        <v>45322</v>
      </c>
      <c r="H2759" t="s">
        <v>666</v>
      </c>
      <c r="I2759" t="s">
        <v>13</v>
      </c>
    </row>
    <row r="2760" spans="1:9" x14ac:dyDescent="0.3">
      <c r="A2760" t="s">
        <v>4697</v>
      </c>
      <c r="B2760" t="s">
        <v>4698</v>
      </c>
      <c r="C2760" t="s">
        <v>16</v>
      </c>
      <c r="D2760">
        <v>199818.29</v>
      </c>
      <c r="E2760">
        <v>24111.56</v>
      </c>
      <c r="F2760" s="4">
        <v>45146</v>
      </c>
      <c r="G2760" s="4">
        <v>45348</v>
      </c>
      <c r="H2760" t="s">
        <v>312</v>
      </c>
      <c r="I2760" t="s">
        <v>13</v>
      </c>
    </row>
    <row r="2761" spans="1:9" x14ac:dyDescent="0.3">
      <c r="A2761" t="s">
        <v>4699</v>
      </c>
      <c r="B2761" t="s">
        <v>4700</v>
      </c>
      <c r="C2761" t="s">
        <v>39</v>
      </c>
      <c r="D2761">
        <v>744064.56</v>
      </c>
      <c r="E2761">
        <v>40122.370000000003</v>
      </c>
      <c r="F2761" s="4">
        <v>45373</v>
      </c>
      <c r="G2761" s="4">
        <v>45378</v>
      </c>
      <c r="H2761" t="s">
        <v>1423</v>
      </c>
      <c r="I2761" t="s">
        <v>29</v>
      </c>
    </row>
    <row r="2762" spans="1:9" x14ac:dyDescent="0.3">
      <c r="A2762" t="s">
        <v>4701</v>
      </c>
      <c r="B2762" t="s">
        <v>4702</v>
      </c>
      <c r="C2762" t="s">
        <v>35</v>
      </c>
      <c r="D2762">
        <v>374093.06</v>
      </c>
      <c r="E2762">
        <v>47964.72</v>
      </c>
      <c r="F2762" s="4">
        <v>45008</v>
      </c>
      <c r="G2762" s="4">
        <v>45832</v>
      </c>
      <c r="H2762" t="s">
        <v>153</v>
      </c>
      <c r="I2762" t="s">
        <v>18</v>
      </c>
    </row>
    <row r="2763" spans="1:9" x14ac:dyDescent="0.3">
      <c r="A2763" t="s">
        <v>4703</v>
      </c>
      <c r="B2763" t="s">
        <v>2517</v>
      </c>
      <c r="C2763" t="s">
        <v>39</v>
      </c>
      <c r="D2763">
        <v>614223.73</v>
      </c>
      <c r="E2763">
        <v>47252.800000000003</v>
      </c>
      <c r="F2763" s="4">
        <v>44446</v>
      </c>
      <c r="G2763" s="4">
        <v>45359</v>
      </c>
      <c r="H2763" t="s">
        <v>153</v>
      </c>
      <c r="I2763" t="s">
        <v>18</v>
      </c>
    </row>
    <row r="2764" spans="1:9" x14ac:dyDescent="0.3">
      <c r="A2764" t="s">
        <v>4704</v>
      </c>
      <c r="B2764" t="s">
        <v>1695</v>
      </c>
      <c r="C2764" t="s">
        <v>11</v>
      </c>
      <c r="D2764">
        <v>316519.11</v>
      </c>
      <c r="E2764">
        <v>34810.25</v>
      </c>
      <c r="F2764" s="4">
        <v>45007</v>
      </c>
      <c r="G2764" s="4">
        <v>45226</v>
      </c>
      <c r="H2764" t="s">
        <v>150</v>
      </c>
      <c r="I2764" t="s">
        <v>18</v>
      </c>
    </row>
    <row r="2765" spans="1:9" x14ac:dyDescent="0.3">
      <c r="A2765" t="s">
        <v>4705</v>
      </c>
      <c r="B2765" t="s">
        <v>4706</v>
      </c>
      <c r="C2765" t="s">
        <v>39</v>
      </c>
      <c r="D2765">
        <v>439504.3</v>
      </c>
      <c r="E2765">
        <v>33566.85</v>
      </c>
      <c r="F2765" s="4">
        <v>45095</v>
      </c>
      <c r="G2765" s="4">
        <v>45330</v>
      </c>
      <c r="H2765" t="s">
        <v>1746</v>
      </c>
      <c r="I2765" t="s">
        <v>13</v>
      </c>
    </row>
    <row r="2766" spans="1:9" x14ac:dyDescent="0.3">
      <c r="A2766" t="s">
        <v>4707</v>
      </c>
      <c r="B2766" t="s">
        <v>4708</v>
      </c>
      <c r="C2766" t="s">
        <v>35</v>
      </c>
      <c r="D2766">
        <v>896275.96</v>
      </c>
      <c r="E2766">
        <v>45703.31</v>
      </c>
      <c r="F2766" s="4">
        <v>44226</v>
      </c>
      <c r="G2766" s="4">
        <v>44297</v>
      </c>
      <c r="H2766" t="s">
        <v>108</v>
      </c>
      <c r="I2766" t="s">
        <v>29</v>
      </c>
    </row>
    <row r="2767" spans="1:9" x14ac:dyDescent="0.3">
      <c r="A2767" t="s">
        <v>4709</v>
      </c>
      <c r="B2767" t="s">
        <v>1791</v>
      </c>
      <c r="C2767" t="s">
        <v>16</v>
      </c>
      <c r="D2767">
        <v>333579.75</v>
      </c>
      <c r="E2767">
        <v>19051.84</v>
      </c>
      <c r="F2767" s="4">
        <v>45212</v>
      </c>
      <c r="G2767" s="4">
        <v>45403</v>
      </c>
      <c r="H2767" t="s">
        <v>1431</v>
      </c>
      <c r="I2767" t="s">
        <v>13</v>
      </c>
    </row>
    <row r="2768" spans="1:9" x14ac:dyDescent="0.3">
      <c r="A2768" t="s">
        <v>4710</v>
      </c>
      <c r="B2768" t="s">
        <v>4711</v>
      </c>
      <c r="C2768" t="s">
        <v>35</v>
      </c>
      <c r="D2768">
        <v>730119.06</v>
      </c>
      <c r="E2768">
        <v>3777.38</v>
      </c>
      <c r="F2768" s="4">
        <v>44614</v>
      </c>
      <c r="G2768" s="4">
        <v>44696</v>
      </c>
      <c r="H2768" t="s">
        <v>2511</v>
      </c>
      <c r="I2768" t="s">
        <v>13</v>
      </c>
    </row>
    <row r="2769" spans="1:9" x14ac:dyDescent="0.3">
      <c r="A2769" t="s">
        <v>4712</v>
      </c>
      <c r="B2769" t="s">
        <v>4228</v>
      </c>
      <c r="C2769" t="s">
        <v>16</v>
      </c>
      <c r="D2769">
        <v>918687.03</v>
      </c>
      <c r="E2769">
        <v>22324.09</v>
      </c>
      <c r="F2769" s="4">
        <v>44955</v>
      </c>
      <c r="G2769" s="4">
        <v>45055</v>
      </c>
      <c r="H2769" t="s">
        <v>1043</v>
      </c>
      <c r="I2769" t="s">
        <v>18</v>
      </c>
    </row>
    <row r="2770" spans="1:9" x14ac:dyDescent="0.3">
      <c r="A2770" t="s">
        <v>4713</v>
      </c>
      <c r="B2770" t="s">
        <v>4714</v>
      </c>
      <c r="C2770" t="s">
        <v>27</v>
      </c>
      <c r="D2770">
        <v>497760.74</v>
      </c>
      <c r="E2770">
        <v>15397.45</v>
      </c>
      <c r="F2770" s="4">
        <v>44524</v>
      </c>
      <c r="G2770" s="4">
        <v>45522</v>
      </c>
      <c r="H2770" t="s">
        <v>1890</v>
      </c>
      <c r="I2770" t="s">
        <v>18</v>
      </c>
    </row>
    <row r="2771" spans="1:9" x14ac:dyDescent="0.3">
      <c r="A2771" t="s">
        <v>4715</v>
      </c>
      <c r="B2771" t="s">
        <v>458</v>
      </c>
      <c r="C2771" t="s">
        <v>39</v>
      </c>
      <c r="D2771">
        <v>169044.06</v>
      </c>
      <c r="E2771">
        <v>32206.17</v>
      </c>
      <c r="F2771" s="4">
        <v>45090</v>
      </c>
      <c r="G2771" s="4">
        <v>45678</v>
      </c>
      <c r="H2771" t="s">
        <v>28</v>
      </c>
      <c r="I2771" t="s">
        <v>13</v>
      </c>
    </row>
    <row r="2772" spans="1:9" x14ac:dyDescent="0.3">
      <c r="A2772" t="s">
        <v>4716</v>
      </c>
      <c r="B2772" t="s">
        <v>710</v>
      </c>
      <c r="C2772" t="s">
        <v>16</v>
      </c>
      <c r="D2772">
        <v>608998.85</v>
      </c>
      <c r="E2772">
        <v>12077.95</v>
      </c>
      <c r="F2772" s="4">
        <v>45495</v>
      </c>
      <c r="G2772" s="4">
        <v>45747</v>
      </c>
      <c r="H2772" t="s">
        <v>980</v>
      </c>
      <c r="I2772" t="s">
        <v>29</v>
      </c>
    </row>
    <row r="2773" spans="1:9" x14ac:dyDescent="0.3">
      <c r="A2773" t="s">
        <v>4717</v>
      </c>
      <c r="B2773" t="s">
        <v>423</v>
      </c>
      <c r="C2773" t="s">
        <v>16</v>
      </c>
      <c r="D2773">
        <v>830331.91</v>
      </c>
      <c r="E2773">
        <v>19953.169999999998</v>
      </c>
      <c r="F2773" s="4">
        <v>44223</v>
      </c>
      <c r="G2773" s="4">
        <v>44603</v>
      </c>
      <c r="H2773" t="s">
        <v>713</v>
      </c>
      <c r="I2773" t="s">
        <v>18</v>
      </c>
    </row>
    <row r="2774" spans="1:9" x14ac:dyDescent="0.3">
      <c r="A2774" t="s">
        <v>4718</v>
      </c>
      <c r="B2774" t="s">
        <v>1155</v>
      </c>
      <c r="C2774" t="s">
        <v>11</v>
      </c>
      <c r="D2774">
        <v>420556.63</v>
      </c>
      <c r="E2774">
        <v>23148.86</v>
      </c>
      <c r="F2774" s="4">
        <v>45439</v>
      </c>
      <c r="G2774" s="4">
        <v>45618</v>
      </c>
      <c r="H2774" t="s">
        <v>202</v>
      </c>
      <c r="I2774" t="s">
        <v>29</v>
      </c>
    </row>
    <row r="2775" spans="1:9" x14ac:dyDescent="0.3">
      <c r="A2775" t="s">
        <v>4719</v>
      </c>
      <c r="B2775" t="s">
        <v>4720</v>
      </c>
      <c r="C2775" t="s">
        <v>16</v>
      </c>
      <c r="D2775">
        <v>400266.65</v>
      </c>
      <c r="E2775">
        <v>37311.620000000003</v>
      </c>
      <c r="F2775" s="4">
        <v>45294</v>
      </c>
      <c r="G2775" s="4">
        <v>45688</v>
      </c>
      <c r="H2775" t="s">
        <v>1714</v>
      </c>
      <c r="I2775" t="s">
        <v>18</v>
      </c>
    </row>
    <row r="2776" spans="1:9" x14ac:dyDescent="0.3">
      <c r="A2776" t="s">
        <v>4721</v>
      </c>
      <c r="B2776" t="s">
        <v>2082</v>
      </c>
      <c r="C2776" t="s">
        <v>27</v>
      </c>
      <c r="D2776">
        <v>666777.05000000005</v>
      </c>
      <c r="E2776">
        <v>14633.44</v>
      </c>
      <c r="F2776" s="4">
        <v>44588</v>
      </c>
      <c r="G2776" s="4">
        <v>45584</v>
      </c>
      <c r="H2776" t="s">
        <v>1192</v>
      </c>
      <c r="I2776" t="s">
        <v>29</v>
      </c>
    </row>
    <row r="2777" spans="1:9" x14ac:dyDescent="0.3">
      <c r="A2777" t="s">
        <v>4722</v>
      </c>
      <c r="B2777" t="s">
        <v>3868</v>
      </c>
      <c r="C2777" t="s">
        <v>11</v>
      </c>
      <c r="D2777">
        <v>731801.18</v>
      </c>
      <c r="E2777">
        <v>24800.080000000002</v>
      </c>
      <c r="F2777" s="4">
        <v>45075</v>
      </c>
      <c r="G2777" s="4">
        <v>45706</v>
      </c>
      <c r="H2777" t="s">
        <v>1314</v>
      </c>
      <c r="I2777" t="s">
        <v>29</v>
      </c>
    </row>
    <row r="2778" spans="1:9" x14ac:dyDescent="0.3">
      <c r="A2778" t="s">
        <v>4723</v>
      </c>
      <c r="B2778" t="s">
        <v>4724</v>
      </c>
      <c r="C2778" t="s">
        <v>11</v>
      </c>
      <c r="D2778">
        <v>112062.79</v>
      </c>
      <c r="E2778">
        <v>34408.800000000003</v>
      </c>
      <c r="F2778" s="4">
        <v>44913</v>
      </c>
      <c r="G2778" s="4">
        <v>45634</v>
      </c>
      <c r="H2778" t="s">
        <v>1526</v>
      </c>
      <c r="I2778" t="s">
        <v>13</v>
      </c>
    </row>
    <row r="2779" spans="1:9" x14ac:dyDescent="0.3">
      <c r="A2779" t="s">
        <v>4725</v>
      </c>
      <c r="B2779" t="s">
        <v>2266</v>
      </c>
      <c r="C2779" t="s">
        <v>16</v>
      </c>
      <c r="D2779">
        <v>657574.27</v>
      </c>
      <c r="E2779">
        <v>22368.49</v>
      </c>
      <c r="F2779" s="4">
        <v>45411</v>
      </c>
      <c r="G2779" s="4">
        <v>45662</v>
      </c>
      <c r="H2779" t="s">
        <v>551</v>
      </c>
      <c r="I2779" t="s">
        <v>29</v>
      </c>
    </row>
    <row r="2780" spans="1:9" x14ac:dyDescent="0.3">
      <c r="A2780" t="s">
        <v>4726</v>
      </c>
      <c r="B2780" t="s">
        <v>3082</v>
      </c>
      <c r="C2780" t="s">
        <v>39</v>
      </c>
      <c r="D2780">
        <v>561154.23</v>
      </c>
      <c r="E2780">
        <v>6184.11</v>
      </c>
      <c r="F2780" s="4">
        <v>45082</v>
      </c>
      <c r="G2780" s="4">
        <v>45790</v>
      </c>
      <c r="H2780" t="s">
        <v>435</v>
      </c>
      <c r="I2780" t="s">
        <v>29</v>
      </c>
    </row>
    <row r="2781" spans="1:9" x14ac:dyDescent="0.3">
      <c r="A2781" t="s">
        <v>4727</v>
      </c>
      <c r="B2781" t="s">
        <v>1629</v>
      </c>
      <c r="C2781" t="s">
        <v>39</v>
      </c>
      <c r="D2781">
        <v>376587.38</v>
      </c>
      <c r="E2781">
        <v>5058.8900000000003</v>
      </c>
      <c r="F2781" s="4">
        <v>45239</v>
      </c>
      <c r="G2781" s="4">
        <v>45545</v>
      </c>
      <c r="H2781" t="s">
        <v>737</v>
      </c>
      <c r="I2781" t="s">
        <v>13</v>
      </c>
    </row>
    <row r="2782" spans="1:9" x14ac:dyDescent="0.3">
      <c r="A2782" t="s">
        <v>4728</v>
      </c>
      <c r="B2782" t="s">
        <v>2486</v>
      </c>
      <c r="C2782" t="s">
        <v>39</v>
      </c>
      <c r="D2782">
        <v>757847.85</v>
      </c>
      <c r="E2782">
        <v>34702.15</v>
      </c>
      <c r="F2782" s="4">
        <v>44579</v>
      </c>
      <c r="G2782" s="4">
        <v>44660</v>
      </c>
      <c r="H2782" t="s">
        <v>1447</v>
      </c>
      <c r="I2782" t="s">
        <v>29</v>
      </c>
    </row>
    <row r="2783" spans="1:9" x14ac:dyDescent="0.3">
      <c r="A2783" t="s">
        <v>4729</v>
      </c>
      <c r="B2783" t="s">
        <v>1581</v>
      </c>
      <c r="C2783" t="s">
        <v>39</v>
      </c>
      <c r="D2783">
        <v>756635.6</v>
      </c>
      <c r="E2783">
        <v>10434.09</v>
      </c>
      <c r="F2783" s="4">
        <v>44767</v>
      </c>
      <c r="G2783" s="4">
        <v>45276</v>
      </c>
      <c r="H2783" t="s">
        <v>4618</v>
      </c>
      <c r="I2783" t="s">
        <v>18</v>
      </c>
    </row>
    <row r="2784" spans="1:9" x14ac:dyDescent="0.3">
      <c r="A2784" t="s">
        <v>4730</v>
      </c>
      <c r="B2784" t="s">
        <v>4731</v>
      </c>
      <c r="C2784" t="s">
        <v>27</v>
      </c>
      <c r="D2784">
        <v>426999.77</v>
      </c>
      <c r="E2784">
        <v>17254.03</v>
      </c>
      <c r="F2784" s="4">
        <v>44923</v>
      </c>
      <c r="G2784" s="4">
        <v>45002</v>
      </c>
      <c r="H2784" t="s">
        <v>534</v>
      </c>
      <c r="I2784" t="s">
        <v>29</v>
      </c>
    </row>
    <row r="2785" spans="1:9" x14ac:dyDescent="0.3">
      <c r="A2785" t="s">
        <v>4732</v>
      </c>
      <c r="B2785" t="s">
        <v>725</v>
      </c>
      <c r="C2785" t="s">
        <v>16</v>
      </c>
      <c r="D2785">
        <v>159374.63</v>
      </c>
      <c r="E2785">
        <v>20577.39</v>
      </c>
      <c r="F2785" s="4">
        <v>45455</v>
      </c>
      <c r="G2785" s="4">
        <v>45546</v>
      </c>
      <c r="H2785" t="s">
        <v>2304</v>
      </c>
      <c r="I2785" t="s">
        <v>13</v>
      </c>
    </row>
    <row r="2786" spans="1:9" x14ac:dyDescent="0.3">
      <c r="A2786" t="s">
        <v>4733</v>
      </c>
      <c r="B2786" t="s">
        <v>1454</v>
      </c>
      <c r="C2786" t="s">
        <v>39</v>
      </c>
      <c r="D2786">
        <v>852014.15</v>
      </c>
      <c r="E2786">
        <v>14602.52</v>
      </c>
      <c r="F2786" s="4">
        <v>44703</v>
      </c>
      <c r="G2786" s="4">
        <v>45441</v>
      </c>
      <c r="H2786" t="s">
        <v>377</v>
      </c>
      <c r="I2786" t="s">
        <v>13</v>
      </c>
    </row>
    <row r="2787" spans="1:9" x14ac:dyDescent="0.3">
      <c r="A2787" t="s">
        <v>4734</v>
      </c>
      <c r="B2787" t="s">
        <v>2891</v>
      </c>
      <c r="C2787" t="s">
        <v>39</v>
      </c>
      <c r="D2787">
        <v>377060.45</v>
      </c>
      <c r="E2787">
        <v>38513.699999999997</v>
      </c>
      <c r="F2787" s="4">
        <v>44733</v>
      </c>
      <c r="G2787" s="4">
        <v>44776</v>
      </c>
      <c r="H2787" t="s">
        <v>2504</v>
      </c>
      <c r="I2787" t="s">
        <v>29</v>
      </c>
    </row>
    <row r="2788" spans="1:9" x14ac:dyDescent="0.3">
      <c r="A2788" t="s">
        <v>4735</v>
      </c>
      <c r="B2788" t="s">
        <v>4736</v>
      </c>
      <c r="C2788" t="s">
        <v>35</v>
      </c>
      <c r="D2788">
        <v>706700.67</v>
      </c>
      <c r="E2788">
        <v>15723.24</v>
      </c>
      <c r="F2788" s="4">
        <v>44564</v>
      </c>
      <c r="G2788" s="4">
        <v>45327</v>
      </c>
      <c r="H2788" t="s">
        <v>17</v>
      </c>
      <c r="I2788" t="s">
        <v>29</v>
      </c>
    </row>
    <row r="2789" spans="1:9" x14ac:dyDescent="0.3">
      <c r="A2789" t="s">
        <v>4737</v>
      </c>
      <c r="B2789" t="s">
        <v>954</v>
      </c>
      <c r="C2789" t="s">
        <v>11</v>
      </c>
      <c r="D2789">
        <v>746037.65</v>
      </c>
      <c r="E2789">
        <v>22390.54</v>
      </c>
      <c r="F2789" s="4">
        <v>45248</v>
      </c>
      <c r="G2789" s="4">
        <v>45645</v>
      </c>
      <c r="H2789" t="s">
        <v>519</v>
      </c>
      <c r="I2789" t="s">
        <v>18</v>
      </c>
    </row>
    <row r="2790" spans="1:9" x14ac:dyDescent="0.3">
      <c r="A2790" t="s">
        <v>4738</v>
      </c>
      <c r="B2790" t="s">
        <v>4739</v>
      </c>
      <c r="C2790" t="s">
        <v>11</v>
      </c>
      <c r="D2790">
        <v>825519.58</v>
      </c>
      <c r="E2790">
        <v>20394.25</v>
      </c>
      <c r="F2790" s="4">
        <v>45191</v>
      </c>
      <c r="G2790" s="4">
        <v>45748</v>
      </c>
      <c r="H2790" t="s">
        <v>744</v>
      </c>
      <c r="I2790" t="s">
        <v>13</v>
      </c>
    </row>
    <row r="2791" spans="1:9" x14ac:dyDescent="0.3">
      <c r="A2791" t="s">
        <v>4740</v>
      </c>
      <c r="B2791" t="s">
        <v>4741</v>
      </c>
      <c r="C2791" t="s">
        <v>35</v>
      </c>
      <c r="D2791">
        <v>201113.89</v>
      </c>
      <c r="E2791">
        <v>19943.16</v>
      </c>
      <c r="F2791" s="4">
        <v>44765</v>
      </c>
      <c r="G2791" s="4">
        <v>45835</v>
      </c>
      <c r="H2791" t="s">
        <v>260</v>
      </c>
      <c r="I2791" t="s">
        <v>13</v>
      </c>
    </row>
    <row r="2792" spans="1:9" x14ac:dyDescent="0.3">
      <c r="A2792" t="s">
        <v>4742</v>
      </c>
      <c r="B2792" t="s">
        <v>568</v>
      </c>
      <c r="C2792" t="s">
        <v>11</v>
      </c>
      <c r="D2792">
        <v>531969.59</v>
      </c>
      <c r="E2792">
        <v>14156.71</v>
      </c>
      <c r="F2792" s="4">
        <v>44997</v>
      </c>
      <c r="G2792" s="4">
        <v>45672</v>
      </c>
      <c r="H2792" t="s">
        <v>849</v>
      </c>
      <c r="I2792" t="s">
        <v>18</v>
      </c>
    </row>
    <row r="2793" spans="1:9" x14ac:dyDescent="0.3">
      <c r="A2793" t="s">
        <v>4743</v>
      </c>
      <c r="B2793" t="s">
        <v>4744</v>
      </c>
      <c r="C2793" t="s">
        <v>27</v>
      </c>
      <c r="D2793">
        <v>388260.41</v>
      </c>
      <c r="E2793">
        <v>13682.67</v>
      </c>
      <c r="F2793" s="4">
        <v>45100</v>
      </c>
      <c r="G2793" s="4">
        <v>45130</v>
      </c>
      <c r="H2793" t="s">
        <v>2222</v>
      </c>
      <c r="I2793" t="s">
        <v>29</v>
      </c>
    </row>
    <row r="2794" spans="1:9" x14ac:dyDescent="0.3">
      <c r="A2794" t="s">
        <v>4745</v>
      </c>
      <c r="B2794" t="s">
        <v>501</v>
      </c>
      <c r="C2794" t="s">
        <v>39</v>
      </c>
      <c r="D2794">
        <v>298505.23</v>
      </c>
      <c r="E2794">
        <v>9121.24</v>
      </c>
      <c r="F2794" s="4">
        <v>44952</v>
      </c>
      <c r="G2794" s="4">
        <v>45677</v>
      </c>
      <c r="H2794" t="s">
        <v>329</v>
      </c>
      <c r="I2794" t="s">
        <v>29</v>
      </c>
    </row>
    <row r="2795" spans="1:9" x14ac:dyDescent="0.3">
      <c r="A2795" t="s">
        <v>4746</v>
      </c>
      <c r="B2795" t="s">
        <v>4747</v>
      </c>
      <c r="C2795" t="s">
        <v>16</v>
      </c>
      <c r="D2795">
        <v>367640.43</v>
      </c>
      <c r="E2795">
        <v>13755.02</v>
      </c>
      <c r="F2795" s="4">
        <v>45157</v>
      </c>
      <c r="G2795" s="4">
        <v>45538</v>
      </c>
      <c r="H2795" t="s">
        <v>804</v>
      </c>
      <c r="I2795" t="s">
        <v>29</v>
      </c>
    </row>
    <row r="2796" spans="1:9" x14ac:dyDescent="0.3">
      <c r="A2796" t="s">
        <v>4748</v>
      </c>
      <c r="B2796" t="s">
        <v>4749</v>
      </c>
      <c r="C2796" t="s">
        <v>35</v>
      </c>
      <c r="D2796">
        <v>129462.53</v>
      </c>
      <c r="E2796">
        <v>42240.62</v>
      </c>
      <c r="F2796" s="4">
        <v>45089</v>
      </c>
      <c r="G2796" s="4">
        <v>45114</v>
      </c>
      <c r="H2796" t="s">
        <v>17</v>
      </c>
      <c r="I2796" t="s">
        <v>18</v>
      </c>
    </row>
    <row r="2797" spans="1:9" x14ac:dyDescent="0.3">
      <c r="A2797" t="s">
        <v>4750</v>
      </c>
      <c r="B2797" t="s">
        <v>634</v>
      </c>
      <c r="C2797" t="s">
        <v>27</v>
      </c>
      <c r="D2797">
        <v>754900.57</v>
      </c>
      <c r="E2797">
        <v>18208.63</v>
      </c>
      <c r="F2797" s="4">
        <v>45352</v>
      </c>
      <c r="G2797" s="4">
        <v>45775</v>
      </c>
      <c r="H2797" t="s">
        <v>96</v>
      </c>
      <c r="I2797" t="s">
        <v>18</v>
      </c>
    </row>
    <row r="2798" spans="1:9" x14ac:dyDescent="0.3">
      <c r="A2798" t="s">
        <v>4751</v>
      </c>
      <c r="B2798" t="s">
        <v>2013</v>
      </c>
      <c r="C2798" t="s">
        <v>16</v>
      </c>
      <c r="D2798">
        <v>257269.84</v>
      </c>
      <c r="E2798">
        <v>44546.77</v>
      </c>
      <c r="F2798" s="4">
        <v>44914</v>
      </c>
      <c r="G2798" s="4">
        <v>45642</v>
      </c>
      <c r="H2798" t="s">
        <v>893</v>
      </c>
      <c r="I2798" t="s">
        <v>29</v>
      </c>
    </row>
    <row r="2799" spans="1:9" x14ac:dyDescent="0.3">
      <c r="A2799" t="s">
        <v>4752</v>
      </c>
      <c r="B2799" t="s">
        <v>2479</v>
      </c>
      <c r="C2799" t="s">
        <v>16</v>
      </c>
      <c r="D2799">
        <v>702337.99</v>
      </c>
      <c r="E2799">
        <v>35315.599999999999</v>
      </c>
      <c r="F2799" s="4">
        <v>44889</v>
      </c>
      <c r="G2799" s="4">
        <v>45325</v>
      </c>
      <c r="H2799" t="s">
        <v>332</v>
      </c>
      <c r="I2799" t="s">
        <v>13</v>
      </c>
    </row>
    <row r="2800" spans="1:9" x14ac:dyDescent="0.3">
      <c r="A2800" t="s">
        <v>4753</v>
      </c>
      <c r="B2800" t="s">
        <v>4754</v>
      </c>
      <c r="C2800" t="s">
        <v>16</v>
      </c>
      <c r="D2800">
        <v>108940.17</v>
      </c>
      <c r="E2800">
        <v>48589.79</v>
      </c>
      <c r="F2800" s="4">
        <v>45022</v>
      </c>
      <c r="G2800" s="4">
        <v>45288</v>
      </c>
      <c r="H2800" t="s">
        <v>1238</v>
      </c>
      <c r="I2800" t="s">
        <v>18</v>
      </c>
    </row>
    <row r="2801" spans="1:9" x14ac:dyDescent="0.3">
      <c r="A2801" t="s">
        <v>4755</v>
      </c>
      <c r="B2801" t="s">
        <v>4756</v>
      </c>
      <c r="C2801" t="s">
        <v>11</v>
      </c>
      <c r="D2801">
        <v>826461.51</v>
      </c>
      <c r="E2801">
        <v>40890.839999999997</v>
      </c>
      <c r="F2801" s="4">
        <v>44791</v>
      </c>
      <c r="G2801" s="4">
        <v>45700</v>
      </c>
      <c r="H2801" t="s">
        <v>150</v>
      </c>
      <c r="I2801" t="s">
        <v>29</v>
      </c>
    </row>
    <row r="2802" spans="1:9" x14ac:dyDescent="0.3">
      <c r="A2802" t="s">
        <v>4757</v>
      </c>
      <c r="B2802" t="s">
        <v>1054</v>
      </c>
      <c r="C2802" t="s">
        <v>27</v>
      </c>
      <c r="D2802">
        <v>280042.94</v>
      </c>
      <c r="E2802">
        <v>10805.58</v>
      </c>
      <c r="F2802" s="4">
        <v>45346</v>
      </c>
      <c r="G2802" s="4">
        <v>45350</v>
      </c>
      <c r="H2802" t="s">
        <v>1771</v>
      </c>
      <c r="I2802" t="s">
        <v>18</v>
      </c>
    </row>
    <row r="2803" spans="1:9" x14ac:dyDescent="0.3">
      <c r="A2803" t="s">
        <v>4758</v>
      </c>
      <c r="B2803" t="s">
        <v>4187</v>
      </c>
      <c r="C2803" t="s">
        <v>16</v>
      </c>
      <c r="D2803">
        <v>744727.3</v>
      </c>
      <c r="E2803">
        <v>19440.580000000002</v>
      </c>
      <c r="F2803" s="4">
        <v>45464</v>
      </c>
      <c r="G2803" s="4">
        <v>45759</v>
      </c>
      <c r="H2803" t="s">
        <v>122</v>
      </c>
      <c r="I2803" t="s">
        <v>18</v>
      </c>
    </row>
    <row r="2804" spans="1:9" x14ac:dyDescent="0.3">
      <c r="A2804" t="s">
        <v>4759</v>
      </c>
      <c r="B2804" t="s">
        <v>4760</v>
      </c>
      <c r="C2804" t="s">
        <v>35</v>
      </c>
      <c r="D2804">
        <v>803555.42</v>
      </c>
      <c r="E2804">
        <v>32432.91</v>
      </c>
      <c r="F2804" s="4">
        <v>45444</v>
      </c>
      <c r="G2804" s="4">
        <v>45475</v>
      </c>
      <c r="H2804" t="s">
        <v>477</v>
      </c>
      <c r="I2804" t="s">
        <v>13</v>
      </c>
    </row>
    <row r="2805" spans="1:9" x14ac:dyDescent="0.3">
      <c r="A2805" t="s">
        <v>4761</v>
      </c>
      <c r="B2805" t="s">
        <v>4762</v>
      </c>
      <c r="C2805" t="s">
        <v>11</v>
      </c>
      <c r="D2805">
        <v>421764.33</v>
      </c>
      <c r="E2805">
        <v>39240.07</v>
      </c>
      <c r="F2805" s="4">
        <v>44555</v>
      </c>
      <c r="G2805" s="4">
        <v>45155</v>
      </c>
      <c r="H2805" t="s">
        <v>648</v>
      </c>
      <c r="I2805" t="s">
        <v>13</v>
      </c>
    </row>
    <row r="2806" spans="1:9" x14ac:dyDescent="0.3">
      <c r="A2806" t="s">
        <v>4763</v>
      </c>
      <c r="B2806" t="s">
        <v>1357</v>
      </c>
      <c r="C2806" t="s">
        <v>16</v>
      </c>
      <c r="D2806">
        <v>855742.11</v>
      </c>
      <c r="E2806">
        <v>43688.91</v>
      </c>
      <c r="F2806" s="4">
        <v>44996</v>
      </c>
      <c r="G2806" s="4">
        <v>45157</v>
      </c>
      <c r="H2806" t="s">
        <v>519</v>
      </c>
      <c r="I2806" t="s">
        <v>18</v>
      </c>
    </row>
    <row r="2807" spans="1:9" x14ac:dyDescent="0.3">
      <c r="A2807" t="s">
        <v>4764</v>
      </c>
      <c r="B2807" t="s">
        <v>4765</v>
      </c>
      <c r="C2807" t="s">
        <v>16</v>
      </c>
      <c r="D2807">
        <v>746706.17</v>
      </c>
      <c r="E2807">
        <v>15816.22</v>
      </c>
      <c r="F2807" s="4">
        <v>44503</v>
      </c>
      <c r="G2807" s="4">
        <v>44887</v>
      </c>
      <c r="H2807" t="s">
        <v>611</v>
      </c>
      <c r="I2807" t="s">
        <v>13</v>
      </c>
    </row>
    <row r="2808" spans="1:9" x14ac:dyDescent="0.3">
      <c r="A2808" t="s">
        <v>4766</v>
      </c>
      <c r="B2808" t="s">
        <v>1338</v>
      </c>
      <c r="C2808" t="s">
        <v>27</v>
      </c>
      <c r="D2808">
        <v>145699.22</v>
      </c>
      <c r="E2808">
        <v>48582.42</v>
      </c>
      <c r="F2808" s="4">
        <v>45146</v>
      </c>
      <c r="G2808" s="4">
        <v>45171</v>
      </c>
      <c r="H2808" t="s">
        <v>1110</v>
      </c>
      <c r="I2808" t="s">
        <v>18</v>
      </c>
    </row>
    <row r="2809" spans="1:9" x14ac:dyDescent="0.3">
      <c r="A2809" t="s">
        <v>4767</v>
      </c>
      <c r="B2809" t="s">
        <v>4768</v>
      </c>
      <c r="C2809" t="s">
        <v>39</v>
      </c>
      <c r="D2809">
        <v>196258.66</v>
      </c>
      <c r="E2809">
        <v>28022.35</v>
      </c>
      <c r="F2809" s="4">
        <v>45145</v>
      </c>
      <c r="G2809" s="4">
        <v>45805</v>
      </c>
      <c r="H2809" t="s">
        <v>787</v>
      </c>
      <c r="I2809" t="s">
        <v>29</v>
      </c>
    </row>
    <row r="2810" spans="1:9" x14ac:dyDescent="0.3">
      <c r="A2810" t="s">
        <v>4769</v>
      </c>
      <c r="B2810" t="s">
        <v>376</v>
      </c>
      <c r="C2810" t="s">
        <v>11</v>
      </c>
      <c r="D2810">
        <v>707320.96</v>
      </c>
      <c r="E2810">
        <v>44521.34</v>
      </c>
      <c r="F2810" s="4">
        <v>45071</v>
      </c>
      <c r="G2810" s="4">
        <v>45608</v>
      </c>
      <c r="H2810" t="s">
        <v>307</v>
      </c>
      <c r="I2810" t="s">
        <v>18</v>
      </c>
    </row>
    <row r="2811" spans="1:9" x14ac:dyDescent="0.3">
      <c r="A2811" t="s">
        <v>4770</v>
      </c>
      <c r="B2811" t="s">
        <v>1944</v>
      </c>
      <c r="C2811" t="s">
        <v>39</v>
      </c>
      <c r="D2811">
        <v>356364.57</v>
      </c>
      <c r="E2811">
        <v>22312.639999999999</v>
      </c>
      <c r="F2811" s="4">
        <v>44772</v>
      </c>
      <c r="G2811" s="4">
        <v>45345</v>
      </c>
      <c r="H2811" t="s">
        <v>787</v>
      </c>
      <c r="I2811" t="s">
        <v>18</v>
      </c>
    </row>
    <row r="2812" spans="1:9" x14ac:dyDescent="0.3">
      <c r="A2812" t="s">
        <v>4771</v>
      </c>
      <c r="B2812" t="s">
        <v>4772</v>
      </c>
      <c r="C2812" t="s">
        <v>35</v>
      </c>
      <c r="D2812">
        <v>522444.85</v>
      </c>
      <c r="E2812">
        <v>24592.23</v>
      </c>
      <c r="F2812" s="4">
        <v>45457</v>
      </c>
      <c r="G2812" s="4">
        <v>45696</v>
      </c>
      <c r="H2812" t="s">
        <v>4444</v>
      </c>
      <c r="I2812" t="s">
        <v>18</v>
      </c>
    </row>
    <row r="2813" spans="1:9" x14ac:dyDescent="0.3">
      <c r="A2813" t="s">
        <v>4773</v>
      </c>
      <c r="B2813" t="s">
        <v>2733</v>
      </c>
      <c r="C2813" t="s">
        <v>27</v>
      </c>
      <c r="D2813">
        <v>482585.59999999998</v>
      </c>
      <c r="E2813">
        <v>30903.599999999999</v>
      </c>
      <c r="F2813" s="4">
        <v>45317</v>
      </c>
      <c r="G2813" s="4">
        <v>45669</v>
      </c>
      <c r="H2813" t="s">
        <v>153</v>
      </c>
      <c r="I2813" t="s">
        <v>29</v>
      </c>
    </row>
    <row r="2814" spans="1:9" x14ac:dyDescent="0.3">
      <c r="A2814" t="s">
        <v>4774</v>
      </c>
      <c r="B2814" t="s">
        <v>1406</v>
      </c>
      <c r="C2814" t="s">
        <v>11</v>
      </c>
      <c r="D2814">
        <v>145669.96</v>
      </c>
      <c r="E2814">
        <v>6268.78</v>
      </c>
      <c r="F2814" s="4">
        <v>45348</v>
      </c>
      <c r="G2814" s="4">
        <v>45417</v>
      </c>
      <c r="H2814" t="s">
        <v>2249</v>
      </c>
      <c r="I2814" t="s">
        <v>29</v>
      </c>
    </row>
    <row r="2815" spans="1:9" x14ac:dyDescent="0.3">
      <c r="A2815" t="s">
        <v>4775</v>
      </c>
      <c r="B2815" t="s">
        <v>1463</v>
      </c>
      <c r="C2815" t="s">
        <v>39</v>
      </c>
      <c r="D2815">
        <v>542290.15</v>
      </c>
      <c r="E2815">
        <v>15702.33</v>
      </c>
      <c r="F2815" s="4">
        <v>45459</v>
      </c>
      <c r="G2815" s="4">
        <v>45501</v>
      </c>
      <c r="H2815" t="s">
        <v>96</v>
      </c>
      <c r="I2815" t="s">
        <v>13</v>
      </c>
    </row>
    <row r="2816" spans="1:9" x14ac:dyDescent="0.3">
      <c r="A2816" t="s">
        <v>4776</v>
      </c>
      <c r="B2816" t="s">
        <v>3902</v>
      </c>
      <c r="C2816" t="s">
        <v>39</v>
      </c>
      <c r="D2816">
        <v>365636.17</v>
      </c>
      <c r="E2816">
        <v>39452.47</v>
      </c>
      <c r="F2816" s="4">
        <v>45388</v>
      </c>
      <c r="G2816" s="4">
        <v>45740</v>
      </c>
      <c r="H2816" t="s">
        <v>2084</v>
      </c>
      <c r="I2816" t="s">
        <v>13</v>
      </c>
    </row>
    <row r="2817" spans="1:9" x14ac:dyDescent="0.3">
      <c r="A2817" t="s">
        <v>4777</v>
      </c>
      <c r="B2817" t="s">
        <v>4778</v>
      </c>
      <c r="C2817" t="s">
        <v>16</v>
      </c>
      <c r="D2817">
        <v>797226.38</v>
      </c>
      <c r="E2817">
        <v>32775.49</v>
      </c>
      <c r="F2817" s="4">
        <v>44702</v>
      </c>
      <c r="G2817" s="4">
        <v>44864</v>
      </c>
      <c r="H2817" t="s">
        <v>893</v>
      </c>
      <c r="I2817" t="s">
        <v>13</v>
      </c>
    </row>
    <row r="2818" spans="1:9" x14ac:dyDescent="0.3">
      <c r="A2818" t="s">
        <v>4779</v>
      </c>
      <c r="B2818" t="s">
        <v>4780</v>
      </c>
      <c r="C2818" t="s">
        <v>16</v>
      </c>
      <c r="D2818">
        <v>152265.32999999999</v>
      </c>
      <c r="E2818">
        <v>12374.1</v>
      </c>
      <c r="F2818" s="4">
        <v>45010</v>
      </c>
      <c r="G2818" s="4">
        <v>45800</v>
      </c>
      <c r="H2818" t="s">
        <v>1272</v>
      </c>
      <c r="I2818" t="s">
        <v>18</v>
      </c>
    </row>
    <row r="2819" spans="1:9" x14ac:dyDescent="0.3">
      <c r="A2819" t="s">
        <v>4781</v>
      </c>
      <c r="B2819" t="s">
        <v>2486</v>
      </c>
      <c r="C2819" t="s">
        <v>39</v>
      </c>
      <c r="D2819">
        <v>626911.91</v>
      </c>
      <c r="E2819">
        <v>40890.239999999998</v>
      </c>
      <c r="F2819" s="4">
        <v>45042</v>
      </c>
      <c r="G2819" s="4">
        <v>45343</v>
      </c>
      <c r="H2819" t="s">
        <v>145</v>
      </c>
      <c r="I2819" t="s">
        <v>13</v>
      </c>
    </row>
    <row r="2820" spans="1:9" x14ac:dyDescent="0.3">
      <c r="A2820" t="s">
        <v>4782</v>
      </c>
      <c r="B2820" t="s">
        <v>2451</v>
      </c>
      <c r="C2820" t="s">
        <v>27</v>
      </c>
      <c r="D2820">
        <v>691889.18</v>
      </c>
      <c r="E2820">
        <v>12740.35</v>
      </c>
      <c r="F2820" s="4">
        <v>44755</v>
      </c>
      <c r="G2820" s="4">
        <v>45523</v>
      </c>
      <c r="H2820" t="s">
        <v>534</v>
      </c>
      <c r="I2820" t="s">
        <v>18</v>
      </c>
    </row>
    <row r="2821" spans="1:9" x14ac:dyDescent="0.3">
      <c r="A2821" t="s">
        <v>4783</v>
      </c>
      <c r="B2821" t="s">
        <v>4784</v>
      </c>
      <c r="C2821" t="s">
        <v>16</v>
      </c>
      <c r="D2821">
        <v>326332.86</v>
      </c>
      <c r="E2821">
        <v>11035.82</v>
      </c>
      <c r="F2821" s="4">
        <v>45340</v>
      </c>
      <c r="G2821" s="4">
        <v>45486</v>
      </c>
      <c r="H2821" t="s">
        <v>380</v>
      </c>
      <c r="I2821" t="s">
        <v>29</v>
      </c>
    </row>
    <row r="2822" spans="1:9" x14ac:dyDescent="0.3">
      <c r="A2822" t="s">
        <v>4785</v>
      </c>
      <c r="B2822" t="s">
        <v>3725</v>
      </c>
      <c r="C2822" t="s">
        <v>39</v>
      </c>
      <c r="D2822">
        <v>696161.61</v>
      </c>
      <c r="E2822">
        <v>37676.28</v>
      </c>
      <c r="F2822" s="4">
        <v>45414</v>
      </c>
      <c r="G2822" s="4">
        <v>45424</v>
      </c>
      <c r="H2822" t="s">
        <v>289</v>
      </c>
      <c r="I2822" t="s">
        <v>13</v>
      </c>
    </row>
    <row r="2823" spans="1:9" x14ac:dyDescent="0.3">
      <c r="A2823" t="s">
        <v>4786</v>
      </c>
      <c r="B2823" t="s">
        <v>2851</v>
      </c>
      <c r="C2823" t="s">
        <v>27</v>
      </c>
      <c r="D2823">
        <v>335218.98</v>
      </c>
      <c r="E2823">
        <v>3079.49</v>
      </c>
      <c r="F2823" s="4">
        <v>45051</v>
      </c>
      <c r="G2823" s="4">
        <v>45303</v>
      </c>
      <c r="H2823" t="s">
        <v>1108</v>
      </c>
      <c r="I2823" t="s">
        <v>29</v>
      </c>
    </row>
    <row r="2824" spans="1:9" x14ac:dyDescent="0.3">
      <c r="A2824" t="s">
        <v>4787</v>
      </c>
      <c r="B2824" t="s">
        <v>1944</v>
      </c>
      <c r="C2824" t="s">
        <v>39</v>
      </c>
      <c r="D2824">
        <v>702534.86</v>
      </c>
      <c r="E2824">
        <v>45017.09</v>
      </c>
      <c r="F2824" s="4">
        <v>44661</v>
      </c>
      <c r="G2824" s="4">
        <v>45242</v>
      </c>
      <c r="H2824" t="s">
        <v>795</v>
      </c>
      <c r="I2824" t="s">
        <v>18</v>
      </c>
    </row>
    <row r="2825" spans="1:9" x14ac:dyDescent="0.3">
      <c r="A2825" t="s">
        <v>4788</v>
      </c>
      <c r="B2825" t="s">
        <v>874</v>
      </c>
      <c r="C2825" t="s">
        <v>11</v>
      </c>
      <c r="D2825">
        <v>300039.56</v>
      </c>
      <c r="E2825">
        <v>33337.519999999997</v>
      </c>
      <c r="F2825" s="4">
        <v>44799</v>
      </c>
      <c r="G2825" s="4">
        <v>45072</v>
      </c>
      <c r="H2825" t="s">
        <v>474</v>
      </c>
      <c r="I2825" t="s">
        <v>29</v>
      </c>
    </row>
    <row r="2826" spans="1:9" x14ac:dyDescent="0.3">
      <c r="A2826" t="s">
        <v>4789</v>
      </c>
      <c r="B2826" t="s">
        <v>2875</v>
      </c>
      <c r="C2826" t="s">
        <v>27</v>
      </c>
      <c r="D2826">
        <v>329263.38</v>
      </c>
      <c r="E2826">
        <v>13782.59</v>
      </c>
      <c r="F2826" s="4">
        <v>45240</v>
      </c>
      <c r="G2826" s="4">
        <v>45839</v>
      </c>
      <c r="H2826" t="s">
        <v>1517</v>
      </c>
      <c r="I2826" t="s">
        <v>18</v>
      </c>
    </row>
    <row r="2827" spans="1:9" x14ac:dyDescent="0.3">
      <c r="A2827" t="s">
        <v>4790</v>
      </c>
      <c r="B2827" t="s">
        <v>1590</v>
      </c>
      <c r="C2827" t="s">
        <v>11</v>
      </c>
      <c r="D2827">
        <v>139846.91</v>
      </c>
      <c r="E2827">
        <v>15519.76</v>
      </c>
      <c r="F2827" s="4">
        <v>44838</v>
      </c>
      <c r="G2827" s="4">
        <v>45320</v>
      </c>
      <c r="H2827" t="s">
        <v>85</v>
      </c>
      <c r="I2827" t="s">
        <v>18</v>
      </c>
    </row>
    <row r="2828" spans="1:9" x14ac:dyDescent="0.3">
      <c r="A2828" t="s">
        <v>4791</v>
      </c>
      <c r="B2828" t="s">
        <v>1880</v>
      </c>
      <c r="C2828" t="s">
        <v>16</v>
      </c>
      <c r="D2828">
        <v>165202.48000000001</v>
      </c>
      <c r="E2828">
        <v>35222.07</v>
      </c>
      <c r="F2828" s="4">
        <v>44208</v>
      </c>
      <c r="G2828" s="4">
        <v>44975</v>
      </c>
      <c r="H2828" t="s">
        <v>58</v>
      </c>
      <c r="I2828" t="s">
        <v>18</v>
      </c>
    </row>
    <row r="2829" spans="1:9" x14ac:dyDescent="0.3">
      <c r="A2829" t="s">
        <v>4792</v>
      </c>
      <c r="B2829" t="s">
        <v>1194</v>
      </c>
      <c r="C2829" t="s">
        <v>16</v>
      </c>
      <c r="D2829">
        <v>253091.07</v>
      </c>
      <c r="E2829">
        <v>44683.35</v>
      </c>
      <c r="F2829" s="4">
        <v>45174</v>
      </c>
      <c r="G2829" s="4">
        <v>45333</v>
      </c>
      <c r="H2829" t="s">
        <v>1286</v>
      </c>
      <c r="I2829"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2345-8A48-434B-8641-BC9C7DD0F109}">
  <dimension ref="A1:Y2832"/>
  <sheetViews>
    <sheetView tabSelected="1" topLeftCell="I1" workbookViewId="0">
      <selection activeCell="F2" sqref="F2"/>
    </sheetView>
  </sheetViews>
  <sheetFormatPr defaultRowHeight="14.4" x14ac:dyDescent="0.3"/>
  <cols>
    <col min="1" max="1" width="10.77734375" bestFit="1" customWidth="1"/>
    <col min="2" max="2" width="13.6640625" bestFit="1" customWidth="1"/>
    <col min="3" max="3" width="14.6640625" bestFit="1" customWidth="1"/>
    <col min="4" max="4" width="18.6640625" bestFit="1" customWidth="1"/>
    <col min="5" max="5" width="17.77734375" bestFit="1" customWidth="1"/>
    <col min="6" max="6" width="17.88671875" bestFit="1" customWidth="1"/>
    <col min="7" max="7" width="17.33203125" bestFit="1" customWidth="1"/>
    <col min="8" max="8" width="10.5546875" bestFit="1" customWidth="1"/>
    <col min="9" max="9" width="11.44140625" customWidth="1"/>
    <col min="10" max="10" width="21.44140625" bestFit="1" customWidth="1"/>
    <col min="11" max="11" width="21.88671875" bestFit="1" customWidth="1"/>
    <col min="12" max="12" width="19.21875" bestFit="1" customWidth="1"/>
    <col min="13" max="13" width="19" bestFit="1" customWidth="1"/>
    <col min="14" max="14" width="12.33203125" bestFit="1" customWidth="1"/>
    <col min="15" max="15" width="14.44140625" bestFit="1" customWidth="1"/>
    <col min="16" max="16" width="15.109375" bestFit="1" customWidth="1"/>
    <col min="17" max="17" width="11.88671875" bestFit="1" customWidth="1"/>
    <col min="18" max="18" width="12.44140625" bestFit="1" customWidth="1"/>
    <col min="19" max="19" width="14.5546875" bestFit="1" customWidth="1"/>
    <col min="20" max="20" width="19.77734375" bestFit="1" customWidth="1"/>
    <col min="21" max="21" width="27" bestFit="1" customWidth="1"/>
  </cols>
  <sheetData>
    <row r="1" spans="1:25" x14ac:dyDescent="0.3">
      <c r="A1" t="s">
        <v>0</v>
      </c>
      <c r="B1" t="s">
        <v>1</v>
      </c>
      <c r="C1" t="s">
        <v>2</v>
      </c>
      <c r="D1" t="s">
        <v>3</v>
      </c>
      <c r="E1" t="s">
        <v>4</v>
      </c>
      <c r="F1" t="s">
        <v>5</v>
      </c>
      <c r="G1" t="s">
        <v>6</v>
      </c>
      <c r="H1" t="s">
        <v>7</v>
      </c>
      <c r="I1" t="s">
        <v>8</v>
      </c>
      <c r="J1" t="s">
        <v>4794</v>
      </c>
      <c r="K1" t="s">
        <v>4795</v>
      </c>
      <c r="L1" t="s">
        <v>4796</v>
      </c>
      <c r="M1" t="s">
        <v>4797</v>
      </c>
      <c r="N1" t="s">
        <v>4798</v>
      </c>
      <c r="O1" t="s">
        <v>4799</v>
      </c>
      <c r="P1" t="s">
        <v>4800</v>
      </c>
      <c r="Q1" t="s">
        <v>4801</v>
      </c>
      <c r="R1" t="s">
        <v>4802</v>
      </c>
      <c r="S1" t="s">
        <v>4803</v>
      </c>
      <c r="T1" t="s">
        <v>4804</v>
      </c>
      <c r="U1" t="s">
        <v>4805</v>
      </c>
    </row>
    <row r="2" spans="1:25" x14ac:dyDescent="0.3">
      <c r="A2" s="2" t="s">
        <v>9</v>
      </c>
      <c r="B2" s="2" t="s">
        <v>10</v>
      </c>
      <c r="C2" s="2" t="s">
        <v>11</v>
      </c>
      <c r="D2" s="51">
        <v>169869.71</v>
      </c>
      <c r="E2" s="51">
        <v>27193.94</v>
      </c>
      <c r="F2" s="1">
        <v>44402</v>
      </c>
      <c r="G2" s="1">
        <v>44859</v>
      </c>
      <c r="H2" s="2" t="s">
        <v>12</v>
      </c>
      <c r="I2" s="2" t="s">
        <v>13</v>
      </c>
      <c r="J2">
        <f>Sheet1[[#This Row],[policy_end_date]]-Sheet1[[#This Row],[policy_start_date]]</f>
        <v>457</v>
      </c>
      <c r="K2" s="5">
        <f>(Sheet1[[#This Row],[policy_end_date]]-Sheet1[[#This Row],[policy_start_date]])/365</f>
        <v>1.252054794520548</v>
      </c>
      <c r="L2" s="2" t="str">
        <f>IF(Sheet1[[#This Row],[coverage_amount]]&lt;300000,"Low",IF(Sheet1[[#This Row],[coverage_amount]]&lt;700000,"Medium","High"))</f>
        <v>Low</v>
      </c>
      <c r="M2" s="2" t="str">
        <f>IF(Sheet1[[#This Row],[annual_premium]]&lt;15000,"Low",IF(Sheet1[[#This Row],[annual_premium]]&lt;35000,"Medium","High"))</f>
        <v>Medium</v>
      </c>
      <c r="N2" s="2">
        <f>YEAR(Sheet1[[#This Row],[policy_start_date]])</f>
        <v>2021</v>
      </c>
      <c r="O2" s="2" t="str">
        <f>TEXT(Sheet1[[#This Row],[policy_start_date]],"mmm")</f>
        <v>Jul</v>
      </c>
      <c r="P2" s="2" t="str">
        <f>"Q"&amp;ROUNDUP(MONTH(Sheet1[[#This Row],[policy_start_date]])/3,0)</f>
        <v>Q3</v>
      </c>
      <c r="Q2" s="2">
        <f ca="1">DATEDIF(Sheet1[[#This Row],[policy_start_date]],TODAY(),"D")</f>
        <v>1830</v>
      </c>
      <c r="R2" s="2">
        <f>YEAR(Sheet1[[#This Row],[policy_end_date]])</f>
        <v>2022</v>
      </c>
      <c r="S2" s="2" t="str">
        <f>TEXT(Sheet1[[#This Row],[policy_end_date]],"mmm")</f>
        <v>Oct</v>
      </c>
      <c r="T2" s="2" t="str">
        <f>IF(Sheet1[[#This Row],[status]]="Active","Active","Inactive")</f>
        <v>Active</v>
      </c>
      <c r="U2" s="6">
        <f>Sheet1[[#This Row],[coverage_amount]]/Sheet1[[#This Row],[annual_premium]]</f>
        <v>6.2466016325696092</v>
      </c>
    </row>
    <row r="3" spans="1:25" x14ac:dyDescent="0.3">
      <c r="A3" s="2" t="s">
        <v>14</v>
      </c>
      <c r="B3" s="2" t="s">
        <v>15</v>
      </c>
      <c r="C3" s="2" t="s">
        <v>16</v>
      </c>
      <c r="D3" s="51">
        <v>546514.84</v>
      </c>
      <c r="E3" s="51">
        <v>19603.439999999999</v>
      </c>
      <c r="F3" s="1">
        <v>44823</v>
      </c>
      <c r="G3" s="1">
        <v>45411</v>
      </c>
      <c r="H3" s="2" t="s">
        <v>17</v>
      </c>
      <c r="I3" s="2" t="s">
        <v>18</v>
      </c>
      <c r="J3">
        <f>Sheet1[[#This Row],[policy_end_date]]-Sheet1[[#This Row],[policy_start_date]]</f>
        <v>588</v>
      </c>
      <c r="K3" s="5">
        <f>(Sheet1[[#This Row],[policy_end_date]]-Sheet1[[#This Row],[policy_start_date]])/365</f>
        <v>1.6109589041095891</v>
      </c>
      <c r="L3" s="2" t="str">
        <f>IF(Sheet1[[#This Row],[coverage_amount]]&lt;300000,"Low",IF(Sheet1[[#This Row],[coverage_amount]]&lt;700000,"Medium","High"))</f>
        <v>Medium</v>
      </c>
      <c r="M3" s="2" t="str">
        <f>IF(Sheet1[[#This Row],[annual_premium]]&lt;15000,"Low",IF(Sheet1[[#This Row],[annual_premium]]&lt;35000,"Medium","High"))</f>
        <v>Medium</v>
      </c>
      <c r="N3" s="2">
        <f>YEAR(Sheet1[[#This Row],[policy_start_date]])</f>
        <v>2022</v>
      </c>
      <c r="O3" s="2" t="str">
        <f>TEXT(Sheet1[[#This Row],[policy_start_date]],"mmm")</f>
        <v>Sep</v>
      </c>
      <c r="P3" s="2" t="str">
        <f>"Q"&amp;ROUNDUP(MONTH(Sheet1[[#This Row],[policy_start_date]])/3,0)</f>
        <v>Q3</v>
      </c>
      <c r="Q3" s="2">
        <f ca="1">DATEDIF(Sheet1[[#This Row],[policy_start_date]],TODAY(),"D")</f>
        <v>1409</v>
      </c>
      <c r="R3" s="2">
        <f>YEAR(Sheet1[[#This Row],[policy_end_date]])</f>
        <v>2024</v>
      </c>
      <c r="S3" s="2" t="str">
        <f>TEXT(Sheet1[[#This Row],[policy_end_date]],"mmm")</f>
        <v>Apr</v>
      </c>
      <c r="T3" s="2" t="str">
        <f>IF(Sheet1[[#This Row],[status]]="Active","Active","Inactive")</f>
        <v>Inactive</v>
      </c>
      <c r="U3" s="6">
        <f>Sheet1[[#This Row],[coverage_amount]]/Sheet1[[#This Row],[annual_premium]]</f>
        <v>27.878517239831378</v>
      </c>
    </row>
    <row r="4" spans="1:25" x14ac:dyDescent="0.3">
      <c r="A4" s="2" t="s">
        <v>19</v>
      </c>
      <c r="B4" s="2" t="s">
        <v>20</v>
      </c>
      <c r="C4" s="2" t="s">
        <v>11</v>
      </c>
      <c r="D4" s="51">
        <v>944249.15</v>
      </c>
      <c r="E4" s="51">
        <v>36274.58</v>
      </c>
      <c r="F4" s="1">
        <v>44903</v>
      </c>
      <c r="G4" s="1">
        <v>45770</v>
      </c>
      <c r="H4" s="2" t="s">
        <v>21</v>
      </c>
      <c r="I4" s="2" t="s">
        <v>18</v>
      </c>
      <c r="J4">
        <f>Sheet1[[#This Row],[policy_end_date]]-Sheet1[[#This Row],[policy_start_date]]</f>
        <v>867</v>
      </c>
      <c r="K4" s="5">
        <f>(Sheet1[[#This Row],[policy_end_date]]-Sheet1[[#This Row],[policy_start_date]])/365</f>
        <v>2.3753424657534246</v>
      </c>
      <c r="L4" s="2" t="str">
        <f>IF(Sheet1[[#This Row],[coverage_amount]]&lt;300000,"Low",IF(Sheet1[[#This Row],[coverage_amount]]&lt;700000,"Medium","High"))</f>
        <v>High</v>
      </c>
      <c r="M4" s="2" t="str">
        <f>IF(Sheet1[[#This Row],[annual_premium]]&lt;15000,"Low",IF(Sheet1[[#This Row],[annual_premium]]&lt;35000,"Medium","High"))</f>
        <v>High</v>
      </c>
      <c r="N4" s="2">
        <f>YEAR(Sheet1[[#This Row],[policy_start_date]])</f>
        <v>2022</v>
      </c>
      <c r="O4" s="2" t="str">
        <f>TEXT(Sheet1[[#This Row],[policy_start_date]],"mmm")</f>
        <v>Dec</v>
      </c>
      <c r="P4" s="2" t="str">
        <f>"Q"&amp;ROUNDUP(MONTH(Sheet1[[#This Row],[policy_start_date]])/3,0)</f>
        <v>Q4</v>
      </c>
      <c r="Q4" s="2">
        <f ca="1">DATEDIF(Sheet1[[#This Row],[policy_start_date]],TODAY(),"D")</f>
        <v>1329</v>
      </c>
      <c r="R4" s="2">
        <f>YEAR(Sheet1[[#This Row],[policy_end_date]])</f>
        <v>2025</v>
      </c>
      <c r="S4" s="2" t="str">
        <f>TEXT(Sheet1[[#This Row],[policy_end_date]],"mmm")</f>
        <v>Apr</v>
      </c>
      <c r="T4" s="2" t="str">
        <f>IF(Sheet1[[#This Row],[status]]="Active","Active","Inactive")</f>
        <v>Inactive</v>
      </c>
      <c r="U4" s="6">
        <f>Sheet1[[#This Row],[coverage_amount]]/Sheet1[[#This Row],[annual_premium]]</f>
        <v>26.030601870510974</v>
      </c>
    </row>
    <row r="5" spans="1:25" x14ac:dyDescent="0.3">
      <c r="A5" s="2" t="s">
        <v>22</v>
      </c>
      <c r="B5" s="2" t="s">
        <v>23</v>
      </c>
      <c r="C5" s="2" t="s">
        <v>11</v>
      </c>
      <c r="D5" s="51">
        <v>209475.32</v>
      </c>
      <c r="E5" s="51">
        <v>23091.58</v>
      </c>
      <c r="F5" s="1">
        <v>45391</v>
      </c>
      <c r="G5" s="1">
        <v>45493</v>
      </c>
      <c r="H5" s="2" t="s">
        <v>24</v>
      </c>
      <c r="I5" s="2" t="s">
        <v>13</v>
      </c>
      <c r="J5">
        <f>Sheet1[[#This Row],[policy_end_date]]-Sheet1[[#This Row],[policy_start_date]]</f>
        <v>102</v>
      </c>
      <c r="K5" s="5">
        <f>(Sheet1[[#This Row],[policy_end_date]]-Sheet1[[#This Row],[policy_start_date]])/365</f>
        <v>0.27945205479452057</v>
      </c>
      <c r="L5" s="2" t="str">
        <f>IF(Sheet1[[#This Row],[coverage_amount]]&lt;300000,"Low",IF(Sheet1[[#This Row],[coverage_amount]]&lt;700000,"Medium","High"))</f>
        <v>Low</v>
      </c>
      <c r="M5" s="2" t="str">
        <f>IF(Sheet1[[#This Row],[annual_premium]]&lt;15000,"Low",IF(Sheet1[[#This Row],[annual_premium]]&lt;35000,"Medium","High"))</f>
        <v>Medium</v>
      </c>
      <c r="N5" s="2">
        <f>YEAR(Sheet1[[#This Row],[policy_start_date]])</f>
        <v>2024</v>
      </c>
      <c r="O5" s="2" t="str">
        <f>TEXT(Sheet1[[#This Row],[policy_start_date]],"mmm")</f>
        <v>Apr</v>
      </c>
      <c r="P5" s="2" t="str">
        <f>"Q"&amp;ROUNDUP(MONTH(Sheet1[[#This Row],[policy_start_date]])/3,0)</f>
        <v>Q2</v>
      </c>
      <c r="Q5" s="2">
        <f ca="1">DATEDIF(Sheet1[[#This Row],[policy_start_date]],TODAY(),"D")</f>
        <v>841</v>
      </c>
      <c r="R5" s="2">
        <f>YEAR(Sheet1[[#This Row],[policy_end_date]])</f>
        <v>2024</v>
      </c>
      <c r="S5" s="2" t="str">
        <f>TEXT(Sheet1[[#This Row],[policy_end_date]],"mmm")</f>
        <v>Jul</v>
      </c>
      <c r="T5" s="2" t="str">
        <f>IF(Sheet1[[#This Row],[status]]="Active","Active","Inactive")</f>
        <v>Active</v>
      </c>
      <c r="U5" s="6">
        <f>Sheet1[[#This Row],[coverage_amount]]/Sheet1[[#This Row],[annual_premium]]</f>
        <v>9.0715022532022491</v>
      </c>
    </row>
    <row r="6" spans="1:25" x14ac:dyDescent="0.3">
      <c r="A6" s="2" t="s">
        <v>25</v>
      </c>
      <c r="B6" s="2" t="s">
        <v>26</v>
      </c>
      <c r="C6" s="2" t="s">
        <v>27</v>
      </c>
      <c r="D6" s="51">
        <v>887938.35</v>
      </c>
      <c r="E6" s="51">
        <v>10458.219999999999</v>
      </c>
      <c r="F6" s="1">
        <v>44842</v>
      </c>
      <c r="G6" s="1">
        <v>45638</v>
      </c>
      <c r="H6" s="2" t="s">
        <v>28</v>
      </c>
      <c r="I6" s="2" t="s">
        <v>29</v>
      </c>
      <c r="J6">
        <f>Sheet1[[#This Row],[policy_end_date]]-Sheet1[[#This Row],[policy_start_date]]</f>
        <v>796</v>
      </c>
      <c r="K6" s="5">
        <f>(Sheet1[[#This Row],[policy_end_date]]-Sheet1[[#This Row],[policy_start_date]])/365</f>
        <v>2.1808219178082191</v>
      </c>
      <c r="L6" s="2" t="str">
        <f>IF(Sheet1[[#This Row],[coverage_amount]]&lt;300000,"Low",IF(Sheet1[[#This Row],[coverage_amount]]&lt;700000,"Medium","High"))</f>
        <v>High</v>
      </c>
      <c r="M6" s="2" t="str">
        <f>IF(Sheet1[[#This Row],[annual_premium]]&lt;15000,"Low",IF(Sheet1[[#This Row],[annual_premium]]&lt;35000,"Medium","High"))</f>
        <v>Low</v>
      </c>
      <c r="N6" s="2">
        <f>YEAR(Sheet1[[#This Row],[policy_start_date]])</f>
        <v>2022</v>
      </c>
      <c r="O6" s="2" t="str">
        <f>TEXT(Sheet1[[#This Row],[policy_start_date]],"mmm")</f>
        <v>Oct</v>
      </c>
      <c r="P6" s="2" t="str">
        <f>"Q"&amp;ROUNDUP(MONTH(Sheet1[[#This Row],[policy_start_date]])/3,0)</f>
        <v>Q4</v>
      </c>
      <c r="Q6" s="2">
        <f ca="1">DATEDIF(Sheet1[[#This Row],[policy_start_date]],TODAY(),"D")</f>
        <v>1390</v>
      </c>
      <c r="R6" s="2">
        <f>YEAR(Sheet1[[#This Row],[policy_end_date]])</f>
        <v>2024</v>
      </c>
      <c r="S6" s="2" t="str">
        <f>TEXT(Sheet1[[#This Row],[policy_end_date]],"mmm")</f>
        <v>Dec</v>
      </c>
      <c r="T6" s="2" t="str">
        <f>IF(Sheet1[[#This Row],[status]]="Active","Active","Inactive")</f>
        <v>Inactive</v>
      </c>
      <c r="U6" s="6">
        <f>Sheet1[[#This Row],[coverage_amount]]/Sheet1[[#This Row],[annual_premium]]</f>
        <v>84.903391781775483</v>
      </c>
    </row>
    <row r="7" spans="1:25" x14ac:dyDescent="0.3">
      <c r="A7" s="2" t="s">
        <v>30</v>
      </c>
      <c r="B7" s="2" t="s">
        <v>31</v>
      </c>
      <c r="C7" s="2" t="s">
        <v>16</v>
      </c>
      <c r="D7" s="51">
        <v>979428.37</v>
      </c>
      <c r="E7" s="51">
        <v>4539.3500000000004</v>
      </c>
      <c r="F7" s="1">
        <v>44374</v>
      </c>
      <c r="G7" s="1">
        <v>44416</v>
      </c>
      <c r="H7" s="2" t="s">
        <v>32</v>
      </c>
      <c r="I7" s="2" t="s">
        <v>18</v>
      </c>
      <c r="J7">
        <f>Sheet1[[#This Row],[policy_end_date]]-Sheet1[[#This Row],[policy_start_date]]</f>
        <v>42</v>
      </c>
      <c r="K7" s="5">
        <f>(Sheet1[[#This Row],[policy_end_date]]-Sheet1[[#This Row],[policy_start_date]])/365</f>
        <v>0.11506849315068493</v>
      </c>
      <c r="L7" s="2" t="str">
        <f>IF(Sheet1[[#This Row],[coverage_amount]]&lt;300000,"Low",IF(Sheet1[[#This Row],[coverage_amount]]&lt;700000,"Medium","High"))</f>
        <v>High</v>
      </c>
      <c r="M7" s="2" t="str">
        <f>IF(Sheet1[[#This Row],[annual_premium]]&lt;15000,"Low",IF(Sheet1[[#This Row],[annual_premium]]&lt;35000,"Medium","High"))</f>
        <v>Low</v>
      </c>
      <c r="N7" s="2">
        <f>YEAR(Sheet1[[#This Row],[policy_start_date]])</f>
        <v>2021</v>
      </c>
      <c r="O7" s="2" t="str">
        <f>TEXT(Sheet1[[#This Row],[policy_start_date]],"mmm")</f>
        <v>Jun</v>
      </c>
      <c r="P7" s="2" t="str">
        <f>"Q"&amp;ROUNDUP(MONTH(Sheet1[[#This Row],[policy_start_date]])/3,0)</f>
        <v>Q2</v>
      </c>
      <c r="Q7" s="2">
        <f ca="1">DATEDIF(Sheet1[[#This Row],[policy_start_date]],TODAY(),"D")</f>
        <v>1858</v>
      </c>
      <c r="R7" s="2">
        <f>YEAR(Sheet1[[#This Row],[policy_end_date]])</f>
        <v>2021</v>
      </c>
      <c r="S7" s="2" t="str">
        <f>TEXT(Sheet1[[#This Row],[policy_end_date]],"mmm")</f>
        <v>Aug</v>
      </c>
      <c r="T7" s="2" t="str">
        <f>IF(Sheet1[[#This Row],[status]]="Active","Active","Inactive")</f>
        <v>Inactive</v>
      </c>
      <c r="U7" s="6">
        <f>Sheet1[[#This Row],[coverage_amount]]/Sheet1[[#This Row],[annual_premium]]</f>
        <v>215.76401246874551</v>
      </c>
    </row>
    <row r="8" spans="1:25" x14ac:dyDescent="0.3">
      <c r="A8" s="2" t="s">
        <v>33</v>
      </c>
      <c r="B8" s="2" t="s">
        <v>34</v>
      </c>
      <c r="C8" s="2" t="s">
        <v>35</v>
      </c>
      <c r="D8" s="51">
        <v>541181.31000000006</v>
      </c>
      <c r="E8" s="51">
        <v>45441.66</v>
      </c>
      <c r="F8" s="1">
        <v>44827</v>
      </c>
      <c r="G8" s="1">
        <v>45331</v>
      </c>
      <c r="H8" s="2" t="s">
        <v>36</v>
      </c>
      <c r="I8" s="2" t="s">
        <v>29</v>
      </c>
      <c r="J8">
        <f>Sheet1[[#This Row],[policy_end_date]]-Sheet1[[#This Row],[policy_start_date]]</f>
        <v>504</v>
      </c>
      <c r="K8" s="5">
        <f>(Sheet1[[#This Row],[policy_end_date]]-Sheet1[[#This Row],[policy_start_date]])/365</f>
        <v>1.3808219178082193</v>
      </c>
      <c r="L8" s="2" t="str">
        <f>IF(Sheet1[[#This Row],[coverage_amount]]&lt;300000,"Low",IF(Sheet1[[#This Row],[coverage_amount]]&lt;700000,"Medium","High"))</f>
        <v>Medium</v>
      </c>
      <c r="M8" s="2" t="str">
        <f>IF(Sheet1[[#This Row],[annual_premium]]&lt;15000,"Low",IF(Sheet1[[#This Row],[annual_premium]]&lt;35000,"Medium","High"))</f>
        <v>High</v>
      </c>
      <c r="N8" s="2">
        <f>YEAR(Sheet1[[#This Row],[policy_start_date]])</f>
        <v>2022</v>
      </c>
      <c r="O8" s="2" t="str">
        <f>TEXT(Sheet1[[#This Row],[policy_start_date]],"mmm")</f>
        <v>Sep</v>
      </c>
      <c r="P8" s="2" t="str">
        <f>"Q"&amp;ROUNDUP(MONTH(Sheet1[[#This Row],[policy_start_date]])/3,0)</f>
        <v>Q3</v>
      </c>
      <c r="Q8" s="2">
        <f ca="1">DATEDIF(Sheet1[[#This Row],[policy_start_date]],TODAY(),"D")</f>
        <v>1405</v>
      </c>
      <c r="R8" s="2">
        <f>YEAR(Sheet1[[#This Row],[policy_end_date]])</f>
        <v>2024</v>
      </c>
      <c r="S8" s="2" t="str">
        <f>TEXT(Sheet1[[#This Row],[policy_end_date]],"mmm")</f>
        <v>Feb</v>
      </c>
      <c r="T8" s="2" t="str">
        <f>IF(Sheet1[[#This Row],[status]]="Active","Active","Inactive")</f>
        <v>Inactive</v>
      </c>
      <c r="U8" s="6">
        <f>Sheet1[[#This Row],[coverage_amount]]/Sheet1[[#This Row],[annual_premium]]</f>
        <v>11.909364886758098</v>
      </c>
      <c r="Y8">
        <f>COUNTA(policy_id)</f>
        <v>1</v>
      </c>
    </row>
    <row r="9" spans="1:25" x14ac:dyDescent="0.3">
      <c r="A9" s="2" t="s">
        <v>37</v>
      </c>
      <c r="B9" s="2" t="s">
        <v>38</v>
      </c>
      <c r="C9" s="2" t="s">
        <v>39</v>
      </c>
      <c r="D9" s="51">
        <v>971674.8</v>
      </c>
      <c r="E9" s="51">
        <v>48214.239999999998</v>
      </c>
      <c r="F9" s="1">
        <v>44918</v>
      </c>
      <c r="G9" s="1">
        <v>45524</v>
      </c>
      <c r="H9" s="2" t="s">
        <v>40</v>
      </c>
      <c r="I9" s="2" t="s">
        <v>13</v>
      </c>
      <c r="J9">
        <f>Sheet1[[#This Row],[policy_end_date]]-Sheet1[[#This Row],[policy_start_date]]</f>
        <v>606</v>
      </c>
      <c r="K9" s="5">
        <f>(Sheet1[[#This Row],[policy_end_date]]-Sheet1[[#This Row],[policy_start_date]])/365</f>
        <v>1.6602739726027398</v>
      </c>
      <c r="L9" s="2" t="str">
        <f>IF(Sheet1[[#This Row],[coverage_amount]]&lt;300000,"Low",IF(Sheet1[[#This Row],[coverage_amount]]&lt;700000,"Medium","High"))</f>
        <v>High</v>
      </c>
      <c r="M9" s="2" t="str">
        <f>IF(Sheet1[[#This Row],[annual_premium]]&lt;15000,"Low",IF(Sheet1[[#This Row],[annual_premium]]&lt;35000,"Medium","High"))</f>
        <v>High</v>
      </c>
      <c r="N9" s="2">
        <f>YEAR(Sheet1[[#This Row],[policy_start_date]])</f>
        <v>2022</v>
      </c>
      <c r="O9" s="2" t="str">
        <f>TEXT(Sheet1[[#This Row],[policy_start_date]],"mmm")</f>
        <v>Dec</v>
      </c>
      <c r="P9" s="2" t="str">
        <f>"Q"&amp;ROUNDUP(MONTH(Sheet1[[#This Row],[policy_start_date]])/3,0)</f>
        <v>Q4</v>
      </c>
      <c r="Q9" s="2">
        <f ca="1">DATEDIF(Sheet1[[#This Row],[policy_start_date]],TODAY(),"D")</f>
        <v>1314</v>
      </c>
      <c r="R9" s="2">
        <f>YEAR(Sheet1[[#This Row],[policy_end_date]])</f>
        <v>2024</v>
      </c>
      <c r="S9" s="2" t="str">
        <f>TEXT(Sheet1[[#This Row],[policy_end_date]],"mmm")</f>
        <v>Aug</v>
      </c>
      <c r="T9" s="2" t="str">
        <f>IF(Sheet1[[#This Row],[status]]="Active","Active","Inactive")</f>
        <v>Active</v>
      </c>
      <c r="U9" s="6">
        <f>Sheet1[[#This Row],[coverage_amount]]/Sheet1[[#This Row],[annual_premium]]</f>
        <v>20.153274219400743</v>
      </c>
    </row>
    <row r="10" spans="1:25" x14ac:dyDescent="0.3">
      <c r="A10" s="2" t="s">
        <v>41</v>
      </c>
      <c r="B10" s="2" t="s">
        <v>42</v>
      </c>
      <c r="C10" s="2" t="s">
        <v>11</v>
      </c>
      <c r="D10" s="51">
        <v>130539.69</v>
      </c>
      <c r="E10" s="51">
        <v>3511.69</v>
      </c>
      <c r="F10" s="1">
        <v>45268</v>
      </c>
      <c r="G10" s="1">
        <v>45724</v>
      </c>
      <c r="H10" s="2" t="s">
        <v>43</v>
      </c>
      <c r="I10" s="2" t="s">
        <v>29</v>
      </c>
      <c r="J10">
        <f>Sheet1[[#This Row],[policy_end_date]]-Sheet1[[#This Row],[policy_start_date]]</f>
        <v>456</v>
      </c>
      <c r="K10" s="5">
        <f>(Sheet1[[#This Row],[policy_end_date]]-Sheet1[[#This Row],[policy_start_date]])/365</f>
        <v>1.2493150684931507</v>
      </c>
      <c r="L10" s="2" t="str">
        <f>IF(Sheet1[[#This Row],[coverage_amount]]&lt;300000,"Low",IF(Sheet1[[#This Row],[coverage_amount]]&lt;700000,"Medium","High"))</f>
        <v>Low</v>
      </c>
      <c r="M10" s="2" t="str">
        <f>IF(Sheet1[[#This Row],[annual_premium]]&lt;15000,"Low",IF(Sheet1[[#This Row],[annual_premium]]&lt;35000,"Medium","High"))</f>
        <v>Low</v>
      </c>
      <c r="N10" s="2">
        <f>YEAR(Sheet1[[#This Row],[policy_start_date]])</f>
        <v>2023</v>
      </c>
      <c r="O10" s="2" t="str">
        <f>TEXT(Sheet1[[#This Row],[policy_start_date]],"mmm")</f>
        <v>Dec</v>
      </c>
      <c r="P10" s="2" t="str">
        <f>"Q"&amp;ROUNDUP(MONTH(Sheet1[[#This Row],[policy_start_date]])/3,0)</f>
        <v>Q4</v>
      </c>
      <c r="Q10" s="2">
        <f ca="1">DATEDIF(Sheet1[[#This Row],[policy_start_date]],TODAY(),"D")</f>
        <v>964</v>
      </c>
      <c r="R10" s="2">
        <f>YEAR(Sheet1[[#This Row],[policy_end_date]])</f>
        <v>2025</v>
      </c>
      <c r="S10" s="2" t="str">
        <f>TEXT(Sheet1[[#This Row],[policy_end_date]],"mmm")</f>
        <v>Mar</v>
      </c>
      <c r="T10" s="2" t="str">
        <f>IF(Sheet1[[#This Row],[status]]="Active","Active","Inactive")</f>
        <v>Inactive</v>
      </c>
      <c r="U10" s="6">
        <f>Sheet1[[#This Row],[coverage_amount]]/Sheet1[[#This Row],[annual_premium]]</f>
        <v>37.172896810367661</v>
      </c>
    </row>
    <row r="11" spans="1:25" x14ac:dyDescent="0.3">
      <c r="A11" s="2" t="s">
        <v>44</v>
      </c>
      <c r="B11" s="2" t="s">
        <v>45</v>
      </c>
      <c r="C11" s="2" t="s">
        <v>16</v>
      </c>
      <c r="D11" s="51">
        <v>131152.57999999999</v>
      </c>
      <c r="E11" s="51">
        <v>9900.2999999999993</v>
      </c>
      <c r="F11" s="1">
        <v>44879</v>
      </c>
      <c r="G11" s="1">
        <v>45057</v>
      </c>
      <c r="H11" s="2" t="s">
        <v>46</v>
      </c>
      <c r="I11" s="2" t="s">
        <v>13</v>
      </c>
      <c r="J11">
        <f>Sheet1[[#This Row],[policy_end_date]]-Sheet1[[#This Row],[policy_start_date]]</f>
        <v>178</v>
      </c>
      <c r="K11" s="5">
        <f>(Sheet1[[#This Row],[policy_end_date]]-Sheet1[[#This Row],[policy_start_date]])/365</f>
        <v>0.48767123287671232</v>
      </c>
      <c r="L11" s="2" t="str">
        <f>IF(Sheet1[[#This Row],[coverage_amount]]&lt;300000,"Low",IF(Sheet1[[#This Row],[coverage_amount]]&lt;700000,"Medium","High"))</f>
        <v>Low</v>
      </c>
      <c r="M11" s="2" t="str">
        <f>IF(Sheet1[[#This Row],[annual_premium]]&lt;15000,"Low",IF(Sheet1[[#This Row],[annual_premium]]&lt;35000,"Medium","High"))</f>
        <v>Low</v>
      </c>
      <c r="N11" s="2">
        <f>YEAR(Sheet1[[#This Row],[policy_start_date]])</f>
        <v>2022</v>
      </c>
      <c r="O11" s="2" t="str">
        <f>TEXT(Sheet1[[#This Row],[policy_start_date]],"mmm")</f>
        <v>Nov</v>
      </c>
      <c r="P11" s="2" t="str">
        <f>"Q"&amp;ROUNDUP(MONTH(Sheet1[[#This Row],[policy_start_date]])/3,0)</f>
        <v>Q4</v>
      </c>
      <c r="Q11" s="2">
        <f ca="1">DATEDIF(Sheet1[[#This Row],[policy_start_date]],TODAY(),"D")</f>
        <v>1353</v>
      </c>
      <c r="R11" s="2">
        <f>YEAR(Sheet1[[#This Row],[policy_end_date]])</f>
        <v>2023</v>
      </c>
      <c r="S11" s="2" t="str">
        <f>TEXT(Sheet1[[#This Row],[policy_end_date]],"mmm")</f>
        <v>May</v>
      </c>
      <c r="T11" s="2" t="str">
        <f>IF(Sheet1[[#This Row],[status]]="Active","Active","Inactive")</f>
        <v>Active</v>
      </c>
      <c r="U11" s="6">
        <f>Sheet1[[#This Row],[coverage_amount]]/Sheet1[[#This Row],[annual_premium]]</f>
        <v>13.247333919174165</v>
      </c>
    </row>
    <row r="12" spans="1:25" x14ac:dyDescent="0.3">
      <c r="A12" s="2" t="s">
        <v>47</v>
      </c>
      <c r="B12" s="2" t="s">
        <v>48</v>
      </c>
      <c r="C12" s="2" t="s">
        <v>35</v>
      </c>
      <c r="D12" s="51">
        <v>815756.62</v>
      </c>
      <c r="E12" s="51">
        <v>44472.07</v>
      </c>
      <c r="F12" s="1">
        <v>45428</v>
      </c>
      <c r="G12" s="1">
        <v>45767</v>
      </c>
      <c r="H12" s="2" t="s">
        <v>49</v>
      </c>
      <c r="I12" s="2" t="s">
        <v>13</v>
      </c>
      <c r="J12">
        <f>Sheet1[[#This Row],[policy_end_date]]-Sheet1[[#This Row],[policy_start_date]]</f>
        <v>339</v>
      </c>
      <c r="K12" s="5">
        <f>(Sheet1[[#This Row],[policy_end_date]]-Sheet1[[#This Row],[policy_start_date]])/365</f>
        <v>0.92876712328767119</v>
      </c>
      <c r="L12" s="2" t="str">
        <f>IF(Sheet1[[#This Row],[coverage_amount]]&lt;300000,"Low",IF(Sheet1[[#This Row],[coverage_amount]]&lt;700000,"Medium","High"))</f>
        <v>High</v>
      </c>
      <c r="M12" s="2" t="str">
        <f>IF(Sheet1[[#This Row],[annual_premium]]&lt;15000,"Low",IF(Sheet1[[#This Row],[annual_premium]]&lt;35000,"Medium","High"))</f>
        <v>High</v>
      </c>
      <c r="N12" s="2">
        <f>YEAR(Sheet1[[#This Row],[policy_start_date]])</f>
        <v>2024</v>
      </c>
      <c r="O12" s="2" t="str">
        <f>TEXT(Sheet1[[#This Row],[policy_start_date]],"mmm")</f>
        <v>May</v>
      </c>
      <c r="P12" s="2" t="str">
        <f>"Q"&amp;ROUNDUP(MONTH(Sheet1[[#This Row],[policy_start_date]])/3,0)</f>
        <v>Q2</v>
      </c>
      <c r="Q12" s="2">
        <f ca="1">DATEDIF(Sheet1[[#This Row],[policy_start_date]],TODAY(),"D")</f>
        <v>804</v>
      </c>
      <c r="R12" s="2">
        <f>YEAR(Sheet1[[#This Row],[policy_end_date]])</f>
        <v>2025</v>
      </c>
      <c r="S12" s="2" t="str">
        <f>TEXT(Sheet1[[#This Row],[policy_end_date]],"mmm")</f>
        <v>Apr</v>
      </c>
      <c r="T12" s="2" t="str">
        <f>IF(Sheet1[[#This Row],[status]]="Active","Active","Inactive")</f>
        <v>Active</v>
      </c>
      <c r="U12" s="6">
        <f>Sheet1[[#This Row],[coverage_amount]]/Sheet1[[#This Row],[annual_premium]]</f>
        <v>18.343122323741621</v>
      </c>
    </row>
    <row r="13" spans="1:25" x14ac:dyDescent="0.3">
      <c r="A13" s="2" t="s">
        <v>50</v>
      </c>
      <c r="B13" s="2" t="s">
        <v>51</v>
      </c>
      <c r="C13" s="2" t="s">
        <v>39</v>
      </c>
      <c r="D13" s="51">
        <v>547913.87</v>
      </c>
      <c r="E13" s="51">
        <v>39658.449999999997</v>
      </c>
      <c r="F13" s="1">
        <v>45069</v>
      </c>
      <c r="G13" s="1">
        <v>45822</v>
      </c>
      <c r="H13" s="2" t="s">
        <v>52</v>
      </c>
      <c r="I13" s="2" t="s">
        <v>13</v>
      </c>
      <c r="J13">
        <f>Sheet1[[#This Row],[policy_end_date]]-Sheet1[[#This Row],[policy_start_date]]</f>
        <v>753</v>
      </c>
      <c r="K13" s="5">
        <f>(Sheet1[[#This Row],[policy_end_date]]-Sheet1[[#This Row],[policy_start_date]])/365</f>
        <v>2.0630136986301371</v>
      </c>
      <c r="L13" s="2" t="str">
        <f>IF(Sheet1[[#This Row],[coverage_amount]]&lt;300000,"Low",IF(Sheet1[[#This Row],[coverage_amount]]&lt;700000,"Medium","High"))</f>
        <v>Medium</v>
      </c>
      <c r="M13" s="2" t="str">
        <f>IF(Sheet1[[#This Row],[annual_premium]]&lt;15000,"Low",IF(Sheet1[[#This Row],[annual_premium]]&lt;35000,"Medium","High"))</f>
        <v>High</v>
      </c>
      <c r="N13" s="2">
        <f>YEAR(Sheet1[[#This Row],[policy_start_date]])</f>
        <v>2023</v>
      </c>
      <c r="O13" s="2" t="str">
        <f>TEXT(Sheet1[[#This Row],[policy_start_date]],"mmm")</f>
        <v>May</v>
      </c>
      <c r="P13" s="2" t="str">
        <f>"Q"&amp;ROUNDUP(MONTH(Sheet1[[#This Row],[policy_start_date]])/3,0)</f>
        <v>Q2</v>
      </c>
      <c r="Q13" s="2">
        <f ca="1">DATEDIF(Sheet1[[#This Row],[policy_start_date]],TODAY(),"D")</f>
        <v>1163</v>
      </c>
      <c r="R13" s="2">
        <f>YEAR(Sheet1[[#This Row],[policy_end_date]])</f>
        <v>2025</v>
      </c>
      <c r="S13" s="2" t="str">
        <f>TEXT(Sheet1[[#This Row],[policy_end_date]],"mmm")</f>
        <v>Jun</v>
      </c>
      <c r="T13" s="2" t="str">
        <f>IF(Sheet1[[#This Row],[status]]="Active","Active","Inactive")</f>
        <v>Active</v>
      </c>
      <c r="U13" s="6">
        <f>Sheet1[[#This Row],[coverage_amount]]/Sheet1[[#This Row],[annual_premium]]</f>
        <v>13.815816553597028</v>
      </c>
    </row>
    <row r="14" spans="1:25" x14ac:dyDescent="0.3">
      <c r="A14" s="2" t="s">
        <v>53</v>
      </c>
      <c r="B14" s="2" t="s">
        <v>54</v>
      </c>
      <c r="C14" s="2" t="s">
        <v>11</v>
      </c>
      <c r="D14" s="51">
        <v>907020.3</v>
      </c>
      <c r="E14" s="51">
        <v>6462.12</v>
      </c>
      <c r="F14" s="1">
        <v>44742</v>
      </c>
      <c r="G14" s="1">
        <v>44806</v>
      </c>
      <c r="H14" s="2" t="s">
        <v>55</v>
      </c>
      <c r="I14" s="2" t="s">
        <v>18</v>
      </c>
      <c r="J14">
        <f>Sheet1[[#This Row],[policy_end_date]]-Sheet1[[#This Row],[policy_start_date]]</f>
        <v>64</v>
      </c>
      <c r="K14" s="5">
        <f>(Sheet1[[#This Row],[policy_end_date]]-Sheet1[[#This Row],[policy_start_date]])/365</f>
        <v>0.17534246575342466</v>
      </c>
      <c r="L14" s="2" t="str">
        <f>IF(Sheet1[[#This Row],[coverage_amount]]&lt;300000,"Low",IF(Sheet1[[#This Row],[coverage_amount]]&lt;700000,"Medium","High"))</f>
        <v>High</v>
      </c>
      <c r="M14" s="2" t="str">
        <f>IF(Sheet1[[#This Row],[annual_premium]]&lt;15000,"Low",IF(Sheet1[[#This Row],[annual_premium]]&lt;35000,"Medium","High"))</f>
        <v>Low</v>
      </c>
      <c r="N14" s="2">
        <f>YEAR(Sheet1[[#This Row],[policy_start_date]])</f>
        <v>2022</v>
      </c>
      <c r="O14" s="2" t="str">
        <f>TEXT(Sheet1[[#This Row],[policy_start_date]],"mmm")</f>
        <v>Jun</v>
      </c>
      <c r="P14" s="2" t="str">
        <f>"Q"&amp;ROUNDUP(MONTH(Sheet1[[#This Row],[policy_start_date]])/3,0)</f>
        <v>Q2</v>
      </c>
      <c r="Q14" s="2">
        <f ca="1">DATEDIF(Sheet1[[#This Row],[policy_start_date]],TODAY(),"D")</f>
        <v>1490</v>
      </c>
      <c r="R14" s="2">
        <f>YEAR(Sheet1[[#This Row],[policy_end_date]])</f>
        <v>2022</v>
      </c>
      <c r="S14" s="2" t="str">
        <f>TEXT(Sheet1[[#This Row],[policy_end_date]],"mmm")</f>
        <v>Sep</v>
      </c>
      <c r="T14" s="2" t="str">
        <f>IF(Sheet1[[#This Row],[status]]="Active","Active","Inactive")</f>
        <v>Inactive</v>
      </c>
      <c r="U14" s="6">
        <f>Sheet1[[#This Row],[coverage_amount]]/Sheet1[[#This Row],[annual_premium]]</f>
        <v>140.35955692559099</v>
      </c>
    </row>
    <row r="15" spans="1:25" x14ac:dyDescent="0.3">
      <c r="A15" s="2" t="s">
        <v>56</v>
      </c>
      <c r="B15" s="2" t="s">
        <v>57</v>
      </c>
      <c r="C15" s="2" t="s">
        <v>35</v>
      </c>
      <c r="D15" s="51">
        <v>586344.32999999996</v>
      </c>
      <c r="E15" s="51">
        <v>45327.69</v>
      </c>
      <c r="F15" s="1">
        <v>44518</v>
      </c>
      <c r="G15" s="1">
        <v>44818</v>
      </c>
      <c r="H15" s="2" t="s">
        <v>58</v>
      </c>
      <c r="I15" s="2" t="s">
        <v>18</v>
      </c>
      <c r="J15">
        <f>Sheet1[[#This Row],[policy_end_date]]-Sheet1[[#This Row],[policy_start_date]]</f>
        <v>300</v>
      </c>
      <c r="K15" s="5">
        <f>(Sheet1[[#This Row],[policy_end_date]]-Sheet1[[#This Row],[policy_start_date]])/365</f>
        <v>0.82191780821917804</v>
      </c>
      <c r="L15" s="2" t="str">
        <f>IF(Sheet1[[#This Row],[coverage_amount]]&lt;300000,"Low",IF(Sheet1[[#This Row],[coverage_amount]]&lt;700000,"Medium","High"))</f>
        <v>Medium</v>
      </c>
      <c r="M15" s="2" t="str">
        <f>IF(Sheet1[[#This Row],[annual_premium]]&lt;15000,"Low",IF(Sheet1[[#This Row],[annual_premium]]&lt;35000,"Medium","High"))</f>
        <v>High</v>
      </c>
      <c r="N15" s="2">
        <f>YEAR(Sheet1[[#This Row],[policy_start_date]])</f>
        <v>2021</v>
      </c>
      <c r="O15" s="2" t="str">
        <f>TEXT(Sheet1[[#This Row],[policy_start_date]],"mmm")</f>
        <v>Nov</v>
      </c>
      <c r="P15" s="2" t="str">
        <f>"Q"&amp;ROUNDUP(MONTH(Sheet1[[#This Row],[policy_start_date]])/3,0)</f>
        <v>Q4</v>
      </c>
      <c r="Q15" s="2">
        <f ca="1">DATEDIF(Sheet1[[#This Row],[policy_start_date]],TODAY(),"D")</f>
        <v>1714</v>
      </c>
      <c r="R15" s="2">
        <f>YEAR(Sheet1[[#This Row],[policy_end_date]])</f>
        <v>2022</v>
      </c>
      <c r="S15" s="2" t="str">
        <f>TEXT(Sheet1[[#This Row],[policy_end_date]],"mmm")</f>
        <v>Sep</v>
      </c>
      <c r="T15" s="2" t="str">
        <f>IF(Sheet1[[#This Row],[status]]="Active","Active","Inactive")</f>
        <v>Inactive</v>
      </c>
      <c r="U15" s="6">
        <f>Sheet1[[#This Row],[coverage_amount]]/Sheet1[[#This Row],[annual_premium]]</f>
        <v>12.93567640442299</v>
      </c>
    </row>
    <row r="16" spans="1:25" x14ac:dyDescent="0.3">
      <c r="A16" s="2" t="s">
        <v>59</v>
      </c>
      <c r="B16" s="2" t="s">
        <v>60</v>
      </c>
      <c r="C16" s="2" t="s">
        <v>39</v>
      </c>
      <c r="D16" s="51">
        <v>275989.03000000003</v>
      </c>
      <c r="E16" s="51">
        <v>37887.11</v>
      </c>
      <c r="F16" s="1">
        <v>44131</v>
      </c>
      <c r="G16" s="1">
        <v>45704</v>
      </c>
      <c r="H16" s="2" t="s">
        <v>61</v>
      </c>
      <c r="I16" s="2" t="s">
        <v>18</v>
      </c>
      <c r="J16">
        <f>Sheet1[[#This Row],[policy_end_date]]-Sheet1[[#This Row],[policy_start_date]]</f>
        <v>1573</v>
      </c>
      <c r="K16" s="5">
        <f>(Sheet1[[#This Row],[policy_end_date]]-Sheet1[[#This Row],[policy_start_date]])/365</f>
        <v>4.3095890410958901</v>
      </c>
      <c r="L16" s="2" t="str">
        <f>IF(Sheet1[[#This Row],[coverage_amount]]&lt;300000,"Low",IF(Sheet1[[#This Row],[coverage_amount]]&lt;700000,"Medium","High"))</f>
        <v>Low</v>
      </c>
      <c r="M16" s="2" t="str">
        <f>IF(Sheet1[[#This Row],[annual_premium]]&lt;15000,"Low",IF(Sheet1[[#This Row],[annual_premium]]&lt;35000,"Medium","High"))</f>
        <v>High</v>
      </c>
      <c r="N16" s="2">
        <f>YEAR(Sheet1[[#This Row],[policy_start_date]])</f>
        <v>2020</v>
      </c>
      <c r="O16" s="2" t="str">
        <f>TEXT(Sheet1[[#This Row],[policy_start_date]],"mmm")</f>
        <v>Oct</v>
      </c>
      <c r="P16" s="2" t="str">
        <f>"Q"&amp;ROUNDUP(MONTH(Sheet1[[#This Row],[policy_start_date]])/3,0)</f>
        <v>Q4</v>
      </c>
      <c r="Q16" s="2">
        <f ca="1">DATEDIF(Sheet1[[#This Row],[policy_start_date]],TODAY(),"D")</f>
        <v>2101</v>
      </c>
      <c r="R16" s="2">
        <f>YEAR(Sheet1[[#This Row],[policy_end_date]])</f>
        <v>2025</v>
      </c>
      <c r="S16" s="2" t="str">
        <f>TEXT(Sheet1[[#This Row],[policy_end_date]],"mmm")</f>
        <v>Feb</v>
      </c>
      <c r="T16" s="2" t="str">
        <f>IF(Sheet1[[#This Row],[status]]="Active","Active","Inactive")</f>
        <v>Inactive</v>
      </c>
      <c r="U16" s="6">
        <f>Sheet1[[#This Row],[coverage_amount]]/Sheet1[[#This Row],[annual_premium]]</f>
        <v>7.284509956024622</v>
      </c>
    </row>
    <row r="17" spans="1:21" x14ac:dyDescent="0.3">
      <c r="A17" s="2" t="s">
        <v>62</v>
      </c>
      <c r="B17" s="2" t="s">
        <v>63</v>
      </c>
      <c r="C17" s="2" t="s">
        <v>11</v>
      </c>
      <c r="D17" s="51">
        <v>384698.44</v>
      </c>
      <c r="E17" s="51">
        <v>49184.02</v>
      </c>
      <c r="F17" s="1">
        <v>44109</v>
      </c>
      <c r="G17" s="1">
        <v>45412</v>
      </c>
      <c r="H17" s="2" t="s">
        <v>64</v>
      </c>
      <c r="I17" s="2" t="s">
        <v>18</v>
      </c>
      <c r="J17">
        <f>Sheet1[[#This Row],[policy_end_date]]-Sheet1[[#This Row],[policy_start_date]]</f>
        <v>1303</v>
      </c>
      <c r="K17" s="5">
        <f>(Sheet1[[#This Row],[policy_end_date]]-Sheet1[[#This Row],[policy_start_date]])/365</f>
        <v>3.56986301369863</v>
      </c>
      <c r="L17" s="2" t="str">
        <f>IF(Sheet1[[#This Row],[coverage_amount]]&lt;300000,"Low",IF(Sheet1[[#This Row],[coverage_amount]]&lt;700000,"Medium","High"))</f>
        <v>Medium</v>
      </c>
      <c r="M17" s="2" t="str">
        <f>IF(Sheet1[[#This Row],[annual_premium]]&lt;15000,"Low",IF(Sheet1[[#This Row],[annual_premium]]&lt;35000,"Medium","High"))</f>
        <v>High</v>
      </c>
      <c r="N17" s="2">
        <f>YEAR(Sheet1[[#This Row],[policy_start_date]])</f>
        <v>2020</v>
      </c>
      <c r="O17" s="2" t="str">
        <f>TEXT(Sheet1[[#This Row],[policy_start_date]],"mmm")</f>
        <v>Oct</v>
      </c>
      <c r="P17" s="2" t="str">
        <f>"Q"&amp;ROUNDUP(MONTH(Sheet1[[#This Row],[policy_start_date]])/3,0)</f>
        <v>Q4</v>
      </c>
      <c r="Q17" s="2">
        <f ca="1">DATEDIF(Sheet1[[#This Row],[policy_start_date]],TODAY(),"D")</f>
        <v>2123</v>
      </c>
      <c r="R17" s="2">
        <f>YEAR(Sheet1[[#This Row],[policy_end_date]])</f>
        <v>2024</v>
      </c>
      <c r="S17" s="2" t="str">
        <f>TEXT(Sheet1[[#This Row],[policy_end_date]],"mmm")</f>
        <v>Apr</v>
      </c>
      <c r="T17" s="2" t="str">
        <f>IF(Sheet1[[#This Row],[status]]="Active","Active","Inactive")</f>
        <v>Inactive</v>
      </c>
      <c r="U17" s="6">
        <f>Sheet1[[#This Row],[coverage_amount]]/Sheet1[[#This Row],[annual_premium]]</f>
        <v>7.8216144186668766</v>
      </c>
    </row>
    <row r="18" spans="1:21" x14ac:dyDescent="0.3">
      <c r="A18" s="2" t="s">
        <v>65</v>
      </c>
      <c r="B18" s="2" t="s">
        <v>66</v>
      </c>
      <c r="C18" s="2" t="s">
        <v>39</v>
      </c>
      <c r="D18" s="51">
        <v>434043.09</v>
      </c>
      <c r="E18" s="51">
        <v>37396.879999999997</v>
      </c>
      <c r="F18" s="1">
        <v>45038</v>
      </c>
      <c r="G18" s="1">
        <v>45516</v>
      </c>
      <c r="H18" s="2" t="s">
        <v>67</v>
      </c>
      <c r="I18" s="2" t="s">
        <v>18</v>
      </c>
      <c r="J18">
        <f>Sheet1[[#This Row],[policy_end_date]]-Sheet1[[#This Row],[policy_start_date]]</f>
        <v>478</v>
      </c>
      <c r="K18" s="5">
        <f>(Sheet1[[#This Row],[policy_end_date]]-Sheet1[[#This Row],[policy_start_date]])/365</f>
        <v>1.3095890410958904</v>
      </c>
      <c r="L18" s="2" t="str">
        <f>IF(Sheet1[[#This Row],[coverage_amount]]&lt;300000,"Low",IF(Sheet1[[#This Row],[coverage_amount]]&lt;700000,"Medium","High"))</f>
        <v>Medium</v>
      </c>
      <c r="M18" s="2" t="str">
        <f>IF(Sheet1[[#This Row],[annual_premium]]&lt;15000,"Low",IF(Sheet1[[#This Row],[annual_premium]]&lt;35000,"Medium","High"))</f>
        <v>High</v>
      </c>
      <c r="N18" s="2">
        <f>YEAR(Sheet1[[#This Row],[policy_start_date]])</f>
        <v>2023</v>
      </c>
      <c r="O18" s="2" t="str">
        <f>TEXT(Sheet1[[#This Row],[policy_start_date]],"mmm")</f>
        <v>Apr</v>
      </c>
      <c r="P18" s="2" t="str">
        <f>"Q"&amp;ROUNDUP(MONTH(Sheet1[[#This Row],[policy_start_date]])/3,0)</f>
        <v>Q2</v>
      </c>
      <c r="Q18" s="2">
        <f ca="1">DATEDIF(Sheet1[[#This Row],[policy_start_date]],TODAY(),"D")</f>
        <v>1194</v>
      </c>
      <c r="R18" s="2">
        <f>YEAR(Sheet1[[#This Row],[policy_end_date]])</f>
        <v>2024</v>
      </c>
      <c r="S18" s="2" t="str">
        <f>TEXT(Sheet1[[#This Row],[policy_end_date]],"mmm")</f>
        <v>Aug</v>
      </c>
      <c r="T18" s="2" t="str">
        <f>IF(Sheet1[[#This Row],[status]]="Active","Active","Inactive")</f>
        <v>Inactive</v>
      </c>
      <c r="U18" s="6">
        <f>Sheet1[[#This Row],[coverage_amount]]/Sheet1[[#This Row],[annual_premium]]</f>
        <v>11.606398448212794</v>
      </c>
    </row>
    <row r="19" spans="1:21" x14ac:dyDescent="0.3">
      <c r="A19" s="2" t="s">
        <v>68</v>
      </c>
      <c r="B19" s="2" t="s">
        <v>69</v>
      </c>
      <c r="C19" s="2" t="s">
        <v>39</v>
      </c>
      <c r="D19" s="51">
        <v>353023.28</v>
      </c>
      <c r="E19" s="51">
        <v>18602.78</v>
      </c>
      <c r="F19" s="1">
        <v>45481</v>
      </c>
      <c r="G19" s="1">
        <v>45634</v>
      </c>
      <c r="H19" s="2" t="s">
        <v>70</v>
      </c>
      <c r="I19" s="2" t="s">
        <v>13</v>
      </c>
      <c r="J19">
        <f>Sheet1[[#This Row],[policy_end_date]]-Sheet1[[#This Row],[policy_start_date]]</f>
        <v>153</v>
      </c>
      <c r="K19" s="5">
        <f>(Sheet1[[#This Row],[policy_end_date]]-Sheet1[[#This Row],[policy_start_date]])/365</f>
        <v>0.41917808219178082</v>
      </c>
      <c r="L19" s="2" t="str">
        <f>IF(Sheet1[[#This Row],[coverage_amount]]&lt;300000,"Low",IF(Sheet1[[#This Row],[coverage_amount]]&lt;700000,"Medium","High"))</f>
        <v>Medium</v>
      </c>
      <c r="M19" s="2" t="str">
        <f>IF(Sheet1[[#This Row],[annual_premium]]&lt;15000,"Low",IF(Sheet1[[#This Row],[annual_premium]]&lt;35000,"Medium","High"))</f>
        <v>Medium</v>
      </c>
      <c r="N19" s="2">
        <f>YEAR(Sheet1[[#This Row],[policy_start_date]])</f>
        <v>2024</v>
      </c>
      <c r="O19" s="2" t="str">
        <f>TEXT(Sheet1[[#This Row],[policy_start_date]],"mmm")</f>
        <v>Jul</v>
      </c>
      <c r="P19" s="2" t="str">
        <f>"Q"&amp;ROUNDUP(MONTH(Sheet1[[#This Row],[policy_start_date]])/3,0)</f>
        <v>Q3</v>
      </c>
      <c r="Q19" s="2">
        <f ca="1">DATEDIF(Sheet1[[#This Row],[policy_start_date]],TODAY(),"D")</f>
        <v>751</v>
      </c>
      <c r="R19" s="2">
        <f>YEAR(Sheet1[[#This Row],[policy_end_date]])</f>
        <v>2024</v>
      </c>
      <c r="S19" s="2" t="str">
        <f>TEXT(Sheet1[[#This Row],[policy_end_date]],"mmm")</f>
        <v>Dec</v>
      </c>
      <c r="T19" s="2" t="str">
        <f>IF(Sheet1[[#This Row],[status]]="Active","Active","Inactive")</f>
        <v>Active</v>
      </c>
      <c r="U19" s="6">
        <f>Sheet1[[#This Row],[coverage_amount]]/Sheet1[[#This Row],[annual_premium]]</f>
        <v>18.976909902713469</v>
      </c>
    </row>
    <row r="20" spans="1:21" x14ac:dyDescent="0.3">
      <c r="A20" s="2" t="s">
        <v>71</v>
      </c>
      <c r="B20" s="2" t="s">
        <v>72</v>
      </c>
      <c r="C20" s="2" t="s">
        <v>27</v>
      </c>
      <c r="D20" s="51">
        <v>719070.45</v>
      </c>
      <c r="E20" s="51">
        <v>14093.71</v>
      </c>
      <c r="F20" s="1">
        <v>44115</v>
      </c>
      <c r="G20" s="1">
        <v>45562</v>
      </c>
      <c r="H20" s="2" t="s">
        <v>73</v>
      </c>
      <c r="I20" s="2" t="s">
        <v>18</v>
      </c>
      <c r="J20">
        <f>Sheet1[[#This Row],[policy_end_date]]-Sheet1[[#This Row],[policy_start_date]]</f>
        <v>1447</v>
      </c>
      <c r="K20" s="5">
        <f>(Sheet1[[#This Row],[policy_end_date]]-Sheet1[[#This Row],[policy_start_date]])/365</f>
        <v>3.9643835616438357</v>
      </c>
      <c r="L20" s="2" t="str">
        <f>IF(Sheet1[[#This Row],[coverage_amount]]&lt;300000,"Low",IF(Sheet1[[#This Row],[coverage_amount]]&lt;700000,"Medium","High"))</f>
        <v>High</v>
      </c>
      <c r="M20" s="2" t="str">
        <f>IF(Sheet1[[#This Row],[annual_premium]]&lt;15000,"Low",IF(Sheet1[[#This Row],[annual_premium]]&lt;35000,"Medium","High"))</f>
        <v>Low</v>
      </c>
      <c r="N20" s="2">
        <f>YEAR(Sheet1[[#This Row],[policy_start_date]])</f>
        <v>2020</v>
      </c>
      <c r="O20" s="2" t="str">
        <f>TEXT(Sheet1[[#This Row],[policy_start_date]],"mmm")</f>
        <v>Oct</v>
      </c>
      <c r="P20" s="2" t="str">
        <f>"Q"&amp;ROUNDUP(MONTH(Sheet1[[#This Row],[policy_start_date]])/3,0)</f>
        <v>Q4</v>
      </c>
      <c r="Q20" s="2">
        <f ca="1">DATEDIF(Sheet1[[#This Row],[policy_start_date]],TODAY(),"D")</f>
        <v>2117</v>
      </c>
      <c r="R20" s="2">
        <f>YEAR(Sheet1[[#This Row],[policy_end_date]])</f>
        <v>2024</v>
      </c>
      <c r="S20" s="2" t="str">
        <f>TEXT(Sheet1[[#This Row],[policy_end_date]],"mmm")</f>
        <v>Sep</v>
      </c>
      <c r="T20" s="2" t="str">
        <f>IF(Sheet1[[#This Row],[status]]="Active","Active","Inactive")</f>
        <v>Inactive</v>
      </c>
      <c r="U20" s="6">
        <f>Sheet1[[#This Row],[coverage_amount]]/Sheet1[[#This Row],[annual_premium]]</f>
        <v>51.020664537584494</v>
      </c>
    </row>
    <row r="21" spans="1:21" x14ac:dyDescent="0.3">
      <c r="A21" s="2" t="s">
        <v>74</v>
      </c>
      <c r="B21" s="2" t="s">
        <v>75</v>
      </c>
      <c r="C21" s="2" t="s">
        <v>11</v>
      </c>
      <c r="D21" s="51">
        <v>840587.82</v>
      </c>
      <c r="E21" s="51">
        <v>35314.17</v>
      </c>
      <c r="F21" s="1">
        <v>44525</v>
      </c>
      <c r="G21" s="1">
        <v>45125</v>
      </c>
      <c r="H21" s="2" t="s">
        <v>76</v>
      </c>
      <c r="I21" s="2" t="s">
        <v>29</v>
      </c>
      <c r="J21">
        <f>Sheet1[[#This Row],[policy_end_date]]-Sheet1[[#This Row],[policy_start_date]]</f>
        <v>600</v>
      </c>
      <c r="K21" s="5">
        <f>(Sheet1[[#This Row],[policy_end_date]]-Sheet1[[#This Row],[policy_start_date]])/365</f>
        <v>1.6438356164383561</v>
      </c>
      <c r="L21" s="2" t="str">
        <f>IF(Sheet1[[#This Row],[coverage_amount]]&lt;300000,"Low",IF(Sheet1[[#This Row],[coverage_amount]]&lt;700000,"Medium","High"))</f>
        <v>High</v>
      </c>
      <c r="M21" s="2" t="str">
        <f>IF(Sheet1[[#This Row],[annual_premium]]&lt;15000,"Low",IF(Sheet1[[#This Row],[annual_premium]]&lt;35000,"Medium","High"))</f>
        <v>High</v>
      </c>
      <c r="N21" s="2">
        <f>YEAR(Sheet1[[#This Row],[policy_start_date]])</f>
        <v>2021</v>
      </c>
      <c r="O21" s="2" t="str">
        <f>TEXT(Sheet1[[#This Row],[policy_start_date]],"mmm")</f>
        <v>Nov</v>
      </c>
      <c r="P21" s="2" t="str">
        <f>"Q"&amp;ROUNDUP(MONTH(Sheet1[[#This Row],[policy_start_date]])/3,0)</f>
        <v>Q4</v>
      </c>
      <c r="Q21" s="2">
        <f ca="1">DATEDIF(Sheet1[[#This Row],[policy_start_date]],TODAY(),"D")</f>
        <v>1707</v>
      </c>
      <c r="R21" s="2">
        <f>YEAR(Sheet1[[#This Row],[policy_end_date]])</f>
        <v>2023</v>
      </c>
      <c r="S21" s="2" t="str">
        <f>TEXT(Sheet1[[#This Row],[policy_end_date]],"mmm")</f>
        <v>Jul</v>
      </c>
      <c r="T21" s="2" t="str">
        <f>IF(Sheet1[[#This Row],[status]]="Active","Active","Inactive")</f>
        <v>Inactive</v>
      </c>
      <c r="U21" s="6">
        <f>Sheet1[[#This Row],[coverage_amount]]/Sheet1[[#This Row],[annual_premium]]</f>
        <v>23.803131151036538</v>
      </c>
    </row>
    <row r="22" spans="1:21" x14ac:dyDescent="0.3">
      <c r="A22" s="2" t="s">
        <v>77</v>
      </c>
      <c r="B22" s="2" t="s">
        <v>78</v>
      </c>
      <c r="C22" s="2" t="s">
        <v>16</v>
      </c>
      <c r="D22" s="51">
        <v>582715.81000000006</v>
      </c>
      <c r="E22" s="51">
        <v>39794.25</v>
      </c>
      <c r="F22" s="1">
        <v>44932</v>
      </c>
      <c r="G22" s="1">
        <v>45668</v>
      </c>
      <c r="H22" s="2" t="s">
        <v>79</v>
      </c>
      <c r="I22" s="2" t="s">
        <v>13</v>
      </c>
      <c r="J22">
        <f>Sheet1[[#This Row],[policy_end_date]]-Sheet1[[#This Row],[policy_start_date]]</f>
        <v>736</v>
      </c>
      <c r="K22" s="5">
        <f>(Sheet1[[#This Row],[policy_end_date]]-Sheet1[[#This Row],[policy_start_date]])/365</f>
        <v>2.0164383561643837</v>
      </c>
      <c r="L22" s="2" t="str">
        <f>IF(Sheet1[[#This Row],[coverage_amount]]&lt;300000,"Low",IF(Sheet1[[#This Row],[coverage_amount]]&lt;700000,"Medium","High"))</f>
        <v>Medium</v>
      </c>
      <c r="M22" s="2" t="str">
        <f>IF(Sheet1[[#This Row],[annual_premium]]&lt;15000,"Low",IF(Sheet1[[#This Row],[annual_premium]]&lt;35000,"Medium","High"))</f>
        <v>High</v>
      </c>
      <c r="N22" s="2">
        <f>YEAR(Sheet1[[#This Row],[policy_start_date]])</f>
        <v>2023</v>
      </c>
      <c r="O22" s="2" t="str">
        <f>TEXT(Sheet1[[#This Row],[policy_start_date]],"mmm")</f>
        <v>Jan</v>
      </c>
      <c r="P22" s="2" t="str">
        <f>"Q"&amp;ROUNDUP(MONTH(Sheet1[[#This Row],[policy_start_date]])/3,0)</f>
        <v>Q1</v>
      </c>
      <c r="Q22" s="2">
        <f ca="1">DATEDIF(Sheet1[[#This Row],[policy_start_date]],TODAY(),"D")</f>
        <v>1300</v>
      </c>
      <c r="R22" s="2">
        <f>YEAR(Sheet1[[#This Row],[policy_end_date]])</f>
        <v>2025</v>
      </c>
      <c r="S22" s="2" t="str">
        <f>TEXT(Sheet1[[#This Row],[policy_end_date]],"mmm")</f>
        <v>Jan</v>
      </c>
      <c r="T22" s="2" t="str">
        <f>IF(Sheet1[[#This Row],[status]]="Active","Active","Inactive")</f>
        <v>Active</v>
      </c>
      <c r="U22" s="6">
        <f>Sheet1[[#This Row],[coverage_amount]]/Sheet1[[#This Row],[annual_premium]]</f>
        <v>14.643216293811292</v>
      </c>
    </row>
    <row r="23" spans="1:21" x14ac:dyDescent="0.3">
      <c r="A23" s="2" t="s">
        <v>80</v>
      </c>
      <c r="B23" s="2" t="s">
        <v>81</v>
      </c>
      <c r="C23" s="2" t="s">
        <v>39</v>
      </c>
      <c r="D23" s="51">
        <v>163824.38</v>
      </c>
      <c r="E23" s="51">
        <v>33285.65</v>
      </c>
      <c r="F23" s="1">
        <v>45099</v>
      </c>
      <c r="G23" s="1">
        <v>45600</v>
      </c>
      <c r="H23" s="2" t="s">
        <v>82</v>
      </c>
      <c r="I23" s="2" t="s">
        <v>29</v>
      </c>
      <c r="J23">
        <f>Sheet1[[#This Row],[policy_end_date]]-Sheet1[[#This Row],[policy_start_date]]</f>
        <v>501</v>
      </c>
      <c r="K23" s="5">
        <f>(Sheet1[[#This Row],[policy_end_date]]-Sheet1[[#This Row],[policy_start_date]])/365</f>
        <v>1.3726027397260274</v>
      </c>
      <c r="L23" s="2" t="str">
        <f>IF(Sheet1[[#This Row],[coverage_amount]]&lt;300000,"Low",IF(Sheet1[[#This Row],[coverage_amount]]&lt;700000,"Medium","High"))</f>
        <v>Low</v>
      </c>
      <c r="M23" s="2" t="str">
        <f>IF(Sheet1[[#This Row],[annual_premium]]&lt;15000,"Low",IF(Sheet1[[#This Row],[annual_premium]]&lt;35000,"Medium","High"))</f>
        <v>Medium</v>
      </c>
      <c r="N23" s="2">
        <f>YEAR(Sheet1[[#This Row],[policy_start_date]])</f>
        <v>2023</v>
      </c>
      <c r="O23" s="2" t="str">
        <f>TEXT(Sheet1[[#This Row],[policy_start_date]],"mmm")</f>
        <v>Jun</v>
      </c>
      <c r="P23" s="2" t="str">
        <f>"Q"&amp;ROUNDUP(MONTH(Sheet1[[#This Row],[policy_start_date]])/3,0)</f>
        <v>Q2</v>
      </c>
      <c r="Q23" s="2">
        <f ca="1">DATEDIF(Sheet1[[#This Row],[policy_start_date]],TODAY(),"D")</f>
        <v>1133</v>
      </c>
      <c r="R23" s="2">
        <f>YEAR(Sheet1[[#This Row],[policy_end_date]])</f>
        <v>2024</v>
      </c>
      <c r="S23" s="2" t="str">
        <f>TEXT(Sheet1[[#This Row],[policy_end_date]],"mmm")</f>
        <v>Nov</v>
      </c>
      <c r="T23" s="2" t="str">
        <f>IF(Sheet1[[#This Row],[status]]="Active","Active","Inactive")</f>
        <v>Inactive</v>
      </c>
      <c r="U23" s="6">
        <f>Sheet1[[#This Row],[coverage_amount]]/Sheet1[[#This Row],[annual_premium]]</f>
        <v>4.9217719948386165</v>
      </c>
    </row>
    <row r="24" spans="1:21" x14ac:dyDescent="0.3">
      <c r="A24" s="2" t="s">
        <v>83</v>
      </c>
      <c r="B24" s="2" t="s">
        <v>84</v>
      </c>
      <c r="C24" s="2" t="s">
        <v>11</v>
      </c>
      <c r="D24" s="51">
        <v>807060.02</v>
      </c>
      <c r="E24" s="51">
        <v>36635.08</v>
      </c>
      <c r="F24" s="1">
        <v>45253</v>
      </c>
      <c r="G24" s="1">
        <v>45544</v>
      </c>
      <c r="H24" s="2" t="s">
        <v>85</v>
      </c>
      <c r="I24" s="2" t="s">
        <v>18</v>
      </c>
      <c r="J24">
        <f>Sheet1[[#This Row],[policy_end_date]]-Sheet1[[#This Row],[policy_start_date]]</f>
        <v>291</v>
      </c>
      <c r="K24" s="5">
        <f>(Sheet1[[#This Row],[policy_end_date]]-Sheet1[[#This Row],[policy_start_date]])/365</f>
        <v>0.79726027397260268</v>
      </c>
      <c r="L24" s="2" t="str">
        <f>IF(Sheet1[[#This Row],[coverage_amount]]&lt;300000,"Low",IF(Sheet1[[#This Row],[coverage_amount]]&lt;700000,"Medium","High"))</f>
        <v>High</v>
      </c>
      <c r="M24" s="2" t="str">
        <f>IF(Sheet1[[#This Row],[annual_premium]]&lt;15000,"Low",IF(Sheet1[[#This Row],[annual_premium]]&lt;35000,"Medium","High"))</f>
        <v>High</v>
      </c>
      <c r="N24" s="2">
        <f>YEAR(Sheet1[[#This Row],[policy_start_date]])</f>
        <v>2023</v>
      </c>
      <c r="O24" s="2" t="str">
        <f>TEXT(Sheet1[[#This Row],[policy_start_date]],"mmm")</f>
        <v>Nov</v>
      </c>
      <c r="P24" s="2" t="str">
        <f>"Q"&amp;ROUNDUP(MONTH(Sheet1[[#This Row],[policy_start_date]])/3,0)</f>
        <v>Q4</v>
      </c>
      <c r="Q24" s="2">
        <f ca="1">DATEDIF(Sheet1[[#This Row],[policy_start_date]],TODAY(),"D")</f>
        <v>979</v>
      </c>
      <c r="R24" s="2">
        <f>YEAR(Sheet1[[#This Row],[policy_end_date]])</f>
        <v>2024</v>
      </c>
      <c r="S24" s="2" t="str">
        <f>TEXT(Sheet1[[#This Row],[policy_end_date]],"mmm")</f>
        <v>Sep</v>
      </c>
      <c r="T24" s="2" t="str">
        <f>IF(Sheet1[[#This Row],[status]]="Active","Active","Inactive")</f>
        <v>Inactive</v>
      </c>
      <c r="U24" s="6">
        <f>Sheet1[[#This Row],[coverage_amount]]/Sheet1[[#This Row],[annual_premium]]</f>
        <v>22.029705408040599</v>
      </c>
    </row>
    <row r="25" spans="1:21" x14ac:dyDescent="0.3">
      <c r="A25" s="2" t="s">
        <v>86</v>
      </c>
      <c r="B25" s="2" t="s">
        <v>87</v>
      </c>
      <c r="C25" s="2" t="s">
        <v>35</v>
      </c>
      <c r="D25" s="51">
        <v>798813.7</v>
      </c>
      <c r="E25" s="51">
        <v>20473.580000000002</v>
      </c>
      <c r="F25" s="1">
        <v>44949</v>
      </c>
      <c r="G25" s="1">
        <v>45001</v>
      </c>
      <c r="H25" s="2" t="s">
        <v>88</v>
      </c>
      <c r="I25" s="2" t="s">
        <v>18</v>
      </c>
      <c r="J25">
        <f>Sheet1[[#This Row],[policy_end_date]]-Sheet1[[#This Row],[policy_start_date]]</f>
        <v>52</v>
      </c>
      <c r="K25" s="5">
        <f>(Sheet1[[#This Row],[policy_end_date]]-Sheet1[[#This Row],[policy_start_date]])/365</f>
        <v>0.14246575342465753</v>
      </c>
      <c r="L25" s="2" t="str">
        <f>IF(Sheet1[[#This Row],[coverage_amount]]&lt;300000,"Low",IF(Sheet1[[#This Row],[coverage_amount]]&lt;700000,"Medium","High"))</f>
        <v>High</v>
      </c>
      <c r="M25" s="2" t="str">
        <f>IF(Sheet1[[#This Row],[annual_premium]]&lt;15000,"Low",IF(Sheet1[[#This Row],[annual_premium]]&lt;35000,"Medium","High"))</f>
        <v>Medium</v>
      </c>
      <c r="N25" s="2">
        <f>YEAR(Sheet1[[#This Row],[policy_start_date]])</f>
        <v>2023</v>
      </c>
      <c r="O25" s="2" t="str">
        <f>TEXT(Sheet1[[#This Row],[policy_start_date]],"mmm")</f>
        <v>Jan</v>
      </c>
      <c r="P25" s="2" t="str">
        <f>"Q"&amp;ROUNDUP(MONTH(Sheet1[[#This Row],[policy_start_date]])/3,0)</f>
        <v>Q1</v>
      </c>
      <c r="Q25" s="2">
        <f ca="1">DATEDIF(Sheet1[[#This Row],[policy_start_date]],TODAY(),"D")</f>
        <v>1283</v>
      </c>
      <c r="R25" s="2">
        <f>YEAR(Sheet1[[#This Row],[policy_end_date]])</f>
        <v>2023</v>
      </c>
      <c r="S25" s="2" t="str">
        <f>TEXT(Sheet1[[#This Row],[policy_end_date]],"mmm")</f>
        <v>Mar</v>
      </c>
      <c r="T25" s="2" t="str">
        <f>IF(Sheet1[[#This Row],[status]]="Active","Active","Inactive")</f>
        <v>Inactive</v>
      </c>
      <c r="U25" s="6">
        <f>Sheet1[[#This Row],[coverage_amount]]/Sheet1[[#This Row],[annual_premium]]</f>
        <v>39.016806049552635</v>
      </c>
    </row>
    <row r="26" spans="1:21" x14ac:dyDescent="0.3">
      <c r="A26" s="2" t="s">
        <v>89</v>
      </c>
      <c r="B26" s="2" t="s">
        <v>60</v>
      </c>
      <c r="C26" s="2" t="s">
        <v>16</v>
      </c>
      <c r="D26" s="51">
        <v>871514.03</v>
      </c>
      <c r="E26" s="51">
        <v>28973.66</v>
      </c>
      <c r="F26" s="1">
        <v>44444</v>
      </c>
      <c r="G26" s="1">
        <v>45656</v>
      </c>
      <c r="H26" s="2" t="s">
        <v>90</v>
      </c>
      <c r="I26" s="2" t="s">
        <v>18</v>
      </c>
      <c r="J26">
        <f>Sheet1[[#This Row],[policy_end_date]]-Sheet1[[#This Row],[policy_start_date]]</f>
        <v>1212</v>
      </c>
      <c r="K26" s="5">
        <f>(Sheet1[[#This Row],[policy_end_date]]-Sheet1[[#This Row],[policy_start_date]])/365</f>
        <v>3.3205479452054796</v>
      </c>
      <c r="L26" s="2" t="str">
        <f>IF(Sheet1[[#This Row],[coverage_amount]]&lt;300000,"Low",IF(Sheet1[[#This Row],[coverage_amount]]&lt;700000,"Medium","High"))</f>
        <v>High</v>
      </c>
      <c r="M26" s="2" t="str">
        <f>IF(Sheet1[[#This Row],[annual_premium]]&lt;15000,"Low",IF(Sheet1[[#This Row],[annual_premium]]&lt;35000,"Medium","High"))</f>
        <v>Medium</v>
      </c>
      <c r="N26" s="2">
        <f>YEAR(Sheet1[[#This Row],[policy_start_date]])</f>
        <v>2021</v>
      </c>
      <c r="O26" s="2" t="str">
        <f>TEXT(Sheet1[[#This Row],[policy_start_date]],"mmm")</f>
        <v>Sep</v>
      </c>
      <c r="P26" s="2" t="str">
        <f>"Q"&amp;ROUNDUP(MONTH(Sheet1[[#This Row],[policy_start_date]])/3,0)</f>
        <v>Q3</v>
      </c>
      <c r="Q26" s="2">
        <f ca="1">DATEDIF(Sheet1[[#This Row],[policy_start_date]],TODAY(),"D")</f>
        <v>1788</v>
      </c>
      <c r="R26" s="2">
        <f>YEAR(Sheet1[[#This Row],[policy_end_date]])</f>
        <v>2024</v>
      </c>
      <c r="S26" s="2" t="str">
        <f>TEXT(Sheet1[[#This Row],[policy_end_date]],"mmm")</f>
        <v>Dec</v>
      </c>
      <c r="T26" s="2" t="str">
        <f>IF(Sheet1[[#This Row],[status]]="Active","Active","Inactive")</f>
        <v>Inactive</v>
      </c>
      <c r="U26" s="6">
        <f>Sheet1[[#This Row],[coverage_amount]]/Sheet1[[#This Row],[annual_premium]]</f>
        <v>30.079528440659551</v>
      </c>
    </row>
    <row r="27" spans="1:21" x14ac:dyDescent="0.3">
      <c r="A27" s="2" t="s">
        <v>91</v>
      </c>
      <c r="B27" s="2" t="s">
        <v>92</v>
      </c>
      <c r="C27" s="2" t="s">
        <v>16</v>
      </c>
      <c r="D27" s="51">
        <v>142307.39000000001</v>
      </c>
      <c r="E27" s="51">
        <v>36977.67</v>
      </c>
      <c r="F27" s="1">
        <v>45191</v>
      </c>
      <c r="G27" s="1">
        <v>45855</v>
      </c>
      <c r="H27" s="2" t="s">
        <v>93</v>
      </c>
      <c r="I27" s="2" t="s">
        <v>29</v>
      </c>
      <c r="J27">
        <f>Sheet1[[#This Row],[policy_end_date]]-Sheet1[[#This Row],[policy_start_date]]</f>
        <v>664</v>
      </c>
      <c r="K27" s="5">
        <f>(Sheet1[[#This Row],[policy_end_date]]-Sheet1[[#This Row],[policy_start_date]])/365</f>
        <v>1.8191780821917809</v>
      </c>
      <c r="L27" s="2" t="str">
        <f>IF(Sheet1[[#This Row],[coverage_amount]]&lt;300000,"Low",IF(Sheet1[[#This Row],[coverage_amount]]&lt;700000,"Medium","High"))</f>
        <v>Low</v>
      </c>
      <c r="M27" s="2" t="str">
        <f>IF(Sheet1[[#This Row],[annual_premium]]&lt;15000,"Low",IF(Sheet1[[#This Row],[annual_premium]]&lt;35000,"Medium","High"))</f>
        <v>High</v>
      </c>
      <c r="N27" s="2">
        <f>YEAR(Sheet1[[#This Row],[policy_start_date]])</f>
        <v>2023</v>
      </c>
      <c r="O27" s="2" t="str">
        <f>TEXT(Sheet1[[#This Row],[policy_start_date]],"mmm")</f>
        <v>Sep</v>
      </c>
      <c r="P27" s="2" t="str">
        <f>"Q"&amp;ROUNDUP(MONTH(Sheet1[[#This Row],[policy_start_date]])/3,0)</f>
        <v>Q3</v>
      </c>
      <c r="Q27" s="2">
        <f ca="1">DATEDIF(Sheet1[[#This Row],[policy_start_date]],TODAY(),"D")</f>
        <v>1041</v>
      </c>
      <c r="R27" s="2">
        <f>YEAR(Sheet1[[#This Row],[policy_end_date]])</f>
        <v>2025</v>
      </c>
      <c r="S27" s="2" t="str">
        <f>TEXT(Sheet1[[#This Row],[policy_end_date]],"mmm")</f>
        <v>Jul</v>
      </c>
      <c r="T27" s="2" t="str">
        <f>IF(Sheet1[[#This Row],[status]]="Active","Active","Inactive")</f>
        <v>Inactive</v>
      </c>
      <c r="U27" s="6">
        <f>Sheet1[[#This Row],[coverage_amount]]/Sheet1[[#This Row],[annual_premium]]</f>
        <v>3.8484682782879509</v>
      </c>
    </row>
    <row r="28" spans="1:21" x14ac:dyDescent="0.3">
      <c r="A28" s="2" t="s">
        <v>94</v>
      </c>
      <c r="B28" s="2" t="s">
        <v>95</v>
      </c>
      <c r="C28" s="2" t="s">
        <v>27</v>
      </c>
      <c r="D28" s="51">
        <v>627889.49</v>
      </c>
      <c r="E28" s="51">
        <v>36865.33</v>
      </c>
      <c r="F28" s="1">
        <v>44557</v>
      </c>
      <c r="G28" s="1">
        <v>45521</v>
      </c>
      <c r="H28" s="2" t="s">
        <v>96</v>
      </c>
      <c r="I28" s="2" t="s">
        <v>29</v>
      </c>
      <c r="J28">
        <f>Sheet1[[#This Row],[policy_end_date]]-Sheet1[[#This Row],[policy_start_date]]</f>
        <v>964</v>
      </c>
      <c r="K28" s="5">
        <f>(Sheet1[[#This Row],[policy_end_date]]-Sheet1[[#This Row],[policy_start_date]])/365</f>
        <v>2.6410958904109587</v>
      </c>
      <c r="L28" s="2" t="str">
        <f>IF(Sheet1[[#This Row],[coverage_amount]]&lt;300000,"Low",IF(Sheet1[[#This Row],[coverage_amount]]&lt;700000,"Medium","High"))</f>
        <v>Medium</v>
      </c>
      <c r="M28" s="2" t="str">
        <f>IF(Sheet1[[#This Row],[annual_premium]]&lt;15000,"Low",IF(Sheet1[[#This Row],[annual_premium]]&lt;35000,"Medium","High"))</f>
        <v>High</v>
      </c>
      <c r="N28" s="2">
        <f>YEAR(Sheet1[[#This Row],[policy_start_date]])</f>
        <v>2021</v>
      </c>
      <c r="O28" s="2" t="str">
        <f>TEXT(Sheet1[[#This Row],[policy_start_date]],"mmm")</f>
        <v>Dec</v>
      </c>
      <c r="P28" s="2" t="str">
        <f>"Q"&amp;ROUNDUP(MONTH(Sheet1[[#This Row],[policy_start_date]])/3,0)</f>
        <v>Q4</v>
      </c>
      <c r="Q28" s="2">
        <f ca="1">DATEDIF(Sheet1[[#This Row],[policy_start_date]],TODAY(),"D")</f>
        <v>1675</v>
      </c>
      <c r="R28" s="2">
        <f>YEAR(Sheet1[[#This Row],[policy_end_date]])</f>
        <v>2024</v>
      </c>
      <c r="S28" s="2" t="str">
        <f>TEXT(Sheet1[[#This Row],[policy_end_date]],"mmm")</f>
        <v>Aug</v>
      </c>
      <c r="T28" s="2" t="str">
        <f>IF(Sheet1[[#This Row],[status]]="Active","Active","Inactive")</f>
        <v>Inactive</v>
      </c>
      <c r="U28" s="6">
        <f>Sheet1[[#This Row],[coverage_amount]]/Sheet1[[#This Row],[annual_premium]]</f>
        <v>17.031978012946038</v>
      </c>
    </row>
    <row r="29" spans="1:21" x14ac:dyDescent="0.3">
      <c r="A29" s="2" t="s">
        <v>97</v>
      </c>
      <c r="B29" s="2" t="s">
        <v>98</v>
      </c>
      <c r="C29" s="2" t="s">
        <v>27</v>
      </c>
      <c r="D29" s="51">
        <v>547848.44999999995</v>
      </c>
      <c r="E29" s="51">
        <v>27414.18</v>
      </c>
      <c r="F29" s="1">
        <v>45451</v>
      </c>
      <c r="G29" s="1">
        <v>45629</v>
      </c>
      <c r="H29" s="2" t="s">
        <v>99</v>
      </c>
      <c r="I29" s="2" t="s">
        <v>13</v>
      </c>
      <c r="J29">
        <f>Sheet1[[#This Row],[policy_end_date]]-Sheet1[[#This Row],[policy_start_date]]</f>
        <v>178</v>
      </c>
      <c r="K29" s="5">
        <f>(Sheet1[[#This Row],[policy_end_date]]-Sheet1[[#This Row],[policy_start_date]])/365</f>
        <v>0.48767123287671232</v>
      </c>
      <c r="L29" s="2" t="str">
        <f>IF(Sheet1[[#This Row],[coverage_amount]]&lt;300000,"Low",IF(Sheet1[[#This Row],[coverage_amount]]&lt;700000,"Medium","High"))</f>
        <v>Medium</v>
      </c>
      <c r="M29" s="2" t="str">
        <f>IF(Sheet1[[#This Row],[annual_premium]]&lt;15000,"Low",IF(Sheet1[[#This Row],[annual_premium]]&lt;35000,"Medium","High"))</f>
        <v>Medium</v>
      </c>
      <c r="N29" s="2">
        <f>YEAR(Sheet1[[#This Row],[policy_start_date]])</f>
        <v>2024</v>
      </c>
      <c r="O29" s="2" t="str">
        <f>TEXT(Sheet1[[#This Row],[policy_start_date]],"mmm")</f>
        <v>Jun</v>
      </c>
      <c r="P29" s="2" t="str">
        <f>"Q"&amp;ROUNDUP(MONTH(Sheet1[[#This Row],[policy_start_date]])/3,0)</f>
        <v>Q2</v>
      </c>
      <c r="Q29" s="2">
        <f ca="1">DATEDIF(Sheet1[[#This Row],[policy_start_date]],TODAY(),"D")</f>
        <v>781</v>
      </c>
      <c r="R29" s="2">
        <f>YEAR(Sheet1[[#This Row],[policy_end_date]])</f>
        <v>2024</v>
      </c>
      <c r="S29" s="2" t="str">
        <f>TEXT(Sheet1[[#This Row],[policy_end_date]],"mmm")</f>
        <v>Dec</v>
      </c>
      <c r="T29" s="2" t="str">
        <f>IF(Sheet1[[#This Row],[status]]="Active","Active","Inactive")</f>
        <v>Active</v>
      </c>
      <c r="U29" s="6">
        <f>Sheet1[[#This Row],[coverage_amount]]/Sheet1[[#This Row],[annual_premium]]</f>
        <v>19.984126827794956</v>
      </c>
    </row>
    <row r="30" spans="1:21" x14ac:dyDescent="0.3">
      <c r="A30" s="2" t="s">
        <v>100</v>
      </c>
      <c r="B30" s="2" t="s">
        <v>101</v>
      </c>
      <c r="C30" s="2" t="s">
        <v>27</v>
      </c>
      <c r="D30" s="51">
        <v>843370.17</v>
      </c>
      <c r="E30" s="51">
        <v>41887.86</v>
      </c>
      <c r="F30" s="1">
        <v>44756</v>
      </c>
      <c r="G30" s="1">
        <v>45456</v>
      </c>
      <c r="H30" s="2" t="s">
        <v>102</v>
      </c>
      <c r="I30" s="2" t="s">
        <v>29</v>
      </c>
      <c r="J30">
        <f>Sheet1[[#This Row],[policy_end_date]]-Sheet1[[#This Row],[policy_start_date]]</f>
        <v>700</v>
      </c>
      <c r="K30" s="5">
        <f>(Sheet1[[#This Row],[policy_end_date]]-Sheet1[[#This Row],[policy_start_date]])/365</f>
        <v>1.9178082191780821</v>
      </c>
      <c r="L30" s="2" t="str">
        <f>IF(Sheet1[[#This Row],[coverage_amount]]&lt;300000,"Low",IF(Sheet1[[#This Row],[coverage_amount]]&lt;700000,"Medium","High"))</f>
        <v>High</v>
      </c>
      <c r="M30" s="2" t="str">
        <f>IF(Sheet1[[#This Row],[annual_premium]]&lt;15000,"Low",IF(Sheet1[[#This Row],[annual_premium]]&lt;35000,"Medium","High"))</f>
        <v>High</v>
      </c>
      <c r="N30" s="2">
        <f>YEAR(Sheet1[[#This Row],[policy_start_date]])</f>
        <v>2022</v>
      </c>
      <c r="O30" s="2" t="str">
        <f>TEXT(Sheet1[[#This Row],[policy_start_date]],"mmm")</f>
        <v>Jul</v>
      </c>
      <c r="P30" s="2" t="str">
        <f>"Q"&amp;ROUNDUP(MONTH(Sheet1[[#This Row],[policy_start_date]])/3,0)</f>
        <v>Q3</v>
      </c>
      <c r="Q30" s="2">
        <f ca="1">DATEDIF(Sheet1[[#This Row],[policy_start_date]],TODAY(),"D")</f>
        <v>1476</v>
      </c>
      <c r="R30" s="2">
        <f>YEAR(Sheet1[[#This Row],[policy_end_date]])</f>
        <v>2024</v>
      </c>
      <c r="S30" s="2" t="str">
        <f>TEXT(Sheet1[[#This Row],[policy_end_date]],"mmm")</f>
        <v>Jun</v>
      </c>
      <c r="T30" s="2" t="str">
        <f>IF(Sheet1[[#This Row],[status]]="Active","Active","Inactive")</f>
        <v>Inactive</v>
      </c>
      <c r="U30" s="6">
        <f>Sheet1[[#This Row],[coverage_amount]]/Sheet1[[#This Row],[annual_premium]]</f>
        <v>20.13399992265062</v>
      </c>
    </row>
    <row r="31" spans="1:21" x14ac:dyDescent="0.3">
      <c r="A31" s="2" t="s">
        <v>103</v>
      </c>
      <c r="B31" s="2" t="s">
        <v>104</v>
      </c>
      <c r="C31" s="2" t="s">
        <v>39</v>
      </c>
      <c r="D31" s="51">
        <v>328869.26</v>
      </c>
      <c r="E31" s="51">
        <v>4714.79</v>
      </c>
      <c r="F31" s="1">
        <v>45037</v>
      </c>
      <c r="G31" s="1">
        <v>45828</v>
      </c>
      <c r="H31" s="2" t="s">
        <v>105</v>
      </c>
      <c r="I31" s="2" t="s">
        <v>18</v>
      </c>
      <c r="J31">
        <f>Sheet1[[#This Row],[policy_end_date]]-Sheet1[[#This Row],[policy_start_date]]</f>
        <v>791</v>
      </c>
      <c r="K31" s="5">
        <f>(Sheet1[[#This Row],[policy_end_date]]-Sheet1[[#This Row],[policy_start_date]])/365</f>
        <v>2.1671232876712327</v>
      </c>
      <c r="L31" s="2" t="str">
        <f>IF(Sheet1[[#This Row],[coverage_amount]]&lt;300000,"Low",IF(Sheet1[[#This Row],[coverage_amount]]&lt;700000,"Medium","High"))</f>
        <v>Medium</v>
      </c>
      <c r="M31" s="2" t="str">
        <f>IF(Sheet1[[#This Row],[annual_premium]]&lt;15000,"Low",IF(Sheet1[[#This Row],[annual_premium]]&lt;35000,"Medium","High"))</f>
        <v>Low</v>
      </c>
      <c r="N31" s="2">
        <f>YEAR(Sheet1[[#This Row],[policy_start_date]])</f>
        <v>2023</v>
      </c>
      <c r="O31" s="2" t="str">
        <f>TEXT(Sheet1[[#This Row],[policy_start_date]],"mmm")</f>
        <v>Apr</v>
      </c>
      <c r="P31" s="2" t="str">
        <f>"Q"&amp;ROUNDUP(MONTH(Sheet1[[#This Row],[policy_start_date]])/3,0)</f>
        <v>Q2</v>
      </c>
      <c r="Q31" s="2">
        <f ca="1">DATEDIF(Sheet1[[#This Row],[policy_start_date]],TODAY(),"D")</f>
        <v>1195</v>
      </c>
      <c r="R31" s="2">
        <f>YEAR(Sheet1[[#This Row],[policy_end_date]])</f>
        <v>2025</v>
      </c>
      <c r="S31" s="2" t="str">
        <f>TEXT(Sheet1[[#This Row],[policy_end_date]],"mmm")</f>
        <v>Jun</v>
      </c>
      <c r="T31" s="2" t="str">
        <f>IF(Sheet1[[#This Row],[status]]="Active","Active","Inactive")</f>
        <v>Inactive</v>
      </c>
      <c r="U31" s="6">
        <f>Sheet1[[#This Row],[coverage_amount]]/Sheet1[[#This Row],[annual_premium]]</f>
        <v>69.752684637067617</v>
      </c>
    </row>
    <row r="32" spans="1:21" x14ac:dyDescent="0.3">
      <c r="A32" s="2" t="s">
        <v>106</v>
      </c>
      <c r="B32" s="2" t="s">
        <v>107</v>
      </c>
      <c r="C32" s="2" t="s">
        <v>11</v>
      </c>
      <c r="D32" s="51">
        <v>690040.81</v>
      </c>
      <c r="E32" s="51">
        <v>46085.56</v>
      </c>
      <c r="F32" s="1">
        <v>45069</v>
      </c>
      <c r="G32" s="1">
        <v>45392</v>
      </c>
      <c r="H32" s="2" t="s">
        <v>108</v>
      </c>
      <c r="I32" s="2" t="s">
        <v>29</v>
      </c>
      <c r="J32">
        <f>Sheet1[[#This Row],[policy_end_date]]-Sheet1[[#This Row],[policy_start_date]]</f>
        <v>323</v>
      </c>
      <c r="K32" s="5">
        <f>(Sheet1[[#This Row],[policy_end_date]]-Sheet1[[#This Row],[policy_start_date]])/365</f>
        <v>0.8849315068493151</v>
      </c>
      <c r="L32" s="2" t="str">
        <f>IF(Sheet1[[#This Row],[coverage_amount]]&lt;300000,"Low",IF(Sheet1[[#This Row],[coverage_amount]]&lt;700000,"Medium","High"))</f>
        <v>Medium</v>
      </c>
      <c r="M32" s="2" t="str">
        <f>IF(Sheet1[[#This Row],[annual_premium]]&lt;15000,"Low",IF(Sheet1[[#This Row],[annual_premium]]&lt;35000,"Medium","High"))</f>
        <v>High</v>
      </c>
      <c r="N32" s="2">
        <f>YEAR(Sheet1[[#This Row],[policy_start_date]])</f>
        <v>2023</v>
      </c>
      <c r="O32" s="2" t="str">
        <f>TEXT(Sheet1[[#This Row],[policy_start_date]],"mmm")</f>
        <v>May</v>
      </c>
      <c r="P32" s="2" t="str">
        <f>"Q"&amp;ROUNDUP(MONTH(Sheet1[[#This Row],[policy_start_date]])/3,0)</f>
        <v>Q2</v>
      </c>
      <c r="Q32" s="2">
        <f ca="1">DATEDIF(Sheet1[[#This Row],[policy_start_date]],TODAY(),"D")</f>
        <v>1163</v>
      </c>
      <c r="R32" s="2">
        <f>YEAR(Sheet1[[#This Row],[policy_end_date]])</f>
        <v>2024</v>
      </c>
      <c r="S32" s="2" t="str">
        <f>TEXT(Sheet1[[#This Row],[policy_end_date]],"mmm")</f>
        <v>Apr</v>
      </c>
      <c r="T32" s="2" t="str">
        <f>IF(Sheet1[[#This Row],[status]]="Active","Active","Inactive")</f>
        <v>Inactive</v>
      </c>
      <c r="U32" s="6">
        <f>Sheet1[[#This Row],[coverage_amount]]/Sheet1[[#This Row],[annual_premium]]</f>
        <v>14.973037324489495</v>
      </c>
    </row>
    <row r="33" spans="1:21" x14ac:dyDescent="0.3">
      <c r="A33" s="2" t="s">
        <v>109</v>
      </c>
      <c r="B33" s="2" t="s">
        <v>110</v>
      </c>
      <c r="C33" s="2" t="s">
        <v>16</v>
      </c>
      <c r="D33" s="51">
        <v>904616.54</v>
      </c>
      <c r="E33" s="51">
        <v>40740.67</v>
      </c>
      <c r="F33" s="1">
        <v>44392</v>
      </c>
      <c r="G33" s="1">
        <v>45853</v>
      </c>
      <c r="H33" s="2" t="s">
        <v>111</v>
      </c>
      <c r="I33" s="2" t="s">
        <v>13</v>
      </c>
      <c r="J33">
        <f>Sheet1[[#This Row],[policy_end_date]]-Sheet1[[#This Row],[policy_start_date]]</f>
        <v>1461</v>
      </c>
      <c r="K33" s="5">
        <f>(Sheet1[[#This Row],[policy_end_date]]-Sheet1[[#This Row],[policy_start_date]])/365</f>
        <v>4.0027397260273974</v>
      </c>
      <c r="L33" s="2" t="str">
        <f>IF(Sheet1[[#This Row],[coverage_amount]]&lt;300000,"Low",IF(Sheet1[[#This Row],[coverage_amount]]&lt;700000,"Medium","High"))</f>
        <v>High</v>
      </c>
      <c r="M33" s="2" t="str">
        <f>IF(Sheet1[[#This Row],[annual_premium]]&lt;15000,"Low",IF(Sheet1[[#This Row],[annual_premium]]&lt;35000,"Medium","High"))</f>
        <v>High</v>
      </c>
      <c r="N33" s="2">
        <f>YEAR(Sheet1[[#This Row],[policy_start_date]])</f>
        <v>2021</v>
      </c>
      <c r="O33" s="2" t="str">
        <f>TEXT(Sheet1[[#This Row],[policy_start_date]],"mmm")</f>
        <v>Jul</v>
      </c>
      <c r="P33" s="2" t="str">
        <f>"Q"&amp;ROUNDUP(MONTH(Sheet1[[#This Row],[policy_start_date]])/3,0)</f>
        <v>Q3</v>
      </c>
      <c r="Q33" s="2">
        <f ca="1">DATEDIF(Sheet1[[#This Row],[policy_start_date]],TODAY(),"D")</f>
        <v>1840</v>
      </c>
      <c r="R33" s="2">
        <f>YEAR(Sheet1[[#This Row],[policy_end_date]])</f>
        <v>2025</v>
      </c>
      <c r="S33" s="2" t="str">
        <f>TEXT(Sheet1[[#This Row],[policy_end_date]],"mmm")</f>
        <v>Jul</v>
      </c>
      <c r="T33" s="2" t="str">
        <f>IF(Sheet1[[#This Row],[status]]="Active","Active","Inactive")</f>
        <v>Active</v>
      </c>
      <c r="U33" s="6">
        <f>Sheet1[[#This Row],[coverage_amount]]/Sheet1[[#This Row],[annual_premium]]</f>
        <v>22.204262718310723</v>
      </c>
    </row>
    <row r="34" spans="1:21" x14ac:dyDescent="0.3">
      <c r="A34" s="2" t="s">
        <v>112</v>
      </c>
      <c r="B34" s="2" t="s">
        <v>113</v>
      </c>
      <c r="C34" s="2" t="s">
        <v>35</v>
      </c>
      <c r="D34" s="51">
        <v>711204.44</v>
      </c>
      <c r="E34" s="51">
        <v>38807.980000000003</v>
      </c>
      <c r="F34" s="1">
        <v>44908</v>
      </c>
      <c r="G34" s="1">
        <v>45845</v>
      </c>
      <c r="H34" s="2" t="s">
        <v>46</v>
      </c>
      <c r="I34" s="2" t="s">
        <v>13</v>
      </c>
      <c r="J34">
        <f>Sheet1[[#This Row],[policy_end_date]]-Sheet1[[#This Row],[policy_start_date]]</f>
        <v>937</v>
      </c>
      <c r="K34" s="5">
        <f>(Sheet1[[#This Row],[policy_end_date]]-Sheet1[[#This Row],[policy_start_date]])/365</f>
        <v>2.5671232876712327</v>
      </c>
      <c r="L34" s="2" t="str">
        <f>IF(Sheet1[[#This Row],[coverage_amount]]&lt;300000,"Low",IF(Sheet1[[#This Row],[coverage_amount]]&lt;700000,"Medium","High"))</f>
        <v>High</v>
      </c>
      <c r="M34" s="2" t="str">
        <f>IF(Sheet1[[#This Row],[annual_premium]]&lt;15000,"Low",IF(Sheet1[[#This Row],[annual_premium]]&lt;35000,"Medium","High"))</f>
        <v>High</v>
      </c>
      <c r="N34" s="2">
        <f>YEAR(Sheet1[[#This Row],[policy_start_date]])</f>
        <v>2022</v>
      </c>
      <c r="O34" s="2" t="str">
        <f>TEXT(Sheet1[[#This Row],[policy_start_date]],"mmm")</f>
        <v>Dec</v>
      </c>
      <c r="P34" s="2" t="str">
        <f>"Q"&amp;ROUNDUP(MONTH(Sheet1[[#This Row],[policy_start_date]])/3,0)</f>
        <v>Q4</v>
      </c>
      <c r="Q34" s="2">
        <f ca="1">DATEDIF(Sheet1[[#This Row],[policy_start_date]],TODAY(),"D")</f>
        <v>1324</v>
      </c>
      <c r="R34" s="2">
        <f>YEAR(Sheet1[[#This Row],[policy_end_date]])</f>
        <v>2025</v>
      </c>
      <c r="S34" s="2" t="str">
        <f>TEXT(Sheet1[[#This Row],[policy_end_date]],"mmm")</f>
        <v>Jul</v>
      </c>
      <c r="T34" s="2" t="str">
        <f>IF(Sheet1[[#This Row],[status]]="Active","Active","Inactive")</f>
        <v>Active</v>
      </c>
      <c r="U34" s="6">
        <f>Sheet1[[#This Row],[coverage_amount]]/Sheet1[[#This Row],[annual_premium]]</f>
        <v>18.3262421800877</v>
      </c>
    </row>
    <row r="35" spans="1:21" x14ac:dyDescent="0.3">
      <c r="A35" s="2" t="s">
        <v>114</v>
      </c>
      <c r="B35" s="2" t="s">
        <v>115</v>
      </c>
      <c r="C35" s="2" t="s">
        <v>39</v>
      </c>
      <c r="D35" s="51">
        <v>372262.99</v>
      </c>
      <c r="E35" s="51">
        <v>15032.67</v>
      </c>
      <c r="F35" s="1">
        <v>45232</v>
      </c>
      <c r="G35" s="1">
        <v>45702</v>
      </c>
      <c r="H35" s="2" t="s">
        <v>116</v>
      </c>
      <c r="I35" s="2" t="s">
        <v>18</v>
      </c>
      <c r="J35">
        <f>Sheet1[[#This Row],[policy_end_date]]-Sheet1[[#This Row],[policy_start_date]]</f>
        <v>470</v>
      </c>
      <c r="K35" s="5">
        <f>(Sheet1[[#This Row],[policy_end_date]]-Sheet1[[#This Row],[policy_start_date]])/365</f>
        <v>1.2876712328767124</v>
      </c>
      <c r="L35" s="2" t="str">
        <f>IF(Sheet1[[#This Row],[coverage_amount]]&lt;300000,"Low",IF(Sheet1[[#This Row],[coverage_amount]]&lt;700000,"Medium","High"))</f>
        <v>Medium</v>
      </c>
      <c r="M35" s="2" t="str">
        <f>IF(Sheet1[[#This Row],[annual_premium]]&lt;15000,"Low",IF(Sheet1[[#This Row],[annual_premium]]&lt;35000,"Medium","High"))</f>
        <v>Medium</v>
      </c>
      <c r="N35" s="2">
        <f>YEAR(Sheet1[[#This Row],[policy_start_date]])</f>
        <v>2023</v>
      </c>
      <c r="O35" s="2" t="str">
        <f>TEXT(Sheet1[[#This Row],[policy_start_date]],"mmm")</f>
        <v>Nov</v>
      </c>
      <c r="P35" s="2" t="str">
        <f>"Q"&amp;ROUNDUP(MONTH(Sheet1[[#This Row],[policy_start_date]])/3,0)</f>
        <v>Q4</v>
      </c>
      <c r="Q35" s="2">
        <f ca="1">DATEDIF(Sheet1[[#This Row],[policy_start_date]],TODAY(),"D")</f>
        <v>1000</v>
      </c>
      <c r="R35" s="2">
        <f>YEAR(Sheet1[[#This Row],[policy_end_date]])</f>
        <v>2025</v>
      </c>
      <c r="S35" s="2" t="str">
        <f>TEXT(Sheet1[[#This Row],[policy_end_date]],"mmm")</f>
        <v>Feb</v>
      </c>
      <c r="T35" s="2" t="str">
        <f>IF(Sheet1[[#This Row],[status]]="Active","Active","Inactive")</f>
        <v>Inactive</v>
      </c>
      <c r="U35" s="6">
        <f>Sheet1[[#This Row],[coverage_amount]]/Sheet1[[#This Row],[annual_premium]]</f>
        <v>24.763597551200153</v>
      </c>
    </row>
    <row r="36" spans="1:21" x14ac:dyDescent="0.3">
      <c r="A36" s="2" t="s">
        <v>117</v>
      </c>
      <c r="B36" s="2" t="s">
        <v>118</v>
      </c>
      <c r="C36" s="2" t="s">
        <v>27</v>
      </c>
      <c r="D36" s="51">
        <v>975344.15</v>
      </c>
      <c r="E36" s="51">
        <v>17815.759999999998</v>
      </c>
      <c r="F36" s="1">
        <v>45137</v>
      </c>
      <c r="G36" s="1">
        <v>45212</v>
      </c>
      <c r="H36" s="2" t="s">
        <v>119</v>
      </c>
      <c r="I36" s="2" t="s">
        <v>18</v>
      </c>
      <c r="J36">
        <f>Sheet1[[#This Row],[policy_end_date]]-Sheet1[[#This Row],[policy_start_date]]</f>
        <v>75</v>
      </c>
      <c r="K36" s="5">
        <f>(Sheet1[[#This Row],[policy_end_date]]-Sheet1[[#This Row],[policy_start_date]])/365</f>
        <v>0.20547945205479451</v>
      </c>
      <c r="L36" s="2" t="str">
        <f>IF(Sheet1[[#This Row],[coverage_amount]]&lt;300000,"Low",IF(Sheet1[[#This Row],[coverage_amount]]&lt;700000,"Medium","High"))</f>
        <v>High</v>
      </c>
      <c r="M36" s="2" t="str">
        <f>IF(Sheet1[[#This Row],[annual_premium]]&lt;15000,"Low",IF(Sheet1[[#This Row],[annual_premium]]&lt;35000,"Medium","High"))</f>
        <v>Medium</v>
      </c>
      <c r="N36" s="2">
        <f>YEAR(Sheet1[[#This Row],[policy_start_date]])</f>
        <v>2023</v>
      </c>
      <c r="O36" s="2" t="str">
        <f>TEXT(Sheet1[[#This Row],[policy_start_date]],"mmm")</f>
        <v>Jul</v>
      </c>
      <c r="P36" s="2" t="str">
        <f>"Q"&amp;ROUNDUP(MONTH(Sheet1[[#This Row],[policy_start_date]])/3,0)</f>
        <v>Q3</v>
      </c>
      <c r="Q36" s="2">
        <f ca="1">DATEDIF(Sheet1[[#This Row],[policy_start_date]],TODAY(),"D")</f>
        <v>1095</v>
      </c>
      <c r="R36" s="2">
        <f>YEAR(Sheet1[[#This Row],[policy_end_date]])</f>
        <v>2023</v>
      </c>
      <c r="S36" s="2" t="str">
        <f>TEXT(Sheet1[[#This Row],[policy_end_date]],"mmm")</f>
        <v>Oct</v>
      </c>
      <c r="T36" s="2" t="str">
        <f>IF(Sheet1[[#This Row],[status]]="Active","Active","Inactive")</f>
        <v>Inactive</v>
      </c>
      <c r="U36" s="6">
        <f>Sheet1[[#This Row],[coverage_amount]]/Sheet1[[#This Row],[annual_premium]]</f>
        <v>54.746143302334566</v>
      </c>
    </row>
    <row r="37" spans="1:21" x14ac:dyDescent="0.3">
      <c r="A37" s="2" t="s">
        <v>120</v>
      </c>
      <c r="B37" s="2" t="s">
        <v>121</v>
      </c>
      <c r="C37" s="2" t="s">
        <v>35</v>
      </c>
      <c r="D37" s="51">
        <v>816790.54</v>
      </c>
      <c r="E37" s="51">
        <v>18906.439999999999</v>
      </c>
      <c r="F37" s="1">
        <v>44908</v>
      </c>
      <c r="G37" s="1">
        <v>45490</v>
      </c>
      <c r="H37" s="2" t="s">
        <v>122</v>
      </c>
      <c r="I37" s="2" t="s">
        <v>29</v>
      </c>
      <c r="J37">
        <f>Sheet1[[#This Row],[policy_end_date]]-Sheet1[[#This Row],[policy_start_date]]</f>
        <v>582</v>
      </c>
      <c r="K37" s="5">
        <f>(Sheet1[[#This Row],[policy_end_date]]-Sheet1[[#This Row],[policy_start_date]])/365</f>
        <v>1.5945205479452054</v>
      </c>
      <c r="L37" s="2" t="str">
        <f>IF(Sheet1[[#This Row],[coverage_amount]]&lt;300000,"Low",IF(Sheet1[[#This Row],[coverage_amount]]&lt;700000,"Medium","High"))</f>
        <v>High</v>
      </c>
      <c r="M37" s="2" t="str">
        <f>IF(Sheet1[[#This Row],[annual_premium]]&lt;15000,"Low",IF(Sheet1[[#This Row],[annual_premium]]&lt;35000,"Medium","High"))</f>
        <v>Medium</v>
      </c>
      <c r="N37" s="2">
        <f>YEAR(Sheet1[[#This Row],[policy_start_date]])</f>
        <v>2022</v>
      </c>
      <c r="O37" s="2" t="str">
        <f>TEXT(Sheet1[[#This Row],[policy_start_date]],"mmm")</f>
        <v>Dec</v>
      </c>
      <c r="P37" s="2" t="str">
        <f>"Q"&amp;ROUNDUP(MONTH(Sheet1[[#This Row],[policy_start_date]])/3,0)</f>
        <v>Q4</v>
      </c>
      <c r="Q37" s="2">
        <f ca="1">DATEDIF(Sheet1[[#This Row],[policy_start_date]],TODAY(),"D")</f>
        <v>1324</v>
      </c>
      <c r="R37" s="2">
        <f>YEAR(Sheet1[[#This Row],[policy_end_date]])</f>
        <v>2024</v>
      </c>
      <c r="S37" s="2" t="str">
        <f>TEXT(Sheet1[[#This Row],[policy_end_date]],"mmm")</f>
        <v>Jul</v>
      </c>
      <c r="T37" s="2" t="str">
        <f>IF(Sheet1[[#This Row],[status]]="Active","Active","Inactive")</f>
        <v>Inactive</v>
      </c>
      <c r="U37" s="6">
        <f>Sheet1[[#This Row],[coverage_amount]]/Sheet1[[#This Row],[annual_premium]]</f>
        <v>43.201710105128207</v>
      </c>
    </row>
    <row r="38" spans="1:21" x14ac:dyDescent="0.3">
      <c r="A38" s="2" t="s">
        <v>123</v>
      </c>
      <c r="B38" s="2" t="s">
        <v>124</v>
      </c>
      <c r="C38" s="2" t="s">
        <v>35</v>
      </c>
      <c r="D38" s="51">
        <v>160785.96</v>
      </c>
      <c r="E38" s="51">
        <v>28970.38</v>
      </c>
      <c r="F38" s="1">
        <v>44355</v>
      </c>
      <c r="G38" s="1">
        <v>45734</v>
      </c>
      <c r="H38" s="2" t="s">
        <v>125</v>
      </c>
      <c r="I38" s="2" t="s">
        <v>13</v>
      </c>
      <c r="J38">
        <f>Sheet1[[#This Row],[policy_end_date]]-Sheet1[[#This Row],[policy_start_date]]</f>
        <v>1379</v>
      </c>
      <c r="K38" s="5">
        <f>(Sheet1[[#This Row],[policy_end_date]]-Sheet1[[#This Row],[policy_start_date]])/365</f>
        <v>3.7780821917808218</v>
      </c>
      <c r="L38" s="2" t="str">
        <f>IF(Sheet1[[#This Row],[coverage_amount]]&lt;300000,"Low",IF(Sheet1[[#This Row],[coverage_amount]]&lt;700000,"Medium","High"))</f>
        <v>Low</v>
      </c>
      <c r="M38" s="2" t="str">
        <f>IF(Sheet1[[#This Row],[annual_premium]]&lt;15000,"Low",IF(Sheet1[[#This Row],[annual_premium]]&lt;35000,"Medium","High"))</f>
        <v>Medium</v>
      </c>
      <c r="N38" s="2">
        <f>YEAR(Sheet1[[#This Row],[policy_start_date]])</f>
        <v>2021</v>
      </c>
      <c r="O38" s="2" t="str">
        <f>TEXT(Sheet1[[#This Row],[policy_start_date]],"mmm")</f>
        <v>Jun</v>
      </c>
      <c r="P38" s="2" t="str">
        <f>"Q"&amp;ROUNDUP(MONTH(Sheet1[[#This Row],[policy_start_date]])/3,0)</f>
        <v>Q2</v>
      </c>
      <c r="Q38" s="2">
        <f ca="1">DATEDIF(Sheet1[[#This Row],[policy_start_date]],TODAY(),"D")</f>
        <v>1877</v>
      </c>
      <c r="R38" s="2">
        <f>YEAR(Sheet1[[#This Row],[policy_end_date]])</f>
        <v>2025</v>
      </c>
      <c r="S38" s="2" t="str">
        <f>TEXT(Sheet1[[#This Row],[policy_end_date]],"mmm")</f>
        <v>Mar</v>
      </c>
      <c r="T38" s="2" t="str">
        <f>IF(Sheet1[[#This Row],[status]]="Active","Active","Inactive")</f>
        <v>Active</v>
      </c>
      <c r="U38" s="6">
        <f>Sheet1[[#This Row],[coverage_amount]]/Sheet1[[#This Row],[annual_premium]]</f>
        <v>5.5500121158231268</v>
      </c>
    </row>
    <row r="39" spans="1:21" x14ac:dyDescent="0.3">
      <c r="A39" s="2" t="s">
        <v>126</v>
      </c>
      <c r="B39" s="2" t="s">
        <v>127</v>
      </c>
      <c r="C39" s="2" t="s">
        <v>35</v>
      </c>
      <c r="D39" s="51">
        <v>734826.24</v>
      </c>
      <c r="E39" s="51">
        <v>45043.26</v>
      </c>
      <c r="F39" s="1">
        <v>44777</v>
      </c>
      <c r="G39" s="1">
        <v>44873</v>
      </c>
      <c r="H39" s="2" t="s">
        <v>128</v>
      </c>
      <c r="I39" s="2" t="s">
        <v>18</v>
      </c>
      <c r="J39">
        <f>Sheet1[[#This Row],[policy_end_date]]-Sheet1[[#This Row],[policy_start_date]]</f>
        <v>96</v>
      </c>
      <c r="K39" s="5">
        <f>(Sheet1[[#This Row],[policy_end_date]]-Sheet1[[#This Row],[policy_start_date]])/365</f>
        <v>0.26301369863013696</v>
      </c>
      <c r="L39" s="2" t="str">
        <f>IF(Sheet1[[#This Row],[coverage_amount]]&lt;300000,"Low",IF(Sheet1[[#This Row],[coverage_amount]]&lt;700000,"Medium","High"))</f>
        <v>High</v>
      </c>
      <c r="M39" s="2" t="str">
        <f>IF(Sheet1[[#This Row],[annual_premium]]&lt;15000,"Low",IF(Sheet1[[#This Row],[annual_premium]]&lt;35000,"Medium","High"))</f>
        <v>High</v>
      </c>
      <c r="N39" s="2">
        <f>YEAR(Sheet1[[#This Row],[policy_start_date]])</f>
        <v>2022</v>
      </c>
      <c r="O39" s="2" t="str">
        <f>TEXT(Sheet1[[#This Row],[policy_start_date]],"mmm")</f>
        <v>Aug</v>
      </c>
      <c r="P39" s="2" t="str">
        <f>"Q"&amp;ROUNDUP(MONTH(Sheet1[[#This Row],[policy_start_date]])/3,0)</f>
        <v>Q3</v>
      </c>
      <c r="Q39" s="2">
        <f ca="1">DATEDIF(Sheet1[[#This Row],[policy_start_date]],TODAY(),"D")</f>
        <v>1455</v>
      </c>
      <c r="R39" s="2">
        <f>YEAR(Sheet1[[#This Row],[policy_end_date]])</f>
        <v>2022</v>
      </c>
      <c r="S39" s="2" t="str">
        <f>TEXT(Sheet1[[#This Row],[policy_end_date]],"mmm")</f>
        <v>Nov</v>
      </c>
      <c r="T39" s="2" t="str">
        <f>IF(Sheet1[[#This Row],[status]]="Active","Active","Inactive")</f>
        <v>Inactive</v>
      </c>
      <c r="U39" s="6">
        <f>Sheet1[[#This Row],[coverage_amount]]/Sheet1[[#This Row],[annual_premium]]</f>
        <v>16.31378901083092</v>
      </c>
    </row>
    <row r="40" spans="1:21" x14ac:dyDescent="0.3">
      <c r="A40" s="2" t="s">
        <v>129</v>
      </c>
      <c r="B40" s="2" t="s">
        <v>130</v>
      </c>
      <c r="C40" s="2" t="s">
        <v>16</v>
      </c>
      <c r="D40" s="51">
        <v>742128.53</v>
      </c>
      <c r="E40" s="51">
        <v>28612.18</v>
      </c>
      <c r="F40" s="1">
        <v>45263</v>
      </c>
      <c r="G40" s="1">
        <v>45389</v>
      </c>
      <c r="H40" s="2" t="s">
        <v>131</v>
      </c>
      <c r="I40" s="2" t="s">
        <v>18</v>
      </c>
      <c r="J40">
        <f>Sheet1[[#This Row],[policy_end_date]]-Sheet1[[#This Row],[policy_start_date]]</f>
        <v>126</v>
      </c>
      <c r="K40" s="5">
        <f>(Sheet1[[#This Row],[policy_end_date]]-Sheet1[[#This Row],[policy_start_date]])/365</f>
        <v>0.34520547945205482</v>
      </c>
      <c r="L40" s="2" t="str">
        <f>IF(Sheet1[[#This Row],[coverage_amount]]&lt;300000,"Low",IF(Sheet1[[#This Row],[coverage_amount]]&lt;700000,"Medium","High"))</f>
        <v>High</v>
      </c>
      <c r="M40" s="2" t="str">
        <f>IF(Sheet1[[#This Row],[annual_premium]]&lt;15000,"Low",IF(Sheet1[[#This Row],[annual_premium]]&lt;35000,"Medium","High"))</f>
        <v>Medium</v>
      </c>
      <c r="N40" s="2">
        <f>YEAR(Sheet1[[#This Row],[policy_start_date]])</f>
        <v>2023</v>
      </c>
      <c r="O40" s="2" t="str">
        <f>TEXT(Sheet1[[#This Row],[policy_start_date]],"mmm")</f>
        <v>Dec</v>
      </c>
      <c r="P40" s="2" t="str">
        <f>"Q"&amp;ROUNDUP(MONTH(Sheet1[[#This Row],[policy_start_date]])/3,0)</f>
        <v>Q4</v>
      </c>
      <c r="Q40" s="2">
        <f ca="1">DATEDIF(Sheet1[[#This Row],[policy_start_date]],TODAY(),"D")</f>
        <v>969</v>
      </c>
      <c r="R40" s="2">
        <f>YEAR(Sheet1[[#This Row],[policy_end_date]])</f>
        <v>2024</v>
      </c>
      <c r="S40" s="2" t="str">
        <f>TEXT(Sheet1[[#This Row],[policy_end_date]],"mmm")</f>
        <v>Apr</v>
      </c>
      <c r="T40" s="2" t="str">
        <f>IF(Sheet1[[#This Row],[status]]="Active","Active","Inactive")</f>
        <v>Inactive</v>
      </c>
      <c r="U40" s="6">
        <f>Sheet1[[#This Row],[coverage_amount]]/Sheet1[[#This Row],[annual_premium]]</f>
        <v>25.937503888204255</v>
      </c>
    </row>
    <row r="41" spans="1:21" x14ac:dyDescent="0.3">
      <c r="A41" s="2" t="s">
        <v>132</v>
      </c>
      <c r="B41" s="2" t="s">
        <v>133</v>
      </c>
      <c r="C41" s="2" t="s">
        <v>27</v>
      </c>
      <c r="D41" s="51">
        <v>696087.49</v>
      </c>
      <c r="E41" s="51">
        <v>6102.28</v>
      </c>
      <c r="F41" s="1">
        <v>45283</v>
      </c>
      <c r="G41" s="1">
        <v>45695</v>
      </c>
      <c r="H41" s="2" t="s">
        <v>134</v>
      </c>
      <c r="I41" s="2" t="s">
        <v>18</v>
      </c>
      <c r="J41">
        <f>Sheet1[[#This Row],[policy_end_date]]-Sheet1[[#This Row],[policy_start_date]]</f>
        <v>412</v>
      </c>
      <c r="K41" s="5">
        <f>(Sheet1[[#This Row],[policy_end_date]]-Sheet1[[#This Row],[policy_start_date]])/365</f>
        <v>1.1287671232876713</v>
      </c>
      <c r="L41" s="2" t="str">
        <f>IF(Sheet1[[#This Row],[coverage_amount]]&lt;300000,"Low",IF(Sheet1[[#This Row],[coverage_amount]]&lt;700000,"Medium","High"))</f>
        <v>Medium</v>
      </c>
      <c r="M41" s="2" t="str">
        <f>IF(Sheet1[[#This Row],[annual_premium]]&lt;15000,"Low",IF(Sheet1[[#This Row],[annual_premium]]&lt;35000,"Medium","High"))</f>
        <v>Low</v>
      </c>
      <c r="N41" s="2">
        <f>YEAR(Sheet1[[#This Row],[policy_start_date]])</f>
        <v>2023</v>
      </c>
      <c r="O41" s="2" t="str">
        <f>TEXT(Sheet1[[#This Row],[policy_start_date]],"mmm")</f>
        <v>Dec</v>
      </c>
      <c r="P41" s="2" t="str">
        <f>"Q"&amp;ROUNDUP(MONTH(Sheet1[[#This Row],[policy_start_date]])/3,0)</f>
        <v>Q4</v>
      </c>
      <c r="Q41" s="2">
        <f ca="1">DATEDIF(Sheet1[[#This Row],[policy_start_date]],TODAY(),"D")</f>
        <v>949</v>
      </c>
      <c r="R41" s="2">
        <f>YEAR(Sheet1[[#This Row],[policy_end_date]])</f>
        <v>2025</v>
      </c>
      <c r="S41" s="2" t="str">
        <f>TEXT(Sheet1[[#This Row],[policy_end_date]],"mmm")</f>
        <v>Feb</v>
      </c>
      <c r="T41" s="2" t="str">
        <f>IF(Sheet1[[#This Row],[status]]="Active","Active","Inactive")</f>
        <v>Inactive</v>
      </c>
      <c r="U41" s="6">
        <f>Sheet1[[#This Row],[coverage_amount]]/Sheet1[[#This Row],[annual_premium]]</f>
        <v>114.07006725355113</v>
      </c>
    </row>
    <row r="42" spans="1:21" x14ac:dyDescent="0.3">
      <c r="A42" s="2" t="s">
        <v>135</v>
      </c>
      <c r="B42" s="2" t="s">
        <v>136</v>
      </c>
      <c r="C42" s="2" t="s">
        <v>16</v>
      </c>
      <c r="D42" s="51">
        <v>551374.99</v>
      </c>
      <c r="E42" s="51">
        <v>40816.06</v>
      </c>
      <c r="F42" s="1">
        <v>44984</v>
      </c>
      <c r="G42" s="1">
        <v>45764</v>
      </c>
      <c r="H42" s="2" t="s">
        <v>24</v>
      </c>
      <c r="I42" s="2" t="s">
        <v>13</v>
      </c>
      <c r="J42">
        <f>Sheet1[[#This Row],[policy_end_date]]-Sheet1[[#This Row],[policy_start_date]]</f>
        <v>780</v>
      </c>
      <c r="K42" s="5">
        <f>(Sheet1[[#This Row],[policy_end_date]]-Sheet1[[#This Row],[policy_start_date]])/365</f>
        <v>2.1369863013698631</v>
      </c>
      <c r="L42" s="2" t="str">
        <f>IF(Sheet1[[#This Row],[coverage_amount]]&lt;300000,"Low",IF(Sheet1[[#This Row],[coverage_amount]]&lt;700000,"Medium","High"))</f>
        <v>Medium</v>
      </c>
      <c r="M42" s="2" t="str">
        <f>IF(Sheet1[[#This Row],[annual_premium]]&lt;15000,"Low",IF(Sheet1[[#This Row],[annual_premium]]&lt;35000,"Medium","High"))</f>
        <v>High</v>
      </c>
      <c r="N42" s="2">
        <f>YEAR(Sheet1[[#This Row],[policy_start_date]])</f>
        <v>2023</v>
      </c>
      <c r="O42" s="2" t="str">
        <f>TEXT(Sheet1[[#This Row],[policy_start_date]],"mmm")</f>
        <v>Feb</v>
      </c>
      <c r="P42" s="2" t="str">
        <f>"Q"&amp;ROUNDUP(MONTH(Sheet1[[#This Row],[policy_start_date]])/3,0)</f>
        <v>Q1</v>
      </c>
      <c r="Q42" s="2">
        <f ca="1">DATEDIF(Sheet1[[#This Row],[policy_start_date]],TODAY(),"D")</f>
        <v>1248</v>
      </c>
      <c r="R42" s="2">
        <f>YEAR(Sheet1[[#This Row],[policy_end_date]])</f>
        <v>2025</v>
      </c>
      <c r="S42" s="2" t="str">
        <f>TEXT(Sheet1[[#This Row],[policy_end_date]],"mmm")</f>
        <v>Apr</v>
      </c>
      <c r="T42" s="2" t="str">
        <f>IF(Sheet1[[#This Row],[status]]="Active","Active","Inactive")</f>
        <v>Active</v>
      </c>
      <c r="U42" s="6">
        <f>Sheet1[[#This Row],[coverage_amount]]/Sheet1[[#This Row],[annual_premium]]</f>
        <v>13.508775467303803</v>
      </c>
    </row>
    <row r="43" spans="1:21" x14ac:dyDescent="0.3">
      <c r="A43" s="2" t="s">
        <v>137</v>
      </c>
      <c r="B43" s="2" t="s">
        <v>138</v>
      </c>
      <c r="C43" s="2" t="s">
        <v>35</v>
      </c>
      <c r="D43" s="51">
        <v>270382.46000000002</v>
      </c>
      <c r="E43" s="51">
        <v>29109.99</v>
      </c>
      <c r="F43" s="1">
        <v>44115</v>
      </c>
      <c r="G43" s="1">
        <v>45042</v>
      </c>
      <c r="H43" s="2" t="s">
        <v>139</v>
      </c>
      <c r="I43" s="2" t="s">
        <v>18</v>
      </c>
      <c r="J43">
        <f>Sheet1[[#This Row],[policy_end_date]]-Sheet1[[#This Row],[policy_start_date]]</f>
        <v>927</v>
      </c>
      <c r="K43" s="5">
        <f>(Sheet1[[#This Row],[policy_end_date]]-Sheet1[[#This Row],[policy_start_date]])/365</f>
        <v>2.5397260273972604</v>
      </c>
      <c r="L43" s="2" t="str">
        <f>IF(Sheet1[[#This Row],[coverage_amount]]&lt;300000,"Low",IF(Sheet1[[#This Row],[coverage_amount]]&lt;700000,"Medium","High"))</f>
        <v>Low</v>
      </c>
      <c r="M43" s="2" t="str">
        <f>IF(Sheet1[[#This Row],[annual_premium]]&lt;15000,"Low",IF(Sheet1[[#This Row],[annual_premium]]&lt;35000,"Medium","High"))</f>
        <v>Medium</v>
      </c>
      <c r="N43" s="2">
        <f>YEAR(Sheet1[[#This Row],[policy_start_date]])</f>
        <v>2020</v>
      </c>
      <c r="O43" s="2" t="str">
        <f>TEXT(Sheet1[[#This Row],[policy_start_date]],"mmm")</f>
        <v>Oct</v>
      </c>
      <c r="P43" s="2" t="str">
        <f>"Q"&amp;ROUNDUP(MONTH(Sheet1[[#This Row],[policy_start_date]])/3,0)</f>
        <v>Q4</v>
      </c>
      <c r="Q43" s="2">
        <f ca="1">DATEDIF(Sheet1[[#This Row],[policy_start_date]],TODAY(),"D")</f>
        <v>2117</v>
      </c>
      <c r="R43" s="2">
        <f>YEAR(Sheet1[[#This Row],[policy_end_date]])</f>
        <v>2023</v>
      </c>
      <c r="S43" s="2" t="str">
        <f>TEXT(Sheet1[[#This Row],[policy_end_date]],"mmm")</f>
        <v>Apr</v>
      </c>
      <c r="T43" s="2" t="str">
        <f>IF(Sheet1[[#This Row],[status]]="Active","Active","Inactive")</f>
        <v>Inactive</v>
      </c>
      <c r="U43" s="6">
        <f>Sheet1[[#This Row],[coverage_amount]]/Sheet1[[#This Row],[annual_premium]]</f>
        <v>9.2883048053262822</v>
      </c>
    </row>
    <row r="44" spans="1:21" x14ac:dyDescent="0.3">
      <c r="A44" s="2" t="s">
        <v>140</v>
      </c>
      <c r="B44" s="2" t="s">
        <v>141</v>
      </c>
      <c r="C44" s="2" t="s">
        <v>27</v>
      </c>
      <c r="D44" s="51">
        <v>840905.34</v>
      </c>
      <c r="E44" s="51">
        <v>22216.76</v>
      </c>
      <c r="F44" s="1">
        <v>45421</v>
      </c>
      <c r="G44" s="1">
        <v>45730</v>
      </c>
      <c r="H44" s="2" t="s">
        <v>142</v>
      </c>
      <c r="I44" s="2" t="s">
        <v>29</v>
      </c>
      <c r="J44">
        <f>Sheet1[[#This Row],[policy_end_date]]-Sheet1[[#This Row],[policy_start_date]]</f>
        <v>309</v>
      </c>
      <c r="K44" s="5">
        <f>(Sheet1[[#This Row],[policy_end_date]]-Sheet1[[#This Row],[policy_start_date]])/365</f>
        <v>0.84657534246575339</v>
      </c>
      <c r="L44" s="2" t="str">
        <f>IF(Sheet1[[#This Row],[coverage_amount]]&lt;300000,"Low",IF(Sheet1[[#This Row],[coverage_amount]]&lt;700000,"Medium","High"))</f>
        <v>High</v>
      </c>
      <c r="M44" s="2" t="str">
        <f>IF(Sheet1[[#This Row],[annual_premium]]&lt;15000,"Low",IF(Sheet1[[#This Row],[annual_premium]]&lt;35000,"Medium","High"))</f>
        <v>Medium</v>
      </c>
      <c r="N44" s="2">
        <f>YEAR(Sheet1[[#This Row],[policy_start_date]])</f>
        <v>2024</v>
      </c>
      <c r="O44" s="2" t="str">
        <f>TEXT(Sheet1[[#This Row],[policy_start_date]],"mmm")</f>
        <v>May</v>
      </c>
      <c r="P44" s="2" t="str">
        <f>"Q"&amp;ROUNDUP(MONTH(Sheet1[[#This Row],[policy_start_date]])/3,0)</f>
        <v>Q2</v>
      </c>
      <c r="Q44" s="2">
        <f ca="1">DATEDIF(Sheet1[[#This Row],[policy_start_date]],TODAY(),"D")</f>
        <v>811</v>
      </c>
      <c r="R44" s="2">
        <f>YEAR(Sheet1[[#This Row],[policy_end_date]])</f>
        <v>2025</v>
      </c>
      <c r="S44" s="2" t="str">
        <f>TEXT(Sheet1[[#This Row],[policy_end_date]],"mmm")</f>
        <v>Mar</v>
      </c>
      <c r="T44" s="2" t="str">
        <f>IF(Sheet1[[#This Row],[status]]="Active","Active","Inactive")</f>
        <v>Inactive</v>
      </c>
      <c r="U44" s="6">
        <f>Sheet1[[#This Row],[coverage_amount]]/Sheet1[[#This Row],[annual_premium]]</f>
        <v>37.850043840776067</v>
      </c>
    </row>
    <row r="45" spans="1:21" x14ac:dyDescent="0.3">
      <c r="A45" s="2" t="s">
        <v>143</v>
      </c>
      <c r="B45" s="2" t="s">
        <v>144</v>
      </c>
      <c r="C45" s="2" t="s">
        <v>16</v>
      </c>
      <c r="D45" s="51">
        <v>655087.31000000006</v>
      </c>
      <c r="E45" s="51">
        <v>44894.32</v>
      </c>
      <c r="F45" s="1">
        <v>44203</v>
      </c>
      <c r="G45" s="1">
        <v>44547</v>
      </c>
      <c r="H45" s="2" t="s">
        <v>145</v>
      </c>
      <c r="I45" s="2" t="s">
        <v>29</v>
      </c>
      <c r="J45">
        <f>Sheet1[[#This Row],[policy_end_date]]-Sheet1[[#This Row],[policy_start_date]]</f>
        <v>344</v>
      </c>
      <c r="K45" s="5">
        <f>(Sheet1[[#This Row],[policy_end_date]]-Sheet1[[#This Row],[policy_start_date]])/365</f>
        <v>0.94246575342465755</v>
      </c>
      <c r="L45" s="2" t="str">
        <f>IF(Sheet1[[#This Row],[coverage_amount]]&lt;300000,"Low",IF(Sheet1[[#This Row],[coverage_amount]]&lt;700000,"Medium","High"))</f>
        <v>Medium</v>
      </c>
      <c r="M45" s="2" t="str">
        <f>IF(Sheet1[[#This Row],[annual_premium]]&lt;15000,"Low",IF(Sheet1[[#This Row],[annual_premium]]&lt;35000,"Medium","High"))</f>
        <v>High</v>
      </c>
      <c r="N45" s="2">
        <f>YEAR(Sheet1[[#This Row],[policy_start_date]])</f>
        <v>2021</v>
      </c>
      <c r="O45" s="2" t="str">
        <f>TEXT(Sheet1[[#This Row],[policy_start_date]],"mmm")</f>
        <v>Jan</v>
      </c>
      <c r="P45" s="2" t="str">
        <f>"Q"&amp;ROUNDUP(MONTH(Sheet1[[#This Row],[policy_start_date]])/3,0)</f>
        <v>Q1</v>
      </c>
      <c r="Q45" s="2">
        <f ca="1">DATEDIF(Sheet1[[#This Row],[policy_start_date]],TODAY(),"D")</f>
        <v>2029</v>
      </c>
      <c r="R45" s="2">
        <f>YEAR(Sheet1[[#This Row],[policy_end_date]])</f>
        <v>2021</v>
      </c>
      <c r="S45" s="2" t="str">
        <f>TEXT(Sheet1[[#This Row],[policy_end_date]],"mmm")</f>
        <v>Dec</v>
      </c>
      <c r="T45" s="2" t="str">
        <f>IF(Sheet1[[#This Row],[status]]="Active","Active","Inactive")</f>
        <v>Inactive</v>
      </c>
      <c r="U45" s="6">
        <f>Sheet1[[#This Row],[coverage_amount]]/Sheet1[[#This Row],[annual_premium]]</f>
        <v>14.591763724230594</v>
      </c>
    </row>
    <row r="46" spans="1:21" x14ac:dyDescent="0.3">
      <c r="A46" s="2" t="s">
        <v>146</v>
      </c>
      <c r="B46" s="2" t="s">
        <v>147</v>
      </c>
      <c r="C46" s="2" t="s">
        <v>27</v>
      </c>
      <c r="D46" s="51">
        <v>200300.72</v>
      </c>
      <c r="E46" s="51">
        <v>17198.13</v>
      </c>
      <c r="F46" s="1">
        <v>45239</v>
      </c>
      <c r="G46" s="1">
        <v>45551</v>
      </c>
      <c r="H46" s="2" t="s">
        <v>28</v>
      </c>
      <c r="I46" s="2" t="s">
        <v>13</v>
      </c>
      <c r="J46">
        <f>Sheet1[[#This Row],[policy_end_date]]-Sheet1[[#This Row],[policy_start_date]]</f>
        <v>312</v>
      </c>
      <c r="K46" s="5">
        <f>(Sheet1[[#This Row],[policy_end_date]]-Sheet1[[#This Row],[policy_start_date]])/365</f>
        <v>0.85479452054794525</v>
      </c>
      <c r="L46" s="2" t="str">
        <f>IF(Sheet1[[#This Row],[coverage_amount]]&lt;300000,"Low",IF(Sheet1[[#This Row],[coverage_amount]]&lt;700000,"Medium","High"))</f>
        <v>Low</v>
      </c>
      <c r="M46" s="2" t="str">
        <f>IF(Sheet1[[#This Row],[annual_premium]]&lt;15000,"Low",IF(Sheet1[[#This Row],[annual_premium]]&lt;35000,"Medium","High"))</f>
        <v>Medium</v>
      </c>
      <c r="N46" s="2">
        <f>YEAR(Sheet1[[#This Row],[policy_start_date]])</f>
        <v>2023</v>
      </c>
      <c r="O46" s="2" t="str">
        <f>TEXT(Sheet1[[#This Row],[policy_start_date]],"mmm")</f>
        <v>Nov</v>
      </c>
      <c r="P46" s="2" t="str">
        <f>"Q"&amp;ROUNDUP(MONTH(Sheet1[[#This Row],[policy_start_date]])/3,0)</f>
        <v>Q4</v>
      </c>
      <c r="Q46" s="2">
        <f ca="1">DATEDIF(Sheet1[[#This Row],[policy_start_date]],TODAY(),"D")</f>
        <v>993</v>
      </c>
      <c r="R46" s="2">
        <f>YEAR(Sheet1[[#This Row],[policy_end_date]])</f>
        <v>2024</v>
      </c>
      <c r="S46" s="2" t="str">
        <f>TEXT(Sheet1[[#This Row],[policy_end_date]],"mmm")</f>
        <v>Sep</v>
      </c>
      <c r="T46" s="2" t="str">
        <f>IF(Sheet1[[#This Row],[status]]="Active","Active","Inactive")</f>
        <v>Active</v>
      </c>
      <c r="U46" s="6">
        <f>Sheet1[[#This Row],[coverage_amount]]/Sheet1[[#This Row],[annual_premium]]</f>
        <v>11.646656933050279</v>
      </c>
    </row>
    <row r="47" spans="1:21" x14ac:dyDescent="0.3">
      <c r="A47" s="2" t="s">
        <v>148</v>
      </c>
      <c r="B47" s="2" t="s">
        <v>149</v>
      </c>
      <c r="C47" s="2" t="s">
        <v>27</v>
      </c>
      <c r="D47" s="51">
        <v>839418.35</v>
      </c>
      <c r="E47" s="51">
        <v>15558.94</v>
      </c>
      <c r="F47" s="1">
        <v>44659</v>
      </c>
      <c r="G47" s="1">
        <v>45253</v>
      </c>
      <c r="H47" s="2" t="s">
        <v>150</v>
      </c>
      <c r="I47" s="2" t="s">
        <v>29</v>
      </c>
      <c r="J47">
        <f>Sheet1[[#This Row],[policy_end_date]]-Sheet1[[#This Row],[policy_start_date]]</f>
        <v>594</v>
      </c>
      <c r="K47" s="5">
        <f>(Sheet1[[#This Row],[policy_end_date]]-Sheet1[[#This Row],[policy_start_date]])/365</f>
        <v>1.6273972602739726</v>
      </c>
      <c r="L47" s="2" t="str">
        <f>IF(Sheet1[[#This Row],[coverage_amount]]&lt;300000,"Low",IF(Sheet1[[#This Row],[coverage_amount]]&lt;700000,"Medium","High"))</f>
        <v>High</v>
      </c>
      <c r="M47" s="2" t="str">
        <f>IF(Sheet1[[#This Row],[annual_premium]]&lt;15000,"Low",IF(Sheet1[[#This Row],[annual_premium]]&lt;35000,"Medium","High"))</f>
        <v>Medium</v>
      </c>
      <c r="N47" s="2">
        <f>YEAR(Sheet1[[#This Row],[policy_start_date]])</f>
        <v>2022</v>
      </c>
      <c r="O47" s="2" t="str">
        <f>TEXT(Sheet1[[#This Row],[policy_start_date]],"mmm")</f>
        <v>Apr</v>
      </c>
      <c r="P47" s="2" t="str">
        <f>"Q"&amp;ROUNDUP(MONTH(Sheet1[[#This Row],[policy_start_date]])/3,0)</f>
        <v>Q2</v>
      </c>
      <c r="Q47" s="2">
        <f ca="1">DATEDIF(Sheet1[[#This Row],[policy_start_date]],TODAY(),"D")</f>
        <v>1573</v>
      </c>
      <c r="R47" s="2">
        <f>YEAR(Sheet1[[#This Row],[policy_end_date]])</f>
        <v>2023</v>
      </c>
      <c r="S47" s="2" t="str">
        <f>TEXT(Sheet1[[#This Row],[policy_end_date]],"mmm")</f>
        <v>Nov</v>
      </c>
      <c r="T47" s="2" t="str">
        <f>IF(Sheet1[[#This Row],[status]]="Active","Active","Inactive")</f>
        <v>Inactive</v>
      </c>
      <c r="U47" s="6">
        <f>Sheet1[[#This Row],[coverage_amount]]/Sheet1[[#This Row],[annual_premium]]</f>
        <v>53.950870046417037</v>
      </c>
    </row>
    <row r="48" spans="1:21" x14ac:dyDescent="0.3">
      <c r="A48" s="2" t="s">
        <v>151</v>
      </c>
      <c r="B48" s="2" t="s">
        <v>152</v>
      </c>
      <c r="C48" s="2" t="s">
        <v>27</v>
      </c>
      <c r="D48" s="51">
        <v>177725.17</v>
      </c>
      <c r="E48" s="51">
        <v>4067.07</v>
      </c>
      <c r="F48" s="1">
        <v>45209</v>
      </c>
      <c r="G48" s="1">
        <v>45661</v>
      </c>
      <c r="H48" s="2" t="s">
        <v>153</v>
      </c>
      <c r="I48" s="2" t="s">
        <v>18</v>
      </c>
      <c r="J48">
        <f>Sheet1[[#This Row],[policy_end_date]]-Sheet1[[#This Row],[policy_start_date]]</f>
        <v>452</v>
      </c>
      <c r="K48" s="5">
        <f>(Sheet1[[#This Row],[policy_end_date]]-Sheet1[[#This Row],[policy_start_date]])/365</f>
        <v>1.2383561643835617</v>
      </c>
      <c r="L48" s="2" t="str">
        <f>IF(Sheet1[[#This Row],[coverage_amount]]&lt;300000,"Low",IF(Sheet1[[#This Row],[coverage_amount]]&lt;700000,"Medium","High"))</f>
        <v>Low</v>
      </c>
      <c r="M48" s="2" t="str">
        <f>IF(Sheet1[[#This Row],[annual_premium]]&lt;15000,"Low",IF(Sheet1[[#This Row],[annual_premium]]&lt;35000,"Medium","High"))</f>
        <v>Low</v>
      </c>
      <c r="N48" s="2">
        <f>YEAR(Sheet1[[#This Row],[policy_start_date]])</f>
        <v>2023</v>
      </c>
      <c r="O48" s="2" t="str">
        <f>TEXT(Sheet1[[#This Row],[policy_start_date]],"mmm")</f>
        <v>Oct</v>
      </c>
      <c r="P48" s="2" t="str">
        <f>"Q"&amp;ROUNDUP(MONTH(Sheet1[[#This Row],[policy_start_date]])/3,0)</f>
        <v>Q4</v>
      </c>
      <c r="Q48" s="2">
        <f ca="1">DATEDIF(Sheet1[[#This Row],[policy_start_date]],TODAY(),"D")</f>
        <v>1023</v>
      </c>
      <c r="R48" s="2">
        <f>YEAR(Sheet1[[#This Row],[policy_end_date]])</f>
        <v>2025</v>
      </c>
      <c r="S48" s="2" t="str">
        <f>TEXT(Sheet1[[#This Row],[policy_end_date]],"mmm")</f>
        <v>Jan</v>
      </c>
      <c r="T48" s="2" t="str">
        <f>IF(Sheet1[[#This Row],[status]]="Active","Active","Inactive")</f>
        <v>Inactive</v>
      </c>
      <c r="U48" s="6">
        <f>Sheet1[[#This Row],[coverage_amount]]/Sheet1[[#This Row],[annual_premium]]</f>
        <v>43.69857661658147</v>
      </c>
    </row>
    <row r="49" spans="1:21" x14ac:dyDescent="0.3">
      <c r="A49" s="2" t="s">
        <v>154</v>
      </c>
      <c r="B49" s="2" t="s">
        <v>155</v>
      </c>
      <c r="C49" s="2" t="s">
        <v>16</v>
      </c>
      <c r="D49" s="51">
        <v>880509.51</v>
      </c>
      <c r="E49" s="51">
        <v>43646.81</v>
      </c>
      <c r="F49" s="1">
        <v>44652</v>
      </c>
      <c r="G49" s="1">
        <v>44798</v>
      </c>
      <c r="H49" s="2" t="s">
        <v>102</v>
      </c>
      <c r="I49" s="2" t="s">
        <v>18</v>
      </c>
      <c r="J49">
        <f>Sheet1[[#This Row],[policy_end_date]]-Sheet1[[#This Row],[policy_start_date]]</f>
        <v>146</v>
      </c>
      <c r="K49" s="5">
        <f>(Sheet1[[#This Row],[policy_end_date]]-Sheet1[[#This Row],[policy_start_date]])/365</f>
        <v>0.4</v>
      </c>
      <c r="L49" s="2" t="str">
        <f>IF(Sheet1[[#This Row],[coverage_amount]]&lt;300000,"Low",IF(Sheet1[[#This Row],[coverage_amount]]&lt;700000,"Medium","High"))</f>
        <v>High</v>
      </c>
      <c r="M49" s="2" t="str">
        <f>IF(Sheet1[[#This Row],[annual_premium]]&lt;15000,"Low",IF(Sheet1[[#This Row],[annual_premium]]&lt;35000,"Medium","High"))</f>
        <v>High</v>
      </c>
      <c r="N49" s="2">
        <f>YEAR(Sheet1[[#This Row],[policy_start_date]])</f>
        <v>2022</v>
      </c>
      <c r="O49" s="2" t="str">
        <f>TEXT(Sheet1[[#This Row],[policy_start_date]],"mmm")</f>
        <v>Apr</v>
      </c>
      <c r="P49" s="2" t="str">
        <f>"Q"&amp;ROUNDUP(MONTH(Sheet1[[#This Row],[policy_start_date]])/3,0)</f>
        <v>Q2</v>
      </c>
      <c r="Q49" s="2">
        <f ca="1">DATEDIF(Sheet1[[#This Row],[policy_start_date]],TODAY(),"D")</f>
        <v>1580</v>
      </c>
      <c r="R49" s="2">
        <f>YEAR(Sheet1[[#This Row],[policy_end_date]])</f>
        <v>2022</v>
      </c>
      <c r="S49" s="2" t="str">
        <f>TEXT(Sheet1[[#This Row],[policy_end_date]],"mmm")</f>
        <v>Aug</v>
      </c>
      <c r="T49" s="2" t="str">
        <f>IF(Sheet1[[#This Row],[status]]="Active","Active","Inactive")</f>
        <v>Inactive</v>
      </c>
      <c r="U49" s="6">
        <f>Sheet1[[#This Row],[coverage_amount]]/Sheet1[[#This Row],[annual_premium]]</f>
        <v>20.173513482428614</v>
      </c>
    </row>
    <row r="50" spans="1:21" x14ac:dyDescent="0.3">
      <c r="A50" s="2" t="s">
        <v>156</v>
      </c>
      <c r="B50" s="2" t="s">
        <v>157</v>
      </c>
      <c r="C50" s="2" t="s">
        <v>16</v>
      </c>
      <c r="D50" s="51">
        <v>915191.32</v>
      </c>
      <c r="E50" s="51">
        <v>42854.27</v>
      </c>
      <c r="F50" s="1">
        <v>45260</v>
      </c>
      <c r="G50" s="1">
        <v>45306</v>
      </c>
      <c r="H50" s="2" t="s">
        <v>158</v>
      </c>
      <c r="I50" s="2" t="s">
        <v>18</v>
      </c>
      <c r="J50">
        <f>Sheet1[[#This Row],[policy_end_date]]-Sheet1[[#This Row],[policy_start_date]]</f>
        <v>46</v>
      </c>
      <c r="K50" s="5">
        <f>(Sheet1[[#This Row],[policy_end_date]]-Sheet1[[#This Row],[policy_start_date]])/365</f>
        <v>0.12602739726027398</v>
      </c>
      <c r="L50" s="2" t="str">
        <f>IF(Sheet1[[#This Row],[coverage_amount]]&lt;300000,"Low",IF(Sheet1[[#This Row],[coverage_amount]]&lt;700000,"Medium","High"))</f>
        <v>High</v>
      </c>
      <c r="M50" s="2" t="str">
        <f>IF(Sheet1[[#This Row],[annual_premium]]&lt;15000,"Low",IF(Sheet1[[#This Row],[annual_premium]]&lt;35000,"Medium","High"))</f>
        <v>High</v>
      </c>
      <c r="N50" s="2">
        <f>YEAR(Sheet1[[#This Row],[policy_start_date]])</f>
        <v>2023</v>
      </c>
      <c r="O50" s="2" t="str">
        <f>TEXT(Sheet1[[#This Row],[policy_start_date]],"mmm")</f>
        <v>Nov</v>
      </c>
      <c r="P50" s="2" t="str">
        <f>"Q"&amp;ROUNDUP(MONTH(Sheet1[[#This Row],[policy_start_date]])/3,0)</f>
        <v>Q4</v>
      </c>
      <c r="Q50" s="2">
        <f ca="1">DATEDIF(Sheet1[[#This Row],[policy_start_date]],TODAY(),"D")</f>
        <v>972</v>
      </c>
      <c r="R50" s="2">
        <f>YEAR(Sheet1[[#This Row],[policy_end_date]])</f>
        <v>2024</v>
      </c>
      <c r="S50" s="2" t="str">
        <f>TEXT(Sheet1[[#This Row],[policy_end_date]],"mmm")</f>
        <v>Jan</v>
      </c>
      <c r="T50" s="2" t="str">
        <f>IF(Sheet1[[#This Row],[status]]="Active","Active","Inactive")</f>
        <v>Inactive</v>
      </c>
      <c r="U50" s="6">
        <f>Sheet1[[#This Row],[coverage_amount]]/Sheet1[[#This Row],[annual_premium]]</f>
        <v>21.355895690207767</v>
      </c>
    </row>
    <row r="51" spans="1:21" x14ac:dyDescent="0.3">
      <c r="A51" s="2" t="s">
        <v>159</v>
      </c>
      <c r="B51" s="2" t="s">
        <v>160</v>
      </c>
      <c r="C51" s="2" t="s">
        <v>16</v>
      </c>
      <c r="D51" s="51">
        <v>835786.12</v>
      </c>
      <c r="E51" s="51">
        <v>12499.28</v>
      </c>
      <c r="F51" s="1">
        <v>44933</v>
      </c>
      <c r="G51" s="1">
        <v>45423</v>
      </c>
      <c r="H51" s="2" t="s">
        <v>161</v>
      </c>
      <c r="I51" s="2" t="s">
        <v>29</v>
      </c>
      <c r="J51">
        <f>Sheet1[[#This Row],[policy_end_date]]-Sheet1[[#This Row],[policy_start_date]]</f>
        <v>490</v>
      </c>
      <c r="K51" s="5">
        <f>(Sheet1[[#This Row],[policy_end_date]]-Sheet1[[#This Row],[policy_start_date]])/365</f>
        <v>1.3424657534246576</v>
      </c>
      <c r="L51" s="2" t="str">
        <f>IF(Sheet1[[#This Row],[coverage_amount]]&lt;300000,"Low",IF(Sheet1[[#This Row],[coverage_amount]]&lt;700000,"Medium","High"))</f>
        <v>High</v>
      </c>
      <c r="M51" s="2" t="str">
        <f>IF(Sheet1[[#This Row],[annual_premium]]&lt;15000,"Low",IF(Sheet1[[#This Row],[annual_premium]]&lt;35000,"Medium","High"))</f>
        <v>Low</v>
      </c>
      <c r="N51" s="2">
        <f>YEAR(Sheet1[[#This Row],[policy_start_date]])</f>
        <v>2023</v>
      </c>
      <c r="O51" s="2" t="str">
        <f>TEXT(Sheet1[[#This Row],[policy_start_date]],"mmm")</f>
        <v>Jan</v>
      </c>
      <c r="P51" s="2" t="str">
        <f>"Q"&amp;ROUNDUP(MONTH(Sheet1[[#This Row],[policy_start_date]])/3,0)</f>
        <v>Q1</v>
      </c>
      <c r="Q51" s="2">
        <f ca="1">DATEDIF(Sheet1[[#This Row],[policy_start_date]],TODAY(),"D")</f>
        <v>1299</v>
      </c>
      <c r="R51" s="2">
        <f>YEAR(Sheet1[[#This Row],[policy_end_date]])</f>
        <v>2024</v>
      </c>
      <c r="S51" s="2" t="str">
        <f>TEXT(Sheet1[[#This Row],[policy_end_date]],"mmm")</f>
        <v>May</v>
      </c>
      <c r="T51" s="2" t="str">
        <f>IF(Sheet1[[#This Row],[status]]="Active","Active","Inactive")</f>
        <v>Inactive</v>
      </c>
      <c r="U51" s="6">
        <f>Sheet1[[#This Row],[coverage_amount]]/Sheet1[[#This Row],[annual_premium]]</f>
        <v>66.866741124288751</v>
      </c>
    </row>
    <row r="52" spans="1:21" x14ac:dyDescent="0.3">
      <c r="A52" s="2" t="s">
        <v>162</v>
      </c>
      <c r="B52" s="2" t="s">
        <v>163</v>
      </c>
      <c r="C52" s="2" t="s">
        <v>27</v>
      </c>
      <c r="D52" s="51">
        <v>547702.66</v>
      </c>
      <c r="E52" s="51">
        <v>19496.28</v>
      </c>
      <c r="F52" s="1">
        <v>45275</v>
      </c>
      <c r="G52" s="1">
        <v>45457</v>
      </c>
      <c r="H52" s="2" t="s">
        <v>164</v>
      </c>
      <c r="I52" s="2" t="s">
        <v>13</v>
      </c>
      <c r="J52">
        <f>Sheet1[[#This Row],[policy_end_date]]-Sheet1[[#This Row],[policy_start_date]]</f>
        <v>182</v>
      </c>
      <c r="K52" s="5">
        <f>(Sheet1[[#This Row],[policy_end_date]]-Sheet1[[#This Row],[policy_start_date]])/365</f>
        <v>0.49863013698630138</v>
      </c>
      <c r="L52" s="2" t="str">
        <f>IF(Sheet1[[#This Row],[coverage_amount]]&lt;300000,"Low",IF(Sheet1[[#This Row],[coverage_amount]]&lt;700000,"Medium","High"))</f>
        <v>Medium</v>
      </c>
      <c r="M52" s="2" t="str">
        <f>IF(Sheet1[[#This Row],[annual_premium]]&lt;15000,"Low",IF(Sheet1[[#This Row],[annual_premium]]&lt;35000,"Medium","High"))</f>
        <v>Medium</v>
      </c>
      <c r="N52" s="2">
        <f>YEAR(Sheet1[[#This Row],[policy_start_date]])</f>
        <v>2023</v>
      </c>
      <c r="O52" s="2" t="str">
        <f>TEXT(Sheet1[[#This Row],[policy_start_date]],"mmm")</f>
        <v>Dec</v>
      </c>
      <c r="P52" s="2" t="str">
        <f>"Q"&amp;ROUNDUP(MONTH(Sheet1[[#This Row],[policy_start_date]])/3,0)</f>
        <v>Q4</v>
      </c>
      <c r="Q52" s="2">
        <f ca="1">DATEDIF(Sheet1[[#This Row],[policy_start_date]],TODAY(),"D")</f>
        <v>957</v>
      </c>
      <c r="R52" s="2">
        <f>YEAR(Sheet1[[#This Row],[policy_end_date]])</f>
        <v>2024</v>
      </c>
      <c r="S52" s="2" t="str">
        <f>TEXT(Sheet1[[#This Row],[policy_end_date]],"mmm")</f>
        <v>Jun</v>
      </c>
      <c r="T52" s="2" t="str">
        <f>IF(Sheet1[[#This Row],[status]]="Active","Active","Inactive")</f>
        <v>Active</v>
      </c>
      <c r="U52" s="6">
        <f>Sheet1[[#This Row],[coverage_amount]]/Sheet1[[#This Row],[annual_premium]]</f>
        <v>28.092675115457926</v>
      </c>
    </row>
    <row r="53" spans="1:21" x14ac:dyDescent="0.3">
      <c r="A53" s="2" t="s">
        <v>165</v>
      </c>
      <c r="B53" s="2" t="s">
        <v>166</v>
      </c>
      <c r="C53" s="2" t="s">
        <v>39</v>
      </c>
      <c r="D53" s="51">
        <v>682125.86</v>
      </c>
      <c r="E53" s="51">
        <v>38420.160000000003</v>
      </c>
      <c r="F53" s="1">
        <v>44916</v>
      </c>
      <c r="G53" s="1">
        <v>44969</v>
      </c>
      <c r="H53" s="2" t="s">
        <v>167</v>
      </c>
      <c r="I53" s="2" t="s">
        <v>18</v>
      </c>
      <c r="J53">
        <f>Sheet1[[#This Row],[policy_end_date]]-Sheet1[[#This Row],[policy_start_date]]</f>
        <v>53</v>
      </c>
      <c r="K53" s="5">
        <f>(Sheet1[[#This Row],[policy_end_date]]-Sheet1[[#This Row],[policy_start_date]])/365</f>
        <v>0.14520547945205478</v>
      </c>
      <c r="L53" s="2" t="str">
        <f>IF(Sheet1[[#This Row],[coverage_amount]]&lt;300000,"Low",IF(Sheet1[[#This Row],[coverage_amount]]&lt;700000,"Medium","High"))</f>
        <v>Medium</v>
      </c>
      <c r="M53" s="2" t="str">
        <f>IF(Sheet1[[#This Row],[annual_premium]]&lt;15000,"Low",IF(Sheet1[[#This Row],[annual_premium]]&lt;35000,"Medium","High"))</f>
        <v>High</v>
      </c>
      <c r="N53" s="2">
        <f>YEAR(Sheet1[[#This Row],[policy_start_date]])</f>
        <v>2022</v>
      </c>
      <c r="O53" s="2" t="str">
        <f>TEXT(Sheet1[[#This Row],[policy_start_date]],"mmm")</f>
        <v>Dec</v>
      </c>
      <c r="P53" s="2" t="str">
        <f>"Q"&amp;ROUNDUP(MONTH(Sheet1[[#This Row],[policy_start_date]])/3,0)</f>
        <v>Q4</v>
      </c>
      <c r="Q53" s="2">
        <f ca="1">DATEDIF(Sheet1[[#This Row],[policy_start_date]],TODAY(),"D")</f>
        <v>1316</v>
      </c>
      <c r="R53" s="2">
        <f>YEAR(Sheet1[[#This Row],[policy_end_date]])</f>
        <v>2023</v>
      </c>
      <c r="S53" s="2" t="str">
        <f>TEXT(Sheet1[[#This Row],[policy_end_date]],"mmm")</f>
        <v>Feb</v>
      </c>
      <c r="T53" s="2" t="str">
        <f>IF(Sheet1[[#This Row],[status]]="Active","Active","Inactive")</f>
        <v>Inactive</v>
      </c>
      <c r="U53" s="6">
        <f>Sheet1[[#This Row],[coverage_amount]]/Sheet1[[#This Row],[annual_premium]]</f>
        <v>17.754373224890266</v>
      </c>
    </row>
    <row r="54" spans="1:21" x14ac:dyDescent="0.3">
      <c r="A54" s="2" t="s">
        <v>168</v>
      </c>
      <c r="B54" s="2" t="s">
        <v>169</v>
      </c>
      <c r="C54" s="2" t="s">
        <v>16</v>
      </c>
      <c r="D54" s="51">
        <v>956321.6</v>
      </c>
      <c r="E54" s="51">
        <v>25615.919999999998</v>
      </c>
      <c r="F54" s="1">
        <v>44732</v>
      </c>
      <c r="G54" s="1">
        <v>44916</v>
      </c>
      <c r="H54" s="2" t="s">
        <v>170</v>
      </c>
      <c r="I54" s="2" t="s">
        <v>29</v>
      </c>
      <c r="J54">
        <f>Sheet1[[#This Row],[policy_end_date]]-Sheet1[[#This Row],[policy_start_date]]</f>
        <v>184</v>
      </c>
      <c r="K54" s="5">
        <f>(Sheet1[[#This Row],[policy_end_date]]-Sheet1[[#This Row],[policy_start_date]])/365</f>
        <v>0.50410958904109593</v>
      </c>
      <c r="L54" s="2" t="str">
        <f>IF(Sheet1[[#This Row],[coverage_amount]]&lt;300000,"Low",IF(Sheet1[[#This Row],[coverage_amount]]&lt;700000,"Medium","High"))</f>
        <v>High</v>
      </c>
      <c r="M54" s="2" t="str">
        <f>IF(Sheet1[[#This Row],[annual_premium]]&lt;15000,"Low",IF(Sheet1[[#This Row],[annual_premium]]&lt;35000,"Medium","High"))</f>
        <v>Medium</v>
      </c>
      <c r="N54" s="2">
        <f>YEAR(Sheet1[[#This Row],[policy_start_date]])</f>
        <v>2022</v>
      </c>
      <c r="O54" s="2" t="str">
        <f>TEXT(Sheet1[[#This Row],[policy_start_date]],"mmm")</f>
        <v>Jun</v>
      </c>
      <c r="P54" s="2" t="str">
        <f>"Q"&amp;ROUNDUP(MONTH(Sheet1[[#This Row],[policy_start_date]])/3,0)</f>
        <v>Q2</v>
      </c>
      <c r="Q54" s="2">
        <f ca="1">DATEDIF(Sheet1[[#This Row],[policy_start_date]],TODAY(),"D")</f>
        <v>1500</v>
      </c>
      <c r="R54" s="2">
        <f>YEAR(Sheet1[[#This Row],[policy_end_date]])</f>
        <v>2022</v>
      </c>
      <c r="S54" s="2" t="str">
        <f>TEXT(Sheet1[[#This Row],[policy_end_date]],"mmm")</f>
        <v>Dec</v>
      </c>
      <c r="T54" s="2" t="str">
        <f>IF(Sheet1[[#This Row],[status]]="Active","Active","Inactive")</f>
        <v>Inactive</v>
      </c>
      <c r="U54" s="6">
        <f>Sheet1[[#This Row],[coverage_amount]]/Sheet1[[#This Row],[annual_premium]]</f>
        <v>37.333095980936854</v>
      </c>
    </row>
    <row r="55" spans="1:21" x14ac:dyDescent="0.3">
      <c r="A55" s="2" t="s">
        <v>171</v>
      </c>
      <c r="B55" s="2" t="s">
        <v>172</v>
      </c>
      <c r="C55" s="2" t="s">
        <v>16</v>
      </c>
      <c r="D55" s="51">
        <v>746038.89</v>
      </c>
      <c r="E55" s="51">
        <v>49980.62</v>
      </c>
      <c r="F55" s="1">
        <v>45357</v>
      </c>
      <c r="G55" s="1">
        <v>45772</v>
      </c>
      <c r="H55" s="2" t="s">
        <v>173</v>
      </c>
      <c r="I55" s="2" t="s">
        <v>29</v>
      </c>
      <c r="J55">
        <f>Sheet1[[#This Row],[policy_end_date]]-Sheet1[[#This Row],[policy_start_date]]</f>
        <v>415</v>
      </c>
      <c r="K55" s="5">
        <f>(Sheet1[[#This Row],[policy_end_date]]-Sheet1[[#This Row],[policy_start_date]])/365</f>
        <v>1.1369863013698631</v>
      </c>
      <c r="L55" s="2" t="str">
        <f>IF(Sheet1[[#This Row],[coverage_amount]]&lt;300000,"Low",IF(Sheet1[[#This Row],[coverage_amount]]&lt;700000,"Medium","High"))</f>
        <v>High</v>
      </c>
      <c r="M55" s="2" t="str">
        <f>IF(Sheet1[[#This Row],[annual_premium]]&lt;15000,"Low",IF(Sheet1[[#This Row],[annual_premium]]&lt;35000,"Medium","High"))</f>
        <v>High</v>
      </c>
      <c r="N55" s="2">
        <f>YEAR(Sheet1[[#This Row],[policy_start_date]])</f>
        <v>2024</v>
      </c>
      <c r="O55" s="2" t="str">
        <f>TEXT(Sheet1[[#This Row],[policy_start_date]],"mmm")</f>
        <v>Mar</v>
      </c>
      <c r="P55" s="2" t="str">
        <f>"Q"&amp;ROUNDUP(MONTH(Sheet1[[#This Row],[policy_start_date]])/3,0)</f>
        <v>Q1</v>
      </c>
      <c r="Q55" s="2">
        <f ca="1">DATEDIF(Sheet1[[#This Row],[policy_start_date]],TODAY(),"D")</f>
        <v>875</v>
      </c>
      <c r="R55" s="2">
        <f>YEAR(Sheet1[[#This Row],[policy_end_date]])</f>
        <v>2025</v>
      </c>
      <c r="S55" s="2" t="str">
        <f>TEXT(Sheet1[[#This Row],[policy_end_date]],"mmm")</f>
        <v>Apr</v>
      </c>
      <c r="T55" s="2" t="str">
        <f>IF(Sheet1[[#This Row],[status]]="Active","Active","Inactive")</f>
        <v>Inactive</v>
      </c>
      <c r="U55" s="6">
        <f>Sheet1[[#This Row],[coverage_amount]]/Sheet1[[#This Row],[annual_premium]]</f>
        <v>14.926563335949014</v>
      </c>
    </row>
    <row r="56" spans="1:21" x14ac:dyDescent="0.3">
      <c r="A56" s="2" t="s">
        <v>174</v>
      </c>
      <c r="B56" s="2" t="s">
        <v>175</v>
      </c>
      <c r="C56" s="2" t="s">
        <v>16</v>
      </c>
      <c r="D56" s="51">
        <v>743613.53</v>
      </c>
      <c r="E56" s="51">
        <v>30514.49</v>
      </c>
      <c r="F56" s="1">
        <v>44379</v>
      </c>
      <c r="G56" s="1">
        <v>45266</v>
      </c>
      <c r="H56" s="2" t="s">
        <v>176</v>
      </c>
      <c r="I56" s="2" t="s">
        <v>13</v>
      </c>
      <c r="J56">
        <f>Sheet1[[#This Row],[policy_end_date]]-Sheet1[[#This Row],[policy_start_date]]</f>
        <v>887</v>
      </c>
      <c r="K56" s="5">
        <f>(Sheet1[[#This Row],[policy_end_date]]-Sheet1[[#This Row],[policy_start_date]])/365</f>
        <v>2.43013698630137</v>
      </c>
      <c r="L56" s="2" t="str">
        <f>IF(Sheet1[[#This Row],[coverage_amount]]&lt;300000,"Low",IF(Sheet1[[#This Row],[coverage_amount]]&lt;700000,"Medium","High"))</f>
        <v>High</v>
      </c>
      <c r="M56" s="2" t="str">
        <f>IF(Sheet1[[#This Row],[annual_premium]]&lt;15000,"Low",IF(Sheet1[[#This Row],[annual_premium]]&lt;35000,"Medium","High"))</f>
        <v>Medium</v>
      </c>
      <c r="N56" s="2">
        <f>YEAR(Sheet1[[#This Row],[policy_start_date]])</f>
        <v>2021</v>
      </c>
      <c r="O56" s="2" t="str">
        <f>TEXT(Sheet1[[#This Row],[policy_start_date]],"mmm")</f>
        <v>Jul</v>
      </c>
      <c r="P56" s="2" t="str">
        <f>"Q"&amp;ROUNDUP(MONTH(Sheet1[[#This Row],[policy_start_date]])/3,0)</f>
        <v>Q3</v>
      </c>
      <c r="Q56" s="2">
        <f ca="1">DATEDIF(Sheet1[[#This Row],[policy_start_date]],TODAY(),"D")</f>
        <v>1853</v>
      </c>
      <c r="R56" s="2">
        <f>YEAR(Sheet1[[#This Row],[policy_end_date]])</f>
        <v>2023</v>
      </c>
      <c r="S56" s="2" t="str">
        <f>TEXT(Sheet1[[#This Row],[policy_end_date]],"mmm")</f>
        <v>Dec</v>
      </c>
      <c r="T56" s="2" t="str">
        <f>IF(Sheet1[[#This Row],[status]]="Active","Active","Inactive")</f>
        <v>Active</v>
      </c>
      <c r="U56" s="6">
        <f>Sheet1[[#This Row],[coverage_amount]]/Sheet1[[#This Row],[annual_premium]]</f>
        <v>24.369194110732312</v>
      </c>
    </row>
    <row r="57" spans="1:21" x14ac:dyDescent="0.3">
      <c r="A57" s="2" t="s">
        <v>177</v>
      </c>
      <c r="B57" s="2" t="s">
        <v>178</v>
      </c>
      <c r="C57" s="2" t="s">
        <v>11</v>
      </c>
      <c r="D57" s="51">
        <v>187706.5</v>
      </c>
      <c r="E57" s="51">
        <v>11221.66</v>
      </c>
      <c r="F57" s="1">
        <v>44893</v>
      </c>
      <c r="G57" s="1">
        <v>45629</v>
      </c>
      <c r="H57" s="2" t="s">
        <v>179</v>
      </c>
      <c r="I57" s="2" t="s">
        <v>13</v>
      </c>
      <c r="J57">
        <f>Sheet1[[#This Row],[policy_end_date]]-Sheet1[[#This Row],[policy_start_date]]</f>
        <v>736</v>
      </c>
      <c r="K57" s="5">
        <f>(Sheet1[[#This Row],[policy_end_date]]-Sheet1[[#This Row],[policy_start_date]])/365</f>
        <v>2.0164383561643837</v>
      </c>
      <c r="L57" s="2" t="str">
        <f>IF(Sheet1[[#This Row],[coverage_amount]]&lt;300000,"Low",IF(Sheet1[[#This Row],[coverage_amount]]&lt;700000,"Medium","High"))</f>
        <v>Low</v>
      </c>
      <c r="M57" s="2" t="str">
        <f>IF(Sheet1[[#This Row],[annual_premium]]&lt;15000,"Low",IF(Sheet1[[#This Row],[annual_premium]]&lt;35000,"Medium","High"))</f>
        <v>Low</v>
      </c>
      <c r="N57" s="2">
        <f>YEAR(Sheet1[[#This Row],[policy_start_date]])</f>
        <v>2022</v>
      </c>
      <c r="O57" s="2" t="str">
        <f>TEXT(Sheet1[[#This Row],[policy_start_date]],"mmm")</f>
        <v>Nov</v>
      </c>
      <c r="P57" s="2" t="str">
        <f>"Q"&amp;ROUNDUP(MONTH(Sheet1[[#This Row],[policy_start_date]])/3,0)</f>
        <v>Q4</v>
      </c>
      <c r="Q57" s="2">
        <f ca="1">DATEDIF(Sheet1[[#This Row],[policy_start_date]],TODAY(),"D")</f>
        <v>1339</v>
      </c>
      <c r="R57" s="2">
        <f>YEAR(Sheet1[[#This Row],[policy_end_date]])</f>
        <v>2024</v>
      </c>
      <c r="S57" s="2" t="str">
        <f>TEXT(Sheet1[[#This Row],[policy_end_date]],"mmm")</f>
        <v>Dec</v>
      </c>
      <c r="T57" s="2" t="str">
        <f>IF(Sheet1[[#This Row],[status]]="Active","Active","Inactive")</f>
        <v>Active</v>
      </c>
      <c r="U57" s="6">
        <f>Sheet1[[#This Row],[coverage_amount]]/Sheet1[[#This Row],[annual_premium]]</f>
        <v>16.727159796322468</v>
      </c>
    </row>
    <row r="58" spans="1:21" x14ac:dyDescent="0.3">
      <c r="A58" s="2" t="s">
        <v>180</v>
      </c>
      <c r="B58" s="2" t="s">
        <v>181</v>
      </c>
      <c r="C58" s="2" t="s">
        <v>35</v>
      </c>
      <c r="D58" s="51">
        <v>694428.33</v>
      </c>
      <c r="E58" s="51">
        <v>19815.2</v>
      </c>
      <c r="F58" s="1">
        <v>44443</v>
      </c>
      <c r="G58" s="1">
        <v>45483</v>
      </c>
      <c r="H58" s="2" t="s">
        <v>182</v>
      </c>
      <c r="I58" s="2" t="s">
        <v>13</v>
      </c>
      <c r="J58">
        <f>Sheet1[[#This Row],[policy_end_date]]-Sheet1[[#This Row],[policy_start_date]]</f>
        <v>1040</v>
      </c>
      <c r="K58" s="5">
        <f>(Sheet1[[#This Row],[policy_end_date]]-Sheet1[[#This Row],[policy_start_date]])/365</f>
        <v>2.8493150684931505</v>
      </c>
      <c r="L58" s="2" t="str">
        <f>IF(Sheet1[[#This Row],[coverage_amount]]&lt;300000,"Low",IF(Sheet1[[#This Row],[coverage_amount]]&lt;700000,"Medium","High"))</f>
        <v>Medium</v>
      </c>
      <c r="M58" s="2" t="str">
        <f>IF(Sheet1[[#This Row],[annual_premium]]&lt;15000,"Low",IF(Sheet1[[#This Row],[annual_premium]]&lt;35000,"Medium","High"))</f>
        <v>Medium</v>
      </c>
      <c r="N58" s="2">
        <f>YEAR(Sheet1[[#This Row],[policy_start_date]])</f>
        <v>2021</v>
      </c>
      <c r="O58" s="2" t="str">
        <f>TEXT(Sheet1[[#This Row],[policy_start_date]],"mmm")</f>
        <v>Sep</v>
      </c>
      <c r="P58" s="2" t="str">
        <f>"Q"&amp;ROUNDUP(MONTH(Sheet1[[#This Row],[policy_start_date]])/3,0)</f>
        <v>Q3</v>
      </c>
      <c r="Q58" s="2">
        <f ca="1">DATEDIF(Sheet1[[#This Row],[policy_start_date]],TODAY(),"D")</f>
        <v>1789</v>
      </c>
      <c r="R58" s="2">
        <f>YEAR(Sheet1[[#This Row],[policy_end_date]])</f>
        <v>2024</v>
      </c>
      <c r="S58" s="2" t="str">
        <f>TEXT(Sheet1[[#This Row],[policy_end_date]],"mmm")</f>
        <v>Jul</v>
      </c>
      <c r="T58" s="2" t="str">
        <f>IF(Sheet1[[#This Row],[status]]="Active","Active","Inactive")</f>
        <v>Active</v>
      </c>
      <c r="U58" s="6">
        <f>Sheet1[[#This Row],[coverage_amount]]/Sheet1[[#This Row],[annual_premium]]</f>
        <v>35.045234466470184</v>
      </c>
    </row>
    <row r="59" spans="1:21" x14ac:dyDescent="0.3">
      <c r="A59" s="2" t="s">
        <v>183</v>
      </c>
      <c r="B59" s="2" t="s">
        <v>184</v>
      </c>
      <c r="C59" s="2" t="s">
        <v>35</v>
      </c>
      <c r="D59" s="51">
        <v>465701.71</v>
      </c>
      <c r="E59" s="51">
        <v>35036.97</v>
      </c>
      <c r="F59" s="1">
        <v>44919</v>
      </c>
      <c r="G59" s="1">
        <v>45064</v>
      </c>
      <c r="H59" s="2" t="s">
        <v>185</v>
      </c>
      <c r="I59" s="2" t="s">
        <v>29</v>
      </c>
      <c r="J59">
        <f>Sheet1[[#This Row],[policy_end_date]]-Sheet1[[#This Row],[policy_start_date]]</f>
        <v>145</v>
      </c>
      <c r="K59" s="5">
        <f>(Sheet1[[#This Row],[policy_end_date]]-Sheet1[[#This Row],[policy_start_date]])/365</f>
        <v>0.39726027397260272</v>
      </c>
      <c r="L59" s="2" t="str">
        <f>IF(Sheet1[[#This Row],[coverage_amount]]&lt;300000,"Low",IF(Sheet1[[#This Row],[coverage_amount]]&lt;700000,"Medium","High"))</f>
        <v>Medium</v>
      </c>
      <c r="M59" s="2" t="str">
        <f>IF(Sheet1[[#This Row],[annual_premium]]&lt;15000,"Low",IF(Sheet1[[#This Row],[annual_premium]]&lt;35000,"Medium","High"))</f>
        <v>High</v>
      </c>
      <c r="N59" s="2">
        <f>YEAR(Sheet1[[#This Row],[policy_start_date]])</f>
        <v>2022</v>
      </c>
      <c r="O59" s="2" t="str">
        <f>TEXT(Sheet1[[#This Row],[policy_start_date]],"mmm")</f>
        <v>Dec</v>
      </c>
      <c r="P59" s="2" t="str">
        <f>"Q"&amp;ROUNDUP(MONTH(Sheet1[[#This Row],[policy_start_date]])/3,0)</f>
        <v>Q4</v>
      </c>
      <c r="Q59" s="2">
        <f ca="1">DATEDIF(Sheet1[[#This Row],[policy_start_date]],TODAY(),"D")</f>
        <v>1313</v>
      </c>
      <c r="R59" s="2">
        <f>YEAR(Sheet1[[#This Row],[policy_end_date]])</f>
        <v>2023</v>
      </c>
      <c r="S59" s="2" t="str">
        <f>TEXT(Sheet1[[#This Row],[policy_end_date]],"mmm")</f>
        <v>May</v>
      </c>
      <c r="T59" s="2" t="str">
        <f>IF(Sheet1[[#This Row],[status]]="Active","Active","Inactive")</f>
        <v>Inactive</v>
      </c>
      <c r="U59" s="6">
        <f>Sheet1[[#This Row],[coverage_amount]]/Sheet1[[#This Row],[annual_premium]]</f>
        <v>13.291723285432502</v>
      </c>
    </row>
    <row r="60" spans="1:21" x14ac:dyDescent="0.3">
      <c r="A60" s="2" t="s">
        <v>186</v>
      </c>
      <c r="B60" s="2" t="s">
        <v>187</v>
      </c>
      <c r="C60" s="2" t="s">
        <v>35</v>
      </c>
      <c r="D60" s="51">
        <v>588273.31000000006</v>
      </c>
      <c r="E60" s="51">
        <v>35376.550000000003</v>
      </c>
      <c r="F60" s="1">
        <v>45367</v>
      </c>
      <c r="G60" s="1">
        <v>45753</v>
      </c>
      <c r="H60" s="2" t="s">
        <v>58</v>
      </c>
      <c r="I60" s="2" t="s">
        <v>13</v>
      </c>
      <c r="J60">
        <f>Sheet1[[#This Row],[policy_end_date]]-Sheet1[[#This Row],[policy_start_date]]</f>
        <v>386</v>
      </c>
      <c r="K60" s="5">
        <f>(Sheet1[[#This Row],[policy_end_date]]-Sheet1[[#This Row],[policy_start_date]])/365</f>
        <v>1.0575342465753426</v>
      </c>
      <c r="L60" s="2" t="str">
        <f>IF(Sheet1[[#This Row],[coverage_amount]]&lt;300000,"Low",IF(Sheet1[[#This Row],[coverage_amount]]&lt;700000,"Medium","High"))</f>
        <v>Medium</v>
      </c>
      <c r="M60" s="2" t="str">
        <f>IF(Sheet1[[#This Row],[annual_premium]]&lt;15000,"Low",IF(Sheet1[[#This Row],[annual_premium]]&lt;35000,"Medium","High"))</f>
        <v>High</v>
      </c>
      <c r="N60" s="2">
        <f>YEAR(Sheet1[[#This Row],[policy_start_date]])</f>
        <v>2024</v>
      </c>
      <c r="O60" s="2" t="str">
        <f>TEXT(Sheet1[[#This Row],[policy_start_date]],"mmm")</f>
        <v>Mar</v>
      </c>
      <c r="P60" s="2" t="str">
        <f>"Q"&amp;ROUNDUP(MONTH(Sheet1[[#This Row],[policy_start_date]])/3,0)</f>
        <v>Q1</v>
      </c>
      <c r="Q60" s="2">
        <f ca="1">DATEDIF(Sheet1[[#This Row],[policy_start_date]],TODAY(),"D")</f>
        <v>865</v>
      </c>
      <c r="R60" s="2">
        <f>YEAR(Sheet1[[#This Row],[policy_end_date]])</f>
        <v>2025</v>
      </c>
      <c r="S60" s="2" t="str">
        <f>TEXT(Sheet1[[#This Row],[policy_end_date]],"mmm")</f>
        <v>Apr</v>
      </c>
      <c r="T60" s="2" t="str">
        <f>IF(Sheet1[[#This Row],[status]]="Active","Active","Inactive")</f>
        <v>Active</v>
      </c>
      <c r="U60" s="6">
        <f>Sheet1[[#This Row],[coverage_amount]]/Sheet1[[#This Row],[annual_premium]]</f>
        <v>16.628905588589053</v>
      </c>
    </row>
    <row r="61" spans="1:21" x14ac:dyDescent="0.3">
      <c r="A61" s="2" t="s">
        <v>188</v>
      </c>
      <c r="B61" s="2" t="s">
        <v>189</v>
      </c>
      <c r="C61" s="2" t="s">
        <v>39</v>
      </c>
      <c r="D61" s="51">
        <v>753449.27</v>
      </c>
      <c r="E61" s="51">
        <v>7062.18</v>
      </c>
      <c r="F61" s="1">
        <v>45340</v>
      </c>
      <c r="G61" s="1">
        <v>45395</v>
      </c>
      <c r="H61" s="2" t="s">
        <v>190</v>
      </c>
      <c r="I61" s="2" t="s">
        <v>13</v>
      </c>
      <c r="J61">
        <f>Sheet1[[#This Row],[policy_end_date]]-Sheet1[[#This Row],[policy_start_date]]</f>
        <v>55</v>
      </c>
      <c r="K61" s="5">
        <f>(Sheet1[[#This Row],[policy_end_date]]-Sheet1[[#This Row],[policy_start_date]])/365</f>
        <v>0.15068493150684931</v>
      </c>
      <c r="L61" s="2" t="str">
        <f>IF(Sheet1[[#This Row],[coverage_amount]]&lt;300000,"Low",IF(Sheet1[[#This Row],[coverage_amount]]&lt;700000,"Medium","High"))</f>
        <v>High</v>
      </c>
      <c r="M61" s="2" t="str">
        <f>IF(Sheet1[[#This Row],[annual_premium]]&lt;15000,"Low",IF(Sheet1[[#This Row],[annual_premium]]&lt;35000,"Medium","High"))</f>
        <v>Low</v>
      </c>
      <c r="N61" s="2">
        <f>YEAR(Sheet1[[#This Row],[policy_start_date]])</f>
        <v>2024</v>
      </c>
      <c r="O61" s="2" t="str">
        <f>TEXT(Sheet1[[#This Row],[policy_start_date]],"mmm")</f>
        <v>Feb</v>
      </c>
      <c r="P61" s="2" t="str">
        <f>"Q"&amp;ROUNDUP(MONTH(Sheet1[[#This Row],[policy_start_date]])/3,0)</f>
        <v>Q1</v>
      </c>
      <c r="Q61" s="2">
        <f ca="1">DATEDIF(Sheet1[[#This Row],[policy_start_date]],TODAY(),"D")</f>
        <v>892</v>
      </c>
      <c r="R61" s="2">
        <f>YEAR(Sheet1[[#This Row],[policy_end_date]])</f>
        <v>2024</v>
      </c>
      <c r="S61" s="2" t="str">
        <f>TEXT(Sheet1[[#This Row],[policy_end_date]],"mmm")</f>
        <v>Apr</v>
      </c>
      <c r="T61" s="2" t="str">
        <f>IF(Sheet1[[#This Row],[status]]="Active","Active","Inactive")</f>
        <v>Active</v>
      </c>
      <c r="U61" s="6">
        <f>Sheet1[[#This Row],[coverage_amount]]/Sheet1[[#This Row],[annual_premium]]</f>
        <v>106.68791647904754</v>
      </c>
    </row>
    <row r="62" spans="1:21" x14ac:dyDescent="0.3">
      <c r="A62" s="2" t="s">
        <v>191</v>
      </c>
      <c r="B62" s="2" t="s">
        <v>192</v>
      </c>
      <c r="C62" s="2" t="s">
        <v>27</v>
      </c>
      <c r="D62" s="51">
        <v>349076.06</v>
      </c>
      <c r="E62" s="51">
        <v>11261.52</v>
      </c>
      <c r="F62" s="1">
        <v>45218</v>
      </c>
      <c r="G62" s="1">
        <v>45263</v>
      </c>
      <c r="H62" s="2" t="s">
        <v>193</v>
      </c>
      <c r="I62" s="2" t="s">
        <v>29</v>
      </c>
      <c r="J62">
        <f>Sheet1[[#This Row],[policy_end_date]]-Sheet1[[#This Row],[policy_start_date]]</f>
        <v>45</v>
      </c>
      <c r="K62" s="5">
        <f>(Sheet1[[#This Row],[policy_end_date]]-Sheet1[[#This Row],[policy_start_date]])/365</f>
        <v>0.12328767123287671</v>
      </c>
      <c r="L62" s="2" t="str">
        <f>IF(Sheet1[[#This Row],[coverage_amount]]&lt;300000,"Low",IF(Sheet1[[#This Row],[coverage_amount]]&lt;700000,"Medium","High"))</f>
        <v>Medium</v>
      </c>
      <c r="M62" s="2" t="str">
        <f>IF(Sheet1[[#This Row],[annual_premium]]&lt;15000,"Low",IF(Sheet1[[#This Row],[annual_premium]]&lt;35000,"Medium","High"))</f>
        <v>Low</v>
      </c>
      <c r="N62" s="2">
        <f>YEAR(Sheet1[[#This Row],[policy_start_date]])</f>
        <v>2023</v>
      </c>
      <c r="O62" s="2" t="str">
        <f>TEXT(Sheet1[[#This Row],[policy_start_date]],"mmm")</f>
        <v>Oct</v>
      </c>
      <c r="P62" s="2" t="str">
        <f>"Q"&amp;ROUNDUP(MONTH(Sheet1[[#This Row],[policy_start_date]])/3,0)</f>
        <v>Q4</v>
      </c>
      <c r="Q62" s="2">
        <f ca="1">DATEDIF(Sheet1[[#This Row],[policy_start_date]],TODAY(),"D")</f>
        <v>1014</v>
      </c>
      <c r="R62" s="2">
        <f>YEAR(Sheet1[[#This Row],[policy_end_date]])</f>
        <v>2023</v>
      </c>
      <c r="S62" s="2" t="str">
        <f>TEXT(Sheet1[[#This Row],[policy_end_date]],"mmm")</f>
        <v>Dec</v>
      </c>
      <c r="T62" s="2" t="str">
        <f>IF(Sheet1[[#This Row],[status]]="Active","Active","Inactive")</f>
        <v>Inactive</v>
      </c>
      <c r="U62" s="6">
        <f>Sheet1[[#This Row],[coverage_amount]]/Sheet1[[#This Row],[annual_premium]]</f>
        <v>30.997241935369292</v>
      </c>
    </row>
    <row r="63" spans="1:21" x14ac:dyDescent="0.3">
      <c r="A63" s="2" t="s">
        <v>194</v>
      </c>
      <c r="B63" s="2" t="s">
        <v>195</v>
      </c>
      <c r="C63" s="2" t="s">
        <v>16</v>
      </c>
      <c r="D63" s="51">
        <v>511881.05</v>
      </c>
      <c r="E63" s="51">
        <v>3274.74</v>
      </c>
      <c r="F63" s="1">
        <v>44508</v>
      </c>
      <c r="G63" s="1">
        <v>45702</v>
      </c>
      <c r="H63" s="2" t="s">
        <v>196</v>
      </c>
      <c r="I63" s="2" t="s">
        <v>29</v>
      </c>
      <c r="J63">
        <f>Sheet1[[#This Row],[policy_end_date]]-Sheet1[[#This Row],[policy_start_date]]</f>
        <v>1194</v>
      </c>
      <c r="K63" s="5">
        <f>(Sheet1[[#This Row],[policy_end_date]]-Sheet1[[#This Row],[policy_start_date]])/365</f>
        <v>3.2712328767123289</v>
      </c>
      <c r="L63" s="2" t="str">
        <f>IF(Sheet1[[#This Row],[coverage_amount]]&lt;300000,"Low",IF(Sheet1[[#This Row],[coverage_amount]]&lt;700000,"Medium","High"))</f>
        <v>Medium</v>
      </c>
      <c r="M63" s="2" t="str">
        <f>IF(Sheet1[[#This Row],[annual_premium]]&lt;15000,"Low",IF(Sheet1[[#This Row],[annual_premium]]&lt;35000,"Medium","High"))</f>
        <v>Low</v>
      </c>
      <c r="N63" s="2">
        <f>YEAR(Sheet1[[#This Row],[policy_start_date]])</f>
        <v>2021</v>
      </c>
      <c r="O63" s="2" t="str">
        <f>TEXT(Sheet1[[#This Row],[policy_start_date]],"mmm")</f>
        <v>Nov</v>
      </c>
      <c r="P63" s="2" t="str">
        <f>"Q"&amp;ROUNDUP(MONTH(Sheet1[[#This Row],[policy_start_date]])/3,0)</f>
        <v>Q4</v>
      </c>
      <c r="Q63" s="2">
        <f ca="1">DATEDIF(Sheet1[[#This Row],[policy_start_date]],TODAY(),"D")</f>
        <v>1724</v>
      </c>
      <c r="R63" s="2">
        <f>YEAR(Sheet1[[#This Row],[policy_end_date]])</f>
        <v>2025</v>
      </c>
      <c r="S63" s="2" t="str">
        <f>TEXT(Sheet1[[#This Row],[policy_end_date]],"mmm")</f>
        <v>Feb</v>
      </c>
      <c r="T63" s="2" t="str">
        <f>IF(Sheet1[[#This Row],[status]]="Active","Active","Inactive")</f>
        <v>Inactive</v>
      </c>
      <c r="U63" s="6">
        <f>Sheet1[[#This Row],[coverage_amount]]/Sheet1[[#This Row],[annual_premium]]</f>
        <v>156.31196675155891</v>
      </c>
    </row>
    <row r="64" spans="1:21" x14ac:dyDescent="0.3">
      <c r="A64" s="2" t="s">
        <v>197</v>
      </c>
      <c r="B64" s="2" t="s">
        <v>198</v>
      </c>
      <c r="C64" s="2" t="s">
        <v>39</v>
      </c>
      <c r="D64" s="51">
        <v>257171.35</v>
      </c>
      <c r="E64" s="51">
        <v>43304.29</v>
      </c>
      <c r="F64" s="1">
        <v>45470</v>
      </c>
      <c r="G64" s="1">
        <v>45843</v>
      </c>
      <c r="H64" s="2" t="s">
        <v>199</v>
      </c>
      <c r="I64" s="2" t="s">
        <v>13</v>
      </c>
      <c r="J64">
        <f>Sheet1[[#This Row],[policy_end_date]]-Sheet1[[#This Row],[policy_start_date]]</f>
        <v>373</v>
      </c>
      <c r="K64" s="5">
        <f>(Sheet1[[#This Row],[policy_end_date]]-Sheet1[[#This Row],[policy_start_date]])/365</f>
        <v>1.021917808219178</v>
      </c>
      <c r="L64" s="2" t="str">
        <f>IF(Sheet1[[#This Row],[coverage_amount]]&lt;300000,"Low",IF(Sheet1[[#This Row],[coverage_amount]]&lt;700000,"Medium","High"))</f>
        <v>Low</v>
      </c>
      <c r="M64" s="2" t="str">
        <f>IF(Sheet1[[#This Row],[annual_premium]]&lt;15000,"Low",IF(Sheet1[[#This Row],[annual_premium]]&lt;35000,"Medium","High"))</f>
        <v>High</v>
      </c>
      <c r="N64" s="2">
        <f>YEAR(Sheet1[[#This Row],[policy_start_date]])</f>
        <v>2024</v>
      </c>
      <c r="O64" s="2" t="str">
        <f>TEXT(Sheet1[[#This Row],[policy_start_date]],"mmm")</f>
        <v>Jun</v>
      </c>
      <c r="P64" s="2" t="str">
        <f>"Q"&amp;ROUNDUP(MONTH(Sheet1[[#This Row],[policy_start_date]])/3,0)</f>
        <v>Q2</v>
      </c>
      <c r="Q64" s="2">
        <f ca="1">DATEDIF(Sheet1[[#This Row],[policy_start_date]],TODAY(),"D")</f>
        <v>762</v>
      </c>
      <c r="R64" s="2">
        <f>YEAR(Sheet1[[#This Row],[policy_end_date]])</f>
        <v>2025</v>
      </c>
      <c r="S64" s="2" t="str">
        <f>TEXT(Sheet1[[#This Row],[policy_end_date]],"mmm")</f>
        <v>Jul</v>
      </c>
      <c r="T64" s="2" t="str">
        <f>IF(Sheet1[[#This Row],[status]]="Active","Active","Inactive")</f>
        <v>Active</v>
      </c>
      <c r="U64" s="6">
        <f>Sheet1[[#This Row],[coverage_amount]]/Sheet1[[#This Row],[annual_premium]]</f>
        <v>5.9387037635301256</v>
      </c>
    </row>
    <row r="65" spans="1:21" x14ac:dyDescent="0.3">
      <c r="A65" s="2" t="s">
        <v>200</v>
      </c>
      <c r="B65" s="2" t="s">
        <v>201</v>
      </c>
      <c r="C65" s="2" t="s">
        <v>27</v>
      </c>
      <c r="D65" s="51">
        <v>935038.95</v>
      </c>
      <c r="E65" s="51">
        <v>39801.040000000001</v>
      </c>
      <c r="F65" s="1">
        <v>45403</v>
      </c>
      <c r="G65" s="1">
        <v>45780</v>
      </c>
      <c r="H65" s="2" t="s">
        <v>202</v>
      </c>
      <c r="I65" s="2" t="s">
        <v>29</v>
      </c>
      <c r="J65">
        <f>Sheet1[[#This Row],[policy_end_date]]-Sheet1[[#This Row],[policy_start_date]]</f>
        <v>377</v>
      </c>
      <c r="K65" s="5">
        <f>(Sheet1[[#This Row],[policy_end_date]]-Sheet1[[#This Row],[policy_start_date]])/365</f>
        <v>1.0328767123287672</v>
      </c>
      <c r="L65" s="2" t="str">
        <f>IF(Sheet1[[#This Row],[coverage_amount]]&lt;300000,"Low",IF(Sheet1[[#This Row],[coverage_amount]]&lt;700000,"Medium","High"))</f>
        <v>High</v>
      </c>
      <c r="M65" s="2" t="str">
        <f>IF(Sheet1[[#This Row],[annual_premium]]&lt;15000,"Low",IF(Sheet1[[#This Row],[annual_premium]]&lt;35000,"Medium","High"))</f>
        <v>High</v>
      </c>
      <c r="N65" s="2">
        <f>YEAR(Sheet1[[#This Row],[policy_start_date]])</f>
        <v>2024</v>
      </c>
      <c r="O65" s="2" t="str">
        <f>TEXT(Sheet1[[#This Row],[policy_start_date]],"mmm")</f>
        <v>Apr</v>
      </c>
      <c r="P65" s="2" t="str">
        <f>"Q"&amp;ROUNDUP(MONTH(Sheet1[[#This Row],[policy_start_date]])/3,0)</f>
        <v>Q2</v>
      </c>
      <c r="Q65" s="2">
        <f ca="1">DATEDIF(Sheet1[[#This Row],[policy_start_date]],TODAY(),"D")</f>
        <v>829</v>
      </c>
      <c r="R65" s="2">
        <f>YEAR(Sheet1[[#This Row],[policy_end_date]])</f>
        <v>2025</v>
      </c>
      <c r="S65" s="2" t="str">
        <f>TEXT(Sheet1[[#This Row],[policy_end_date]],"mmm")</f>
        <v>May</v>
      </c>
      <c r="T65" s="2" t="str">
        <f>IF(Sheet1[[#This Row],[status]]="Active","Active","Inactive")</f>
        <v>Inactive</v>
      </c>
      <c r="U65" s="6">
        <f>Sheet1[[#This Row],[coverage_amount]]/Sheet1[[#This Row],[annual_premium]]</f>
        <v>23.492827071855409</v>
      </c>
    </row>
    <row r="66" spans="1:21" x14ac:dyDescent="0.3">
      <c r="A66" s="2" t="s">
        <v>203</v>
      </c>
      <c r="B66" s="2" t="s">
        <v>204</v>
      </c>
      <c r="C66" s="2" t="s">
        <v>39</v>
      </c>
      <c r="D66" s="51">
        <v>569228.21</v>
      </c>
      <c r="E66" s="51">
        <v>36747.94</v>
      </c>
      <c r="F66" s="1">
        <v>45485</v>
      </c>
      <c r="G66" s="1">
        <v>45752</v>
      </c>
      <c r="H66" s="2" t="s">
        <v>205</v>
      </c>
      <c r="I66" s="2" t="s">
        <v>29</v>
      </c>
      <c r="J66">
        <f>Sheet1[[#This Row],[policy_end_date]]-Sheet1[[#This Row],[policy_start_date]]</f>
        <v>267</v>
      </c>
      <c r="K66" s="5">
        <f>(Sheet1[[#This Row],[policy_end_date]]-Sheet1[[#This Row],[policy_start_date]])/365</f>
        <v>0.73150684931506849</v>
      </c>
      <c r="L66" s="2" t="str">
        <f>IF(Sheet1[[#This Row],[coverage_amount]]&lt;300000,"Low",IF(Sheet1[[#This Row],[coverage_amount]]&lt;700000,"Medium","High"))</f>
        <v>Medium</v>
      </c>
      <c r="M66" s="2" t="str">
        <f>IF(Sheet1[[#This Row],[annual_premium]]&lt;15000,"Low",IF(Sheet1[[#This Row],[annual_premium]]&lt;35000,"Medium","High"))</f>
        <v>High</v>
      </c>
      <c r="N66" s="2">
        <f>YEAR(Sheet1[[#This Row],[policy_start_date]])</f>
        <v>2024</v>
      </c>
      <c r="O66" s="2" t="str">
        <f>TEXT(Sheet1[[#This Row],[policy_start_date]],"mmm")</f>
        <v>Jul</v>
      </c>
      <c r="P66" s="2" t="str">
        <f>"Q"&amp;ROUNDUP(MONTH(Sheet1[[#This Row],[policy_start_date]])/3,0)</f>
        <v>Q3</v>
      </c>
      <c r="Q66" s="2">
        <f ca="1">DATEDIF(Sheet1[[#This Row],[policy_start_date]],TODAY(),"D")</f>
        <v>747</v>
      </c>
      <c r="R66" s="2">
        <f>YEAR(Sheet1[[#This Row],[policy_end_date]])</f>
        <v>2025</v>
      </c>
      <c r="S66" s="2" t="str">
        <f>TEXT(Sheet1[[#This Row],[policy_end_date]],"mmm")</f>
        <v>Apr</v>
      </c>
      <c r="T66" s="2" t="str">
        <f>IF(Sheet1[[#This Row],[status]]="Active","Active","Inactive")</f>
        <v>Inactive</v>
      </c>
      <c r="U66" s="6">
        <f>Sheet1[[#This Row],[coverage_amount]]/Sheet1[[#This Row],[annual_premium]]</f>
        <v>15.490071280186044</v>
      </c>
    </row>
    <row r="67" spans="1:21" x14ac:dyDescent="0.3">
      <c r="A67" s="2" t="s">
        <v>206</v>
      </c>
      <c r="B67" s="2" t="s">
        <v>207</v>
      </c>
      <c r="C67" s="2" t="s">
        <v>39</v>
      </c>
      <c r="D67" s="51">
        <v>825009.46</v>
      </c>
      <c r="E67" s="51">
        <v>9878.5300000000007</v>
      </c>
      <c r="F67" s="1">
        <v>44629</v>
      </c>
      <c r="G67" s="1">
        <v>44675</v>
      </c>
      <c r="H67" s="2" t="s">
        <v>208</v>
      </c>
      <c r="I67" s="2" t="s">
        <v>13</v>
      </c>
      <c r="J67">
        <f>Sheet1[[#This Row],[policy_end_date]]-Sheet1[[#This Row],[policy_start_date]]</f>
        <v>46</v>
      </c>
      <c r="K67" s="5">
        <f>(Sheet1[[#This Row],[policy_end_date]]-Sheet1[[#This Row],[policy_start_date]])/365</f>
        <v>0.12602739726027398</v>
      </c>
      <c r="L67" s="2" t="str">
        <f>IF(Sheet1[[#This Row],[coverage_amount]]&lt;300000,"Low",IF(Sheet1[[#This Row],[coverage_amount]]&lt;700000,"Medium","High"))</f>
        <v>High</v>
      </c>
      <c r="M67" s="2" t="str">
        <f>IF(Sheet1[[#This Row],[annual_premium]]&lt;15000,"Low",IF(Sheet1[[#This Row],[annual_premium]]&lt;35000,"Medium","High"))</f>
        <v>Low</v>
      </c>
      <c r="N67" s="2">
        <f>YEAR(Sheet1[[#This Row],[policy_start_date]])</f>
        <v>2022</v>
      </c>
      <c r="O67" s="2" t="str">
        <f>TEXT(Sheet1[[#This Row],[policy_start_date]],"mmm")</f>
        <v>Mar</v>
      </c>
      <c r="P67" s="2" t="str">
        <f>"Q"&amp;ROUNDUP(MONTH(Sheet1[[#This Row],[policy_start_date]])/3,0)</f>
        <v>Q1</v>
      </c>
      <c r="Q67" s="2">
        <f ca="1">DATEDIF(Sheet1[[#This Row],[policy_start_date]],TODAY(),"D")</f>
        <v>1603</v>
      </c>
      <c r="R67" s="2">
        <f>YEAR(Sheet1[[#This Row],[policy_end_date]])</f>
        <v>2022</v>
      </c>
      <c r="S67" s="2" t="str">
        <f>TEXT(Sheet1[[#This Row],[policy_end_date]],"mmm")</f>
        <v>Apr</v>
      </c>
      <c r="T67" s="2" t="str">
        <f>IF(Sheet1[[#This Row],[status]]="Active","Active","Inactive")</f>
        <v>Active</v>
      </c>
      <c r="U67" s="6">
        <f>Sheet1[[#This Row],[coverage_amount]]/Sheet1[[#This Row],[annual_premium]]</f>
        <v>83.515407656807227</v>
      </c>
    </row>
    <row r="68" spans="1:21" x14ac:dyDescent="0.3">
      <c r="A68" s="2" t="s">
        <v>209</v>
      </c>
      <c r="B68" s="2" t="s">
        <v>210</v>
      </c>
      <c r="C68" s="2" t="s">
        <v>39</v>
      </c>
      <c r="D68" s="51">
        <v>595371.81000000006</v>
      </c>
      <c r="E68" s="51">
        <v>39745.19</v>
      </c>
      <c r="F68" s="1">
        <v>45054</v>
      </c>
      <c r="G68" s="1">
        <v>45374</v>
      </c>
      <c r="H68" s="2" t="s">
        <v>85</v>
      </c>
      <c r="I68" s="2" t="s">
        <v>18</v>
      </c>
      <c r="J68">
        <f>Sheet1[[#This Row],[policy_end_date]]-Sheet1[[#This Row],[policy_start_date]]</f>
        <v>320</v>
      </c>
      <c r="K68" s="5">
        <f>(Sheet1[[#This Row],[policy_end_date]]-Sheet1[[#This Row],[policy_start_date]])/365</f>
        <v>0.87671232876712324</v>
      </c>
      <c r="L68" s="2" t="str">
        <f>IF(Sheet1[[#This Row],[coverage_amount]]&lt;300000,"Low",IF(Sheet1[[#This Row],[coverage_amount]]&lt;700000,"Medium","High"))</f>
        <v>Medium</v>
      </c>
      <c r="M68" s="2" t="str">
        <f>IF(Sheet1[[#This Row],[annual_premium]]&lt;15000,"Low",IF(Sheet1[[#This Row],[annual_premium]]&lt;35000,"Medium","High"))</f>
        <v>High</v>
      </c>
      <c r="N68" s="2">
        <f>YEAR(Sheet1[[#This Row],[policy_start_date]])</f>
        <v>2023</v>
      </c>
      <c r="O68" s="2" t="str">
        <f>TEXT(Sheet1[[#This Row],[policy_start_date]],"mmm")</f>
        <v>May</v>
      </c>
      <c r="P68" s="2" t="str">
        <f>"Q"&amp;ROUNDUP(MONTH(Sheet1[[#This Row],[policy_start_date]])/3,0)</f>
        <v>Q2</v>
      </c>
      <c r="Q68" s="2">
        <f ca="1">DATEDIF(Sheet1[[#This Row],[policy_start_date]],TODAY(),"D")</f>
        <v>1178</v>
      </c>
      <c r="R68" s="2">
        <f>YEAR(Sheet1[[#This Row],[policy_end_date]])</f>
        <v>2024</v>
      </c>
      <c r="S68" s="2" t="str">
        <f>TEXT(Sheet1[[#This Row],[policy_end_date]],"mmm")</f>
        <v>Mar</v>
      </c>
      <c r="T68" s="2" t="str">
        <f>IF(Sheet1[[#This Row],[status]]="Active","Active","Inactive")</f>
        <v>Inactive</v>
      </c>
      <c r="U68" s="6">
        <f>Sheet1[[#This Row],[coverage_amount]]/Sheet1[[#This Row],[annual_premium]]</f>
        <v>14.97971981012042</v>
      </c>
    </row>
    <row r="69" spans="1:21" x14ac:dyDescent="0.3">
      <c r="A69" s="2" t="s">
        <v>211</v>
      </c>
      <c r="B69" s="2" t="s">
        <v>212</v>
      </c>
      <c r="C69" s="2" t="s">
        <v>16</v>
      </c>
      <c r="D69" s="51">
        <v>147625.57999999999</v>
      </c>
      <c r="E69" s="51">
        <v>12859.99</v>
      </c>
      <c r="F69" s="1">
        <v>44871</v>
      </c>
      <c r="G69" s="1">
        <v>45130</v>
      </c>
      <c r="H69" s="2" t="s">
        <v>213</v>
      </c>
      <c r="I69" s="2" t="s">
        <v>13</v>
      </c>
      <c r="J69">
        <f>Sheet1[[#This Row],[policy_end_date]]-Sheet1[[#This Row],[policy_start_date]]</f>
        <v>259</v>
      </c>
      <c r="K69" s="5">
        <f>(Sheet1[[#This Row],[policy_end_date]]-Sheet1[[#This Row],[policy_start_date]])/365</f>
        <v>0.70958904109589038</v>
      </c>
      <c r="L69" s="2" t="str">
        <f>IF(Sheet1[[#This Row],[coverage_amount]]&lt;300000,"Low",IF(Sheet1[[#This Row],[coverage_amount]]&lt;700000,"Medium","High"))</f>
        <v>Low</v>
      </c>
      <c r="M69" s="2" t="str">
        <f>IF(Sheet1[[#This Row],[annual_premium]]&lt;15000,"Low",IF(Sheet1[[#This Row],[annual_premium]]&lt;35000,"Medium","High"))</f>
        <v>Low</v>
      </c>
      <c r="N69" s="2">
        <f>YEAR(Sheet1[[#This Row],[policy_start_date]])</f>
        <v>2022</v>
      </c>
      <c r="O69" s="2" t="str">
        <f>TEXT(Sheet1[[#This Row],[policy_start_date]],"mmm")</f>
        <v>Nov</v>
      </c>
      <c r="P69" s="2" t="str">
        <f>"Q"&amp;ROUNDUP(MONTH(Sheet1[[#This Row],[policy_start_date]])/3,0)</f>
        <v>Q4</v>
      </c>
      <c r="Q69" s="2">
        <f ca="1">DATEDIF(Sheet1[[#This Row],[policy_start_date]],TODAY(),"D")</f>
        <v>1361</v>
      </c>
      <c r="R69" s="2">
        <f>YEAR(Sheet1[[#This Row],[policy_end_date]])</f>
        <v>2023</v>
      </c>
      <c r="S69" s="2" t="str">
        <f>TEXT(Sheet1[[#This Row],[policy_end_date]],"mmm")</f>
        <v>Jul</v>
      </c>
      <c r="T69" s="2" t="str">
        <f>IF(Sheet1[[#This Row],[status]]="Active","Active","Inactive")</f>
        <v>Active</v>
      </c>
      <c r="U69" s="6">
        <f>Sheet1[[#This Row],[coverage_amount]]/Sheet1[[#This Row],[annual_premium]]</f>
        <v>11.479447495682344</v>
      </c>
    </row>
    <row r="70" spans="1:21" x14ac:dyDescent="0.3">
      <c r="A70" s="2" t="s">
        <v>214</v>
      </c>
      <c r="B70" s="2" t="s">
        <v>215</v>
      </c>
      <c r="C70" s="2" t="s">
        <v>35</v>
      </c>
      <c r="D70" s="51">
        <v>894759.5</v>
      </c>
      <c r="E70" s="51">
        <v>20397.95</v>
      </c>
      <c r="F70" s="1">
        <v>45093</v>
      </c>
      <c r="G70" s="1">
        <v>45520</v>
      </c>
      <c r="H70" s="2" t="s">
        <v>216</v>
      </c>
      <c r="I70" s="2" t="s">
        <v>29</v>
      </c>
      <c r="J70">
        <f>Sheet1[[#This Row],[policy_end_date]]-Sheet1[[#This Row],[policy_start_date]]</f>
        <v>427</v>
      </c>
      <c r="K70" s="5">
        <f>(Sheet1[[#This Row],[policy_end_date]]-Sheet1[[#This Row],[policy_start_date]])/365</f>
        <v>1.1698630136986301</v>
      </c>
      <c r="L70" s="2" t="str">
        <f>IF(Sheet1[[#This Row],[coverage_amount]]&lt;300000,"Low",IF(Sheet1[[#This Row],[coverage_amount]]&lt;700000,"Medium","High"))</f>
        <v>High</v>
      </c>
      <c r="M70" s="2" t="str">
        <f>IF(Sheet1[[#This Row],[annual_premium]]&lt;15000,"Low",IF(Sheet1[[#This Row],[annual_premium]]&lt;35000,"Medium","High"))</f>
        <v>Medium</v>
      </c>
      <c r="N70" s="2">
        <f>YEAR(Sheet1[[#This Row],[policy_start_date]])</f>
        <v>2023</v>
      </c>
      <c r="O70" s="2" t="str">
        <f>TEXT(Sheet1[[#This Row],[policy_start_date]],"mmm")</f>
        <v>Jun</v>
      </c>
      <c r="P70" s="2" t="str">
        <f>"Q"&amp;ROUNDUP(MONTH(Sheet1[[#This Row],[policy_start_date]])/3,0)</f>
        <v>Q2</v>
      </c>
      <c r="Q70" s="2">
        <f ca="1">DATEDIF(Sheet1[[#This Row],[policy_start_date]],TODAY(),"D")</f>
        <v>1139</v>
      </c>
      <c r="R70" s="2">
        <f>YEAR(Sheet1[[#This Row],[policy_end_date]])</f>
        <v>2024</v>
      </c>
      <c r="S70" s="2" t="str">
        <f>TEXT(Sheet1[[#This Row],[policy_end_date]],"mmm")</f>
        <v>Aug</v>
      </c>
      <c r="T70" s="2" t="str">
        <f>IF(Sheet1[[#This Row],[status]]="Active","Active","Inactive")</f>
        <v>Inactive</v>
      </c>
      <c r="U70" s="6">
        <f>Sheet1[[#This Row],[coverage_amount]]/Sheet1[[#This Row],[annual_premium]]</f>
        <v>43.865167823237137</v>
      </c>
    </row>
    <row r="71" spans="1:21" x14ac:dyDescent="0.3">
      <c r="A71" s="2" t="s">
        <v>217</v>
      </c>
      <c r="B71" s="2" t="s">
        <v>218</v>
      </c>
      <c r="C71" s="2" t="s">
        <v>39</v>
      </c>
      <c r="D71" s="51">
        <v>605133.81999999995</v>
      </c>
      <c r="E71" s="51">
        <v>29955.1</v>
      </c>
      <c r="F71" s="1">
        <v>44606</v>
      </c>
      <c r="G71" s="1">
        <v>45582</v>
      </c>
      <c r="H71" s="2" t="s">
        <v>219</v>
      </c>
      <c r="I71" s="2" t="s">
        <v>18</v>
      </c>
      <c r="J71">
        <f>Sheet1[[#This Row],[policy_end_date]]-Sheet1[[#This Row],[policy_start_date]]</f>
        <v>976</v>
      </c>
      <c r="K71" s="5">
        <f>(Sheet1[[#This Row],[policy_end_date]]-Sheet1[[#This Row],[policy_start_date]])/365</f>
        <v>2.6739726027397261</v>
      </c>
      <c r="L71" s="2" t="str">
        <f>IF(Sheet1[[#This Row],[coverage_amount]]&lt;300000,"Low",IF(Sheet1[[#This Row],[coverage_amount]]&lt;700000,"Medium","High"))</f>
        <v>Medium</v>
      </c>
      <c r="M71" s="2" t="str">
        <f>IF(Sheet1[[#This Row],[annual_premium]]&lt;15000,"Low",IF(Sheet1[[#This Row],[annual_premium]]&lt;35000,"Medium","High"))</f>
        <v>Medium</v>
      </c>
      <c r="N71" s="2">
        <f>YEAR(Sheet1[[#This Row],[policy_start_date]])</f>
        <v>2022</v>
      </c>
      <c r="O71" s="2" t="str">
        <f>TEXT(Sheet1[[#This Row],[policy_start_date]],"mmm")</f>
        <v>Feb</v>
      </c>
      <c r="P71" s="2" t="str">
        <f>"Q"&amp;ROUNDUP(MONTH(Sheet1[[#This Row],[policy_start_date]])/3,0)</f>
        <v>Q1</v>
      </c>
      <c r="Q71" s="2">
        <f ca="1">DATEDIF(Sheet1[[#This Row],[policy_start_date]],TODAY(),"D")</f>
        <v>1626</v>
      </c>
      <c r="R71" s="2">
        <f>YEAR(Sheet1[[#This Row],[policy_end_date]])</f>
        <v>2024</v>
      </c>
      <c r="S71" s="2" t="str">
        <f>TEXT(Sheet1[[#This Row],[policy_end_date]],"mmm")</f>
        <v>Oct</v>
      </c>
      <c r="T71" s="2" t="str">
        <f>IF(Sheet1[[#This Row],[status]]="Active","Active","Inactive")</f>
        <v>Inactive</v>
      </c>
      <c r="U71" s="6">
        <f>Sheet1[[#This Row],[coverage_amount]]/Sheet1[[#This Row],[annual_premium]]</f>
        <v>20.201362038517647</v>
      </c>
    </row>
    <row r="72" spans="1:21" x14ac:dyDescent="0.3">
      <c r="A72" s="2" t="s">
        <v>220</v>
      </c>
      <c r="B72" s="2" t="s">
        <v>221</v>
      </c>
      <c r="C72" s="2" t="s">
        <v>11</v>
      </c>
      <c r="D72" s="51">
        <v>299788.37</v>
      </c>
      <c r="E72" s="51">
        <v>11308.78</v>
      </c>
      <c r="F72" s="1">
        <v>44918</v>
      </c>
      <c r="G72" s="1">
        <v>44926</v>
      </c>
      <c r="H72" s="2" t="s">
        <v>222</v>
      </c>
      <c r="I72" s="2" t="s">
        <v>29</v>
      </c>
      <c r="J72">
        <f>Sheet1[[#This Row],[policy_end_date]]-Sheet1[[#This Row],[policy_start_date]]</f>
        <v>8</v>
      </c>
      <c r="K72" s="5">
        <f>(Sheet1[[#This Row],[policy_end_date]]-Sheet1[[#This Row],[policy_start_date]])/365</f>
        <v>2.1917808219178082E-2</v>
      </c>
      <c r="L72" s="2" t="str">
        <f>IF(Sheet1[[#This Row],[coverage_amount]]&lt;300000,"Low",IF(Sheet1[[#This Row],[coverage_amount]]&lt;700000,"Medium","High"))</f>
        <v>Low</v>
      </c>
      <c r="M72" s="2" t="str">
        <f>IF(Sheet1[[#This Row],[annual_premium]]&lt;15000,"Low",IF(Sheet1[[#This Row],[annual_premium]]&lt;35000,"Medium","High"))</f>
        <v>Low</v>
      </c>
      <c r="N72" s="2">
        <f>YEAR(Sheet1[[#This Row],[policy_start_date]])</f>
        <v>2022</v>
      </c>
      <c r="O72" s="2" t="str">
        <f>TEXT(Sheet1[[#This Row],[policy_start_date]],"mmm")</f>
        <v>Dec</v>
      </c>
      <c r="P72" s="2" t="str">
        <f>"Q"&amp;ROUNDUP(MONTH(Sheet1[[#This Row],[policy_start_date]])/3,0)</f>
        <v>Q4</v>
      </c>
      <c r="Q72" s="2">
        <f ca="1">DATEDIF(Sheet1[[#This Row],[policy_start_date]],TODAY(),"D")</f>
        <v>1314</v>
      </c>
      <c r="R72" s="2">
        <f>YEAR(Sheet1[[#This Row],[policy_end_date]])</f>
        <v>2022</v>
      </c>
      <c r="S72" s="2" t="str">
        <f>TEXT(Sheet1[[#This Row],[policy_end_date]],"mmm")</f>
        <v>Dec</v>
      </c>
      <c r="T72" s="2" t="str">
        <f>IF(Sheet1[[#This Row],[status]]="Active","Active","Inactive")</f>
        <v>Inactive</v>
      </c>
      <c r="U72" s="6">
        <f>Sheet1[[#This Row],[coverage_amount]]/Sheet1[[#This Row],[annual_premium]]</f>
        <v>26.509346719982172</v>
      </c>
    </row>
    <row r="73" spans="1:21" x14ac:dyDescent="0.3">
      <c r="A73" s="2" t="s">
        <v>223</v>
      </c>
      <c r="B73" s="2" t="s">
        <v>224</v>
      </c>
      <c r="C73" s="2" t="s">
        <v>16</v>
      </c>
      <c r="D73" s="51">
        <v>948633.58</v>
      </c>
      <c r="E73" s="51">
        <v>16393.990000000002</v>
      </c>
      <c r="F73" s="1">
        <v>45164</v>
      </c>
      <c r="G73" s="1">
        <v>45493</v>
      </c>
      <c r="H73" s="2" t="s">
        <v>225</v>
      </c>
      <c r="I73" s="2" t="s">
        <v>29</v>
      </c>
      <c r="J73">
        <f>Sheet1[[#This Row],[policy_end_date]]-Sheet1[[#This Row],[policy_start_date]]</f>
        <v>329</v>
      </c>
      <c r="K73" s="5">
        <f>(Sheet1[[#This Row],[policy_end_date]]-Sheet1[[#This Row],[policy_start_date]])/365</f>
        <v>0.90136986301369859</v>
      </c>
      <c r="L73" s="2" t="str">
        <f>IF(Sheet1[[#This Row],[coverage_amount]]&lt;300000,"Low",IF(Sheet1[[#This Row],[coverage_amount]]&lt;700000,"Medium","High"))</f>
        <v>High</v>
      </c>
      <c r="M73" s="2" t="str">
        <f>IF(Sheet1[[#This Row],[annual_premium]]&lt;15000,"Low",IF(Sheet1[[#This Row],[annual_premium]]&lt;35000,"Medium","High"))</f>
        <v>Medium</v>
      </c>
      <c r="N73" s="2">
        <f>YEAR(Sheet1[[#This Row],[policy_start_date]])</f>
        <v>2023</v>
      </c>
      <c r="O73" s="2" t="str">
        <f>TEXT(Sheet1[[#This Row],[policy_start_date]],"mmm")</f>
        <v>Aug</v>
      </c>
      <c r="P73" s="2" t="str">
        <f>"Q"&amp;ROUNDUP(MONTH(Sheet1[[#This Row],[policy_start_date]])/3,0)</f>
        <v>Q3</v>
      </c>
      <c r="Q73" s="2">
        <f ca="1">DATEDIF(Sheet1[[#This Row],[policy_start_date]],TODAY(),"D")</f>
        <v>1068</v>
      </c>
      <c r="R73" s="2">
        <f>YEAR(Sheet1[[#This Row],[policy_end_date]])</f>
        <v>2024</v>
      </c>
      <c r="S73" s="2" t="str">
        <f>TEXT(Sheet1[[#This Row],[policy_end_date]],"mmm")</f>
        <v>Jul</v>
      </c>
      <c r="T73" s="2" t="str">
        <f>IF(Sheet1[[#This Row],[status]]="Active","Active","Inactive")</f>
        <v>Inactive</v>
      </c>
      <c r="U73" s="6">
        <f>Sheet1[[#This Row],[coverage_amount]]/Sheet1[[#This Row],[annual_premium]]</f>
        <v>57.864716277123499</v>
      </c>
    </row>
    <row r="74" spans="1:21" x14ac:dyDescent="0.3">
      <c r="A74" s="2" t="s">
        <v>226</v>
      </c>
      <c r="B74" s="2" t="s">
        <v>227</v>
      </c>
      <c r="C74" s="2" t="s">
        <v>35</v>
      </c>
      <c r="D74" s="51">
        <v>220165.25</v>
      </c>
      <c r="E74" s="51">
        <v>32305.27</v>
      </c>
      <c r="F74" s="1">
        <v>44621</v>
      </c>
      <c r="G74" s="1">
        <v>45443</v>
      </c>
      <c r="H74" s="2" t="s">
        <v>228</v>
      </c>
      <c r="I74" s="2" t="s">
        <v>13</v>
      </c>
      <c r="J74">
        <f>Sheet1[[#This Row],[policy_end_date]]-Sheet1[[#This Row],[policy_start_date]]</f>
        <v>822</v>
      </c>
      <c r="K74" s="5">
        <f>(Sheet1[[#This Row],[policy_end_date]]-Sheet1[[#This Row],[policy_start_date]])/365</f>
        <v>2.2520547945205478</v>
      </c>
      <c r="L74" s="2" t="str">
        <f>IF(Sheet1[[#This Row],[coverage_amount]]&lt;300000,"Low",IF(Sheet1[[#This Row],[coverage_amount]]&lt;700000,"Medium","High"))</f>
        <v>Low</v>
      </c>
      <c r="M74" s="2" t="str">
        <f>IF(Sheet1[[#This Row],[annual_premium]]&lt;15000,"Low",IF(Sheet1[[#This Row],[annual_premium]]&lt;35000,"Medium","High"))</f>
        <v>Medium</v>
      </c>
      <c r="N74" s="2">
        <f>YEAR(Sheet1[[#This Row],[policy_start_date]])</f>
        <v>2022</v>
      </c>
      <c r="O74" s="2" t="str">
        <f>TEXT(Sheet1[[#This Row],[policy_start_date]],"mmm")</f>
        <v>Mar</v>
      </c>
      <c r="P74" s="2" t="str">
        <f>"Q"&amp;ROUNDUP(MONTH(Sheet1[[#This Row],[policy_start_date]])/3,0)</f>
        <v>Q1</v>
      </c>
      <c r="Q74" s="2">
        <f ca="1">DATEDIF(Sheet1[[#This Row],[policy_start_date]],TODAY(),"D")</f>
        <v>1611</v>
      </c>
      <c r="R74" s="2">
        <f>YEAR(Sheet1[[#This Row],[policy_end_date]])</f>
        <v>2024</v>
      </c>
      <c r="S74" s="2" t="str">
        <f>TEXT(Sheet1[[#This Row],[policy_end_date]],"mmm")</f>
        <v>May</v>
      </c>
      <c r="T74" s="2" t="str">
        <f>IF(Sheet1[[#This Row],[status]]="Active","Active","Inactive")</f>
        <v>Active</v>
      </c>
      <c r="U74" s="6">
        <f>Sheet1[[#This Row],[coverage_amount]]/Sheet1[[#This Row],[annual_premium]]</f>
        <v>6.8151496644355545</v>
      </c>
    </row>
    <row r="75" spans="1:21" x14ac:dyDescent="0.3">
      <c r="A75" s="2" t="s">
        <v>229</v>
      </c>
      <c r="B75" s="2" t="s">
        <v>230</v>
      </c>
      <c r="C75" s="2" t="s">
        <v>39</v>
      </c>
      <c r="D75" s="51">
        <v>801681.63</v>
      </c>
      <c r="E75" s="51">
        <v>42144.88</v>
      </c>
      <c r="F75" s="1">
        <v>44104</v>
      </c>
      <c r="G75" s="1">
        <v>45137</v>
      </c>
      <c r="H75" s="2" t="s">
        <v>231</v>
      </c>
      <c r="I75" s="2" t="s">
        <v>29</v>
      </c>
      <c r="J75">
        <f>Sheet1[[#This Row],[policy_end_date]]-Sheet1[[#This Row],[policy_start_date]]</f>
        <v>1033</v>
      </c>
      <c r="K75" s="5">
        <f>(Sheet1[[#This Row],[policy_end_date]]-Sheet1[[#This Row],[policy_start_date]])/365</f>
        <v>2.8301369863013699</v>
      </c>
      <c r="L75" s="2" t="str">
        <f>IF(Sheet1[[#This Row],[coverage_amount]]&lt;300000,"Low",IF(Sheet1[[#This Row],[coverage_amount]]&lt;700000,"Medium","High"))</f>
        <v>High</v>
      </c>
      <c r="M75" s="2" t="str">
        <f>IF(Sheet1[[#This Row],[annual_premium]]&lt;15000,"Low",IF(Sheet1[[#This Row],[annual_premium]]&lt;35000,"Medium","High"))</f>
        <v>High</v>
      </c>
      <c r="N75" s="2">
        <f>YEAR(Sheet1[[#This Row],[policy_start_date]])</f>
        <v>2020</v>
      </c>
      <c r="O75" s="2" t="str">
        <f>TEXT(Sheet1[[#This Row],[policy_start_date]],"mmm")</f>
        <v>Sep</v>
      </c>
      <c r="P75" s="2" t="str">
        <f>"Q"&amp;ROUNDUP(MONTH(Sheet1[[#This Row],[policy_start_date]])/3,0)</f>
        <v>Q3</v>
      </c>
      <c r="Q75" s="2">
        <f ca="1">DATEDIF(Sheet1[[#This Row],[policy_start_date]],TODAY(),"D")</f>
        <v>2128</v>
      </c>
      <c r="R75" s="2">
        <f>YEAR(Sheet1[[#This Row],[policy_end_date]])</f>
        <v>2023</v>
      </c>
      <c r="S75" s="2" t="str">
        <f>TEXT(Sheet1[[#This Row],[policy_end_date]],"mmm")</f>
        <v>Jul</v>
      </c>
      <c r="T75" s="2" t="str">
        <f>IF(Sheet1[[#This Row],[status]]="Active","Active","Inactive")</f>
        <v>Inactive</v>
      </c>
      <c r="U75" s="6">
        <f>Sheet1[[#This Row],[coverage_amount]]/Sheet1[[#This Row],[annual_premium]]</f>
        <v>19.022040874241426</v>
      </c>
    </row>
    <row r="76" spans="1:21" x14ac:dyDescent="0.3">
      <c r="A76" s="2" t="s">
        <v>232</v>
      </c>
      <c r="B76" s="2" t="s">
        <v>233</v>
      </c>
      <c r="C76" s="2" t="s">
        <v>27</v>
      </c>
      <c r="D76" s="51">
        <v>515140.91</v>
      </c>
      <c r="E76" s="51">
        <v>6681.47</v>
      </c>
      <c r="F76" s="1">
        <v>45053</v>
      </c>
      <c r="G76" s="1">
        <v>45301</v>
      </c>
      <c r="H76" s="2" t="s">
        <v>111</v>
      </c>
      <c r="I76" s="2" t="s">
        <v>18</v>
      </c>
      <c r="J76">
        <f>Sheet1[[#This Row],[policy_end_date]]-Sheet1[[#This Row],[policy_start_date]]</f>
        <v>248</v>
      </c>
      <c r="K76" s="5">
        <f>(Sheet1[[#This Row],[policy_end_date]]-Sheet1[[#This Row],[policy_start_date]])/365</f>
        <v>0.67945205479452053</v>
      </c>
      <c r="L76" s="2" t="str">
        <f>IF(Sheet1[[#This Row],[coverage_amount]]&lt;300000,"Low",IF(Sheet1[[#This Row],[coverage_amount]]&lt;700000,"Medium","High"))</f>
        <v>Medium</v>
      </c>
      <c r="M76" s="2" t="str">
        <f>IF(Sheet1[[#This Row],[annual_premium]]&lt;15000,"Low",IF(Sheet1[[#This Row],[annual_premium]]&lt;35000,"Medium","High"))</f>
        <v>Low</v>
      </c>
      <c r="N76" s="2">
        <f>YEAR(Sheet1[[#This Row],[policy_start_date]])</f>
        <v>2023</v>
      </c>
      <c r="O76" s="2" t="str">
        <f>TEXT(Sheet1[[#This Row],[policy_start_date]],"mmm")</f>
        <v>May</v>
      </c>
      <c r="P76" s="2" t="str">
        <f>"Q"&amp;ROUNDUP(MONTH(Sheet1[[#This Row],[policy_start_date]])/3,0)</f>
        <v>Q2</v>
      </c>
      <c r="Q76" s="2">
        <f ca="1">DATEDIF(Sheet1[[#This Row],[policy_start_date]],TODAY(),"D")</f>
        <v>1179</v>
      </c>
      <c r="R76" s="2">
        <f>YEAR(Sheet1[[#This Row],[policy_end_date]])</f>
        <v>2024</v>
      </c>
      <c r="S76" s="2" t="str">
        <f>TEXT(Sheet1[[#This Row],[policy_end_date]],"mmm")</f>
        <v>Jan</v>
      </c>
      <c r="T76" s="2" t="str">
        <f>IF(Sheet1[[#This Row],[status]]="Active","Active","Inactive")</f>
        <v>Inactive</v>
      </c>
      <c r="U76" s="6">
        <f>Sheet1[[#This Row],[coverage_amount]]/Sheet1[[#This Row],[annual_premium]]</f>
        <v>77.099936091907907</v>
      </c>
    </row>
    <row r="77" spans="1:21" x14ac:dyDescent="0.3">
      <c r="A77" s="2" t="s">
        <v>234</v>
      </c>
      <c r="B77" s="2" t="s">
        <v>235</v>
      </c>
      <c r="C77" s="2" t="s">
        <v>16</v>
      </c>
      <c r="D77" s="51">
        <v>380894.96</v>
      </c>
      <c r="E77" s="51">
        <v>16737.41</v>
      </c>
      <c r="F77" s="1">
        <v>45325</v>
      </c>
      <c r="G77" s="1">
        <v>45637</v>
      </c>
      <c r="H77" s="2" t="s">
        <v>111</v>
      </c>
      <c r="I77" s="2" t="s">
        <v>13</v>
      </c>
      <c r="J77">
        <f>Sheet1[[#This Row],[policy_end_date]]-Sheet1[[#This Row],[policy_start_date]]</f>
        <v>312</v>
      </c>
      <c r="K77" s="5">
        <f>(Sheet1[[#This Row],[policy_end_date]]-Sheet1[[#This Row],[policy_start_date]])/365</f>
        <v>0.85479452054794525</v>
      </c>
      <c r="L77" s="2" t="str">
        <f>IF(Sheet1[[#This Row],[coverage_amount]]&lt;300000,"Low",IF(Sheet1[[#This Row],[coverage_amount]]&lt;700000,"Medium","High"))</f>
        <v>Medium</v>
      </c>
      <c r="M77" s="2" t="str">
        <f>IF(Sheet1[[#This Row],[annual_premium]]&lt;15000,"Low",IF(Sheet1[[#This Row],[annual_premium]]&lt;35000,"Medium","High"))</f>
        <v>Medium</v>
      </c>
      <c r="N77" s="2">
        <f>YEAR(Sheet1[[#This Row],[policy_start_date]])</f>
        <v>2024</v>
      </c>
      <c r="O77" s="2" t="str">
        <f>TEXT(Sheet1[[#This Row],[policy_start_date]],"mmm")</f>
        <v>Feb</v>
      </c>
      <c r="P77" s="2" t="str">
        <f>"Q"&amp;ROUNDUP(MONTH(Sheet1[[#This Row],[policy_start_date]])/3,0)</f>
        <v>Q1</v>
      </c>
      <c r="Q77" s="2">
        <f ca="1">DATEDIF(Sheet1[[#This Row],[policy_start_date]],TODAY(),"D")</f>
        <v>907</v>
      </c>
      <c r="R77" s="2">
        <f>YEAR(Sheet1[[#This Row],[policy_end_date]])</f>
        <v>2024</v>
      </c>
      <c r="S77" s="2" t="str">
        <f>TEXT(Sheet1[[#This Row],[policy_end_date]],"mmm")</f>
        <v>Dec</v>
      </c>
      <c r="T77" s="2" t="str">
        <f>IF(Sheet1[[#This Row],[status]]="Active","Active","Inactive")</f>
        <v>Active</v>
      </c>
      <c r="U77" s="6">
        <f>Sheet1[[#This Row],[coverage_amount]]/Sheet1[[#This Row],[annual_premium]]</f>
        <v>22.757102801448973</v>
      </c>
    </row>
    <row r="78" spans="1:21" x14ac:dyDescent="0.3">
      <c r="A78" s="2" t="s">
        <v>236</v>
      </c>
      <c r="B78" s="2" t="s">
        <v>237</v>
      </c>
      <c r="C78" s="2" t="s">
        <v>16</v>
      </c>
      <c r="D78" s="51">
        <v>342292.33</v>
      </c>
      <c r="E78" s="51">
        <v>32354.87</v>
      </c>
      <c r="F78" s="1">
        <v>45373</v>
      </c>
      <c r="G78" s="1">
        <v>45388</v>
      </c>
      <c r="H78" s="2" t="s">
        <v>238</v>
      </c>
      <c r="I78" s="2" t="s">
        <v>13</v>
      </c>
      <c r="J78">
        <f>Sheet1[[#This Row],[policy_end_date]]-Sheet1[[#This Row],[policy_start_date]]</f>
        <v>15</v>
      </c>
      <c r="K78" s="5">
        <f>(Sheet1[[#This Row],[policy_end_date]]-Sheet1[[#This Row],[policy_start_date]])/365</f>
        <v>4.1095890410958902E-2</v>
      </c>
      <c r="L78" s="2" t="str">
        <f>IF(Sheet1[[#This Row],[coverage_amount]]&lt;300000,"Low",IF(Sheet1[[#This Row],[coverage_amount]]&lt;700000,"Medium","High"))</f>
        <v>Medium</v>
      </c>
      <c r="M78" s="2" t="str">
        <f>IF(Sheet1[[#This Row],[annual_premium]]&lt;15000,"Low",IF(Sheet1[[#This Row],[annual_premium]]&lt;35000,"Medium","High"))</f>
        <v>Medium</v>
      </c>
      <c r="N78" s="2">
        <f>YEAR(Sheet1[[#This Row],[policy_start_date]])</f>
        <v>2024</v>
      </c>
      <c r="O78" s="2" t="str">
        <f>TEXT(Sheet1[[#This Row],[policy_start_date]],"mmm")</f>
        <v>Mar</v>
      </c>
      <c r="P78" s="2" t="str">
        <f>"Q"&amp;ROUNDUP(MONTH(Sheet1[[#This Row],[policy_start_date]])/3,0)</f>
        <v>Q1</v>
      </c>
      <c r="Q78" s="2">
        <f ca="1">DATEDIF(Sheet1[[#This Row],[policy_start_date]],TODAY(),"D")</f>
        <v>859</v>
      </c>
      <c r="R78" s="2">
        <f>YEAR(Sheet1[[#This Row],[policy_end_date]])</f>
        <v>2024</v>
      </c>
      <c r="S78" s="2" t="str">
        <f>TEXT(Sheet1[[#This Row],[policy_end_date]],"mmm")</f>
        <v>Apr</v>
      </c>
      <c r="T78" s="2" t="str">
        <f>IF(Sheet1[[#This Row],[status]]="Active","Active","Inactive")</f>
        <v>Active</v>
      </c>
      <c r="U78" s="6">
        <f>Sheet1[[#This Row],[coverage_amount]]/Sheet1[[#This Row],[annual_premium]]</f>
        <v>10.579314025987433</v>
      </c>
    </row>
    <row r="79" spans="1:21" x14ac:dyDescent="0.3">
      <c r="A79" s="2" t="s">
        <v>239</v>
      </c>
      <c r="B79" s="2" t="s">
        <v>240</v>
      </c>
      <c r="C79" s="2" t="s">
        <v>16</v>
      </c>
      <c r="D79" s="51">
        <v>490589.06</v>
      </c>
      <c r="E79" s="51">
        <v>7958.92</v>
      </c>
      <c r="F79" s="1">
        <v>45476</v>
      </c>
      <c r="G79" s="1">
        <v>45713</v>
      </c>
      <c r="H79" s="2" t="s">
        <v>82</v>
      </c>
      <c r="I79" s="2" t="s">
        <v>13</v>
      </c>
      <c r="J79">
        <f>Sheet1[[#This Row],[policy_end_date]]-Sheet1[[#This Row],[policy_start_date]]</f>
        <v>237</v>
      </c>
      <c r="K79" s="5">
        <f>(Sheet1[[#This Row],[policy_end_date]]-Sheet1[[#This Row],[policy_start_date]])/365</f>
        <v>0.64931506849315068</v>
      </c>
      <c r="L79" s="2" t="str">
        <f>IF(Sheet1[[#This Row],[coverage_amount]]&lt;300000,"Low",IF(Sheet1[[#This Row],[coverage_amount]]&lt;700000,"Medium","High"))</f>
        <v>Medium</v>
      </c>
      <c r="M79" s="2" t="str">
        <f>IF(Sheet1[[#This Row],[annual_premium]]&lt;15000,"Low",IF(Sheet1[[#This Row],[annual_premium]]&lt;35000,"Medium","High"))</f>
        <v>Low</v>
      </c>
      <c r="N79" s="2">
        <f>YEAR(Sheet1[[#This Row],[policy_start_date]])</f>
        <v>2024</v>
      </c>
      <c r="O79" s="2" t="str">
        <f>TEXT(Sheet1[[#This Row],[policy_start_date]],"mmm")</f>
        <v>Jul</v>
      </c>
      <c r="P79" s="2" t="str">
        <f>"Q"&amp;ROUNDUP(MONTH(Sheet1[[#This Row],[policy_start_date]])/3,0)</f>
        <v>Q3</v>
      </c>
      <c r="Q79" s="2">
        <f ca="1">DATEDIF(Sheet1[[#This Row],[policy_start_date]],TODAY(),"D")</f>
        <v>756</v>
      </c>
      <c r="R79" s="2">
        <f>YEAR(Sheet1[[#This Row],[policy_end_date]])</f>
        <v>2025</v>
      </c>
      <c r="S79" s="2" t="str">
        <f>TEXT(Sheet1[[#This Row],[policy_end_date]],"mmm")</f>
        <v>Feb</v>
      </c>
      <c r="T79" s="2" t="str">
        <f>IF(Sheet1[[#This Row],[status]]="Active","Active","Inactive")</f>
        <v>Active</v>
      </c>
      <c r="U79" s="6">
        <f>Sheet1[[#This Row],[coverage_amount]]/Sheet1[[#This Row],[annual_premium]]</f>
        <v>61.640154694355516</v>
      </c>
    </row>
    <row r="80" spans="1:21" x14ac:dyDescent="0.3">
      <c r="A80" s="2" t="s">
        <v>241</v>
      </c>
      <c r="B80" s="2" t="s">
        <v>242</v>
      </c>
      <c r="C80" s="2" t="s">
        <v>11</v>
      </c>
      <c r="D80" s="51">
        <v>954517.2</v>
      </c>
      <c r="E80" s="51">
        <v>10718.57</v>
      </c>
      <c r="F80" s="1">
        <v>45302</v>
      </c>
      <c r="G80" s="1">
        <v>45696</v>
      </c>
      <c r="H80" s="2" t="s">
        <v>167</v>
      </c>
      <c r="I80" s="2" t="s">
        <v>29</v>
      </c>
      <c r="J80">
        <f>Sheet1[[#This Row],[policy_end_date]]-Sheet1[[#This Row],[policy_start_date]]</f>
        <v>394</v>
      </c>
      <c r="K80" s="5">
        <f>(Sheet1[[#This Row],[policy_end_date]]-Sheet1[[#This Row],[policy_start_date]])/365</f>
        <v>1.0794520547945206</v>
      </c>
      <c r="L80" s="2" t="str">
        <f>IF(Sheet1[[#This Row],[coverage_amount]]&lt;300000,"Low",IF(Sheet1[[#This Row],[coverage_amount]]&lt;700000,"Medium","High"))</f>
        <v>High</v>
      </c>
      <c r="M80" s="2" t="str">
        <f>IF(Sheet1[[#This Row],[annual_premium]]&lt;15000,"Low",IF(Sheet1[[#This Row],[annual_premium]]&lt;35000,"Medium","High"))</f>
        <v>Low</v>
      </c>
      <c r="N80" s="2">
        <f>YEAR(Sheet1[[#This Row],[policy_start_date]])</f>
        <v>2024</v>
      </c>
      <c r="O80" s="2" t="str">
        <f>TEXT(Sheet1[[#This Row],[policy_start_date]],"mmm")</f>
        <v>Jan</v>
      </c>
      <c r="P80" s="2" t="str">
        <f>"Q"&amp;ROUNDUP(MONTH(Sheet1[[#This Row],[policy_start_date]])/3,0)</f>
        <v>Q1</v>
      </c>
      <c r="Q80" s="2">
        <f ca="1">DATEDIF(Sheet1[[#This Row],[policy_start_date]],TODAY(),"D")</f>
        <v>930</v>
      </c>
      <c r="R80" s="2">
        <f>YEAR(Sheet1[[#This Row],[policy_end_date]])</f>
        <v>2025</v>
      </c>
      <c r="S80" s="2" t="str">
        <f>TEXT(Sheet1[[#This Row],[policy_end_date]],"mmm")</f>
        <v>Feb</v>
      </c>
      <c r="T80" s="2" t="str">
        <f>IF(Sheet1[[#This Row],[status]]="Active","Active","Inactive")</f>
        <v>Inactive</v>
      </c>
      <c r="U80" s="6">
        <f>Sheet1[[#This Row],[coverage_amount]]/Sheet1[[#This Row],[annual_premium]]</f>
        <v>89.052662808564946</v>
      </c>
    </row>
    <row r="81" spans="1:21" x14ac:dyDescent="0.3">
      <c r="A81" s="2" t="s">
        <v>243</v>
      </c>
      <c r="B81" s="2" t="s">
        <v>244</v>
      </c>
      <c r="C81" s="2" t="s">
        <v>11</v>
      </c>
      <c r="D81" s="51">
        <v>837692.43</v>
      </c>
      <c r="E81" s="51">
        <v>7476.89</v>
      </c>
      <c r="F81" s="1">
        <v>44710</v>
      </c>
      <c r="G81" s="1">
        <v>45444</v>
      </c>
      <c r="H81" s="2" t="s">
        <v>245</v>
      </c>
      <c r="I81" s="2" t="s">
        <v>29</v>
      </c>
      <c r="J81">
        <f>Sheet1[[#This Row],[policy_end_date]]-Sheet1[[#This Row],[policy_start_date]]</f>
        <v>734</v>
      </c>
      <c r="K81" s="5">
        <f>(Sheet1[[#This Row],[policy_end_date]]-Sheet1[[#This Row],[policy_start_date]])/365</f>
        <v>2.010958904109589</v>
      </c>
      <c r="L81" s="2" t="str">
        <f>IF(Sheet1[[#This Row],[coverage_amount]]&lt;300000,"Low",IF(Sheet1[[#This Row],[coverage_amount]]&lt;700000,"Medium","High"))</f>
        <v>High</v>
      </c>
      <c r="M81" s="2" t="str">
        <f>IF(Sheet1[[#This Row],[annual_premium]]&lt;15000,"Low",IF(Sheet1[[#This Row],[annual_premium]]&lt;35000,"Medium","High"))</f>
        <v>Low</v>
      </c>
      <c r="N81" s="2">
        <f>YEAR(Sheet1[[#This Row],[policy_start_date]])</f>
        <v>2022</v>
      </c>
      <c r="O81" s="2" t="str">
        <f>TEXT(Sheet1[[#This Row],[policy_start_date]],"mmm")</f>
        <v>May</v>
      </c>
      <c r="P81" s="2" t="str">
        <f>"Q"&amp;ROUNDUP(MONTH(Sheet1[[#This Row],[policy_start_date]])/3,0)</f>
        <v>Q2</v>
      </c>
      <c r="Q81" s="2">
        <f ca="1">DATEDIF(Sheet1[[#This Row],[policy_start_date]],TODAY(),"D")</f>
        <v>1522</v>
      </c>
      <c r="R81" s="2">
        <f>YEAR(Sheet1[[#This Row],[policy_end_date]])</f>
        <v>2024</v>
      </c>
      <c r="S81" s="2" t="str">
        <f>TEXT(Sheet1[[#This Row],[policy_end_date]],"mmm")</f>
        <v>Jun</v>
      </c>
      <c r="T81" s="2" t="str">
        <f>IF(Sheet1[[#This Row],[status]]="Active","Active","Inactive")</f>
        <v>Inactive</v>
      </c>
      <c r="U81" s="6">
        <f>Sheet1[[#This Row],[coverage_amount]]/Sheet1[[#This Row],[annual_premium]]</f>
        <v>112.03754903442474</v>
      </c>
    </row>
    <row r="82" spans="1:21" x14ac:dyDescent="0.3">
      <c r="A82" s="2" t="s">
        <v>246</v>
      </c>
      <c r="B82" s="2" t="s">
        <v>247</v>
      </c>
      <c r="C82" s="2" t="s">
        <v>11</v>
      </c>
      <c r="D82" s="51">
        <v>885561.58</v>
      </c>
      <c r="E82" s="51">
        <v>13814.82</v>
      </c>
      <c r="F82" s="1">
        <v>45340</v>
      </c>
      <c r="G82" s="1">
        <v>45512</v>
      </c>
      <c r="H82" s="2" t="s">
        <v>248</v>
      </c>
      <c r="I82" s="2" t="s">
        <v>13</v>
      </c>
      <c r="J82">
        <f>Sheet1[[#This Row],[policy_end_date]]-Sheet1[[#This Row],[policy_start_date]]</f>
        <v>172</v>
      </c>
      <c r="K82" s="5">
        <f>(Sheet1[[#This Row],[policy_end_date]]-Sheet1[[#This Row],[policy_start_date]])/365</f>
        <v>0.47123287671232877</v>
      </c>
      <c r="L82" s="2" t="str">
        <f>IF(Sheet1[[#This Row],[coverage_amount]]&lt;300000,"Low",IF(Sheet1[[#This Row],[coverage_amount]]&lt;700000,"Medium","High"))</f>
        <v>High</v>
      </c>
      <c r="M82" s="2" t="str">
        <f>IF(Sheet1[[#This Row],[annual_premium]]&lt;15000,"Low",IF(Sheet1[[#This Row],[annual_premium]]&lt;35000,"Medium","High"))</f>
        <v>Low</v>
      </c>
      <c r="N82" s="2">
        <f>YEAR(Sheet1[[#This Row],[policy_start_date]])</f>
        <v>2024</v>
      </c>
      <c r="O82" s="2" t="str">
        <f>TEXT(Sheet1[[#This Row],[policy_start_date]],"mmm")</f>
        <v>Feb</v>
      </c>
      <c r="P82" s="2" t="str">
        <f>"Q"&amp;ROUNDUP(MONTH(Sheet1[[#This Row],[policy_start_date]])/3,0)</f>
        <v>Q1</v>
      </c>
      <c r="Q82" s="2">
        <f ca="1">DATEDIF(Sheet1[[#This Row],[policy_start_date]],TODAY(),"D")</f>
        <v>892</v>
      </c>
      <c r="R82" s="2">
        <f>YEAR(Sheet1[[#This Row],[policy_end_date]])</f>
        <v>2024</v>
      </c>
      <c r="S82" s="2" t="str">
        <f>TEXT(Sheet1[[#This Row],[policy_end_date]],"mmm")</f>
        <v>Aug</v>
      </c>
      <c r="T82" s="2" t="str">
        <f>IF(Sheet1[[#This Row],[status]]="Active","Active","Inactive")</f>
        <v>Active</v>
      </c>
      <c r="U82" s="6">
        <f>Sheet1[[#This Row],[coverage_amount]]/Sheet1[[#This Row],[annual_premium]]</f>
        <v>64.102288701553832</v>
      </c>
    </row>
    <row r="83" spans="1:21" x14ac:dyDescent="0.3">
      <c r="A83" s="2" t="s">
        <v>249</v>
      </c>
      <c r="B83" s="2" t="s">
        <v>250</v>
      </c>
      <c r="C83" s="2" t="s">
        <v>16</v>
      </c>
      <c r="D83" s="51">
        <v>915374.09</v>
      </c>
      <c r="E83" s="51">
        <v>10366.44</v>
      </c>
      <c r="F83" s="1">
        <v>45418</v>
      </c>
      <c r="G83" s="1">
        <v>45830</v>
      </c>
      <c r="H83" s="2" t="s">
        <v>122</v>
      </c>
      <c r="I83" s="2" t="s">
        <v>18</v>
      </c>
      <c r="J83">
        <f>Sheet1[[#This Row],[policy_end_date]]-Sheet1[[#This Row],[policy_start_date]]</f>
        <v>412</v>
      </c>
      <c r="K83" s="5">
        <f>(Sheet1[[#This Row],[policy_end_date]]-Sheet1[[#This Row],[policy_start_date]])/365</f>
        <v>1.1287671232876713</v>
      </c>
      <c r="L83" s="2" t="str">
        <f>IF(Sheet1[[#This Row],[coverage_amount]]&lt;300000,"Low",IF(Sheet1[[#This Row],[coverage_amount]]&lt;700000,"Medium","High"))</f>
        <v>High</v>
      </c>
      <c r="M83" s="2" t="str">
        <f>IF(Sheet1[[#This Row],[annual_premium]]&lt;15000,"Low",IF(Sheet1[[#This Row],[annual_premium]]&lt;35000,"Medium","High"))</f>
        <v>Low</v>
      </c>
      <c r="N83" s="2">
        <f>YEAR(Sheet1[[#This Row],[policy_start_date]])</f>
        <v>2024</v>
      </c>
      <c r="O83" s="2" t="str">
        <f>TEXT(Sheet1[[#This Row],[policy_start_date]],"mmm")</f>
        <v>May</v>
      </c>
      <c r="P83" s="2" t="str">
        <f>"Q"&amp;ROUNDUP(MONTH(Sheet1[[#This Row],[policy_start_date]])/3,0)</f>
        <v>Q2</v>
      </c>
      <c r="Q83" s="2">
        <f ca="1">DATEDIF(Sheet1[[#This Row],[policy_start_date]],TODAY(),"D")</f>
        <v>814</v>
      </c>
      <c r="R83" s="2">
        <f>YEAR(Sheet1[[#This Row],[policy_end_date]])</f>
        <v>2025</v>
      </c>
      <c r="S83" s="2" t="str">
        <f>TEXT(Sheet1[[#This Row],[policy_end_date]],"mmm")</f>
        <v>Jun</v>
      </c>
      <c r="T83" s="2" t="str">
        <f>IF(Sheet1[[#This Row],[status]]="Active","Active","Inactive")</f>
        <v>Inactive</v>
      </c>
      <c r="U83" s="6">
        <f>Sheet1[[#This Row],[coverage_amount]]/Sheet1[[#This Row],[annual_premium]]</f>
        <v>88.301682158966813</v>
      </c>
    </row>
    <row r="84" spans="1:21" x14ac:dyDescent="0.3">
      <c r="A84" s="2" t="s">
        <v>251</v>
      </c>
      <c r="B84" s="2" t="s">
        <v>252</v>
      </c>
      <c r="C84" s="2" t="s">
        <v>39</v>
      </c>
      <c r="D84" s="51">
        <v>601549.79</v>
      </c>
      <c r="E84" s="51">
        <v>15764.39</v>
      </c>
      <c r="F84" s="1">
        <v>44648</v>
      </c>
      <c r="G84" s="1">
        <v>45265</v>
      </c>
      <c r="H84" s="2" t="s">
        <v>139</v>
      </c>
      <c r="I84" s="2" t="s">
        <v>13</v>
      </c>
      <c r="J84">
        <f>Sheet1[[#This Row],[policy_end_date]]-Sheet1[[#This Row],[policy_start_date]]</f>
        <v>617</v>
      </c>
      <c r="K84" s="5">
        <f>(Sheet1[[#This Row],[policy_end_date]]-Sheet1[[#This Row],[policy_start_date]])/365</f>
        <v>1.6904109589041096</v>
      </c>
      <c r="L84" s="2" t="str">
        <f>IF(Sheet1[[#This Row],[coverage_amount]]&lt;300000,"Low",IF(Sheet1[[#This Row],[coverage_amount]]&lt;700000,"Medium","High"))</f>
        <v>Medium</v>
      </c>
      <c r="M84" s="2" t="str">
        <f>IF(Sheet1[[#This Row],[annual_premium]]&lt;15000,"Low",IF(Sheet1[[#This Row],[annual_premium]]&lt;35000,"Medium","High"))</f>
        <v>Medium</v>
      </c>
      <c r="N84" s="2">
        <f>YEAR(Sheet1[[#This Row],[policy_start_date]])</f>
        <v>2022</v>
      </c>
      <c r="O84" s="2" t="str">
        <f>TEXT(Sheet1[[#This Row],[policy_start_date]],"mmm")</f>
        <v>Mar</v>
      </c>
      <c r="P84" s="2" t="str">
        <f>"Q"&amp;ROUNDUP(MONTH(Sheet1[[#This Row],[policy_start_date]])/3,0)</f>
        <v>Q1</v>
      </c>
      <c r="Q84" s="2">
        <f ca="1">DATEDIF(Sheet1[[#This Row],[policy_start_date]],TODAY(),"D")</f>
        <v>1584</v>
      </c>
      <c r="R84" s="2">
        <f>YEAR(Sheet1[[#This Row],[policy_end_date]])</f>
        <v>2023</v>
      </c>
      <c r="S84" s="2" t="str">
        <f>TEXT(Sheet1[[#This Row],[policy_end_date]],"mmm")</f>
        <v>Dec</v>
      </c>
      <c r="T84" s="2" t="str">
        <f>IF(Sheet1[[#This Row],[status]]="Active","Active","Inactive")</f>
        <v>Active</v>
      </c>
      <c r="U84" s="6">
        <f>Sheet1[[#This Row],[coverage_amount]]/Sheet1[[#This Row],[annual_premium]]</f>
        <v>38.158773666472349</v>
      </c>
    </row>
    <row r="85" spans="1:21" x14ac:dyDescent="0.3">
      <c r="A85" s="2" t="s">
        <v>253</v>
      </c>
      <c r="B85" s="2" t="s">
        <v>254</v>
      </c>
      <c r="C85" s="2" t="s">
        <v>27</v>
      </c>
      <c r="D85" s="51">
        <v>149292.31</v>
      </c>
      <c r="E85" s="51">
        <v>8591.39</v>
      </c>
      <c r="F85" s="1">
        <v>45443</v>
      </c>
      <c r="G85" s="1">
        <v>45641</v>
      </c>
      <c r="H85" s="2" t="s">
        <v>231</v>
      </c>
      <c r="I85" s="2" t="s">
        <v>18</v>
      </c>
      <c r="J85">
        <f>Sheet1[[#This Row],[policy_end_date]]-Sheet1[[#This Row],[policy_start_date]]</f>
        <v>198</v>
      </c>
      <c r="K85" s="5">
        <f>(Sheet1[[#This Row],[policy_end_date]]-Sheet1[[#This Row],[policy_start_date]])/365</f>
        <v>0.54246575342465753</v>
      </c>
      <c r="L85" s="2" t="str">
        <f>IF(Sheet1[[#This Row],[coverage_amount]]&lt;300000,"Low",IF(Sheet1[[#This Row],[coverage_amount]]&lt;700000,"Medium","High"))</f>
        <v>Low</v>
      </c>
      <c r="M85" s="2" t="str">
        <f>IF(Sheet1[[#This Row],[annual_premium]]&lt;15000,"Low",IF(Sheet1[[#This Row],[annual_premium]]&lt;35000,"Medium","High"))</f>
        <v>Low</v>
      </c>
      <c r="N85" s="2">
        <f>YEAR(Sheet1[[#This Row],[policy_start_date]])</f>
        <v>2024</v>
      </c>
      <c r="O85" s="2" t="str">
        <f>TEXT(Sheet1[[#This Row],[policy_start_date]],"mmm")</f>
        <v>May</v>
      </c>
      <c r="P85" s="2" t="str">
        <f>"Q"&amp;ROUNDUP(MONTH(Sheet1[[#This Row],[policy_start_date]])/3,0)</f>
        <v>Q2</v>
      </c>
      <c r="Q85" s="2">
        <f ca="1">DATEDIF(Sheet1[[#This Row],[policy_start_date]],TODAY(),"D")</f>
        <v>789</v>
      </c>
      <c r="R85" s="2">
        <f>YEAR(Sheet1[[#This Row],[policy_end_date]])</f>
        <v>2024</v>
      </c>
      <c r="S85" s="2" t="str">
        <f>TEXT(Sheet1[[#This Row],[policy_end_date]],"mmm")</f>
        <v>Dec</v>
      </c>
      <c r="T85" s="2" t="str">
        <f>IF(Sheet1[[#This Row],[status]]="Active","Active","Inactive")</f>
        <v>Inactive</v>
      </c>
      <c r="U85" s="6">
        <f>Sheet1[[#This Row],[coverage_amount]]/Sheet1[[#This Row],[annual_premium]]</f>
        <v>17.376968104113537</v>
      </c>
    </row>
    <row r="86" spans="1:21" x14ac:dyDescent="0.3">
      <c r="A86" s="2" t="s">
        <v>255</v>
      </c>
      <c r="B86" s="2" t="s">
        <v>256</v>
      </c>
      <c r="C86" s="2" t="s">
        <v>35</v>
      </c>
      <c r="D86" s="51">
        <v>461052.47</v>
      </c>
      <c r="E86" s="51">
        <v>3223.38</v>
      </c>
      <c r="F86" s="1">
        <v>45402</v>
      </c>
      <c r="G86" s="1">
        <v>45611</v>
      </c>
      <c r="H86" s="2" t="s">
        <v>257</v>
      </c>
      <c r="I86" s="2" t="s">
        <v>13</v>
      </c>
      <c r="J86">
        <f>Sheet1[[#This Row],[policy_end_date]]-Sheet1[[#This Row],[policy_start_date]]</f>
        <v>209</v>
      </c>
      <c r="K86" s="5">
        <f>(Sheet1[[#This Row],[policy_end_date]]-Sheet1[[#This Row],[policy_start_date]])/365</f>
        <v>0.57260273972602738</v>
      </c>
      <c r="L86" s="2" t="str">
        <f>IF(Sheet1[[#This Row],[coverage_amount]]&lt;300000,"Low",IF(Sheet1[[#This Row],[coverage_amount]]&lt;700000,"Medium","High"))</f>
        <v>Medium</v>
      </c>
      <c r="M86" s="2" t="str">
        <f>IF(Sheet1[[#This Row],[annual_premium]]&lt;15000,"Low",IF(Sheet1[[#This Row],[annual_premium]]&lt;35000,"Medium","High"))</f>
        <v>Low</v>
      </c>
      <c r="N86" s="2">
        <f>YEAR(Sheet1[[#This Row],[policy_start_date]])</f>
        <v>2024</v>
      </c>
      <c r="O86" s="2" t="str">
        <f>TEXT(Sheet1[[#This Row],[policy_start_date]],"mmm")</f>
        <v>Apr</v>
      </c>
      <c r="P86" s="2" t="str">
        <f>"Q"&amp;ROUNDUP(MONTH(Sheet1[[#This Row],[policy_start_date]])/3,0)</f>
        <v>Q2</v>
      </c>
      <c r="Q86" s="2">
        <f ca="1">DATEDIF(Sheet1[[#This Row],[policy_start_date]],TODAY(),"D")</f>
        <v>830</v>
      </c>
      <c r="R86" s="2">
        <f>YEAR(Sheet1[[#This Row],[policy_end_date]])</f>
        <v>2024</v>
      </c>
      <c r="S86" s="2" t="str">
        <f>TEXT(Sheet1[[#This Row],[policy_end_date]],"mmm")</f>
        <v>Nov</v>
      </c>
      <c r="T86" s="2" t="str">
        <f>IF(Sheet1[[#This Row],[status]]="Active","Active","Inactive")</f>
        <v>Active</v>
      </c>
      <c r="U86" s="6">
        <f>Sheet1[[#This Row],[coverage_amount]]/Sheet1[[#This Row],[annual_premium]]</f>
        <v>143.0338557663074</v>
      </c>
    </row>
    <row r="87" spans="1:21" x14ac:dyDescent="0.3">
      <c r="A87" s="2" t="s">
        <v>258</v>
      </c>
      <c r="B87" s="2" t="s">
        <v>259</v>
      </c>
      <c r="C87" s="2" t="s">
        <v>27</v>
      </c>
      <c r="D87" s="51">
        <v>716526.07</v>
      </c>
      <c r="E87" s="51">
        <v>9221.3799999999992</v>
      </c>
      <c r="F87" s="1">
        <v>44736</v>
      </c>
      <c r="G87" s="1">
        <v>44991</v>
      </c>
      <c r="H87" s="2" t="s">
        <v>260</v>
      </c>
      <c r="I87" s="2" t="s">
        <v>29</v>
      </c>
      <c r="J87">
        <f>Sheet1[[#This Row],[policy_end_date]]-Sheet1[[#This Row],[policy_start_date]]</f>
        <v>255</v>
      </c>
      <c r="K87" s="5">
        <f>(Sheet1[[#This Row],[policy_end_date]]-Sheet1[[#This Row],[policy_start_date]])/365</f>
        <v>0.69863013698630139</v>
      </c>
      <c r="L87" s="2" t="str">
        <f>IF(Sheet1[[#This Row],[coverage_amount]]&lt;300000,"Low",IF(Sheet1[[#This Row],[coverage_amount]]&lt;700000,"Medium","High"))</f>
        <v>High</v>
      </c>
      <c r="M87" s="2" t="str">
        <f>IF(Sheet1[[#This Row],[annual_premium]]&lt;15000,"Low",IF(Sheet1[[#This Row],[annual_premium]]&lt;35000,"Medium","High"))</f>
        <v>Low</v>
      </c>
      <c r="N87" s="2">
        <f>YEAR(Sheet1[[#This Row],[policy_start_date]])</f>
        <v>2022</v>
      </c>
      <c r="O87" s="2" t="str">
        <f>TEXT(Sheet1[[#This Row],[policy_start_date]],"mmm")</f>
        <v>Jun</v>
      </c>
      <c r="P87" s="2" t="str">
        <f>"Q"&amp;ROUNDUP(MONTH(Sheet1[[#This Row],[policy_start_date]])/3,0)</f>
        <v>Q2</v>
      </c>
      <c r="Q87" s="2">
        <f ca="1">DATEDIF(Sheet1[[#This Row],[policy_start_date]],TODAY(),"D")</f>
        <v>1496</v>
      </c>
      <c r="R87" s="2">
        <f>YEAR(Sheet1[[#This Row],[policy_end_date]])</f>
        <v>2023</v>
      </c>
      <c r="S87" s="2" t="str">
        <f>TEXT(Sheet1[[#This Row],[policy_end_date]],"mmm")</f>
        <v>Mar</v>
      </c>
      <c r="T87" s="2" t="str">
        <f>IF(Sheet1[[#This Row],[status]]="Active","Active","Inactive")</f>
        <v>Inactive</v>
      </c>
      <c r="U87" s="6">
        <f>Sheet1[[#This Row],[coverage_amount]]/Sheet1[[#This Row],[annual_premium]]</f>
        <v>77.702694173757081</v>
      </c>
    </row>
    <row r="88" spans="1:21" x14ac:dyDescent="0.3">
      <c r="A88" s="2" t="s">
        <v>261</v>
      </c>
      <c r="B88" s="2" t="s">
        <v>262</v>
      </c>
      <c r="C88" s="2" t="s">
        <v>35</v>
      </c>
      <c r="D88" s="51">
        <v>111527.76</v>
      </c>
      <c r="E88" s="51">
        <v>47388.97</v>
      </c>
      <c r="F88" s="1">
        <v>44466</v>
      </c>
      <c r="G88" s="1">
        <v>44481</v>
      </c>
      <c r="H88" s="2" t="s">
        <v>263</v>
      </c>
      <c r="I88" s="2" t="s">
        <v>18</v>
      </c>
      <c r="J88">
        <f>Sheet1[[#This Row],[policy_end_date]]-Sheet1[[#This Row],[policy_start_date]]</f>
        <v>15</v>
      </c>
      <c r="K88" s="5">
        <f>(Sheet1[[#This Row],[policy_end_date]]-Sheet1[[#This Row],[policy_start_date]])/365</f>
        <v>4.1095890410958902E-2</v>
      </c>
      <c r="L88" s="2" t="str">
        <f>IF(Sheet1[[#This Row],[coverage_amount]]&lt;300000,"Low",IF(Sheet1[[#This Row],[coverage_amount]]&lt;700000,"Medium","High"))</f>
        <v>Low</v>
      </c>
      <c r="M88" s="2" t="str">
        <f>IF(Sheet1[[#This Row],[annual_premium]]&lt;15000,"Low",IF(Sheet1[[#This Row],[annual_premium]]&lt;35000,"Medium","High"))</f>
        <v>High</v>
      </c>
      <c r="N88" s="2">
        <f>YEAR(Sheet1[[#This Row],[policy_start_date]])</f>
        <v>2021</v>
      </c>
      <c r="O88" s="2" t="str">
        <f>TEXT(Sheet1[[#This Row],[policy_start_date]],"mmm")</f>
        <v>Sep</v>
      </c>
      <c r="P88" s="2" t="str">
        <f>"Q"&amp;ROUNDUP(MONTH(Sheet1[[#This Row],[policy_start_date]])/3,0)</f>
        <v>Q3</v>
      </c>
      <c r="Q88" s="2">
        <f ca="1">DATEDIF(Sheet1[[#This Row],[policy_start_date]],TODAY(),"D")</f>
        <v>1766</v>
      </c>
      <c r="R88" s="2">
        <f>YEAR(Sheet1[[#This Row],[policy_end_date]])</f>
        <v>2021</v>
      </c>
      <c r="S88" s="2" t="str">
        <f>TEXT(Sheet1[[#This Row],[policy_end_date]],"mmm")</f>
        <v>Oct</v>
      </c>
      <c r="T88" s="2" t="str">
        <f>IF(Sheet1[[#This Row],[status]]="Active","Active","Inactive")</f>
        <v>Inactive</v>
      </c>
      <c r="U88" s="6">
        <f>Sheet1[[#This Row],[coverage_amount]]/Sheet1[[#This Row],[annual_premium]]</f>
        <v>2.3534539788478201</v>
      </c>
    </row>
    <row r="89" spans="1:21" x14ac:dyDescent="0.3">
      <c r="A89" s="2" t="s">
        <v>264</v>
      </c>
      <c r="B89" s="2" t="s">
        <v>265</v>
      </c>
      <c r="C89" s="2" t="s">
        <v>11</v>
      </c>
      <c r="D89" s="51">
        <v>172332.75</v>
      </c>
      <c r="E89" s="51">
        <v>41480.97</v>
      </c>
      <c r="F89" s="1">
        <v>45380</v>
      </c>
      <c r="G89" s="1">
        <v>45527</v>
      </c>
      <c r="H89" s="2" t="s">
        <v>266</v>
      </c>
      <c r="I89" s="2" t="s">
        <v>13</v>
      </c>
      <c r="J89">
        <f>Sheet1[[#This Row],[policy_end_date]]-Sheet1[[#This Row],[policy_start_date]]</f>
        <v>147</v>
      </c>
      <c r="K89" s="5">
        <f>(Sheet1[[#This Row],[policy_end_date]]-Sheet1[[#This Row],[policy_start_date]])/365</f>
        <v>0.40273972602739727</v>
      </c>
      <c r="L89" s="2" t="str">
        <f>IF(Sheet1[[#This Row],[coverage_amount]]&lt;300000,"Low",IF(Sheet1[[#This Row],[coverage_amount]]&lt;700000,"Medium","High"))</f>
        <v>Low</v>
      </c>
      <c r="M89" s="2" t="str">
        <f>IF(Sheet1[[#This Row],[annual_premium]]&lt;15000,"Low",IF(Sheet1[[#This Row],[annual_premium]]&lt;35000,"Medium","High"))</f>
        <v>High</v>
      </c>
      <c r="N89" s="2">
        <f>YEAR(Sheet1[[#This Row],[policy_start_date]])</f>
        <v>2024</v>
      </c>
      <c r="O89" s="2" t="str">
        <f>TEXT(Sheet1[[#This Row],[policy_start_date]],"mmm")</f>
        <v>Mar</v>
      </c>
      <c r="P89" s="2" t="str">
        <f>"Q"&amp;ROUNDUP(MONTH(Sheet1[[#This Row],[policy_start_date]])/3,0)</f>
        <v>Q1</v>
      </c>
      <c r="Q89" s="2">
        <f ca="1">DATEDIF(Sheet1[[#This Row],[policy_start_date]],TODAY(),"D")</f>
        <v>852</v>
      </c>
      <c r="R89" s="2">
        <f>YEAR(Sheet1[[#This Row],[policy_end_date]])</f>
        <v>2024</v>
      </c>
      <c r="S89" s="2" t="str">
        <f>TEXT(Sheet1[[#This Row],[policy_end_date]],"mmm")</f>
        <v>Aug</v>
      </c>
      <c r="T89" s="2" t="str">
        <f>IF(Sheet1[[#This Row],[status]]="Active","Active","Inactive")</f>
        <v>Active</v>
      </c>
      <c r="U89" s="6">
        <f>Sheet1[[#This Row],[coverage_amount]]/Sheet1[[#This Row],[annual_premium]]</f>
        <v>4.154501449700911</v>
      </c>
    </row>
    <row r="90" spans="1:21" x14ac:dyDescent="0.3">
      <c r="A90" s="2" t="s">
        <v>267</v>
      </c>
      <c r="B90" s="2" t="s">
        <v>268</v>
      </c>
      <c r="C90" s="2" t="s">
        <v>11</v>
      </c>
      <c r="D90" s="51">
        <v>161995.34</v>
      </c>
      <c r="E90" s="51">
        <v>4777.18</v>
      </c>
      <c r="F90" s="1">
        <v>44987</v>
      </c>
      <c r="G90" s="1">
        <v>45553</v>
      </c>
      <c r="H90" s="2" t="s">
        <v>269</v>
      </c>
      <c r="I90" s="2" t="s">
        <v>13</v>
      </c>
      <c r="J90">
        <f>Sheet1[[#This Row],[policy_end_date]]-Sheet1[[#This Row],[policy_start_date]]</f>
        <v>566</v>
      </c>
      <c r="K90" s="5">
        <f>(Sheet1[[#This Row],[policy_end_date]]-Sheet1[[#This Row],[policy_start_date]])/365</f>
        <v>1.5506849315068494</v>
      </c>
      <c r="L90" s="2" t="str">
        <f>IF(Sheet1[[#This Row],[coverage_amount]]&lt;300000,"Low",IF(Sheet1[[#This Row],[coverage_amount]]&lt;700000,"Medium","High"))</f>
        <v>Low</v>
      </c>
      <c r="M90" s="2" t="str">
        <f>IF(Sheet1[[#This Row],[annual_premium]]&lt;15000,"Low",IF(Sheet1[[#This Row],[annual_premium]]&lt;35000,"Medium","High"))</f>
        <v>Low</v>
      </c>
      <c r="N90" s="2">
        <f>YEAR(Sheet1[[#This Row],[policy_start_date]])</f>
        <v>2023</v>
      </c>
      <c r="O90" s="2" t="str">
        <f>TEXT(Sheet1[[#This Row],[policy_start_date]],"mmm")</f>
        <v>Mar</v>
      </c>
      <c r="P90" s="2" t="str">
        <f>"Q"&amp;ROUNDUP(MONTH(Sheet1[[#This Row],[policy_start_date]])/3,0)</f>
        <v>Q1</v>
      </c>
      <c r="Q90" s="2">
        <f ca="1">DATEDIF(Sheet1[[#This Row],[policy_start_date]],TODAY(),"D")</f>
        <v>1245</v>
      </c>
      <c r="R90" s="2">
        <f>YEAR(Sheet1[[#This Row],[policy_end_date]])</f>
        <v>2024</v>
      </c>
      <c r="S90" s="2" t="str">
        <f>TEXT(Sheet1[[#This Row],[policy_end_date]],"mmm")</f>
        <v>Sep</v>
      </c>
      <c r="T90" s="2" t="str">
        <f>IF(Sheet1[[#This Row],[status]]="Active","Active","Inactive")</f>
        <v>Active</v>
      </c>
      <c r="U90" s="6">
        <f>Sheet1[[#This Row],[coverage_amount]]/Sheet1[[#This Row],[annual_premium]]</f>
        <v>33.910244118915344</v>
      </c>
    </row>
    <row r="91" spans="1:21" x14ac:dyDescent="0.3">
      <c r="A91" s="2" t="s">
        <v>270</v>
      </c>
      <c r="B91" s="2" t="s">
        <v>271</v>
      </c>
      <c r="C91" s="2" t="s">
        <v>11</v>
      </c>
      <c r="D91" s="51">
        <v>135122.96</v>
      </c>
      <c r="E91" s="51">
        <v>29699.48</v>
      </c>
      <c r="F91" s="1">
        <v>45110</v>
      </c>
      <c r="G91" s="1">
        <v>45822</v>
      </c>
      <c r="H91" s="2" t="s">
        <v>272</v>
      </c>
      <c r="I91" s="2" t="s">
        <v>18</v>
      </c>
      <c r="J91">
        <f>Sheet1[[#This Row],[policy_end_date]]-Sheet1[[#This Row],[policy_start_date]]</f>
        <v>712</v>
      </c>
      <c r="K91" s="5">
        <f>(Sheet1[[#This Row],[policy_end_date]]-Sheet1[[#This Row],[policy_start_date]])/365</f>
        <v>1.9506849315068493</v>
      </c>
      <c r="L91" s="2" t="str">
        <f>IF(Sheet1[[#This Row],[coverage_amount]]&lt;300000,"Low",IF(Sheet1[[#This Row],[coverage_amount]]&lt;700000,"Medium","High"))</f>
        <v>Low</v>
      </c>
      <c r="M91" s="2" t="str">
        <f>IF(Sheet1[[#This Row],[annual_premium]]&lt;15000,"Low",IF(Sheet1[[#This Row],[annual_premium]]&lt;35000,"Medium","High"))</f>
        <v>Medium</v>
      </c>
      <c r="N91" s="2">
        <f>YEAR(Sheet1[[#This Row],[policy_start_date]])</f>
        <v>2023</v>
      </c>
      <c r="O91" s="2" t="str">
        <f>TEXT(Sheet1[[#This Row],[policy_start_date]],"mmm")</f>
        <v>Jul</v>
      </c>
      <c r="P91" s="2" t="str">
        <f>"Q"&amp;ROUNDUP(MONTH(Sheet1[[#This Row],[policy_start_date]])/3,0)</f>
        <v>Q3</v>
      </c>
      <c r="Q91" s="2">
        <f ca="1">DATEDIF(Sheet1[[#This Row],[policy_start_date]],TODAY(),"D")</f>
        <v>1122</v>
      </c>
      <c r="R91" s="2">
        <f>YEAR(Sheet1[[#This Row],[policy_end_date]])</f>
        <v>2025</v>
      </c>
      <c r="S91" s="2" t="str">
        <f>TEXT(Sheet1[[#This Row],[policy_end_date]],"mmm")</f>
        <v>Jun</v>
      </c>
      <c r="T91" s="2" t="str">
        <f>IF(Sheet1[[#This Row],[status]]="Active","Active","Inactive")</f>
        <v>Inactive</v>
      </c>
      <c r="U91" s="6">
        <f>Sheet1[[#This Row],[coverage_amount]]/Sheet1[[#This Row],[annual_premium]]</f>
        <v>4.5496742703912663</v>
      </c>
    </row>
    <row r="92" spans="1:21" x14ac:dyDescent="0.3">
      <c r="A92" s="2" t="s">
        <v>273</v>
      </c>
      <c r="B92" s="2" t="s">
        <v>274</v>
      </c>
      <c r="C92" s="2" t="s">
        <v>27</v>
      </c>
      <c r="D92" s="51">
        <v>317421.93</v>
      </c>
      <c r="E92" s="51">
        <v>35803.160000000003</v>
      </c>
      <c r="F92" s="1">
        <v>45322</v>
      </c>
      <c r="G92" s="1">
        <v>45777</v>
      </c>
      <c r="H92" s="2" t="s">
        <v>275</v>
      </c>
      <c r="I92" s="2" t="s">
        <v>18</v>
      </c>
      <c r="J92">
        <f>Sheet1[[#This Row],[policy_end_date]]-Sheet1[[#This Row],[policy_start_date]]</f>
        <v>455</v>
      </c>
      <c r="K92" s="5">
        <f>(Sheet1[[#This Row],[policy_end_date]]-Sheet1[[#This Row],[policy_start_date]])/365</f>
        <v>1.2465753424657535</v>
      </c>
      <c r="L92" s="2" t="str">
        <f>IF(Sheet1[[#This Row],[coverage_amount]]&lt;300000,"Low",IF(Sheet1[[#This Row],[coverage_amount]]&lt;700000,"Medium","High"))</f>
        <v>Medium</v>
      </c>
      <c r="M92" s="2" t="str">
        <f>IF(Sheet1[[#This Row],[annual_premium]]&lt;15000,"Low",IF(Sheet1[[#This Row],[annual_premium]]&lt;35000,"Medium","High"))</f>
        <v>High</v>
      </c>
      <c r="N92" s="2">
        <f>YEAR(Sheet1[[#This Row],[policy_start_date]])</f>
        <v>2024</v>
      </c>
      <c r="O92" s="2" t="str">
        <f>TEXT(Sheet1[[#This Row],[policy_start_date]],"mmm")</f>
        <v>Jan</v>
      </c>
      <c r="P92" s="2" t="str">
        <f>"Q"&amp;ROUNDUP(MONTH(Sheet1[[#This Row],[policy_start_date]])/3,0)</f>
        <v>Q1</v>
      </c>
      <c r="Q92" s="2">
        <f ca="1">DATEDIF(Sheet1[[#This Row],[policy_start_date]],TODAY(),"D")</f>
        <v>910</v>
      </c>
      <c r="R92" s="2">
        <f>YEAR(Sheet1[[#This Row],[policy_end_date]])</f>
        <v>2025</v>
      </c>
      <c r="S92" s="2" t="str">
        <f>TEXT(Sheet1[[#This Row],[policy_end_date]],"mmm")</f>
        <v>Apr</v>
      </c>
      <c r="T92" s="2" t="str">
        <f>IF(Sheet1[[#This Row],[status]]="Active","Active","Inactive")</f>
        <v>Inactive</v>
      </c>
      <c r="U92" s="6">
        <f>Sheet1[[#This Row],[coverage_amount]]/Sheet1[[#This Row],[annual_premium]]</f>
        <v>8.8657517939757255</v>
      </c>
    </row>
    <row r="93" spans="1:21" x14ac:dyDescent="0.3">
      <c r="A93" s="2" t="s">
        <v>276</v>
      </c>
      <c r="B93" s="2" t="s">
        <v>277</v>
      </c>
      <c r="C93" s="2" t="s">
        <v>27</v>
      </c>
      <c r="D93" s="51">
        <v>800532.65</v>
      </c>
      <c r="E93" s="51">
        <v>37235.75</v>
      </c>
      <c r="F93" s="1">
        <v>44372</v>
      </c>
      <c r="G93" s="1">
        <v>45579</v>
      </c>
      <c r="H93" s="2" t="s">
        <v>278</v>
      </c>
      <c r="I93" s="2" t="s">
        <v>18</v>
      </c>
      <c r="J93">
        <f>Sheet1[[#This Row],[policy_end_date]]-Sheet1[[#This Row],[policy_start_date]]</f>
        <v>1207</v>
      </c>
      <c r="K93" s="5">
        <f>(Sheet1[[#This Row],[policy_end_date]]-Sheet1[[#This Row],[policy_start_date]])/365</f>
        <v>3.3068493150684932</v>
      </c>
      <c r="L93" s="2" t="str">
        <f>IF(Sheet1[[#This Row],[coverage_amount]]&lt;300000,"Low",IF(Sheet1[[#This Row],[coverage_amount]]&lt;700000,"Medium","High"))</f>
        <v>High</v>
      </c>
      <c r="M93" s="2" t="str">
        <f>IF(Sheet1[[#This Row],[annual_premium]]&lt;15000,"Low",IF(Sheet1[[#This Row],[annual_premium]]&lt;35000,"Medium","High"))</f>
        <v>High</v>
      </c>
      <c r="N93" s="2">
        <f>YEAR(Sheet1[[#This Row],[policy_start_date]])</f>
        <v>2021</v>
      </c>
      <c r="O93" s="2" t="str">
        <f>TEXT(Sheet1[[#This Row],[policy_start_date]],"mmm")</f>
        <v>Jun</v>
      </c>
      <c r="P93" s="2" t="str">
        <f>"Q"&amp;ROUNDUP(MONTH(Sheet1[[#This Row],[policy_start_date]])/3,0)</f>
        <v>Q2</v>
      </c>
      <c r="Q93" s="2">
        <f ca="1">DATEDIF(Sheet1[[#This Row],[policy_start_date]],TODAY(),"D")</f>
        <v>1860</v>
      </c>
      <c r="R93" s="2">
        <f>YEAR(Sheet1[[#This Row],[policy_end_date]])</f>
        <v>2024</v>
      </c>
      <c r="S93" s="2" t="str">
        <f>TEXT(Sheet1[[#This Row],[policy_end_date]],"mmm")</f>
        <v>Oct</v>
      </c>
      <c r="T93" s="2" t="str">
        <f>IF(Sheet1[[#This Row],[status]]="Active","Active","Inactive")</f>
        <v>Inactive</v>
      </c>
      <c r="U93" s="6">
        <f>Sheet1[[#This Row],[coverage_amount]]/Sheet1[[#This Row],[annual_premium]]</f>
        <v>21.499033858590199</v>
      </c>
    </row>
    <row r="94" spans="1:21" x14ac:dyDescent="0.3">
      <c r="A94" s="2" t="s">
        <v>279</v>
      </c>
      <c r="B94" s="2" t="s">
        <v>280</v>
      </c>
      <c r="C94" s="2" t="s">
        <v>11</v>
      </c>
      <c r="D94" s="51">
        <v>543240.95999999996</v>
      </c>
      <c r="E94" s="51">
        <v>31294.86</v>
      </c>
      <c r="F94" s="1">
        <v>44174</v>
      </c>
      <c r="G94" s="1">
        <v>45093</v>
      </c>
      <c r="H94" s="2" t="s">
        <v>281</v>
      </c>
      <c r="I94" s="2" t="s">
        <v>29</v>
      </c>
      <c r="J94">
        <f>Sheet1[[#This Row],[policy_end_date]]-Sheet1[[#This Row],[policy_start_date]]</f>
        <v>919</v>
      </c>
      <c r="K94" s="5">
        <f>(Sheet1[[#This Row],[policy_end_date]]-Sheet1[[#This Row],[policy_start_date]])/365</f>
        <v>2.5178082191780824</v>
      </c>
      <c r="L94" s="2" t="str">
        <f>IF(Sheet1[[#This Row],[coverage_amount]]&lt;300000,"Low",IF(Sheet1[[#This Row],[coverage_amount]]&lt;700000,"Medium","High"))</f>
        <v>Medium</v>
      </c>
      <c r="M94" s="2" t="str">
        <f>IF(Sheet1[[#This Row],[annual_premium]]&lt;15000,"Low",IF(Sheet1[[#This Row],[annual_premium]]&lt;35000,"Medium","High"))</f>
        <v>Medium</v>
      </c>
      <c r="N94" s="2">
        <f>YEAR(Sheet1[[#This Row],[policy_start_date]])</f>
        <v>2020</v>
      </c>
      <c r="O94" s="2" t="str">
        <f>TEXT(Sheet1[[#This Row],[policy_start_date]],"mmm")</f>
        <v>Dec</v>
      </c>
      <c r="P94" s="2" t="str">
        <f>"Q"&amp;ROUNDUP(MONTH(Sheet1[[#This Row],[policy_start_date]])/3,0)</f>
        <v>Q4</v>
      </c>
      <c r="Q94" s="2">
        <f ca="1">DATEDIF(Sheet1[[#This Row],[policy_start_date]],TODAY(),"D")</f>
        <v>2058</v>
      </c>
      <c r="R94" s="2">
        <f>YEAR(Sheet1[[#This Row],[policy_end_date]])</f>
        <v>2023</v>
      </c>
      <c r="S94" s="2" t="str">
        <f>TEXT(Sheet1[[#This Row],[policy_end_date]],"mmm")</f>
        <v>Jun</v>
      </c>
      <c r="T94" s="2" t="str">
        <f>IF(Sheet1[[#This Row],[status]]="Active","Active","Inactive")</f>
        <v>Inactive</v>
      </c>
      <c r="U94" s="6">
        <f>Sheet1[[#This Row],[coverage_amount]]/Sheet1[[#This Row],[annual_premium]]</f>
        <v>17.358791827156278</v>
      </c>
    </row>
    <row r="95" spans="1:21" x14ac:dyDescent="0.3">
      <c r="A95" s="2" t="s">
        <v>282</v>
      </c>
      <c r="B95" s="2" t="s">
        <v>283</v>
      </c>
      <c r="C95" s="2" t="s">
        <v>11</v>
      </c>
      <c r="D95" s="51">
        <v>791046.36</v>
      </c>
      <c r="E95" s="51">
        <v>47015.31</v>
      </c>
      <c r="F95" s="1">
        <v>44984</v>
      </c>
      <c r="G95" s="1">
        <v>45256</v>
      </c>
      <c r="H95" s="2" t="s">
        <v>284</v>
      </c>
      <c r="I95" s="2" t="s">
        <v>13</v>
      </c>
      <c r="J95">
        <f>Sheet1[[#This Row],[policy_end_date]]-Sheet1[[#This Row],[policy_start_date]]</f>
        <v>272</v>
      </c>
      <c r="K95" s="5">
        <f>(Sheet1[[#This Row],[policy_end_date]]-Sheet1[[#This Row],[policy_start_date]])/365</f>
        <v>0.74520547945205484</v>
      </c>
      <c r="L95" s="2" t="str">
        <f>IF(Sheet1[[#This Row],[coverage_amount]]&lt;300000,"Low",IF(Sheet1[[#This Row],[coverage_amount]]&lt;700000,"Medium","High"))</f>
        <v>High</v>
      </c>
      <c r="M95" s="2" t="str">
        <f>IF(Sheet1[[#This Row],[annual_premium]]&lt;15000,"Low",IF(Sheet1[[#This Row],[annual_premium]]&lt;35000,"Medium","High"))</f>
        <v>High</v>
      </c>
      <c r="N95" s="2">
        <f>YEAR(Sheet1[[#This Row],[policy_start_date]])</f>
        <v>2023</v>
      </c>
      <c r="O95" s="2" t="str">
        <f>TEXT(Sheet1[[#This Row],[policy_start_date]],"mmm")</f>
        <v>Feb</v>
      </c>
      <c r="P95" s="2" t="str">
        <f>"Q"&amp;ROUNDUP(MONTH(Sheet1[[#This Row],[policy_start_date]])/3,0)</f>
        <v>Q1</v>
      </c>
      <c r="Q95" s="2">
        <f ca="1">DATEDIF(Sheet1[[#This Row],[policy_start_date]],TODAY(),"D")</f>
        <v>1248</v>
      </c>
      <c r="R95" s="2">
        <f>YEAR(Sheet1[[#This Row],[policy_end_date]])</f>
        <v>2023</v>
      </c>
      <c r="S95" s="2" t="str">
        <f>TEXT(Sheet1[[#This Row],[policy_end_date]],"mmm")</f>
        <v>Nov</v>
      </c>
      <c r="T95" s="2" t="str">
        <f>IF(Sheet1[[#This Row],[status]]="Active","Active","Inactive")</f>
        <v>Active</v>
      </c>
      <c r="U95" s="6">
        <f>Sheet1[[#This Row],[coverage_amount]]/Sheet1[[#This Row],[annual_premium]]</f>
        <v>16.82529286736597</v>
      </c>
    </row>
    <row r="96" spans="1:21" x14ac:dyDescent="0.3">
      <c r="A96" s="2" t="s">
        <v>285</v>
      </c>
      <c r="B96" s="2" t="s">
        <v>286</v>
      </c>
      <c r="C96" s="2" t="s">
        <v>27</v>
      </c>
      <c r="D96" s="51">
        <v>645759.62</v>
      </c>
      <c r="E96" s="51">
        <v>34304.629999999997</v>
      </c>
      <c r="F96" s="1">
        <v>44429</v>
      </c>
      <c r="G96" s="1">
        <v>44854</v>
      </c>
      <c r="H96" s="2" t="s">
        <v>213</v>
      </c>
      <c r="I96" s="2" t="s">
        <v>29</v>
      </c>
      <c r="J96">
        <f>Sheet1[[#This Row],[policy_end_date]]-Sheet1[[#This Row],[policy_start_date]]</f>
        <v>425</v>
      </c>
      <c r="K96" s="5">
        <f>(Sheet1[[#This Row],[policy_end_date]]-Sheet1[[#This Row],[policy_start_date]])/365</f>
        <v>1.1643835616438356</v>
      </c>
      <c r="L96" s="2" t="str">
        <f>IF(Sheet1[[#This Row],[coverage_amount]]&lt;300000,"Low",IF(Sheet1[[#This Row],[coverage_amount]]&lt;700000,"Medium","High"))</f>
        <v>Medium</v>
      </c>
      <c r="M96" s="2" t="str">
        <f>IF(Sheet1[[#This Row],[annual_premium]]&lt;15000,"Low",IF(Sheet1[[#This Row],[annual_premium]]&lt;35000,"Medium","High"))</f>
        <v>Medium</v>
      </c>
      <c r="N96" s="2">
        <f>YEAR(Sheet1[[#This Row],[policy_start_date]])</f>
        <v>2021</v>
      </c>
      <c r="O96" s="2" t="str">
        <f>TEXT(Sheet1[[#This Row],[policy_start_date]],"mmm")</f>
        <v>Aug</v>
      </c>
      <c r="P96" s="2" t="str">
        <f>"Q"&amp;ROUNDUP(MONTH(Sheet1[[#This Row],[policy_start_date]])/3,0)</f>
        <v>Q3</v>
      </c>
      <c r="Q96" s="2">
        <f ca="1">DATEDIF(Sheet1[[#This Row],[policy_start_date]],TODAY(),"D")</f>
        <v>1803</v>
      </c>
      <c r="R96" s="2">
        <f>YEAR(Sheet1[[#This Row],[policy_end_date]])</f>
        <v>2022</v>
      </c>
      <c r="S96" s="2" t="str">
        <f>TEXT(Sheet1[[#This Row],[policy_end_date]],"mmm")</f>
        <v>Oct</v>
      </c>
      <c r="T96" s="2" t="str">
        <f>IF(Sheet1[[#This Row],[status]]="Active","Active","Inactive")</f>
        <v>Inactive</v>
      </c>
      <c r="U96" s="6">
        <f>Sheet1[[#This Row],[coverage_amount]]/Sheet1[[#This Row],[annual_premium]]</f>
        <v>18.824270076663122</v>
      </c>
    </row>
    <row r="97" spans="1:21" x14ac:dyDescent="0.3">
      <c r="A97" s="2" t="s">
        <v>287</v>
      </c>
      <c r="B97" s="2" t="s">
        <v>288</v>
      </c>
      <c r="C97" s="2" t="s">
        <v>16</v>
      </c>
      <c r="D97" s="51">
        <v>167035.54</v>
      </c>
      <c r="E97" s="51">
        <v>47731.63</v>
      </c>
      <c r="F97" s="1">
        <v>45457</v>
      </c>
      <c r="G97" s="1">
        <v>45812</v>
      </c>
      <c r="H97" s="2" t="s">
        <v>289</v>
      </c>
      <c r="I97" s="2" t="s">
        <v>13</v>
      </c>
      <c r="J97">
        <f>Sheet1[[#This Row],[policy_end_date]]-Sheet1[[#This Row],[policy_start_date]]</f>
        <v>355</v>
      </c>
      <c r="K97" s="5">
        <f>(Sheet1[[#This Row],[policy_end_date]]-Sheet1[[#This Row],[policy_start_date]])/365</f>
        <v>0.9726027397260274</v>
      </c>
      <c r="L97" s="2" t="str">
        <f>IF(Sheet1[[#This Row],[coverage_amount]]&lt;300000,"Low",IF(Sheet1[[#This Row],[coverage_amount]]&lt;700000,"Medium","High"))</f>
        <v>Low</v>
      </c>
      <c r="M97" s="2" t="str">
        <f>IF(Sheet1[[#This Row],[annual_premium]]&lt;15000,"Low",IF(Sheet1[[#This Row],[annual_premium]]&lt;35000,"Medium","High"))</f>
        <v>High</v>
      </c>
      <c r="N97" s="2">
        <f>YEAR(Sheet1[[#This Row],[policy_start_date]])</f>
        <v>2024</v>
      </c>
      <c r="O97" s="2" t="str">
        <f>TEXT(Sheet1[[#This Row],[policy_start_date]],"mmm")</f>
        <v>Jun</v>
      </c>
      <c r="P97" s="2" t="str">
        <f>"Q"&amp;ROUNDUP(MONTH(Sheet1[[#This Row],[policy_start_date]])/3,0)</f>
        <v>Q2</v>
      </c>
      <c r="Q97" s="2">
        <f ca="1">DATEDIF(Sheet1[[#This Row],[policy_start_date]],TODAY(),"D")</f>
        <v>775</v>
      </c>
      <c r="R97" s="2">
        <f>YEAR(Sheet1[[#This Row],[policy_end_date]])</f>
        <v>2025</v>
      </c>
      <c r="S97" s="2" t="str">
        <f>TEXT(Sheet1[[#This Row],[policy_end_date]],"mmm")</f>
        <v>Jun</v>
      </c>
      <c r="T97" s="2" t="str">
        <f>IF(Sheet1[[#This Row],[status]]="Active","Active","Inactive")</f>
        <v>Active</v>
      </c>
      <c r="U97" s="6">
        <f>Sheet1[[#This Row],[coverage_amount]]/Sheet1[[#This Row],[annual_premium]]</f>
        <v>3.4994727814658755</v>
      </c>
    </row>
    <row r="98" spans="1:21" x14ac:dyDescent="0.3">
      <c r="A98" s="2" t="s">
        <v>290</v>
      </c>
      <c r="B98" s="2" t="s">
        <v>291</v>
      </c>
      <c r="C98" s="2" t="s">
        <v>27</v>
      </c>
      <c r="D98" s="51">
        <v>197552.56</v>
      </c>
      <c r="E98" s="51">
        <v>43641.75</v>
      </c>
      <c r="F98" s="1">
        <v>44432</v>
      </c>
      <c r="G98" s="1">
        <v>45390</v>
      </c>
      <c r="H98" s="2" t="s">
        <v>292</v>
      </c>
      <c r="I98" s="2" t="s">
        <v>18</v>
      </c>
      <c r="J98">
        <f>Sheet1[[#This Row],[policy_end_date]]-Sheet1[[#This Row],[policy_start_date]]</f>
        <v>958</v>
      </c>
      <c r="K98" s="5">
        <f>(Sheet1[[#This Row],[policy_end_date]]-Sheet1[[#This Row],[policy_start_date]])/365</f>
        <v>2.6246575342465754</v>
      </c>
      <c r="L98" s="2" t="str">
        <f>IF(Sheet1[[#This Row],[coverage_amount]]&lt;300000,"Low",IF(Sheet1[[#This Row],[coverage_amount]]&lt;700000,"Medium","High"))</f>
        <v>Low</v>
      </c>
      <c r="M98" s="2" t="str">
        <f>IF(Sheet1[[#This Row],[annual_premium]]&lt;15000,"Low",IF(Sheet1[[#This Row],[annual_premium]]&lt;35000,"Medium","High"))</f>
        <v>High</v>
      </c>
      <c r="N98" s="2">
        <f>YEAR(Sheet1[[#This Row],[policy_start_date]])</f>
        <v>2021</v>
      </c>
      <c r="O98" s="2" t="str">
        <f>TEXT(Sheet1[[#This Row],[policy_start_date]],"mmm")</f>
        <v>Aug</v>
      </c>
      <c r="P98" s="2" t="str">
        <f>"Q"&amp;ROUNDUP(MONTH(Sheet1[[#This Row],[policy_start_date]])/3,0)</f>
        <v>Q3</v>
      </c>
      <c r="Q98" s="2">
        <f ca="1">DATEDIF(Sheet1[[#This Row],[policy_start_date]],TODAY(),"D")</f>
        <v>1800</v>
      </c>
      <c r="R98" s="2">
        <f>YEAR(Sheet1[[#This Row],[policy_end_date]])</f>
        <v>2024</v>
      </c>
      <c r="S98" s="2" t="str">
        <f>TEXT(Sheet1[[#This Row],[policy_end_date]],"mmm")</f>
        <v>Apr</v>
      </c>
      <c r="T98" s="2" t="str">
        <f>IF(Sheet1[[#This Row],[status]]="Active","Active","Inactive")</f>
        <v>Inactive</v>
      </c>
      <c r="U98" s="6">
        <f>Sheet1[[#This Row],[coverage_amount]]/Sheet1[[#This Row],[annual_premium]]</f>
        <v>4.526687403690274</v>
      </c>
    </row>
    <row r="99" spans="1:21" x14ac:dyDescent="0.3">
      <c r="A99" s="2" t="s">
        <v>293</v>
      </c>
      <c r="B99" s="2" t="s">
        <v>294</v>
      </c>
      <c r="C99" s="2" t="s">
        <v>27</v>
      </c>
      <c r="D99" s="51">
        <v>927838.69</v>
      </c>
      <c r="E99" s="51">
        <v>28296.240000000002</v>
      </c>
      <c r="F99" s="1">
        <v>45013</v>
      </c>
      <c r="G99" s="1">
        <v>45146</v>
      </c>
      <c r="H99" s="2" t="s">
        <v>295</v>
      </c>
      <c r="I99" s="2" t="s">
        <v>29</v>
      </c>
      <c r="J99">
        <f>Sheet1[[#This Row],[policy_end_date]]-Sheet1[[#This Row],[policy_start_date]]</f>
        <v>133</v>
      </c>
      <c r="K99" s="5">
        <f>(Sheet1[[#This Row],[policy_end_date]]-Sheet1[[#This Row],[policy_start_date]])/365</f>
        <v>0.36438356164383562</v>
      </c>
      <c r="L99" s="2" t="str">
        <f>IF(Sheet1[[#This Row],[coverage_amount]]&lt;300000,"Low",IF(Sheet1[[#This Row],[coverage_amount]]&lt;700000,"Medium","High"))</f>
        <v>High</v>
      </c>
      <c r="M99" s="2" t="str">
        <f>IF(Sheet1[[#This Row],[annual_premium]]&lt;15000,"Low",IF(Sheet1[[#This Row],[annual_premium]]&lt;35000,"Medium","High"))</f>
        <v>Medium</v>
      </c>
      <c r="N99" s="2">
        <f>YEAR(Sheet1[[#This Row],[policy_start_date]])</f>
        <v>2023</v>
      </c>
      <c r="O99" s="2" t="str">
        <f>TEXT(Sheet1[[#This Row],[policy_start_date]],"mmm")</f>
        <v>Mar</v>
      </c>
      <c r="P99" s="2" t="str">
        <f>"Q"&amp;ROUNDUP(MONTH(Sheet1[[#This Row],[policy_start_date]])/3,0)</f>
        <v>Q1</v>
      </c>
      <c r="Q99" s="2">
        <f ca="1">DATEDIF(Sheet1[[#This Row],[policy_start_date]],TODAY(),"D")</f>
        <v>1219</v>
      </c>
      <c r="R99" s="2">
        <f>YEAR(Sheet1[[#This Row],[policy_end_date]])</f>
        <v>2023</v>
      </c>
      <c r="S99" s="2" t="str">
        <f>TEXT(Sheet1[[#This Row],[policy_end_date]],"mmm")</f>
        <v>Aug</v>
      </c>
      <c r="T99" s="2" t="str">
        <f>IF(Sheet1[[#This Row],[status]]="Active","Active","Inactive")</f>
        <v>Inactive</v>
      </c>
      <c r="U99" s="6">
        <f>Sheet1[[#This Row],[coverage_amount]]/Sheet1[[#This Row],[annual_premium]]</f>
        <v>32.790176009250693</v>
      </c>
    </row>
    <row r="100" spans="1:21" x14ac:dyDescent="0.3">
      <c r="A100" s="2" t="s">
        <v>296</v>
      </c>
      <c r="B100" s="2" t="s">
        <v>297</v>
      </c>
      <c r="C100" s="2" t="s">
        <v>39</v>
      </c>
      <c r="D100" s="51">
        <v>293809.48</v>
      </c>
      <c r="E100" s="51">
        <v>40343.71</v>
      </c>
      <c r="F100" s="1">
        <v>45138</v>
      </c>
      <c r="G100" s="1">
        <v>45143</v>
      </c>
      <c r="H100" s="2" t="s">
        <v>298</v>
      </c>
      <c r="I100" s="2" t="s">
        <v>18</v>
      </c>
      <c r="J100">
        <f>Sheet1[[#This Row],[policy_end_date]]-Sheet1[[#This Row],[policy_start_date]]</f>
        <v>5</v>
      </c>
      <c r="K100" s="5">
        <f>(Sheet1[[#This Row],[policy_end_date]]-Sheet1[[#This Row],[policy_start_date]])/365</f>
        <v>1.3698630136986301E-2</v>
      </c>
      <c r="L100" s="2" t="str">
        <f>IF(Sheet1[[#This Row],[coverage_amount]]&lt;300000,"Low",IF(Sheet1[[#This Row],[coverage_amount]]&lt;700000,"Medium","High"))</f>
        <v>Low</v>
      </c>
      <c r="M100" s="2" t="str">
        <f>IF(Sheet1[[#This Row],[annual_premium]]&lt;15000,"Low",IF(Sheet1[[#This Row],[annual_premium]]&lt;35000,"Medium","High"))</f>
        <v>High</v>
      </c>
      <c r="N100" s="2">
        <f>YEAR(Sheet1[[#This Row],[policy_start_date]])</f>
        <v>2023</v>
      </c>
      <c r="O100" s="2" t="str">
        <f>TEXT(Sheet1[[#This Row],[policy_start_date]],"mmm")</f>
        <v>Jul</v>
      </c>
      <c r="P100" s="2" t="str">
        <f>"Q"&amp;ROUNDUP(MONTH(Sheet1[[#This Row],[policy_start_date]])/3,0)</f>
        <v>Q3</v>
      </c>
      <c r="Q100" s="2">
        <f ca="1">DATEDIF(Sheet1[[#This Row],[policy_start_date]],TODAY(),"D")</f>
        <v>1094</v>
      </c>
      <c r="R100" s="2">
        <f>YEAR(Sheet1[[#This Row],[policy_end_date]])</f>
        <v>2023</v>
      </c>
      <c r="S100" s="2" t="str">
        <f>TEXT(Sheet1[[#This Row],[policy_end_date]],"mmm")</f>
        <v>Aug</v>
      </c>
      <c r="T100" s="2" t="str">
        <f>IF(Sheet1[[#This Row],[status]]="Active","Active","Inactive")</f>
        <v>Inactive</v>
      </c>
      <c r="U100" s="6">
        <f>Sheet1[[#This Row],[coverage_amount]]/Sheet1[[#This Row],[annual_premium]]</f>
        <v>7.2826589324581201</v>
      </c>
    </row>
    <row r="101" spans="1:21" x14ac:dyDescent="0.3">
      <c r="A101" s="2" t="s">
        <v>299</v>
      </c>
      <c r="B101" s="2" t="s">
        <v>300</v>
      </c>
      <c r="C101" s="2" t="s">
        <v>27</v>
      </c>
      <c r="D101" s="51">
        <v>954055.38</v>
      </c>
      <c r="E101" s="51">
        <v>45435.29</v>
      </c>
      <c r="F101" s="1">
        <v>44914</v>
      </c>
      <c r="G101" s="1">
        <v>45331</v>
      </c>
      <c r="H101" s="2" t="s">
        <v>301</v>
      </c>
      <c r="I101" s="2" t="s">
        <v>13</v>
      </c>
      <c r="J101">
        <f>Sheet1[[#This Row],[policy_end_date]]-Sheet1[[#This Row],[policy_start_date]]</f>
        <v>417</v>
      </c>
      <c r="K101" s="5">
        <f>(Sheet1[[#This Row],[policy_end_date]]-Sheet1[[#This Row],[policy_start_date]])/365</f>
        <v>1.1424657534246576</v>
      </c>
      <c r="L101" s="2" t="str">
        <f>IF(Sheet1[[#This Row],[coverage_amount]]&lt;300000,"Low",IF(Sheet1[[#This Row],[coverage_amount]]&lt;700000,"Medium","High"))</f>
        <v>High</v>
      </c>
      <c r="M101" s="2" t="str">
        <f>IF(Sheet1[[#This Row],[annual_premium]]&lt;15000,"Low",IF(Sheet1[[#This Row],[annual_premium]]&lt;35000,"Medium","High"))</f>
        <v>High</v>
      </c>
      <c r="N101" s="2">
        <f>YEAR(Sheet1[[#This Row],[policy_start_date]])</f>
        <v>2022</v>
      </c>
      <c r="O101" s="2" t="str">
        <f>TEXT(Sheet1[[#This Row],[policy_start_date]],"mmm")</f>
        <v>Dec</v>
      </c>
      <c r="P101" s="2" t="str">
        <f>"Q"&amp;ROUNDUP(MONTH(Sheet1[[#This Row],[policy_start_date]])/3,0)</f>
        <v>Q4</v>
      </c>
      <c r="Q101" s="2">
        <f ca="1">DATEDIF(Sheet1[[#This Row],[policy_start_date]],TODAY(),"D")</f>
        <v>1318</v>
      </c>
      <c r="R101" s="2">
        <f>YEAR(Sheet1[[#This Row],[policy_end_date]])</f>
        <v>2024</v>
      </c>
      <c r="S101" s="2" t="str">
        <f>TEXT(Sheet1[[#This Row],[policy_end_date]],"mmm")</f>
        <v>Feb</v>
      </c>
      <c r="T101" s="2" t="str">
        <f>IF(Sheet1[[#This Row],[status]]="Active","Active","Inactive")</f>
        <v>Active</v>
      </c>
      <c r="U101" s="6">
        <f>Sheet1[[#This Row],[coverage_amount]]/Sheet1[[#This Row],[annual_premium]]</f>
        <v>20.998113580875131</v>
      </c>
    </row>
    <row r="102" spans="1:21" x14ac:dyDescent="0.3">
      <c r="A102" s="2" t="s">
        <v>302</v>
      </c>
      <c r="B102" s="2" t="s">
        <v>303</v>
      </c>
      <c r="C102" s="2" t="s">
        <v>16</v>
      </c>
      <c r="D102" s="51">
        <v>313985.46999999997</v>
      </c>
      <c r="E102" s="51">
        <v>30711.360000000001</v>
      </c>
      <c r="F102" s="1">
        <v>45468</v>
      </c>
      <c r="G102" s="1">
        <v>45632</v>
      </c>
      <c r="H102" s="2" t="s">
        <v>304</v>
      </c>
      <c r="I102" s="2" t="s">
        <v>18</v>
      </c>
      <c r="J102">
        <f>Sheet1[[#This Row],[policy_end_date]]-Sheet1[[#This Row],[policy_start_date]]</f>
        <v>164</v>
      </c>
      <c r="K102" s="5">
        <f>(Sheet1[[#This Row],[policy_end_date]]-Sheet1[[#This Row],[policy_start_date]])/365</f>
        <v>0.44931506849315067</v>
      </c>
      <c r="L102" s="2" t="str">
        <f>IF(Sheet1[[#This Row],[coverage_amount]]&lt;300000,"Low",IF(Sheet1[[#This Row],[coverage_amount]]&lt;700000,"Medium","High"))</f>
        <v>Medium</v>
      </c>
      <c r="M102" s="2" t="str">
        <f>IF(Sheet1[[#This Row],[annual_premium]]&lt;15000,"Low",IF(Sheet1[[#This Row],[annual_premium]]&lt;35000,"Medium","High"))</f>
        <v>Medium</v>
      </c>
      <c r="N102" s="2">
        <f>YEAR(Sheet1[[#This Row],[policy_start_date]])</f>
        <v>2024</v>
      </c>
      <c r="O102" s="2" t="str">
        <f>TEXT(Sheet1[[#This Row],[policy_start_date]],"mmm")</f>
        <v>Jun</v>
      </c>
      <c r="P102" s="2" t="str">
        <f>"Q"&amp;ROUNDUP(MONTH(Sheet1[[#This Row],[policy_start_date]])/3,0)</f>
        <v>Q2</v>
      </c>
      <c r="Q102" s="2">
        <f ca="1">DATEDIF(Sheet1[[#This Row],[policy_start_date]],TODAY(),"D")</f>
        <v>764</v>
      </c>
      <c r="R102" s="2">
        <f>YEAR(Sheet1[[#This Row],[policy_end_date]])</f>
        <v>2024</v>
      </c>
      <c r="S102" s="2" t="str">
        <f>TEXT(Sheet1[[#This Row],[policy_end_date]],"mmm")</f>
        <v>Dec</v>
      </c>
      <c r="T102" s="2" t="str">
        <f>IF(Sheet1[[#This Row],[status]]="Active","Active","Inactive")</f>
        <v>Inactive</v>
      </c>
      <c r="U102" s="6">
        <f>Sheet1[[#This Row],[coverage_amount]]/Sheet1[[#This Row],[annual_premium]]</f>
        <v>10.223756616444208</v>
      </c>
    </row>
    <row r="103" spans="1:21" x14ac:dyDescent="0.3">
      <c r="A103" s="2" t="s">
        <v>305</v>
      </c>
      <c r="B103" s="2" t="s">
        <v>306</v>
      </c>
      <c r="C103" s="2" t="s">
        <v>35</v>
      </c>
      <c r="D103" s="51">
        <v>100770.05</v>
      </c>
      <c r="E103" s="51">
        <v>28049.8</v>
      </c>
      <c r="F103" s="1">
        <v>44437</v>
      </c>
      <c r="G103" s="1">
        <v>45311</v>
      </c>
      <c r="H103" s="2" t="s">
        <v>307</v>
      </c>
      <c r="I103" s="2" t="s">
        <v>13</v>
      </c>
      <c r="J103">
        <f>Sheet1[[#This Row],[policy_end_date]]-Sheet1[[#This Row],[policy_start_date]]</f>
        <v>874</v>
      </c>
      <c r="K103" s="5">
        <f>(Sheet1[[#This Row],[policy_end_date]]-Sheet1[[#This Row],[policy_start_date]])/365</f>
        <v>2.3945205479452056</v>
      </c>
      <c r="L103" s="2" t="str">
        <f>IF(Sheet1[[#This Row],[coverage_amount]]&lt;300000,"Low",IF(Sheet1[[#This Row],[coverage_amount]]&lt;700000,"Medium","High"))</f>
        <v>Low</v>
      </c>
      <c r="M103" s="2" t="str">
        <f>IF(Sheet1[[#This Row],[annual_premium]]&lt;15000,"Low",IF(Sheet1[[#This Row],[annual_premium]]&lt;35000,"Medium","High"))</f>
        <v>Medium</v>
      </c>
      <c r="N103" s="2">
        <f>YEAR(Sheet1[[#This Row],[policy_start_date]])</f>
        <v>2021</v>
      </c>
      <c r="O103" s="2" t="str">
        <f>TEXT(Sheet1[[#This Row],[policy_start_date]],"mmm")</f>
        <v>Aug</v>
      </c>
      <c r="P103" s="2" t="str">
        <f>"Q"&amp;ROUNDUP(MONTH(Sheet1[[#This Row],[policy_start_date]])/3,0)</f>
        <v>Q3</v>
      </c>
      <c r="Q103" s="2">
        <f ca="1">DATEDIF(Sheet1[[#This Row],[policy_start_date]],TODAY(),"D")</f>
        <v>1795</v>
      </c>
      <c r="R103" s="2">
        <f>YEAR(Sheet1[[#This Row],[policy_end_date]])</f>
        <v>2024</v>
      </c>
      <c r="S103" s="2" t="str">
        <f>TEXT(Sheet1[[#This Row],[policy_end_date]],"mmm")</f>
        <v>Jan</v>
      </c>
      <c r="T103" s="2" t="str">
        <f>IF(Sheet1[[#This Row],[status]]="Active","Active","Inactive")</f>
        <v>Active</v>
      </c>
      <c r="U103" s="6">
        <f>Sheet1[[#This Row],[coverage_amount]]/Sheet1[[#This Row],[annual_premium]]</f>
        <v>3.5925407667790861</v>
      </c>
    </row>
    <row r="104" spans="1:21" x14ac:dyDescent="0.3">
      <c r="A104" s="2" t="s">
        <v>308</v>
      </c>
      <c r="B104" s="2" t="s">
        <v>309</v>
      </c>
      <c r="C104" s="2" t="s">
        <v>16</v>
      </c>
      <c r="D104" s="51">
        <v>141895.73000000001</v>
      </c>
      <c r="E104" s="51">
        <v>33263.25</v>
      </c>
      <c r="F104" s="1">
        <v>44760</v>
      </c>
      <c r="G104" s="1">
        <v>44972</v>
      </c>
      <c r="H104" s="2" t="s">
        <v>43</v>
      </c>
      <c r="I104" s="2" t="s">
        <v>18</v>
      </c>
      <c r="J104">
        <f>Sheet1[[#This Row],[policy_end_date]]-Sheet1[[#This Row],[policy_start_date]]</f>
        <v>212</v>
      </c>
      <c r="K104" s="5">
        <f>(Sheet1[[#This Row],[policy_end_date]]-Sheet1[[#This Row],[policy_start_date]])/365</f>
        <v>0.58082191780821912</v>
      </c>
      <c r="L104" s="2" t="str">
        <f>IF(Sheet1[[#This Row],[coverage_amount]]&lt;300000,"Low",IF(Sheet1[[#This Row],[coverage_amount]]&lt;700000,"Medium","High"))</f>
        <v>Low</v>
      </c>
      <c r="M104" s="2" t="str">
        <f>IF(Sheet1[[#This Row],[annual_premium]]&lt;15000,"Low",IF(Sheet1[[#This Row],[annual_premium]]&lt;35000,"Medium","High"))</f>
        <v>Medium</v>
      </c>
      <c r="N104" s="2">
        <f>YEAR(Sheet1[[#This Row],[policy_start_date]])</f>
        <v>2022</v>
      </c>
      <c r="O104" s="2" t="str">
        <f>TEXT(Sheet1[[#This Row],[policy_start_date]],"mmm")</f>
        <v>Jul</v>
      </c>
      <c r="P104" s="2" t="str">
        <f>"Q"&amp;ROUNDUP(MONTH(Sheet1[[#This Row],[policy_start_date]])/3,0)</f>
        <v>Q3</v>
      </c>
      <c r="Q104" s="2">
        <f ca="1">DATEDIF(Sheet1[[#This Row],[policy_start_date]],TODAY(),"D")</f>
        <v>1472</v>
      </c>
      <c r="R104" s="2">
        <f>YEAR(Sheet1[[#This Row],[policy_end_date]])</f>
        <v>2023</v>
      </c>
      <c r="S104" s="2" t="str">
        <f>TEXT(Sheet1[[#This Row],[policy_end_date]],"mmm")</f>
        <v>Feb</v>
      </c>
      <c r="T104" s="2" t="str">
        <f>IF(Sheet1[[#This Row],[status]]="Active","Active","Inactive")</f>
        <v>Inactive</v>
      </c>
      <c r="U104" s="6">
        <f>Sheet1[[#This Row],[coverage_amount]]/Sheet1[[#This Row],[annual_premium]]</f>
        <v>4.2658408303458026</v>
      </c>
    </row>
    <row r="105" spans="1:21" x14ac:dyDescent="0.3">
      <c r="A105" s="2" t="s">
        <v>310</v>
      </c>
      <c r="B105" s="2" t="s">
        <v>311</v>
      </c>
      <c r="C105" s="2" t="s">
        <v>27</v>
      </c>
      <c r="D105" s="51">
        <v>343172.13</v>
      </c>
      <c r="E105" s="51">
        <v>40924.17</v>
      </c>
      <c r="F105" s="1">
        <v>44824</v>
      </c>
      <c r="G105" s="1">
        <v>45558</v>
      </c>
      <c r="H105" s="2" t="s">
        <v>312</v>
      </c>
      <c r="I105" s="2" t="s">
        <v>29</v>
      </c>
      <c r="J105">
        <f>Sheet1[[#This Row],[policy_end_date]]-Sheet1[[#This Row],[policy_start_date]]</f>
        <v>734</v>
      </c>
      <c r="K105" s="5">
        <f>(Sheet1[[#This Row],[policy_end_date]]-Sheet1[[#This Row],[policy_start_date]])/365</f>
        <v>2.010958904109589</v>
      </c>
      <c r="L105" s="2" t="str">
        <f>IF(Sheet1[[#This Row],[coverage_amount]]&lt;300000,"Low",IF(Sheet1[[#This Row],[coverage_amount]]&lt;700000,"Medium","High"))</f>
        <v>Medium</v>
      </c>
      <c r="M105" s="2" t="str">
        <f>IF(Sheet1[[#This Row],[annual_premium]]&lt;15000,"Low",IF(Sheet1[[#This Row],[annual_premium]]&lt;35000,"Medium","High"))</f>
        <v>High</v>
      </c>
      <c r="N105" s="2">
        <f>YEAR(Sheet1[[#This Row],[policy_start_date]])</f>
        <v>2022</v>
      </c>
      <c r="O105" s="2" t="str">
        <f>TEXT(Sheet1[[#This Row],[policy_start_date]],"mmm")</f>
        <v>Sep</v>
      </c>
      <c r="P105" s="2" t="str">
        <f>"Q"&amp;ROUNDUP(MONTH(Sheet1[[#This Row],[policy_start_date]])/3,0)</f>
        <v>Q3</v>
      </c>
      <c r="Q105" s="2">
        <f ca="1">DATEDIF(Sheet1[[#This Row],[policy_start_date]],TODAY(),"D")</f>
        <v>1408</v>
      </c>
      <c r="R105" s="2">
        <f>YEAR(Sheet1[[#This Row],[policy_end_date]])</f>
        <v>2024</v>
      </c>
      <c r="S105" s="2" t="str">
        <f>TEXT(Sheet1[[#This Row],[policy_end_date]],"mmm")</f>
        <v>Sep</v>
      </c>
      <c r="T105" s="2" t="str">
        <f>IF(Sheet1[[#This Row],[status]]="Active","Active","Inactive")</f>
        <v>Inactive</v>
      </c>
      <c r="U105" s="6">
        <f>Sheet1[[#This Row],[coverage_amount]]/Sheet1[[#This Row],[annual_premium]]</f>
        <v>8.3855611488272093</v>
      </c>
    </row>
    <row r="106" spans="1:21" x14ac:dyDescent="0.3">
      <c r="A106" s="2" t="s">
        <v>313</v>
      </c>
      <c r="B106" s="2" t="s">
        <v>314</v>
      </c>
      <c r="C106" s="2" t="s">
        <v>35</v>
      </c>
      <c r="D106" s="51">
        <v>576462.87</v>
      </c>
      <c r="E106" s="51">
        <v>28255.759999999998</v>
      </c>
      <c r="F106" s="1">
        <v>45347</v>
      </c>
      <c r="G106" s="1">
        <v>45588</v>
      </c>
      <c r="H106" s="2" t="s">
        <v>315</v>
      </c>
      <c r="I106" s="2" t="s">
        <v>18</v>
      </c>
      <c r="J106">
        <f>Sheet1[[#This Row],[policy_end_date]]-Sheet1[[#This Row],[policy_start_date]]</f>
        <v>241</v>
      </c>
      <c r="K106" s="5">
        <f>(Sheet1[[#This Row],[policy_end_date]]-Sheet1[[#This Row],[policy_start_date]])/365</f>
        <v>0.66027397260273968</v>
      </c>
      <c r="L106" s="2" t="str">
        <f>IF(Sheet1[[#This Row],[coverage_amount]]&lt;300000,"Low",IF(Sheet1[[#This Row],[coverage_amount]]&lt;700000,"Medium","High"))</f>
        <v>Medium</v>
      </c>
      <c r="M106" s="2" t="str">
        <f>IF(Sheet1[[#This Row],[annual_premium]]&lt;15000,"Low",IF(Sheet1[[#This Row],[annual_premium]]&lt;35000,"Medium","High"))</f>
        <v>Medium</v>
      </c>
      <c r="N106" s="2">
        <f>YEAR(Sheet1[[#This Row],[policy_start_date]])</f>
        <v>2024</v>
      </c>
      <c r="O106" s="2" t="str">
        <f>TEXT(Sheet1[[#This Row],[policy_start_date]],"mmm")</f>
        <v>Feb</v>
      </c>
      <c r="P106" s="2" t="str">
        <f>"Q"&amp;ROUNDUP(MONTH(Sheet1[[#This Row],[policy_start_date]])/3,0)</f>
        <v>Q1</v>
      </c>
      <c r="Q106" s="2">
        <f ca="1">DATEDIF(Sheet1[[#This Row],[policy_start_date]],TODAY(),"D")</f>
        <v>885</v>
      </c>
      <c r="R106" s="2">
        <f>YEAR(Sheet1[[#This Row],[policy_end_date]])</f>
        <v>2024</v>
      </c>
      <c r="S106" s="2" t="str">
        <f>TEXT(Sheet1[[#This Row],[policy_end_date]],"mmm")</f>
        <v>Oct</v>
      </c>
      <c r="T106" s="2" t="str">
        <f>IF(Sheet1[[#This Row],[status]]="Active","Active","Inactive")</f>
        <v>Inactive</v>
      </c>
      <c r="U106" s="6">
        <f>Sheet1[[#This Row],[coverage_amount]]/Sheet1[[#This Row],[annual_premium]]</f>
        <v>20.401605548744751</v>
      </c>
    </row>
    <row r="107" spans="1:21" x14ac:dyDescent="0.3">
      <c r="A107" s="2" t="s">
        <v>316</v>
      </c>
      <c r="B107" s="2" t="s">
        <v>317</v>
      </c>
      <c r="C107" s="2" t="s">
        <v>11</v>
      </c>
      <c r="D107" s="51">
        <v>282392.31</v>
      </c>
      <c r="E107" s="51">
        <v>44480.73</v>
      </c>
      <c r="F107" s="1">
        <v>45483</v>
      </c>
      <c r="G107" s="1">
        <v>45743</v>
      </c>
      <c r="H107" s="2" t="s">
        <v>318</v>
      </c>
      <c r="I107" s="2" t="s">
        <v>13</v>
      </c>
      <c r="J107">
        <f>Sheet1[[#This Row],[policy_end_date]]-Sheet1[[#This Row],[policy_start_date]]</f>
        <v>260</v>
      </c>
      <c r="K107" s="5">
        <f>(Sheet1[[#This Row],[policy_end_date]]-Sheet1[[#This Row],[policy_start_date]])/365</f>
        <v>0.71232876712328763</v>
      </c>
      <c r="L107" s="2" t="str">
        <f>IF(Sheet1[[#This Row],[coverage_amount]]&lt;300000,"Low",IF(Sheet1[[#This Row],[coverage_amount]]&lt;700000,"Medium","High"))</f>
        <v>Low</v>
      </c>
      <c r="M107" s="2" t="str">
        <f>IF(Sheet1[[#This Row],[annual_premium]]&lt;15000,"Low",IF(Sheet1[[#This Row],[annual_premium]]&lt;35000,"Medium","High"))</f>
        <v>High</v>
      </c>
      <c r="N107" s="2">
        <f>YEAR(Sheet1[[#This Row],[policy_start_date]])</f>
        <v>2024</v>
      </c>
      <c r="O107" s="2" t="str">
        <f>TEXT(Sheet1[[#This Row],[policy_start_date]],"mmm")</f>
        <v>Jul</v>
      </c>
      <c r="P107" s="2" t="str">
        <f>"Q"&amp;ROUNDUP(MONTH(Sheet1[[#This Row],[policy_start_date]])/3,0)</f>
        <v>Q3</v>
      </c>
      <c r="Q107" s="2">
        <f ca="1">DATEDIF(Sheet1[[#This Row],[policy_start_date]],TODAY(),"D")</f>
        <v>749</v>
      </c>
      <c r="R107" s="2">
        <f>YEAR(Sheet1[[#This Row],[policy_end_date]])</f>
        <v>2025</v>
      </c>
      <c r="S107" s="2" t="str">
        <f>TEXT(Sheet1[[#This Row],[policy_end_date]],"mmm")</f>
        <v>Mar</v>
      </c>
      <c r="T107" s="2" t="str">
        <f>IF(Sheet1[[#This Row],[status]]="Active","Active","Inactive")</f>
        <v>Active</v>
      </c>
      <c r="U107" s="6">
        <f>Sheet1[[#This Row],[coverage_amount]]/Sheet1[[#This Row],[annual_premium]]</f>
        <v>6.3486437834990559</v>
      </c>
    </row>
    <row r="108" spans="1:21" x14ac:dyDescent="0.3">
      <c r="A108" s="2" t="s">
        <v>319</v>
      </c>
      <c r="B108" s="2" t="s">
        <v>320</v>
      </c>
      <c r="C108" s="2" t="s">
        <v>39</v>
      </c>
      <c r="D108" s="51">
        <v>286594.32</v>
      </c>
      <c r="E108" s="51">
        <v>21817.94</v>
      </c>
      <c r="F108" s="1">
        <v>44948</v>
      </c>
      <c r="G108" s="1">
        <v>45413</v>
      </c>
      <c r="H108" s="2" t="s">
        <v>321</v>
      </c>
      <c r="I108" s="2" t="s">
        <v>29</v>
      </c>
      <c r="J108">
        <f>Sheet1[[#This Row],[policy_end_date]]-Sheet1[[#This Row],[policy_start_date]]</f>
        <v>465</v>
      </c>
      <c r="K108" s="5">
        <f>(Sheet1[[#This Row],[policy_end_date]]-Sheet1[[#This Row],[policy_start_date]])/365</f>
        <v>1.273972602739726</v>
      </c>
      <c r="L108" s="2" t="str">
        <f>IF(Sheet1[[#This Row],[coverage_amount]]&lt;300000,"Low",IF(Sheet1[[#This Row],[coverage_amount]]&lt;700000,"Medium","High"))</f>
        <v>Low</v>
      </c>
      <c r="M108" s="2" t="str">
        <f>IF(Sheet1[[#This Row],[annual_premium]]&lt;15000,"Low",IF(Sheet1[[#This Row],[annual_premium]]&lt;35000,"Medium","High"))</f>
        <v>Medium</v>
      </c>
      <c r="N108" s="2">
        <f>YEAR(Sheet1[[#This Row],[policy_start_date]])</f>
        <v>2023</v>
      </c>
      <c r="O108" s="2" t="str">
        <f>TEXT(Sheet1[[#This Row],[policy_start_date]],"mmm")</f>
        <v>Jan</v>
      </c>
      <c r="P108" s="2" t="str">
        <f>"Q"&amp;ROUNDUP(MONTH(Sheet1[[#This Row],[policy_start_date]])/3,0)</f>
        <v>Q1</v>
      </c>
      <c r="Q108" s="2">
        <f ca="1">DATEDIF(Sheet1[[#This Row],[policy_start_date]],TODAY(),"D")</f>
        <v>1284</v>
      </c>
      <c r="R108" s="2">
        <f>YEAR(Sheet1[[#This Row],[policy_end_date]])</f>
        <v>2024</v>
      </c>
      <c r="S108" s="2" t="str">
        <f>TEXT(Sheet1[[#This Row],[policy_end_date]],"mmm")</f>
        <v>May</v>
      </c>
      <c r="T108" s="2" t="str">
        <f>IF(Sheet1[[#This Row],[status]]="Active","Active","Inactive")</f>
        <v>Inactive</v>
      </c>
      <c r="U108" s="6">
        <f>Sheet1[[#This Row],[coverage_amount]]/Sheet1[[#This Row],[annual_premium]]</f>
        <v>13.135718587547681</v>
      </c>
    </row>
    <row r="109" spans="1:21" x14ac:dyDescent="0.3">
      <c r="A109" s="2" t="s">
        <v>322</v>
      </c>
      <c r="B109" s="2" t="s">
        <v>323</v>
      </c>
      <c r="C109" s="2" t="s">
        <v>16</v>
      </c>
      <c r="D109" s="51">
        <v>846956.1</v>
      </c>
      <c r="E109" s="51">
        <v>36758.230000000003</v>
      </c>
      <c r="F109" s="1">
        <v>45241</v>
      </c>
      <c r="G109" s="1">
        <v>45481</v>
      </c>
      <c r="H109" s="2" t="s">
        <v>301</v>
      </c>
      <c r="I109" s="2" t="s">
        <v>18</v>
      </c>
      <c r="J109">
        <f>Sheet1[[#This Row],[policy_end_date]]-Sheet1[[#This Row],[policy_start_date]]</f>
        <v>240</v>
      </c>
      <c r="K109" s="5">
        <f>(Sheet1[[#This Row],[policy_end_date]]-Sheet1[[#This Row],[policy_start_date]])/365</f>
        <v>0.65753424657534243</v>
      </c>
      <c r="L109" s="2" t="str">
        <f>IF(Sheet1[[#This Row],[coverage_amount]]&lt;300000,"Low",IF(Sheet1[[#This Row],[coverage_amount]]&lt;700000,"Medium","High"))</f>
        <v>High</v>
      </c>
      <c r="M109" s="2" t="str">
        <f>IF(Sheet1[[#This Row],[annual_premium]]&lt;15000,"Low",IF(Sheet1[[#This Row],[annual_premium]]&lt;35000,"Medium","High"))</f>
        <v>High</v>
      </c>
      <c r="N109" s="2">
        <f>YEAR(Sheet1[[#This Row],[policy_start_date]])</f>
        <v>2023</v>
      </c>
      <c r="O109" s="2" t="str">
        <f>TEXT(Sheet1[[#This Row],[policy_start_date]],"mmm")</f>
        <v>Nov</v>
      </c>
      <c r="P109" s="2" t="str">
        <f>"Q"&amp;ROUNDUP(MONTH(Sheet1[[#This Row],[policy_start_date]])/3,0)</f>
        <v>Q4</v>
      </c>
      <c r="Q109" s="2">
        <f ca="1">DATEDIF(Sheet1[[#This Row],[policy_start_date]],TODAY(),"D")</f>
        <v>991</v>
      </c>
      <c r="R109" s="2">
        <f>YEAR(Sheet1[[#This Row],[policy_end_date]])</f>
        <v>2024</v>
      </c>
      <c r="S109" s="2" t="str">
        <f>TEXT(Sheet1[[#This Row],[policy_end_date]],"mmm")</f>
        <v>Jul</v>
      </c>
      <c r="T109" s="2" t="str">
        <f>IF(Sheet1[[#This Row],[status]]="Active","Active","Inactive")</f>
        <v>Inactive</v>
      </c>
      <c r="U109" s="6">
        <f>Sheet1[[#This Row],[coverage_amount]]/Sheet1[[#This Row],[annual_premium]]</f>
        <v>23.041264500494172</v>
      </c>
    </row>
    <row r="110" spans="1:21" x14ac:dyDescent="0.3">
      <c r="A110" s="2" t="s">
        <v>324</v>
      </c>
      <c r="B110" s="2" t="s">
        <v>325</v>
      </c>
      <c r="C110" s="2" t="s">
        <v>27</v>
      </c>
      <c r="D110" s="51">
        <v>827365.3</v>
      </c>
      <c r="E110" s="51">
        <v>12617.37</v>
      </c>
      <c r="F110" s="1">
        <v>44148</v>
      </c>
      <c r="G110" s="1">
        <v>45695</v>
      </c>
      <c r="H110" s="2" t="s">
        <v>326</v>
      </c>
      <c r="I110" s="2" t="s">
        <v>29</v>
      </c>
      <c r="J110">
        <f>Sheet1[[#This Row],[policy_end_date]]-Sheet1[[#This Row],[policy_start_date]]</f>
        <v>1547</v>
      </c>
      <c r="K110" s="5">
        <f>(Sheet1[[#This Row],[policy_end_date]]-Sheet1[[#This Row],[policy_start_date]])/365</f>
        <v>4.2383561643835614</v>
      </c>
      <c r="L110" s="2" t="str">
        <f>IF(Sheet1[[#This Row],[coverage_amount]]&lt;300000,"Low",IF(Sheet1[[#This Row],[coverage_amount]]&lt;700000,"Medium","High"))</f>
        <v>High</v>
      </c>
      <c r="M110" s="2" t="str">
        <f>IF(Sheet1[[#This Row],[annual_premium]]&lt;15000,"Low",IF(Sheet1[[#This Row],[annual_premium]]&lt;35000,"Medium","High"))</f>
        <v>Low</v>
      </c>
      <c r="N110" s="2">
        <f>YEAR(Sheet1[[#This Row],[policy_start_date]])</f>
        <v>2020</v>
      </c>
      <c r="O110" s="2" t="str">
        <f>TEXT(Sheet1[[#This Row],[policy_start_date]],"mmm")</f>
        <v>Nov</v>
      </c>
      <c r="P110" s="2" t="str">
        <f>"Q"&amp;ROUNDUP(MONTH(Sheet1[[#This Row],[policy_start_date]])/3,0)</f>
        <v>Q4</v>
      </c>
      <c r="Q110" s="2">
        <f ca="1">DATEDIF(Sheet1[[#This Row],[policy_start_date]],TODAY(),"D")</f>
        <v>2084</v>
      </c>
      <c r="R110" s="2">
        <f>YEAR(Sheet1[[#This Row],[policy_end_date]])</f>
        <v>2025</v>
      </c>
      <c r="S110" s="2" t="str">
        <f>TEXT(Sheet1[[#This Row],[policy_end_date]],"mmm")</f>
        <v>Feb</v>
      </c>
      <c r="T110" s="2" t="str">
        <f>IF(Sheet1[[#This Row],[status]]="Active","Active","Inactive")</f>
        <v>Inactive</v>
      </c>
      <c r="U110" s="6">
        <f>Sheet1[[#This Row],[coverage_amount]]/Sheet1[[#This Row],[annual_premium]]</f>
        <v>65.573514924267101</v>
      </c>
    </row>
    <row r="111" spans="1:21" x14ac:dyDescent="0.3">
      <c r="A111" s="2" t="s">
        <v>327</v>
      </c>
      <c r="B111" s="2" t="s">
        <v>328</v>
      </c>
      <c r="C111" s="2" t="s">
        <v>39</v>
      </c>
      <c r="D111" s="51">
        <v>637674.02</v>
      </c>
      <c r="E111" s="51">
        <v>14735.92</v>
      </c>
      <c r="F111" s="1">
        <v>45176</v>
      </c>
      <c r="G111" s="1">
        <v>45194</v>
      </c>
      <c r="H111" s="2" t="s">
        <v>329</v>
      </c>
      <c r="I111" s="2" t="s">
        <v>13</v>
      </c>
      <c r="J111">
        <f>Sheet1[[#This Row],[policy_end_date]]-Sheet1[[#This Row],[policy_start_date]]</f>
        <v>18</v>
      </c>
      <c r="K111" s="5">
        <f>(Sheet1[[#This Row],[policy_end_date]]-Sheet1[[#This Row],[policy_start_date]])/365</f>
        <v>4.9315068493150684E-2</v>
      </c>
      <c r="L111" s="2" t="str">
        <f>IF(Sheet1[[#This Row],[coverage_amount]]&lt;300000,"Low",IF(Sheet1[[#This Row],[coverage_amount]]&lt;700000,"Medium","High"))</f>
        <v>Medium</v>
      </c>
      <c r="M111" s="2" t="str">
        <f>IF(Sheet1[[#This Row],[annual_premium]]&lt;15000,"Low",IF(Sheet1[[#This Row],[annual_premium]]&lt;35000,"Medium","High"))</f>
        <v>Low</v>
      </c>
      <c r="N111" s="2">
        <f>YEAR(Sheet1[[#This Row],[policy_start_date]])</f>
        <v>2023</v>
      </c>
      <c r="O111" s="2" t="str">
        <f>TEXT(Sheet1[[#This Row],[policy_start_date]],"mmm")</f>
        <v>Sep</v>
      </c>
      <c r="P111" s="2" t="str">
        <f>"Q"&amp;ROUNDUP(MONTH(Sheet1[[#This Row],[policy_start_date]])/3,0)</f>
        <v>Q3</v>
      </c>
      <c r="Q111" s="2">
        <f ca="1">DATEDIF(Sheet1[[#This Row],[policy_start_date]],TODAY(),"D")</f>
        <v>1056</v>
      </c>
      <c r="R111" s="2">
        <f>YEAR(Sheet1[[#This Row],[policy_end_date]])</f>
        <v>2023</v>
      </c>
      <c r="S111" s="2" t="str">
        <f>TEXT(Sheet1[[#This Row],[policy_end_date]],"mmm")</f>
        <v>Sep</v>
      </c>
      <c r="T111" s="2" t="str">
        <f>IF(Sheet1[[#This Row],[status]]="Active","Active","Inactive")</f>
        <v>Active</v>
      </c>
      <c r="U111" s="6">
        <f>Sheet1[[#This Row],[coverage_amount]]/Sheet1[[#This Row],[annual_premium]]</f>
        <v>43.273444752685954</v>
      </c>
    </row>
    <row r="112" spans="1:21" x14ac:dyDescent="0.3">
      <c r="A112" s="2" t="s">
        <v>330</v>
      </c>
      <c r="B112" s="2" t="s">
        <v>331</v>
      </c>
      <c r="C112" s="2" t="s">
        <v>27</v>
      </c>
      <c r="D112" s="51">
        <v>154649.4</v>
      </c>
      <c r="E112" s="51">
        <v>41717.730000000003</v>
      </c>
      <c r="F112" s="1">
        <v>44937</v>
      </c>
      <c r="G112" s="1">
        <v>45105</v>
      </c>
      <c r="H112" s="2" t="s">
        <v>332</v>
      </c>
      <c r="I112" s="2" t="s">
        <v>18</v>
      </c>
      <c r="J112">
        <f>Sheet1[[#This Row],[policy_end_date]]-Sheet1[[#This Row],[policy_start_date]]</f>
        <v>168</v>
      </c>
      <c r="K112" s="5">
        <f>(Sheet1[[#This Row],[policy_end_date]]-Sheet1[[#This Row],[policy_start_date]])/365</f>
        <v>0.46027397260273972</v>
      </c>
      <c r="L112" s="2" t="str">
        <f>IF(Sheet1[[#This Row],[coverage_amount]]&lt;300000,"Low",IF(Sheet1[[#This Row],[coverage_amount]]&lt;700000,"Medium","High"))</f>
        <v>Low</v>
      </c>
      <c r="M112" s="2" t="str">
        <f>IF(Sheet1[[#This Row],[annual_premium]]&lt;15000,"Low",IF(Sheet1[[#This Row],[annual_premium]]&lt;35000,"Medium","High"))</f>
        <v>High</v>
      </c>
      <c r="N112" s="2">
        <f>YEAR(Sheet1[[#This Row],[policy_start_date]])</f>
        <v>2023</v>
      </c>
      <c r="O112" s="2" t="str">
        <f>TEXT(Sheet1[[#This Row],[policy_start_date]],"mmm")</f>
        <v>Jan</v>
      </c>
      <c r="P112" s="2" t="str">
        <f>"Q"&amp;ROUNDUP(MONTH(Sheet1[[#This Row],[policy_start_date]])/3,0)</f>
        <v>Q1</v>
      </c>
      <c r="Q112" s="2">
        <f ca="1">DATEDIF(Sheet1[[#This Row],[policy_start_date]],TODAY(),"D")</f>
        <v>1295</v>
      </c>
      <c r="R112" s="2">
        <f>YEAR(Sheet1[[#This Row],[policy_end_date]])</f>
        <v>2023</v>
      </c>
      <c r="S112" s="2" t="str">
        <f>TEXT(Sheet1[[#This Row],[policy_end_date]],"mmm")</f>
        <v>Jun</v>
      </c>
      <c r="T112" s="2" t="str">
        <f>IF(Sheet1[[#This Row],[status]]="Active","Active","Inactive")</f>
        <v>Inactive</v>
      </c>
      <c r="U112" s="6">
        <f>Sheet1[[#This Row],[coverage_amount]]/Sheet1[[#This Row],[annual_premium]]</f>
        <v>3.7070425452199816</v>
      </c>
    </row>
    <row r="113" spans="1:21" x14ac:dyDescent="0.3">
      <c r="A113" s="2" t="s">
        <v>333</v>
      </c>
      <c r="B113" s="2" t="s">
        <v>334</v>
      </c>
      <c r="C113" s="2" t="s">
        <v>39</v>
      </c>
      <c r="D113" s="51">
        <v>511041.72</v>
      </c>
      <c r="E113" s="51">
        <v>19733.11</v>
      </c>
      <c r="F113" s="1">
        <v>44881</v>
      </c>
      <c r="G113" s="1">
        <v>45854</v>
      </c>
      <c r="H113" s="2" t="s">
        <v>335</v>
      </c>
      <c r="I113" s="2" t="s">
        <v>29</v>
      </c>
      <c r="J113">
        <f>Sheet1[[#This Row],[policy_end_date]]-Sheet1[[#This Row],[policy_start_date]]</f>
        <v>973</v>
      </c>
      <c r="K113" s="5">
        <f>(Sheet1[[#This Row],[policy_end_date]]-Sheet1[[#This Row],[policy_start_date]])/365</f>
        <v>2.6657534246575341</v>
      </c>
      <c r="L113" s="2" t="str">
        <f>IF(Sheet1[[#This Row],[coverage_amount]]&lt;300000,"Low",IF(Sheet1[[#This Row],[coverage_amount]]&lt;700000,"Medium","High"))</f>
        <v>Medium</v>
      </c>
      <c r="M113" s="2" t="str">
        <f>IF(Sheet1[[#This Row],[annual_premium]]&lt;15000,"Low",IF(Sheet1[[#This Row],[annual_premium]]&lt;35000,"Medium","High"))</f>
        <v>Medium</v>
      </c>
      <c r="N113" s="2">
        <f>YEAR(Sheet1[[#This Row],[policy_start_date]])</f>
        <v>2022</v>
      </c>
      <c r="O113" s="2" t="str">
        <f>TEXT(Sheet1[[#This Row],[policy_start_date]],"mmm")</f>
        <v>Nov</v>
      </c>
      <c r="P113" s="2" t="str">
        <f>"Q"&amp;ROUNDUP(MONTH(Sheet1[[#This Row],[policy_start_date]])/3,0)</f>
        <v>Q4</v>
      </c>
      <c r="Q113" s="2">
        <f ca="1">DATEDIF(Sheet1[[#This Row],[policy_start_date]],TODAY(),"D")</f>
        <v>1351</v>
      </c>
      <c r="R113" s="2">
        <f>YEAR(Sheet1[[#This Row],[policy_end_date]])</f>
        <v>2025</v>
      </c>
      <c r="S113" s="2" t="str">
        <f>TEXT(Sheet1[[#This Row],[policy_end_date]],"mmm")</f>
        <v>Jul</v>
      </c>
      <c r="T113" s="2" t="str">
        <f>IF(Sheet1[[#This Row],[status]]="Active","Active","Inactive")</f>
        <v>Inactive</v>
      </c>
      <c r="U113" s="6">
        <f>Sheet1[[#This Row],[coverage_amount]]/Sheet1[[#This Row],[annual_premium]]</f>
        <v>25.897677558175065</v>
      </c>
    </row>
    <row r="114" spans="1:21" x14ac:dyDescent="0.3">
      <c r="A114" s="2" t="s">
        <v>336</v>
      </c>
      <c r="B114" s="2" t="s">
        <v>337</v>
      </c>
      <c r="C114" s="2" t="s">
        <v>16</v>
      </c>
      <c r="D114" s="51">
        <v>416439.4</v>
      </c>
      <c r="E114" s="51">
        <v>32264.46</v>
      </c>
      <c r="F114" s="1">
        <v>44594</v>
      </c>
      <c r="G114" s="1">
        <v>45334</v>
      </c>
      <c r="H114" s="2" t="s">
        <v>338</v>
      </c>
      <c r="I114" s="2" t="s">
        <v>13</v>
      </c>
      <c r="J114">
        <f>Sheet1[[#This Row],[policy_end_date]]-Sheet1[[#This Row],[policy_start_date]]</f>
        <v>740</v>
      </c>
      <c r="K114" s="5">
        <f>(Sheet1[[#This Row],[policy_end_date]]-Sheet1[[#This Row],[policy_start_date]])/365</f>
        <v>2.0273972602739727</v>
      </c>
      <c r="L114" s="2" t="str">
        <f>IF(Sheet1[[#This Row],[coverage_amount]]&lt;300000,"Low",IF(Sheet1[[#This Row],[coverage_amount]]&lt;700000,"Medium","High"))</f>
        <v>Medium</v>
      </c>
      <c r="M114" s="2" t="str">
        <f>IF(Sheet1[[#This Row],[annual_premium]]&lt;15000,"Low",IF(Sheet1[[#This Row],[annual_premium]]&lt;35000,"Medium","High"))</f>
        <v>Medium</v>
      </c>
      <c r="N114" s="2">
        <f>YEAR(Sheet1[[#This Row],[policy_start_date]])</f>
        <v>2022</v>
      </c>
      <c r="O114" s="2" t="str">
        <f>TEXT(Sheet1[[#This Row],[policy_start_date]],"mmm")</f>
        <v>Feb</v>
      </c>
      <c r="P114" s="2" t="str">
        <f>"Q"&amp;ROUNDUP(MONTH(Sheet1[[#This Row],[policy_start_date]])/3,0)</f>
        <v>Q1</v>
      </c>
      <c r="Q114" s="2">
        <f ca="1">DATEDIF(Sheet1[[#This Row],[policy_start_date]],TODAY(),"D")</f>
        <v>1638</v>
      </c>
      <c r="R114" s="2">
        <f>YEAR(Sheet1[[#This Row],[policy_end_date]])</f>
        <v>2024</v>
      </c>
      <c r="S114" s="2" t="str">
        <f>TEXT(Sheet1[[#This Row],[policy_end_date]],"mmm")</f>
        <v>Feb</v>
      </c>
      <c r="T114" s="2" t="str">
        <f>IF(Sheet1[[#This Row],[status]]="Active","Active","Inactive")</f>
        <v>Active</v>
      </c>
      <c r="U114" s="6">
        <f>Sheet1[[#This Row],[coverage_amount]]/Sheet1[[#This Row],[annual_premium]]</f>
        <v>12.907062445799497</v>
      </c>
    </row>
    <row r="115" spans="1:21" x14ac:dyDescent="0.3">
      <c r="A115" s="2" t="s">
        <v>339</v>
      </c>
      <c r="B115" s="2" t="s">
        <v>340</v>
      </c>
      <c r="C115" s="2" t="s">
        <v>39</v>
      </c>
      <c r="D115" s="51">
        <v>932197.03</v>
      </c>
      <c r="E115" s="51">
        <v>7215.28</v>
      </c>
      <c r="F115" s="1">
        <v>45405</v>
      </c>
      <c r="G115" s="1">
        <v>45599</v>
      </c>
      <c r="H115" s="2" t="s">
        <v>341</v>
      </c>
      <c r="I115" s="2" t="s">
        <v>18</v>
      </c>
      <c r="J115">
        <f>Sheet1[[#This Row],[policy_end_date]]-Sheet1[[#This Row],[policy_start_date]]</f>
        <v>194</v>
      </c>
      <c r="K115" s="5">
        <f>(Sheet1[[#This Row],[policy_end_date]]-Sheet1[[#This Row],[policy_start_date]])/365</f>
        <v>0.53150684931506853</v>
      </c>
      <c r="L115" s="2" t="str">
        <f>IF(Sheet1[[#This Row],[coverage_amount]]&lt;300000,"Low",IF(Sheet1[[#This Row],[coverage_amount]]&lt;700000,"Medium","High"))</f>
        <v>High</v>
      </c>
      <c r="M115" s="2" t="str">
        <f>IF(Sheet1[[#This Row],[annual_premium]]&lt;15000,"Low",IF(Sheet1[[#This Row],[annual_premium]]&lt;35000,"Medium","High"))</f>
        <v>Low</v>
      </c>
      <c r="N115" s="2">
        <f>YEAR(Sheet1[[#This Row],[policy_start_date]])</f>
        <v>2024</v>
      </c>
      <c r="O115" s="2" t="str">
        <f>TEXT(Sheet1[[#This Row],[policy_start_date]],"mmm")</f>
        <v>Apr</v>
      </c>
      <c r="P115" s="2" t="str">
        <f>"Q"&amp;ROUNDUP(MONTH(Sheet1[[#This Row],[policy_start_date]])/3,0)</f>
        <v>Q2</v>
      </c>
      <c r="Q115" s="2">
        <f ca="1">DATEDIF(Sheet1[[#This Row],[policy_start_date]],TODAY(),"D")</f>
        <v>827</v>
      </c>
      <c r="R115" s="2">
        <f>YEAR(Sheet1[[#This Row],[policy_end_date]])</f>
        <v>2024</v>
      </c>
      <c r="S115" s="2" t="str">
        <f>TEXT(Sheet1[[#This Row],[policy_end_date]],"mmm")</f>
        <v>Nov</v>
      </c>
      <c r="T115" s="2" t="str">
        <f>IF(Sheet1[[#This Row],[status]]="Active","Active","Inactive")</f>
        <v>Inactive</v>
      </c>
      <c r="U115" s="6">
        <f>Sheet1[[#This Row],[coverage_amount]]/Sheet1[[#This Row],[annual_premium]]</f>
        <v>129.19762365424489</v>
      </c>
    </row>
    <row r="116" spans="1:21" x14ac:dyDescent="0.3">
      <c r="A116" s="2" t="s">
        <v>342</v>
      </c>
      <c r="B116" s="2" t="s">
        <v>343</v>
      </c>
      <c r="C116" s="2" t="s">
        <v>16</v>
      </c>
      <c r="D116" s="51">
        <v>600307.39</v>
      </c>
      <c r="E116" s="51">
        <v>24306.400000000001</v>
      </c>
      <c r="F116" s="1">
        <v>44543</v>
      </c>
      <c r="G116" s="1">
        <v>44849</v>
      </c>
      <c r="H116" s="2" t="s">
        <v>116</v>
      </c>
      <c r="I116" s="2" t="s">
        <v>29</v>
      </c>
      <c r="J116">
        <f>Sheet1[[#This Row],[policy_end_date]]-Sheet1[[#This Row],[policy_start_date]]</f>
        <v>306</v>
      </c>
      <c r="K116" s="5">
        <f>(Sheet1[[#This Row],[policy_end_date]]-Sheet1[[#This Row],[policy_start_date]])/365</f>
        <v>0.83835616438356164</v>
      </c>
      <c r="L116" s="2" t="str">
        <f>IF(Sheet1[[#This Row],[coverage_amount]]&lt;300000,"Low",IF(Sheet1[[#This Row],[coverage_amount]]&lt;700000,"Medium","High"))</f>
        <v>Medium</v>
      </c>
      <c r="M116" s="2" t="str">
        <f>IF(Sheet1[[#This Row],[annual_premium]]&lt;15000,"Low",IF(Sheet1[[#This Row],[annual_premium]]&lt;35000,"Medium","High"))</f>
        <v>Medium</v>
      </c>
      <c r="N116" s="2">
        <f>YEAR(Sheet1[[#This Row],[policy_start_date]])</f>
        <v>2021</v>
      </c>
      <c r="O116" s="2" t="str">
        <f>TEXT(Sheet1[[#This Row],[policy_start_date]],"mmm")</f>
        <v>Dec</v>
      </c>
      <c r="P116" s="2" t="str">
        <f>"Q"&amp;ROUNDUP(MONTH(Sheet1[[#This Row],[policy_start_date]])/3,0)</f>
        <v>Q4</v>
      </c>
      <c r="Q116" s="2">
        <f ca="1">DATEDIF(Sheet1[[#This Row],[policy_start_date]],TODAY(),"D")</f>
        <v>1689</v>
      </c>
      <c r="R116" s="2">
        <f>YEAR(Sheet1[[#This Row],[policy_end_date]])</f>
        <v>2022</v>
      </c>
      <c r="S116" s="2" t="str">
        <f>TEXT(Sheet1[[#This Row],[policy_end_date]],"mmm")</f>
        <v>Oct</v>
      </c>
      <c r="T116" s="2" t="str">
        <f>IF(Sheet1[[#This Row],[status]]="Active","Active","Inactive")</f>
        <v>Inactive</v>
      </c>
      <c r="U116" s="6">
        <f>Sheet1[[#This Row],[coverage_amount]]/Sheet1[[#This Row],[annual_premium]]</f>
        <v>24.697503126748511</v>
      </c>
    </row>
    <row r="117" spans="1:21" x14ac:dyDescent="0.3">
      <c r="A117" s="2" t="s">
        <v>344</v>
      </c>
      <c r="B117" s="2" t="s">
        <v>345</v>
      </c>
      <c r="C117" s="2" t="s">
        <v>11</v>
      </c>
      <c r="D117" s="51">
        <v>675536.78</v>
      </c>
      <c r="E117" s="51">
        <v>25807.43</v>
      </c>
      <c r="F117" s="1">
        <v>44597</v>
      </c>
      <c r="G117" s="1">
        <v>45317</v>
      </c>
      <c r="H117" s="2" t="s">
        <v>301</v>
      </c>
      <c r="I117" s="2" t="s">
        <v>13</v>
      </c>
      <c r="J117">
        <f>Sheet1[[#This Row],[policy_end_date]]-Sheet1[[#This Row],[policy_start_date]]</f>
        <v>720</v>
      </c>
      <c r="K117" s="5">
        <f>(Sheet1[[#This Row],[policy_end_date]]-Sheet1[[#This Row],[policy_start_date]])/365</f>
        <v>1.9726027397260273</v>
      </c>
      <c r="L117" s="2" t="str">
        <f>IF(Sheet1[[#This Row],[coverage_amount]]&lt;300000,"Low",IF(Sheet1[[#This Row],[coverage_amount]]&lt;700000,"Medium","High"))</f>
        <v>Medium</v>
      </c>
      <c r="M117" s="2" t="str">
        <f>IF(Sheet1[[#This Row],[annual_premium]]&lt;15000,"Low",IF(Sheet1[[#This Row],[annual_premium]]&lt;35000,"Medium","High"))</f>
        <v>Medium</v>
      </c>
      <c r="N117" s="2">
        <f>YEAR(Sheet1[[#This Row],[policy_start_date]])</f>
        <v>2022</v>
      </c>
      <c r="O117" s="2" t="str">
        <f>TEXT(Sheet1[[#This Row],[policy_start_date]],"mmm")</f>
        <v>Feb</v>
      </c>
      <c r="P117" s="2" t="str">
        <f>"Q"&amp;ROUNDUP(MONTH(Sheet1[[#This Row],[policy_start_date]])/3,0)</f>
        <v>Q1</v>
      </c>
      <c r="Q117" s="2">
        <f ca="1">DATEDIF(Sheet1[[#This Row],[policy_start_date]],TODAY(),"D")</f>
        <v>1635</v>
      </c>
      <c r="R117" s="2">
        <f>YEAR(Sheet1[[#This Row],[policy_end_date]])</f>
        <v>2024</v>
      </c>
      <c r="S117" s="2" t="str">
        <f>TEXT(Sheet1[[#This Row],[policy_end_date]],"mmm")</f>
        <v>Jan</v>
      </c>
      <c r="T117" s="2" t="str">
        <f>IF(Sheet1[[#This Row],[status]]="Active","Active","Inactive")</f>
        <v>Active</v>
      </c>
      <c r="U117" s="6">
        <f>Sheet1[[#This Row],[coverage_amount]]/Sheet1[[#This Row],[annual_premium]]</f>
        <v>26.176057825207703</v>
      </c>
    </row>
    <row r="118" spans="1:21" x14ac:dyDescent="0.3">
      <c r="A118" s="2" t="s">
        <v>346</v>
      </c>
      <c r="B118" s="2" t="s">
        <v>347</v>
      </c>
      <c r="C118" s="2" t="s">
        <v>16</v>
      </c>
      <c r="D118" s="51">
        <v>403929.9</v>
      </c>
      <c r="E118" s="51">
        <v>33701.17</v>
      </c>
      <c r="F118" s="1">
        <v>45238</v>
      </c>
      <c r="G118" s="1">
        <v>45727</v>
      </c>
      <c r="H118" s="2" t="s">
        <v>348</v>
      </c>
      <c r="I118" s="2" t="s">
        <v>13</v>
      </c>
      <c r="J118">
        <f>Sheet1[[#This Row],[policy_end_date]]-Sheet1[[#This Row],[policy_start_date]]</f>
        <v>489</v>
      </c>
      <c r="K118" s="5">
        <f>(Sheet1[[#This Row],[policy_end_date]]-Sheet1[[#This Row],[policy_start_date]])/365</f>
        <v>1.3397260273972602</v>
      </c>
      <c r="L118" s="2" t="str">
        <f>IF(Sheet1[[#This Row],[coverage_amount]]&lt;300000,"Low",IF(Sheet1[[#This Row],[coverage_amount]]&lt;700000,"Medium","High"))</f>
        <v>Medium</v>
      </c>
      <c r="M118" s="2" t="str">
        <f>IF(Sheet1[[#This Row],[annual_premium]]&lt;15000,"Low",IF(Sheet1[[#This Row],[annual_premium]]&lt;35000,"Medium","High"))</f>
        <v>Medium</v>
      </c>
      <c r="N118" s="2">
        <f>YEAR(Sheet1[[#This Row],[policy_start_date]])</f>
        <v>2023</v>
      </c>
      <c r="O118" s="2" t="str">
        <f>TEXT(Sheet1[[#This Row],[policy_start_date]],"mmm")</f>
        <v>Nov</v>
      </c>
      <c r="P118" s="2" t="str">
        <f>"Q"&amp;ROUNDUP(MONTH(Sheet1[[#This Row],[policy_start_date]])/3,0)</f>
        <v>Q4</v>
      </c>
      <c r="Q118" s="2">
        <f ca="1">DATEDIF(Sheet1[[#This Row],[policy_start_date]],TODAY(),"D")</f>
        <v>994</v>
      </c>
      <c r="R118" s="2">
        <f>YEAR(Sheet1[[#This Row],[policy_end_date]])</f>
        <v>2025</v>
      </c>
      <c r="S118" s="2" t="str">
        <f>TEXT(Sheet1[[#This Row],[policy_end_date]],"mmm")</f>
        <v>Mar</v>
      </c>
      <c r="T118" s="2" t="str">
        <f>IF(Sheet1[[#This Row],[status]]="Active","Active","Inactive")</f>
        <v>Active</v>
      </c>
      <c r="U118" s="6">
        <f>Sheet1[[#This Row],[coverage_amount]]/Sheet1[[#This Row],[annual_premium]]</f>
        <v>11.985634326642073</v>
      </c>
    </row>
    <row r="119" spans="1:21" x14ac:dyDescent="0.3">
      <c r="A119" s="2" t="s">
        <v>349</v>
      </c>
      <c r="B119" s="2" t="s">
        <v>350</v>
      </c>
      <c r="C119" s="2" t="s">
        <v>35</v>
      </c>
      <c r="D119" s="51">
        <v>542633.39</v>
      </c>
      <c r="E119" s="51">
        <v>7244.52</v>
      </c>
      <c r="F119" s="1">
        <v>45258</v>
      </c>
      <c r="G119" s="1">
        <v>45738</v>
      </c>
      <c r="H119" s="2" t="s">
        <v>326</v>
      </c>
      <c r="I119" s="2" t="s">
        <v>29</v>
      </c>
      <c r="J119">
        <f>Sheet1[[#This Row],[policy_end_date]]-Sheet1[[#This Row],[policy_start_date]]</f>
        <v>480</v>
      </c>
      <c r="K119" s="5">
        <f>(Sheet1[[#This Row],[policy_end_date]]-Sheet1[[#This Row],[policy_start_date]])/365</f>
        <v>1.3150684931506849</v>
      </c>
      <c r="L119" s="2" t="str">
        <f>IF(Sheet1[[#This Row],[coverage_amount]]&lt;300000,"Low",IF(Sheet1[[#This Row],[coverage_amount]]&lt;700000,"Medium","High"))</f>
        <v>Medium</v>
      </c>
      <c r="M119" s="2" t="str">
        <f>IF(Sheet1[[#This Row],[annual_premium]]&lt;15000,"Low",IF(Sheet1[[#This Row],[annual_premium]]&lt;35000,"Medium","High"))</f>
        <v>Low</v>
      </c>
      <c r="N119" s="2">
        <f>YEAR(Sheet1[[#This Row],[policy_start_date]])</f>
        <v>2023</v>
      </c>
      <c r="O119" s="2" t="str">
        <f>TEXT(Sheet1[[#This Row],[policy_start_date]],"mmm")</f>
        <v>Nov</v>
      </c>
      <c r="P119" s="2" t="str">
        <f>"Q"&amp;ROUNDUP(MONTH(Sheet1[[#This Row],[policy_start_date]])/3,0)</f>
        <v>Q4</v>
      </c>
      <c r="Q119" s="2">
        <f ca="1">DATEDIF(Sheet1[[#This Row],[policy_start_date]],TODAY(),"D")</f>
        <v>974</v>
      </c>
      <c r="R119" s="2">
        <f>YEAR(Sheet1[[#This Row],[policy_end_date]])</f>
        <v>2025</v>
      </c>
      <c r="S119" s="2" t="str">
        <f>TEXT(Sheet1[[#This Row],[policy_end_date]],"mmm")</f>
        <v>Mar</v>
      </c>
      <c r="T119" s="2" t="str">
        <f>IF(Sheet1[[#This Row],[status]]="Active","Active","Inactive")</f>
        <v>Inactive</v>
      </c>
      <c r="U119" s="6">
        <f>Sheet1[[#This Row],[coverage_amount]]/Sheet1[[#This Row],[annual_premium]]</f>
        <v>74.902600862444984</v>
      </c>
    </row>
    <row r="120" spans="1:21" x14ac:dyDescent="0.3">
      <c r="A120" s="2" t="s">
        <v>351</v>
      </c>
      <c r="B120" s="2" t="s">
        <v>352</v>
      </c>
      <c r="C120" s="2" t="s">
        <v>39</v>
      </c>
      <c r="D120" s="51">
        <v>314854.55</v>
      </c>
      <c r="E120" s="51">
        <v>3394.11</v>
      </c>
      <c r="F120" s="1">
        <v>45181</v>
      </c>
      <c r="G120" s="1">
        <v>45389</v>
      </c>
      <c r="H120" s="2" t="s">
        <v>353</v>
      </c>
      <c r="I120" s="2" t="s">
        <v>29</v>
      </c>
      <c r="J120">
        <f>Sheet1[[#This Row],[policy_end_date]]-Sheet1[[#This Row],[policy_start_date]]</f>
        <v>208</v>
      </c>
      <c r="K120" s="5">
        <f>(Sheet1[[#This Row],[policy_end_date]]-Sheet1[[#This Row],[policy_start_date]])/365</f>
        <v>0.56986301369863013</v>
      </c>
      <c r="L120" s="2" t="str">
        <f>IF(Sheet1[[#This Row],[coverage_amount]]&lt;300000,"Low",IF(Sheet1[[#This Row],[coverage_amount]]&lt;700000,"Medium","High"))</f>
        <v>Medium</v>
      </c>
      <c r="M120" s="2" t="str">
        <f>IF(Sheet1[[#This Row],[annual_premium]]&lt;15000,"Low",IF(Sheet1[[#This Row],[annual_premium]]&lt;35000,"Medium","High"))</f>
        <v>Low</v>
      </c>
      <c r="N120" s="2">
        <f>YEAR(Sheet1[[#This Row],[policy_start_date]])</f>
        <v>2023</v>
      </c>
      <c r="O120" s="2" t="str">
        <f>TEXT(Sheet1[[#This Row],[policy_start_date]],"mmm")</f>
        <v>Sep</v>
      </c>
      <c r="P120" s="2" t="str">
        <f>"Q"&amp;ROUNDUP(MONTH(Sheet1[[#This Row],[policy_start_date]])/3,0)</f>
        <v>Q3</v>
      </c>
      <c r="Q120" s="2">
        <f ca="1">DATEDIF(Sheet1[[#This Row],[policy_start_date]],TODAY(),"D")</f>
        <v>1051</v>
      </c>
      <c r="R120" s="2">
        <f>YEAR(Sheet1[[#This Row],[policy_end_date]])</f>
        <v>2024</v>
      </c>
      <c r="S120" s="2" t="str">
        <f>TEXT(Sheet1[[#This Row],[policy_end_date]],"mmm")</f>
        <v>Apr</v>
      </c>
      <c r="T120" s="2" t="str">
        <f>IF(Sheet1[[#This Row],[status]]="Active","Active","Inactive")</f>
        <v>Inactive</v>
      </c>
      <c r="U120" s="6">
        <f>Sheet1[[#This Row],[coverage_amount]]/Sheet1[[#This Row],[annual_premium]]</f>
        <v>92.764981099610793</v>
      </c>
    </row>
    <row r="121" spans="1:21" x14ac:dyDescent="0.3">
      <c r="A121" s="2" t="s">
        <v>354</v>
      </c>
      <c r="B121" s="2" t="s">
        <v>355</v>
      </c>
      <c r="C121" s="2" t="s">
        <v>16</v>
      </c>
      <c r="D121" s="51">
        <v>920608.67</v>
      </c>
      <c r="E121" s="51">
        <v>47902.76</v>
      </c>
      <c r="F121" s="1">
        <v>44446</v>
      </c>
      <c r="G121" s="1">
        <v>45340</v>
      </c>
      <c r="H121" s="2" t="s">
        <v>58</v>
      </c>
      <c r="I121" s="2" t="s">
        <v>13</v>
      </c>
      <c r="J121">
        <f>Sheet1[[#This Row],[policy_end_date]]-Sheet1[[#This Row],[policy_start_date]]</f>
        <v>894</v>
      </c>
      <c r="K121" s="5">
        <f>(Sheet1[[#This Row],[policy_end_date]]-Sheet1[[#This Row],[policy_start_date]])/365</f>
        <v>2.4493150684931506</v>
      </c>
      <c r="L121" s="2" t="str">
        <f>IF(Sheet1[[#This Row],[coverage_amount]]&lt;300000,"Low",IF(Sheet1[[#This Row],[coverage_amount]]&lt;700000,"Medium","High"))</f>
        <v>High</v>
      </c>
      <c r="M121" s="2" t="str">
        <f>IF(Sheet1[[#This Row],[annual_premium]]&lt;15000,"Low",IF(Sheet1[[#This Row],[annual_premium]]&lt;35000,"Medium","High"))</f>
        <v>High</v>
      </c>
      <c r="N121" s="2">
        <f>YEAR(Sheet1[[#This Row],[policy_start_date]])</f>
        <v>2021</v>
      </c>
      <c r="O121" s="2" t="str">
        <f>TEXT(Sheet1[[#This Row],[policy_start_date]],"mmm")</f>
        <v>Sep</v>
      </c>
      <c r="P121" s="2" t="str">
        <f>"Q"&amp;ROUNDUP(MONTH(Sheet1[[#This Row],[policy_start_date]])/3,0)</f>
        <v>Q3</v>
      </c>
      <c r="Q121" s="2">
        <f ca="1">DATEDIF(Sheet1[[#This Row],[policy_start_date]],TODAY(),"D")</f>
        <v>1786</v>
      </c>
      <c r="R121" s="2">
        <f>YEAR(Sheet1[[#This Row],[policy_end_date]])</f>
        <v>2024</v>
      </c>
      <c r="S121" s="2" t="str">
        <f>TEXT(Sheet1[[#This Row],[policy_end_date]],"mmm")</f>
        <v>Feb</v>
      </c>
      <c r="T121" s="2" t="str">
        <f>IF(Sheet1[[#This Row],[status]]="Active","Active","Inactive")</f>
        <v>Active</v>
      </c>
      <c r="U121" s="6">
        <f>Sheet1[[#This Row],[coverage_amount]]/Sheet1[[#This Row],[annual_premium]]</f>
        <v>19.218280324557501</v>
      </c>
    </row>
    <row r="122" spans="1:21" x14ac:dyDescent="0.3">
      <c r="A122" s="2" t="s">
        <v>356</v>
      </c>
      <c r="B122" s="2" t="s">
        <v>357</v>
      </c>
      <c r="C122" s="2" t="s">
        <v>39</v>
      </c>
      <c r="D122" s="51">
        <v>594550.06999999995</v>
      </c>
      <c r="E122" s="51">
        <v>9010.26</v>
      </c>
      <c r="F122" s="1">
        <v>44254</v>
      </c>
      <c r="G122" s="1">
        <v>44257</v>
      </c>
      <c r="H122" s="2" t="s">
        <v>358</v>
      </c>
      <c r="I122" s="2" t="s">
        <v>13</v>
      </c>
      <c r="J122">
        <f>Sheet1[[#This Row],[policy_end_date]]-Sheet1[[#This Row],[policy_start_date]]</f>
        <v>3</v>
      </c>
      <c r="K122" s="5">
        <f>(Sheet1[[#This Row],[policy_end_date]]-Sheet1[[#This Row],[policy_start_date]])/365</f>
        <v>8.21917808219178E-3</v>
      </c>
      <c r="L122" s="2" t="str">
        <f>IF(Sheet1[[#This Row],[coverage_amount]]&lt;300000,"Low",IF(Sheet1[[#This Row],[coverage_amount]]&lt;700000,"Medium","High"))</f>
        <v>Medium</v>
      </c>
      <c r="M122" s="2" t="str">
        <f>IF(Sheet1[[#This Row],[annual_premium]]&lt;15000,"Low",IF(Sheet1[[#This Row],[annual_premium]]&lt;35000,"Medium","High"))</f>
        <v>Low</v>
      </c>
      <c r="N122" s="2">
        <f>YEAR(Sheet1[[#This Row],[policy_start_date]])</f>
        <v>2021</v>
      </c>
      <c r="O122" s="2" t="str">
        <f>TEXT(Sheet1[[#This Row],[policy_start_date]],"mmm")</f>
        <v>Feb</v>
      </c>
      <c r="P122" s="2" t="str">
        <f>"Q"&amp;ROUNDUP(MONTH(Sheet1[[#This Row],[policy_start_date]])/3,0)</f>
        <v>Q1</v>
      </c>
      <c r="Q122" s="2">
        <f ca="1">DATEDIF(Sheet1[[#This Row],[policy_start_date]],TODAY(),"D")</f>
        <v>1978</v>
      </c>
      <c r="R122" s="2">
        <f>YEAR(Sheet1[[#This Row],[policy_end_date]])</f>
        <v>2021</v>
      </c>
      <c r="S122" s="2" t="str">
        <f>TEXT(Sheet1[[#This Row],[policy_end_date]],"mmm")</f>
        <v>Mar</v>
      </c>
      <c r="T122" s="2" t="str">
        <f>IF(Sheet1[[#This Row],[status]]="Active","Active","Inactive")</f>
        <v>Active</v>
      </c>
      <c r="U122" s="6">
        <f>Sheet1[[#This Row],[coverage_amount]]/Sheet1[[#This Row],[annual_premium]]</f>
        <v>65.985894968624649</v>
      </c>
    </row>
    <row r="123" spans="1:21" x14ac:dyDescent="0.3">
      <c r="A123" s="2" t="s">
        <v>359</v>
      </c>
      <c r="B123" s="2" t="s">
        <v>360</v>
      </c>
      <c r="C123" s="2" t="s">
        <v>11</v>
      </c>
      <c r="D123" s="51">
        <v>467143.44</v>
      </c>
      <c r="E123" s="51">
        <v>36337.26</v>
      </c>
      <c r="F123" s="1">
        <v>44657</v>
      </c>
      <c r="G123" s="1">
        <v>44871</v>
      </c>
      <c r="H123" s="2" t="s">
        <v>272</v>
      </c>
      <c r="I123" s="2" t="s">
        <v>13</v>
      </c>
      <c r="J123">
        <f>Sheet1[[#This Row],[policy_end_date]]-Sheet1[[#This Row],[policy_start_date]]</f>
        <v>214</v>
      </c>
      <c r="K123" s="5">
        <f>(Sheet1[[#This Row],[policy_end_date]]-Sheet1[[#This Row],[policy_start_date]])/365</f>
        <v>0.58630136986301373</v>
      </c>
      <c r="L123" s="2" t="str">
        <f>IF(Sheet1[[#This Row],[coverage_amount]]&lt;300000,"Low",IF(Sheet1[[#This Row],[coverage_amount]]&lt;700000,"Medium","High"))</f>
        <v>Medium</v>
      </c>
      <c r="M123" s="2" t="str">
        <f>IF(Sheet1[[#This Row],[annual_premium]]&lt;15000,"Low",IF(Sheet1[[#This Row],[annual_premium]]&lt;35000,"Medium","High"))</f>
        <v>High</v>
      </c>
      <c r="N123" s="2">
        <f>YEAR(Sheet1[[#This Row],[policy_start_date]])</f>
        <v>2022</v>
      </c>
      <c r="O123" s="2" t="str">
        <f>TEXT(Sheet1[[#This Row],[policy_start_date]],"mmm")</f>
        <v>Apr</v>
      </c>
      <c r="P123" s="2" t="str">
        <f>"Q"&amp;ROUNDUP(MONTH(Sheet1[[#This Row],[policy_start_date]])/3,0)</f>
        <v>Q2</v>
      </c>
      <c r="Q123" s="2">
        <f ca="1">DATEDIF(Sheet1[[#This Row],[policy_start_date]],TODAY(),"D")</f>
        <v>1575</v>
      </c>
      <c r="R123" s="2">
        <f>YEAR(Sheet1[[#This Row],[policy_end_date]])</f>
        <v>2022</v>
      </c>
      <c r="S123" s="2" t="str">
        <f>TEXT(Sheet1[[#This Row],[policy_end_date]],"mmm")</f>
        <v>Nov</v>
      </c>
      <c r="T123" s="2" t="str">
        <f>IF(Sheet1[[#This Row],[status]]="Active","Active","Inactive")</f>
        <v>Active</v>
      </c>
      <c r="U123" s="6">
        <f>Sheet1[[#This Row],[coverage_amount]]/Sheet1[[#This Row],[annual_premium]]</f>
        <v>12.855769532430347</v>
      </c>
    </row>
    <row r="124" spans="1:21" x14ac:dyDescent="0.3">
      <c r="A124" s="2" t="s">
        <v>361</v>
      </c>
      <c r="B124" s="2" t="s">
        <v>362</v>
      </c>
      <c r="C124" s="2" t="s">
        <v>39</v>
      </c>
      <c r="D124" s="51">
        <v>417868.86</v>
      </c>
      <c r="E124" s="51">
        <v>16342.56</v>
      </c>
      <c r="F124" s="1">
        <v>45124</v>
      </c>
      <c r="G124" s="1">
        <v>45323</v>
      </c>
      <c r="H124" s="2" t="s">
        <v>185</v>
      </c>
      <c r="I124" s="2" t="s">
        <v>13</v>
      </c>
      <c r="J124">
        <f>Sheet1[[#This Row],[policy_end_date]]-Sheet1[[#This Row],[policy_start_date]]</f>
        <v>199</v>
      </c>
      <c r="K124" s="5">
        <f>(Sheet1[[#This Row],[policy_end_date]]-Sheet1[[#This Row],[policy_start_date]])/365</f>
        <v>0.54520547945205478</v>
      </c>
      <c r="L124" s="2" t="str">
        <f>IF(Sheet1[[#This Row],[coverage_amount]]&lt;300000,"Low",IF(Sheet1[[#This Row],[coverage_amount]]&lt;700000,"Medium","High"))</f>
        <v>Medium</v>
      </c>
      <c r="M124" s="2" t="str">
        <f>IF(Sheet1[[#This Row],[annual_premium]]&lt;15000,"Low",IF(Sheet1[[#This Row],[annual_premium]]&lt;35000,"Medium","High"))</f>
        <v>Medium</v>
      </c>
      <c r="N124" s="2">
        <f>YEAR(Sheet1[[#This Row],[policy_start_date]])</f>
        <v>2023</v>
      </c>
      <c r="O124" s="2" t="str">
        <f>TEXT(Sheet1[[#This Row],[policy_start_date]],"mmm")</f>
        <v>Jul</v>
      </c>
      <c r="P124" s="2" t="str">
        <f>"Q"&amp;ROUNDUP(MONTH(Sheet1[[#This Row],[policy_start_date]])/3,0)</f>
        <v>Q3</v>
      </c>
      <c r="Q124" s="2">
        <f ca="1">DATEDIF(Sheet1[[#This Row],[policy_start_date]],TODAY(),"D")</f>
        <v>1108</v>
      </c>
      <c r="R124" s="2">
        <f>YEAR(Sheet1[[#This Row],[policy_end_date]])</f>
        <v>2024</v>
      </c>
      <c r="S124" s="2" t="str">
        <f>TEXT(Sheet1[[#This Row],[policy_end_date]],"mmm")</f>
        <v>Feb</v>
      </c>
      <c r="T124" s="2" t="str">
        <f>IF(Sheet1[[#This Row],[status]]="Active","Active","Inactive")</f>
        <v>Active</v>
      </c>
      <c r="U124" s="6">
        <f>Sheet1[[#This Row],[coverage_amount]]/Sheet1[[#This Row],[annual_premium]]</f>
        <v>25.569363673745116</v>
      </c>
    </row>
    <row r="125" spans="1:21" x14ac:dyDescent="0.3">
      <c r="A125" s="2" t="s">
        <v>363</v>
      </c>
      <c r="B125" s="2" t="s">
        <v>364</v>
      </c>
      <c r="C125" s="2" t="s">
        <v>16</v>
      </c>
      <c r="D125" s="51">
        <v>435282.08</v>
      </c>
      <c r="E125" s="51">
        <v>4945.4399999999996</v>
      </c>
      <c r="F125" s="1">
        <v>45022</v>
      </c>
      <c r="G125" s="1">
        <v>45475</v>
      </c>
      <c r="H125" s="2" t="s">
        <v>365</v>
      </c>
      <c r="I125" s="2" t="s">
        <v>29</v>
      </c>
      <c r="J125">
        <f>Sheet1[[#This Row],[policy_end_date]]-Sheet1[[#This Row],[policy_start_date]]</f>
        <v>453</v>
      </c>
      <c r="K125" s="5">
        <f>(Sheet1[[#This Row],[policy_end_date]]-Sheet1[[#This Row],[policy_start_date]])/365</f>
        <v>1.2410958904109588</v>
      </c>
      <c r="L125" s="2" t="str">
        <f>IF(Sheet1[[#This Row],[coverage_amount]]&lt;300000,"Low",IF(Sheet1[[#This Row],[coverage_amount]]&lt;700000,"Medium","High"))</f>
        <v>Medium</v>
      </c>
      <c r="M125" s="2" t="str">
        <f>IF(Sheet1[[#This Row],[annual_premium]]&lt;15000,"Low",IF(Sheet1[[#This Row],[annual_premium]]&lt;35000,"Medium","High"))</f>
        <v>Low</v>
      </c>
      <c r="N125" s="2">
        <f>YEAR(Sheet1[[#This Row],[policy_start_date]])</f>
        <v>2023</v>
      </c>
      <c r="O125" s="2" t="str">
        <f>TEXT(Sheet1[[#This Row],[policy_start_date]],"mmm")</f>
        <v>Apr</v>
      </c>
      <c r="P125" s="2" t="str">
        <f>"Q"&amp;ROUNDUP(MONTH(Sheet1[[#This Row],[policy_start_date]])/3,0)</f>
        <v>Q2</v>
      </c>
      <c r="Q125" s="2">
        <f ca="1">DATEDIF(Sheet1[[#This Row],[policy_start_date]],TODAY(),"D")</f>
        <v>1210</v>
      </c>
      <c r="R125" s="2">
        <f>YEAR(Sheet1[[#This Row],[policy_end_date]])</f>
        <v>2024</v>
      </c>
      <c r="S125" s="2" t="str">
        <f>TEXT(Sheet1[[#This Row],[policy_end_date]],"mmm")</f>
        <v>Jul</v>
      </c>
      <c r="T125" s="2" t="str">
        <f>IF(Sheet1[[#This Row],[status]]="Active","Active","Inactive")</f>
        <v>Inactive</v>
      </c>
      <c r="U125" s="6">
        <f>Sheet1[[#This Row],[coverage_amount]]/Sheet1[[#This Row],[annual_premium]]</f>
        <v>88.016855931929229</v>
      </c>
    </row>
    <row r="126" spans="1:21" x14ac:dyDescent="0.3">
      <c r="A126" s="2" t="s">
        <v>366</v>
      </c>
      <c r="B126" s="2" t="s">
        <v>367</v>
      </c>
      <c r="C126" s="2" t="s">
        <v>11</v>
      </c>
      <c r="D126" s="51">
        <v>613221.17000000004</v>
      </c>
      <c r="E126" s="51">
        <v>37425.620000000003</v>
      </c>
      <c r="F126" s="1">
        <v>44373</v>
      </c>
      <c r="G126" s="1">
        <v>44728</v>
      </c>
      <c r="H126" s="2" t="s">
        <v>368</v>
      </c>
      <c r="I126" s="2" t="s">
        <v>18</v>
      </c>
      <c r="J126">
        <f>Sheet1[[#This Row],[policy_end_date]]-Sheet1[[#This Row],[policy_start_date]]</f>
        <v>355</v>
      </c>
      <c r="K126" s="5">
        <f>(Sheet1[[#This Row],[policy_end_date]]-Sheet1[[#This Row],[policy_start_date]])/365</f>
        <v>0.9726027397260274</v>
      </c>
      <c r="L126" s="2" t="str">
        <f>IF(Sheet1[[#This Row],[coverage_amount]]&lt;300000,"Low",IF(Sheet1[[#This Row],[coverage_amount]]&lt;700000,"Medium","High"))</f>
        <v>Medium</v>
      </c>
      <c r="M126" s="2" t="str">
        <f>IF(Sheet1[[#This Row],[annual_premium]]&lt;15000,"Low",IF(Sheet1[[#This Row],[annual_premium]]&lt;35000,"Medium","High"))</f>
        <v>High</v>
      </c>
      <c r="N126" s="2">
        <f>YEAR(Sheet1[[#This Row],[policy_start_date]])</f>
        <v>2021</v>
      </c>
      <c r="O126" s="2" t="str">
        <f>TEXT(Sheet1[[#This Row],[policy_start_date]],"mmm")</f>
        <v>Jun</v>
      </c>
      <c r="P126" s="2" t="str">
        <f>"Q"&amp;ROUNDUP(MONTH(Sheet1[[#This Row],[policy_start_date]])/3,0)</f>
        <v>Q2</v>
      </c>
      <c r="Q126" s="2">
        <f ca="1">DATEDIF(Sheet1[[#This Row],[policy_start_date]],TODAY(),"D")</f>
        <v>1859</v>
      </c>
      <c r="R126" s="2">
        <f>YEAR(Sheet1[[#This Row],[policy_end_date]])</f>
        <v>2022</v>
      </c>
      <c r="S126" s="2" t="str">
        <f>TEXT(Sheet1[[#This Row],[policy_end_date]],"mmm")</f>
        <v>Jun</v>
      </c>
      <c r="T126" s="2" t="str">
        <f>IF(Sheet1[[#This Row],[status]]="Active","Active","Inactive")</f>
        <v>Inactive</v>
      </c>
      <c r="U126" s="6">
        <f>Sheet1[[#This Row],[coverage_amount]]/Sheet1[[#This Row],[annual_premium]]</f>
        <v>16.385063761134752</v>
      </c>
    </row>
    <row r="127" spans="1:21" x14ac:dyDescent="0.3">
      <c r="A127" s="2" t="s">
        <v>369</v>
      </c>
      <c r="B127" s="2" t="s">
        <v>370</v>
      </c>
      <c r="C127" s="2" t="s">
        <v>35</v>
      </c>
      <c r="D127" s="51">
        <v>935852.47</v>
      </c>
      <c r="E127" s="51">
        <v>26200.79</v>
      </c>
      <c r="F127" s="1">
        <v>45408</v>
      </c>
      <c r="G127" s="1">
        <v>45744</v>
      </c>
      <c r="H127" s="2" t="s">
        <v>371</v>
      </c>
      <c r="I127" s="2" t="s">
        <v>18</v>
      </c>
      <c r="J127">
        <f>Sheet1[[#This Row],[policy_end_date]]-Sheet1[[#This Row],[policy_start_date]]</f>
        <v>336</v>
      </c>
      <c r="K127" s="5">
        <f>(Sheet1[[#This Row],[policy_end_date]]-Sheet1[[#This Row],[policy_start_date]])/365</f>
        <v>0.92054794520547945</v>
      </c>
      <c r="L127" s="2" t="str">
        <f>IF(Sheet1[[#This Row],[coverage_amount]]&lt;300000,"Low",IF(Sheet1[[#This Row],[coverage_amount]]&lt;700000,"Medium","High"))</f>
        <v>High</v>
      </c>
      <c r="M127" s="2" t="str">
        <f>IF(Sheet1[[#This Row],[annual_premium]]&lt;15000,"Low",IF(Sheet1[[#This Row],[annual_premium]]&lt;35000,"Medium","High"))</f>
        <v>Medium</v>
      </c>
      <c r="N127" s="2">
        <f>YEAR(Sheet1[[#This Row],[policy_start_date]])</f>
        <v>2024</v>
      </c>
      <c r="O127" s="2" t="str">
        <f>TEXT(Sheet1[[#This Row],[policy_start_date]],"mmm")</f>
        <v>Apr</v>
      </c>
      <c r="P127" s="2" t="str">
        <f>"Q"&amp;ROUNDUP(MONTH(Sheet1[[#This Row],[policy_start_date]])/3,0)</f>
        <v>Q2</v>
      </c>
      <c r="Q127" s="2">
        <f ca="1">DATEDIF(Sheet1[[#This Row],[policy_start_date]],TODAY(),"D")</f>
        <v>824</v>
      </c>
      <c r="R127" s="2">
        <f>YEAR(Sheet1[[#This Row],[policy_end_date]])</f>
        <v>2025</v>
      </c>
      <c r="S127" s="2" t="str">
        <f>TEXT(Sheet1[[#This Row],[policy_end_date]],"mmm")</f>
        <v>Mar</v>
      </c>
      <c r="T127" s="2" t="str">
        <f>IF(Sheet1[[#This Row],[status]]="Active","Active","Inactive")</f>
        <v>Inactive</v>
      </c>
      <c r="U127" s="6">
        <f>Sheet1[[#This Row],[coverage_amount]]/Sheet1[[#This Row],[annual_premium]]</f>
        <v>35.718482915973141</v>
      </c>
    </row>
    <row r="128" spans="1:21" x14ac:dyDescent="0.3">
      <c r="A128" s="2" t="s">
        <v>372</v>
      </c>
      <c r="B128" s="2" t="s">
        <v>373</v>
      </c>
      <c r="C128" s="2" t="s">
        <v>35</v>
      </c>
      <c r="D128" s="51">
        <v>103391.78</v>
      </c>
      <c r="E128" s="51">
        <v>32972.370000000003</v>
      </c>
      <c r="F128" s="1">
        <v>44408</v>
      </c>
      <c r="G128" s="1">
        <v>44462</v>
      </c>
      <c r="H128" s="2" t="s">
        <v>374</v>
      </c>
      <c r="I128" s="2" t="s">
        <v>29</v>
      </c>
      <c r="J128">
        <f>Sheet1[[#This Row],[policy_end_date]]-Sheet1[[#This Row],[policy_start_date]]</f>
        <v>54</v>
      </c>
      <c r="K128" s="5">
        <f>(Sheet1[[#This Row],[policy_end_date]]-Sheet1[[#This Row],[policy_start_date]])/365</f>
        <v>0.14794520547945206</v>
      </c>
      <c r="L128" s="2" t="str">
        <f>IF(Sheet1[[#This Row],[coverage_amount]]&lt;300000,"Low",IF(Sheet1[[#This Row],[coverage_amount]]&lt;700000,"Medium","High"))</f>
        <v>Low</v>
      </c>
      <c r="M128" s="2" t="str">
        <f>IF(Sheet1[[#This Row],[annual_premium]]&lt;15000,"Low",IF(Sheet1[[#This Row],[annual_premium]]&lt;35000,"Medium","High"))</f>
        <v>Medium</v>
      </c>
      <c r="N128" s="2">
        <f>YEAR(Sheet1[[#This Row],[policy_start_date]])</f>
        <v>2021</v>
      </c>
      <c r="O128" s="2" t="str">
        <f>TEXT(Sheet1[[#This Row],[policy_start_date]],"mmm")</f>
        <v>Jul</v>
      </c>
      <c r="P128" s="2" t="str">
        <f>"Q"&amp;ROUNDUP(MONTH(Sheet1[[#This Row],[policy_start_date]])/3,0)</f>
        <v>Q3</v>
      </c>
      <c r="Q128" s="2">
        <f ca="1">DATEDIF(Sheet1[[#This Row],[policy_start_date]],TODAY(),"D")</f>
        <v>1824</v>
      </c>
      <c r="R128" s="2">
        <f>YEAR(Sheet1[[#This Row],[policy_end_date]])</f>
        <v>2021</v>
      </c>
      <c r="S128" s="2" t="str">
        <f>TEXT(Sheet1[[#This Row],[policy_end_date]],"mmm")</f>
        <v>Sep</v>
      </c>
      <c r="T128" s="2" t="str">
        <f>IF(Sheet1[[#This Row],[status]]="Active","Active","Inactive")</f>
        <v>Inactive</v>
      </c>
      <c r="U128" s="6">
        <f>Sheet1[[#This Row],[coverage_amount]]/Sheet1[[#This Row],[annual_premium]]</f>
        <v>3.1357096866254985</v>
      </c>
    </row>
    <row r="129" spans="1:21" x14ac:dyDescent="0.3">
      <c r="A129" s="2" t="s">
        <v>375</v>
      </c>
      <c r="B129" s="2" t="s">
        <v>376</v>
      </c>
      <c r="C129" s="2" t="s">
        <v>16</v>
      </c>
      <c r="D129" s="51">
        <v>245136.82</v>
      </c>
      <c r="E129" s="51">
        <v>45961.14</v>
      </c>
      <c r="F129" s="1">
        <v>45223</v>
      </c>
      <c r="G129" s="1">
        <v>45335</v>
      </c>
      <c r="H129" s="2" t="s">
        <v>377</v>
      </c>
      <c r="I129" s="2" t="s">
        <v>13</v>
      </c>
      <c r="J129">
        <f>Sheet1[[#This Row],[policy_end_date]]-Sheet1[[#This Row],[policy_start_date]]</f>
        <v>112</v>
      </c>
      <c r="K129" s="5">
        <f>(Sheet1[[#This Row],[policy_end_date]]-Sheet1[[#This Row],[policy_start_date]])/365</f>
        <v>0.30684931506849317</v>
      </c>
      <c r="L129" s="2" t="str">
        <f>IF(Sheet1[[#This Row],[coverage_amount]]&lt;300000,"Low",IF(Sheet1[[#This Row],[coverage_amount]]&lt;700000,"Medium","High"))</f>
        <v>Low</v>
      </c>
      <c r="M129" s="2" t="str">
        <f>IF(Sheet1[[#This Row],[annual_premium]]&lt;15000,"Low",IF(Sheet1[[#This Row],[annual_premium]]&lt;35000,"Medium","High"))</f>
        <v>High</v>
      </c>
      <c r="N129" s="2">
        <f>YEAR(Sheet1[[#This Row],[policy_start_date]])</f>
        <v>2023</v>
      </c>
      <c r="O129" s="2" t="str">
        <f>TEXT(Sheet1[[#This Row],[policy_start_date]],"mmm")</f>
        <v>Oct</v>
      </c>
      <c r="P129" s="2" t="str">
        <f>"Q"&amp;ROUNDUP(MONTH(Sheet1[[#This Row],[policy_start_date]])/3,0)</f>
        <v>Q4</v>
      </c>
      <c r="Q129" s="2">
        <f ca="1">DATEDIF(Sheet1[[#This Row],[policy_start_date]],TODAY(),"D")</f>
        <v>1009</v>
      </c>
      <c r="R129" s="2">
        <f>YEAR(Sheet1[[#This Row],[policy_end_date]])</f>
        <v>2024</v>
      </c>
      <c r="S129" s="2" t="str">
        <f>TEXT(Sheet1[[#This Row],[policy_end_date]],"mmm")</f>
        <v>Feb</v>
      </c>
      <c r="T129" s="2" t="str">
        <f>IF(Sheet1[[#This Row],[status]]="Active","Active","Inactive")</f>
        <v>Active</v>
      </c>
      <c r="U129" s="6">
        <f>Sheet1[[#This Row],[coverage_amount]]/Sheet1[[#This Row],[annual_premium]]</f>
        <v>5.3335670089993421</v>
      </c>
    </row>
    <row r="130" spans="1:21" x14ac:dyDescent="0.3">
      <c r="A130" s="2" t="s">
        <v>378</v>
      </c>
      <c r="B130" s="2" t="s">
        <v>379</v>
      </c>
      <c r="C130" s="2" t="s">
        <v>35</v>
      </c>
      <c r="D130" s="51">
        <v>600832.17000000004</v>
      </c>
      <c r="E130" s="51">
        <v>30630.86</v>
      </c>
      <c r="F130" s="1">
        <v>44400</v>
      </c>
      <c r="G130" s="1">
        <v>45222</v>
      </c>
      <c r="H130" s="2" t="s">
        <v>380</v>
      </c>
      <c r="I130" s="2" t="s">
        <v>13</v>
      </c>
      <c r="J130">
        <f>Sheet1[[#This Row],[policy_end_date]]-Sheet1[[#This Row],[policy_start_date]]</f>
        <v>822</v>
      </c>
      <c r="K130" s="5">
        <f>(Sheet1[[#This Row],[policy_end_date]]-Sheet1[[#This Row],[policy_start_date]])/365</f>
        <v>2.2520547945205478</v>
      </c>
      <c r="L130" s="2" t="str">
        <f>IF(Sheet1[[#This Row],[coverage_amount]]&lt;300000,"Low",IF(Sheet1[[#This Row],[coverage_amount]]&lt;700000,"Medium","High"))</f>
        <v>Medium</v>
      </c>
      <c r="M130" s="2" t="str">
        <f>IF(Sheet1[[#This Row],[annual_premium]]&lt;15000,"Low",IF(Sheet1[[#This Row],[annual_premium]]&lt;35000,"Medium","High"))</f>
        <v>Medium</v>
      </c>
      <c r="N130" s="2">
        <f>YEAR(Sheet1[[#This Row],[policy_start_date]])</f>
        <v>2021</v>
      </c>
      <c r="O130" s="2" t="str">
        <f>TEXT(Sheet1[[#This Row],[policy_start_date]],"mmm")</f>
        <v>Jul</v>
      </c>
      <c r="P130" s="2" t="str">
        <f>"Q"&amp;ROUNDUP(MONTH(Sheet1[[#This Row],[policy_start_date]])/3,0)</f>
        <v>Q3</v>
      </c>
      <c r="Q130" s="2">
        <f ca="1">DATEDIF(Sheet1[[#This Row],[policy_start_date]],TODAY(),"D")</f>
        <v>1832</v>
      </c>
      <c r="R130" s="2">
        <f>YEAR(Sheet1[[#This Row],[policy_end_date]])</f>
        <v>2023</v>
      </c>
      <c r="S130" s="2" t="str">
        <f>TEXT(Sheet1[[#This Row],[policy_end_date]],"mmm")</f>
        <v>Oct</v>
      </c>
      <c r="T130" s="2" t="str">
        <f>IF(Sheet1[[#This Row],[status]]="Active","Active","Inactive")</f>
        <v>Active</v>
      </c>
      <c r="U130" s="6">
        <f>Sheet1[[#This Row],[coverage_amount]]/Sheet1[[#This Row],[annual_premium]]</f>
        <v>19.615256313404196</v>
      </c>
    </row>
    <row r="131" spans="1:21" x14ac:dyDescent="0.3">
      <c r="A131" s="2" t="s">
        <v>381</v>
      </c>
      <c r="B131" s="2" t="s">
        <v>382</v>
      </c>
      <c r="C131" s="2" t="s">
        <v>39</v>
      </c>
      <c r="D131" s="51">
        <v>224708.41</v>
      </c>
      <c r="E131" s="51">
        <v>49666.67</v>
      </c>
      <c r="F131" s="1">
        <v>44067</v>
      </c>
      <c r="G131" s="1">
        <v>44550</v>
      </c>
      <c r="H131" s="2" t="s">
        <v>383</v>
      </c>
      <c r="I131" s="2" t="s">
        <v>29</v>
      </c>
      <c r="J131">
        <f>Sheet1[[#This Row],[policy_end_date]]-Sheet1[[#This Row],[policy_start_date]]</f>
        <v>483</v>
      </c>
      <c r="K131" s="5">
        <f>(Sheet1[[#This Row],[policy_end_date]]-Sheet1[[#This Row],[policy_start_date]])/365</f>
        <v>1.3232876712328767</v>
      </c>
      <c r="L131" s="2" t="str">
        <f>IF(Sheet1[[#This Row],[coverage_amount]]&lt;300000,"Low",IF(Sheet1[[#This Row],[coverage_amount]]&lt;700000,"Medium","High"))</f>
        <v>Low</v>
      </c>
      <c r="M131" s="2" t="str">
        <f>IF(Sheet1[[#This Row],[annual_premium]]&lt;15000,"Low",IF(Sheet1[[#This Row],[annual_premium]]&lt;35000,"Medium","High"))</f>
        <v>High</v>
      </c>
      <c r="N131" s="2">
        <f>YEAR(Sheet1[[#This Row],[policy_start_date]])</f>
        <v>2020</v>
      </c>
      <c r="O131" s="2" t="str">
        <f>TEXT(Sheet1[[#This Row],[policy_start_date]],"mmm")</f>
        <v>Aug</v>
      </c>
      <c r="P131" s="2" t="str">
        <f>"Q"&amp;ROUNDUP(MONTH(Sheet1[[#This Row],[policy_start_date]])/3,0)</f>
        <v>Q3</v>
      </c>
      <c r="Q131" s="2">
        <f ca="1">DATEDIF(Sheet1[[#This Row],[policy_start_date]],TODAY(),"D")</f>
        <v>2165</v>
      </c>
      <c r="R131" s="2">
        <f>YEAR(Sheet1[[#This Row],[policy_end_date]])</f>
        <v>2021</v>
      </c>
      <c r="S131" s="2" t="str">
        <f>TEXT(Sheet1[[#This Row],[policy_end_date]],"mmm")</f>
        <v>Dec</v>
      </c>
      <c r="T131" s="2" t="str">
        <f>IF(Sheet1[[#This Row],[status]]="Active","Active","Inactive")</f>
        <v>Inactive</v>
      </c>
      <c r="U131" s="6">
        <f>Sheet1[[#This Row],[coverage_amount]]/Sheet1[[#This Row],[annual_premium]]</f>
        <v>4.5243300990382487</v>
      </c>
    </row>
    <row r="132" spans="1:21" x14ac:dyDescent="0.3">
      <c r="A132" s="2" t="s">
        <v>384</v>
      </c>
      <c r="B132" s="2" t="s">
        <v>385</v>
      </c>
      <c r="C132" s="2" t="s">
        <v>11</v>
      </c>
      <c r="D132" s="51">
        <v>541202.32999999996</v>
      </c>
      <c r="E132" s="51">
        <v>21726.79</v>
      </c>
      <c r="F132" s="1">
        <v>44533</v>
      </c>
      <c r="G132" s="1">
        <v>45641</v>
      </c>
      <c r="H132" s="2" t="s">
        <v>386</v>
      </c>
      <c r="I132" s="2" t="s">
        <v>29</v>
      </c>
      <c r="J132">
        <f>Sheet1[[#This Row],[policy_end_date]]-Sheet1[[#This Row],[policy_start_date]]</f>
        <v>1108</v>
      </c>
      <c r="K132" s="5">
        <f>(Sheet1[[#This Row],[policy_end_date]]-Sheet1[[#This Row],[policy_start_date]])/365</f>
        <v>3.0356164383561643</v>
      </c>
      <c r="L132" s="2" t="str">
        <f>IF(Sheet1[[#This Row],[coverage_amount]]&lt;300000,"Low",IF(Sheet1[[#This Row],[coverage_amount]]&lt;700000,"Medium","High"))</f>
        <v>Medium</v>
      </c>
      <c r="M132" s="2" t="str">
        <f>IF(Sheet1[[#This Row],[annual_premium]]&lt;15000,"Low",IF(Sheet1[[#This Row],[annual_premium]]&lt;35000,"Medium","High"))</f>
        <v>Medium</v>
      </c>
      <c r="N132" s="2">
        <f>YEAR(Sheet1[[#This Row],[policy_start_date]])</f>
        <v>2021</v>
      </c>
      <c r="O132" s="2" t="str">
        <f>TEXT(Sheet1[[#This Row],[policy_start_date]],"mmm")</f>
        <v>Dec</v>
      </c>
      <c r="P132" s="2" t="str">
        <f>"Q"&amp;ROUNDUP(MONTH(Sheet1[[#This Row],[policy_start_date]])/3,0)</f>
        <v>Q4</v>
      </c>
      <c r="Q132" s="2">
        <f ca="1">DATEDIF(Sheet1[[#This Row],[policy_start_date]],TODAY(),"D")</f>
        <v>1699</v>
      </c>
      <c r="R132" s="2">
        <f>YEAR(Sheet1[[#This Row],[policy_end_date]])</f>
        <v>2024</v>
      </c>
      <c r="S132" s="2" t="str">
        <f>TEXT(Sheet1[[#This Row],[policy_end_date]],"mmm")</f>
        <v>Dec</v>
      </c>
      <c r="T132" s="2" t="str">
        <f>IF(Sheet1[[#This Row],[status]]="Active","Active","Inactive")</f>
        <v>Inactive</v>
      </c>
      <c r="U132" s="6">
        <f>Sheet1[[#This Row],[coverage_amount]]/Sheet1[[#This Row],[annual_premium]]</f>
        <v>24.909447276841167</v>
      </c>
    </row>
    <row r="133" spans="1:21" x14ac:dyDescent="0.3">
      <c r="A133" s="2" t="s">
        <v>387</v>
      </c>
      <c r="B133" s="2" t="s">
        <v>388</v>
      </c>
      <c r="C133" s="2" t="s">
        <v>16</v>
      </c>
      <c r="D133" s="51">
        <v>632551.4</v>
      </c>
      <c r="E133" s="51">
        <v>30915.1</v>
      </c>
      <c r="F133" s="1">
        <v>45460</v>
      </c>
      <c r="G133" s="1">
        <v>45804</v>
      </c>
      <c r="H133" s="2" t="s">
        <v>389</v>
      </c>
      <c r="I133" s="2" t="s">
        <v>29</v>
      </c>
      <c r="J133">
        <f>Sheet1[[#This Row],[policy_end_date]]-Sheet1[[#This Row],[policy_start_date]]</f>
        <v>344</v>
      </c>
      <c r="K133" s="5">
        <f>(Sheet1[[#This Row],[policy_end_date]]-Sheet1[[#This Row],[policy_start_date]])/365</f>
        <v>0.94246575342465755</v>
      </c>
      <c r="L133" s="2" t="str">
        <f>IF(Sheet1[[#This Row],[coverage_amount]]&lt;300000,"Low",IF(Sheet1[[#This Row],[coverage_amount]]&lt;700000,"Medium","High"))</f>
        <v>Medium</v>
      </c>
      <c r="M133" s="2" t="str">
        <f>IF(Sheet1[[#This Row],[annual_premium]]&lt;15000,"Low",IF(Sheet1[[#This Row],[annual_premium]]&lt;35000,"Medium","High"))</f>
        <v>Medium</v>
      </c>
      <c r="N133" s="2">
        <f>YEAR(Sheet1[[#This Row],[policy_start_date]])</f>
        <v>2024</v>
      </c>
      <c r="O133" s="2" t="str">
        <f>TEXT(Sheet1[[#This Row],[policy_start_date]],"mmm")</f>
        <v>Jun</v>
      </c>
      <c r="P133" s="2" t="str">
        <f>"Q"&amp;ROUNDUP(MONTH(Sheet1[[#This Row],[policy_start_date]])/3,0)</f>
        <v>Q2</v>
      </c>
      <c r="Q133" s="2">
        <f ca="1">DATEDIF(Sheet1[[#This Row],[policy_start_date]],TODAY(),"D")</f>
        <v>772</v>
      </c>
      <c r="R133" s="2">
        <f>YEAR(Sheet1[[#This Row],[policy_end_date]])</f>
        <v>2025</v>
      </c>
      <c r="S133" s="2" t="str">
        <f>TEXT(Sheet1[[#This Row],[policy_end_date]],"mmm")</f>
        <v>May</v>
      </c>
      <c r="T133" s="2" t="str">
        <f>IF(Sheet1[[#This Row],[status]]="Active","Active","Inactive")</f>
        <v>Inactive</v>
      </c>
      <c r="U133" s="6">
        <f>Sheet1[[#This Row],[coverage_amount]]/Sheet1[[#This Row],[annual_premium]]</f>
        <v>20.460920391653271</v>
      </c>
    </row>
    <row r="134" spans="1:21" x14ac:dyDescent="0.3">
      <c r="A134" s="2" t="s">
        <v>390</v>
      </c>
      <c r="B134" s="2" t="s">
        <v>391</v>
      </c>
      <c r="C134" s="2" t="s">
        <v>16</v>
      </c>
      <c r="D134" s="51">
        <v>359350.66</v>
      </c>
      <c r="E134" s="51">
        <v>42116.51</v>
      </c>
      <c r="F134" s="1">
        <v>44962</v>
      </c>
      <c r="G134" s="1">
        <v>45806</v>
      </c>
      <c r="H134" s="2" t="s">
        <v>365</v>
      </c>
      <c r="I134" s="2" t="s">
        <v>18</v>
      </c>
      <c r="J134">
        <f>Sheet1[[#This Row],[policy_end_date]]-Sheet1[[#This Row],[policy_start_date]]</f>
        <v>844</v>
      </c>
      <c r="K134" s="5">
        <f>(Sheet1[[#This Row],[policy_end_date]]-Sheet1[[#This Row],[policy_start_date]])/365</f>
        <v>2.3123287671232875</v>
      </c>
      <c r="L134" s="2" t="str">
        <f>IF(Sheet1[[#This Row],[coverage_amount]]&lt;300000,"Low",IF(Sheet1[[#This Row],[coverage_amount]]&lt;700000,"Medium","High"))</f>
        <v>Medium</v>
      </c>
      <c r="M134" s="2" t="str">
        <f>IF(Sheet1[[#This Row],[annual_premium]]&lt;15000,"Low",IF(Sheet1[[#This Row],[annual_premium]]&lt;35000,"Medium","High"))</f>
        <v>High</v>
      </c>
      <c r="N134" s="2">
        <f>YEAR(Sheet1[[#This Row],[policy_start_date]])</f>
        <v>2023</v>
      </c>
      <c r="O134" s="2" t="str">
        <f>TEXT(Sheet1[[#This Row],[policy_start_date]],"mmm")</f>
        <v>Feb</v>
      </c>
      <c r="P134" s="2" t="str">
        <f>"Q"&amp;ROUNDUP(MONTH(Sheet1[[#This Row],[policy_start_date]])/3,0)</f>
        <v>Q1</v>
      </c>
      <c r="Q134" s="2">
        <f ca="1">DATEDIF(Sheet1[[#This Row],[policy_start_date]],TODAY(),"D")</f>
        <v>1270</v>
      </c>
      <c r="R134" s="2">
        <f>YEAR(Sheet1[[#This Row],[policy_end_date]])</f>
        <v>2025</v>
      </c>
      <c r="S134" s="2" t="str">
        <f>TEXT(Sheet1[[#This Row],[policy_end_date]],"mmm")</f>
        <v>May</v>
      </c>
      <c r="T134" s="2" t="str">
        <f>IF(Sheet1[[#This Row],[status]]="Active","Active","Inactive")</f>
        <v>Inactive</v>
      </c>
      <c r="U134" s="6">
        <f>Sheet1[[#This Row],[coverage_amount]]/Sheet1[[#This Row],[annual_premium]]</f>
        <v>8.5322990912589844</v>
      </c>
    </row>
    <row r="135" spans="1:21" x14ac:dyDescent="0.3">
      <c r="A135" s="2" t="s">
        <v>392</v>
      </c>
      <c r="B135" s="2" t="s">
        <v>393</v>
      </c>
      <c r="C135" s="2" t="s">
        <v>16</v>
      </c>
      <c r="D135" s="51">
        <v>744031.1</v>
      </c>
      <c r="E135" s="51">
        <v>12118.12</v>
      </c>
      <c r="F135" s="1">
        <v>45215</v>
      </c>
      <c r="G135" s="1">
        <v>45856</v>
      </c>
      <c r="H135" s="2" t="s">
        <v>394</v>
      </c>
      <c r="I135" s="2" t="s">
        <v>29</v>
      </c>
      <c r="J135">
        <f>Sheet1[[#This Row],[policy_end_date]]-Sheet1[[#This Row],[policy_start_date]]</f>
        <v>641</v>
      </c>
      <c r="K135" s="5">
        <f>(Sheet1[[#This Row],[policy_end_date]]-Sheet1[[#This Row],[policy_start_date]])/365</f>
        <v>1.7561643835616438</v>
      </c>
      <c r="L135" s="2" t="str">
        <f>IF(Sheet1[[#This Row],[coverage_amount]]&lt;300000,"Low",IF(Sheet1[[#This Row],[coverage_amount]]&lt;700000,"Medium","High"))</f>
        <v>High</v>
      </c>
      <c r="M135" s="2" t="str">
        <f>IF(Sheet1[[#This Row],[annual_premium]]&lt;15000,"Low",IF(Sheet1[[#This Row],[annual_premium]]&lt;35000,"Medium","High"))</f>
        <v>Low</v>
      </c>
      <c r="N135" s="2">
        <f>YEAR(Sheet1[[#This Row],[policy_start_date]])</f>
        <v>2023</v>
      </c>
      <c r="O135" s="2" t="str">
        <f>TEXT(Sheet1[[#This Row],[policy_start_date]],"mmm")</f>
        <v>Oct</v>
      </c>
      <c r="P135" s="2" t="str">
        <f>"Q"&amp;ROUNDUP(MONTH(Sheet1[[#This Row],[policy_start_date]])/3,0)</f>
        <v>Q4</v>
      </c>
      <c r="Q135" s="2">
        <f ca="1">DATEDIF(Sheet1[[#This Row],[policy_start_date]],TODAY(),"D")</f>
        <v>1017</v>
      </c>
      <c r="R135" s="2">
        <f>YEAR(Sheet1[[#This Row],[policy_end_date]])</f>
        <v>2025</v>
      </c>
      <c r="S135" s="2" t="str">
        <f>TEXT(Sheet1[[#This Row],[policy_end_date]],"mmm")</f>
        <v>Jul</v>
      </c>
      <c r="T135" s="2" t="str">
        <f>IF(Sheet1[[#This Row],[status]]="Active","Active","Inactive")</f>
        <v>Inactive</v>
      </c>
      <c r="U135" s="6">
        <f>Sheet1[[#This Row],[coverage_amount]]/Sheet1[[#This Row],[annual_premium]]</f>
        <v>61.398228438074547</v>
      </c>
    </row>
    <row r="136" spans="1:21" x14ac:dyDescent="0.3">
      <c r="A136" s="2" t="s">
        <v>395</v>
      </c>
      <c r="B136" s="2" t="s">
        <v>396</v>
      </c>
      <c r="C136" s="2" t="s">
        <v>16</v>
      </c>
      <c r="D136" s="51">
        <v>450764.51</v>
      </c>
      <c r="E136" s="51">
        <v>13802.06</v>
      </c>
      <c r="F136" s="1">
        <v>45382</v>
      </c>
      <c r="G136" s="1">
        <v>45788</v>
      </c>
      <c r="H136" s="2" t="s">
        <v>397</v>
      </c>
      <c r="I136" s="2" t="s">
        <v>18</v>
      </c>
      <c r="J136">
        <f>Sheet1[[#This Row],[policy_end_date]]-Sheet1[[#This Row],[policy_start_date]]</f>
        <v>406</v>
      </c>
      <c r="K136" s="5">
        <f>(Sheet1[[#This Row],[policy_end_date]]-Sheet1[[#This Row],[policy_start_date]])/365</f>
        <v>1.1123287671232878</v>
      </c>
      <c r="L136" s="2" t="str">
        <f>IF(Sheet1[[#This Row],[coverage_amount]]&lt;300000,"Low",IF(Sheet1[[#This Row],[coverage_amount]]&lt;700000,"Medium","High"))</f>
        <v>Medium</v>
      </c>
      <c r="M136" s="2" t="str">
        <f>IF(Sheet1[[#This Row],[annual_premium]]&lt;15000,"Low",IF(Sheet1[[#This Row],[annual_premium]]&lt;35000,"Medium","High"))</f>
        <v>Low</v>
      </c>
      <c r="N136" s="2">
        <f>YEAR(Sheet1[[#This Row],[policy_start_date]])</f>
        <v>2024</v>
      </c>
      <c r="O136" s="2" t="str">
        <f>TEXT(Sheet1[[#This Row],[policy_start_date]],"mmm")</f>
        <v>Mar</v>
      </c>
      <c r="P136" s="2" t="str">
        <f>"Q"&amp;ROUNDUP(MONTH(Sheet1[[#This Row],[policy_start_date]])/3,0)</f>
        <v>Q1</v>
      </c>
      <c r="Q136" s="2">
        <f ca="1">DATEDIF(Sheet1[[#This Row],[policy_start_date]],TODAY(),"D")</f>
        <v>850</v>
      </c>
      <c r="R136" s="2">
        <f>YEAR(Sheet1[[#This Row],[policy_end_date]])</f>
        <v>2025</v>
      </c>
      <c r="S136" s="2" t="str">
        <f>TEXT(Sheet1[[#This Row],[policy_end_date]],"mmm")</f>
        <v>May</v>
      </c>
      <c r="T136" s="2" t="str">
        <f>IF(Sheet1[[#This Row],[status]]="Active","Active","Inactive")</f>
        <v>Inactive</v>
      </c>
      <c r="U136" s="6">
        <f>Sheet1[[#This Row],[coverage_amount]]/Sheet1[[#This Row],[annual_premium]]</f>
        <v>32.659219710680873</v>
      </c>
    </row>
    <row r="137" spans="1:21" x14ac:dyDescent="0.3">
      <c r="A137" s="2" t="s">
        <v>398</v>
      </c>
      <c r="B137" s="2" t="s">
        <v>399</v>
      </c>
      <c r="C137" s="2" t="s">
        <v>35</v>
      </c>
      <c r="D137" s="51">
        <v>712934.57</v>
      </c>
      <c r="E137" s="51">
        <v>13650.98</v>
      </c>
      <c r="F137" s="1">
        <v>45301</v>
      </c>
      <c r="G137" s="1">
        <v>45441</v>
      </c>
      <c r="H137" s="2" t="s">
        <v>400</v>
      </c>
      <c r="I137" s="2" t="s">
        <v>13</v>
      </c>
      <c r="J137">
        <f>Sheet1[[#This Row],[policy_end_date]]-Sheet1[[#This Row],[policy_start_date]]</f>
        <v>140</v>
      </c>
      <c r="K137" s="5">
        <f>(Sheet1[[#This Row],[policy_end_date]]-Sheet1[[#This Row],[policy_start_date]])/365</f>
        <v>0.38356164383561642</v>
      </c>
      <c r="L137" s="2" t="str">
        <f>IF(Sheet1[[#This Row],[coverage_amount]]&lt;300000,"Low",IF(Sheet1[[#This Row],[coverage_amount]]&lt;700000,"Medium","High"))</f>
        <v>High</v>
      </c>
      <c r="M137" s="2" t="str">
        <f>IF(Sheet1[[#This Row],[annual_premium]]&lt;15000,"Low",IF(Sheet1[[#This Row],[annual_premium]]&lt;35000,"Medium","High"))</f>
        <v>Low</v>
      </c>
      <c r="N137" s="2">
        <f>YEAR(Sheet1[[#This Row],[policy_start_date]])</f>
        <v>2024</v>
      </c>
      <c r="O137" s="2" t="str">
        <f>TEXT(Sheet1[[#This Row],[policy_start_date]],"mmm")</f>
        <v>Jan</v>
      </c>
      <c r="P137" s="2" t="str">
        <f>"Q"&amp;ROUNDUP(MONTH(Sheet1[[#This Row],[policy_start_date]])/3,0)</f>
        <v>Q1</v>
      </c>
      <c r="Q137" s="2">
        <f ca="1">DATEDIF(Sheet1[[#This Row],[policy_start_date]],TODAY(),"D")</f>
        <v>931</v>
      </c>
      <c r="R137" s="2">
        <f>YEAR(Sheet1[[#This Row],[policy_end_date]])</f>
        <v>2024</v>
      </c>
      <c r="S137" s="2" t="str">
        <f>TEXT(Sheet1[[#This Row],[policy_end_date]],"mmm")</f>
        <v>May</v>
      </c>
      <c r="T137" s="2" t="str">
        <f>IF(Sheet1[[#This Row],[status]]="Active","Active","Inactive")</f>
        <v>Active</v>
      </c>
      <c r="U137" s="6">
        <f>Sheet1[[#This Row],[coverage_amount]]/Sheet1[[#This Row],[annual_premium]]</f>
        <v>52.225889276813824</v>
      </c>
    </row>
    <row r="138" spans="1:21" x14ac:dyDescent="0.3">
      <c r="A138" s="2" t="s">
        <v>401</v>
      </c>
      <c r="B138" s="2" t="s">
        <v>402</v>
      </c>
      <c r="C138" s="2" t="s">
        <v>11</v>
      </c>
      <c r="D138" s="51">
        <v>829758.97</v>
      </c>
      <c r="E138" s="51">
        <v>30656.2</v>
      </c>
      <c r="F138" s="1">
        <v>44660</v>
      </c>
      <c r="G138" s="1">
        <v>45748</v>
      </c>
      <c r="H138" s="2" t="s">
        <v>24</v>
      </c>
      <c r="I138" s="2" t="s">
        <v>29</v>
      </c>
      <c r="J138">
        <f>Sheet1[[#This Row],[policy_end_date]]-Sheet1[[#This Row],[policy_start_date]]</f>
        <v>1088</v>
      </c>
      <c r="K138" s="5">
        <f>(Sheet1[[#This Row],[policy_end_date]]-Sheet1[[#This Row],[policy_start_date]])/365</f>
        <v>2.9808219178082194</v>
      </c>
      <c r="L138" s="2" t="str">
        <f>IF(Sheet1[[#This Row],[coverage_amount]]&lt;300000,"Low",IF(Sheet1[[#This Row],[coverage_amount]]&lt;700000,"Medium","High"))</f>
        <v>High</v>
      </c>
      <c r="M138" s="2" t="str">
        <f>IF(Sheet1[[#This Row],[annual_premium]]&lt;15000,"Low",IF(Sheet1[[#This Row],[annual_premium]]&lt;35000,"Medium","High"))</f>
        <v>Medium</v>
      </c>
      <c r="N138" s="2">
        <f>YEAR(Sheet1[[#This Row],[policy_start_date]])</f>
        <v>2022</v>
      </c>
      <c r="O138" s="2" t="str">
        <f>TEXT(Sheet1[[#This Row],[policy_start_date]],"mmm")</f>
        <v>Apr</v>
      </c>
      <c r="P138" s="2" t="str">
        <f>"Q"&amp;ROUNDUP(MONTH(Sheet1[[#This Row],[policy_start_date]])/3,0)</f>
        <v>Q2</v>
      </c>
      <c r="Q138" s="2">
        <f ca="1">DATEDIF(Sheet1[[#This Row],[policy_start_date]],TODAY(),"D")</f>
        <v>1572</v>
      </c>
      <c r="R138" s="2">
        <f>YEAR(Sheet1[[#This Row],[policy_end_date]])</f>
        <v>2025</v>
      </c>
      <c r="S138" s="2" t="str">
        <f>TEXT(Sheet1[[#This Row],[policy_end_date]],"mmm")</f>
        <v>Apr</v>
      </c>
      <c r="T138" s="2" t="str">
        <f>IF(Sheet1[[#This Row],[status]]="Active","Active","Inactive")</f>
        <v>Inactive</v>
      </c>
      <c r="U138" s="6">
        <f>Sheet1[[#This Row],[coverage_amount]]/Sheet1[[#This Row],[annual_premium]]</f>
        <v>27.066595664172336</v>
      </c>
    </row>
    <row r="139" spans="1:21" x14ac:dyDescent="0.3">
      <c r="A139" s="2" t="s">
        <v>403</v>
      </c>
      <c r="B139" s="2" t="s">
        <v>404</v>
      </c>
      <c r="C139" s="2" t="s">
        <v>35</v>
      </c>
      <c r="D139" s="51">
        <v>159712.12</v>
      </c>
      <c r="E139" s="51">
        <v>10431.99</v>
      </c>
      <c r="F139" s="1">
        <v>45313</v>
      </c>
      <c r="G139" s="1">
        <v>45545</v>
      </c>
      <c r="H139" s="2" t="s">
        <v>405</v>
      </c>
      <c r="I139" s="2" t="s">
        <v>18</v>
      </c>
      <c r="J139">
        <f>Sheet1[[#This Row],[policy_end_date]]-Sheet1[[#This Row],[policy_start_date]]</f>
        <v>232</v>
      </c>
      <c r="K139" s="5">
        <f>(Sheet1[[#This Row],[policy_end_date]]-Sheet1[[#This Row],[policy_start_date]])/365</f>
        <v>0.63561643835616444</v>
      </c>
      <c r="L139" s="2" t="str">
        <f>IF(Sheet1[[#This Row],[coverage_amount]]&lt;300000,"Low",IF(Sheet1[[#This Row],[coverage_amount]]&lt;700000,"Medium","High"))</f>
        <v>Low</v>
      </c>
      <c r="M139" s="2" t="str">
        <f>IF(Sheet1[[#This Row],[annual_premium]]&lt;15000,"Low",IF(Sheet1[[#This Row],[annual_premium]]&lt;35000,"Medium","High"))</f>
        <v>Low</v>
      </c>
      <c r="N139" s="2">
        <f>YEAR(Sheet1[[#This Row],[policy_start_date]])</f>
        <v>2024</v>
      </c>
      <c r="O139" s="2" t="str">
        <f>TEXT(Sheet1[[#This Row],[policy_start_date]],"mmm")</f>
        <v>Jan</v>
      </c>
      <c r="P139" s="2" t="str">
        <f>"Q"&amp;ROUNDUP(MONTH(Sheet1[[#This Row],[policy_start_date]])/3,0)</f>
        <v>Q1</v>
      </c>
      <c r="Q139" s="2">
        <f ca="1">DATEDIF(Sheet1[[#This Row],[policy_start_date]],TODAY(),"D")</f>
        <v>919</v>
      </c>
      <c r="R139" s="2">
        <f>YEAR(Sheet1[[#This Row],[policy_end_date]])</f>
        <v>2024</v>
      </c>
      <c r="S139" s="2" t="str">
        <f>TEXT(Sheet1[[#This Row],[policy_end_date]],"mmm")</f>
        <v>Sep</v>
      </c>
      <c r="T139" s="2" t="str">
        <f>IF(Sheet1[[#This Row],[status]]="Active","Active","Inactive")</f>
        <v>Inactive</v>
      </c>
      <c r="U139" s="6">
        <f>Sheet1[[#This Row],[coverage_amount]]/Sheet1[[#This Row],[annual_premium]]</f>
        <v>15.30984212983333</v>
      </c>
    </row>
    <row r="140" spans="1:21" x14ac:dyDescent="0.3">
      <c r="A140" s="2" t="s">
        <v>406</v>
      </c>
      <c r="B140" s="2" t="s">
        <v>407</v>
      </c>
      <c r="C140" s="2" t="s">
        <v>11</v>
      </c>
      <c r="D140" s="51">
        <v>266305.34000000003</v>
      </c>
      <c r="E140" s="51">
        <v>24818.35</v>
      </c>
      <c r="F140" s="1">
        <v>44514</v>
      </c>
      <c r="G140" s="1">
        <v>44949</v>
      </c>
      <c r="H140" s="2" t="s">
        <v>394</v>
      </c>
      <c r="I140" s="2" t="s">
        <v>18</v>
      </c>
      <c r="J140">
        <f>Sheet1[[#This Row],[policy_end_date]]-Sheet1[[#This Row],[policy_start_date]]</f>
        <v>435</v>
      </c>
      <c r="K140" s="5">
        <f>(Sheet1[[#This Row],[policy_end_date]]-Sheet1[[#This Row],[policy_start_date]])/365</f>
        <v>1.1917808219178083</v>
      </c>
      <c r="L140" s="2" t="str">
        <f>IF(Sheet1[[#This Row],[coverage_amount]]&lt;300000,"Low",IF(Sheet1[[#This Row],[coverage_amount]]&lt;700000,"Medium","High"))</f>
        <v>Low</v>
      </c>
      <c r="M140" s="2" t="str">
        <f>IF(Sheet1[[#This Row],[annual_premium]]&lt;15000,"Low",IF(Sheet1[[#This Row],[annual_premium]]&lt;35000,"Medium","High"))</f>
        <v>Medium</v>
      </c>
      <c r="N140" s="2">
        <f>YEAR(Sheet1[[#This Row],[policy_start_date]])</f>
        <v>2021</v>
      </c>
      <c r="O140" s="2" t="str">
        <f>TEXT(Sheet1[[#This Row],[policy_start_date]],"mmm")</f>
        <v>Nov</v>
      </c>
      <c r="P140" s="2" t="str">
        <f>"Q"&amp;ROUNDUP(MONTH(Sheet1[[#This Row],[policy_start_date]])/3,0)</f>
        <v>Q4</v>
      </c>
      <c r="Q140" s="2">
        <f ca="1">DATEDIF(Sheet1[[#This Row],[policy_start_date]],TODAY(),"D")</f>
        <v>1718</v>
      </c>
      <c r="R140" s="2">
        <f>YEAR(Sheet1[[#This Row],[policy_end_date]])</f>
        <v>2023</v>
      </c>
      <c r="S140" s="2" t="str">
        <f>TEXT(Sheet1[[#This Row],[policy_end_date]],"mmm")</f>
        <v>Jan</v>
      </c>
      <c r="T140" s="2" t="str">
        <f>IF(Sheet1[[#This Row],[status]]="Active","Active","Inactive")</f>
        <v>Inactive</v>
      </c>
      <c r="U140" s="6">
        <f>Sheet1[[#This Row],[coverage_amount]]/Sheet1[[#This Row],[annual_premium]]</f>
        <v>10.73017908120403</v>
      </c>
    </row>
    <row r="141" spans="1:21" x14ac:dyDescent="0.3">
      <c r="A141" s="2" t="s">
        <v>408</v>
      </c>
      <c r="B141" s="2" t="s">
        <v>409</v>
      </c>
      <c r="C141" s="2" t="s">
        <v>35</v>
      </c>
      <c r="D141" s="51">
        <v>599385.37</v>
      </c>
      <c r="E141" s="51">
        <v>12540.1</v>
      </c>
      <c r="F141" s="1">
        <v>44177</v>
      </c>
      <c r="G141" s="1">
        <v>45631</v>
      </c>
      <c r="H141" s="2" t="s">
        <v>410</v>
      </c>
      <c r="I141" s="2" t="s">
        <v>13</v>
      </c>
      <c r="J141">
        <f>Sheet1[[#This Row],[policy_end_date]]-Sheet1[[#This Row],[policy_start_date]]</f>
        <v>1454</v>
      </c>
      <c r="K141" s="5">
        <f>(Sheet1[[#This Row],[policy_end_date]]-Sheet1[[#This Row],[policy_start_date]])/365</f>
        <v>3.9835616438356163</v>
      </c>
      <c r="L141" s="2" t="str">
        <f>IF(Sheet1[[#This Row],[coverage_amount]]&lt;300000,"Low",IF(Sheet1[[#This Row],[coverage_amount]]&lt;700000,"Medium","High"))</f>
        <v>Medium</v>
      </c>
      <c r="M141" s="2" t="str">
        <f>IF(Sheet1[[#This Row],[annual_premium]]&lt;15000,"Low",IF(Sheet1[[#This Row],[annual_premium]]&lt;35000,"Medium","High"))</f>
        <v>Low</v>
      </c>
      <c r="N141" s="2">
        <f>YEAR(Sheet1[[#This Row],[policy_start_date]])</f>
        <v>2020</v>
      </c>
      <c r="O141" s="2" t="str">
        <f>TEXT(Sheet1[[#This Row],[policy_start_date]],"mmm")</f>
        <v>Dec</v>
      </c>
      <c r="P141" s="2" t="str">
        <f>"Q"&amp;ROUNDUP(MONTH(Sheet1[[#This Row],[policy_start_date]])/3,0)</f>
        <v>Q4</v>
      </c>
      <c r="Q141" s="2">
        <f ca="1">DATEDIF(Sheet1[[#This Row],[policy_start_date]],TODAY(),"D")</f>
        <v>2055</v>
      </c>
      <c r="R141" s="2">
        <f>YEAR(Sheet1[[#This Row],[policy_end_date]])</f>
        <v>2024</v>
      </c>
      <c r="S141" s="2" t="str">
        <f>TEXT(Sheet1[[#This Row],[policy_end_date]],"mmm")</f>
        <v>Dec</v>
      </c>
      <c r="T141" s="2" t="str">
        <f>IF(Sheet1[[#This Row],[status]]="Active","Active","Inactive")</f>
        <v>Active</v>
      </c>
      <c r="U141" s="6">
        <f>Sheet1[[#This Row],[coverage_amount]]/Sheet1[[#This Row],[annual_premium]]</f>
        <v>47.797495235285204</v>
      </c>
    </row>
    <row r="142" spans="1:21" x14ac:dyDescent="0.3">
      <c r="A142" s="2" t="s">
        <v>411</v>
      </c>
      <c r="B142" s="2" t="s">
        <v>412</v>
      </c>
      <c r="C142" s="2" t="s">
        <v>35</v>
      </c>
      <c r="D142" s="51">
        <v>690451.68</v>
      </c>
      <c r="E142" s="51">
        <v>13882.26</v>
      </c>
      <c r="F142" s="1">
        <v>44628</v>
      </c>
      <c r="G142" s="1">
        <v>44683</v>
      </c>
      <c r="H142" s="2" t="s">
        <v>413</v>
      </c>
      <c r="I142" s="2" t="s">
        <v>29</v>
      </c>
      <c r="J142">
        <f>Sheet1[[#This Row],[policy_end_date]]-Sheet1[[#This Row],[policy_start_date]]</f>
        <v>55</v>
      </c>
      <c r="K142" s="5">
        <f>(Sheet1[[#This Row],[policy_end_date]]-Sheet1[[#This Row],[policy_start_date]])/365</f>
        <v>0.15068493150684931</v>
      </c>
      <c r="L142" s="2" t="str">
        <f>IF(Sheet1[[#This Row],[coverage_amount]]&lt;300000,"Low",IF(Sheet1[[#This Row],[coverage_amount]]&lt;700000,"Medium","High"))</f>
        <v>Medium</v>
      </c>
      <c r="M142" s="2" t="str">
        <f>IF(Sheet1[[#This Row],[annual_premium]]&lt;15000,"Low",IF(Sheet1[[#This Row],[annual_premium]]&lt;35000,"Medium","High"))</f>
        <v>Low</v>
      </c>
      <c r="N142" s="2">
        <f>YEAR(Sheet1[[#This Row],[policy_start_date]])</f>
        <v>2022</v>
      </c>
      <c r="O142" s="2" t="str">
        <f>TEXT(Sheet1[[#This Row],[policy_start_date]],"mmm")</f>
        <v>Mar</v>
      </c>
      <c r="P142" s="2" t="str">
        <f>"Q"&amp;ROUNDUP(MONTH(Sheet1[[#This Row],[policy_start_date]])/3,0)</f>
        <v>Q1</v>
      </c>
      <c r="Q142" s="2">
        <f ca="1">DATEDIF(Sheet1[[#This Row],[policy_start_date]],TODAY(),"D")</f>
        <v>1604</v>
      </c>
      <c r="R142" s="2">
        <f>YEAR(Sheet1[[#This Row],[policy_end_date]])</f>
        <v>2022</v>
      </c>
      <c r="S142" s="2" t="str">
        <f>TEXT(Sheet1[[#This Row],[policy_end_date]],"mmm")</f>
        <v>May</v>
      </c>
      <c r="T142" s="2" t="str">
        <f>IF(Sheet1[[#This Row],[status]]="Active","Active","Inactive")</f>
        <v>Inactive</v>
      </c>
      <c r="U142" s="6">
        <f>Sheet1[[#This Row],[coverage_amount]]/Sheet1[[#This Row],[annual_premium]]</f>
        <v>49.736259081734531</v>
      </c>
    </row>
    <row r="143" spans="1:21" x14ac:dyDescent="0.3">
      <c r="A143" s="2" t="s">
        <v>414</v>
      </c>
      <c r="B143" s="2" t="s">
        <v>415</v>
      </c>
      <c r="C143" s="2" t="s">
        <v>11</v>
      </c>
      <c r="D143" s="51">
        <v>489075.06</v>
      </c>
      <c r="E143" s="51">
        <v>5465.88</v>
      </c>
      <c r="F143" s="1">
        <v>44801</v>
      </c>
      <c r="G143" s="1">
        <v>44805</v>
      </c>
      <c r="H143" s="2" t="s">
        <v>416</v>
      </c>
      <c r="I143" s="2" t="s">
        <v>29</v>
      </c>
      <c r="J143">
        <f>Sheet1[[#This Row],[policy_end_date]]-Sheet1[[#This Row],[policy_start_date]]</f>
        <v>4</v>
      </c>
      <c r="K143" s="5">
        <f>(Sheet1[[#This Row],[policy_end_date]]-Sheet1[[#This Row],[policy_start_date]])/365</f>
        <v>1.0958904109589041E-2</v>
      </c>
      <c r="L143" s="2" t="str">
        <f>IF(Sheet1[[#This Row],[coverage_amount]]&lt;300000,"Low",IF(Sheet1[[#This Row],[coverage_amount]]&lt;700000,"Medium","High"))</f>
        <v>Medium</v>
      </c>
      <c r="M143" s="2" t="str">
        <f>IF(Sheet1[[#This Row],[annual_premium]]&lt;15000,"Low",IF(Sheet1[[#This Row],[annual_premium]]&lt;35000,"Medium","High"))</f>
        <v>Low</v>
      </c>
      <c r="N143" s="2">
        <f>YEAR(Sheet1[[#This Row],[policy_start_date]])</f>
        <v>2022</v>
      </c>
      <c r="O143" s="2" t="str">
        <f>TEXT(Sheet1[[#This Row],[policy_start_date]],"mmm")</f>
        <v>Aug</v>
      </c>
      <c r="P143" s="2" t="str">
        <f>"Q"&amp;ROUNDUP(MONTH(Sheet1[[#This Row],[policy_start_date]])/3,0)</f>
        <v>Q3</v>
      </c>
      <c r="Q143" s="2">
        <f ca="1">DATEDIF(Sheet1[[#This Row],[policy_start_date]],TODAY(),"D")</f>
        <v>1431</v>
      </c>
      <c r="R143" s="2">
        <f>YEAR(Sheet1[[#This Row],[policy_end_date]])</f>
        <v>2022</v>
      </c>
      <c r="S143" s="2" t="str">
        <f>TEXT(Sheet1[[#This Row],[policy_end_date]],"mmm")</f>
        <v>Sep</v>
      </c>
      <c r="T143" s="2" t="str">
        <f>IF(Sheet1[[#This Row],[status]]="Active","Active","Inactive")</f>
        <v>Inactive</v>
      </c>
      <c r="U143" s="6">
        <f>Sheet1[[#This Row],[coverage_amount]]/Sheet1[[#This Row],[annual_premium]]</f>
        <v>89.477826077411137</v>
      </c>
    </row>
    <row r="144" spans="1:21" x14ac:dyDescent="0.3">
      <c r="A144" s="2" t="s">
        <v>417</v>
      </c>
      <c r="B144" s="2" t="s">
        <v>418</v>
      </c>
      <c r="C144" s="2" t="s">
        <v>39</v>
      </c>
      <c r="D144" s="51">
        <v>662144.32999999996</v>
      </c>
      <c r="E144" s="51">
        <v>24121.11</v>
      </c>
      <c r="F144" s="1">
        <v>45150</v>
      </c>
      <c r="G144" s="1">
        <v>45719</v>
      </c>
      <c r="H144" s="2" t="s">
        <v>419</v>
      </c>
      <c r="I144" s="2" t="s">
        <v>29</v>
      </c>
      <c r="J144">
        <f>Sheet1[[#This Row],[policy_end_date]]-Sheet1[[#This Row],[policy_start_date]]</f>
        <v>569</v>
      </c>
      <c r="K144" s="5">
        <f>(Sheet1[[#This Row],[policy_end_date]]-Sheet1[[#This Row],[policy_start_date]])/365</f>
        <v>1.558904109589041</v>
      </c>
      <c r="L144" s="2" t="str">
        <f>IF(Sheet1[[#This Row],[coverage_amount]]&lt;300000,"Low",IF(Sheet1[[#This Row],[coverage_amount]]&lt;700000,"Medium","High"))</f>
        <v>Medium</v>
      </c>
      <c r="M144" s="2" t="str">
        <f>IF(Sheet1[[#This Row],[annual_premium]]&lt;15000,"Low",IF(Sheet1[[#This Row],[annual_premium]]&lt;35000,"Medium","High"))</f>
        <v>Medium</v>
      </c>
      <c r="N144" s="2">
        <f>YEAR(Sheet1[[#This Row],[policy_start_date]])</f>
        <v>2023</v>
      </c>
      <c r="O144" s="2" t="str">
        <f>TEXT(Sheet1[[#This Row],[policy_start_date]],"mmm")</f>
        <v>Aug</v>
      </c>
      <c r="P144" s="2" t="str">
        <f>"Q"&amp;ROUNDUP(MONTH(Sheet1[[#This Row],[policy_start_date]])/3,0)</f>
        <v>Q3</v>
      </c>
      <c r="Q144" s="2">
        <f ca="1">DATEDIF(Sheet1[[#This Row],[policy_start_date]],TODAY(),"D")</f>
        <v>1082</v>
      </c>
      <c r="R144" s="2">
        <f>YEAR(Sheet1[[#This Row],[policy_end_date]])</f>
        <v>2025</v>
      </c>
      <c r="S144" s="2" t="str">
        <f>TEXT(Sheet1[[#This Row],[policy_end_date]],"mmm")</f>
        <v>Mar</v>
      </c>
      <c r="T144" s="2" t="str">
        <f>IF(Sheet1[[#This Row],[status]]="Active","Active","Inactive")</f>
        <v>Inactive</v>
      </c>
      <c r="U144" s="6">
        <f>Sheet1[[#This Row],[coverage_amount]]/Sheet1[[#This Row],[annual_premium]]</f>
        <v>27.450823365923043</v>
      </c>
    </row>
    <row r="145" spans="1:21" x14ac:dyDescent="0.3">
      <c r="A145" s="2" t="s">
        <v>420</v>
      </c>
      <c r="B145" s="2" t="s">
        <v>421</v>
      </c>
      <c r="C145" s="2" t="s">
        <v>27</v>
      </c>
      <c r="D145" s="51">
        <v>515509.24</v>
      </c>
      <c r="E145" s="51">
        <v>30771.14</v>
      </c>
      <c r="F145" s="1">
        <v>44534</v>
      </c>
      <c r="G145" s="1">
        <v>44715</v>
      </c>
      <c r="H145" s="2" t="s">
        <v>208</v>
      </c>
      <c r="I145" s="2" t="s">
        <v>29</v>
      </c>
      <c r="J145">
        <f>Sheet1[[#This Row],[policy_end_date]]-Sheet1[[#This Row],[policy_start_date]]</f>
        <v>181</v>
      </c>
      <c r="K145" s="5">
        <f>(Sheet1[[#This Row],[policy_end_date]]-Sheet1[[#This Row],[policy_start_date]])/365</f>
        <v>0.49589041095890413</v>
      </c>
      <c r="L145" s="2" t="str">
        <f>IF(Sheet1[[#This Row],[coverage_amount]]&lt;300000,"Low",IF(Sheet1[[#This Row],[coverage_amount]]&lt;700000,"Medium","High"))</f>
        <v>Medium</v>
      </c>
      <c r="M145" s="2" t="str">
        <f>IF(Sheet1[[#This Row],[annual_premium]]&lt;15000,"Low",IF(Sheet1[[#This Row],[annual_premium]]&lt;35000,"Medium","High"))</f>
        <v>Medium</v>
      </c>
      <c r="N145" s="2">
        <f>YEAR(Sheet1[[#This Row],[policy_start_date]])</f>
        <v>2021</v>
      </c>
      <c r="O145" s="2" t="str">
        <f>TEXT(Sheet1[[#This Row],[policy_start_date]],"mmm")</f>
        <v>Dec</v>
      </c>
      <c r="P145" s="2" t="str">
        <f>"Q"&amp;ROUNDUP(MONTH(Sheet1[[#This Row],[policy_start_date]])/3,0)</f>
        <v>Q4</v>
      </c>
      <c r="Q145" s="2">
        <f ca="1">DATEDIF(Sheet1[[#This Row],[policy_start_date]],TODAY(),"D")</f>
        <v>1698</v>
      </c>
      <c r="R145" s="2">
        <f>YEAR(Sheet1[[#This Row],[policy_end_date]])</f>
        <v>2022</v>
      </c>
      <c r="S145" s="2" t="str">
        <f>TEXT(Sheet1[[#This Row],[policy_end_date]],"mmm")</f>
        <v>Jun</v>
      </c>
      <c r="T145" s="2" t="str">
        <f>IF(Sheet1[[#This Row],[status]]="Active","Active","Inactive")</f>
        <v>Inactive</v>
      </c>
      <c r="U145" s="6">
        <f>Sheet1[[#This Row],[coverage_amount]]/Sheet1[[#This Row],[annual_premium]]</f>
        <v>16.753010775681368</v>
      </c>
    </row>
    <row r="146" spans="1:21" x14ac:dyDescent="0.3">
      <c r="A146" s="2" t="s">
        <v>422</v>
      </c>
      <c r="B146" s="2" t="s">
        <v>423</v>
      </c>
      <c r="C146" s="2" t="s">
        <v>27</v>
      </c>
      <c r="D146" s="51">
        <v>805087.68</v>
      </c>
      <c r="E146" s="51">
        <v>21726.27</v>
      </c>
      <c r="F146" s="1">
        <v>44780</v>
      </c>
      <c r="G146" s="1">
        <v>45273</v>
      </c>
      <c r="H146" s="2" t="s">
        <v>238</v>
      </c>
      <c r="I146" s="2" t="s">
        <v>13</v>
      </c>
      <c r="J146">
        <f>Sheet1[[#This Row],[policy_end_date]]-Sheet1[[#This Row],[policy_start_date]]</f>
        <v>493</v>
      </c>
      <c r="K146" s="5">
        <f>(Sheet1[[#This Row],[policy_end_date]]-Sheet1[[#This Row],[policy_start_date]])/365</f>
        <v>1.3506849315068492</v>
      </c>
      <c r="L146" s="2" t="str">
        <f>IF(Sheet1[[#This Row],[coverage_amount]]&lt;300000,"Low",IF(Sheet1[[#This Row],[coverage_amount]]&lt;700000,"Medium","High"))</f>
        <v>High</v>
      </c>
      <c r="M146" s="2" t="str">
        <f>IF(Sheet1[[#This Row],[annual_premium]]&lt;15000,"Low",IF(Sheet1[[#This Row],[annual_premium]]&lt;35000,"Medium","High"))</f>
        <v>Medium</v>
      </c>
      <c r="N146" s="2">
        <f>YEAR(Sheet1[[#This Row],[policy_start_date]])</f>
        <v>2022</v>
      </c>
      <c r="O146" s="2" t="str">
        <f>TEXT(Sheet1[[#This Row],[policy_start_date]],"mmm")</f>
        <v>Aug</v>
      </c>
      <c r="P146" s="2" t="str">
        <f>"Q"&amp;ROUNDUP(MONTH(Sheet1[[#This Row],[policy_start_date]])/3,0)</f>
        <v>Q3</v>
      </c>
      <c r="Q146" s="2">
        <f ca="1">DATEDIF(Sheet1[[#This Row],[policy_start_date]],TODAY(),"D")</f>
        <v>1452</v>
      </c>
      <c r="R146" s="2">
        <f>YEAR(Sheet1[[#This Row],[policy_end_date]])</f>
        <v>2023</v>
      </c>
      <c r="S146" s="2" t="str">
        <f>TEXT(Sheet1[[#This Row],[policy_end_date]],"mmm")</f>
        <v>Dec</v>
      </c>
      <c r="T146" s="2" t="str">
        <f>IF(Sheet1[[#This Row],[status]]="Active","Active","Inactive")</f>
        <v>Active</v>
      </c>
      <c r="U146" s="6">
        <f>Sheet1[[#This Row],[coverage_amount]]/Sheet1[[#This Row],[annual_premium]]</f>
        <v>37.055954841765292</v>
      </c>
    </row>
    <row r="147" spans="1:21" x14ac:dyDescent="0.3">
      <c r="A147" s="2" t="s">
        <v>424</v>
      </c>
      <c r="B147" s="2" t="s">
        <v>425</v>
      </c>
      <c r="C147" s="2" t="s">
        <v>27</v>
      </c>
      <c r="D147" s="51">
        <v>787788.22</v>
      </c>
      <c r="E147" s="51">
        <v>29401.14</v>
      </c>
      <c r="F147" s="1">
        <v>45402</v>
      </c>
      <c r="G147" s="1">
        <v>45857</v>
      </c>
      <c r="H147" s="2" t="s">
        <v>386</v>
      </c>
      <c r="I147" s="2" t="s">
        <v>29</v>
      </c>
      <c r="J147">
        <f>Sheet1[[#This Row],[policy_end_date]]-Sheet1[[#This Row],[policy_start_date]]</f>
        <v>455</v>
      </c>
      <c r="K147" s="5">
        <f>(Sheet1[[#This Row],[policy_end_date]]-Sheet1[[#This Row],[policy_start_date]])/365</f>
        <v>1.2465753424657535</v>
      </c>
      <c r="L147" s="2" t="str">
        <f>IF(Sheet1[[#This Row],[coverage_amount]]&lt;300000,"Low",IF(Sheet1[[#This Row],[coverage_amount]]&lt;700000,"Medium","High"))</f>
        <v>High</v>
      </c>
      <c r="M147" s="2" t="str">
        <f>IF(Sheet1[[#This Row],[annual_premium]]&lt;15000,"Low",IF(Sheet1[[#This Row],[annual_premium]]&lt;35000,"Medium","High"))</f>
        <v>Medium</v>
      </c>
      <c r="N147" s="2">
        <f>YEAR(Sheet1[[#This Row],[policy_start_date]])</f>
        <v>2024</v>
      </c>
      <c r="O147" s="2" t="str">
        <f>TEXT(Sheet1[[#This Row],[policy_start_date]],"mmm")</f>
        <v>Apr</v>
      </c>
      <c r="P147" s="2" t="str">
        <f>"Q"&amp;ROUNDUP(MONTH(Sheet1[[#This Row],[policy_start_date]])/3,0)</f>
        <v>Q2</v>
      </c>
      <c r="Q147" s="2">
        <f ca="1">DATEDIF(Sheet1[[#This Row],[policy_start_date]],TODAY(),"D")</f>
        <v>830</v>
      </c>
      <c r="R147" s="2">
        <f>YEAR(Sheet1[[#This Row],[policy_end_date]])</f>
        <v>2025</v>
      </c>
      <c r="S147" s="2" t="str">
        <f>TEXT(Sheet1[[#This Row],[policy_end_date]],"mmm")</f>
        <v>Jul</v>
      </c>
      <c r="T147" s="2" t="str">
        <f>IF(Sheet1[[#This Row],[status]]="Active","Active","Inactive")</f>
        <v>Inactive</v>
      </c>
      <c r="U147" s="6">
        <f>Sheet1[[#This Row],[coverage_amount]]/Sheet1[[#This Row],[annual_premium]]</f>
        <v>26.794478717491906</v>
      </c>
    </row>
    <row r="148" spans="1:21" x14ac:dyDescent="0.3">
      <c r="A148" s="2" t="s">
        <v>426</v>
      </c>
      <c r="B148" s="2" t="s">
        <v>317</v>
      </c>
      <c r="C148" s="2" t="s">
        <v>27</v>
      </c>
      <c r="D148" s="51">
        <v>823787.45</v>
      </c>
      <c r="E148" s="51">
        <v>34047.769999999997</v>
      </c>
      <c r="F148" s="1">
        <v>45117</v>
      </c>
      <c r="G148" s="1">
        <v>45573</v>
      </c>
      <c r="H148" s="2" t="s">
        <v>368</v>
      </c>
      <c r="I148" s="2" t="s">
        <v>13</v>
      </c>
      <c r="J148">
        <f>Sheet1[[#This Row],[policy_end_date]]-Sheet1[[#This Row],[policy_start_date]]</f>
        <v>456</v>
      </c>
      <c r="K148" s="5">
        <f>(Sheet1[[#This Row],[policy_end_date]]-Sheet1[[#This Row],[policy_start_date]])/365</f>
        <v>1.2493150684931507</v>
      </c>
      <c r="L148" s="2" t="str">
        <f>IF(Sheet1[[#This Row],[coverage_amount]]&lt;300000,"Low",IF(Sheet1[[#This Row],[coverage_amount]]&lt;700000,"Medium","High"))</f>
        <v>High</v>
      </c>
      <c r="M148" s="2" t="str">
        <f>IF(Sheet1[[#This Row],[annual_premium]]&lt;15000,"Low",IF(Sheet1[[#This Row],[annual_premium]]&lt;35000,"Medium","High"))</f>
        <v>Medium</v>
      </c>
      <c r="N148" s="2">
        <f>YEAR(Sheet1[[#This Row],[policy_start_date]])</f>
        <v>2023</v>
      </c>
      <c r="O148" s="2" t="str">
        <f>TEXT(Sheet1[[#This Row],[policy_start_date]],"mmm")</f>
        <v>Jul</v>
      </c>
      <c r="P148" s="2" t="str">
        <f>"Q"&amp;ROUNDUP(MONTH(Sheet1[[#This Row],[policy_start_date]])/3,0)</f>
        <v>Q3</v>
      </c>
      <c r="Q148" s="2">
        <f ca="1">DATEDIF(Sheet1[[#This Row],[policy_start_date]],TODAY(),"D")</f>
        <v>1115</v>
      </c>
      <c r="R148" s="2">
        <f>YEAR(Sheet1[[#This Row],[policy_end_date]])</f>
        <v>2024</v>
      </c>
      <c r="S148" s="2" t="str">
        <f>TEXT(Sheet1[[#This Row],[policy_end_date]],"mmm")</f>
        <v>Oct</v>
      </c>
      <c r="T148" s="2" t="str">
        <f>IF(Sheet1[[#This Row],[status]]="Active","Active","Inactive")</f>
        <v>Active</v>
      </c>
      <c r="U148" s="6">
        <f>Sheet1[[#This Row],[coverage_amount]]/Sheet1[[#This Row],[annual_premium]]</f>
        <v>24.195048603770527</v>
      </c>
    </row>
    <row r="149" spans="1:21" x14ac:dyDescent="0.3">
      <c r="A149" s="2" t="s">
        <v>427</v>
      </c>
      <c r="B149" s="2" t="s">
        <v>428</v>
      </c>
      <c r="C149" s="2" t="s">
        <v>39</v>
      </c>
      <c r="D149" s="51">
        <v>271592.13</v>
      </c>
      <c r="E149" s="51">
        <v>20669.78</v>
      </c>
      <c r="F149" s="1">
        <v>45443</v>
      </c>
      <c r="G149" s="1">
        <v>45623</v>
      </c>
      <c r="H149" s="2" t="s">
        <v>429</v>
      </c>
      <c r="I149" s="2" t="s">
        <v>29</v>
      </c>
      <c r="J149">
        <f>Sheet1[[#This Row],[policy_end_date]]-Sheet1[[#This Row],[policy_start_date]]</f>
        <v>180</v>
      </c>
      <c r="K149" s="5">
        <f>(Sheet1[[#This Row],[policy_end_date]]-Sheet1[[#This Row],[policy_start_date]])/365</f>
        <v>0.49315068493150682</v>
      </c>
      <c r="L149" s="2" t="str">
        <f>IF(Sheet1[[#This Row],[coverage_amount]]&lt;300000,"Low",IF(Sheet1[[#This Row],[coverage_amount]]&lt;700000,"Medium","High"))</f>
        <v>Low</v>
      </c>
      <c r="M149" s="2" t="str">
        <f>IF(Sheet1[[#This Row],[annual_premium]]&lt;15000,"Low",IF(Sheet1[[#This Row],[annual_premium]]&lt;35000,"Medium","High"))</f>
        <v>Medium</v>
      </c>
      <c r="N149" s="2">
        <f>YEAR(Sheet1[[#This Row],[policy_start_date]])</f>
        <v>2024</v>
      </c>
      <c r="O149" s="2" t="str">
        <f>TEXT(Sheet1[[#This Row],[policy_start_date]],"mmm")</f>
        <v>May</v>
      </c>
      <c r="P149" s="2" t="str">
        <f>"Q"&amp;ROUNDUP(MONTH(Sheet1[[#This Row],[policy_start_date]])/3,0)</f>
        <v>Q2</v>
      </c>
      <c r="Q149" s="2">
        <f ca="1">DATEDIF(Sheet1[[#This Row],[policy_start_date]],TODAY(),"D")</f>
        <v>789</v>
      </c>
      <c r="R149" s="2">
        <f>YEAR(Sheet1[[#This Row],[policy_end_date]])</f>
        <v>2024</v>
      </c>
      <c r="S149" s="2" t="str">
        <f>TEXT(Sheet1[[#This Row],[policy_end_date]],"mmm")</f>
        <v>Nov</v>
      </c>
      <c r="T149" s="2" t="str">
        <f>IF(Sheet1[[#This Row],[status]]="Active","Active","Inactive")</f>
        <v>Inactive</v>
      </c>
      <c r="U149" s="6">
        <f>Sheet1[[#This Row],[coverage_amount]]/Sheet1[[#This Row],[annual_premium]]</f>
        <v>13.139575263984426</v>
      </c>
    </row>
    <row r="150" spans="1:21" x14ac:dyDescent="0.3">
      <c r="A150" s="2" t="s">
        <v>430</v>
      </c>
      <c r="B150" s="2" t="s">
        <v>431</v>
      </c>
      <c r="C150" s="2" t="s">
        <v>39</v>
      </c>
      <c r="D150" s="51">
        <v>603066.9</v>
      </c>
      <c r="E150" s="51">
        <v>3586.06</v>
      </c>
      <c r="F150" s="1">
        <v>45060</v>
      </c>
      <c r="G150" s="1">
        <v>45427</v>
      </c>
      <c r="H150" s="2" t="s">
        <v>432</v>
      </c>
      <c r="I150" s="2" t="s">
        <v>18</v>
      </c>
      <c r="J150">
        <f>Sheet1[[#This Row],[policy_end_date]]-Sheet1[[#This Row],[policy_start_date]]</f>
        <v>367</v>
      </c>
      <c r="K150" s="5">
        <f>(Sheet1[[#This Row],[policy_end_date]]-Sheet1[[#This Row],[policy_start_date]])/365</f>
        <v>1.0054794520547945</v>
      </c>
      <c r="L150" s="2" t="str">
        <f>IF(Sheet1[[#This Row],[coverage_amount]]&lt;300000,"Low",IF(Sheet1[[#This Row],[coverage_amount]]&lt;700000,"Medium","High"))</f>
        <v>Medium</v>
      </c>
      <c r="M150" s="2" t="str">
        <f>IF(Sheet1[[#This Row],[annual_premium]]&lt;15000,"Low",IF(Sheet1[[#This Row],[annual_premium]]&lt;35000,"Medium","High"))</f>
        <v>Low</v>
      </c>
      <c r="N150" s="2">
        <f>YEAR(Sheet1[[#This Row],[policy_start_date]])</f>
        <v>2023</v>
      </c>
      <c r="O150" s="2" t="str">
        <f>TEXT(Sheet1[[#This Row],[policy_start_date]],"mmm")</f>
        <v>May</v>
      </c>
      <c r="P150" s="2" t="str">
        <f>"Q"&amp;ROUNDUP(MONTH(Sheet1[[#This Row],[policy_start_date]])/3,0)</f>
        <v>Q2</v>
      </c>
      <c r="Q150" s="2">
        <f ca="1">DATEDIF(Sheet1[[#This Row],[policy_start_date]],TODAY(),"D")</f>
        <v>1172</v>
      </c>
      <c r="R150" s="2">
        <f>YEAR(Sheet1[[#This Row],[policy_end_date]])</f>
        <v>2024</v>
      </c>
      <c r="S150" s="2" t="str">
        <f>TEXT(Sheet1[[#This Row],[policy_end_date]],"mmm")</f>
        <v>May</v>
      </c>
      <c r="T150" s="2" t="str">
        <f>IF(Sheet1[[#This Row],[status]]="Active","Active","Inactive")</f>
        <v>Inactive</v>
      </c>
      <c r="U150" s="6">
        <f>Sheet1[[#This Row],[coverage_amount]]/Sheet1[[#This Row],[annual_premium]]</f>
        <v>168.16977406959171</v>
      </c>
    </row>
    <row r="151" spans="1:21" x14ac:dyDescent="0.3">
      <c r="A151" s="2" t="s">
        <v>433</v>
      </c>
      <c r="B151" s="2" t="s">
        <v>434</v>
      </c>
      <c r="C151" s="2" t="s">
        <v>11</v>
      </c>
      <c r="D151" s="51">
        <v>709723.06</v>
      </c>
      <c r="E151" s="51">
        <v>4171.6099999999997</v>
      </c>
      <c r="F151" s="1">
        <v>45283</v>
      </c>
      <c r="G151" s="1">
        <v>45656</v>
      </c>
      <c r="H151" s="2" t="s">
        <v>435</v>
      </c>
      <c r="I151" s="2" t="s">
        <v>29</v>
      </c>
      <c r="J151">
        <f>Sheet1[[#This Row],[policy_end_date]]-Sheet1[[#This Row],[policy_start_date]]</f>
        <v>373</v>
      </c>
      <c r="K151" s="5">
        <f>(Sheet1[[#This Row],[policy_end_date]]-Sheet1[[#This Row],[policy_start_date]])/365</f>
        <v>1.021917808219178</v>
      </c>
      <c r="L151" s="2" t="str">
        <f>IF(Sheet1[[#This Row],[coverage_amount]]&lt;300000,"Low",IF(Sheet1[[#This Row],[coverage_amount]]&lt;700000,"Medium","High"))</f>
        <v>High</v>
      </c>
      <c r="M151" s="2" t="str">
        <f>IF(Sheet1[[#This Row],[annual_premium]]&lt;15000,"Low",IF(Sheet1[[#This Row],[annual_premium]]&lt;35000,"Medium","High"))</f>
        <v>Low</v>
      </c>
      <c r="N151" s="2">
        <f>YEAR(Sheet1[[#This Row],[policy_start_date]])</f>
        <v>2023</v>
      </c>
      <c r="O151" s="2" t="str">
        <f>TEXT(Sheet1[[#This Row],[policy_start_date]],"mmm")</f>
        <v>Dec</v>
      </c>
      <c r="P151" s="2" t="str">
        <f>"Q"&amp;ROUNDUP(MONTH(Sheet1[[#This Row],[policy_start_date]])/3,0)</f>
        <v>Q4</v>
      </c>
      <c r="Q151" s="2">
        <f ca="1">DATEDIF(Sheet1[[#This Row],[policy_start_date]],TODAY(),"D")</f>
        <v>949</v>
      </c>
      <c r="R151" s="2">
        <f>YEAR(Sheet1[[#This Row],[policy_end_date]])</f>
        <v>2024</v>
      </c>
      <c r="S151" s="2" t="str">
        <f>TEXT(Sheet1[[#This Row],[policy_end_date]],"mmm")</f>
        <v>Dec</v>
      </c>
      <c r="T151" s="2" t="str">
        <f>IF(Sheet1[[#This Row],[status]]="Active","Active","Inactive")</f>
        <v>Inactive</v>
      </c>
      <c r="U151" s="6">
        <f>Sheet1[[#This Row],[coverage_amount]]/Sheet1[[#This Row],[annual_premium]]</f>
        <v>170.1316901627909</v>
      </c>
    </row>
    <row r="152" spans="1:21" x14ac:dyDescent="0.3">
      <c r="A152" s="2" t="s">
        <v>436</v>
      </c>
      <c r="B152" s="2" t="s">
        <v>437</v>
      </c>
      <c r="C152" s="2" t="s">
        <v>35</v>
      </c>
      <c r="D152" s="51">
        <v>896720.27</v>
      </c>
      <c r="E152" s="51">
        <v>46921.599999999999</v>
      </c>
      <c r="F152" s="1">
        <v>45311</v>
      </c>
      <c r="G152" s="1">
        <v>45790</v>
      </c>
      <c r="H152" s="2" t="s">
        <v>438</v>
      </c>
      <c r="I152" s="2" t="s">
        <v>18</v>
      </c>
      <c r="J152">
        <f>Sheet1[[#This Row],[policy_end_date]]-Sheet1[[#This Row],[policy_start_date]]</f>
        <v>479</v>
      </c>
      <c r="K152" s="5">
        <f>(Sheet1[[#This Row],[policy_end_date]]-Sheet1[[#This Row],[policy_start_date]])/365</f>
        <v>1.3123287671232877</v>
      </c>
      <c r="L152" s="2" t="str">
        <f>IF(Sheet1[[#This Row],[coverage_amount]]&lt;300000,"Low",IF(Sheet1[[#This Row],[coverage_amount]]&lt;700000,"Medium","High"))</f>
        <v>High</v>
      </c>
      <c r="M152" s="2" t="str">
        <f>IF(Sheet1[[#This Row],[annual_premium]]&lt;15000,"Low",IF(Sheet1[[#This Row],[annual_premium]]&lt;35000,"Medium","High"))</f>
        <v>High</v>
      </c>
      <c r="N152" s="2">
        <f>YEAR(Sheet1[[#This Row],[policy_start_date]])</f>
        <v>2024</v>
      </c>
      <c r="O152" s="2" t="str">
        <f>TEXT(Sheet1[[#This Row],[policy_start_date]],"mmm")</f>
        <v>Jan</v>
      </c>
      <c r="P152" s="2" t="str">
        <f>"Q"&amp;ROUNDUP(MONTH(Sheet1[[#This Row],[policy_start_date]])/3,0)</f>
        <v>Q1</v>
      </c>
      <c r="Q152" s="2">
        <f ca="1">DATEDIF(Sheet1[[#This Row],[policy_start_date]],TODAY(),"D")</f>
        <v>921</v>
      </c>
      <c r="R152" s="2">
        <f>YEAR(Sheet1[[#This Row],[policy_end_date]])</f>
        <v>2025</v>
      </c>
      <c r="S152" s="2" t="str">
        <f>TEXT(Sheet1[[#This Row],[policy_end_date]],"mmm")</f>
        <v>May</v>
      </c>
      <c r="T152" s="2" t="str">
        <f>IF(Sheet1[[#This Row],[status]]="Active","Active","Inactive")</f>
        <v>Inactive</v>
      </c>
      <c r="U152" s="6">
        <f>Sheet1[[#This Row],[coverage_amount]]/Sheet1[[#This Row],[annual_premium]]</f>
        <v>19.111033511218714</v>
      </c>
    </row>
    <row r="153" spans="1:21" x14ac:dyDescent="0.3">
      <c r="A153" s="2" t="s">
        <v>439</v>
      </c>
      <c r="B153" s="2" t="s">
        <v>440</v>
      </c>
      <c r="C153" s="2" t="s">
        <v>39</v>
      </c>
      <c r="D153" s="51">
        <v>704529.62</v>
      </c>
      <c r="E153" s="51">
        <v>14486.37</v>
      </c>
      <c r="F153" s="1">
        <v>44669</v>
      </c>
      <c r="G153" s="1">
        <v>44730</v>
      </c>
      <c r="H153" s="2" t="s">
        <v>441</v>
      </c>
      <c r="I153" s="2" t="s">
        <v>29</v>
      </c>
      <c r="J153">
        <f>Sheet1[[#This Row],[policy_end_date]]-Sheet1[[#This Row],[policy_start_date]]</f>
        <v>61</v>
      </c>
      <c r="K153" s="5">
        <f>(Sheet1[[#This Row],[policy_end_date]]-Sheet1[[#This Row],[policy_start_date]])/365</f>
        <v>0.16712328767123288</v>
      </c>
      <c r="L153" s="2" t="str">
        <f>IF(Sheet1[[#This Row],[coverage_amount]]&lt;300000,"Low",IF(Sheet1[[#This Row],[coverage_amount]]&lt;700000,"Medium","High"))</f>
        <v>High</v>
      </c>
      <c r="M153" s="2" t="str">
        <f>IF(Sheet1[[#This Row],[annual_premium]]&lt;15000,"Low",IF(Sheet1[[#This Row],[annual_premium]]&lt;35000,"Medium","High"))</f>
        <v>Low</v>
      </c>
      <c r="N153" s="2">
        <f>YEAR(Sheet1[[#This Row],[policy_start_date]])</f>
        <v>2022</v>
      </c>
      <c r="O153" s="2" t="str">
        <f>TEXT(Sheet1[[#This Row],[policy_start_date]],"mmm")</f>
        <v>Apr</v>
      </c>
      <c r="P153" s="2" t="str">
        <f>"Q"&amp;ROUNDUP(MONTH(Sheet1[[#This Row],[policy_start_date]])/3,0)</f>
        <v>Q2</v>
      </c>
      <c r="Q153" s="2">
        <f ca="1">DATEDIF(Sheet1[[#This Row],[policy_start_date]],TODAY(),"D")</f>
        <v>1563</v>
      </c>
      <c r="R153" s="2">
        <f>YEAR(Sheet1[[#This Row],[policy_end_date]])</f>
        <v>2022</v>
      </c>
      <c r="S153" s="2" t="str">
        <f>TEXT(Sheet1[[#This Row],[policy_end_date]],"mmm")</f>
        <v>Jun</v>
      </c>
      <c r="T153" s="2" t="str">
        <f>IF(Sheet1[[#This Row],[status]]="Active","Active","Inactive")</f>
        <v>Inactive</v>
      </c>
      <c r="U153" s="6">
        <f>Sheet1[[#This Row],[coverage_amount]]/Sheet1[[#This Row],[annual_premium]]</f>
        <v>48.633965582820259</v>
      </c>
    </row>
    <row r="154" spans="1:21" x14ac:dyDescent="0.3">
      <c r="A154" s="2" t="s">
        <v>442</v>
      </c>
      <c r="B154" s="2" t="s">
        <v>443</v>
      </c>
      <c r="C154" s="2" t="s">
        <v>16</v>
      </c>
      <c r="D154" s="51">
        <v>554719.5</v>
      </c>
      <c r="E154" s="51">
        <v>34562.089999999997</v>
      </c>
      <c r="F154" s="1">
        <v>45273</v>
      </c>
      <c r="G154" s="1">
        <v>45640</v>
      </c>
      <c r="H154" s="2" t="s">
        <v>275</v>
      </c>
      <c r="I154" s="2" t="s">
        <v>29</v>
      </c>
      <c r="J154">
        <f>Sheet1[[#This Row],[policy_end_date]]-Sheet1[[#This Row],[policy_start_date]]</f>
        <v>367</v>
      </c>
      <c r="K154" s="5">
        <f>(Sheet1[[#This Row],[policy_end_date]]-Sheet1[[#This Row],[policy_start_date]])/365</f>
        <v>1.0054794520547945</v>
      </c>
      <c r="L154" s="2" t="str">
        <f>IF(Sheet1[[#This Row],[coverage_amount]]&lt;300000,"Low",IF(Sheet1[[#This Row],[coverage_amount]]&lt;700000,"Medium","High"))</f>
        <v>Medium</v>
      </c>
      <c r="M154" s="2" t="str">
        <f>IF(Sheet1[[#This Row],[annual_premium]]&lt;15000,"Low",IF(Sheet1[[#This Row],[annual_premium]]&lt;35000,"Medium","High"))</f>
        <v>Medium</v>
      </c>
      <c r="N154" s="2">
        <f>YEAR(Sheet1[[#This Row],[policy_start_date]])</f>
        <v>2023</v>
      </c>
      <c r="O154" s="2" t="str">
        <f>TEXT(Sheet1[[#This Row],[policy_start_date]],"mmm")</f>
        <v>Dec</v>
      </c>
      <c r="P154" s="2" t="str">
        <f>"Q"&amp;ROUNDUP(MONTH(Sheet1[[#This Row],[policy_start_date]])/3,0)</f>
        <v>Q4</v>
      </c>
      <c r="Q154" s="2">
        <f ca="1">DATEDIF(Sheet1[[#This Row],[policy_start_date]],TODAY(),"D")</f>
        <v>959</v>
      </c>
      <c r="R154" s="2">
        <f>YEAR(Sheet1[[#This Row],[policy_end_date]])</f>
        <v>2024</v>
      </c>
      <c r="S154" s="2" t="str">
        <f>TEXT(Sheet1[[#This Row],[policy_end_date]],"mmm")</f>
        <v>Dec</v>
      </c>
      <c r="T154" s="2" t="str">
        <f>IF(Sheet1[[#This Row],[status]]="Active","Active","Inactive")</f>
        <v>Inactive</v>
      </c>
      <c r="U154" s="6">
        <f>Sheet1[[#This Row],[coverage_amount]]/Sheet1[[#This Row],[annual_premium]]</f>
        <v>16.049940845591227</v>
      </c>
    </row>
    <row r="155" spans="1:21" x14ac:dyDescent="0.3">
      <c r="A155" s="2" t="s">
        <v>444</v>
      </c>
      <c r="B155" s="2" t="s">
        <v>445</v>
      </c>
      <c r="C155" s="2" t="s">
        <v>39</v>
      </c>
      <c r="D155" s="51">
        <v>953247.96</v>
      </c>
      <c r="E155" s="51">
        <v>13589.39</v>
      </c>
      <c r="F155" s="1">
        <v>45363</v>
      </c>
      <c r="G155" s="1">
        <v>45403</v>
      </c>
      <c r="H155" s="2" t="s">
        <v>292</v>
      </c>
      <c r="I155" s="2" t="s">
        <v>13</v>
      </c>
      <c r="J155">
        <f>Sheet1[[#This Row],[policy_end_date]]-Sheet1[[#This Row],[policy_start_date]]</f>
        <v>40</v>
      </c>
      <c r="K155" s="5">
        <f>(Sheet1[[#This Row],[policy_end_date]]-Sheet1[[#This Row],[policy_start_date]])/365</f>
        <v>0.1095890410958904</v>
      </c>
      <c r="L155" s="2" t="str">
        <f>IF(Sheet1[[#This Row],[coverage_amount]]&lt;300000,"Low",IF(Sheet1[[#This Row],[coverage_amount]]&lt;700000,"Medium","High"))</f>
        <v>High</v>
      </c>
      <c r="M155" s="2" t="str">
        <f>IF(Sheet1[[#This Row],[annual_premium]]&lt;15000,"Low",IF(Sheet1[[#This Row],[annual_premium]]&lt;35000,"Medium","High"))</f>
        <v>Low</v>
      </c>
      <c r="N155" s="2">
        <f>YEAR(Sheet1[[#This Row],[policy_start_date]])</f>
        <v>2024</v>
      </c>
      <c r="O155" s="2" t="str">
        <f>TEXT(Sheet1[[#This Row],[policy_start_date]],"mmm")</f>
        <v>Mar</v>
      </c>
      <c r="P155" s="2" t="str">
        <f>"Q"&amp;ROUNDUP(MONTH(Sheet1[[#This Row],[policy_start_date]])/3,0)</f>
        <v>Q1</v>
      </c>
      <c r="Q155" s="2">
        <f ca="1">DATEDIF(Sheet1[[#This Row],[policy_start_date]],TODAY(),"D")</f>
        <v>869</v>
      </c>
      <c r="R155" s="2">
        <f>YEAR(Sheet1[[#This Row],[policy_end_date]])</f>
        <v>2024</v>
      </c>
      <c r="S155" s="2" t="str">
        <f>TEXT(Sheet1[[#This Row],[policy_end_date]],"mmm")</f>
        <v>Apr</v>
      </c>
      <c r="T155" s="2" t="str">
        <f>IF(Sheet1[[#This Row],[status]]="Active","Active","Inactive")</f>
        <v>Active</v>
      </c>
      <c r="U155" s="6">
        <f>Sheet1[[#This Row],[coverage_amount]]/Sheet1[[#This Row],[annual_premium]]</f>
        <v>70.146486339710606</v>
      </c>
    </row>
    <row r="156" spans="1:21" x14ac:dyDescent="0.3">
      <c r="A156" s="2" t="s">
        <v>446</v>
      </c>
      <c r="B156" s="2" t="s">
        <v>447</v>
      </c>
      <c r="C156" s="2" t="s">
        <v>35</v>
      </c>
      <c r="D156" s="51">
        <v>476381.96</v>
      </c>
      <c r="E156" s="51">
        <v>39052.120000000003</v>
      </c>
      <c r="F156" s="1">
        <v>45444</v>
      </c>
      <c r="G156" s="1">
        <v>45534</v>
      </c>
      <c r="H156" s="2" t="s">
        <v>448</v>
      </c>
      <c r="I156" s="2" t="s">
        <v>29</v>
      </c>
      <c r="J156">
        <f>Sheet1[[#This Row],[policy_end_date]]-Sheet1[[#This Row],[policy_start_date]]</f>
        <v>90</v>
      </c>
      <c r="K156" s="5">
        <f>(Sheet1[[#This Row],[policy_end_date]]-Sheet1[[#This Row],[policy_start_date]])/365</f>
        <v>0.24657534246575341</v>
      </c>
      <c r="L156" s="2" t="str">
        <f>IF(Sheet1[[#This Row],[coverage_amount]]&lt;300000,"Low",IF(Sheet1[[#This Row],[coverage_amount]]&lt;700000,"Medium","High"))</f>
        <v>Medium</v>
      </c>
      <c r="M156" s="2" t="str">
        <f>IF(Sheet1[[#This Row],[annual_premium]]&lt;15000,"Low",IF(Sheet1[[#This Row],[annual_premium]]&lt;35000,"Medium","High"))</f>
        <v>High</v>
      </c>
      <c r="N156" s="2">
        <f>YEAR(Sheet1[[#This Row],[policy_start_date]])</f>
        <v>2024</v>
      </c>
      <c r="O156" s="2" t="str">
        <f>TEXT(Sheet1[[#This Row],[policy_start_date]],"mmm")</f>
        <v>Jun</v>
      </c>
      <c r="P156" s="2" t="str">
        <f>"Q"&amp;ROUNDUP(MONTH(Sheet1[[#This Row],[policy_start_date]])/3,0)</f>
        <v>Q2</v>
      </c>
      <c r="Q156" s="2">
        <f ca="1">DATEDIF(Sheet1[[#This Row],[policy_start_date]],TODAY(),"D")</f>
        <v>788</v>
      </c>
      <c r="R156" s="2">
        <f>YEAR(Sheet1[[#This Row],[policy_end_date]])</f>
        <v>2024</v>
      </c>
      <c r="S156" s="2" t="str">
        <f>TEXT(Sheet1[[#This Row],[policy_end_date]],"mmm")</f>
        <v>Aug</v>
      </c>
      <c r="T156" s="2" t="str">
        <f>IF(Sheet1[[#This Row],[status]]="Active","Active","Inactive")</f>
        <v>Inactive</v>
      </c>
      <c r="U156" s="6">
        <f>Sheet1[[#This Row],[coverage_amount]]/Sheet1[[#This Row],[annual_premium]]</f>
        <v>12.198619690813199</v>
      </c>
    </row>
    <row r="157" spans="1:21" x14ac:dyDescent="0.3">
      <c r="A157" s="2" t="s">
        <v>449</v>
      </c>
      <c r="B157" s="2" t="s">
        <v>450</v>
      </c>
      <c r="C157" s="2" t="s">
        <v>27</v>
      </c>
      <c r="D157" s="51">
        <v>890098.6</v>
      </c>
      <c r="E157" s="51">
        <v>37235.040000000001</v>
      </c>
      <c r="F157" s="1">
        <v>44801</v>
      </c>
      <c r="G157" s="1">
        <v>45647</v>
      </c>
      <c r="H157" s="2" t="s">
        <v>451</v>
      </c>
      <c r="I157" s="2" t="s">
        <v>13</v>
      </c>
      <c r="J157">
        <f>Sheet1[[#This Row],[policy_end_date]]-Sheet1[[#This Row],[policy_start_date]]</f>
        <v>846</v>
      </c>
      <c r="K157" s="5">
        <f>(Sheet1[[#This Row],[policy_end_date]]-Sheet1[[#This Row],[policy_start_date]])/365</f>
        <v>2.3178082191780822</v>
      </c>
      <c r="L157" s="2" t="str">
        <f>IF(Sheet1[[#This Row],[coverage_amount]]&lt;300000,"Low",IF(Sheet1[[#This Row],[coverage_amount]]&lt;700000,"Medium","High"))</f>
        <v>High</v>
      </c>
      <c r="M157" s="2" t="str">
        <f>IF(Sheet1[[#This Row],[annual_premium]]&lt;15000,"Low",IF(Sheet1[[#This Row],[annual_premium]]&lt;35000,"Medium","High"))</f>
        <v>High</v>
      </c>
      <c r="N157" s="2">
        <f>YEAR(Sheet1[[#This Row],[policy_start_date]])</f>
        <v>2022</v>
      </c>
      <c r="O157" s="2" t="str">
        <f>TEXT(Sheet1[[#This Row],[policy_start_date]],"mmm")</f>
        <v>Aug</v>
      </c>
      <c r="P157" s="2" t="str">
        <f>"Q"&amp;ROUNDUP(MONTH(Sheet1[[#This Row],[policy_start_date]])/3,0)</f>
        <v>Q3</v>
      </c>
      <c r="Q157" s="2">
        <f ca="1">DATEDIF(Sheet1[[#This Row],[policy_start_date]],TODAY(),"D")</f>
        <v>1431</v>
      </c>
      <c r="R157" s="2">
        <f>YEAR(Sheet1[[#This Row],[policy_end_date]])</f>
        <v>2024</v>
      </c>
      <c r="S157" s="2" t="str">
        <f>TEXT(Sheet1[[#This Row],[policy_end_date]],"mmm")</f>
        <v>Dec</v>
      </c>
      <c r="T157" s="2" t="str">
        <f>IF(Sheet1[[#This Row],[status]]="Active","Active","Inactive")</f>
        <v>Active</v>
      </c>
      <c r="U157" s="6">
        <f>Sheet1[[#This Row],[coverage_amount]]/Sheet1[[#This Row],[annual_premium]]</f>
        <v>23.904864879962528</v>
      </c>
    </row>
    <row r="158" spans="1:21" x14ac:dyDescent="0.3">
      <c r="A158" s="2" t="s">
        <v>452</v>
      </c>
      <c r="B158" s="2" t="s">
        <v>453</v>
      </c>
      <c r="C158" s="2" t="s">
        <v>16</v>
      </c>
      <c r="D158" s="51">
        <v>797411.59</v>
      </c>
      <c r="E158" s="51">
        <v>14442.13</v>
      </c>
      <c r="F158" s="1">
        <v>45426</v>
      </c>
      <c r="G158" s="1">
        <v>45834</v>
      </c>
      <c r="H158" s="2" t="s">
        <v>358</v>
      </c>
      <c r="I158" s="2" t="s">
        <v>18</v>
      </c>
      <c r="J158">
        <f>Sheet1[[#This Row],[policy_end_date]]-Sheet1[[#This Row],[policy_start_date]]</f>
        <v>408</v>
      </c>
      <c r="K158" s="5">
        <f>(Sheet1[[#This Row],[policy_end_date]]-Sheet1[[#This Row],[policy_start_date]])/365</f>
        <v>1.1178082191780823</v>
      </c>
      <c r="L158" s="2" t="str">
        <f>IF(Sheet1[[#This Row],[coverage_amount]]&lt;300000,"Low",IF(Sheet1[[#This Row],[coverage_amount]]&lt;700000,"Medium","High"))</f>
        <v>High</v>
      </c>
      <c r="M158" s="2" t="str">
        <f>IF(Sheet1[[#This Row],[annual_premium]]&lt;15000,"Low",IF(Sheet1[[#This Row],[annual_premium]]&lt;35000,"Medium","High"))</f>
        <v>Low</v>
      </c>
      <c r="N158" s="2">
        <f>YEAR(Sheet1[[#This Row],[policy_start_date]])</f>
        <v>2024</v>
      </c>
      <c r="O158" s="2" t="str">
        <f>TEXT(Sheet1[[#This Row],[policy_start_date]],"mmm")</f>
        <v>May</v>
      </c>
      <c r="P158" s="2" t="str">
        <f>"Q"&amp;ROUNDUP(MONTH(Sheet1[[#This Row],[policy_start_date]])/3,0)</f>
        <v>Q2</v>
      </c>
      <c r="Q158" s="2">
        <f ca="1">DATEDIF(Sheet1[[#This Row],[policy_start_date]],TODAY(),"D")</f>
        <v>806</v>
      </c>
      <c r="R158" s="2">
        <f>YEAR(Sheet1[[#This Row],[policy_end_date]])</f>
        <v>2025</v>
      </c>
      <c r="S158" s="2" t="str">
        <f>TEXT(Sheet1[[#This Row],[policy_end_date]],"mmm")</f>
        <v>Jun</v>
      </c>
      <c r="T158" s="2" t="str">
        <f>IF(Sheet1[[#This Row],[status]]="Active","Active","Inactive")</f>
        <v>Inactive</v>
      </c>
      <c r="U158" s="6">
        <f>Sheet1[[#This Row],[coverage_amount]]/Sheet1[[#This Row],[annual_premium]]</f>
        <v>55.21426479335112</v>
      </c>
    </row>
    <row r="159" spans="1:21" x14ac:dyDescent="0.3">
      <c r="A159" s="2" t="s">
        <v>454</v>
      </c>
      <c r="B159" s="2" t="s">
        <v>455</v>
      </c>
      <c r="C159" s="2" t="s">
        <v>35</v>
      </c>
      <c r="D159" s="51">
        <v>663149.96</v>
      </c>
      <c r="E159" s="51">
        <v>26133.14</v>
      </c>
      <c r="F159" s="1">
        <v>44691</v>
      </c>
      <c r="G159" s="1">
        <v>45085</v>
      </c>
      <c r="H159" s="2" t="s">
        <v>456</v>
      </c>
      <c r="I159" s="2" t="s">
        <v>18</v>
      </c>
      <c r="J159">
        <f>Sheet1[[#This Row],[policy_end_date]]-Sheet1[[#This Row],[policy_start_date]]</f>
        <v>394</v>
      </c>
      <c r="K159" s="5">
        <f>(Sheet1[[#This Row],[policy_end_date]]-Sheet1[[#This Row],[policy_start_date]])/365</f>
        <v>1.0794520547945206</v>
      </c>
      <c r="L159" s="2" t="str">
        <f>IF(Sheet1[[#This Row],[coverage_amount]]&lt;300000,"Low",IF(Sheet1[[#This Row],[coverage_amount]]&lt;700000,"Medium","High"))</f>
        <v>Medium</v>
      </c>
      <c r="M159" s="2" t="str">
        <f>IF(Sheet1[[#This Row],[annual_premium]]&lt;15000,"Low",IF(Sheet1[[#This Row],[annual_premium]]&lt;35000,"Medium","High"))</f>
        <v>Medium</v>
      </c>
      <c r="N159" s="2">
        <f>YEAR(Sheet1[[#This Row],[policy_start_date]])</f>
        <v>2022</v>
      </c>
      <c r="O159" s="2" t="str">
        <f>TEXT(Sheet1[[#This Row],[policy_start_date]],"mmm")</f>
        <v>May</v>
      </c>
      <c r="P159" s="2" t="str">
        <f>"Q"&amp;ROUNDUP(MONTH(Sheet1[[#This Row],[policy_start_date]])/3,0)</f>
        <v>Q2</v>
      </c>
      <c r="Q159" s="2">
        <f ca="1">DATEDIF(Sheet1[[#This Row],[policy_start_date]],TODAY(),"D")</f>
        <v>1541</v>
      </c>
      <c r="R159" s="2">
        <f>YEAR(Sheet1[[#This Row],[policy_end_date]])</f>
        <v>2023</v>
      </c>
      <c r="S159" s="2" t="str">
        <f>TEXT(Sheet1[[#This Row],[policy_end_date]],"mmm")</f>
        <v>Jun</v>
      </c>
      <c r="T159" s="2" t="str">
        <f>IF(Sheet1[[#This Row],[status]]="Active","Active","Inactive")</f>
        <v>Inactive</v>
      </c>
      <c r="U159" s="6">
        <f>Sheet1[[#This Row],[coverage_amount]]/Sheet1[[#This Row],[annual_premium]]</f>
        <v>25.375823953799657</v>
      </c>
    </row>
    <row r="160" spans="1:21" x14ac:dyDescent="0.3">
      <c r="A160" s="2" t="s">
        <v>457</v>
      </c>
      <c r="B160" s="2" t="s">
        <v>458</v>
      </c>
      <c r="C160" s="2" t="s">
        <v>11</v>
      </c>
      <c r="D160" s="51">
        <v>391229.22</v>
      </c>
      <c r="E160" s="51">
        <v>23915.62</v>
      </c>
      <c r="F160" s="1">
        <v>44738</v>
      </c>
      <c r="G160" s="1">
        <v>45141</v>
      </c>
      <c r="H160" s="2" t="s">
        <v>93</v>
      </c>
      <c r="I160" s="2" t="s">
        <v>18</v>
      </c>
      <c r="J160">
        <f>Sheet1[[#This Row],[policy_end_date]]-Sheet1[[#This Row],[policy_start_date]]</f>
        <v>403</v>
      </c>
      <c r="K160" s="5">
        <f>(Sheet1[[#This Row],[policy_end_date]]-Sheet1[[#This Row],[policy_start_date]])/365</f>
        <v>1.1041095890410959</v>
      </c>
      <c r="L160" s="2" t="str">
        <f>IF(Sheet1[[#This Row],[coverage_amount]]&lt;300000,"Low",IF(Sheet1[[#This Row],[coverage_amount]]&lt;700000,"Medium","High"))</f>
        <v>Medium</v>
      </c>
      <c r="M160" s="2" t="str">
        <f>IF(Sheet1[[#This Row],[annual_premium]]&lt;15000,"Low",IF(Sheet1[[#This Row],[annual_premium]]&lt;35000,"Medium","High"))</f>
        <v>Medium</v>
      </c>
      <c r="N160" s="2">
        <f>YEAR(Sheet1[[#This Row],[policy_start_date]])</f>
        <v>2022</v>
      </c>
      <c r="O160" s="2" t="str">
        <f>TEXT(Sheet1[[#This Row],[policy_start_date]],"mmm")</f>
        <v>Jun</v>
      </c>
      <c r="P160" s="2" t="str">
        <f>"Q"&amp;ROUNDUP(MONTH(Sheet1[[#This Row],[policy_start_date]])/3,0)</f>
        <v>Q2</v>
      </c>
      <c r="Q160" s="2">
        <f ca="1">DATEDIF(Sheet1[[#This Row],[policy_start_date]],TODAY(),"D")</f>
        <v>1494</v>
      </c>
      <c r="R160" s="2">
        <f>YEAR(Sheet1[[#This Row],[policy_end_date]])</f>
        <v>2023</v>
      </c>
      <c r="S160" s="2" t="str">
        <f>TEXT(Sheet1[[#This Row],[policy_end_date]],"mmm")</f>
        <v>Aug</v>
      </c>
      <c r="T160" s="2" t="str">
        <f>IF(Sheet1[[#This Row],[status]]="Active","Active","Inactive")</f>
        <v>Inactive</v>
      </c>
      <c r="U160" s="6">
        <f>Sheet1[[#This Row],[coverage_amount]]/Sheet1[[#This Row],[annual_premium]]</f>
        <v>16.358732075522191</v>
      </c>
    </row>
    <row r="161" spans="1:21" x14ac:dyDescent="0.3">
      <c r="A161" s="2" t="s">
        <v>459</v>
      </c>
      <c r="B161" s="2" t="s">
        <v>460</v>
      </c>
      <c r="C161" s="2" t="s">
        <v>35</v>
      </c>
      <c r="D161" s="51">
        <v>943943.8</v>
      </c>
      <c r="E161" s="51">
        <v>26232.26</v>
      </c>
      <c r="F161" s="1">
        <v>44668</v>
      </c>
      <c r="G161" s="1">
        <v>45057</v>
      </c>
      <c r="H161" s="2" t="s">
        <v>461</v>
      </c>
      <c r="I161" s="2" t="s">
        <v>29</v>
      </c>
      <c r="J161">
        <f>Sheet1[[#This Row],[policy_end_date]]-Sheet1[[#This Row],[policy_start_date]]</f>
        <v>389</v>
      </c>
      <c r="K161" s="5">
        <f>(Sheet1[[#This Row],[policy_end_date]]-Sheet1[[#This Row],[policy_start_date]])/365</f>
        <v>1.0657534246575342</v>
      </c>
      <c r="L161" s="2" t="str">
        <f>IF(Sheet1[[#This Row],[coverage_amount]]&lt;300000,"Low",IF(Sheet1[[#This Row],[coverage_amount]]&lt;700000,"Medium","High"))</f>
        <v>High</v>
      </c>
      <c r="M161" s="2" t="str">
        <f>IF(Sheet1[[#This Row],[annual_premium]]&lt;15000,"Low",IF(Sheet1[[#This Row],[annual_premium]]&lt;35000,"Medium","High"))</f>
        <v>Medium</v>
      </c>
      <c r="N161" s="2">
        <f>YEAR(Sheet1[[#This Row],[policy_start_date]])</f>
        <v>2022</v>
      </c>
      <c r="O161" s="2" t="str">
        <f>TEXT(Sheet1[[#This Row],[policy_start_date]],"mmm")</f>
        <v>Apr</v>
      </c>
      <c r="P161" s="2" t="str">
        <f>"Q"&amp;ROUNDUP(MONTH(Sheet1[[#This Row],[policy_start_date]])/3,0)</f>
        <v>Q2</v>
      </c>
      <c r="Q161" s="2">
        <f ca="1">DATEDIF(Sheet1[[#This Row],[policy_start_date]],TODAY(),"D")</f>
        <v>1564</v>
      </c>
      <c r="R161" s="2">
        <f>YEAR(Sheet1[[#This Row],[policy_end_date]])</f>
        <v>2023</v>
      </c>
      <c r="S161" s="2" t="str">
        <f>TEXT(Sheet1[[#This Row],[policy_end_date]],"mmm")</f>
        <v>May</v>
      </c>
      <c r="T161" s="2" t="str">
        <f>IF(Sheet1[[#This Row],[status]]="Active","Active","Inactive")</f>
        <v>Inactive</v>
      </c>
      <c r="U161" s="6">
        <f>Sheet1[[#This Row],[coverage_amount]]/Sheet1[[#This Row],[annual_premium]]</f>
        <v>35.984082194976722</v>
      </c>
    </row>
    <row r="162" spans="1:21" x14ac:dyDescent="0.3">
      <c r="A162" s="2" t="s">
        <v>462</v>
      </c>
      <c r="B162" s="2" t="s">
        <v>463</v>
      </c>
      <c r="C162" s="2" t="s">
        <v>27</v>
      </c>
      <c r="D162" s="51">
        <v>929518.19</v>
      </c>
      <c r="E162" s="51">
        <v>10419.4</v>
      </c>
      <c r="F162" s="1">
        <v>44990</v>
      </c>
      <c r="G162" s="1">
        <v>45056</v>
      </c>
      <c r="H162" s="2" t="s">
        <v>79</v>
      </c>
      <c r="I162" s="2" t="s">
        <v>13</v>
      </c>
      <c r="J162">
        <f>Sheet1[[#This Row],[policy_end_date]]-Sheet1[[#This Row],[policy_start_date]]</f>
        <v>66</v>
      </c>
      <c r="K162" s="5">
        <f>(Sheet1[[#This Row],[policy_end_date]]-Sheet1[[#This Row],[policy_start_date]])/365</f>
        <v>0.18082191780821918</v>
      </c>
      <c r="L162" s="2" t="str">
        <f>IF(Sheet1[[#This Row],[coverage_amount]]&lt;300000,"Low",IF(Sheet1[[#This Row],[coverage_amount]]&lt;700000,"Medium","High"))</f>
        <v>High</v>
      </c>
      <c r="M162" s="2" t="str">
        <f>IF(Sheet1[[#This Row],[annual_premium]]&lt;15000,"Low",IF(Sheet1[[#This Row],[annual_premium]]&lt;35000,"Medium","High"))</f>
        <v>Low</v>
      </c>
      <c r="N162" s="2">
        <f>YEAR(Sheet1[[#This Row],[policy_start_date]])</f>
        <v>2023</v>
      </c>
      <c r="O162" s="2" t="str">
        <f>TEXT(Sheet1[[#This Row],[policy_start_date]],"mmm")</f>
        <v>Mar</v>
      </c>
      <c r="P162" s="2" t="str">
        <f>"Q"&amp;ROUNDUP(MONTH(Sheet1[[#This Row],[policy_start_date]])/3,0)</f>
        <v>Q1</v>
      </c>
      <c r="Q162" s="2">
        <f ca="1">DATEDIF(Sheet1[[#This Row],[policy_start_date]],TODAY(),"D")</f>
        <v>1242</v>
      </c>
      <c r="R162" s="2">
        <f>YEAR(Sheet1[[#This Row],[policy_end_date]])</f>
        <v>2023</v>
      </c>
      <c r="S162" s="2" t="str">
        <f>TEXT(Sheet1[[#This Row],[policy_end_date]],"mmm")</f>
        <v>May</v>
      </c>
      <c r="T162" s="2" t="str">
        <f>IF(Sheet1[[#This Row],[status]]="Active","Active","Inactive")</f>
        <v>Active</v>
      </c>
      <c r="U162" s="6">
        <f>Sheet1[[#This Row],[coverage_amount]]/Sheet1[[#This Row],[annual_premium]]</f>
        <v>89.210337447453782</v>
      </c>
    </row>
    <row r="163" spans="1:21" x14ac:dyDescent="0.3">
      <c r="A163" s="2" t="s">
        <v>464</v>
      </c>
      <c r="B163" s="2" t="s">
        <v>465</v>
      </c>
      <c r="C163" s="2" t="s">
        <v>39</v>
      </c>
      <c r="D163" s="51">
        <v>245834.42</v>
      </c>
      <c r="E163" s="51">
        <v>29534.16</v>
      </c>
      <c r="F163" s="1">
        <v>45100</v>
      </c>
      <c r="G163" s="1">
        <v>45422</v>
      </c>
      <c r="H163" s="2" t="s">
        <v>466</v>
      </c>
      <c r="I163" s="2" t="s">
        <v>29</v>
      </c>
      <c r="J163">
        <f>Sheet1[[#This Row],[policy_end_date]]-Sheet1[[#This Row],[policy_start_date]]</f>
        <v>322</v>
      </c>
      <c r="K163" s="5">
        <f>(Sheet1[[#This Row],[policy_end_date]]-Sheet1[[#This Row],[policy_start_date]])/365</f>
        <v>0.88219178082191785</v>
      </c>
      <c r="L163" s="2" t="str">
        <f>IF(Sheet1[[#This Row],[coverage_amount]]&lt;300000,"Low",IF(Sheet1[[#This Row],[coverage_amount]]&lt;700000,"Medium","High"))</f>
        <v>Low</v>
      </c>
      <c r="M163" s="2" t="str">
        <f>IF(Sheet1[[#This Row],[annual_premium]]&lt;15000,"Low",IF(Sheet1[[#This Row],[annual_premium]]&lt;35000,"Medium","High"))</f>
        <v>Medium</v>
      </c>
      <c r="N163" s="2">
        <f>YEAR(Sheet1[[#This Row],[policy_start_date]])</f>
        <v>2023</v>
      </c>
      <c r="O163" s="2" t="str">
        <f>TEXT(Sheet1[[#This Row],[policy_start_date]],"mmm")</f>
        <v>Jun</v>
      </c>
      <c r="P163" s="2" t="str">
        <f>"Q"&amp;ROUNDUP(MONTH(Sheet1[[#This Row],[policy_start_date]])/3,0)</f>
        <v>Q2</v>
      </c>
      <c r="Q163" s="2">
        <f ca="1">DATEDIF(Sheet1[[#This Row],[policy_start_date]],TODAY(),"D")</f>
        <v>1132</v>
      </c>
      <c r="R163" s="2">
        <f>YEAR(Sheet1[[#This Row],[policy_end_date]])</f>
        <v>2024</v>
      </c>
      <c r="S163" s="2" t="str">
        <f>TEXT(Sheet1[[#This Row],[policy_end_date]],"mmm")</f>
        <v>May</v>
      </c>
      <c r="T163" s="2" t="str">
        <f>IF(Sheet1[[#This Row],[status]]="Active","Active","Inactive")</f>
        <v>Inactive</v>
      </c>
      <c r="U163" s="6">
        <f>Sheet1[[#This Row],[coverage_amount]]/Sheet1[[#This Row],[annual_premium]]</f>
        <v>8.3237315704932868</v>
      </c>
    </row>
    <row r="164" spans="1:21" x14ac:dyDescent="0.3">
      <c r="A164" s="2" t="s">
        <v>467</v>
      </c>
      <c r="B164" s="2" t="s">
        <v>468</v>
      </c>
      <c r="C164" s="2" t="s">
        <v>39</v>
      </c>
      <c r="D164" s="51">
        <v>117809.29</v>
      </c>
      <c r="E164" s="51">
        <v>3611.09</v>
      </c>
      <c r="F164" s="1">
        <v>44066</v>
      </c>
      <c r="G164" s="1">
        <v>44238</v>
      </c>
      <c r="H164" s="2" t="s">
        <v>111</v>
      </c>
      <c r="I164" s="2" t="s">
        <v>13</v>
      </c>
      <c r="J164">
        <f>Sheet1[[#This Row],[policy_end_date]]-Sheet1[[#This Row],[policy_start_date]]</f>
        <v>172</v>
      </c>
      <c r="K164" s="5">
        <f>(Sheet1[[#This Row],[policy_end_date]]-Sheet1[[#This Row],[policy_start_date]])/365</f>
        <v>0.47123287671232877</v>
      </c>
      <c r="L164" s="2" t="str">
        <f>IF(Sheet1[[#This Row],[coverage_amount]]&lt;300000,"Low",IF(Sheet1[[#This Row],[coverage_amount]]&lt;700000,"Medium","High"))</f>
        <v>Low</v>
      </c>
      <c r="M164" s="2" t="str">
        <f>IF(Sheet1[[#This Row],[annual_premium]]&lt;15000,"Low",IF(Sheet1[[#This Row],[annual_premium]]&lt;35000,"Medium","High"))</f>
        <v>Low</v>
      </c>
      <c r="N164" s="2">
        <f>YEAR(Sheet1[[#This Row],[policy_start_date]])</f>
        <v>2020</v>
      </c>
      <c r="O164" s="2" t="str">
        <f>TEXT(Sheet1[[#This Row],[policy_start_date]],"mmm")</f>
        <v>Aug</v>
      </c>
      <c r="P164" s="2" t="str">
        <f>"Q"&amp;ROUNDUP(MONTH(Sheet1[[#This Row],[policy_start_date]])/3,0)</f>
        <v>Q3</v>
      </c>
      <c r="Q164" s="2">
        <f ca="1">DATEDIF(Sheet1[[#This Row],[policy_start_date]],TODAY(),"D")</f>
        <v>2166</v>
      </c>
      <c r="R164" s="2">
        <f>YEAR(Sheet1[[#This Row],[policy_end_date]])</f>
        <v>2021</v>
      </c>
      <c r="S164" s="2" t="str">
        <f>TEXT(Sheet1[[#This Row],[policy_end_date]],"mmm")</f>
        <v>Feb</v>
      </c>
      <c r="T164" s="2" t="str">
        <f>IF(Sheet1[[#This Row],[status]]="Active","Active","Inactive")</f>
        <v>Active</v>
      </c>
      <c r="U164" s="6">
        <f>Sheet1[[#This Row],[coverage_amount]]/Sheet1[[#This Row],[annual_premium]]</f>
        <v>32.624301803610543</v>
      </c>
    </row>
    <row r="165" spans="1:21" x14ac:dyDescent="0.3">
      <c r="A165" s="2" t="s">
        <v>469</v>
      </c>
      <c r="B165" s="2" t="s">
        <v>470</v>
      </c>
      <c r="C165" s="2" t="s">
        <v>11</v>
      </c>
      <c r="D165" s="51">
        <v>478791.82</v>
      </c>
      <c r="E165" s="51">
        <v>15317.66</v>
      </c>
      <c r="F165" s="1">
        <v>44754</v>
      </c>
      <c r="G165" s="1">
        <v>45078</v>
      </c>
      <c r="H165" s="2" t="s">
        <v>471</v>
      </c>
      <c r="I165" s="2" t="s">
        <v>18</v>
      </c>
      <c r="J165">
        <f>Sheet1[[#This Row],[policy_end_date]]-Sheet1[[#This Row],[policy_start_date]]</f>
        <v>324</v>
      </c>
      <c r="K165" s="5">
        <f>(Sheet1[[#This Row],[policy_end_date]]-Sheet1[[#This Row],[policy_start_date]])/365</f>
        <v>0.88767123287671235</v>
      </c>
      <c r="L165" s="2" t="str">
        <f>IF(Sheet1[[#This Row],[coverage_amount]]&lt;300000,"Low",IF(Sheet1[[#This Row],[coverage_amount]]&lt;700000,"Medium","High"))</f>
        <v>Medium</v>
      </c>
      <c r="M165" s="2" t="str">
        <f>IF(Sheet1[[#This Row],[annual_premium]]&lt;15000,"Low",IF(Sheet1[[#This Row],[annual_premium]]&lt;35000,"Medium","High"))</f>
        <v>Medium</v>
      </c>
      <c r="N165" s="2">
        <f>YEAR(Sheet1[[#This Row],[policy_start_date]])</f>
        <v>2022</v>
      </c>
      <c r="O165" s="2" t="str">
        <f>TEXT(Sheet1[[#This Row],[policy_start_date]],"mmm")</f>
        <v>Jul</v>
      </c>
      <c r="P165" s="2" t="str">
        <f>"Q"&amp;ROUNDUP(MONTH(Sheet1[[#This Row],[policy_start_date]])/3,0)</f>
        <v>Q3</v>
      </c>
      <c r="Q165" s="2">
        <f ca="1">DATEDIF(Sheet1[[#This Row],[policy_start_date]],TODAY(),"D")</f>
        <v>1478</v>
      </c>
      <c r="R165" s="2">
        <f>YEAR(Sheet1[[#This Row],[policy_end_date]])</f>
        <v>2023</v>
      </c>
      <c r="S165" s="2" t="str">
        <f>TEXT(Sheet1[[#This Row],[policy_end_date]],"mmm")</f>
        <v>Jun</v>
      </c>
      <c r="T165" s="2" t="str">
        <f>IF(Sheet1[[#This Row],[status]]="Active","Active","Inactive")</f>
        <v>Inactive</v>
      </c>
      <c r="U165" s="6">
        <f>Sheet1[[#This Row],[coverage_amount]]/Sheet1[[#This Row],[annual_premium]]</f>
        <v>31.257504083521898</v>
      </c>
    </row>
    <row r="166" spans="1:21" x14ac:dyDescent="0.3">
      <c r="A166" s="2" t="s">
        <v>472</v>
      </c>
      <c r="B166" s="2" t="s">
        <v>473</v>
      </c>
      <c r="C166" s="2" t="s">
        <v>11</v>
      </c>
      <c r="D166" s="51">
        <v>542601.51</v>
      </c>
      <c r="E166" s="51">
        <v>22080.32</v>
      </c>
      <c r="F166" s="1">
        <v>44859</v>
      </c>
      <c r="G166" s="1">
        <v>45585</v>
      </c>
      <c r="H166" s="2" t="s">
        <v>474</v>
      </c>
      <c r="I166" s="2" t="s">
        <v>29</v>
      </c>
      <c r="J166">
        <f>Sheet1[[#This Row],[policy_end_date]]-Sheet1[[#This Row],[policy_start_date]]</f>
        <v>726</v>
      </c>
      <c r="K166" s="5">
        <f>(Sheet1[[#This Row],[policy_end_date]]-Sheet1[[#This Row],[policy_start_date]])/365</f>
        <v>1.989041095890411</v>
      </c>
      <c r="L166" s="2" t="str">
        <f>IF(Sheet1[[#This Row],[coverage_amount]]&lt;300000,"Low",IF(Sheet1[[#This Row],[coverage_amount]]&lt;700000,"Medium","High"))</f>
        <v>Medium</v>
      </c>
      <c r="M166" s="2" t="str">
        <f>IF(Sheet1[[#This Row],[annual_premium]]&lt;15000,"Low",IF(Sheet1[[#This Row],[annual_premium]]&lt;35000,"Medium","High"))</f>
        <v>Medium</v>
      </c>
      <c r="N166" s="2">
        <f>YEAR(Sheet1[[#This Row],[policy_start_date]])</f>
        <v>2022</v>
      </c>
      <c r="O166" s="2" t="str">
        <f>TEXT(Sheet1[[#This Row],[policy_start_date]],"mmm")</f>
        <v>Oct</v>
      </c>
      <c r="P166" s="2" t="str">
        <f>"Q"&amp;ROUNDUP(MONTH(Sheet1[[#This Row],[policy_start_date]])/3,0)</f>
        <v>Q4</v>
      </c>
      <c r="Q166" s="2">
        <f ca="1">DATEDIF(Sheet1[[#This Row],[policy_start_date]],TODAY(),"D")</f>
        <v>1373</v>
      </c>
      <c r="R166" s="2">
        <f>YEAR(Sheet1[[#This Row],[policy_end_date]])</f>
        <v>2024</v>
      </c>
      <c r="S166" s="2" t="str">
        <f>TEXT(Sheet1[[#This Row],[policy_end_date]],"mmm")</f>
        <v>Oct</v>
      </c>
      <c r="T166" s="2" t="str">
        <f>IF(Sheet1[[#This Row],[status]]="Active","Active","Inactive")</f>
        <v>Inactive</v>
      </c>
      <c r="U166" s="6">
        <f>Sheet1[[#This Row],[coverage_amount]]/Sheet1[[#This Row],[annual_premium]]</f>
        <v>24.5739876052521</v>
      </c>
    </row>
    <row r="167" spans="1:21" x14ac:dyDescent="0.3">
      <c r="A167" s="2" t="s">
        <v>475</v>
      </c>
      <c r="B167" s="2" t="s">
        <v>476</v>
      </c>
      <c r="C167" s="2" t="s">
        <v>39</v>
      </c>
      <c r="D167" s="51">
        <v>454739.18</v>
      </c>
      <c r="E167" s="51">
        <v>30669.3</v>
      </c>
      <c r="F167" s="1">
        <v>44301</v>
      </c>
      <c r="G167" s="1">
        <v>44745</v>
      </c>
      <c r="H167" s="2" t="s">
        <v>477</v>
      </c>
      <c r="I167" s="2" t="s">
        <v>29</v>
      </c>
      <c r="J167">
        <f>Sheet1[[#This Row],[policy_end_date]]-Sheet1[[#This Row],[policy_start_date]]</f>
        <v>444</v>
      </c>
      <c r="K167" s="5">
        <f>(Sheet1[[#This Row],[policy_end_date]]-Sheet1[[#This Row],[policy_start_date]])/365</f>
        <v>1.2164383561643837</v>
      </c>
      <c r="L167" s="2" t="str">
        <f>IF(Sheet1[[#This Row],[coverage_amount]]&lt;300000,"Low",IF(Sheet1[[#This Row],[coverage_amount]]&lt;700000,"Medium","High"))</f>
        <v>Medium</v>
      </c>
      <c r="M167" s="2" t="str">
        <f>IF(Sheet1[[#This Row],[annual_premium]]&lt;15000,"Low",IF(Sheet1[[#This Row],[annual_premium]]&lt;35000,"Medium","High"))</f>
        <v>Medium</v>
      </c>
      <c r="N167" s="2">
        <f>YEAR(Sheet1[[#This Row],[policy_start_date]])</f>
        <v>2021</v>
      </c>
      <c r="O167" s="2" t="str">
        <f>TEXT(Sheet1[[#This Row],[policy_start_date]],"mmm")</f>
        <v>Apr</v>
      </c>
      <c r="P167" s="2" t="str">
        <f>"Q"&amp;ROUNDUP(MONTH(Sheet1[[#This Row],[policy_start_date]])/3,0)</f>
        <v>Q2</v>
      </c>
      <c r="Q167" s="2">
        <f ca="1">DATEDIF(Sheet1[[#This Row],[policy_start_date]],TODAY(),"D")</f>
        <v>1931</v>
      </c>
      <c r="R167" s="2">
        <f>YEAR(Sheet1[[#This Row],[policy_end_date]])</f>
        <v>2022</v>
      </c>
      <c r="S167" s="2" t="str">
        <f>TEXT(Sheet1[[#This Row],[policy_end_date]],"mmm")</f>
        <v>Jul</v>
      </c>
      <c r="T167" s="2" t="str">
        <f>IF(Sheet1[[#This Row],[status]]="Active","Active","Inactive")</f>
        <v>Inactive</v>
      </c>
      <c r="U167" s="6">
        <f>Sheet1[[#This Row],[coverage_amount]]/Sheet1[[#This Row],[annual_premium]]</f>
        <v>14.827178318383531</v>
      </c>
    </row>
    <row r="168" spans="1:21" x14ac:dyDescent="0.3">
      <c r="A168" s="2" t="s">
        <v>478</v>
      </c>
      <c r="B168" s="2" t="s">
        <v>479</v>
      </c>
      <c r="C168" s="2" t="s">
        <v>35</v>
      </c>
      <c r="D168" s="51">
        <v>581822.99</v>
      </c>
      <c r="E168" s="51">
        <v>37021.339999999997</v>
      </c>
      <c r="F168" s="1">
        <v>44929</v>
      </c>
      <c r="G168" s="1">
        <v>45527</v>
      </c>
      <c r="H168" s="2" t="s">
        <v>410</v>
      </c>
      <c r="I168" s="2" t="s">
        <v>18</v>
      </c>
      <c r="J168">
        <f>Sheet1[[#This Row],[policy_end_date]]-Sheet1[[#This Row],[policy_start_date]]</f>
        <v>598</v>
      </c>
      <c r="K168" s="5">
        <f>(Sheet1[[#This Row],[policy_end_date]]-Sheet1[[#This Row],[policy_start_date]])/365</f>
        <v>1.6383561643835616</v>
      </c>
      <c r="L168" s="2" t="str">
        <f>IF(Sheet1[[#This Row],[coverage_amount]]&lt;300000,"Low",IF(Sheet1[[#This Row],[coverage_amount]]&lt;700000,"Medium","High"))</f>
        <v>Medium</v>
      </c>
      <c r="M168" s="2" t="str">
        <f>IF(Sheet1[[#This Row],[annual_premium]]&lt;15000,"Low",IF(Sheet1[[#This Row],[annual_premium]]&lt;35000,"Medium","High"))</f>
        <v>High</v>
      </c>
      <c r="N168" s="2">
        <f>YEAR(Sheet1[[#This Row],[policy_start_date]])</f>
        <v>2023</v>
      </c>
      <c r="O168" s="2" t="str">
        <f>TEXT(Sheet1[[#This Row],[policy_start_date]],"mmm")</f>
        <v>Jan</v>
      </c>
      <c r="P168" s="2" t="str">
        <f>"Q"&amp;ROUNDUP(MONTH(Sheet1[[#This Row],[policy_start_date]])/3,0)</f>
        <v>Q1</v>
      </c>
      <c r="Q168" s="2">
        <f ca="1">DATEDIF(Sheet1[[#This Row],[policy_start_date]],TODAY(),"D")</f>
        <v>1303</v>
      </c>
      <c r="R168" s="2">
        <f>YEAR(Sheet1[[#This Row],[policy_end_date]])</f>
        <v>2024</v>
      </c>
      <c r="S168" s="2" t="str">
        <f>TEXT(Sheet1[[#This Row],[policy_end_date]],"mmm")</f>
        <v>Aug</v>
      </c>
      <c r="T168" s="2" t="str">
        <f>IF(Sheet1[[#This Row],[status]]="Active","Active","Inactive")</f>
        <v>Inactive</v>
      </c>
      <c r="U168" s="6">
        <f>Sheet1[[#This Row],[coverage_amount]]/Sheet1[[#This Row],[annual_premium]]</f>
        <v>15.715881434869727</v>
      </c>
    </row>
    <row r="169" spans="1:21" x14ac:dyDescent="0.3">
      <c r="A169" s="2" t="s">
        <v>480</v>
      </c>
      <c r="B169" s="2" t="s">
        <v>360</v>
      </c>
      <c r="C169" s="2" t="s">
        <v>27</v>
      </c>
      <c r="D169" s="51">
        <v>108957.07</v>
      </c>
      <c r="E169" s="51">
        <v>30366.05</v>
      </c>
      <c r="F169" s="1">
        <v>44672</v>
      </c>
      <c r="G169" s="1">
        <v>45288</v>
      </c>
      <c r="H169" s="2" t="s">
        <v>481</v>
      </c>
      <c r="I169" s="2" t="s">
        <v>29</v>
      </c>
      <c r="J169">
        <f>Sheet1[[#This Row],[policy_end_date]]-Sheet1[[#This Row],[policy_start_date]]</f>
        <v>616</v>
      </c>
      <c r="K169" s="5">
        <f>(Sheet1[[#This Row],[policy_end_date]]-Sheet1[[#This Row],[policy_start_date]])/365</f>
        <v>1.6876712328767123</v>
      </c>
      <c r="L169" s="2" t="str">
        <f>IF(Sheet1[[#This Row],[coverage_amount]]&lt;300000,"Low",IF(Sheet1[[#This Row],[coverage_amount]]&lt;700000,"Medium","High"))</f>
        <v>Low</v>
      </c>
      <c r="M169" s="2" t="str">
        <f>IF(Sheet1[[#This Row],[annual_premium]]&lt;15000,"Low",IF(Sheet1[[#This Row],[annual_premium]]&lt;35000,"Medium","High"))</f>
        <v>Medium</v>
      </c>
      <c r="N169" s="2">
        <f>YEAR(Sheet1[[#This Row],[policy_start_date]])</f>
        <v>2022</v>
      </c>
      <c r="O169" s="2" t="str">
        <f>TEXT(Sheet1[[#This Row],[policy_start_date]],"mmm")</f>
        <v>Apr</v>
      </c>
      <c r="P169" s="2" t="str">
        <f>"Q"&amp;ROUNDUP(MONTH(Sheet1[[#This Row],[policy_start_date]])/3,0)</f>
        <v>Q2</v>
      </c>
      <c r="Q169" s="2">
        <f ca="1">DATEDIF(Sheet1[[#This Row],[policy_start_date]],TODAY(),"D")</f>
        <v>1560</v>
      </c>
      <c r="R169" s="2">
        <f>YEAR(Sheet1[[#This Row],[policy_end_date]])</f>
        <v>2023</v>
      </c>
      <c r="S169" s="2" t="str">
        <f>TEXT(Sheet1[[#This Row],[policy_end_date]],"mmm")</f>
        <v>Dec</v>
      </c>
      <c r="T169" s="2" t="str">
        <f>IF(Sheet1[[#This Row],[status]]="Active","Active","Inactive")</f>
        <v>Inactive</v>
      </c>
      <c r="U169" s="6">
        <f>Sheet1[[#This Row],[coverage_amount]]/Sheet1[[#This Row],[annual_premium]]</f>
        <v>3.5881212735933721</v>
      </c>
    </row>
    <row r="170" spans="1:21" x14ac:dyDescent="0.3">
      <c r="A170" s="2" t="s">
        <v>482</v>
      </c>
      <c r="B170" s="2" t="s">
        <v>483</v>
      </c>
      <c r="C170" s="2" t="s">
        <v>27</v>
      </c>
      <c r="D170" s="51">
        <v>380713.35</v>
      </c>
      <c r="E170" s="51">
        <v>8907.01</v>
      </c>
      <c r="F170" s="1">
        <v>45390</v>
      </c>
      <c r="G170" s="1">
        <v>45543</v>
      </c>
      <c r="H170" s="2" t="s">
        <v>46</v>
      </c>
      <c r="I170" s="2" t="s">
        <v>13</v>
      </c>
      <c r="J170">
        <f>Sheet1[[#This Row],[policy_end_date]]-Sheet1[[#This Row],[policy_start_date]]</f>
        <v>153</v>
      </c>
      <c r="K170" s="5">
        <f>(Sheet1[[#This Row],[policy_end_date]]-Sheet1[[#This Row],[policy_start_date]])/365</f>
        <v>0.41917808219178082</v>
      </c>
      <c r="L170" s="2" t="str">
        <f>IF(Sheet1[[#This Row],[coverage_amount]]&lt;300000,"Low",IF(Sheet1[[#This Row],[coverage_amount]]&lt;700000,"Medium","High"))</f>
        <v>Medium</v>
      </c>
      <c r="M170" s="2" t="str">
        <f>IF(Sheet1[[#This Row],[annual_premium]]&lt;15000,"Low",IF(Sheet1[[#This Row],[annual_premium]]&lt;35000,"Medium","High"))</f>
        <v>Low</v>
      </c>
      <c r="N170" s="2">
        <f>YEAR(Sheet1[[#This Row],[policy_start_date]])</f>
        <v>2024</v>
      </c>
      <c r="O170" s="2" t="str">
        <f>TEXT(Sheet1[[#This Row],[policy_start_date]],"mmm")</f>
        <v>Apr</v>
      </c>
      <c r="P170" s="2" t="str">
        <f>"Q"&amp;ROUNDUP(MONTH(Sheet1[[#This Row],[policy_start_date]])/3,0)</f>
        <v>Q2</v>
      </c>
      <c r="Q170" s="2">
        <f ca="1">DATEDIF(Sheet1[[#This Row],[policy_start_date]],TODAY(),"D")</f>
        <v>842</v>
      </c>
      <c r="R170" s="2">
        <f>YEAR(Sheet1[[#This Row],[policy_end_date]])</f>
        <v>2024</v>
      </c>
      <c r="S170" s="2" t="str">
        <f>TEXT(Sheet1[[#This Row],[policy_end_date]],"mmm")</f>
        <v>Sep</v>
      </c>
      <c r="T170" s="2" t="str">
        <f>IF(Sheet1[[#This Row],[status]]="Active","Active","Inactive")</f>
        <v>Active</v>
      </c>
      <c r="U170" s="6">
        <f>Sheet1[[#This Row],[coverage_amount]]/Sheet1[[#This Row],[annual_premium]]</f>
        <v>42.743114692809371</v>
      </c>
    </row>
    <row r="171" spans="1:21" x14ac:dyDescent="0.3">
      <c r="A171" s="2" t="s">
        <v>484</v>
      </c>
      <c r="B171" s="2" t="s">
        <v>485</v>
      </c>
      <c r="C171" s="2" t="s">
        <v>11</v>
      </c>
      <c r="D171" s="51">
        <v>746863.93</v>
      </c>
      <c r="E171" s="51">
        <v>40497.4</v>
      </c>
      <c r="F171" s="1">
        <v>45365</v>
      </c>
      <c r="G171" s="1">
        <v>45687</v>
      </c>
      <c r="H171" s="2" t="s">
        <v>158</v>
      </c>
      <c r="I171" s="2" t="s">
        <v>13</v>
      </c>
      <c r="J171">
        <f>Sheet1[[#This Row],[policy_end_date]]-Sheet1[[#This Row],[policy_start_date]]</f>
        <v>322</v>
      </c>
      <c r="K171" s="5">
        <f>(Sheet1[[#This Row],[policy_end_date]]-Sheet1[[#This Row],[policy_start_date]])/365</f>
        <v>0.88219178082191785</v>
      </c>
      <c r="L171" s="2" t="str">
        <f>IF(Sheet1[[#This Row],[coverage_amount]]&lt;300000,"Low",IF(Sheet1[[#This Row],[coverage_amount]]&lt;700000,"Medium","High"))</f>
        <v>High</v>
      </c>
      <c r="M171" s="2" t="str">
        <f>IF(Sheet1[[#This Row],[annual_premium]]&lt;15000,"Low",IF(Sheet1[[#This Row],[annual_premium]]&lt;35000,"Medium","High"))</f>
        <v>High</v>
      </c>
      <c r="N171" s="2">
        <f>YEAR(Sheet1[[#This Row],[policy_start_date]])</f>
        <v>2024</v>
      </c>
      <c r="O171" s="2" t="str">
        <f>TEXT(Sheet1[[#This Row],[policy_start_date]],"mmm")</f>
        <v>Mar</v>
      </c>
      <c r="P171" s="2" t="str">
        <f>"Q"&amp;ROUNDUP(MONTH(Sheet1[[#This Row],[policy_start_date]])/3,0)</f>
        <v>Q1</v>
      </c>
      <c r="Q171" s="2">
        <f ca="1">DATEDIF(Sheet1[[#This Row],[policy_start_date]],TODAY(),"D")</f>
        <v>867</v>
      </c>
      <c r="R171" s="2">
        <f>YEAR(Sheet1[[#This Row],[policy_end_date]])</f>
        <v>2025</v>
      </c>
      <c r="S171" s="2" t="str">
        <f>TEXT(Sheet1[[#This Row],[policy_end_date]],"mmm")</f>
        <v>Jan</v>
      </c>
      <c r="T171" s="2" t="str">
        <f>IF(Sheet1[[#This Row],[status]]="Active","Active","Inactive")</f>
        <v>Active</v>
      </c>
      <c r="U171" s="6">
        <f>Sheet1[[#This Row],[coverage_amount]]/Sheet1[[#This Row],[annual_premium]]</f>
        <v>18.442268639468214</v>
      </c>
    </row>
    <row r="172" spans="1:21" x14ac:dyDescent="0.3">
      <c r="A172" s="2" t="s">
        <v>486</v>
      </c>
      <c r="B172" s="2" t="s">
        <v>487</v>
      </c>
      <c r="C172" s="2" t="s">
        <v>35</v>
      </c>
      <c r="D172" s="51">
        <v>879714.64</v>
      </c>
      <c r="E172" s="51">
        <v>21642.74</v>
      </c>
      <c r="F172" s="1">
        <v>45178</v>
      </c>
      <c r="G172" s="1">
        <v>45458</v>
      </c>
      <c r="H172" s="2" t="s">
        <v>438</v>
      </c>
      <c r="I172" s="2" t="s">
        <v>29</v>
      </c>
      <c r="J172">
        <f>Sheet1[[#This Row],[policy_end_date]]-Sheet1[[#This Row],[policy_start_date]]</f>
        <v>280</v>
      </c>
      <c r="K172" s="5">
        <f>(Sheet1[[#This Row],[policy_end_date]]-Sheet1[[#This Row],[policy_start_date]])/365</f>
        <v>0.76712328767123283</v>
      </c>
      <c r="L172" s="2" t="str">
        <f>IF(Sheet1[[#This Row],[coverage_amount]]&lt;300000,"Low",IF(Sheet1[[#This Row],[coverage_amount]]&lt;700000,"Medium","High"))</f>
        <v>High</v>
      </c>
      <c r="M172" s="2" t="str">
        <f>IF(Sheet1[[#This Row],[annual_premium]]&lt;15000,"Low",IF(Sheet1[[#This Row],[annual_premium]]&lt;35000,"Medium","High"))</f>
        <v>Medium</v>
      </c>
      <c r="N172" s="2">
        <f>YEAR(Sheet1[[#This Row],[policy_start_date]])</f>
        <v>2023</v>
      </c>
      <c r="O172" s="2" t="str">
        <f>TEXT(Sheet1[[#This Row],[policy_start_date]],"mmm")</f>
        <v>Sep</v>
      </c>
      <c r="P172" s="2" t="str">
        <f>"Q"&amp;ROUNDUP(MONTH(Sheet1[[#This Row],[policy_start_date]])/3,0)</f>
        <v>Q3</v>
      </c>
      <c r="Q172" s="2">
        <f ca="1">DATEDIF(Sheet1[[#This Row],[policy_start_date]],TODAY(),"D")</f>
        <v>1054</v>
      </c>
      <c r="R172" s="2">
        <f>YEAR(Sheet1[[#This Row],[policy_end_date]])</f>
        <v>2024</v>
      </c>
      <c r="S172" s="2" t="str">
        <f>TEXT(Sheet1[[#This Row],[policy_end_date]],"mmm")</f>
        <v>Jun</v>
      </c>
      <c r="T172" s="2" t="str">
        <f>IF(Sheet1[[#This Row],[status]]="Active","Active","Inactive")</f>
        <v>Inactive</v>
      </c>
      <c r="U172" s="6">
        <f>Sheet1[[#This Row],[coverage_amount]]/Sheet1[[#This Row],[annual_premium]]</f>
        <v>40.647101060216954</v>
      </c>
    </row>
    <row r="173" spans="1:21" x14ac:dyDescent="0.3">
      <c r="A173" s="2" t="s">
        <v>488</v>
      </c>
      <c r="B173" s="2" t="s">
        <v>489</v>
      </c>
      <c r="C173" s="2" t="s">
        <v>39</v>
      </c>
      <c r="D173" s="51">
        <v>418418.33</v>
      </c>
      <c r="E173" s="51">
        <v>11682.2</v>
      </c>
      <c r="F173" s="1">
        <v>45070</v>
      </c>
      <c r="G173" s="1">
        <v>45698</v>
      </c>
      <c r="H173" s="2" t="s">
        <v>490</v>
      </c>
      <c r="I173" s="2" t="s">
        <v>18</v>
      </c>
      <c r="J173">
        <f>Sheet1[[#This Row],[policy_end_date]]-Sheet1[[#This Row],[policy_start_date]]</f>
        <v>628</v>
      </c>
      <c r="K173" s="5">
        <f>(Sheet1[[#This Row],[policy_end_date]]-Sheet1[[#This Row],[policy_start_date]])/365</f>
        <v>1.7205479452054795</v>
      </c>
      <c r="L173" s="2" t="str">
        <f>IF(Sheet1[[#This Row],[coverage_amount]]&lt;300000,"Low",IF(Sheet1[[#This Row],[coverage_amount]]&lt;700000,"Medium","High"))</f>
        <v>Medium</v>
      </c>
      <c r="M173" s="2" t="str">
        <f>IF(Sheet1[[#This Row],[annual_premium]]&lt;15000,"Low",IF(Sheet1[[#This Row],[annual_premium]]&lt;35000,"Medium","High"))</f>
        <v>Low</v>
      </c>
      <c r="N173" s="2">
        <f>YEAR(Sheet1[[#This Row],[policy_start_date]])</f>
        <v>2023</v>
      </c>
      <c r="O173" s="2" t="str">
        <f>TEXT(Sheet1[[#This Row],[policy_start_date]],"mmm")</f>
        <v>May</v>
      </c>
      <c r="P173" s="2" t="str">
        <f>"Q"&amp;ROUNDUP(MONTH(Sheet1[[#This Row],[policy_start_date]])/3,0)</f>
        <v>Q2</v>
      </c>
      <c r="Q173" s="2">
        <f ca="1">DATEDIF(Sheet1[[#This Row],[policy_start_date]],TODAY(),"D")</f>
        <v>1162</v>
      </c>
      <c r="R173" s="2">
        <f>YEAR(Sheet1[[#This Row],[policy_end_date]])</f>
        <v>2025</v>
      </c>
      <c r="S173" s="2" t="str">
        <f>TEXT(Sheet1[[#This Row],[policy_end_date]],"mmm")</f>
        <v>Feb</v>
      </c>
      <c r="T173" s="2" t="str">
        <f>IF(Sheet1[[#This Row],[status]]="Active","Active","Inactive")</f>
        <v>Inactive</v>
      </c>
      <c r="U173" s="6">
        <f>Sheet1[[#This Row],[coverage_amount]]/Sheet1[[#This Row],[annual_premium]]</f>
        <v>35.816740853606341</v>
      </c>
    </row>
    <row r="174" spans="1:21" x14ac:dyDescent="0.3">
      <c r="A174" s="2" t="s">
        <v>491</v>
      </c>
      <c r="B174" s="2" t="s">
        <v>492</v>
      </c>
      <c r="C174" s="2" t="s">
        <v>27</v>
      </c>
      <c r="D174" s="51">
        <v>814439.2</v>
      </c>
      <c r="E174" s="51">
        <v>17822.439999999999</v>
      </c>
      <c r="F174" s="1">
        <v>45131</v>
      </c>
      <c r="G174" s="1">
        <v>45324</v>
      </c>
      <c r="H174" s="2" t="s">
        <v>164</v>
      </c>
      <c r="I174" s="2" t="s">
        <v>13</v>
      </c>
      <c r="J174">
        <f>Sheet1[[#This Row],[policy_end_date]]-Sheet1[[#This Row],[policy_start_date]]</f>
        <v>193</v>
      </c>
      <c r="K174" s="5">
        <f>(Sheet1[[#This Row],[policy_end_date]]-Sheet1[[#This Row],[policy_start_date]])/365</f>
        <v>0.52876712328767128</v>
      </c>
      <c r="L174" s="2" t="str">
        <f>IF(Sheet1[[#This Row],[coverage_amount]]&lt;300000,"Low",IF(Sheet1[[#This Row],[coverage_amount]]&lt;700000,"Medium","High"))</f>
        <v>High</v>
      </c>
      <c r="M174" s="2" t="str">
        <f>IF(Sheet1[[#This Row],[annual_premium]]&lt;15000,"Low",IF(Sheet1[[#This Row],[annual_premium]]&lt;35000,"Medium","High"))</f>
        <v>Medium</v>
      </c>
      <c r="N174" s="2">
        <f>YEAR(Sheet1[[#This Row],[policy_start_date]])</f>
        <v>2023</v>
      </c>
      <c r="O174" s="2" t="str">
        <f>TEXT(Sheet1[[#This Row],[policy_start_date]],"mmm")</f>
        <v>Jul</v>
      </c>
      <c r="P174" s="2" t="str">
        <f>"Q"&amp;ROUNDUP(MONTH(Sheet1[[#This Row],[policy_start_date]])/3,0)</f>
        <v>Q3</v>
      </c>
      <c r="Q174" s="2">
        <f ca="1">DATEDIF(Sheet1[[#This Row],[policy_start_date]],TODAY(),"D")</f>
        <v>1101</v>
      </c>
      <c r="R174" s="2">
        <f>YEAR(Sheet1[[#This Row],[policy_end_date]])</f>
        <v>2024</v>
      </c>
      <c r="S174" s="2" t="str">
        <f>TEXT(Sheet1[[#This Row],[policy_end_date]],"mmm")</f>
        <v>Feb</v>
      </c>
      <c r="T174" s="2" t="str">
        <f>IF(Sheet1[[#This Row],[status]]="Active","Active","Inactive")</f>
        <v>Active</v>
      </c>
      <c r="U174" s="6">
        <f>Sheet1[[#This Row],[coverage_amount]]/Sheet1[[#This Row],[annual_premium]]</f>
        <v>45.697401702572712</v>
      </c>
    </row>
    <row r="175" spans="1:21" x14ac:dyDescent="0.3">
      <c r="A175" s="2" t="s">
        <v>493</v>
      </c>
      <c r="B175" s="2" t="s">
        <v>494</v>
      </c>
      <c r="C175" s="2" t="s">
        <v>39</v>
      </c>
      <c r="D175" s="51">
        <v>786302.94</v>
      </c>
      <c r="E175" s="51">
        <v>7756.59</v>
      </c>
      <c r="F175" s="1">
        <v>44821</v>
      </c>
      <c r="G175" s="1">
        <v>44996</v>
      </c>
      <c r="H175" s="2" t="s">
        <v>410</v>
      </c>
      <c r="I175" s="2" t="s">
        <v>13</v>
      </c>
      <c r="J175">
        <f>Sheet1[[#This Row],[policy_end_date]]-Sheet1[[#This Row],[policy_start_date]]</f>
        <v>175</v>
      </c>
      <c r="K175" s="5">
        <f>(Sheet1[[#This Row],[policy_end_date]]-Sheet1[[#This Row],[policy_start_date]])/365</f>
        <v>0.47945205479452052</v>
      </c>
      <c r="L175" s="2" t="str">
        <f>IF(Sheet1[[#This Row],[coverage_amount]]&lt;300000,"Low",IF(Sheet1[[#This Row],[coverage_amount]]&lt;700000,"Medium","High"))</f>
        <v>High</v>
      </c>
      <c r="M175" s="2" t="str">
        <f>IF(Sheet1[[#This Row],[annual_premium]]&lt;15000,"Low",IF(Sheet1[[#This Row],[annual_premium]]&lt;35000,"Medium","High"))</f>
        <v>Low</v>
      </c>
      <c r="N175" s="2">
        <f>YEAR(Sheet1[[#This Row],[policy_start_date]])</f>
        <v>2022</v>
      </c>
      <c r="O175" s="2" t="str">
        <f>TEXT(Sheet1[[#This Row],[policy_start_date]],"mmm")</f>
        <v>Sep</v>
      </c>
      <c r="P175" s="2" t="str">
        <f>"Q"&amp;ROUNDUP(MONTH(Sheet1[[#This Row],[policy_start_date]])/3,0)</f>
        <v>Q3</v>
      </c>
      <c r="Q175" s="2">
        <f ca="1">DATEDIF(Sheet1[[#This Row],[policy_start_date]],TODAY(),"D")</f>
        <v>1411</v>
      </c>
      <c r="R175" s="2">
        <f>YEAR(Sheet1[[#This Row],[policy_end_date]])</f>
        <v>2023</v>
      </c>
      <c r="S175" s="2" t="str">
        <f>TEXT(Sheet1[[#This Row],[policy_end_date]],"mmm")</f>
        <v>Mar</v>
      </c>
      <c r="T175" s="2" t="str">
        <f>IF(Sheet1[[#This Row],[status]]="Active","Active","Inactive")</f>
        <v>Active</v>
      </c>
      <c r="U175" s="6">
        <f>Sheet1[[#This Row],[coverage_amount]]/Sheet1[[#This Row],[annual_premium]]</f>
        <v>101.37224476219575</v>
      </c>
    </row>
    <row r="176" spans="1:21" x14ac:dyDescent="0.3">
      <c r="A176" s="2" t="s">
        <v>495</v>
      </c>
      <c r="B176" s="2" t="s">
        <v>496</v>
      </c>
      <c r="C176" s="2" t="s">
        <v>27</v>
      </c>
      <c r="D176" s="51">
        <v>356297.61</v>
      </c>
      <c r="E176" s="51">
        <v>9645.58</v>
      </c>
      <c r="F176" s="1">
        <v>44520</v>
      </c>
      <c r="G176" s="1">
        <v>45119</v>
      </c>
      <c r="H176" s="2" t="s">
        <v>142</v>
      </c>
      <c r="I176" s="2" t="s">
        <v>18</v>
      </c>
      <c r="J176">
        <f>Sheet1[[#This Row],[policy_end_date]]-Sheet1[[#This Row],[policy_start_date]]</f>
        <v>599</v>
      </c>
      <c r="K176" s="5">
        <f>(Sheet1[[#This Row],[policy_end_date]]-Sheet1[[#This Row],[policy_start_date]])/365</f>
        <v>1.6410958904109589</v>
      </c>
      <c r="L176" s="2" t="str">
        <f>IF(Sheet1[[#This Row],[coverage_amount]]&lt;300000,"Low",IF(Sheet1[[#This Row],[coverage_amount]]&lt;700000,"Medium","High"))</f>
        <v>Medium</v>
      </c>
      <c r="M176" s="2" t="str">
        <f>IF(Sheet1[[#This Row],[annual_premium]]&lt;15000,"Low",IF(Sheet1[[#This Row],[annual_premium]]&lt;35000,"Medium","High"))</f>
        <v>Low</v>
      </c>
      <c r="N176" s="2">
        <f>YEAR(Sheet1[[#This Row],[policy_start_date]])</f>
        <v>2021</v>
      </c>
      <c r="O176" s="2" t="str">
        <f>TEXT(Sheet1[[#This Row],[policy_start_date]],"mmm")</f>
        <v>Nov</v>
      </c>
      <c r="P176" s="2" t="str">
        <f>"Q"&amp;ROUNDUP(MONTH(Sheet1[[#This Row],[policy_start_date]])/3,0)</f>
        <v>Q4</v>
      </c>
      <c r="Q176" s="2">
        <f ca="1">DATEDIF(Sheet1[[#This Row],[policy_start_date]],TODAY(),"D")</f>
        <v>1712</v>
      </c>
      <c r="R176" s="2">
        <f>YEAR(Sheet1[[#This Row],[policy_end_date]])</f>
        <v>2023</v>
      </c>
      <c r="S176" s="2" t="str">
        <f>TEXT(Sheet1[[#This Row],[policy_end_date]],"mmm")</f>
        <v>Jul</v>
      </c>
      <c r="T176" s="2" t="str">
        <f>IF(Sheet1[[#This Row],[status]]="Active","Active","Inactive")</f>
        <v>Inactive</v>
      </c>
      <c r="U176" s="6">
        <f>Sheet1[[#This Row],[coverage_amount]]/Sheet1[[#This Row],[annual_premium]]</f>
        <v>36.938951312414595</v>
      </c>
    </row>
    <row r="177" spans="1:21" x14ac:dyDescent="0.3">
      <c r="A177" s="2" t="s">
        <v>497</v>
      </c>
      <c r="B177" s="2" t="s">
        <v>498</v>
      </c>
      <c r="C177" s="2" t="s">
        <v>35</v>
      </c>
      <c r="D177" s="51">
        <v>643035.94999999995</v>
      </c>
      <c r="E177" s="51">
        <v>33473.120000000003</v>
      </c>
      <c r="F177" s="1">
        <v>45296</v>
      </c>
      <c r="G177" s="1">
        <v>45784</v>
      </c>
      <c r="H177" s="2" t="s">
        <v>499</v>
      </c>
      <c r="I177" s="2" t="s">
        <v>18</v>
      </c>
      <c r="J177">
        <f>Sheet1[[#This Row],[policy_end_date]]-Sheet1[[#This Row],[policy_start_date]]</f>
        <v>488</v>
      </c>
      <c r="K177" s="5">
        <f>(Sheet1[[#This Row],[policy_end_date]]-Sheet1[[#This Row],[policy_start_date]])/365</f>
        <v>1.3369863013698631</v>
      </c>
      <c r="L177" s="2" t="str">
        <f>IF(Sheet1[[#This Row],[coverage_amount]]&lt;300000,"Low",IF(Sheet1[[#This Row],[coverage_amount]]&lt;700000,"Medium","High"))</f>
        <v>Medium</v>
      </c>
      <c r="M177" s="2" t="str">
        <f>IF(Sheet1[[#This Row],[annual_premium]]&lt;15000,"Low",IF(Sheet1[[#This Row],[annual_premium]]&lt;35000,"Medium","High"))</f>
        <v>Medium</v>
      </c>
      <c r="N177" s="2">
        <f>YEAR(Sheet1[[#This Row],[policy_start_date]])</f>
        <v>2024</v>
      </c>
      <c r="O177" s="2" t="str">
        <f>TEXT(Sheet1[[#This Row],[policy_start_date]],"mmm")</f>
        <v>Jan</v>
      </c>
      <c r="P177" s="2" t="str">
        <f>"Q"&amp;ROUNDUP(MONTH(Sheet1[[#This Row],[policy_start_date]])/3,0)</f>
        <v>Q1</v>
      </c>
      <c r="Q177" s="2">
        <f ca="1">DATEDIF(Sheet1[[#This Row],[policy_start_date]],TODAY(),"D")</f>
        <v>936</v>
      </c>
      <c r="R177" s="2">
        <f>YEAR(Sheet1[[#This Row],[policy_end_date]])</f>
        <v>2025</v>
      </c>
      <c r="S177" s="2" t="str">
        <f>TEXT(Sheet1[[#This Row],[policy_end_date]],"mmm")</f>
        <v>May</v>
      </c>
      <c r="T177" s="2" t="str">
        <f>IF(Sheet1[[#This Row],[status]]="Active","Active","Inactive")</f>
        <v>Inactive</v>
      </c>
      <c r="U177" s="6">
        <f>Sheet1[[#This Row],[coverage_amount]]/Sheet1[[#This Row],[annual_premium]]</f>
        <v>19.21051727475658</v>
      </c>
    </row>
    <row r="178" spans="1:21" x14ac:dyDescent="0.3">
      <c r="A178" s="2" t="s">
        <v>500</v>
      </c>
      <c r="B178" s="2" t="s">
        <v>501</v>
      </c>
      <c r="C178" s="2" t="s">
        <v>11</v>
      </c>
      <c r="D178" s="51">
        <v>370444.23</v>
      </c>
      <c r="E178" s="51">
        <v>38763.33</v>
      </c>
      <c r="F178" s="1">
        <v>45496</v>
      </c>
      <c r="G178" s="1">
        <v>45653</v>
      </c>
      <c r="H178" s="2" t="s">
        <v>502</v>
      </c>
      <c r="I178" s="2" t="s">
        <v>18</v>
      </c>
      <c r="J178">
        <f>Sheet1[[#This Row],[policy_end_date]]-Sheet1[[#This Row],[policy_start_date]]</f>
        <v>157</v>
      </c>
      <c r="K178" s="5">
        <f>(Sheet1[[#This Row],[policy_end_date]]-Sheet1[[#This Row],[policy_start_date]])/365</f>
        <v>0.43013698630136987</v>
      </c>
      <c r="L178" s="2" t="str">
        <f>IF(Sheet1[[#This Row],[coverage_amount]]&lt;300000,"Low",IF(Sheet1[[#This Row],[coverage_amount]]&lt;700000,"Medium","High"))</f>
        <v>Medium</v>
      </c>
      <c r="M178" s="2" t="str">
        <f>IF(Sheet1[[#This Row],[annual_premium]]&lt;15000,"Low",IF(Sheet1[[#This Row],[annual_premium]]&lt;35000,"Medium","High"))</f>
        <v>High</v>
      </c>
      <c r="N178" s="2">
        <f>YEAR(Sheet1[[#This Row],[policy_start_date]])</f>
        <v>2024</v>
      </c>
      <c r="O178" s="2" t="str">
        <f>TEXT(Sheet1[[#This Row],[policy_start_date]],"mmm")</f>
        <v>Jul</v>
      </c>
      <c r="P178" s="2" t="str">
        <f>"Q"&amp;ROUNDUP(MONTH(Sheet1[[#This Row],[policy_start_date]])/3,0)</f>
        <v>Q3</v>
      </c>
      <c r="Q178" s="2">
        <f ca="1">DATEDIF(Sheet1[[#This Row],[policy_start_date]],TODAY(),"D")</f>
        <v>736</v>
      </c>
      <c r="R178" s="2">
        <f>YEAR(Sheet1[[#This Row],[policy_end_date]])</f>
        <v>2024</v>
      </c>
      <c r="S178" s="2" t="str">
        <f>TEXT(Sheet1[[#This Row],[policy_end_date]],"mmm")</f>
        <v>Dec</v>
      </c>
      <c r="T178" s="2" t="str">
        <f>IF(Sheet1[[#This Row],[status]]="Active","Active","Inactive")</f>
        <v>Inactive</v>
      </c>
      <c r="U178" s="6">
        <f>Sheet1[[#This Row],[coverage_amount]]/Sheet1[[#This Row],[annual_premium]]</f>
        <v>9.5565636388824178</v>
      </c>
    </row>
    <row r="179" spans="1:21" x14ac:dyDescent="0.3">
      <c r="A179" s="2" t="s">
        <v>503</v>
      </c>
      <c r="B179" s="2" t="s">
        <v>504</v>
      </c>
      <c r="C179" s="2" t="s">
        <v>35</v>
      </c>
      <c r="D179" s="51">
        <v>408558.88</v>
      </c>
      <c r="E179" s="51">
        <v>26190.83</v>
      </c>
      <c r="F179" s="1">
        <v>44288</v>
      </c>
      <c r="G179" s="1">
        <v>44881</v>
      </c>
      <c r="H179" s="2" t="s">
        <v>190</v>
      </c>
      <c r="I179" s="2" t="s">
        <v>29</v>
      </c>
      <c r="J179">
        <f>Sheet1[[#This Row],[policy_end_date]]-Sheet1[[#This Row],[policy_start_date]]</f>
        <v>593</v>
      </c>
      <c r="K179" s="5">
        <f>(Sheet1[[#This Row],[policy_end_date]]-Sheet1[[#This Row],[policy_start_date]])/365</f>
        <v>1.6246575342465754</v>
      </c>
      <c r="L179" s="2" t="str">
        <f>IF(Sheet1[[#This Row],[coverage_amount]]&lt;300000,"Low",IF(Sheet1[[#This Row],[coverage_amount]]&lt;700000,"Medium","High"))</f>
        <v>Medium</v>
      </c>
      <c r="M179" s="2" t="str">
        <f>IF(Sheet1[[#This Row],[annual_premium]]&lt;15000,"Low",IF(Sheet1[[#This Row],[annual_premium]]&lt;35000,"Medium","High"))</f>
        <v>Medium</v>
      </c>
      <c r="N179" s="2">
        <f>YEAR(Sheet1[[#This Row],[policy_start_date]])</f>
        <v>2021</v>
      </c>
      <c r="O179" s="2" t="str">
        <f>TEXT(Sheet1[[#This Row],[policy_start_date]],"mmm")</f>
        <v>Apr</v>
      </c>
      <c r="P179" s="2" t="str">
        <f>"Q"&amp;ROUNDUP(MONTH(Sheet1[[#This Row],[policy_start_date]])/3,0)</f>
        <v>Q2</v>
      </c>
      <c r="Q179" s="2">
        <f ca="1">DATEDIF(Sheet1[[#This Row],[policy_start_date]],TODAY(),"D")</f>
        <v>1944</v>
      </c>
      <c r="R179" s="2">
        <f>YEAR(Sheet1[[#This Row],[policy_end_date]])</f>
        <v>2022</v>
      </c>
      <c r="S179" s="2" t="str">
        <f>TEXT(Sheet1[[#This Row],[policy_end_date]],"mmm")</f>
        <v>Nov</v>
      </c>
      <c r="T179" s="2" t="str">
        <f>IF(Sheet1[[#This Row],[status]]="Active","Active","Inactive")</f>
        <v>Inactive</v>
      </c>
      <c r="U179" s="6">
        <f>Sheet1[[#This Row],[coverage_amount]]/Sheet1[[#This Row],[annual_premium]]</f>
        <v>15.599310140228468</v>
      </c>
    </row>
    <row r="180" spans="1:21" x14ac:dyDescent="0.3">
      <c r="A180" s="2" t="s">
        <v>505</v>
      </c>
      <c r="B180" s="2" t="s">
        <v>506</v>
      </c>
      <c r="C180" s="2" t="s">
        <v>11</v>
      </c>
      <c r="D180" s="51">
        <v>156868.01</v>
      </c>
      <c r="E180" s="51">
        <v>38217.370000000003</v>
      </c>
      <c r="F180" s="1">
        <v>45250</v>
      </c>
      <c r="G180" s="1">
        <v>45565</v>
      </c>
      <c r="H180" s="2" t="s">
        <v>263</v>
      </c>
      <c r="I180" s="2" t="s">
        <v>13</v>
      </c>
      <c r="J180">
        <f>Sheet1[[#This Row],[policy_end_date]]-Sheet1[[#This Row],[policy_start_date]]</f>
        <v>315</v>
      </c>
      <c r="K180" s="5">
        <f>(Sheet1[[#This Row],[policy_end_date]]-Sheet1[[#This Row],[policy_start_date]])/365</f>
        <v>0.86301369863013699</v>
      </c>
      <c r="L180" s="2" t="str">
        <f>IF(Sheet1[[#This Row],[coverage_amount]]&lt;300000,"Low",IF(Sheet1[[#This Row],[coverage_amount]]&lt;700000,"Medium","High"))</f>
        <v>Low</v>
      </c>
      <c r="M180" s="2" t="str">
        <f>IF(Sheet1[[#This Row],[annual_premium]]&lt;15000,"Low",IF(Sheet1[[#This Row],[annual_premium]]&lt;35000,"Medium","High"))</f>
        <v>High</v>
      </c>
      <c r="N180" s="2">
        <f>YEAR(Sheet1[[#This Row],[policy_start_date]])</f>
        <v>2023</v>
      </c>
      <c r="O180" s="2" t="str">
        <f>TEXT(Sheet1[[#This Row],[policy_start_date]],"mmm")</f>
        <v>Nov</v>
      </c>
      <c r="P180" s="2" t="str">
        <f>"Q"&amp;ROUNDUP(MONTH(Sheet1[[#This Row],[policy_start_date]])/3,0)</f>
        <v>Q4</v>
      </c>
      <c r="Q180" s="2">
        <f ca="1">DATEDIF(Sheet1[[#This Row],[policy_start_date]],TODAY(),"D")</f>
        <v>982</v>
      </c>
      <c r="R180" s="2">
        <f>YEAR(Sheet1[[#This Row],[policy_end_date]])</f>
        <v>2024</v>
      </c>
      <c r="S180" s="2" t="str">
        <f>TEXT(Sheet1[[#This Row],[policy_end_date]],"mmm")</f>
        <v>Sep</v>
      </c>
      <c r="T180" s="2" t="str">
        <f>IF(Sheet1[[#This Row],[status]]="Active","Active","Inactive")</f>
        <v>Active</v>
      </c>
      <c r="U180" s="6">
        <f>Sheet1[[#This Row],[coverage_amount]]/Sheet1[[#This Row],[annual_premium]]</f>
        <v>4.1046259855139171</v>
      </c>
    </row>
    <row r="181" spans="1:21" x14ac:dyDescent="0.3">
      <c r="A181" s="2" t="s">
        <v>507</v>
      </c>
      <c r="B181" s="2" t="s">
        <v>508</v>
      </c>
      <c r="C181" s="2" t="s">
        <v>39</v>
      </c>
      <c r="D181" s="51">
        <v>814302.93</v>
      </c>
      <c r="E181" s="51">
        <v>20736.86</v>
      </c>
      <c r="F181" s="1">
        <v>45190</v>
      </c>
      <c r="G181" s="1">
        <v>45614</v>
      </c>
      <c r="H181" s="2" t="s">
        <v>185</v>
      </c>
      <c r="I181" s="2" t="s">
        <v>18</v>
      </c>
      <c r="J181">
        <f>Sheet1[[#This Row],[policy_end_date]]-Sheet1[[#This Row],[policy_start_date]]</f>
        <v>424</v>
      </c>
      <c r="K181" s="5">
        <f>(Sheet1[[#This Row],[policy_end_date]]-Sheet1[[#This Row],[policy_start_date]])/365</f>
        <v>1.1616438356164382</v>
      </c>
      <c r="L181" s="2" t="str">
        <f>IF(Sheet1[[#This Row],[coverage_amount]]&lt;300000,"Low",IF(Sheet1[[#This Row],[coverage_amount]]&lt;700000,"Medium","High"))</f>
        <v>High</v>
      </c>
      <c r="M181" s="2" t="str">
        <f>IF(Sheet1[[#This Row],[annual_premium]]&lt;15000,"Low",IF(Sheet1[[#This Row],[annual_premium]]&lt;35000,"Medium","High"))</f>
        <v>Medium</v>
      </c>
      <c r="N181" s="2">
        <f>YEAR(Sheet1[[#This Row],[policy_start_date]])</f>
        <v>2023</v>
      </c>
      <c r="O181" s="2" t="str">
        <f>TEXT(Sheet1[[#This Row],[policy_start_date]],"mmm")</f>
        <v>Sep</v>
      </c>
      <c r="P181" s="2" t="str">
        <f>"Q"&amp;ROUNDUP(MONTH(Sheet1[[#This Row],[policy_start_date]])/3,0)</f>
        <v>Q3</v>
      </c>
      <c r="Q181" s="2">
        <f ca="1">DATEDIF(Sheet1[[#This Row],[policy_start_date]],TODAY(),"D")</f>
        <v>1042</v>
      </c>
      <c r="R181" s="2">
        <f>YEAR(Sheet1[[#This Row],[policy_end_date]])</f>
        <v>2024</v>
      </c>
      <c r="S181" s="2" t="str">
        <f>TEXT(Sheet1[[#This Row],[policy_end_date]],"mmm")</f>
        <v>Nov</v>
      </c>
      <c r="T181" s="2" t="str">
        <f>IF(Sheet1[[#This Row],[status]]="Active","Active","Inactive")</f>
        <v>Inactive</v>
      </c>
      <c r="U181" s="6">
        <f>Sheet1[[#This Row],[coverage_amount]]/Sheet1[[#This Row],[annual_premium]]</f>
        <v>39.268381519670768</v>
      </c>
    </row>
    <row r="182" spans="1:21" x14ac:dyDescent="0.3">
      <c r="A182" s="2" t="s">
        <v>509</v>
      </c>
      <c r="B182" s="2" t="s">
        <v>510</v>
      </c>
      <c r="C182" s="2" t="s">
        <v>27</v>
      </c>
      <c r="D182" s="51">
        <v>582665.68000000005</v>
      </c>
      <c r="E182" s="51">
        <v>43611.15</v>
      </c>
      <c r="F182" s="1">
        <v>45148</v>
      </c>
      <c r="G182" s="1">
        <v>45326</v>
      </c>
      <c r="H182" s="2" t="s">
        <v>58</v>
      </c>
      <c r="I182" s="2" t="s">
        <v>29</v>
      </c>
      <c r="J182">
        <f>Sheet1[[#This Row],[policy_end_date]]-Sheet1[[#This Row],[policy_start_date]]</f>
        <v>178</v>
      </c>
      <c r="K182" s="5">
        <f>(Sheet1[[#This Row],[policy_end_date]]-Sheet1[[#This Row],[policy_start_date]])/365</f>
        <v>0.48767123287671232</v>
      </c>
      <c r="L182" s="2" t="str">
        <f>IF(Sheet1[[#This Row],[coverage_amount]]&lt;300000,"Low",IF(Sheet1[[#This Row],[coverage_amount]]&lt;700000,"Medium","High"))</f>
        <v>Medium</v>
      </c>
      <c r="M182" s="2" t="str">
        <f>IF(Sheet1[[#This Row],[annual_premium]]&lt;15000,"Low",IF(Sheet1[[#This Row],[annual_premium]]&lt;35000,"Medium","High"))</f>
        <v>High</v>
      </c>
      <c r="N182" s="2">
        <f>YEAR(Sheet1[[#This Row],[policy_start_date]])</f>
        <v>2023</v>
      </c>
      <c r="O182" s="2" t="str">
        <f>TEXT(Sheet1[[#This Row],[policy_start_date]],"mmm")</f>
        <v>Aug</v>
      </c>
      <c r="P182" s="2" t="str">
        <f>"Q"&amp;ROUNDUP(MONTH(Sheet1[[#This Row],[policy_start_date]])/3,0)</f>
        <v>Q3</v>
      </c>
      <c r="Q182" s="2">
        <f ca="1">DATEDIF(Sheet1[[#This Row],[policy_start_date]],TODAY(),"D")</f>
        <v>1084</v>
      </c>
      <c r="R182" s="2">
        <f>YEAR(Sheet1[[#This Row],[policy_end_date]])</f>
        <v>2024</v>
      </c>
      <c r="S182" s="2" t="str">
        <f>TEXT(Sheet1[[#This Row],[policy_end_date]],"mmm")</f>
        <v>Feb</v>
      </c>
      <c r="T182" s="2" t="str">
        <f>IF(Sheet1[[#This Row],[status]]="Active","Active","Inactive")</f>
        <v>Inactive</v>
      </c>
      <c r="U182" s="6">
        <f>Sheet1[[#This Row],[coverage_amount]]/Sheet1[[#This Row],[annual_premium]]</f>
        <v>13.360475016136929</v>
      </c>
    </row>
    <row r="183" spans="1:21" x14ac:dyDescent="0.3">
      <c r="A183" s="2" t="s">
        <v>511</v>
      </c>
      <c r="B183" s="2" t="s">
        <v>512</v>
      </c>
      <c r="C183" s="2" t="s">
        <v>35</v>
      </c>
      <c r="D183" s="51">
        <v>691552.76</v>
      </c>
      <c r="E183" s="51">
        <v>20665.939999999999</v>
      </c>
      <c r="F183" s="1">
        <v>44982</v>
      </c>
      <c r="G183" s="1">
        <v>45487</v>
      </c>
      <c r="H183" s="2" t="s">
        <v>167</v>
      </c>
      <c r="I183" s="2" t="s">
        <v>18</v>
      </c>
      <c r="J183">
        <f>Sheet1[[#This Row],[policy_end_date]]-Sheet1[[#This Row],[policy_start_date]]</f>
        <v>505</v>
      </c>
      <c r="K183" s="5">
        <f>(Sheet1[[#This Row],[policy_end_date]]-Sheet1[[#This Row],[policy_start_date]])/365</f>
        <v>1.3835616438356164</v>
      </c>
      <c r="L183" s="2" t="str">
        <f>IF(Sheet1[[#This Row],[coverage_amount]]&lt;300000,"Low",IF(Sheet1[[#This Row],[coverage_amount]]&lt;700000,"Medium","High"))</f>
        <v>Medium</v>
      </c>
      <c r="M183" s="2" t="str">
        <f>IF(Sheet1[[#This Row],[annual_premium]]&lt;15000,"Low",IF(Sheet1[[#This Row],[annual_premium]]&lt;35000,"Medium","High"))</f>
        <v>Medium</v>
      </c>
      <c r="N183" s="2">
        <f>YEAR(Sheet1[[#This Row],[policy_start_date]])</f>
        <v>2023</v>
      </c>
      <c r="O183" s="2" t="str">
        <f>TEXT(Sheet1[[#This Row],[policy_start_date]],"mmm")</f>
        <v>Feb</v>
      </c>
      <c r="P183" s="2" t="str">
        <f>"Q"&amp;ROUNDUP(MONTH(Sheet1[[#This Row],[policy_start_date]])/3,0)</f>
        <v>Q1</v>
      </c>
      <c r="Q183" s="2">
        <f ca="1">DATEDIF(Sheet1[[#This Row],[policy_start_date]],TODAY(),"D")</f>
        <v>1250</v>
      </c>
      <c r="R183" s="2">
        <f>YEAR(Sheet1[[#This Row],[policy_end_date]])</f>
        <v>2024</v>
      </c>
      <c r="S183" s="2" t="str">
        <f>TEXT(Sheet1[[#This Row],[policy_end_date]],"mmm")</f>
        <v>Jul</v>
      </c>
      <c r="T183" s="2" t="str">
        <f>IF(Sheet1[[#This Row],[status]]="Active","Active","Inactive")</f>
        <v>Inactive</v>
      </c>
      <c r="U183" s="6">
        <f>Sheet1[[#This Row],[coverage_amount]]/Sheet1[[#This Row],[annual_premium]]</f>
        <v>33.46340693914722</v>
      </c>
    </row>
    <row r="184" spans="1:21" x14ac:dyDescent="0.3">
      <c r="A184" s="2" t="s">
        <v>513</v>
      </c>
      <c r="B184" s="2" t="s">
        <v>360</v>
      </c>
      <c r="C184" s="2" t="s">
        <v>35</v>
      </c>
      <c r="D184" s="51">
        <v>748754.22</v>
      </c>
      <c r="E184" s="51">
        <v>27905.96</v>
      </c>
      <c r="F184" s="1">
        <v>45145</v>
      </c>
      <c r="G184" s="1">
        <v>45437</v>
      </c>
      <c r="H184" s="2" t="s">
        <v>58</v>
      </c>
      <c r="I184" s="2" t="s">
        <v>13</v>
      </c>
      <c r="J184">
        <f>Sheet1[[#This Row],[policy_end_date]]-Sheet1[[#This Row],[policy_start_date]]</f>
        <v>292</v>
      </c>
      <c r="K184" s="5">
        <f>(Sheet1[[#This Row],[policy_end_date]]-Sheet1[[#This Row],[policy_start_date]])/365</f>
        <v>0.8</v>
      </c>
      <c r="L184" s="2" t="str">
        <f>IF(Sheet1[[#This Row],[coverage_amount]]&lt;300000,"Low",IF(Sheet1[[#This Row],[coverage_amount]]&lt;700000,"Medium","High"))</f>
        <v>High</v>
      </c>
      <c r="M184" s="2" t="str">
        <f>IF(Sheet1[[#This Row],[annual_premium]]&lt;15000,"Low",IF(Sheet1[[#This Row],[annual_premium]]&lt;35000,"Medium","High"))</f>
        <v>Medium</v>
      </c>
      <c r="N184" s="2">
        <f>YEAR(Sheet1[[#This Row],[policy_start_date]])</f>
        <v>2023</v>
      </c>
      <c r="O184" s="2" t="str">
        <f>TEXT(Sheet1[[#This Row],[policy_start_date]],"mmm")</f>
        <v>Aug</v>
      </c>
      <c r="P184" s="2" t="str">
        <f>"Q"&amp;ROUNDUP(MONTH(Sheet1[[#This Row],[policy_start_date]])/3,0)</f>
        <v>Q3</v>
      </c>
      <c r="Q184" s="2">
        <f ca="1">DATEDIF(Sheet1[[#This Row],[policy_start_date]],TODAY(),"D")</f>
        <v>1087</v>
      </c>
      <c r="R184" s="2">
        <f>YEAR(Sheet1[[#This Row],[policy_end_date]])</f>
        <v>2024</v>
      </c>
      <c r="S184" s="2" t="str">
        <f>TEXT(Sheet1[[#This Row],[policy_end_date]],"mmm")</f>
        <v>May</v>
      </c>
      <c r="T184" s="2" t="str">
        <f>IF(Sheet1[[#This Row],[status]]="Active","Active","Inactive")</f>
        <v>Active</v>
      </c>
      <c r="U184" s="6">
        <f>Sheet1[[#This Row],[coverage_amount]]/Sheet1[[#This Row],[annual_premium]]</f>
        <v>26.831337105048526</v>
      </c>
    </row>
    <row r="185" spans="1:21" x14ac:dyDescent="0.3">
      <c r="A185" s="2" t="s">
        <v>514</v>
      </c>
      <c r="B185" s="2" t="s">
        <v>515</v>
      </c>
      <c r="C185" s="2" t="s">
        <v>35</v>
      </c>
      <c r="D185" s="51">
        <v>878387.32</v>
      </c>
      <c r="E185" s="51">
        <v>8412.6200000000008</v>
      </c>
      <c r="F185" s="1">
        <v>44854</v>
      </c>
      <c r="G185" s="1">
        <v>44906</v>
      </c>
      <c r="H185" s="2" t="s">
        <v>516</v>
      </c>
      <c r="I185" s="2" t="s">
        <v>13</v>
      </c>
      <c r="J185">
        <f>Sheet1[[#This Row],[policy_end_date]]-Sheet1[[#This Row],[policy_start_date]]</f>
        <v>52</v>
      </c>
      <c r="K185" s="5">
        <f>(Sheet1[[#This Row],[policy_end_date]]-Sheet1[[#This Row],[policy_start_date]])/365</f>
        <v>0.14246575342465753</v>
      </c>
      <c r="L185" s="2" t="str">
        <f>IF(Sheet1[[#This Row],[coverage_amount]]&lt;300000,"Low",IF(Sheet1[[#This Row],[coverage_amount]]&lt;700000,"Medium","High"))</f>
        <v>High</v>
      </c>
      <c r="M185" s="2" t="str">
        <f>IF(Sheet1[[#This Row],[annual_premium]]&lt;15000,"Low",IF(Sheet1[[#This Row],[annual_premium]]&lt;35000,"Medium","High"))</f>
        <v>Low</v>
      </c>
      <c r="N185" s="2">
        <f>YEAR(Sheet1[[#This Row],[policy_start_date]])</f>
        <v>2022</v>
      </c>
      <c r="O185" s="2" t="str">
        <f>TEXT(Sheet1[[#This Row],[policy_start_date]],"mmm")</f>
        <v>Oct</v>
      </c>
      <c r="P185" s="2" t="str">
        <f>"Q"&amp;ROUNDUP(MONTH(Sheet1[[#This Row],[policy_start_date]])/3,0)</f>
        <v>Q4</v>
      </c>
      <c r="Q185" s="2">
        <f ca="1">DATEDIF(Sheet1[[#This Row],[policy_start_date]],TODAY(),"D")</f>
        <v>1378</v>
      </c>
      <c r="R185" s="2">
        <f>YEAR(Sheet1[[#This Row],[policy_end_date]])</f>
        <v>2022</v>
      </c>
      <c r="S185" s="2" t="str">
        <f>TEXT(Sheet1[[#This Row],[policy_end_date]],"mmm")</f>
        <v>Dec</v>
      </c>
      <c r="T185" s="2" t="str">
        <f>IF(Sheet1[[#This Row],[status]]="Active","Active","Inactive")</f>
        <v>Active</v>
      </c>
      <c r="U185" s="6">
        <f>Sheet1[[#This Row],[coverage_amount]]/Sheet1[[#This Row],[annual_premium]]</f>
        <v>104.41305086881374</v>
      </c>
    </row>
    <row r="186" spans="1:21" x14ac:dyDescent="0.3">
      <c r="A186" s="2" t="s">
        <v>517</v>
      </c>
      <c r="B186" s="2" t="s">
        <v>518</v>
      </c>
      <c r="C186" s="2" t="s">
        <v>16</v>
      </c>
      <c r="D186" s="51">
        <v>960119.5</v>
      </c>
      <c r="E186" s="51">
        <v>18208.77</v>
      </c>
      <c r="F186" s="1">
        <v>45264</v>
      </c>
      <c r="G186" s="1">
        <v>45277</v>
      </c>
      <c r="H186" s="2" t="s">
        <v>519</v>
      </c>
      <c r="I186" s="2" t="s">
        <v>29</v>
      </c>
      <c r="J186">
        <f>Sheet1[[#This Row],[policy_end_date]]-Sheet1[[#This Row],[policy_start_date]]</f>
        <v>13</v>
      </c>
      <c r="K186" s="5">
        <f>(Sheet1[[#This Row],[policy_end_date]]-Sheet1[[#This Row],[policy_start_date]])/365</f>
        <v>3.5616438356164383E-2</v>
      </c>
      <c r="L186" s="2" t="str">
        <f>IF(Sheet1[[#This Row],[coverage_amount]]&lt;300000,"Low",IF(Sheet1[[#This Row],[coverage_amount]]&lt;700000,"Medium","High"))</f>
        <v>High</v>
      </c>
      <c r="M186" s="2" t="str">
        <f>IF(Sheet1[[#This Row],[annual_premium]]&lt;15000,"Low",IF(Sheet1[[#This Row],[annual_premium]]&lt;35000,"Medium","High"))</f>
        <v>Medium</v>
      </c>
      <c r="N186" s="2">
        <f>YEAR(Sheet1[[#This Row],[policy_start_date]])</f>
        <v>2023</v>
      </c>
      <c r="O186" s="2" t="str">
        <f>TEXT(Sheet1[[#This Row],[policy_start_date]],"mmm")</f>
        <v>Dec</v>
      </c>
      <c r="P186" s="2" t="str">
        <f>"Q"&amp;ROUNDUP(MONTH(Sheet1[[#This Row],[policy_start_date]])/3,0)</f>
        <v>Q4</v>
      </c>
      <c r="Q186" s="2">
        <f ca="1">DATEDIF(Sheet1[[#This Row],[policy_start_date]],TODAY(),"D")</f>
        <v>968</v>
      </c>
      <c r="R186" s="2">
        <f>YEAR(Sheet1[[#This Row],[policy_end_date]])</f>
        <v>2023</v>
      </c>
      <c r="S186" s="2" t="str">
        <f>TEXT(Sheet1[[#This Row],[policy_end_date]],"mmm")</f>
        <v>Dec</v>
      </c>
      <c r="T186" s="2" t="str">
        <f>IF(Sheet1[[#This Row],[status]]="Active","Active","Inactive")</f>
        <v>Inactive</v>
      </c>
      <c r="U186" s="6">
        <f>Sheet1[[#This Row],[coverage_amount]]/Sheet1[[#This Row],[annual_premium]]</f>
        <v>52.728410540635089</v>
      </c>
    </row>
    <row r="187" spans="1:21" x14ac:dyDescent="0.3">
      <c r="A187" s="2" t="s">
        <v>520</v>
      </c>
      <c r="B187" s="2" t="s">
        <v>521</v>
      </c>
      <c r="C187" s="2" t="s">
        <v>11</v>
      </c>
      <c r="D187" s="51">
        <v>456313.61</v>
      </c>
      <c r="E187" s="51">
        <v>42060.68</v>
      </c>
      <c r="F187" s="1">
        <v>44678</v>
      </c>
      <c r="G187" s="1">
        <v>45363</v>
      </c>
      <c r="H187" s="2" t="s">
        <v>522</v>
      </c>
      <c r="I187" s="2" t="s">
        <v>29</v>
      </c>
      <c r="J187">
        <f>Sheet1[[#This Row],[policy_end_date]]-Sheet1[[#This Row],[policy_start_date]]</f>
        <v>685</v>
      </c>
      <c r="K187" s="5">
        <f>(Sheet1[[#This Row],[policy_end_date]]-Sheet1[[#This Row],[policy_start_date]])/365</f>
        <v>1.8767123287671232</v>
      </c>
      <c r="L187" s="2" t="str">
        <f>IF(Sheet1[[#This Row],[coverage_amount]]&lt;300000,"Low",IF(Sheet1[[#This Row],[coverage_amount]]&lt;700000,"Medium","High"))</f>
        <v>Medium</v>
      </c>
      <c r="M187" s="2" t="str">
        <f>IF(Sheet1[[#This Row],[annual_premium]]&lt;15000,"Low",IF(Sheet1[[#This Row],[annual_premium]]&lt;35000,"Medium","High"))</f>
        <v>High</v>
      </c>
      <c r="N187" s="2">
        <f>YEAR(Sheet1[[#This Row],[policy_start_date]])</f>
        <v>2022</v>
      </c>
      <c r="O187" s="2" t="str">
        <f>TEXT(Sheet1[[#This Row],[policy_start_date]],"mmm")</f>
        <v>Apr</v>
      </c>
      <c r="P187" s="2" t="str">
        <f>"Q"&amp;ROUNDUP(MONTH(Sheet1[[#This Row],[policy_start_date]])/3,0)</f>
        <v>Q2</v>
      </c>
      <c r="Q187" s="2">
        <f ca="1">DATEDIF(Sheet1[[#This Row],[policy_start_date]],TODAY(),"D")</f>
        <v>1554</v>
      </c>
      <c r="R187" s="2">
        <f>YEAR(Sheet1[[#This Row],[policy_end_date]])</f>
        <v>2024</v>
      </c>
      <c r="S187" s="2" t="str">
        <f>TEXT(Sheet1[[#This Row],[policy_end_date]],"mmm")</f>
        <v>Mar</v>
      </c>
      <c r="T187" s="2" t="str">
        <f>IF(Sheet1[[#This Row],[status]]="Active","Active","Inactive")</f>
        <v>Inactive</v>
      </c>
      <c r="U187" s="6">
        <f>Sheet1[[#This Row],[coverage_amount]]/Sheet1[[#This Row],[annual_premium]]</f>
        <v>10.848935632994996</v>
      </c>
    </row>
    <row r="188" spans="1:21" x14ac:dyDescent="0.3">
      <c r="A188" s="2" t="s">
        <v>523</v>
      </c>
      <c r="B188" s="2" t="s">
        <v>524</v>
      </c>
      <c r="C188" s="2" t="s">
        <v>39</v>
      </c>
      <c r="D188" s="51">
        <v>283469.03000000003</v>
      </c>
      <c r="E188" s="51">
        <v>14576.5</v>
      </c>
      <c r="F188" s="1">
        <v>44915</v>
      </c>
      <c r="G188" s="1">
        <v>44994</v>
      </c>
      <c r="H188" s="2" t="s">
        <v>525</v>
      </c>
      <c r="I188" s="2" t="s">
        <v>18</v>
      </c>
      <c r="J188">
        <f>Sheet1[[#This Row],[policy_end_date]]-Sheet1[[#This Row],[policy_start_date]]</f>
        <v>79</v>
      </c>
      <c r="K188" s="5">
        <f>(Sheet1[[#This Row],[policy_end_date]]-Sheet1[[#This Row],[policy_start_date]])/365</f>
        <v>0.21643835616438356</v>
      </c>
      <c r="L188" s="2" t="str">
        <f>IF(Sheet1[[#This Row],[coverage_amount]]&lt;300000,"Low",IF(Sheet1[[#This Row],[coverage_amount]]&lt;700000,"Medium","High"))</f>
        <v>Low</v>
      </c>
      <c r="M188" s="2" t="str">
        <f>IF(Sheet1[[#This Row],[annual_premium]]&lt;15000,"Low",IF(Sheet1[[#This Row],[annual_premium]]&lt;35000,"Medium","High"))</f>
        <v>Low</v>
      </c>
      <c r="N188" s="2">
        <f>YEAR(Sheet1[[#This Row],[policy_start_date]])</f>
        <v>2022</v>
      </c>
      <c r="O188" s="2" t="str">
        <f>TEXT(Sheet1[[#This Row],[policy_start_date]],"mmm")</f>
        <v>Dec</v>
      </c>
      <c r="P188" s="2" t="str">
        <f>"Q"&amp;ROUNDUP(MONTH(Sheet1[[#This Row],[policy_start_date]])/3,0)</f>
        <v>Q4</v>
      </c>
      <c r="Q188" s="2">
        <f ca="1">DATEDIF(Sheet1[[#This Row],[policy_start_date]],TODAY(),"D")</f>
        <v>1317</v>
      </c>
      <c r="R188" s="2">
        <f>YEAR(Sheet1[[#This Row],[policy_end_date]])</f>
        <v>2023</v>
      </c>
      <c r="S188" s="2" t="str">
        <f>TEXT(Sheet1[[#This Row],[policy_end_date]],"mmm")</f>
        <v>Mar</v>
      </c>
      <c r="T188" s="2" t="str">
        <f>IF(Sheet1[[#This Row],[status]]="Active","Active","Inactive")</f>
        <v>Inactive</v>
      </c>
      <c r="U188" s="6">
        <f>Sheet1[[#This Row],[coverage_amount]]/Sheet1[[#This Row],[annual_premium]]</f>
        <v>19.446988646108466</v>
      </c>
    </row>
    <row r="189" spans="1:21" x14ac:dyDescent="0.3">
      <c r="A189" s="2" t="s">
        <v>526</v>
      </c>
      <c r="B189" s="2" t="s">
        <v>527</v>
      </c>
      <c r="C189" s="2" t="s">
        <v>11</v>
      </c>
      <c r="D189" s="51">
        <v>498184.46</v>
      </c>
      <c r="E189" s="51">
        <v>18257.560000000001</v>
      </c>
      <c r="F189" s="1">
        <v>45215</v>
      </c>
      <c r="G189" s="1">
        <v>45635</v>
      </c>
      <c r="H189" s="2" t="s">
        <v>332</v>
      </c>
      <c r="I189" s="2" t="s">
        <v>29</v>
      </c>
      <c r="J189">
        <f>Sheet1[[#This Row],[policy_end_date]]-Sheet1[[#This Row],[policy_start_date]]</f>
        <v>420</v>
      </c>
      <c r="K189" s="5">
        <f>(Sheet1[[#This Row],[policy_end_date]]-Sheet1[[#This Row],[policy_start_date]])/365</f>
        <v>1.1506849315068493</v>
      </c>
      <c r="L189" s="2" t="str">
        <f>IF(Sheet1[[#This Row],[coverage_amount]]&lt;300000,"Low",IF(Sheet1[[#This Row],[coverage_amount]]&lt;700000,"Medium","High"))</f>
        <v>Medium</v>
      </c>
      <c r="M189" s="2" t="str">
        <f>IF(Sheet1[[#This Row],[annual_premium]]&lt;15000,"Low",IF(Sheet1[[#This Row],[annual_premium]]&lt;35000,"Medium","High"))</f>
        <v>Medium</v>
      </c>
      <c r="N189" s="2">
        <f>YEAR(Sheet1[[#This Row],[policy_start_date]])</f>
        <v>2023</v>
      </c>
      <c r="O189" s="2" t="str">
        <f>TEXT(Sheet1[[#This Row],[policy_start_date]],"mmm")</f>
        <v>Oct</v>
      </c>
      <c r="P189" s="2" t="str">
        <f>"Q"&amp;ROUNDUP(MONTH(Sheet1[[#This Row],[policy_start_date]])/3,0)</f>
        <v>Q4</v>
      </c>
      <c r="Q189" s="2">
        <f ca="1">DATEDIF(Sheet1[[#This Row],[policy_start_date]],TODAY(),"D")</f>
        <v>1017</v>
      </c>
      <c r="R189" s="2">
        <f>YEAR(Sheet1[[#This Row],[policy_end_date]])</f>
        <v>2024</v>
      </c>
      <c r="S189" s="2" t="str">
        <f>TEXT(Sheet1[[#This Row],[policy_end_date]],"mmm")</f>
        <v>Dec</v>
      </c>
      <c r="T189" s="2" t="str">
        <f>IF(Sheet1[[#This Row],[status]]="Active","Active","Inactive")</f>
        <v>Inactive</v>
      </c>
      <c r="U189" s="6">
        <f>Sheet1[[#This Row],[coverage_amount]]/Sheet1[[#This Row],[annual_premium]]</f>
        <v>27.286475301190301</v>
      </c>
    </row>
    <row r="190" spans="1:21" x14ac:dyDescent="0.3">
      <c r="A190" s="2" t="s">
        <v>528</v>
      </c>
      <c r="B190" s="2" t="s">
        <v>529</v>
      </c>
      <c r="C190" s="2" t="s">
        <v>11</v>
      </c>
      <c r="D190" s="51">
        <v>777588.68</v>
      </c>
      <c r="E190" s="51">
        <v>5700.57</v>
      </c>
      <c r="F190" s="1">
        <v>44039</v>
      </c>
      <c r="G190" s="1">
        <v>44575</v>
      </c>
      <c r="H190" s="2" t="s">
        <v>461</v>
      </c>
      <c r="I190" s="2" t="s">
        <v>29</v>
      </c>
      <c r="J190">
        <f>Sheet1[[#This Row],[policy_end_date]]-Sheet1[[#This Row],[policy_start_date]]</f>
        <v>536</v>
      </c>
      <c r="K190" s="5">
        <f>(Sheet1[[#This Row],[policy_end_date]]-Sheet1[[#This Row],[policy_start_date]])/365</f>
        <v>1.4684931506849315</v>
      </c>
      <c r="L190" s="2" t="str">
        <f>IF(Sheet1[[#This Row],[coverage_amount]]&lt;300000,"Low",IF(Sheet1[[#This Row],[coverage_amount]]&lt;700000,"Medium","High"))</f>
        <v>High</v>
      </c>
      <c r="M190" s="2" t="str">
        <f>IF(Sheet1[[#This Row],[annual_premium]]&lt;15000,"Low",IF(Sheet1[[#This Row],[annual_premium]]&lt;35000,"Medium","High"))</f>
        <v>Low</v>
      </c>
      <c r="N190" s="2">
        <f>YEAR(Sheet1[[#This Row],[policy_start_date]])</f>
        <v>2020</v>
      </c>
      <c r="O190" s="2" t="str">
        <f>TEXT(Sheet1[[#This Row],[policy_start_date]],"mmm")</f>
        <v>Jul</v>
      </c>
      <c r="P190" s="2" t="str">
        <f>"Q"&amp;ROUNDUP(MONTH(Sheet1[[#This Row],[policy_start_date]])/3,0)</f>
        <v>Q3</v>
      </c>
      <c r="Q190" s="2">
        <f ca="1">DATEDIF(Sheet1[[#This Row],[policy_start_date]],TODAY(),"D")</f>
        <v>2193</v>
      </c>
      <c r="R190" s="2">
        <f>YEAR(Sheet1[[#This Row],[policy_end_date]])</f>
        <v>2022</v>
      </c>
      <c r="S190" s="2" t="str">
        <f>TEXT(Sheet1[[#This Row],[policy_end_date]],"mmm")</f>
        <v>Jan</v>
      </c>
      <c r="T190" s="2" t="str">
        <f>IF(Sheet1[[#This Row],[status]]="Active","Active","Inactive")</f>
        <v>Inactive</v>
      </c>
      <c r="U190" s="6">
        <f>Sheet1[[#This Row],[coverage_amount]]/Sheet1[[#This Row],[annual_premium]]</f>
        <v>136.40542612405429</v>
      </c>
    </row>
    <row r="191" spans="1:21" x14ac:dyDescent="0.3">
      <c r="A191" s="2" t="s">
        <v>530</v>
      </c>
      <c r="B191" s="2" t="s">
        <v>531</v>
      </c>
      <c r="C191" s="2" t="s">
        <v>11</v>
      </c>
      <c r="D191" s="51">
        <v>642496.68000000005</v>
      </c>
      <c r="E191" s="51">
        <v>8681.65</v>
      </c>
      <c r="F191" s="1">
        <v>45382</v>
      </c>
      <c r="G191" s="1">
        <v>45796</v>
      </c>
      <c r="H191" s="2" t="s">
        <v>490</v>
      </c>
      <c r="I191" s="2" t="s">
        <v>18</v>
      </c>
      <c r="J191">
        <f>Sheet1[[#This Row],[policy_end_date]]-Sheet1[[#This Row],[policy_start_date]]</f>
        <v>414</v>
      </c>
      <c r="K191" s="5">
        <f>(Sheet1[[#This Row],[policy_end_date]]-Sheet1[[#This Row],[policy_start_date]])/365</f>
        <v>1.1342465753424658</v>
      </c>
      <c r="L191" s="2" t="str">
        <f>IF(Sheet1[[#This Row],[coverage_amount]]&lt;300000,"Low",IF(Sheet1[[#This Row],[coverage_amount]]&lt;700000,"Medium","High"))</f>
        <v>Medium</v>
      </c>
      <c r="M191" s="2" t="str">
        <f>IF(Sheet1[[#This Row],[annual_premium]]&lt;15000,"Low",IF(Sheet1[[#This Row],[annual_premium]]&lt;35000,"Medium","High"))</f>
        <v>Low</v>
      </c>
      <c r="N191" s="2">
        <f>YEAR(Sheet1[[#This Row],[policy_start_date]])</f>
        <v>2024</v>
      </c>
      <c r="O191" s="2" t="str">
        <f>TEXT(Sheet1[[#This Row],[policy_start_date]],"mmm")</f>
        <v>Mar</v>
      </c>
      <c r="P191" s="2" t="str">
        <f>"Q"&amp;ROUNDUP(MONTH(Sheet1[[#This Row],[policy_start_date]])/3,0)</f>
        <v>Q1</v>
      </c>
      <c r="Q191" s="2">
        <f ca="1">DATEDIF(Sheet1[[#This Row],[policy_start_date]],TODAY(),"D")</f>
        <v>850</v>
      </c>
      <c r="R191" s="2">
        <f>YEAR(Sheet1[[#This Row],[policy_end_date]])</f>
        <v>2025</v>
      </c>
      <c r="S191" s="2" t="str">
        <f>TEXT(Sheet1[[#This Row],[policy_end_date]],"mmm")</f>
        <v>May</v>
      </c>
      <c r="T191" s="2" t="str">
        <f>IF(Sheet1[[#This Row],[status]]="Active","Active","Inactive")</f>
        <v>Inactive</v>
      </c>
      <c r="U191" s="6">
        <f>Sheet1[[#This Row],[coverage_amount]]/Sheet1[[#This Row],[annual_premium]]</f>
        <v>74.006286823357314</v>
      </c>
    </row>
    <row r="192" spans="1:21" x14ac:dyDescent="0.3">
      <c r="A192" s="2" t="s">
        <v>532</v>
      </c>
      <c r="B192" s="2" t="s">
        <v>533</v>
      </c>
      <c r="C192" s="2" t="s">
        <v>16</v>
      </c>
      <c r="D192" s="51">
        <v>279970.95</v>
      </c>
      <c r="E192" s="51">
        <v>5761.99</v>
      </c>
      <c r="F192" s="1">
        <v>45071</v>
      </c>
      <c r="G192" s="1">
        <v>45435</v>
      </c>
      <c r="H192" s="2" t="s">
        <v>534</v>
      </c>
      <c r="I192" s="2" t="s">
        <v>18</v>
      </c>
      <c r="J192">
        <f>Sheet1[[#This Row],[policy_end_date]]-Sheet1[[#This Row],[policy_start_date]]</f>
        <v>364</v>
      </c>
      <c r="K192" s="5">
        <f>(Sheet1[[#This Row],[policy_end_date]]-Sheet1[[#This Row],[policy_start_date]])/365</f>
        <v>0.99726027397260275</v>
      </c>
      <c r="L192" s="2" t="str">
        <f>IF(Sheet1[[#This Row],[coverage_amount]]&lt;300000,"Low",IF(Sheet1[[#This Row],[coverage_amount]]&lt;700000,"Medium","High"))</f>
        <v>Low</v>
      </c>
      <c r="M192" s="2" t="str">
        <f>IF(Sheet1[[#This Row],[annual_premium]]&lt;15000,"Low",IF(Sheet1[[#This Row],[annual_premium]]&lt;35000,"Medium","High"))</f>
        <v>Low</v>
      </c>
      <c r="N192" s="2">
        <f>YEAR(Sheet1[[#This Row],[policy_start_date]])</f>
        <v>2023</v>
      </c>
      <c r="O192" s="2" t="str">
        <f>TEXT(Sheet1[[#This Row],[policy_start_date]],"mmm")</f>
        <v>May</v>
      </c>
      <c r="P192" s="2" t="str">
        <f>"Q"&amp;ROUNDUP(MONTH(Sheet1[[#This Row],[policy_start_date]])/3,0)</f>
        <v>Q2</v>
      </c>
      <c r="Q192" s="2">
        <f ca="1">DATEDIF(Sheet1[[#This Row],[policy_start_date]],TODAY(),"D")</f>
        <v>1161</v>
      </c>
      <c r="R192" s="2">
        <f>YEAR(Sheet1[[#This Row],[policy_end_date]])</f>
        <v>2024</v>
      </c>
      <c r="S192" s="2" t="str">
        <f>TEXT(Sheet1[[#This Row],[policy_end_date]],"mmm")</f>
        <v>May</v>
      </c>
      <c r="T192" s="2" t="str">
        <f>IF(Sheet1[[#This Row],[status]]="Active","Active","Inactive")</f>
        <v>Inactive</v>
      </c>
      <c r="U192" s="6">
        <f>Sheet1[[#This Row],[coverage_amount]]/Sheet1[[#This Row],[annual_premium]]</f>
        <v>48.589280786672667</v>
      </c>
    </row>
    <row r="193" spans="1:21" x14ac:dyDescent="0.3">
      <c r="A193" s="2" t="s">
        <v>535</v>
      </c>
      <c r="B193" s="2" t="s">
        <v>536</v>
      </c>
      <c r="C193" s="2" t="s">
        <v>39</v>
      </c>
      <c r="D193" s="51">
        <v>951085.18</v>
      </c>
      <c r="E193" s="51">
        <v>4167.7</v>
      </c>
      <c r="F193" s="1">
        <v>44802</v>
      </c>
      <c r="G193" s="1">
        <v>45608</v>
      </c>
      <c r="H193" s="2" t="s">
        <v>537</v>
      </c>
      <c r="I193" s="2" t="s">
        <v>18</v>
      </c>
      <c r="J193">
        <f>Sheet1[[#This Row],[policy_end_date]]-Sheet1[[#This Row],[policy_start_date]]</f>
        <v>806</v>
      </c>
      <c r="K193" s="5">
        <f>(Sheet1[[#This Row],[policy_end_date]]-Sheet1[[#This Row],[policy_start_date]])/365</f>
        <v>2.2082191780821918</v>
      </c>
      <c r="L193" s="2" t="str">
        <f>IF(Sheet1[[#This Row],[coverage_amount]]&lt;300000,"Low",IF(Sheet1[[#This Row],[coverage_amount]]&lt;700000,"Medium","High"))</f>
        <v>High</v>
      </c>
      <c r="M193" s="2" t="str">
        <f>IF(Sheet1[[#This Row],[annual_premium]]&lt;15000,"Low",IF(Sheet1[[#This Row],[annual_premium]]&lt;35000,"Medium","High"))</f>
        <v>Low</v>
      </c>
      <c r="N193" s="2">
        <f>YEAR(Sheet1[[#This Row],[policy_start_date]])</f>
        <v>2022</v>
      </c>
      <c r="O193" s="2" t="str">
        <f>TEXT(Sheet1[[#This Row],[policy_start_date]],"mmm")</f>
        <v>Aug</v>
      </c>
      <c r="P193" s="2" t="str">
        <f>"Q"&amp;ROUNDUP(MONTH(Sheet1[[#This Row],[policy_start_date]])/3,0)</f>
        <v>Q3</v>
      </c>
      <c r="Q193" s="2">
        <f ca="1">DATEDIF(Sheet1[[#This Row],[policy_start_date]],TODAY(),"D")</f>
        <v>1430</v>
      </c>
      <c r="R193" s="2">
        <f>YEAR(Sheet1[[#This Row],[policy_end_date]])</f>
        <v>2024</v>
      </c>
      <c r="S193" s="2" t="str">
        <f>TEXT(Sheet1[[#This Row],[policy_end_date]],"mmm")</f>
        <v>Nov</v>
      </c>
      <c r="T193" s="2" t="str">
        <f>IF(Sheet1[[#This Row],[status]]="Active","Active","Inactive")</f>
        <v>Inactive</v>
      </c>
      <c r="U193" s="6">
        <f>Sheet1[[#This Row],[coverage_amount]]/Sheet1[[#This Row],[annual_premium]]</f>
        <v>228.20384864553594</v>
      </c>
    </row>
    <row r="194" spans="1:21" x14ac:dyDescent="0.3">
      <c r="A194" s="2" t="s">
        <v>538</v>
      </c>
      <c r="B194" s="2" t="s">
        <v>31</v>
      </c>
      <c r="C194" s="2" t="s">
        <v>27</v>
      </c>
      <c r="D194" s="51">
        <v>532270.19999999995</v>
      </c>
      <c r="E194" s="51">
        <v>16989.64</v>
      </c>
      <c r="F194" s="1">
        <v>45418</v>
      </c>
      <c r="G194" s="1">
        <v>45751</v>
      </c>
      <c r="H194" s="2" t="s">
        <v>193</v>
      </c>
      <c r="I194" s="2" t="s">
        <v>13</v>
      </c>
      <c r="J194">
        <f>Sheet1[[#This Row],[policy_end_date]]-Sheet1[[#This Row],[policy_start_date]]</f>
        <v>333</v>
      </c>
      <c r="K194" s="5">
        <f>(Sheet1[[#This Row],[policy_end_date]]-Sheet1[[#This Row],[policy_start_date]])/365</f>
        <v>0.9123287671232877</v>
      </c>
      <c r="L194" s="2" t="str">
        <f>IF(Sheet1[[#This Row],[coverage_amount]]&lt;300000,"Low",IF(Sheet1[[#This Row],[coverage_amount]]&lt;700000,"Medium","High"))</f>
        <v>Medium</v>
      </c>
      <c r="M194" s="2" t="str">
        <f>IF(Sheet1[[#This Row],[annual_premium]]&lt;15000,"Low",IF(Sheet1[[#This Row],[annual_premium]]&lt;35000,"Medium","High"))</f>
        <v>Medium</v>
      </c>
      <c r="N194" s="2">
        <f>YEAR(Sheet1[[#This Row],[policy_start_date]])</f>
        <v>2024</v>
      </c>
      <c r="O194" s="2" t="str">
        <f>TEXT(Sheet1[[#This Row],[policy_start_date]],"mmm")</f>
        <v>May</v>
      </c>
      <c r="P194" s="2" t="str">
        <f>"Q"&amp;ROUNDUP(MONTH(Sheet1[[#This Row],[policy_start_date]])/3,0)</f>
        <v>Q2</v>
      </c>
      <c r="Q194" s="2">
        <f ca="1">DATEDIF(Sheet1[[#This Row],[policy_start_date]],TODAY(),"D")</f>
        <v>814</v>
      </c>
      <c r="R194" s="2">
        <f>YEAR(Sheet1[[#This Row],[policy_end_date]])</f>
        <v>2025</v>
      </c>
      <c r="S194" s="2" t="str">
        <f>TEXT(Sheet1[[#This Row],[policy_end_date]],"mmm")</f>
        <v>Apr</v>
      </c>
      <c r="T194" s="2" t="str">
        <f>IF(Sheet1[[#This Row],[status]]="Active","Active","Inactive")</f>
        <v>Active</v>
      </c>
      <c r="U194" s="6">
        <f>Sheet1[[#This Row],[coverage_amount]]/Sheet1[[#This Row],[annual_premium]]</f>
        <v>31.329104089315607</v>
      </c>
    </row>
    <row r="195" spans="1:21" x14ac:dyDescent="0.3">
      <c r="A195" s="2" t="s">
        <v>539</v>
      </c>
      <c r="B195" s="2" t="s">
        <v>540</v>
      </c>
      <c r="C195" s="2" t="s">
        <v>27</v>
      </c>
      <c r="D195" s="51">
        <v>685885.57</v>
      </c>
      <c r="E195" s="51">
        <v>34057.69</v>
      </c>
      <c r="F195" s="1">
        <v>44447</v>
      </c>
      <c r="G195" s="1">
        <v>45338</v>
      </c>
      <c r="H195" s="2" t="s">
        <v>96</v>
      </c>
      <c r="I195" s="2" t="s">
        <v>29</v>
      </c>
      <c r="J195">
        <f>Sheet1[[#This Row],[policy_end_date]]-Sheet1[[#This Row],[policy_start_date]]</f>
        <v>891</v>
      </c>
      <c r="K195" s="5">
        <f>(Sheet1[[#This Row],[policy_end_date]]-Sheet1[[#This Row],[policy_start_date]])/365</f>
        <v>2.441095890410959</v>
      </c>
      <c r="L195" s="2" t="str">
        <f>IF(Sheet1[[#This Row],[coverage_amount]]&lt;300000,"Low",IF(Sheet1[[#This Row],[coverage_amount]]&lt;700000,"Medium","High"))</f>
        <v>Medium</v>
      </c>
      <c r="M195" s="2" t="str">
        <f>IF(Sheet1[[#This Row],[annual_premium]]&lt;15000,"Low",IF(Sheet1[[#This Row],[annual_premium]]&lt;35000,"Medium","High"))</f>
        <v>Medium</v>
      </c>
      <c r="N195" s="2">
        <f>YEAR(Sheet1[[#This Row],[policy_start_date]])</f>
        <v>2021</v>
      </c>
      <c r="O195" s="2" t="str">
        <f>TEXT(Sheet1[[#This Row],[policy_start_date]],"mmm")</f>
        <v>Sep</v>
      </c>
      <c r="P195" s="2" t="str">
        <f>"Q"&amp;ROUNDUP(MONTH(Sheet1[[#This Row],[policy_start_date]])/3,0)</f>
        <v>Q3</v>
      </c>
      <c r="Q195" s="2">
        <f ca="1">DATEDIF(Sheet1[[#This Row],[policy_start_date]],TODAY(),"D")</f>
        <v>1785</v>
      </c>
      <c r="R195" s="2">
        <f>YEAR(Sheet1[[#This Row],[policy_end_date]])</f>
        <v>2024</v>
      </c>
      <c r="S195" s="2" t="str">
        <f>TEXT(Sheet1[[#This Row],[policy_end_date]],"mmm")</f>
        <v>Feb</v>
      </c>
      <c r="T195" s="2" t="str">
        <f>IF(Sheet1[[#This Row],[status]]="Active","Active","Inactive")</f>
        <v>Inactive</v>
      </c>
      <c r="U195" s="6">
        <f>Sheet1[[#This Row],[coverage_amount]]/Sheet1[[#This Row],[annual_premium]]</f>
        <v>20.13893396762963</v>
      </c>
    </row>
    <row r="196" spans="1:21" x14ac:dyDescent="0.3">
      <c r="A196" s="2" t="s">
        <v>541</v>
      </c>
      <c r="B196" s="2" t="s">
        <v>396</v>
      </c>
      <c r="C196" s="2" t="s">
        <v>39</v>
      </c>
      <c r="D196" s="51">
        <v>190509.79</v>
      </c>
      <c r="E196" s="51">
        <v>23044.22</v>
      </c>
      <c r="F196" s="1">
        <v>44910</v>
      </c>
      <c r="G196" s="1">
        <v>45622</v>
      </c>
      <c r="H196" s="2" t="s">
        <v>374</v>
      </c>
      <c r="I196" s="2" t="s">
        <v>13</v>
      </c>
      <c r="J196">
        <f>Sheet1[[#This Row],[policy_end_date]]-Sheet1[[#This Row],[policy_start_date]]</f>
        <v>712</v>
      </c>
      <c r="K196" s="5">
        <f>(Sheet1[[#This Row],[policy_end_date]]-Sheet1[[#This Row],[policy_start_date]])/365</f>
        <v>1.9506849315068493</v>
      </c>
      <c r="L196" s="2" t="str">
        <f>IF(Sheet1[[#This Row],[coverage_amount]]&lt;300000,"Low",IF(Sheet1[[#This Row],[coverage_amount]]&lt;700000,"Medium","High"))</f>
        <v>Low</v>
      </c>
      <c r="M196" s="2" t="str">
        <f>IF(Sheet1[[#This Row],[annual_premium]]&lt;15000,"Low",IF(Sheet1[[#This Row],[annual_premium]]&lt;35000,"Medium","High"))</f>
        <v>Medium</v>
      </c>
      <c r="N196" s="2">
        <f>YEAR(Sheet1[[#This Row],[policy_start_date]])</f>
        <v>2022</v>
      </c>
      <c r="O196" s="2" t="str">
        <f>TEXT(Sheet1[[#This Row],[policy_start_date]],"mmm")</f>
        <v>Dec</v>
      </c>
      <c r="P196" s="2" t="str">
        <f>"Q"&amp;ROUNDUP(MONTH(Sheet1[[#This Row],[policy_start_date]])/3,0)</f>
        <v>Q4</v>
      </c>
      <c r="Q196" s="2">
        <f ca="1">DATEDIF(Sheet1[[#This Row],[policy_start_date]],TODAY(),"D")</f>
        <v>1322</v>
      </c>
      <c r="R196" s="2">
        <f>YEAR(Sheet1[[#This Row],[policy_end_date]])</f>
        <v>2024</v>
      </c>
      <c r="S196" s="2" t="str">
        <f>TEXT(Sheet1[[#This Row],[policy_end_date]],"mmm")</f>
        <v>Nov</v>
      </c>
      <c r="T196" s="2" t="str">
        <f>IF(Sheet1[[#This Row],[status]]="Active","Active","Inactive")</f>
        <v>Active</v>
      </c>
      <c r="U196" s="6">
        <f>Sheet1[[#This Row],[coverage_amount]]/Sheet1[[#This Row],[annual_premium]]</f>
        <v>8.2671398728184329</v>
      </c>
    </row>
    <row r="197" spans="1:21" x14ac:dyDescent="0.3">
      <c r="A197" s="2" t="s">
        <v>542</v>
      </c>
      <c r="B197" s="2" t="s">
        <v>543</v>
      </c>
      <c r="C197" s="2" t="s">
        <v>11</v>
      </c>
      <c r="D197" s="51">
        <v>233638.37</v>
      </c>
      <c r="E197" s="51">
        <v>35755.39</v>
      </c>
      <c r="F197" s="1">
        <v>45087</v>
      </c>
      <c r="G197" s="1">
        <v>45267</v>
      </c>
      <c r="H197" s="2" t="s">
        <v>64</v>
      </c>
      <c r="I197" s="2" t="s">
        <v>13</v>
      </c>
      <c r="J197">
        <f>Sheet1[[#This Row],[policy_end_date]]-Sheet1[[#This Row],[policy_start_date]]</f>
        <v>180</v>
      </c>
      <c r="K197" s="5">
        <f>(Sheet1[[#This Row],[policy_end_date]]-Sheet1[[#This Row],[policy_start_date]])/365</f>
        <v>0.49315068493150682</v>
      </c>
      <c r="L197" s="2" t="str">
        <f>IF(Sheet1[[#This Row],[coverage_amount]]&lt;300000,"Low",IF(Sheet1[[#This Row],[coverage_amount]]&lt;700000,"Medium","High"))</f>
        <v>Low</v>
      </c>
      <c r="M197" s="2" t="str">
        <f>IF(Sheet1[[#This Row],[annual_premium]]&lt;15000,"Low",IF(Sheet1[[#This Row],[annual_premium]]&lt;35000,"Medium","High"))</f>
        <v>High</v>
      </c>
      <c r="N197" s="2">
        <f>YEAR(Sheet1[[#This Row],[policy_start_date]])</f>
        <v>2023</v>
      </c>
      <c r="O197" s="2" t="str">
        <f>TEXT(Sheet1[[#This Row],[policy_start_date]],"mmm")</f>
        <v>Jun</v>
      </c>
      <c r="P197" s="2" t="str">
        <f>"Q"&amp;ROUNDUP(MONTH(Sheet1[[#This Row],[policy_start_date]])/3,0)</f>
        <v>Q2</v>
      </c>
      <c r="Q197" s="2">
        <f ca="1">DATEDIF(Sheet1[[#This Row],[policy_start_date]],TODAY(),"D")</f>
        <v>1145</v>
      </c>
      <c r="R197" s="2">
        <f>YEAR(Sheet1[[#This Row],[policy_end_date]])</f>
        <v>2023</v>
      </c>
      <c r="S197" s="2" t="str">
        <f>TEXT(Sheet1[[#This Row],[policy_end_date]],"mmm")</f>
        <v>Dec</v>
      </c>
      <c r="T197" s="2" t="str">
        <f>IF(Sheet1[[#This Row],[status]]="Active","Active","Inactive")</f>
        <v>Active</v>
      </c>
      <c r="U197" s="6">
        <f>Sheet1[[#This Row],[coverage_amount]]/Sheet1[[#This Row],[annual_premium]]</f>
        <v>6.5343538414767677</v>
      </c>
    </row>
    <row r="198" spans="1:21" x14ac:dyDescent="0.3">
      <c r="A198" s="2" t="s">
        <v>544</v>
      </c>
      <c r="B198" s="2" t="s">
        <v>545</v>
      </c>
      <c r="C198" s="2" t="s">
        <v>39</v>
      </c>
      <c r="D198" s="51">
        <v>637347.81000000006</v>
      </c>
      <c r="E198" s="51">
        <v>33618.68</v>
      </c>
      <c r="F198" s="1">
        <v>44821</v>
      </c>
      <c r="G198" s="1">
        <v>45524</v>
      </c>
      <c r="H198" s="2" t="s">
        <v>546</v>
      </c>
      <c r="I198" s="2" t="s">
        <v>18</v>
      </c>
      <c r="J198">
        <f>Sheet1[[#This Row],[policy_end_date]]-Sheet1[[#This Row],[policy_start_date]]</f>
        <v>703</v>
      </c>
      <c r="K198" s="5">
        <f>(Sheet1[[#This Row],[policy_end_date]]-Sheet1[[#This Row],[policy_start_date]])/365</f>
        <v>1.9260273972602739</v>
      </c>
      <c r="L198" s="2" t="str">
        <f>IF(Sheet1[[#This Row],[coverage_amount]]&lt;300000,"Low",IF(Sheet1[[#This Row],[coverage_amount]]&lt;700000,"Medium","High"))</f>
        <v>Medium</v>
      </c>
      <c r="M198" s="2" t="str">
        <f>IF(Sheet1[[#This Row],[annual_premium]]&lt;15000,"Low",IF(Sheet1[[#This Row],[annual_premium]]&lt;35000,"Medium","High"))</f>
        <v>Medium</v>
      </c>
      <c r="N198" s="2">
        <f>YEAR(Sheet1[[#This Row],[policy_start_date]])</f>
        <v>2022</v>
      </c>
      <c r="O198" s="2" t="str">
        <f>TEXT(Sheet1[[#This Row],[policy_start_date]],"mmm")</f>
        <v>Sep</v>
      </c>
      <c r="P198" s="2" t="str">
        <f>"Q"&amp;ROUNDUP(MONTH(Sheet1[[#This Row],[policy_start_date]])/3,0)</f>
        <v>Q3</v>
      </c>
      <c r="Q198" s="2">
        <f ca="1">DATEDIF(Sheet1[[#This Row],[policy_start_date]],TODAY(),"D")</f>
        <v>1411</v>
      </c>
      <c r="R198" s="2">
        <f>YEAR(Sheet1[[#This Row],[policy_end_date]])</f>
        <v>2024</v>
      </c>
      <c r="S198" s="2" t="str">
        <f>TEXT(Sheet1[[#This Row],[policy_end_date]],"mmm")</f>
        <v>Aug</v>
      </c>
      <c r="T198" s="2" t="str">
        <f>IF(Sheet1[[#This Row],[status]]="Active","Active","Inactive")</f>
        <v>Inactive</v>
      </c>
      <c r="U198" s="6">
        <f>Sheet1[[#This Row],[coverage_amount]]/Sheet1[[#This Row],[annual_premium]]</f>
        <v>18.95814499557984</v>
      </c>
    </row>
    <row r="199" spans="1:21" x14ac:dyDescent="0.3">
      <c r="A199" s="2" t="s">
        <v>547</v>
      </c>
      <c r="B199" s="2" t="s">
        <v>548</v>
      </c>
      <c r="C199" s="2" t="s">
        <v>11</v>
      </c>
      <c r="D199" s="51">
        <v>674160.89</v>
      </c>
      <c r="E199" s="51">
        <v>20058.919999999998</v>
      </c>
      <c r="F199" s="1">
        <v>44679</v>
      </c>
      <c r="G199" s="1">
        <v>45178</v>
      </c>
      <c r="H199" s="2" t="s">
        <v>116</v>
      </c>
      <c r="I199" s="2" t="s">
        <v>29</v>
      </c>
      <c r="J199">
        <f>Sheet1[[#This Row],[policy_end_date]]-Sheet1[[#This Row],[policy_start_date]]</f>
        <v>499</v>
      </c>
      <c r="K199" s="5">
        <f>(Sheet1[[#This Row],[policy_end_date]]-Sheet1[[#This Row],[policy_start_date]])/365</f>
        <v>1.3671232876712329</v>
      </c>
      <c r="L199" s="2" t="str">
        <f>IF(Sheet1[[#This Row],[coverage_amount]]&lt;300000,"Low",IF(Sheet1[[#This Row],[coverage_amount]]&lt;700000,"Medium","High"))</f>
        <v>Medium</v>
      </c>
      <c r="M199" s="2" t="str">
        <f>IF(Sheet1[[#This Row],[annual_premium]]&lt;15000,"Low",IF(Sheet1[[#This Row],[annual_premium]]&lt;35000,"Medium","High"))</f>
        <v>Medium</v>
      </c>
      <c r="N199" s="2">
        <f>YEAR(Sheet1[[#This Row],[policy_start_date]])</f>
        <v>2022</v>
      </c>
      <c r="O199" s="2" t="str">
        <f>TEXT(Sheet1[[#This Row],[policy_start_date]],"mmm")</f>
        <v>Apr</v>
      </c>
      <c r="P199" s="2" t="str">
        <f>"Q"&amp;ROUNDUP(MONTH(Sheet1[[#This Row],[policy_start_date]])/3,0)</f>
        <v>Q2</v>
      </c>
      <c r="Q199" s="2">
        <f ca="1">DATEDIF(Sheet1[[#This Row],[policy_start_date]],TODAY(),"D")</f>
        <v>1553</v>
      </c>
      <c r="R199" s="2">
        <f>YEAR(Sheet1[[#This Row],[policy_end_date]])</f>
        <v>2023</v>
      </c>
      <c r="S199" s="2" t="str">
        <f>TEXT(Sheet1[[#This Row],[policy_end_date]],"mmm")</f>
        <v>Sep</v>
      </c>
      <c r="T199" s="2" t="str">
        <f>IF(Sheet1[[#This Row],[status]]="Active","Active","Inactive")</f>
        <v>Inactive</v>
      </c>
      <c r="U199" s="6">
        <f>Sheet1[[#This Row],[coverage_amount]]/Sheet1[[#This Row],[annual_premium]]</f>
        <v>33.609032290871099</v>
      </c>
    </row>
    <row r="200" spans="1:21" x14ac:dyDescent="0.3">
      <c r="A200" s="2" t="s">
        <v>549</v>
      </c>
      <c r="B200" s="2" t="s">
        <v>550</v>
      </c>
      <c r="C200" s="2" t="s">
        <v>11</v>
      </c>
      <c r="D200" s="51">
        <v>828782.98</v>
      </c>
      <c r="E200" s="51">
        <v>6732.01</v>
      </c>
      <c r="F200" s="1">
        <v>45355</v>
      </c>
      <c r="G200" s="1">
        <v>45583</v>
      </c>
      <c r="H200" s="2" t="s">
        <v>551</v>
      </c>
      <c r="I200" s="2" t="s">
        <v>18</v>
      </c>
      <c r="J200">
        <f>Sheet1[[#This Row],[policy_end_date]]-Sheet1[[#This Row],[policy_start_date]]</f>
        <v>228</v>
      </c>
      <c r="K200" s="5">
        <f>(Sheet1[[#This Row],[policy_end_date]]-Sheet1[[#This Row],[policy_start_date]])/365</f>
        <v>0.62465753424657533</v>
      </c>
      <c r="L200" s="2" t="str">
        <f>IF(Sheet1[[#This Row],[coverage_amount]]&lt;300000,"Low",IF(Sheet1[[#This Row],[coverage_amount]]&lt;700000,"Medium","High"))</f>
        <v>High</v>
      </c>
      <c r="M200" s="2" t="str">
        <f>IF(Sheet1[[#This Row],[annual_premium]]&lt;15000,"Low",IF(Sheet1[[#This Row],[annual_premium]]&lt;35000,"Medium","High"))</f>
        <v>Low</v>
      </c>
      <c r="N200" s="2">
        <f>YEAR(Sheet1[[#This Row],[policy_start_date]])</f>
        <v>2024</v>
      </c>
      <c r="O200" s="2" t="str">
        <f>TEXT(Sheet1[[#This Row],[policy_start_date]],"mmm")</f>
        <v>Mar</v>
      </c>
      <c r="P200" s="2" t="str">
        <f>"Q"&amp;ROUNDUP(MONTH(Sheet1[[#This Row],[policy_start_date]])/3,0)</f>
        <v>Q1</v>
      </c>
      <c r="Q200" s="2">
        <f ca="1">DATEDIF(Sheet1[[#This Row],[policy_start_date]],TODAY(),"D")</f>
        <v>877</v>
      </c>
      <c r="R200" s="2">
        <f>YEAR(Sheet1[[#This Row],[policy_end_date]])</f>
        <v>2024</v>
      </c>
      <c r="S200" s="2" t="str">
        <f>TEXT(Sheet1[[#This Row],[policy_end_date]],"mmm")</f>
        <v>Oct</v>
      </c>
      <c r="T200" s="2" t="str">
        <f>IF(Sheet1[[#This Row],[status]]="Active","Active","Inactive")</f>
        <v>Inactive</v>
      </c>
      <c r="U200" s="6">
        <f>Sheet1[[#This Row],[coverage_amount]]/Sheet1[[#This Row],[annual_premium]]</f>
        <v>123.11077672195971</v>
      </c>
    </row>
    <row r="201" spans="1:21" x14ac:dyDescent="0.3">
      <c r="A201" s="2" t="s">
        <v>552</v>
      </c>
      <c r="B201" s="2" t="s">
        <v>553</v>
      </c>
      <c r="C201" s="2" t="s">
        <v>35</v>
      </c>
      <c r="D201" s="51">
        <v>653291.21</v>
      </c>
      <c r="E201" s="51">
        <v>46977.79</v>
      </c>
      <c r="F201" s="1">
        <v>44358</v>
      </c>
      <c r="G201" s="1">
        <v>44544</v>
      </c>
      <c r="H201" s="2" t="s">
        <v>554</v>
      </c>
      <c r="I201" s="2" t="s">
        <v>13</v>
      </c>
      <c r="J201">
        <f>Sheet1[[#This Row],[policy_end_date]]-Sheet1[[#This Row],[policy_start_date]]</f>
        <v>186</v>
      </c>
      <c r="K201" s="5">
        <f>(Sheet1[[#This Row],[policy_end_date]]-Sheet1[[#This Row],[policy_start_date]])/365</f>
        <v>0.50958904109589043</v>
      </c>
      <c r="L201" s="2" t="str">
        <f>IF(Sheet1[[#This Row],[coverage_amount]]&lt;300000,"Low",IF(Sheet1[[#This Row],[coverage_amount]]&lt;700000,"Medium","High"))</f>
        <v>Medium</v>
      </c>
      <c r="M201" s="2" t="str">
        <f>IF(Sheet1[[#This Row],[annual_premium]]&lt;15000,"Low",IF(Sheet1[[#This Row],[annual_premium]]&lt;35000,"Medium","High"))</f>
        <v>High</v>
      </c>
      <c r="N201" s="2">
        <f>YEAR(Sheet1[[#This Row],[policy_start_date]])</f>
        <v>2021</v>
      </c>
      <c r="O201" s="2" t="str">
        <f>TEXT(Sheet1[[#This Row],[policy_start_date]],"mmm")</f>
        <v>Jun</v>
      </c>
      <c r="P201" s="2" t="str">
        <f>"Q"&amp;ROUNDUP(MONTH(Sheet1[[#This Row],[policy_start_date]])/3,0)</f>
        <v>Q2</v>
      </c>
      <c r="Q201" s="2">
        <f ca="1">DATEDIF(Sheet1[[#This Row],[policy_start_date]],TODAY(),"D")</f>
        <v>1874</v>
      </c>
      <c r="R201" s="2">
        <f>YEAR(Sheet1[[#This Row],[policy_end_date]])</f>
        <v>2021</v>
      </c>
      <c r="S201" s="2" t="str">
        <f>TEXT(Sheet1[[#This Row],[policy_end_date]],"mmm")</f>
        <v>Dec</v>
      </c>
      <c r="T201" s="2" t="str">
        <f>IF(Sheet1[[#This Row],[status]]="Active","Active","Inactive")</f>
        <v>Active</v>
      </c>
      <c r="U201" s="6">
        <f>Sheet1[[#This Row],[coverage_amount]]/Sheet1[[#This Row],[annual_premium]]</f>
        <v>13.906384485093913</v>
      </c>
    </row>
    <row r="202" spans="1:21" x14ac:dyDescent="0.3">
      <c r="A202" s="2" t="s">
        <v>555</v>
      </c>
      <c r="B202" s="2" t="s">
        <v>556</v>
      </c>
      <c r="C202" s="2" t="s">
        <v>39</v>
      </c>
      <c r="D202" s="51">
        <v>609445.34</v>
      </c>
      <c r="E202" s="51">
        <v>36484.300000000003</v>
      </c>
      <c r="F202" s="1">
        <v>44689</v>
      </c>
      <c r="G202" s="1">
        <v>45017</v>
      </c>
      <c r="H202" s="2" t="s">
        <v>301</v>
      </c>
      <c r="I202" s="2" t="s">
        <v>18</v>
      </c>
      <c r="J202">
        <f>Sheet1[[#This Row],[policy_end_date]]-Sheet1[[#This Row],[policy_start_date]]</f>
        <v>328</v>
      </c>
      <c r="K202" s="5">
        <f>(Sheet1[[#This Row],[policy_end_date]]-Sheet1[[#This Row],[policy_start_date]])/365</f>
        <v>0.89863013698630134</v>
      </c>
      <c r="L202" s="2" t="str">
        <f>IF(Sheet1[[#This Row],[coverage_amount]]&lt;300000,"Low",IF(Sheet1[[#This Row],[coverage_amount]]&lt;700000,"Medium","High"))</f>
        <v>Medium</v>
      </c>
      <c r="M202" s="2" t="str">
        <f>IF(Sheet1[[#This Row],[annual_premium]]&lt;15000,"Low",IF(Sheet1[[#This Row],[annual_premium]]&lt;35000,"Medium","High"))</f>
        <v>High</v>
      </c>
      <c r="N202" s="2">
        <f>YEAR(Sheet1[[#This Row],[policy_start_date]])</f>
        <v>2022</v>
      </c>
      <c r="O202" s="2" t="str">
        <f>TEXT(Sheet1[[#This Row],[policy_start_date]],"mmm")</f>
        <v>May</v>
      </c>
      <c r="P202" s="2" t="str">
        <f>"Q"&amp;ROUNDUP(MONTH(Sheet1[[#This Row],[policy_start_date]])/3,0)</f>
        <v>Q2</v>
      </c>
      <c r="Q202" s="2">
        <f ca="1">DATEDIF(Sheet1[[#This Row],[policy_start_date]],TODAY(),"D")</f>
        <v>1543</v>
      </c>
      <c r="R202" s="2">
        <f>YEAR(Sheet1[[#This Row],[policy_end_date]])</f>
        <v>2023</v>
      </c>
      <c r="S202" s="2" t="str">
        <f>TEXT(Sheet1[[#This Row],[policy_end_date]],"mmm")</f>
        <v>Apr</v>
      </c>
      <c r="T202" s="2" t="str">
        <f>IF(Sheet1[[#This Row],[status]]="Active","Active","Inactive")</f>
        <v>Inactive</v>
      </c>
      <c r="U202" s="6">
        <f>Sheet1[[#This Row],[coverage_amount]]/Sheet1[[#This Row],[annual_premium]]</f>
        <v>16.704317747633912</v>
      </c>
    </row>
    <row r="203" spans="1:21" x14ac:dyDescent="0.3">
      <c r="A203" s="2" t="s">
        <v>557</v>
      </c>
      <c r="B203" s="2" t="s">
        <v>558</v>
      </c>
      <c r="C203" s="2" t="s">
        <v>11</v>
      </c>
      <c r="D203" s="51">
        <v>360613.65</v>
      </c>
      <c r="E203" s="51">
        <v>23179.040000000001</v>
      </c>
      <c r="F203" s="1">
        <v>44559</v>
      </c>
      <c r="G203" s="1">
        <v>45161</v>
      </c>
      <c r="H203" s="2" t="s">
        <v>559</v>
      </c>
      <c r="I203" s="2" t="s">
        <v>29</v>
      </c>
      <c r="J203">
        <f>Sheet1[[#This Row],[policy_end_date]]-Sheet1[[#This Row],[policy_start_date]]</f>
        <v>602</v>
      </c>
      <c r="K203" s="5">
        <f>(Sheet1[[#This Row],[policy_end_date]]-Sheet1[[#This Row],[policy_start_date]])/365</f>
        <v>1.6493150684931508</v>
      </c>
      <c r="L203" s="2" t="str">
        <f>IF(Sheet1[[#This Row],[coverage_amount]]&lt;300000,"Low",IF(Sheet1[[#This Row],[coverage_amount]]&lt;700000,"Medium","High"))</f>
        <v>Medium</v>
      </c>
      <c r="M203" s="2" t="str">
        <f>IF(Sheet1[[#This Row],[annual_premium]]&lt;15000,"Low",IF(Sheet1[[#This Row],[annual_premium]]&lt;35000,"Medium","High"))</f>
        <v>Medium</v>
      </c>
      <c r="N203" s="2">
        <f>YEAR(Sheet1[[#This Row],[policy_start_date]])</f>
        <v>2021</v>
      </c>
      <c r="O203" s="2" t="str">
        <f>TEXT(Sheet1[[#This Row],[policy_start_date]],"mmm")</f>
        <v>Dec</v>
      </c>
      <c r="P203" s="2" t="str">
        <f>"Q"&amp;ROUNDUP(MONTH(Sheet1[[#This Row],[policy_start_date]])/3,0)</f>
        <v>Q4</v>
      </c>
      <c r="Q203" s="2">
        <f ca="1">DATEDIF(Sheet1[[#This Row],[policy_start_date]],TODAY(),"D")</f>
        <v>1673</v>
      </c>
      <c r="R203" s="2">
        <f>YEAR(Sheet1[[#This Row],[policy_end_date]])</f>
        <v>2023</v>
      </c>
      <c r="S203" s="2" t="str">
        <f>TEXT(Sheet1[[#This Row],[policy_end_date]],"mmm")</f>
        <v>Aug</v>
      </c>
      <c r="T203" s="2" t="str">
        <f>IF(Sheet1[[#This Row],[status]]="Active","Active","Inactive")</f>
        <v>Inactive</v>
      </c>
      <c r="U203" s="6">
        <f>Sheet1[[#This Row],[coverage_amount]]/Sheet1[[#This Row],[annual_premium]]</f>
        <v>15.557747430437153</v>
      </c>
    </row>
    <row r="204" spans="1:21" x14ac:dyDescent="0.3">
      <c r="A204" s="2" t="s">
        <v>560</v>
      </c>
      <c r="B204" s="2" t="s">
        <v>561</v>
      </c>
      <c r="C204" s="2" t="s">
        <v>39</v>
      </c>
      <c r="D204" s="51">
        <v>575446.64</v>
      </c>
      <c r="E204" s="51">
        <v>49115.88</v>
      </c>
      <c r="F204" s="1">
        <v>44662</v>
      </c>
      <c r="G204" s="1">
        <v>45473</v>
      </c>
      <c r="H204" s="2" t="s">
        <v>499</v>
      </c>
      <c r="I204" s="2" t="s">
        <v>18</v>
      </c>
      <c r="J204">
        <f>Sheet1[[#This Row],[policy_end_date]]-Sheet1[[#This Row],[policy_start_date]]</f>
        <v>811</v>
      </c>
      <c r="K204" s="5">
        <f>(Sheet1[[#This Row],[policy_end_date]]-Sheet1[[#This Row],[policy_start_date]])/365</f>
        <v>2.2219178082191782</v>
      </c>
      <c r="L204" s="2" t="str">
        <f>IF(Sheet1[[#This Row],[coverage_amount]]&lt;300000,"Low",IF(Sheet1[[#This Row],[coverage_amount]]&lt;700000,"Medium","High"))</f>
        <v>Medium</v>
      </c>
      <c r="M204" s="2" t="str">
        <f>IF(Sheet1[[#This Row],[annual_premium]]&lt;15000,"Low",IF(Sheet1[[#This Row],[annual_premium]]&lt;35000,"Medium","High"))</f>
        <v>High</v>
      </c>
      <c r="N204" s="2">
        <f>YEAR(Sheet1[[#This Row],[policy_start_date]])</f>
        <v>2022</v>
      </c>
      <c r="O204" s="2" t="str">
        <f>TEXT(Sheet1[[#This Row],[policy_start_date]],"mmm")</f>
        <v>Apr</v>
      </c>
      <c r="P204" s="2" t="str">
        <f>"Q"&amp;ROUNDUP(MONTH(Sheet1[[#This Row],[policy_start_date]])/3,0)</f>
        <v>Q2</v>
      </c>
      <c r="Q204" s="2">
        <f ca="1">DATEDIF(Sheet1[[#This Row],[policy_start_date]],TODAY(),"D")</f>
        <v>1570</v>
      </c>
      <c r="R204" s="2">
        <f>YEAR(Sheet1[[#This Row],[policy_end_date]])</f>
        <v>2024</v>
      </c>
      <c r="S204" s="2" t="str">
        <f>TEXT(Sheet1[[#This Row],[policy_end_date]],"mmm")</f>
        <v>Jun</v>
      </c>
      <c r="T204" s="2" t="str">
        <f>IF(Sheet1[[#This Row],[status]]="Active","Active","Inactive")</f>
        <v>Inactive</v>
      </c>
      <c r="U204" s="6">
        <f>Sheet1[[#This Row],[coverage_amount]]/Sheet1[[#This Row],[annual_premium]]</f>
        <v>11.716101594840611</v>
      </c>
    </row>
    <row r="205" spans="1:21" x14ac:dyDescent="0.3">
      <c r="A205" s="2" t="s">
        <v>562</v>
      </c>
      <c r="B205" s="2" t="s">
        <v>563</v>
      </c>
      <c r="C205" s="2" t="s">
        <v>39</v>
      </c>
      <c r="D205" s="51">
        <v>953026.23</v>
      </c>
      <c r="E205" s="51">
        <v>30719.67</v>
      </c>
      <c r="F205" s="1">
        <v>45337</v>
      </c>
      <c r="G205" s="1">
        <v>45541</v>
      </c>
      <c r="H205" s="2" t="s">
        <v>564</v>
      </c>
      <c r="I205" s="2" t="s">
        <v>18</v>
      </c>
      <c r="J205">
        <f>Sheet1[[#This Row],[policy_end_date]]-Sheet1[[#This Row],[policy_start_date]]</f>
        <v>204</v>
      </c>
      <c r="K205" s="5">
        <f>(Sheet1[[#This Row],[policy_end_date]]-Sheet1[[#This Row],[policy_start_date]])/365</f>
        <v>0.55890410958904113</v>
      </c>
      <c r="L205" s="2" t="str">
        <f>IF(Sheet1[[#This Row],[coverage_amount]]&lt;300000,"Low",IF(Sheet1[[#This Row],[coverage_amount]]&lt;700000,"Medium","High"))</f>
        <v>High</v>
      </c>
      <c r="M205" s="2" t="str">
        <f>IF(Sheet1[[#This Row],[annual_premium]]&lt;15000,"Low",IF(Sheet1[[#This Row],[annual_premium]]&lt;35000,"Medium","High"))</f>
        <v>Medium</v>
      </c>
      <c r="N205" s="2">
        <f>YEAR(Sheet1[[#This Row],[policy_start_date]])</f>
        <v>2024</v>
      </c>
      <c r="O205" s="2" t="str">
        <f>TEXT(Sheet1[[#This Row],[policy_start_date]],"mmm")</f>
        <v>Feb</v>
      </c>
      <c r="P205" s="2" t="str">
        <f>"Q"&amp;ROUNDUP(MONTH(Sheet1[[#This Row],[policy_start_date]])/3,0)</f>
        <v>Q1</v>
      </c>
      <c r="Q205" s="2">
        <f ca="1">DATEDIF(Sheet1[[#This Row],[policy_start_date]],TODAY(),"D")</f>
        <v>895</v>
      </c>
      <c r="R205" s="2">
        <f>YEAR(Sheet1[[#This Row],[policy_end_date]])</f>
        <v>2024</v>
      </c>
      <c r="S205" s="2" t="str">
        <f>TEXT(Sheet1[[#This Row],[policy_end_date]],"mmm")</f>
        <v>Sep</v>
      </c>
      <c r="T205" s="2" t="str">
        <f>IF(Sheet1[[#This Row],[status]]="Active","Active","Inactive")</f>
        <v>Inactive</v>
      </c>
      <c r="U205" s="6">
        <f>Sheet1[[#This Row],[coverage_amount]]/Sheet1[[#This Row],[annual_premium]]</f>
        <v>31.023322516159844</v>
      </c>
    </row>
    <row r="206" spans="1:21" x14ac:dyDescent="0.3">
      <c r="A206" s="2" t="s">
        <v>565</v>
      </c>
      <c r="B206" s="2" t="s">
        <v>566</v>
      </c>
      <c r="C206" s="2" t="s">
        <v>11</v>
      </c>
      <c r="D206" s="51">
        <v>123758.76</v>
      </c>
      <c r="E206" s="51">
        <v>39608.11</v>
      </c>
      <c r="F206" s="1">
        <v>45415</v>
      </c>
      <c r="G206" s="1">
        <v>45614</v>
      </c>
      <c r="H206" s="2" t="s">
        <v>451</v>
      </c>
      <c r="I206" s="2" t="s">
        <v>18</v>
      </c>
      <c r="J206">
        <f>Sheet1[[#This Row],[policy_end_date]]-Sheet1[[#This Row],[policy_start_date]]</f>
        <v>199</v>
      </c>
      <c r="K206" s="5">
        <f>(Sheet1[[#This Row],[policy_end_date]]-Sheet1[[#This Row],[policy_start_date]])/365</f>
        <v>0.54520547945205478</v>
      </c>
      <c r="L206" s="2" t="str">
        <f>IF(Sheet1[[#This Row],[coverage_amount]]&lt;300000,"Low",IF(Sheet1[[#This Row],[coverage_amount]]&lt;700000,"Medium","High"))</f>
        <v>Low</v>
      </c>
      <c r="M206" s="2" t="str">
        <f>IF(Sheet1[[#This Row],[annual_premium]]&lt;15000,"Low",IF(Sheet1[[#This Row],[annual_premium]]&lt;35000,"Medium","High"))</f>
        <v>High</v>
      </c>
      <c r="N206" s="2">
        <f>YEAR(Sheet1[[#This Row],[policy_start_date]])</f>
        <v>2024</v>
      </c>
      <c r="O206" s="2" t="str">
        <f>TEXT(Sheet1[[#This Row],[policy_start_date]],"mmm")</f>
        <v>May</v>
      </c>
      <c r="P206" s="2" t="str">
        <f>"Q"&amp;ROUNDUP(MONTH(Sheet1[[#This Row],[policy_start_date]])/3,0)</f>
        <v>Q2</v>
      </c>
      <c r="Q206" s="2">
        <f ca="1">DATEDIF(Sheet1[[#This Row],[policy_start_date]],TODAY(),"D")</f>
        <v>817</v>
      </c>
      <c r="R206" s="2">
        <f>YEAR(Sheet1[[#This Row],[policy_end_date]])</f>
        <v>2024</v>
      </c>
      <c r="S206" s="2" t="str">
        <f>TEXT(Sheet1[[#This Row],[policy_end_date]],"mmm")</f>
        <v>Nov</v>
      </c>
      <c r="T206" s="2" t="str">
        <f>IF(Sheet1[[#This Row],[status]]="Active","Active","Inactive")</f>
        <v>Inactive</v>
      </c>
      <c r="U206" s="6">
        <f>Sheet1[[#This Row],[coverage_amount]]/Sheet1[[#This Row],[annual_premium]]</f>
        <v>3.1245813041824007</v>
      </c>
    </row>
    <row r="207" spans="1:21" x14ac:dyDescent="0.3">
      <c r="A207" s="2" t="s">
        <v>567</v>
      </c>
      <c r="B207" s="2" t="s">
        <v>568</v>
      </c>
      <c r="C207" s="2" t="s">
        <v>35</v>
      </c>
      <c r="D207" s="51">
        <v>355726.02</v>
      </c>
      <c r="E207" s="51">
        <v>5266.64</v>
      </c>
      <c r="F207" s="1">
        <v>44934</v>
      </c>
      <c r="G207" s="1">
        <v>45779</v>
      </c>
      <c r="H207" s="2" t="s">
        <v>569</v>
      </c>
      <c r="I207" s="2" t="s">
        <v>13</v>
      </c>
      <c r="J207">
        <f>Sheet1[[#This Row],[policy_end_date]]-Sheet1[[#This Row],[policy_start_date]]</f>
        <v>845</v>
      </c>
      <c r="K207" s="5">
        <f>(Sheet1[[#This Row],[policy_end_date]]-Sheet1[[#This Row],[policy_start_date]])/365</f>
        <v>2.3150684931506849</v>
      </c>
      <c r="L207" s="2" t="str">
        <f>IF(Sheet1[[#This Row],[coverage_amount]]&lt;300000,"Low",IF(Sheet1[[#This Row],[coverage_amount]]&lt;700000,"Medium","High"))</f>
        <v>Medium</v>
      </c>
      <c r="M207" s="2" t="str">
        <f>IF(Sheet1[[#This Row],[annual_premium]]&lt;15000,"Low",IF(Sheet1[[#This Row],[annual_premium]]&lt;35000,"Medium","High"))</f>
        <v>Low</v>
      </c>
      <c r="N207" s="2">
        <f>YEAR(Sheet1[[#This Row],[policy_start_date]])</f>
        <v>2023</v>
      </c>
      <c r="O207" s="2" t="str">
        <f>TEXT(Sheet1[[#This Row],[policy_start_date]],"mmm")</f>
        <v>Jan</v>
      </c>
      <c r="P207" s="2" t="str">
        <f>"Q"&amp;ROUNDUP(MONTH(Sheet1[[#This Row],[policy_start_date]])/3,0)</f>
        <v>Q1</v>
      </c>
      <c r="Q207" s="2">
        <f ca="1">DATEDIF(Sheet1[[#This Row],[policy_start_date]],TODAY(),"D")</f>
        <v>1298</v>
      </c>
      <c r="R207" s="2">
        <f>YEAR(Sheet1[[#This Row],[policy_end_date]])</f>
        <v>2025</v>
      </c>
      <c r="S207" s="2" t="str">
        <f>TEXT(Sheet1[[#This Row],[policy_end_date]],"mmm")</f>
        <v>May</v>
      </c>
      <c r="T207" s="2" t="str">
        <f>IF(Sheet1[[#This Row],[status]]="Active","Active","Inactive")</f>
        <v>Active</v>
      </c>
      <c r="U207" s="6">
        <f>Sheet1[[#This Row],[coverage_amount]]/Sheet1[[#This Row],[annual_premium]]</f>
        <v>67.543257181049015</v>
      </c>
    </row>
    <row r="208" spans="1:21" x14ac:dyDescent="0.3">
      <c r="A208" s="2" t="s">
        <v>570</v>
      </c>
      <c r="B208" s="2" t="s">
        <v>571</v>
      </c>
      <c r="C208" s="2" t="s">
        <v>27</v>
      </c>
      <c r="D208" s="51">
        <v>902126.7</v>
      </c>
      <c r="E208" s="51">
        <v>24036.54</v>
      </c>
      <c r="F208" s="1">
        <v>45373</v>
      </c>
      <c r="G208" s="1">
        <v>45670</v>
      </c>
      <c r="H208" s="2" t="s">
        <v>248</v>
      </c>
      <c r="I208" s="2" t="s">
        <v>13</v>
      </c>
      <c r="J208">
        <f>Sheet1[[#This Row],[policy_end_date]]-Sheet1[[#This Row],[policy_start_date]]</f>
        <v>297</v>
      </c>
      <c r="K208" s="5">
        <f>(Sheet1[[#This Row],[policy_end_date]]-Sheet1[[#This Row],[policy_start_date]])/365</f>
        <v>0.81369863013698629</v>
      </c>
      <c r="L208" s="2" t="str">
        <f>IF(Sheet1[[#This Row],[coverage_amount]]&lt;300000,"Low",IF(Sheet1[[#This Row],[coverage_amount]]&lt;700000,"Medium","High"))</f>
        <v>High</v>
      </c>
      <c r="M208" s="2" t="str">
        <f>IF(Sheet1[[#This Row],[annual_premium]]&lt;15000,"Low",IF(Sheet1[[#This Row],[annual_premium]]&lt;35000,"Medium","High"))</f>
        <v>Medium</v>
      </c>
      <c r="N208" s="2">
        <f>YEAR(Sheet1[[#This Row],[policy_start_date]])</f>
        <v>2024</v>
      </c>
      <c r="O208" s="2" t="str">
        <f>TEXT(Sheet1[[#This Row],[policy_start_date]],"mmm")</f>
        <v>Mar</v>
      </c>
      <c r="P208" s="2" t="str">
        <f>"Q"&amp;ROUNDUP(MONTH(Sheet1[[#This Row],[policy_start_date]])/3,0)</f>
        <v>Q1</v>
      </c>
      <c r="Q208" s="2">
        <f ca="1">DATEDIF(Sheet1[[#This Row],[policy_start_date]],TODAY(),"D")</f>
        <v>859</v>
      </c>
      <c r="R208" s="2">
        <f>YEAR(Sheet1[[#This Row],[policy_end_date]])</f>
        <v>2025</v>
      </c>
      <c r="S208" s="2" t="str">
        <f>TEXT(Sheet1[[#This Row],[policy_end_date]],"mmm")</f>
        <v>Jan</v>
      </c>
      <c r="T208" s="2" t="str">
        <f>IF(Sheet1[[#This Row],[status]]="Active","Active","Inactive")</f>
        <v>Active</v>
      </c>
      <c r="U208" s="6">
        <f>Sheet1[[#This Row],[coverage_amount]]/Sheet1[[#This Row],[annual_premium]]</f>
        <v>37.531470835652712</v>
      </c>
    </row>
    <row r="209" spans="1:21" x14ac:dyDescent="0.3">
      <c r="A209" s="2" t="s">
        <v>572</v>
      </c>
      <c r="B209" s="2" t="s">
        <v>573</v>
      </c>
      <c r="C209" s="2" t="s">
        <v>35</v>
      </c>
      <c r="D209" s="51">
        <v>396059.86</v>
      </c>
      <c r="E209" s="51">
        <v>44460.25</v>
      </c>
      <c r="F209" s="1">
        <v>45225</v>
      </c>
      <c r="G209" s="1">
        <v>45394</v>
      </c>
      <c r="H209" s="2" t="s">
        <v>574</v>
      </c>
      <c r="I209" s="2" t="s">
        <v>29</v>
      </c>
      <c r="J209">
        <f>Sheet1[[#This Row],[policy_end_date]]-Sheet1[[#This Row],[policy_start_date]]</f>
        <v>169</v>
      </c>
      <c r="K209" s="5">
        <f>(Sheet1[[#This Row],[policy_end_date]]-Sheet1[[#This Row],[policy_start_date]])/365</f>
        <v>0.46301369863013697</v>
      </c>
      <c r="L209" s="2" t="str">
        <f>IF(Sheet1[[#This Row],[coverage_amount]]&lt;300000,"Low",IF(Sheet1[[#This Row],[coverage_amount]]&lt;700000,"Medium","High"))</f>
        <v>Medium</v>
      </c>
      <c r="M209" s="2" t="str">
        <f>IF(Sheet1[[#This Row],[annual_premium]]&lt;15000,"Low",IF(Sheet1[[#This Row],[annual_premium]]&lt;35000,"Medium","High"))</f>
        <v>High</v>
      </c>
      <c r="N209" s="2">
        <f>YEAR(Sheet1[[#This Row],[policy_start_date]])</f>
        <v>2023</v>
      </c>
      <c r="O209" s="2" t="str">
        <f>TEXT(Sheet1[[#This Row],[policy_start_date]],"mmm")</f>
        <v>Oct</v>
      </c>
      <c r="P209" s="2" t="str">
        <f>"Q"&amp;ROUNDUP(MONTH(Sheet1[[#This Row],[policy_start_date]])/3,0)</f>
        <v>Q4</v>
      </c>
      <c r="Q209" s="2">
        <f ca="1">DATEDIF(Sheet1[[#This Row],[policy_start_date]],TODAY(),"D")</f>
        <v>1007</v>
      </c>
      <c r="R209" s="2">
        <f>YEAR(Sheet1[[#This Row],[policy_end_date]])</f>
        <v>2024</v>
      </c>
      <c r="S209" s="2" t="str">
        <f>TEXT(Sheet1[[#This Row],[policy_end_date]],"mmm")</f>
        <v>Apr</v>
      </c>
      <c r="T209" s="2" t="str">
        <f>IF(Sheet1[[#This Row],[status]]="Active","Active","Inactive")</f>
        <v>Inactive</v>
      </c>
      <c r="U209" s="6">
        <f>Sheet1[[#This Row],[coverage_amount]]/Sheet1[[#This Row],[annual_premium]]</f>
        <v>8.9081788788861953</v>
      </c>
    </row>
    <row r="210" spans="1:21" x14ac:dyDescent="0.3">
      <c r="A210" s="2" t="s">
        <v>575</v>
      </c>
      <c r="B210" s="2" t="s">
        <v>576</v>
      </c>
      <c r="C210" s="2" t="s">
        <v>16</v>
      </c>
      <c r="D210" s="51">
        <v>850087.21</v>
      </c>
      <c r="E210" s="51">
        <v>11611.99</v>
      </c>
      <c r="F210" s="1">
        <v>44761</v>
      </c>
      <c r="G210" s="1">
        <v>45614</v>
      </c>
      <c r="H210" s="2" t="s">
        <v>295</v>
      </c>
      <c r="I210" s="2" t="s">
        <v>13</v>
      </c>
      <c r="J210">
        <f>Sheet1[[#This Row],[policy_end_date]]-Sheet1[[#This Row],[policy_start_date]]</f>
        <v>853</v>
      </c>
      <c r="K210" s="5">
        <f>(Sheet1[[#This Row],[policy_end_date]]-Sheet1[[#This Row],[policy_start_date]])/365</f>
        <v>2.3369863013698629</v>
      </c>
      <c r="L210" s="2" t="str">
        <f>IF(Sheet1[[#This Row],[coverage_amount]]&lt;300000,"Low",IF(Sheet1[[#This Row],[coverage_amount]]&lt;700000,"Medium","High"))</f>
        <v>High</v>
      </c>
      <c r="M210" s="2" t="str">
        <f>IF(Sheet1[[#This Row],[annual_premium]]&lt;15000,"Low",IF(Sheet1[[#This Row],[annual_premium]]&lt;35000,"Medium","High"))</f>
        <v>Low</v>
      </c>
      <c r="N210" s="2">
        <f>YEAR(Sheet1[[#This Row],[policy_start_date]])</f>
        <v>2022</v>
      </c>
      <c r="O210" s="2" t="str">
        <f>TEXT(Sheet1[[#This Row],[policy_start_date]],"mmm")</f>
        <v>Jul</v>
      </c>
      <c r="P210" s="2" t="str">
        <f>"Q"&amp;ROUNDUP(MONTH(Sheet1[[#This Row],[policy_start_date]])/3,0)</f>
        <v>Q3</v>
      </c>
      <c r="Q210" s="2">
        <f ca="1">DATEDIF(Sheet1[[#This Row],[policy_start_date]],TODAY(),"D")</f>
        <v>1471</v>
      </c>
      <c r="R210" s="2">
        <f>YEAR(Sheet1[[#This Row],[policy_end_date]])</f>
        <v>2024</v>
      </c>
      <c r="S210" s="2" t="str">
        <f>TEXT(Sheet1[[#This Row],[policy_end_date]],"mmm")</f>
        <v>Nov</v>
      </c>
      <c r="T210" s="2" t="str">
        <f>IF(Sheet1[[#This Row],[status]]="Active","Active","Inactive")</f>
        <v>Active</v>
      </c>
      <c r="U210" s="6">
        <f>Sheet1[[#This Row],[coverage_amount]]/Sheet1[[#This Row],[annual_premium]]</f>
        <v>73.207711167508748</v>
      </c>
    </row>
    <row r="211" spans="1:21" x14ac:dyDescent="0.3">
      <c r="A211" s="2" t="s">
        <v>577</v>
      </c>
      <c r="B211" s="2" t="s">
        <v>578</v>
      </c>
      <c r="C211" s="2" t="s">
        <v>27</v>
      </c>
      <c r="D211" s="51">
        <v>881723.12</v>
      </c>
      <c r="E211" s="51">
        <v>20349.5</v>
      </c>
      <c r="F211" s="1">
        <v>44525</v>
      </c>
      <c r="G211" s="1">
        <v>45311</v>
      </c>
      <c r="H211" s="2" t="s">
        <v>17</v>
      </c>
      <c r="I211" s="2" t="s">
        <v>29</v>
      </c>
      <c r="J211">
        <f>Sheet1[[#This Row],[policy_end_date]]-Sheet1[[#This Row],[policy_start_date]]</f>
        <v>786</v>
      </c>
      <c r="K211" s="5">
        <f>(Sheet1[[#This Row],[policy_end_date]]-Sheet1[[#This Row],[policy_start_date]])/365</f>
        <v>2.1534246575342464</v>
      </c>
      <c r="L211" s="2" t="str">
        <f>IF(Sheet1[[#This Row],[coverage_amount]]&lt;300000,"Low",IF(Sheet1[[#This Row],[coverage_amount]]&lt;700000,"Medium","High"))</f>
        <v>High</v>
      </c>
      <c r="M211" s="2" t="str">
        <f>IF(Sheet1[[#This Row],[annual_premium]]&lt;15000,"Low",IF(Sheet1[[#This Row],[annual_premium]]&lt;35000,"Medium","High"))</f>
        <v>Medium</v>
      </c>
      <c r="N211" s="2">
        <f>YEAR(Sheet1[[#This Row],[policy_start_date]])</f>
        <v>2021</v>
      </c>
      <c r="O211" s="2" t="str">
        <f>TEXT(Sheet1[[#This Row],[policy_start_date]],"mmm")</f>
        <v>Nov</v>
      </c>
      <c r="P211" s="2" t="str">
        <f>"Q"&amp;ROUNDUP(MONTH(Sheet1[[#This Row],[policy_start_date]])/3,0)</f>
        <v>Q4</v>
      </c>
      <c r="Q211" s="2">
        <f ca="1">DATEDIF(Sheet1[[#This Row],[policy_start_date]],TODAY(),"D")</f>
        <v>1707</v>
      </c>
      <c r="R211" s="2">
        <f>YEAR(Sheet1[[#This Row],[policy_end_date]])</f>
        <v>2024</v>
      </c>
      <c r="S211" s="2" t="str">
        <f>TEXT(Sheet1[[#This Row],[policy_end_date]],"mmm")</f>
        <v>Jan</v>
      </c>
      <c r="T211" s="2" t="str">
        <f>IF(Sheet1[[#This Row],[status]]="Active","Active","Inactive")</f>
        <v>Inactive</v>
      </c>
      <c r="U211" s="6">
        <f>Sheet1[[#This Row],[coverage_amount]]/Sheet1[[#This Row],[annual_premium]]</f>
        <v>43.328982038870734</v>
      </c>
    </row>
    <row r="212" spans="1:21" x14ac:dyDescent="0.3">
      <c r="A212" s="2" t="s">
        <v>579</v>
      </c>
      <c r="B212" s="2" t="s">
        <v>580</v>
      </c>
      <c r="C212" s="2" t="s">
        <v>35</v>
      </c>
      <c r="D212" s="51">
        <v>573504.72</v>
      </c>
      <c r="E212" s="51">
        <v>29477.97</v>
      </c>
      <c r="F212" s="1">
        <v>45276</v>
      </c>
      <c r="G212" s="1">
        <v>45538</v>
      </c>
      <c r="H212" s="2" t="s">
        <v>581</v>
      </c>
      <c r="I212" s="2" t="s">
        <v>13</v>
      </c>
      <c r="J212">
        <f>Sheet1[[#This Row],[policy_end_date]]-Sheet1[[#This Row],[policy_start_date]]</f>
        <v>262</v>
      </c>
      <c r="K212" s="5">
        <f>(Sheet1[[#This Row],[policy_end_date]]-Sheet1[[#This Row],[policy_start_date]])/365</f>
        <v>0.71780821917808224</v>
      </c>
      <c r="L212" s="2" t="str">
        <f>IF(Sheet1[[#This Row],[coverage_amount]]&lt;300000,"Low",IF(Sheet1[[#This Row],[coverage_amount]]&lt;700000,"Medium","High"))</f>
        <v>Medium</v>
      </c>
      <c r="M212" s="2" t="str">
        <f>IF(Sheet1[[#This Row],[annual_premium]]&lt;15000,"Low",IF(Sheet1[[#This Row],[annual_premium]]&lt;35000,"Medium","High"))</f>
        <v>Medium</v>
      </c>
      <c r="N212" s="2">
        <f>YEAR(Sheet1[[#This Row],[policy_start_date]])</f>
        <v>2023</v>
      </c>
      <c r="O212" s="2" t="str">
        <f>TEXT(Sheet1[[#This Row],[policy_start_date]],"mmm")</f>
        <v>Dec</v>
      </c>
      <c r="P212" s="2" t="str">
        <f>"Q"&amp;ROUNDUP(MONTH(Sheet1[[#This Row],[policy_start_date]])/3,0)</f>
        <v>Q4</v>
      </c>
      <c r="Q212" s="2">
        <f ca="1">DATEDIF(Sheet1[[#This Row],[policy_start_date]],TODAY(),"D")</f>
        <v>956</v>
      </c>
      <c r="R212" s="2">
        <f>YEAR(Sheet1[[#This Row],[policy_end_date]])</f>
        <v>2024</v>
      </c>
      <c r="S212" s="2" t="str">
        <f>TEXT(Sheet1[[#This Row],[policy_end_date]],"mmm")</f>
        <v>Sep</v>
      </c>
      <c r="T212" s="2" t="str">
        <f>IF(Sheet1[[#This Row],[status]]="Active","Active","Inactive")</f>
        <v>Active</v>
      </c>
      <c r="U212" s="6">
        <f>Sheet1[[#This Row],[coverage_amount]]/Sheet1[[#This Row],[annual_premium]]</f>
        <v>19.455366838354198</v>
      </c>
    </row>
    <row r="213" spans="1:21" x14ac:dyDescent="0.3">
      <c r="A213" s="2" t="s">
        <v>582</v>
      </c>
      <c r="B213" s="2" t="s">
        <v>583</v>
      </c>
      <c r="C213" s="2" t="s">
        <v>39</v>
      </c>
      <c r="D213" s="51">
        <v>240841.13</v>
      </c>
      <c r="E213" s="51">
        <v>23464.66</v>
      </c>
      <c r="F213" s="1">
        <v>44708</v>
      </c>
      <c r="G213" s="1">
        <v>45001</v>
      </c>
      <c r="H213" s="2" t="s">
        <v>70</v>
      </c>
      <c r="I213" s="2" t="s">
        <v>29</v>
      </c>
      <c r="J213">
        <f>Sheet1[[#This Row],[policy_end_date]]-Sheet1[[#This Row],[policy_start_date]]</f>
        <v>293</v>
      </c>
      <c r="K213" s="5">
        <f>(Sheet1[[#This Row],[policy_end_date]]-Sheet1[[#This Row],[policy_start_date]])/365</f>
        <v>0.80273972602739729</v>
      </c>
      <c r="L213" s="2" t="str">
        <f>IF(Sheet1[[#This Row],[coverage_amount]]&lt;300000,"Low",IF(Sheet1[[#This Row],[coverage_amount]]&lt;700000,"Medium","High"))</f>
        <v>Low</v>
      </c>
      <c r="M213" s="2" t="str">
        <f>IF(Sheet1[[#This Row],[annual_premium]]&lt;15000,"Low",IF(Sheet1[[#This Row],[annual_premium]]&lt;35000,"Medium","High"))</f>
        <v>Medium</v>
      </c>
      <c r="N213" s="2">
        <f>YEAR(Sheet1[[#This Row],[policy_start_date]])</f>
        <v>2022</v>
      </c>
      <c r="O213" s="2" t="str">
        <f>TEXT(Sheet1[[#This Row],[policy_start_date]],"mmm")</f>
        <v>May</v>
      </c>
      <c r="P213" s="2" t="str">
        <f>"Q"&amp;ROUNDUP(MONTH(Sheet1[[#This Row],[policy_start_date]])/3,0)</f>
        <v>Q2</v>
      </c>
      <c r="Q213" s="2">
        <f ca="1">DATEDIF(Sheet1[[#This Row],[policy_start_date]],TODAY(),"D")</f>
        <v>1524</v>
      </c>
      <c r="R213" s="2">
        <f>YEAR(Sheet1[[#This Row],[policy_end_date]])</f>
        <v>2023</v>
      </c>
      <c r="S213" s="2" t="str">
        <f>TEXT(Sheet1[[#This Row],[policy_end_date]],"mmm")</f>
        <v>Mar</v>
      </c>
      <c r="T213" s="2" t="str">
        <f>IF(Sheet1[[#This Row],[status]]="Active","Active","Inactive")</f>
        <v>Inactive</v>
      </c>
      <c r="U213" s="6">
        <f>Sheet1[[#This Row],[coverage_amount]]/Sheet1[[#This Row],[annual_premium]]</f>
        <v>10.263994023352565</v>
      </c>
    </row>
    <row r="214" spans="1:21" x14ac:dyDescent="0.3">
      <c r="A214" s="2" t="s">
        <v>584</v>
      </c>
      <c r="B214" s="2" t="s">
        <v>585</v>
      </c>
      <c r="C214" s="2" t="s">
        <v>16</v>
      </c>
      <c r="D214" s="51">
        <v>155379.76</v>
      </c>
      <c r="E214" s="51">
        <v>13182.31</v>
      </c>
      <c r="F214" s="1">
        <v>45243</v>
      </c>
      <c r="G214" s="1">
        <v>45260</v>
      </c>
      <c r="H214" s="2" t="s">
        <v>586</v>
      </c>
      <c r="I214" s="2" t="s">
        <v>13</v>
      </c>
      <c r="J214">
        <f>Sheet1[[#This Row],[policy_end_date]]-Sheet1[[#This Row],[policy_start_date]]</f>
        <v>17</v>
      </c>
      <c r="K214" s="5">
        <f>(Sheet1[[#This Row],[policy_end_date]]-Sheet1[[#This Row],[policy_start_date]])/365</f>
        <v>4.6575342465753428E-2</v>
      </c>
      <c r="L214" s="2" t="str">
        <f>IF(Sheet1[[#This Row],[coverage_amount]]&lt;300000,"Low",IF(Sheet1[[#This Row],[coverage_amount]]&lt;700000,"Medium","High"))</f>
        <v>Low</v>
      </c>
      <c r="M214" s="2" t="str">
        <f>IF(Sheet1[[#This Row],[annual_premium]]&lt;15000,"Low",IF(Sheet1[[#This Row],[annual_premium]]&lt;35000,"Medium","High"))</f>
        <v>Low</v>
      </c>
      <c r="N214" s="2">
        <f>YEAR(Sheet1[[#This Row],[policy_start_date]])</f>
        <v>2023</v>
      </c>
      <c r="O214" s="2" t="str">
        <f>TEXT(Sheet1[[#This Row],[policy_start_date]],"mmm")</f>
        <v>Nov</v>
      </c>
      <c r="P214" s="2" t="str">
        <f>"Q"&amp;ROUNDUP(MONTH(Sheet1[[#This Row],[policy_start_date]])/3,0)</f>
        <v>Q4</v>
      </c>
      <c r="Q214" s="2">
        <f ca="1">DATEDIF(Sheet1[[#This Row],[policy_start_date]],TODAY(),"D")</f>
        <v>989</v>
      </c>
      <c r="R214" s="2">
        <f>YEAR(Sheet1[[#This Row],[policy_end_date]])</f>
        <v>2023</v>
      </c>
      <c r="S214" s="2" t="str">
        <f>TEXT(Sheet1[[#This Row],[policy_end_date]],"mmm")</f>
        <v>Nov</v>
      </c>
      <c r="T214" s="2" t="str">
        <f>IF(Sheet1[[#This Row],[status]]="Active","Active","Inactive")</f>
        <v>Active</v>
      </c>
      <c r="U214" s="6">
        <f>Sheet1[[#This Row],[coverage_amount]]/Sheet1[[#This Row],[annual_premium]]</f>
        <v>11.786990292293234</v>
      </c>
    </row>
    <row r="215" spans="1:21" x14ac:dyDescent="0.3">
      <c r="A215" s="2" t="s">
        <v>587</v>
      </c>
      <c r="B215" s="2" t="s">
        <v>588</v>
      </c>
      <c r="C215" s="2" t="s">
        <v>35</v>
      </c>
      <c r="D215" s="51">
        <v>997706.51</v>
      </c>
      <c r="E215" s="51">
        <v>24203.17</v>
      </c>
      <c r="F215" s="1">
        <v>45137</v>
      </c>
      <c r="G215" s="1">
        <v>45311</v>
      </c>
      <c r="H215" s="2" t="s">
        <v>93</v>
      </c>
      <c r="I215" s="2" t="s">
        <v>13</v>
      </c>
      <c r="J215">
        <f>Sheet1[[#This Row],[policy_end_date]]-Sheet1[[#This Row],[policy_start_date]]</f>
        <v>174</v>
      </c>
      <c r="K215" s="5">
        <f>(Sheet1[[#This Row],[policy_end_date]]-Sheet1[[#This Row],[policy_start_date]])/365</f>
        <v>0.47671232876712327</v>
      </c>
      <c r="L215" s="2" t="str">
        <f>IF(Sheet1[[#This Row],[coverage_amount]]&lt;300000,"Low",IF(Sheet1[[#This Row],[coverage_amount]]&lt;700000,"Medium","High"))</f>
        <v>High</v>
      </c>
      <c r="M215" s="2" t="str">
        <f>IF(Sheet1[[#This Row],[annual_premium]]&lt;15000,"Low",IF(Sheet1[[#This Row],[annual_premium]]&lt;35000,"Medium","High"))</f>
        <v>Medium</v>
      </c>
      <c r="N215" s="2">
        <f>YEAR(Sheet1[[#This Row],[policy_start_date]])</f>
        <v>2023</v>
      </c>
      <c r="O215" s="2" t="str">
        <f>TEXT(Sheet1[[#This Row],[policy_start_date]],"mmm")</f>
        <v>Jul</v>
      </c>
      <c r="P215" s="2" t="str">
        <f>"Q"&amp;ROUNDUP(MONTH(Sheet1[[#This Row],[policy_start_date]])/3,0)</f>
        <v>Q3</v>
      </c>
      <c r="Q215" s="2">
        <f ca="1">DATEDIF(Sheet1[[#This Row],[policy_start_date]],TODAY(),"D")</f>
        <v>1095</v>
      </c>
      <c r="R215" s="2">
        <f>YEAR(Sheet1[[#This Row],[policy_end_date]])</f>
        <v>2024</v>
      </c>
      <c r="S215" s="2" t="str">
        <f>TEXT(Sheet1[[#This Row],[policy_end_date]],"mmm")</f>
        <v>Jan</v>
      </c>
      <c r="T215" s="2" t="str">
        <f>IF(Sheet1[[#This Row],[status]]="Active","Active","Inactive")</f>
        <v>Active</v>
      </c>
      <c r="U215" s="6">
        <f>Sheet1[[#This Row],[coverage_amount]]/Sheet1[[#This Row],[annual_premium]]</f>
        <v>41.222141975617248</v>
      </c>
    </row>
    <row r="216" spans="1:21" x14ac:dyDescent="0.3">
      <c r="A216" s="2" t="s">
        <v>589</v>
      </c>
      <c r="B216" s="2" t="s">
        <v>590</v>
      </c>
      <c r="C216" s="2" t="s">
        <v>11</v>
      </c>
      <c r="D216" s="51">
        <v>915798.68</v>
      </c>
      <c r="E216" s="51">
        <v>10276.92</v>
      </c>
      <c r="F216" s="1">
        <v>45311</v>
      </c>
      <c r="G216" s="1">
        <v>45323</v>
      </c>
      <c r="H216" s="2" t="s">
        <v>591</v>
      </c>
      <c r="I216" s="2" t="s">
        <v>29</v>
      </c>
      <c r="J216">
        <f>Sheet1[[#This Row],[policy_end_date]]-Sheet1[[#This Row],[policy_start_date]]</f>
        <v>12</v>
      </c>
      <c r="K216" s="5">
        <f>(Sheet1[[#This Row],[policy_end_date]]-Sheet1[[#This Row],[policy_start_date]])/365</f>
        <v>3.287671232876712E-2</v>
      </c>
      <c r="L216" s="2" t="str">
        <f>IF(Sheet1[[#This Row],[coverage_amount]]&lt;300000,"Low",IF(Sheet1[[#This Row],[coverage_amount]]&lt;700000,"Medium","High"))</f>
        <v>High</v>
      </c>
      <c r="M216" s="2" t="str">
        <f>IF(Sheet1[[#This Row],[annual_premium]]&lt;15000,"Low",IF(Sheet1[[#This Row],[annual_premium]]&lt;35000,"Medium","High"))</f>
        <v>Low</v>
      </c>
      <c r="N216" s="2">
        <f>YEAR(Sheet1[[#This Row],[policy_start_date]])</f>
        <v>2024</v>
      </c>
      <c r="O216" s="2" t="str">
        <f>TEXT(Sheet1[[#This Row],[policy_start_date]],"mmm")</f>
        <v>Jan</v>
      </c>
      <c r="P216" s="2" t="str">
        <f>"Q"&amp;ROUNDUP(MONTH(Sheet1[[#This Row],[policy_start_date]])/3,0)</f>
        <v>Q1</v>
      </c>
      <c r="Q216" s="2">
        <f ca="1">DATEDIF(Sheet1[[#This Row],[policy_start_date]],TODAY(),"D")</f>
        <v>921</v>
      </c>
      <c r="R216" s="2">
        <f>YEAR(Sheet1[[#This Row],[policy_end_date]])</f>
        <v>2024</v>
      </c>
      <c r="S216" s="2" t="str">
        <f>TEXT(Sheet1[[#This Row],[policy_end_date]],"mmm")</f>
        <v>Feb</v>
      </c>
      <c r="T216" s="2" t="str">
        <f>IF(Sheet1[[#This Row],[status]]="Active","Active","Inactive")</f>
        <v>Inactive</v>
      </c>
      <c r="U216" s="6">
        <f>Sheet1[[#This Row],[coverage_amount]]/Sheet1[[#This Row],[annual_premium]]</f>
        <v>89.112173686279547</v>
      </c>
    </row>
    <row r="217" spans="1:21" x14ac:dyDescent="0.3">
      <c r="A217" s="2" t="s">
        <v>592</v>
      </c>
      <c r="B217" s="2" t="s">
        <v>593</v>
      </c>
      <c r="C217" s="2" t="s">
        <v>39</v>
      </c>
      <c r="D217" s="51">
        <v>153079.32</v>
      </c>
      <c r="E217" s="51">
        <v>40106.879999999997</v>
      </c>
      <c r="F217" s="1">
        <v>45303</v>
      </c>
      <c r="G217" s="1">
        <v>45539</v>
      </c>
      <c r="H217" s="2" t="s">
        <v>594</v>
      </c>
      <c r="I217" s="2" t="s">
        <v>29</v>
      </c>
      <c r="J217">
        <f>Sheet1[[#This Row],[policy_end_date]]-Sheet1[[#This Row],[policy_start_date]]</f>
        <v>236</v>
      </c>
      <c r="K217" s="5">
        <f>(Sheet1[[#This Row],[policy_end_date]]-Sheet1[[#This Row],[policy_start_date]])/365</f>
        <v>0.64657534246575343</v>
      </c>
      <c r="L217" s="2" t="str">
        <f>IF(Sheet1[[#This Row],[coverage_amount]]&lt;300000,"Low",IF(Sheet1[[#This Row],[coverage_amount]]&lt;700000,"Medium","High"))</f>
        <v>Low</v>
      </c>
      <c r="M217" s="2" t="str">
        <f>IF(Sheet1[[#This Row],[annual_premium]]&lt;15000,"Low",IF(Sheet1[[#This Row],[annual_premium]]&lt;35000,"Medium","High"))</f>
        <v>High</v>
      </c>
      <c r="N217" s="2">
        <f>YEAR(Sheet1[[#This Row],[policy_start_date]])</f>
        <v>2024</v>
      </c>
      <c r="O217" s="2" t="str">
        <f>TEXT(Sheet1[[#This Row],[policy_start_date]],"mmm")</f>
        <v>Jan</v>
      </c>
      <c r="P217" s="2" t="str">
        <f>"Q"&amp;ROUNDUP(MONTH(Sheet1[[#This Row],[policy_start_date]])/3,0)</f>
        <v>Q1</v>
      </c>
      <c r="Q217" s="2">
        <f ca="1">DATEDIF(Sheet1[[#This Row],[policy_start_date]],TODAY(),"D")</f>
        <v>929</v>
      </c>
      <c r="R217" s="2">
        <f>YEAR(Sheet1[[#This Row],[policy_end_date]])</f>
        <v>2024</v>
      </c>
      <c r="S217" s="2" t="str">
        <f>TEXT(Sheet1[[#This Row],[policy_end_date]],"mmm")</f>
        <v>Sep</v>
      </c>
      <c r="T217" s="2" t="str">
        <f>IF(Sheet1[[#This Row],[status]]="Active","Active","Inactive")</f>
        <v>Inactive</v>
      </c>
      <c r="U217" s="6">
        <f>Sheet1[[#This Row],[coverage_amount]]/Sheet1[[#This Row],[annual_premium]]</f>
        <v>3.8167845516779169</v>
      </c>
    </row>
    <row r="218" spans="1:21" x14ac:dyDescent="0.3">
      <c r="A218" s="2" t="s">
        <v>595</v>
      </c>
      <c r="B218" s="2" t="s">
        <v>596</v>
      </c>
      <c r="C218" s="2" t="s">
        <v>27</v>
      </c>
      <c r="D218" s="51">
        <v>556416.32999999996</v>
      </c>
      <c r="E218" s="51">
        <v>38727.79</v>
      </c>
      <c r="F218" s="1">
        <v>44555</v>
      </c>
      <c r="G218" s="1">
        <v>44958</v>
      </c>
      <c r="H218" s="2" t="s">
        <v>597</v>
      </c>
      <c r="I218" s="2" t="s">
        <v>13</v>
      </c>
      <c r="J218">
        <f>Sheet1[[#This Row],[policy_end_date]]-Sheet1[[#This Row],[policy_start_date]]</f>
        <v>403</v>
      </c>
      <c r="K218" s="5">
        <f>(Sheet1[[#This Row],[policy_end_date]]-Sheet1[[#This Row],[policy_start_date]])/365</f>
        <v>1.1041095890410959</v>
      </c>
      <c r="L218" s="2" t="str">
        <f>IF(Sheet1[[#This Row],[coverage_amount]]&lt;300000,"Low",IF(Sheet1[[#This Row],[coverage_amount]]&lt;700000,"Medium","High"))</f>
        <v>Medium</v>
      </c>
      <c r="M218" s="2" t="str">
        <f>IF(Sheet1[[#This Row],[annual_premium]]&lt;15000,"Low",IF(Sheet1[[#This Row],[annual_premium]]&lt;35000,"Medium","High"))</f>
        <v>High</v>
      </c>
      <c r="N218" s="2">
        <f>YEAR(Sheet1[[#This Row],[policy_start_date]])</f>
        <v>2021</v>
      </c>
      <c r="O218" s="2" t="str">
        <f>TEXT(Sheet1[[#This Row],[policy_start_date]],"mmm")</f>
        <v>Dec</v>
      </c>
      <c r="P218" s="2" t="str">
        <f>"Q"&amp;ROUNDUP(MONTH(Sheet1[[#This Row],[policy_start_date]])/3,0)</f>
        <v>Q4</v>
      </c>
      <c r="Q218" s="2">
        <f ca="1">DATEDIF(Sheet1[[#This Row],[policy_start_date]],TODAY(),"D")</f>
        <v>1677</v>
      </c>
      <c r="R218" s="2">
        <f>YEAR(Sheet1[[#This Row],[policy_end_date]])</f>
        <v>2023</v>
      </c>
      <c r="S218" s="2" t="str">
        <f>TEXT(Sheet1[[#This Row],[policy_end_date]],"mmm")</f>
        <v>Feb</v>
      </c>
      <c r="T218" s="2" t="str">
        <f>IF(Sheet1[[#This Row],[status]]="Active","Active","Inactive")</f>
        <v>Active</v>
      </c>
      <c r="U218" s="6">
        <f>Sheet1[[#This Row],[coverage_amount]]/Sheet1[[#This Row],[annual_premium]]</f>
        <v>14.367365914760432</v>
      </c>
    </row>
    <row r="219" spans="1:21" x14ac:dyDescent="0.3">
      <c r="A219" s="2" t="s">
        <v>598</v>
      </c>
      <c r="B219" s="2" t="s">
        <v>599</v>
      </c>
      <c r="C219" s="2" t="s">
        <v>11</v>
      </c>
      <c r="D219" s="51">
        <v>943419.15</v>
      </c>
      <c r="E219" s="51">
        <v>18786.240000000002</v>
      </c>
      <c r="F219" s="1">
        <v>44687</v>
      </c>
      <c r="G219" s="1">
        <v>44922</v>
      </c>
      <c r="H219" s="2" t="s">
        <v>193</v>
      </c>
      <c r="I219" s="2" t="s">
        <v>29</v>
      </c>
      <c r="J219">
        <f>Sheet1[[#This Row],[policy_end_date]]-Sheet1[[#This Row],[policy_start_date]]</f>
        <v>235</v>
      </c>
      <c r="K219" s="5">
        <f>(Sheet1[[#This Row],[policy_end_date]]-Sheet1[[#This Row],[policy_start_date]])/365</f>
        <v>0.64383561643835618</v>
      </c>
      <c r="L219" s="2" t="str">
        <f>IF(Sheet1[[#This Row],[coverage_amount]]&lt;300000,"Low",IF(Sheet1[[#This Row],[coverage_amount]]&lt;700000,"Medium","High"))</f>
        <v>High</v>
      </c>
      <c r="M219" s="2" t="str">
        <f>IF(Sheet1[[#This Row],[annual_premium]]&lt;15000,"Low",IF(Sheet1[[#This Row],[annual_premium]]&lt;35000,"Medium","High"))</f>
        <v>Medium</v>
      </c>
      <c r="N219" s="2">
        <f>YEAR(Sheet1[[#This Row],[policy_start_date]])</f>
        <v>2022</v>
      </c>
      <c r="O219" s="2" t="str">
        <f>TEXT(Sheet1[[#This Row],[policy_start_date]],"mmm")</f>
        <v>May</v>
      </c>
      <c r="P219" s="2" t="str">
        <f>"Q"&amp;ROUNDUP(MONTH(Sheet1[[#This Row],[policy_start_date]])/3,0)</f>
        <v>Q2</v>
      </c>
      <c r="Q219" s="2">
        <f ca="1">DATEDIF(Sheet1[[#This Row],[policy_start_date]],TODAY(),"D")</f>
        <v>1545</v>
      </c>
      <c r="R219" s="2">
        <f>YEAR(Sheet1[[#This Row],[policy_end_date]])</f>
        <v>2022</v>
      </c>
      <c r="S219" s="2" t="str">
        <f>TEXT(Sheet1[[#This Row],[policy_end_date]],"mmm")</f>
        <v>Dec</v>
      </c>
      <c r="T219" s="2" t="str">
        <f>IF(Sheet1[[#This Row],[status]]="Active","Active","Inactive")</f>
        <v>Inactive</v>
      </c>
      <c r="U219" s="6">
        <f>Sheet1[[#This Row],[coverage_amount]]/Sheet1[[#This Row],[annual_premium]]</f>
        <v>50.21862544074812</v>
      </c>
    </row>
    <row r="220" spans="1:21" x14ac:dyDescent="0.3">
      <c r="A220" s="2" t="s">
        <v>600</v>
      </c>
      <c r="B220" s="2" t="s">
        <v>601</v>
      </c>
      <c r="C220" s="2" t="s">
        <v>11</v>
      </c>
      <c r="D220" s="51">
        <v>474473.61</v>
      </c>
      <c r="E220" s="51">
        <v>13426.09</v>
      </c>
      <c r="F220" s="1">
        <v>44725</v>
      </c>
      <c r="G220" s="1">
        <v>44961</v>
      </c>
      <c r="H220" s="2" t="s">
        <v>602</v>
      </c>
      <c r="I220" s="2" t="s">
        <v>29</v>
      </c>
      <c r="J220">
        <f>Sheet1[[#This Row],[policy_end_date]]-Sheet1[[#This Row],[policy_start_date]]</f>
        <v>236</v>
      </c>
      <c r="K220" s="5">
        <f>(Sheet1[[#This Row],[policy_end_date]]-Sheet1[[#This Row],[policy_start_date]])/365</f>
        <v>0.64657534246575343</v>
      </c>
      <c r="L220" s="2" t="str">
        <f>IF(Sheet1[[#This Row],[coverage_amount]]&lt;300000,"Low",IF(Sheet1[[#This Row],[coverage_amount]]&lt;700000,"Medium","High"))</f>
        <v>Medium</v>
      </c>
      <c r="M220" s="2" t="str">
        <f>IF(Sheet1[[#This Row],[annual_premium]]&lt;15000,"Low",IF(Sheet1[[#This Row],[annual_premium]]&lt;35000,"Medium","High"))</f>
        <v>Low</v>
      </c>
      <c r="N220" s="2">
        <f>YEAR(Sheet1[[#This Row],[policy_start_date]])</f>
        <v>2022</v>
      </c>
      <c r="O220" s="2" t="str">
        <f>TEXT(Sheet1[[#This Row],[policy_start_date]],"mmm")</f>
        <v>Jun</v>
      </c>
      <c r="P220" s="2" t="str">
        <f>"Q"&amp;ROUNDUP(MONTH(Sheet1[[#This Row],[policy_start_date]])/3,0)</f>
        <v>Q2</v>
      </c>
      <c r="Q220" s="2">
        <f ca="1">DATEDIF(Sheet1[[#This Row],[policy_start_date]],TODAY(),"D")</f>
        <v>1507</v>
      </c>
      <c r="R220" s="2">
        <f>YEAR(Sheet1[[#This Row],[policy_end_date]])</f>
        <v>2023</v>
      </c>
      <c r="S220" s="2" t="str">
        <f>TEXT(Sheet1[[#This Row],[policy_end_date]],"mmm")</f>
        <v>Feb</v>
      </c>
      <c r="T220" s="2" t="str">
        <f>IF(Sheet1[[#This Row],[status]]="Active","Active","Inactive")</f>
        <v>Inactive</v>
      </c>
      <c r="U220" s="6">
        <f>Sheet1[[#This Row],[coverage_amount]]/Sheet1[[#This Row],[annual_premium]]</f>
        <v>35.339671490359443</v>
      </c>
    </row>
    <row r="221" spans="1:21" x14ac:dyDescent="0.3">
      <c r="A221" s="2" t="s">
        <v>603</v>
      </c>
      <c r="B221" s="2" t="s">
        <v>604</v>
      </c>
      <c r="C221" s="2" t="s">
        <v>11</v>
      </c>
      <c r="D221" s="51">
        <v>143896.35</v>
      </c>
      <c r="E221" s="51">
        <v>14132.02</v>
      </c>
      <c r="F221" s="1">
        <v>45172</v>
      </c>
      <c r="G221" s="1">
        <v>45213</v>
      </c>
      <c r="H221" s="2" t="s">
        <v>605</v>
      </c>
      <c r="I221" s="2" t="s">
        <v>13</v>
      </c>
      <c r="J221">
        <f>Sheet1[[#This Row],[policy_end_date]]-Sheet1[[#This Row],[policy_start_date]]</f>
        <v>41</v>
      </c>
      <c r="K221" s="5">
        <f>(Sheet1[[#This Row],[policy_end_date]]-Sheet1[[#This Row],[policy_start_date]])/365</f>
        <v>0.11232876712328767</v>
      </c>
      <c r="L221" s="2" t="str">
        <f>IF(Sheet1[[#This Row],[coverage_amount]]&lt;300000,"Low",IF(Sheet1[[#This Row],[coverage_amount]]&lt;700000,"Medium","High"))</f>
        <v>Low</v>
      </c>
      <c r="M221" s="2" t="str">
        <f>IF(Sheet1[[#This Row],[annual_premium]]&lt;15000,"Low",IF(Sheet1[[#This Row],[annual_premium]]&lt;35000,"Medium","High"))</f>
        <v>Low</v>
      </c>
      <c r="N221" s="2">
        <f>YEAR(Sheet1[[#This Row],[policy_start_date]])</f>
        <v>2023</v>
      </c>
      <c r="O221" s="2" t="str">
        <f>TEXT(Sheet1[[#This Row],[policy_start_date]],"mmm")</f>
        <v>Sep</v>
      </c>
      <c r="P221" s="2" t="str">
        <f>"Q"&amp;ROUNDUP(MONTH(Sheet1[[#This Row],[policy_start_date]])/3,0)</f>
        <v>Q3</v>
      </c>
      <c r="Q221" s="2">
        <f ca="1">DATEDIF(Sheet1[[#This Row],[policy_start_date]],TODAY(),"D")</f>
        <v>1060</v>
      </c>
      <c r="R221" s="2">
        <f>YEAR(Sheet1[[#This Row],[policy_end_date]])</f>
        <v>2023</v>
      </c>
      <c r="S221" s="2" t="str">
        <f>TEXT(Sheet1[[#This Row],[policy_end_date]],"mmm")</f>
        <v>Oct</v>
      </c>
      <c r="T221" s="2" t="str">
        <f>IF(Sheet1[[#This Row],[status]]="Active","Active","Inactive")</f>
        <v>Active</v>
      </c>
      <c r="U221" s="6">
        <f>Sheet1[[#This Row],[coverage_amount]]/Sheet1[[#This Row],[annual_premium]]</f>
        <v>10.182291703521507</v>
      </c>
    </row>
    <row r="222" spans="1:21" x14ac:dyDescent="0.3">
      <c r="A222" s="2" t="s">
        <v>606</v>
      </c>
      <c r="B222" s="2" t="s">
        <v>607</v>
      </c>
      <c r="C222" s="2" t="s">
        <v>11</v>
      </c>
      <c r="D222" s="51">
        <v>977376.98</v>
      </c>
      <c r="E222" s="51">
        <v>16290.42</v>
      </c>
      <c r="F222" s="1">
        <v>44896</v>
      </c>
      <c r="G222" s="1">
        <v>45659</v>
      </c>
      <c r="H222" s="2" t="s">
        <v>134</v>
      </c>
      <c r="I222" s="2" t="s">
        <v>29</v>
      </c>
      <c r="J222">
        <f>Sheet1[[#This Row],[policy_end_date]]-Sheet1[[#This Row],[policy_start_date]]</f>
        <v>763</v>
      </c>
      <c r="K222" s="5">
        <f>(Sheet1[[#This Row],[policy_end_date]]-Sheet1[[#This Row],[policy_start_date]])/365</f>
        <v>2.0904109589041098</v>
      </c>
      <c r="L222" s="2" t="str">
        <f>IF(Sheet1[[#This Row],[coverage_amount]]&lt;300000,"Low",IF(Sheet1[[#This Row],[coverage_amount]]&lt;700000,"Medium","High"))</f>
        <v>High</v>
      </c>
      <c r="M222" s="2" t="str">
        <f>IF(Sheet1[[#This Row],[annual_premium]]&lt;15000,"Low",IF(Sheet1[[#This Row],[annual_premium]]&lt;35000,"Medium","High"))</f>
        <v>Medium</v>
      </c>
      <c r="N222" s="2">
        <f>YEAR(Sheet1[[#This Row],[policy_start_date]])</f>
        <v>2022</v>
      </c>
      <c r="O222" s="2" t="str">
        <f>TEXT(Sheet1[[#This Row],[policy_start_date]],"mmm")</f>
        <v>Dec</v>
      </c>
      <c r="P222" s="2" t="str">
        <f>"Q"&amp;ROUNDUP(MONTH(Sheet1[[#This Row],[policy_start_date]])/3,0)</f>
        <v>Q4</v>
      </c>
      <c r="Q222" s="2">
        <f ca="1">DATEDIF(Sheet1[[#This Row],[policy_start_date]],TODAY(),"D")</f>
        <v>1336</v>
      </c>
      <c r="R222" s="2">
        <f>YEAR(Sheet1[[#This Row],[policy_end_date]])</f>
        <v>2025</v>
      </c>
      <c r="S222" s="2" t="str">
        <f>TEXT(Sheet1[[#This Row],[policy_end_date]],"mmm")</f>
        <v>Jan</v>
      </c>
      <c r="T222" s="2" t="str">
        <f>IF(Sheet1[[#This Row],[status]]="Active","Active","Inactive")</f>
        <v>Inactive</v>
      </c>
      <c r="U222" s="6">
        <f>Sheet1[[#This Row],[coverage_amount]]/Sheet1[[#This Row],[annual_premium]]</f>
        <v>59.997039978097554</v>
      </c>
    </row>
    <row r="223" spans="1:21" x14ac:dyDescent="0.3">
      <c r="A223" s="2" t="s">
        <v>608</v>
      </c>
      <c r="B223" s="2" t="s">
        <v>599</v>
      </c>
      <c r="C223" s="2" t="s">
        <v>16</v>
      </c>
      <c r="D223" s="51">
        <v>821440.66</v>
      </c>
      <c r="E223" s="51">
        <v>7863.8</v>
      </c>
      <c r="F223" s="1">
        <v>45280</v>
      </c>
      <c r="G223" s="1">
        <v>45711</v>
      </c>
      <c r="H223" s="2" t="s">
        <v>70</v>
      </c>
      <c r="I223" s="2" t="s">
        <v>13</v>
      </c>
      <c r="J223">
        <f>Sheet1[[#This Row],[policy_end_date]]-Sheet1[[#This Row],[policy_start_date]]</f>
        <v>431</v>
      </c>
      <c r="K223" s="5">
        <f>(Sheet1[[#This Row],[policy_end_date]]-Sheet1[[#This Row],[policy_start_date]])/365</f>
        <v>1.1808219178082191</v>
      </c>
      <c r="L223" s="2" t="str">
        <f>IF(Sheet1[[#This Row],[coverage_amount]]&lt;300000,"Low",IF(Sheet1[[#This Row],[coverage_amount]]&lt;700000,"Medium","High"))</f>
        <v>High</v>
      </c>
      <c r="M223" s="2" t="str">
        <f>IF(Sheet1[[#This Row],[annual_premium]]&lt;15000,"Low",IF(Sheet1[[#This Row],[annual_premium]]&lt;35000,"Medium","High"))</f>
        <v>Low</v>
      </c>
      <c r="N223" s="2">
        <f>YEAR(Sheet1[[#This Row],[policy_start_date]])</f>
        <v>2023</v>
      </c>
      <c r="O223" s="2" t="str">
        <f>TEXT(Sheet1[[#This Row],[policy_start_date]],"mmm")</f>
        <v>Dec</v>
      </c>
      <c r="P223" s="2" t="str">
        <f>"Q"&amp;ROUNDUP(MONTH(Sheet1[[#This Row],[policy_start_date]])/3,0)</f>
        <v>Q4</v>
      </c>
      <c r="Q223" s="2">
        <f ca="1">DATEDIF(Sheet1[[#This Row],[policy_start_date]],TODAY(),"D")</f>
        <v>952</v>
      </c>
      <c r="R223" s="2">
        <f>YEAR(Sheet1[[#This Row],[policy_end_date]])</f>
        <v>2025</v>
      </c>
      <c r="S223" s="2" t="str">
        <f>TEXT(Sheet1[[#This Row],[policy_end_date]],"mmm")</f>
        <v>Feb</v>
      </c>
      <c r="T223" s="2" t="str">
        <f>IF(Sheet1[[#This Row],[status]]="Active","Active","Inactive")</f>
        <v>Active</v>
      </c>
      <c r="U223" s="6">
        <f>Sheet1[[#This Row],[coverage_amount]]/Sheet1[[#This Row],[annual_premium]]</f>
        <v>104.45848826267199</v>
      </c>
    </row>
    <row r="224" spans="1:21" x14ac:dyDescent="0.3">
      <c r="A224" s="2" t="s">
        <v>609</v>
      </c>
      <c r="B224" s="2" t="s">
        <v>610</v>
      </c>
      <c r="C224" s="2" t="s">
        <v>11</v>
      </c>
      <c r="D224" s="51">
        <v>733674.42</v>
      </c>
      <c r="E224" s="51">
        <v>44322.55</v>
      </c>
      <c r="F224" s="1">
        <v>45200</v>
      </c>
      <c r="G224" s="1">
        <v>45447</v>
      </c>
      <c r="H224" s="2" t="s">
        <v>611</v>
      </c>
      <c r="I224" s="2" t="s">
        <v>29</v>
      </c>
      <c r="J224">
        <f>Sheet1[[#This Row],[policy_end_date]]-Sheet1[[#This Row],[policy_start_date]]</f>
        <v>247</v>
      </c>
      <c r="K224" s="5">
        <f>(Sheet1[[#This Row],[policy_end_date]]-Sheet1[[#This Row],[policy_start_date]])/365</f>
        <v>0.67671232876712328</v>
      </c>
      <c r="L224" s="2" t="str">
        <f>IF(Sheet1[[#This Row],[coverage_amount]]&lt;300000,"Low",IF(Sheet1[[#This Row],[coverage_amount]]&lt;700000,"Medium","High"))</f>
        <v>High</v>
      </c>
      <c r="M224" s="2" t="str">
        <f>IF(Sheet1[[#This Row],[annual_premium]]&lt;15000,"Low",IF(Sheet1[[#This Row],[annual_premium]]&lt;35000,"Medium","High"))</f>
        <v>High</v>
      </c>
      <c r="N224" s="2">
        <f>YEAR(Sheet1[[#This Row],[policy_start_date]])</f>
        <v>2023</v>
      </c>
      <c r="O224" s="2" t="str">
        <f>TEXT(Sheet1[[#This Row],[policy_start_date]],"mmm")</f>
        <v>Oct</v>
      </c>
      <c r="P224" s="2" t="str">
        <f>"Q"&amp;ROUNDUP(MONTH(Sheet1[[#This Row],[policy_start_date]])/3,0)</f>
        <v>Q4</v>
      </c>
      <c r="Q224" s="2">
        <f ca="1">DATEDIF(Sheet1[[#This Row],[policy_start_date]],TODAY(),"D")</f>
        <v>1032</v>
      </c>
      <c r="R224" s="2">
        <f>YEAR(Sheet1[[#This Row],[policy_end_date]])</f>
        <v>2024</v>
      </c>
      <c r="S224" s="2" t="str">
        <f>TEXT(Sheet1[[#This Row],[policy_end_date]],"mmm")</f>
        <v>Jun</v>
      </c>
      <c r="T224" s="2" t="str">
        <f>IF(Sheet1[[#This Row],[status]]="Active","Active","Inactive")</f>
        <v>Inactive</v>
      </c>
      <c r="U224" s="6">
        <f>Sheet1[[#This Row],[coverage_amount]]/Sheet1[[#This Row],[annual_premium]]</f>
        <v>16.55307332272173</v>
      </c>
    </row>
    <row r="225" spans="1:21" x14ac:dyDescent="0.3">
      <c r="A225" s="2" t="s">
        <v>612</v>
      </c>
      <c r="B225" s="2" t="s">
        <v>613</v>
      </c>
      <c r="C225" s="2" t="s">
        <v>39</v>
      </c>
      <c r="D225" s="51">
        <v>801426.58</v>
      </c>
      <c r="E225" s="51">
        <v>35299.699999999997</v>
      </c>
      <c r="F225" s="1">
        <v>44390</v>
      </c>
      <c r="G225" s="1">
        <v>44818</v>
      </c>
      <c r="H225" s="2" t="s">
        <v>614</v>
      </c>
      <c r="I225" s="2" t="s">
        <v>13</v>
      </c>
      <c r="J225">
        <f>Sheet1[[#This Row],[policy_end_date]]-Sheet1[[#This Row],[policy_start_date]]</f>
        <v>428</v>
      </c>
      <c r="K225" s="5">
        <f>(Sheet1[[#This Row],[policy_end_date]]-Sheet1[[#This Row],[policy_start_date]])/365</f>
        <v>1.1726027397260275</v>
      </c>
      <c r="L225" s="2" t="str">
        <f>IF(Sheet1[[#This Row],[coverage_amount]]&lt;300000,"Low",IF(Sheet1[[#This Row],[coverage_amount]]&lt;700000,"Medium","High"))</f>
        <v>High</v>
      </c>
      <c r="M225" s="2" t="str">
        <f>IF(Sheet1[[#This Row],[annual_premium]]&lt;15000,"Low",IF(Sheet1[[#This Row],[annual_premium]]&lt;35000,"Medium","High"))</f>
        <v>High</v>
      </c>
      <c r="N225" s="2">
        <f>YEAR(Sheet1[[#This Row],[policy_start_date]])</f>
        <v>2021</v>
      </c>
      <c r="O225" s="2" t="str">
        <f>TEXT(Sheet1[[#This Row],[policy_start_date]],"mmm")</f>
        <v>Jul</v>
      </c>
      <c r="P225" s="2" t="str">
        <f>"Q"&amp;ROUNDUP(MONTH(Sheet1[[#This Row],[policy_start_date]])/3,0)</f>
        <v>Q3</v>
      </c>
      <c r="Q225" s="2">
        <f ca="1">DATEDIF(Sheet1[[#This Row],[policy_start_date]],TODAY(),"D")</f>
        <v>1842</v>
      </c>
      <c r="R225" s="2">
        <f>YEAR(Sheet1[[#This Row],[policy_end_date]])</f>
        <v>2022</v>
      </c>
      <c r="S225" s="2" t="str">
        <f>TEXT(Sheet1[[#This Row],[policy_end_date]],"mmm")</f>
        <v>Sep</v>
      </c>
      <c r="T225" s="2" t="str">
        <f>IF(Sheet1[[#This Row],[status]]="Active","Active","Inactive")</f>
        <v>Active</v>
      </c>
      <c r="U225" s="6">
        <f>Sheet1[[#This Row],[coverage_amount]]/Sheet1[[#This Row],[annual_premium]]</f>
        <v>22.70349549712887</v>
      </c>
    </row>
    <row r="226" spans="1:21" x14ac:dyDescent="0.3">
      <c r="A226" s="2" t="s">
        <v>615</v>
      </c>
      <c r="B226" s="2" t="s">
        <v>616</v>
      </c>
      <c r="C226" s="2" t="s">
        <v>35</v>
      </c>
      <c r="D226" s="51">
        <v>115320.92</v>
      </c>
      <c r="E226" s="51">
        <v>20681.28</v>
      </c>
      <c r="F226" s="1">
        <v>44421</v>
      </c>
      <c r="G226" s="1">
        <v>44773</v>
      </c>
      <c r="H226" s="2" t="s">
        <v>617</v>
      </c>
      <c r="I226" s="2" t="s">
        <v>18</v>
      </c>
      <c r="J226">
        <f>Sheet1[[#This Row],[policy_end_date]]-Sheet1[[#This Row],[policy_start_date]]</f>
        <v>352</v>
      </c>
      <c r="K226" s="5">
        <f>(Sheet1[[#This Row],[policy_end_date]]-Sheet1[[#This Row],[policy_start_date]])/365</f>
        <v>0.96438356164383565</v>
      </c>
      <c r="L226" s="2" t="str">
        <f>IF(Sheet1[[#This Row],[coverage_amount]]&lt;300000,"Low",IF(Sheet1[[#This Row],[coverage_amount]]&lt;700000,"Medium","High"))</f>
        <v>Low</v>
      </c>
      <c r="M226" s="2" t="str">
        <f>IF(Sheet1[[#This Row],[annual_premium]]&lt;15000,"Low",IF(Sheet1[[#This Row],[annual_premium]]&lt;35000,"Medium","High"))</f>
        <v>Medium</v>
      </c>
      <c r="N226" s="2">
        <f>YEAR(Sheet1[[#This Row],[policy_start_date]])</f>
        <v>2021</v>
      </c>
      <c r="O226" s="2" t="str">
        <f>TEXT(Sheet1[[#This Row],[policy_start_date]],"mmm")</f>
        <v>Aug</v>
      </c>
      <c r="P226" s="2" t="str">
        <f>"Q"&amp;ROUNDUP(MONTH(Sheet1[[#This Row],[policy_start_date]])/3,0)</f>
        <v>Q3</v>
      </c>
      <c r="Q226" s="2">
        <f ca="1">DATEDIF(Sheet1[[#This Row],[policy_start_date]],TODAY(),"D")</f>
        <v>1811</v>
      </c>
      <c r="R226" s="2">
        <f>YEAR(Sheet1[[#This Row],[policy_end_date]])</f>
        <v>2022</v>
      </c>
      <c r="S226" s="2" t="str">
        <f>TEXT(Sheet1[[#This Row],[policy_end_date]],"mmm")</f>
        <v>Jul</v>
      </c>
      <c r="T226" s="2" t="str">
        <f>IF(Sheet1[[#This Row],[status]]="Active","Active","Inactive")</f>
        <v>Inactive</v>
      </c>
      <c r="U226" s="6">
        <f>Sheet1[[#This Row],[coverage_amount]]/Sheet1[[#This Row],[annual_premium]]</f>
        <v>5.5761016726237447</v>
      </c>
    </row>
    <row r="227" spans="1:21" x14ac:dyDescent="0.3">
      <c r="A227" s="2" t="s">
        <v>618</v>
      </c>
      <c r="B227" s="2" t="s">
        <v>619</v>
      </c>
      <c r="C227" s="2" t="s">
        <v>11</v>
      </c>
      <c r="D227" s="51">
        <v>945083.94</v>
      </c>
      <c r="E227" s="51">
        <v>19624.240000000002</v>
      </c>
      <c r="F227" s="1">
        <v>45473</v>
      </c>
      <c r="G227" s="1">
        <v>45785</v>
      </c>
      <c r="H227" s="2" t="s">
        <v>620</v>
      </c>
      <c r="I227" s="2" t="s">
        <v>29</v>
      </c>
      <c r="J227">
        <f>Sheet1[[#This Row],[policy_end_date]]-Sheet1[[#This Row],[policy_start_date]]</f>
        <v>312</v>
      </c>
      <c r="K227" s="5">
        <f>(Sheet1[[#This Row],[policy_end_date]]-Sheet1[[#This Row],[policy_start_date]])/365</f>
        <v>0.85479452054794525</v>
      </c>
      <c r="L227" s="2" t="str">
        <f>IF(Sheet1[[#This Row],[coverage_amount]]&lt;300000,"Low",IF(Sheet1[[#This Row],[coverage_amount]]&lt;700000,"Medium","High"))</f>
        <v>High</v>
      </c>
      <c r="M227" s="2" t="str">
        <f>IF(Sheet1[[#This Row],[annual_premium]]&lt;15000,"Low",IF(Sheet1[[#This Row],[annual_premium]]&lt;35000,"Medium","High"))</f>
        <v>Medium</v>
      </c>
      <c r="N227" s="2">
        <f>YEAR(Sheet1[[#This Row],[policy_start_date]])</f>
        <v>2024</v>
      </c>
      <c r="O227" s="2" t="str">
        <f>TEXT(Sheet1[[#This Row],[policy_start_date]],"mmm")</f>
        <v>Jun</v>
      </c>
      <c r="P227" s="2" t="str">
        <f>"Q"&amp;ROUNDUP(MONTH(Sheet1[[#This Row],[policy_start_date]])/3,0)</f>
        <v>Q2</v>
      </c>
      <c r="Q227" s="2">
        <f ca="1">DATEDIF(Sheet1[[#This Row],[policy_start_date]],TODAY(),"D")</f>
        <v>759</v>
      </c>
      <c r="R227" s="2">
        <f>YEAR(Sheet1[[#This Row],[policy_end_date]])</f>
        <v>2025</v>
      </c>
      <c r="S227" s="2" t="str">
        <f>TEXT(Sheet1[[#This Row],[policy_end_date]],"mmm")</f>
        <v>May</v>
      </c>
      <c r="T227" s="2" t="str">
        <f>IF(Sheet1[[#This Row],[status]]="Active","Active","Inactive")</f>
        <v>Inactive</v>
      </c>
      <c r="U227" s="6">
        <f>Sheet1[[#This Row],[coverage_amount]]/Sheet1[[#This Row],[annual_premium]]</f>
        <v>48.159008450773122</v>
      </c>
    </row>
    <row r="228" spans="1:21" x14ac:dyDescent="0.3">
      <c r="A228" s="2" t="s">
        <v>621</v>
      </c>
      <c r="B228" s="2" t="s">
        <v>622</v>
      </c>
      <c r="C228" s="2" t="s">
        <v>39</v>
      </c>
      <c r="D228" s="51">
        <v>823448.5</v>
      </c>
      <c r="E228" s="51">
        <v>28674.01</v>
      </c>
      <c r="F228" s="1">
        <v>44396</v>
      </c>
      <c r="G228" s="1">
        <v>45796</v>
      </c>
      <c r="H228" s="2" t="s">
        <v>623</v>
      </c>
      <c r="I228" s="2" t="s">
        <v>13</v>
      </c>
      <c r="J228">
        <f>Sheet1[[#This Row],[policy_end_date]]-Sheet1[[#This Row],[policy_start_date]]</f>
        <v>1400</v>
      </c>
      <c r="K228" s="5">
        <f>(Sheet1[[#This Row],[policy_end_date]]-Sheet1[[#This Row],[policy_start_date]])/365</f>
        <v>3.8356164383561642</v>
      </c>
      <c r="L228" s="2" t="str">
        <f>IF(Sheet1[[#This Row],[coverage_amount]]&lt;300000,"Low",IF(Sheet1[[#This Row],[coverage_amount]]&lt;700000,"Medium","High"))</f>
        <v>High</v>
      </c>
      <c r="M228" s="2" t="str">
        <f>IF(Sheet1[[#This Row],[annual_premium]]&lt;15000,"Low",IF(Sheet1[[#This Row],[annual_premium]]&lt;35000,"Medium","High"))</f>
        <v>Medium</v>
      </c>
      <c r="N228" s="2">
        <f>YEAR(Sheet1[[#This Row],[policy_start_date]])</f>
        <v>2021</v>
      </c>
      <c r="O228" s="2" t="str">
        <f>TEXT(Sheet1[[#This Row],[policy_start_date]],"mmm")</f>
        <v>Jul</v>
      </c>
      <c r="P228" s="2" t="str">
        <f>"Q"&amp;ROUNDUP(MONTH(Sheet1[[#This Row],[policy_start_date]])/3,0)</f>
        <v>Q3</v>
      </c>
      <c r="Q228" s="2">
        <f ca="1">DATEDIF(Sheet1[[#This Row],[policy_start_date]],TODAY(),"D")</f>
        <v>1836</v>
      </c>
      <c r="R228" s="2">
        <f>YEAR(Sheet1[[#This Row],[policy_end_date]])</f>
        <v>2025</v>
      </c>
      <c r="S228" s="2" t="str">
        <f>TEXT(Sheet1[[#This Row],[policy_end_date]],"mmm")</f>
        <v>May</v>
      </c>
      <c r="T228" s="2" t="str">
        <f>IF(Sheet1[[#This Row],[status]]="Active","Active","Inactive")</f>
        <v>Active</v>
      </c>
      <c r="U228" s="6">
        <f>Sheet1[[#This Row],[coverage_amount]]/Sheet1[[#This Row],[annual_premium]]</f>
        <v>28.717591296090085</v>
      </c>
    </row>
    <row r="229" spans="1:21" x14ac:dyDescent="0.3">
      <c r="A229" s="2" t="s">
        <v>624</v>
      </c>
      <c r="B229" s="2" t="s">
        <v>625</v>
      </c>
      <c r="C229" s="2" t="s">
        <v>27</v>
      </c>
      <c r="D229" s="51">
        <v>545892.28</v>
      </c>
      <c r="E229" s="51">
        <v>19476.759999999998</v>
      </c>
      <c r="F229" s="1">
        <v>45372</v>
      </c>
      <c r="G229" s="1">
        <v>45797</v>
      </c>
      <c r="H229" s="2" t="s">
        <v>626</v>
      </c>
      <c r="I229" s="2" t="s">
        <v>18</v>
      </c>
      <c r="J229">
        <f>Sheet1[[#This Row],[policy_end_date]]-Sheet1[[#This Row],[policy_start_date]]</f>
        <v>425</v>
      </c>
      <c r="K229" s="5">
        <f>(Sheet1[[#This Row],[policy_end_date]]-Sheet1[[#This Row],[policy_start_date]])/365</f>
        <v>1.1643835616438356</v>
      </c>
      <c r="L229" s="2" t="str">
        <f>IF(Sheet1[[#This Row],[coverage_amount]]&lt;300000,"Low",IF(Sheet1[[#This Row],[coverage_amount]]&lt;700000,"Medium","High"))</f>
        <v>Medium</v>
      </c>
      <c r="M229" s="2" t="str">
        <f>IF(Sheet1[[#This Row],[annual_premium]]&lt;15000,"Low",IF(Sheet1[[#This Row],[annual_premium]]&lt;35000,"Medium","High"))</f>
        <v>Medium</v>
      </c>
      <c r="N229" s="2">
        <f>YEAR(Sheet1[[#This Row],[policy_start_date]])</f>
        <v>2024</v>
      </c>
      <c r="O229" s="2" t="str">
        <f>TEXT(Sheet1[[#This Row],[policy_start_date]],"mmm")</f>
        <v>Mar</v>
      </c>
      <c r="P229" s="2" t="str">
        <f>"Q"&amp;ROUNDUP(MONTH(Sheet1[[#This Row],[policy_start_date]])/3,0)</f>
        <v>Q1</v>
      </c>
      <c r="Q229" s="2">
        <f ca="1">DATEDIF(Sheet1[[#This Row],[policy_start_date]],TODAY(),"D")</f>
        <v>860</v>
      </c>
      <c r="R229" s="2">
        <f>YEAR(Sheet1[[#This Row],[policy_end_date]])</f>
        <v>2025</v>
      </c>
      <c r="S229" s="2" t="str">
        <f>TEXT(Sheet1[[#This Row],[policy_end_date]],"mmm")</f>
        <v>May</v>
      </c>
      <c r="T229" s="2" t="str">
        <f>IF(Sheet1[[#This Row],[status]]="Active","Active","Inactive")</f>
        <v>Inactive</v>
      </c>
      <c r="U229" s="6">
        <f>Sheet1[[#This Row],[coverage_amount]]/Sheet1[[#This Row],[annual_premium]]</f>
        <v>28.027879380348686</v>
      </c>
    </row>
    <row r="230" spans="1:21" x14ac:dyDescent="0.3">
      <c r="A230" s="2" t="s">
        <v>627</v>
      </c>
      <c r="B230" s="2" t="s">
        <v>628</v>
      </c>
      <c r="C230" s="2" t="s">
        <v>16</v>
      </c>
      <c r="D230" s="51">
        <v>831662.36</v>
      </c>
      <c r="E230" s="51">
        <v>11778.63</v>
      </c>
      <c r="F230" s="1">
        <v>45474</v>
      </c>
      <c r="G230" s="1">
        <v>45720</v>
      </c>
      <c r="H230" s="2" t="s">
        <v>284</v>
      </c>
      <c r="I230" s="2" t="s">
        <v>18</v>
      </c>
      <c r="J230">
        <f>Sheet1[[#This Row],[policy_end_date]]-Sheet1[[#This Row],[policy_start_date]]</f>
        <v>246</v>
      </c>
      <c r="K230" s="5">
        <f>(Sheet1[[#This Row],[policy_end_date]]-Sheet1[[#This Row],[policy_start_date]])/365</f>
        <v>0.67397260273972603</v>
      </c>
      <c r="L230" s="2" t="str">
        <f>IF(Sheet1[[#This Row],[coverage_amount]]&lt;300000,"Low",IF(Sheet1[[#This Row],[coverage_amount]]&lt;700000,"Medium","High"))</f>
        <v>High</v>
      </c>
      <c r="M230" s="2" t="str">
        <f>IF(Sheet1[[#This Row],[annual_premium]]&lt;15000,"Low",IF(Sheet1[[#This Row],[annual_premium]]&lt;35000,"Medium","High"))</f>
        <v>Low</v>
      </c>
      <c r="N230" s="2">
        <f>YEAR(Sheet1[[#This Row],[policy_start_date]])</f>
        <v>2024</v>
      </c>
      <c r="O230" s="2" t="str">
        <f>TEXT(Sheet1[[#This Row],[policy_start_date]],"mmm")</f>
        <v>Jul</v>
      </c>
      <c r="P230" s="2" t="str">
        <f>"Q"&amp;ROUNDUP(MONTH(Sheet1[[#This Row],[policy_start_date]])/3,0)</f>
        <v>Q3</v>
      </c>
      <c r="Q230" s="2">
        <f ca="1">DATEDIF(Sheet1[[#This Row],[policy_start_date]],TODAY(),"D")</f>
        <v>758</v>
      </c>
      <c r="R230" s="2">
        <f>YEAR(Sheet1[[#This Row],[policy_end_date]])</f>
        <v>2025</v>
      </c>
      <c r="S230" s="2" t="str">
        <f>TEXT(Sheet1[[#This Row],[policy_end_date]],"mmm")</f>
        <v>Mar</v>
      </c>
      <c r="T230" s="2" t="str">
        <f>IF(Sheet1[[#This Row],[status]]="Active","Active","Inactive")</f>
        <v>Inactive</v>
      </c>
      <c r="U230" s="6">
        <f>Sheet1[[#This Row],[coverage_amount]]/Sheet1[[#This Row],[annual_premium]]</f>
        <v>70.607732817823475</v>
      </c>
    </row>
    <row r="231" spans="1:21" x14ac:dyDescent="0.3">
      <c r="A231" s="2" t="s">
        <v>629</v>
      </c>
      <c r="B231" s="2" t="s">
        <v>630</v>
      </c>
      <c r="C231" s="2" t="s">
        <v>16</v>
      </c>
      <c r="D231" s="51">
        <v>732671.53</v>
      </c>
      <c r="E231" s="51">
        <v>32749.69</v>
      </c>
      <c r="F231" s="1">
        <v>45374</v>
      </c>
      <c r="G231" s="1">
        <v>45702</v>
      </c>
      <c r="H231" s="2" t="s">
        <v>73</v>
      </c>
      <c r="I231" s="2" t="s">
        <v>29</v>
      </c>
      <c r="J231">
        <f>Sheet1[[#This Row],[policy_end_date]]-Sheet1[[#This Row],[policy_start_date]]</f>
        <v>328</v>
      </c>
      <c r="K231" s="5">
        <f>(Sheet1[[#This Row],[policy_end_date]]-Sheet1[[#This Row],[policy_start_date]])/365</f>
        <v>0.89863013698630134</v>
      </c>
      <c r="L231" s="2" t="str">
        <f>IF(Sheet1[[#This Row],[coverage_amount]]&lt;300000,"Low",IF(Sheet1[[#This Row],[coverage_amount]]&lt;700000,"Medium","High"))</f>
        <v>High</v>
      </c>
      <c r="M231" s="2" t="str">
        <f>IF(Sheet1[[#This Row],[annual_premium]]&lt;15000,"Low",IF(Sheet1[[#This Row],[annual_premium]]&lt;35000,"Medium","High"))</f>
        <v>Medium</v>
      </c>
      <c r="N231" s="2">
        <f>YEAR(Sheet1[[#This Row],[policy_start_date]])</f>
        <v>2024</v>
      </c>
      <c r="O231" s="2" t="str">
        <f>TEXT(Sheet1[[#This Row],[policy_start_date]],"mmm")</f>
        <v>Mar</v>
      </c>
      <c r="P231" s="2" t="str">
        <f>"Q"&amp;ROUNDUP(MONTH(Sheet1[[#This Row],[policy_start_date]])/3,0)</f>
        <v>Q1</v>
      </c>
      <c r="Q231" s="2">
        <f ca="1">DATEDIF(Sheet1[[#This Row],[policy_start_date]],TODAY(),"D")</f>
        <v>858</v>
      </c>
      <c r="R231" s="2">
        <f>YEAR(Sheet1[[#This Row],[policy_end_date]])</f>
        <v>2025</v>
      </c>
      <c r="S231" s="2" t="str">
        <f>TEXT(Sheet1[[#This Row],[policy_end_date]],"mmm")</f>
        <v>Feb</v>
      </c>
      <c r="T231" s="2" t="str">
        <f>IF(Sheet1[[#This Row],[status]]="Active","Active","Inactive")</f>
        <v>Inactive</v>
      </c>
      <c r="U231" s="6">
        <f>Sheet1[[#This Row],[coverage_amount]]/Sheet1[[#This Row],[annual_premium]]</f>
        <v>22.371861535177892</v>
      </c>
    </row>
    <row r="232" spans="1:21" x14ac:dyDescent="0.3">
      <c r="A232" s="2" t="s">
        <v>631</v>
      </c>
      <c r="B232" s="2" t="s">
        <v>632</v>
      </c>
      <c r="C232" s="2" t="s">
        <v>35</v>
      </c>
      <c r="D232" s="51">
        <v>770842.48</v>
      </c>
      <c r="E232" s="51">
        <v>9451.89</v>
      </c>
      <c r="F232" s="1">
        <v>44417</v>
      </c>
      <c r="G232" s="1">
        <v>44458</v>
      </c>
      <c r="H232" s="2" t="s">
        <v>28</v>
      </c>
      <c r="I232" s="2" t="s">
        <v>13</v>
      </c>
      <c r="J232">
        <f>Sheet1[[#This Row],[policy_end_date]]-Sheet1[[#This Row],[policy_start_date]]</f>
        <v>41</v>
      </c>
      <c r="K232" s="5">
        <f>(Sheet1[[#This Row],[policy_end_date]]-Sheet1[[#This Row],[policy_start_date]])/365</f>
        <v>0.11232876712328767</v>
      </c>
      <c r="L232" s="2" t="str">
        <f>IF(Sheet1[[#This Row],[coverage_amount]]&lt;300000,"Low",IF(Sheet1[[#This Row],[coverage_amount]]&lt;700000,"Medium","High"))</f>
        <v>High</v>
      </c>
      <c r="M232" s="2" t="str">
        <f>IF(Sheet1[[#This Row],[annual_premium]]&lt;15000,"Low",IF(Sheet1[[#This Row],[annual_premium]]&lt;35000,"Medium","High"))</f>
        <v>Low</v>
      </c>
      <c r="N232" s="2">
        <f>YEAR(Sheet1[[#This Row],[policy_start_date]])</f>
        <v>2021</v>
      </c>
      <c r="O232" s="2" t="str">
        <f>TEXT(Sheet1[[#This Row],[policy_start_date]],"mmm")</f>
        <v>Aug</v>
      </c>
      <c r="P232" s="2" t="str">
        <f>"Q"&amp;ROUNDUP(MONTH(Sheet1[[#This Row],[policy_start_date]])/3,0)</f>
        <v>Q3</v>
      </c>
      <c r="Q232" s="2">
        <f ca="1">DATEDIF(Sheet1[[#This Row],[policy_start_date]],TODAY(),"D")</f>
        <v>1815</v>
      </c>
      <c r="R232" s="2">
        <f>YEAR(Sheet1[[#This Row],[policy_end_date]])</f>
        <v>2021</v>
      </c>
      <c r="S232" s="2" t="str">
        <f>TEXT(Sheet1[[#This Row],[policy_end_date]],"mmm")</f>
        <v>Sep</v>
      </c>
      <c r="T232" s="2" t="str">
        <f>IF(Sheet1[[#This Row],[status]]="Active","Active","Inactive")</f>
        <v>Active</v>
      </c>
      <c r="U232" s="6">
        <f>Sheet1[[#This Row],[coverage_amount]]/Sheet1[[#This Row],[annual_premium]]</f>
        <v>81.55432193984484</v>
      </c>
    </row>
    <row r="233" spans="1:21" x14ac:dyDescent="0.3">
      <c r="A233" s="2" t="s">
        <v>633</v>
      </c>
      <c r="B233" s="2" t="s">
        <v>634</v>
      </c>
      <c r="C233" s="2" t="s">
        <v>16</v>
      </c>
      <c r="D233" s="51">
        <v>898269.76</v>
      </c>
      <c r="E233" s="51">
        <v>40402.68</v>
      </c>
      <c r="F233" s="1">
        <v>45497</v>
      </c>
      <c r="G233" s="1">
        <v>45767</v>
      </c>
      <c r="H233" s="2" t="s">
        <v>635</v>
      </c>
      <c r="I233" s="2" t="s">
        <v>18</v>
      </c>
      <c r="J233">
        <f>Sheet1[[#This Row],[policy_end_date]]-Sheet1[[#This Row],[policy_start_date]]</f>
        <v>270</v>
      </c>
      <c r="K233" s="5">
        <f>(Sheet1[[#This Row],[policy_end_date]]-Sheet1[[#This Row],[policy_start_date]])/365</f>
        <v>0.73972602739726023</v>
      </c>
      <c r="L233" s="2" t="str">
        <f>IF(Sheet1[[#This Row],[coverage_amount]]&lt;300000,"Low",IF(Sheet1[[#This Row],[coverage_amount]]&lt;700000,"Medium","High"))</f>
        <v>High</v>
      </c>
      <c r="M233" s="2" t="str">
        <f>IF(Sheet1[[#This Row],[annual_premium]]&lt;15000,"Low",IF(Sheet1[[#This Row],[annual_premium]]&lt;35000,"Medium","High"))</f>
        <v>High</v>
      </c>
      <c r="N233" s="2">
        <f>YEAR(Sheet1[[#This Row],[policy_start_date]])</f>
        <v>2024</v>
      </c>
      <c r="O233" s="2" t="str">
        <f>TEXT(Sheet1[[#This Row],[policy_start_date]],"mmm")</f>
        <v>Jul</v>
      </c>
      <c r="P233" s="2" t="str">
        <f>"Q"&amp;ROUNDUP(MONTH(Sheet1[[#This Row],[policy_start_date]])/3,0)</f>
        <v>Q3</v>
      </c>
      <c r="Q233" s="2">
        <f ca="1">DATEDIF(Sheet1[[#This Row],[policy_start_date]],TODAY(),"D")</f>
        <v>735</v>
      </c>
      <c r="R233" s="2">
        <f>YEAR(Sheet1[[#This Row],[policy_end_date]])</f>
        <v>2025</v>
      </c>
      <c r="S233" s="2" t="str">
        <f>TEXT(Sheet1[[#This Row],[policy_end_date]],"mmm")</f>
        <v>Apr</v>
      </c>
      <c r="T233" s="2" t="str">
        <f>IF(Sheet1[[#This Row],[status]]="Active","Active","Inactive")</f>
        <v>Inactive</v>
      </c>
      <c r="U233" s="6">
        <f>Sheet1[[#This Row],[coverage_amount]]/Sheet1[[#This Row],[annual_premium]]</f>
        <v>22.232925142589551</v>
      </c>
    </row>
    <row r="234" spans="1:21" x14ac:dyDescent="0.3">
      <c r="A234" s="2" t="s">
        <v>636</v>
      </c>
      <c r="B234" s="2" t="s">
        <v>637</v>
      </c>
      <c r="C234" s="2" t="s">
        <v>11</v>
      </c>
      <c r="D234" s="51">
        <v>166753.26999999999</v>
      </c>
      <c r="E234" s="51">
        <v>49504.31</v>
      </c>
      <c r="F234" s="1">
        <v>45227</v>
      </c>
      <c r="G234" s="1">
        <v>45599</v>
      </c>
      <c r="H234" s="2" t="s">
        <v>142</v>
      </c>
      <c r="I234" s="2" t="s">
        <v>18</v>
      </c>
      <c r="J234">
        <f>Sheet1[[#This Row],[policy_end_date]]-Sheet1[[#This Row],[policy_start_date]]</f>
        <v>372</v>
      </c>
      <c r="K234" s="5">
        <f>(Sheet1[[#This Row],[policy_end_date]]-Sheet1[[#This Row],[policy_start_date]])/365</f>
        <v>1.0191780821917809</v>
      </c>
      <c r="L234" s="2" t="str">
        <f>IF(Sheet1[[#This Row],[coverage_amount]]&lt;300000,"Low",IF(Sheet1[[#This Row],[coverage_amount]]&lt;700000,"Medium","High"))</f>
        <v>Low</v>
      </c>
      <c r="M234" s="2" t="str">
        <f>IF(Sheet1[[#This Row],[annual_premium]]&lt;15000,"Low",IF(Sheet1[[#This Row],[annual_premium]]&lt;35000,"Medium","High"))</f>
        <v>High</v>
      </c>
      <c r="N234" s="2">
        <f>YEAR(Sheet1[[#This Row],[policy_start_date]])</f>
        <v>2023</v>
      </c>
      <c r="O234" s="2" t="str">
        <f>TEXT(Sheet1[[#This Row],[policy_start_date]],"mmm")</f>
        <v>Oct</v>
      </c>
      <c r="P234" s="2" t="str">
        <f>"Q"&amp;ROUNDUP(MONTH(Sheet1[[#This Row],[policy_start_date]])/3,0)</f>
        <v>Q4</v>
      </c>
      <c r="Q234" s="2">
        <f ca="1">DATEDIF(Sheet1[[#This Row],[policy_start_date]],TODAY(),"D")</f>
        <v>1005</v>
      </c>
      <c r="R234" s="2">
        <f>YEAR(Sheet1[[#This Row],[policy_end_date]])</f>
        <v>2024</v>
      </c>
      <c r="S234" s="2" t="str">
        <f>TEXT(Sheet1[[#This Row],[policy_end_date]],"mmm")</f>
        <v>Nov</v>
      </c>
      <c r="T234" s="2" t="str">
        <f>IF(Sheet1[[#This Row],[status]]="Active","Active","Inactive")</f>
        <v>Inactive</v>
      </c>
      <c r="U234" s="6">
        <f>Sheet1[[#This Row],[coverage_amount]]/Sheet1[[#This Row],[annual_premium]]</f>
        <v>3.3684596351307592</v>
      </c>
    </row>
    <row r="235" spans="1:21" x14ac:dyDescent="0.3">
      <c r="A235" s="2" t="s">
        <v>638</v>
      </c>
      <c r="B235" s="2" t="s">
        <v>639</v>
      </c>
      <c r="C235" s="2" t="s">
        <v>35</v>
      </c>
      <c r="D235" s="51">
        <v>306059.28000000003</v>
      </c>
      <c r="E235" s="51">
        <v>17703.32</v>
      </c>
      <c r="F235" s="1">
        <v>45137</v>
      </c>
      <c r="G235" s="1">
        <v>45399</v>
      </c>
      <c r="H235" s="2" t="s">
        <v>640</v>
      </c>
      <c r="I235" s="2" t="s">
        <v>18</v>
      </c>
      <c r="J235">
        <f>Sheet1[[#This Row],[policy_end_date]]-Sheet1[[#This Row],[policy_start_date]]</f>
        <v>262</v>
      </c>
      <c r="K235" s="5">
        <f>(Sheet1[[#This Row],[policy_end_date]]-Sheet1[[#This Row],[policy_start_date]])/365</f>
        <v>0.71780821917808224</v>
      </c>
      <c r="L235" s="2" t="str">
        <f>IF(Sheet1[[#This Row],[coverage_amount]]&lt;300000,"Low",IF(Sheet1[[#This Row],[coverage_amount]]&lt;700000,"Medium","High"))</f>
        <v>Medium</v>
      </c>
      <c r="M235" s="2" t="str">
        <f>IF(Sheet1[[#This Row],[annual_premium]]&lt;15000,"Low",IF(Sheet1[[#This Row],[annual_premium]]&lt;35000,"Medium","High"))</f>
        <v>Medium</v>
      </c>
      <c r="N235" s="2">
        <f>YEAR(Sheet1[[#This Row],[policy_start_date]])</f>
        <v>2023</v>
      </c>
      <c r="O235" s="2" t="str">
        <f>TEXT(Sheet1[[#This Row],[policy_start_date]],"mmm")</f>
        <v>Jul</v>
      </c>
      <c r="P235" s="2" t="str">
        <f>"Q"&amp;ROUNDUP(MONTH(Sheet1[[#This Row],[policy_start_date]])/3,0)</f>
        <v>Q3</v>
      </c>
      <c r="Q235" s="2">
        <f ca="1">DATEDIF(Sheet1[[#This Row],[policy_start_date]],TODAY(),"D")</f>
        <v>1095</v>
      </c>
      <c r="R235" s="2">
        <f>YEAR(Sheet1[[#This Row],[policy_end_date]])</f>
        <v>2024</v>
      </c>
      <c r="S235" s="2" t="str">
        <f>TEXT(Sheet1[[#This Row],[policy_end_date]],"mmm")</f>
        <v>Apr</v>
      </c>
      <c r="T235" s="2" t="str">
        <f>IF(Sheet1[[#This Row],[status]]="Active","Active","Inactive")</f>
        <v>Inactive</v>
      </c>
      <c r="U235" s="6">
        <f>Sheet1[[#This Row],[coverage_amount]]/Sheet1[[#This Row],[annual_premium]]</f>
        <v>17.28824197947052</v>
      </c>
    </row>
    <row r="236" spans="1:21" x14ac:dyDescent="0.3">
      <c r="A236" s="2" t="s">
        <v>641</v>
      </c>
      <c r="B236" s="2" t="s">
        <v>642</v>
      </c>
      <c r="C236" s="2" t="s">
        <v>16</v>
      </c>
      <c r="D236" s="51">
        <v>134449.42000000001</v>
      </c>
      <c r="E236" s="51">
        <v>4535.0600000000004</v>
      </c>
      <c r="F236" s="1">
        <v>44652</v>
      </c>
      <c r="G236" s="1">
        <v>44747</v>
      </c>
      <c r="H236" s="2" t="s">
        <v>643</v>
      </c>
      <c r="I236" s="2" t="s">
        <v>18</v>
      </c>
      <c r="J236">
        <f>Sheet1[[#This Row],[policy_end_date]]-Sheet1[[#This Row],[policy_start_date]]</f>
        <v>95</v>
      </c>
      <c r="K236" s="5">
        <f>(Sheet1[[#This Row],[policy_end_date]]-Sheet1[[#This Row],[policy_start_date]])/365</f>
        <v>0.26027397260273971</v>
      </c>
      <c r="L236" s="2" t="str">
        <f>IF(Sheet1[[#This Row],[coverage_amount]]&lt;300000,"Low",IF(Sheet1[[#This Row],[coverage_amount]]&lt;700000,"Medium","High"))</f>
        <v>Low</v>
      </c>
      <c r="M236" s="2" t="str">
        <f>IF(Sheet1[[#This Row],[annual_premium]]&lt;15000,"Low",IF(Sheet1[[#This Row],[annual_premium]]&lt;35000,"Medium","High"))</f>
        <v>Low</v>
      </c>
      <c r="N236" s="2">
        <f>YEAR(Sheet1[[#This Row],[policy_start_date]])</f>
        <v>2022</v>
      </c>
      <c r="O236" s="2" t="str">
        <f>TEXT(Sheet1[[#This Row],[policy_start_date]],"mmm")</f>
        <v>Apr</v>
      </c>
      <c r="P236" s="2" t="str">
        <f>"Q"&amp;ROUNDUP(MONTH(Sheet1[[#This Row],[policy_start_date]])/3,0)</f>
        <v>Q2</v>
      </c>
      <c r="Q236" s="2">
        <f ca="1">DATEDIF(Sheet1[[#This Row],[policy_start_date]],TODAY(),"D")</f>
        <v>1580</v>
      </c>
      <c r="R236" s="2">
        <f>YEAR(Sheet1[[#This Row],[policy_end_date]])</f>
        <v>2022</v>
      </c>
      <c r="S236" s="2" t="str">
        <f>TEXT(Sheet1[[#This Row],[policy_end_date]],"mmm")</f>
        <v>Jul</v>
      </c>
      <c r="T236" s="2" t="str">
        <f>IF(Sheet1[[#This Row],[status]]="Active","Active","Inactive")</f>
        <v>Inactive</v>
      </c>
      <c r="U236" s="6">
        <f>Sheet1[[#This Row],[coverage_amount]]/Sheet1[[#This Row],[annual_premium]]</f>
        <v>29.646668401300094</v>
      </c>
    </row>
    <row r="237" spans="1:21" x14ac:dyDescent="0.3">
      <c r="A237" s="2" t="s">
        <v>644</v>
      </c>
      <c r="B237" s="2" t="s">
        <v>645</v>
      </c>
      <c r="C237" s="2" t="s">
        <v>11</v>
      </c>
      <c r="D237" s="51">
        <v>668493.09</v>
      </c>
      <c r="E237" s="51">
        <v>16290.64</v>
      </c>
      <c r="F237" s="1">
        <v>45044</v>
      </c>
      <c r="G237" s="1">
        <v>45534</v>
      </c>
      <c r="H237" s="2" t="s">
        <v>554</v>
      </c>
      <c r="I237" s="2" t="s">
        <v>18</v>
      </c>
      <c r="J237">
        <f>Sheet1[[#This Row],[policy_end_date]]-Sheet1[[#This Row],[policy_start_date]]</f>
        <v>490</v>
      </c>
      <c r="K237" s="5">
        <f>(Sheet1[[#This Row],[policy_end_date]]-Sheet1[[#This Row],[policy_start_date]])/365</f>
        <v>1.3424657534246576</v>
      </c>
      <c r="L237" s="2" t="str">
        <f>IF(Sheet1[[#This Row],[coverage_amount]]&lt;300000,"Low",IF(Sheet1[[#This Row],[coverage_amount]]&lt;700000,"Medium","High"))</f>
        <v>Medium</v>
      </c>
      <c r="M237" s="2" t="str">
        <f>IF(Sheet1[[#This Row],[annual_premium]]&lt;15000,"Low",IF(Sheet1[[#This Row],[annual_premium]]&lt;35000,"Medium","High"))</f>
        <v>Medium</v>
      </c>
      <c r="N237" s="2">
        <f>YEAR(Sheet1[[#This Row],[policy_start_date]])</f>
        <v>2023</v>
      </c>
      <c r="O237" s="2" t="str">
        <f>TEXT(Sheet1[[#This Row],[policy_start_date]],"mmm")</f>
        <v>Apr</v>
      </c>
      <c r="P237" s="2" t="str">
        <f>"Q"&amp;ROUNDUP(MONTH(Sheet1[[#This Row],[policy_start_date]])/3,0)</f>
        <v>Q2</v>
      </c>
      <c r="Q237" s="2">
        <f ca="1">DATEDIF(Sheet1[[#This Row],[policy_start_date]],TODAY(),"D")</f>
        <v>1188</v>
      </c>
      <c r="R237" s="2">
        <f>YEAR(Sheet1[[#This Row],[policy_end_date]])</f>
        <v>2024</v>
      </c>
      <c r="S237" s="2" t="str">
        <f>TEXT(Sheet1[[#This Row],[policy_end_date]],"mmm")</f>
        <v>Aug</v>
      </c>
      <c r="T237" s="2" t="str">
        <f>IF(Sheet1[[#This Row],[status]]="Active","Active","Inactive")</f>
        <v>Inactive</v>
      </c>
      <c r="U237" s="6">
        <f>Sheet1[[#This Row],[coverage_amount]]/Sheet1[[#This Row],[annual_premium]]</f>
        <v>41.035409904092162</v>
      </c>
    </row>
    <row r="238" spans="1:21" x14ac:dyDescent="0.3">
      <c r="A238" s="2" t="s">
        <v>646</v>
      </c>
      <c r="B238" s="2" t="s">
        <v>647</v>
      </c>
      <c r="C238" s="2" t="s">
        <v>16</v>
      </c>
      <c r="D238" s="51">
        <v>146076.45000000001</v>
      </c>
      <c r="E238" s="51">
        <v>35795.06</v>
      </c>
      <c r="F238" s="1">
        <v>44866</v>
      </c>
      <c r="G238" s="1">
        <v>45600</v>
      </c>
      <c r="H238" s="2" t="s">
        <v>648</v>
      </c>
      <c r="I238" s="2" t="s">
        <v>13</v>
      </c>
      <c r="J238">
        <f>Sheet1[[#This Row],[policy_end_date]]-Sheet1[[#This Row],[policy_start_date]]</f>
        <v>734</v>
      </c>
      <c r="K238" s="5">
        <f>(Sheet1[[#This Row],[policy_end_date]]-Sheet1[[#This Row],[policy_start_date]])/365</f>
        <v>2.010958904109589</v>
      </c>
      <c r="L238" s="2" t="str">
        <f>IF(Sheet1[[#This Row],[coverage_amount]]&lt;300000,"Low",IF(Sheet1[[#This Row],[coverage_amount]]&lt;700000,"Medium","High"))</f>
        <v>Low</v>
      </c>
      <c r="M238" s="2" t="str">
        <f>IF(Sheet1[[#This Row],[annual_premium]]&lt;15000,"Low",IF(Sheet1[[#This Row],[annual_premium]]&lt;35000,"Medium","High"))</f>
        <v>High</v>
      </c>
      <c r="N238" s="2">
        <f>YEAR(Sheet1[[#This Row],[policy_start_date]])</f>
        <v>2022</v>
      </c>
      <c r="O238" s="2" t="str">
        <f>TEXT(Sheet1[[#This Row],[policy_start_date]],"mmm")</f>
        <v>Nov</v>
      </c>
      <c r="P238" s="2" t="str">
        <f>"Q"&amp;ROUNDUP(MONTH(Sheet1[[#This Row],[policy_start_date]])/3,0)</f>
        <v>Q4</v>
      </c>
      <c r="Q238" s="2">
        <f ca="1">DATEDIF(Sheet1[[#This Row],[policy_start_date]],TODAY(),"D")</f>
        <v>1366</v>
      </c>
      <c r="R238" s="2">
        <f>YEAR(Sheet1[[#This Row],[policy_end_date]])</f>
        <v>2024</v>
      </c>
      <c r="S238" s="2" t="str">
        <f>TEXT(Sheet1[[#This Row],[policy_end_date]],"mmm")</f>
        <v>Nov</v>
      </c>
      <c r="T238" s="2" t="str">
        <f>IF(Sheet1[[#This Row],[status]]="Active","Active","Inactive")</f>
        <v>Active</v>
      </c>
      <c r="U238" s="6">
        <f>Sheet1[[#This Row],[coverage_amount]]/Sheet1[[#This Row],[annual_premium]]</f>
        <v>4.0809108854685539</v>
      </c>
    </row>
    <row r="239" spans="1:21" x14ac:dyDescent="0.3">
      <c r="A239" s="2" t="s">
        <v>649</v>
      </c>
      <c r="B239" s="2" t="s">
        <v>650</v>
      </c>
      <c r="C239" s="2" t="s">
        <v>27</v>
      </c>
      <c r="D239" s="51">
        <v>350441.17</v>
      </c>
      <c r="E239" s="51">
        <v>4522.53</v>
      </c>
      <c r="F239" s="1">
        <v>45254</v>
      </c>
      <c r="G239" s="1">
        <v>45860</v>
      </c>
      <c r="H239" s="2" t="s">
        <v>502</v>
      </c>
      <c r="I239" s="2" t="s">
        <v>13</v>
      </c>
      <c r="J239">
        <f>Sheet1[[#This Row],[policy_end_date]]-Sheet1[[#This Row],[policy_start_date]]</f>
        <v>606</v>
      </c>
      <c r="K239" s="5">
        <f>(Sheet1[[#This Row],[policy_end_date]]-Sheet1[[#This Row],[policy_start_date]])/365</f>
        <v>1.6602739726027398</v>
      </c>
      <c r="L239" s="2" t="str">
        <f>IF(Sheet1[[#This Row],[coverage_amount]]&lt;300000,"Low",IF(Sheet1[[#This Row],[coverage_amount]]&lt;700000,"Medium","High"))</f>
        <v>Medium</v>
      </c>
      <c r="M239" s="2" t="str">
        <f>IF(Sheet1[[#This Row],[annual_premium]]&lt;15000,"Low",IF(Sheet1[[#This Row],[annual_premium]]&lt;35000,"Medium","High"))</f>
        <v>Low</v>
      </c>
      <c r="N239" s="2">
        <f>YEAR(Sheet1[[#This Row],[policy_start_date]])</f>
        <v>2023</v>
      </c>
      <c r="O239" s="2" t="str">
        <f>TEXT(Sheet1[[#This Row],[policy_start_date]],"mmm")</f>
        <v>Nov</v>
      </c>
      <c r="P239" s="2" t="str">
        <f>"Q"&amp;ROUNDUP(MONTH(Sheet1[[#This Row],[policy_start_date]])/3,0)</f>
        <v>Q4</v>
      </c>
      <c r="Q239" s="2">
        <f ca="1">DATEDIF(Sheet1[[#This Row],[policy_start_date]],TODAY(),"D")</f>
        <v>978</v>
      </c>
      <c r="R239" s="2">
        <f>YEAR(Sheet1[[#This Row],[policy_end_date]])</f>
        <v>2025</v>
      </c>
      <c r="S239" s="2" t="str">
        <f>TEXT(Sheet1[[#This Row],[policy_end_date]],"mmm")</f>
        <v>Jul</v>
      </c>
      <c r="T239" s="2" t="str">
        <f>IF(Sheet1[[#This Row],[status]]="Active","Active","Inactive")</f>
        <v>Active</v>
      </c>
      <c r="U239" s="6">
        <f>Sheet1[[#This Row],[coverage_amount]]/Sheet1[[#This Row],[annual_premium]]</f>
        <v>77.487859671467078</v>
      </c>
    </row>
    <row r="240" spans="1:21" x14ac:dyDescent="0.3">
      <c r="A240" s="2" t="s">
        <v>651</v>
      </c>
      <c r="B240" s="2" t="s">
        <v>652</v>
      </c>
      <c r="C240" s="2" t="s">
        <v>11</v>
      </c>
      <c r="D240" s="51">
        <v>715056.28</v>
      </c>
      <c r="E240" s="51">
        <v>17923.150000000001</v>
      </c>
      <c r="F240" s="1">
        <v>45332</v>
      </c>
      <c r="G240" s="1">
        <v>45599</v>
      </c>
      <c r="H240" s="2" t="s">
        <v>653</v>
      </c>
      <c r="I240" s="2" t="s">
        <v>29</v>
      </c>
      <c r="J240">
        <f>Sheet1[[#This Row],[policy_end_date]]-Sheet1[[#This Row],[policy_start_date]]</f>
        <v>267</v>
      </c>
      <c r="K240" s="5">
        <f>(Sheet1[[#This Row],[policy_end_date]]-Sheet1[[#This Row],[policy_start_date]])/365</f>
        <v>0.73150684931506849</v>
      </c>
      <c r="L240" s="2" t="str">
        <f>IF(Sheet1[[#This Row],[coverage_amount]]&lt;300000,"Low",IF(Sheet1[[#This Row],[coverage_amount]]&lt;700000,"Medium","High"))</f>
        <v>High</v>
      </c>
      <c r="M240" s="2" t="str">
        <f>IF(Sheet1[[#This Row],[annual_premium]]&lt;15000,"Low",IF(Sheet1[[#This Row],[annual_premium]]&lt;35000,"Medium","High"))</f>
        <v>Medium</v>
      </c>
      <c r="N240" s="2">
        <f>YEAR(Sheet1[[#This Row],[policy_start_date]])</f>
        <v>2024</v>
      </c>
      <c r="O240" s="2" t="str">
        <f>TEXT(Sheet1[[#This Row],[policy_start_date]],"mmm")</f>
        <v>Feb</v>
      </c>
      <c r="P240" s="2" t="str">
        <f>"Q"&amp;ROUNDUP(MONTH(Sheet1[[#This Row],[policy_start_date]])/3,0)</f>
        <v>Q1</v>
      </c>
      <c r="Q240" s="2">
        <f ca="1">DATEDIF(Sheet1[[#This Row],[policy_start_date]],TODAY(),"D")</f>
        <v>900</v>
      </c>
      <c r="R240" s="2">
        <f>YEAR(Sheet1[[#This Row],[policy_end_date]])</f>
        <v>2024</v>
      </c>
      <c r="S240" s="2" t="str">
        <f>TEXT(Sheet1[[#This Row],[policy_end_date]],"mmm")</f>
        <v>Nov</v>
      </c>
      <c r="T240" s="2" t="str">
        <f>IF(Sheet1[[#This Row],[status]]="Active","Active","Inactive")</f>
        <v>Inactive</v>
      </c>
      <c r="U240" s="6">
        <f>Sheet1[[#This Row],[coverage_amount]]/Sheet1[[#This Row],[annual_premium]]</f>
        <v>39.89568128370292</v>
      </c>
    </row>
    <row r="241" spans="1:21" x14ac:dyDescent="0.3">
      <c r="A241" s="2" t="s">
        <v>654</v>
      </c>
      <c r="B241" s="2" t="s">
        <v>311</v>
      </c>
      <c r="C241" s="2" t="s">
        <v>11</v>
      </c>
      <c r="D241" s="51">
        <v>439930.28</v>
      </c>
      <c r="E241" s="51">
        <v>10726.37</v>
      </c>
      <c r="F241" s="1">
        <v>45131</v>
      </c>
      <c r="G241" s="1">
        <v>45459</v>
      </c>
      <c r="H241" s="2" t="s">
        <v>655</v>
      </c>
      <c r="I241" s="2" t="s">
        <v>13</v>
      </c>
      <c r="J241">
        <f>Sheet1[[#This Row],[policy_end_date]]-Sheet1[[#This Row],[policy_start_date]]</f>
        <v>328</v>
      </c>
      <c r="K241" s="5">
        <f>(Sheet1[[#This Row],[policy_end_date]]-Sheet1[[#This Row],[policy_start_date]])/365</f>
        <v>0.89863013698630134</v>
      </c>
      <c r="L241" s="2" t="str">
        <f>IF(Sheet1[[#This Row],[coverage_amount]]&lt;300000,"Low",IF(Sheet1[[#This Row],[coverage_amount]]&lt;700000,"Medium","High"))</f>
        <v>Medium</v>
      </c>
      <c r="M241" s="2" t="str">
        <f>IF(Sheet1[[#This Row],[annual_premium]]&lt;15000,"Low",IF(Sheet1[[#This Row],[annual_premium]]&lt;35000,"Medium","High"))</f>
        <v>Low</v>
      </c>
      <c r="N241" s="2">
        <f>YEAR(Sheet1[[#This Row],[policy_start_date]])</f>
        <v>2023</v>
      </c>
      <c r="O241" s="2" t="str">
        <f>TEXT(Sheet1[[#This Row],[policy_start_date]],"mmm")</f>
        <v>Jul</v>
      </c>
      <c r="P241" s="2" t="str">
        <f>"Q"&amp;ROUNDUP(MONTH(Sheet1[[#This Row],[policy_start_date]])/3,0)</f>
        <v>Q3</v>
      </c>
      <c r="Q241" s="2">
        <f ca="1">DATEDIF(Sheet1[[#This Row],[policy_start_date]],TODAY(),"D")</f>
        <v>1101</v>
      </c>
      <c r="R241" s="2">
        <f>YEAR(Sheet1[[#This Row],[policy_end_date]])</f>
        <v>2024</v>
      </c>
      <c r="S241" s="2" t="str">
        <f>TEXT(Sheet1[[#This Row],[policy_end_date]],"mmm")</f>
        <v>Jun</v>
      </c>
      <c r="T241" s="2" t="str">
        <f>IF(Sheet1[[#This Row],[status]]="Active","Active","Inactive")</f>
        <v>Active</v>
      </c>
      <c r="U241" s="6">
        <f>Sheet1[[#This Row],[coverage_amount]]/Sheet1[[#This Row],[annual_premium]]</f>
        <v>41.013901254571678</v>
      </c>
    </row>
    <row r="242" spans="1:21" x14ac:dyDescent="0.3">
      <c r="A242" s="2" t="s">
        <v>656</v>
      </c>
      <c r="B242" s="2" t="s">
        <v>657</v>
      </c>
      <c r="C242" s="2" t="s">
        <v>16</v>
      </c>
      <c r="D242" s="51">
        <v>897765.18</v>
      </c>
      <c r="E242" s="51">
        <v>13807.39</v>
      </c>
      <c r="F242" s="1">
        <v>45394</v>
      </c>
      <c r="G242" s="1">
        <v>45582</v>
      </c>
      <c r="H242" s="2" t="s">
        <v>658</v>
      </c>
      <c r="I242" s="2" t="s">
        <v>13</v>
      </c>
      <c r="J242">
        <f>Sheet1[[#This Row],[policy_end_date]]-Sheet1[[#This Row],[policy_start_date]]</f>
        <v>188</v>
      </c>
      <c r="K242" s="5">
        <f>(Sheet1[[#This Row],[policy_end_date]]-Sheet1[[#This Row],[policy_start_date]])/365</f>
        <v>0.51506849315068493</v>
      </c>
      <c r="L242" s="2" t="str">
        <f>IF(Sheet1[[#This Row],[coverage_amount]]&lt;300000,"Low",IF(Sheet1[[#This Row],[coverage_amount]]&lt;700000,"Medium","High"))</f>
        <v>High</v>
      </c>
      <c r="M242" s="2" t="str">
        <f>IF(Sheet1[[#This Row],[annual_premium]]&lt;15000,"Low",IF(Sheet1[[#This Row],[annual_premium]]&lt;35000,"Medium","High"))</f>
        <v>Low</v>
      </c>
      <c r="N242" s="2">
        <f>YEAR(Sheet1[[#This Row],[policy_start_date]])</f>
        <v>2024</v>
      </c>
      <c r="O242" s="2" t="str">
        <f>TEXT(Sheet1[[#This Row],[policy_start_date]],"mmm")</f>
        <v>Apr</v>
      </c>
      <c r="P242" s="2" t="str">
        <f>"Q"&amp;ROUNDUP(MONTH(Sheet1[[#This Row],[policy_start_date]])/3,0)</f>
        <v>Q2</v>
      </c>
      <c r="Q242" s="2">
        <f ca="1">DATEDIF(Sheet1[[#This Row],[policy_start_date]],TODAY(),"D")</f>
        <v>838</v>
      </c>
      <c r="R242" s="2">
        <f>YEAR(Sheet1[[#This Row],[policy_end_date]])</f>
        <v>2024</v>
      </c>
      <c r="S242" s="2" t="str">
        <f>TEXT(Sheet1[[#This Row],[policy_end_date]],"mmm")</f>
        <v>Oct</v>
      </c>
      <c r="T242" s="2" t="str">
        <f>IF(Sheet1[[#This Row],[status]]="Active","Active","Inactive")</f>
        <v>Active</v>
      </c>
      <c r="U242" s="6">
        <f>Sheet1[[#This Row],[coverage_amount]]/Sheet1[[#This Row],[annual_premium]]</f>
        <v>65.020628808196193</v>
      </c>
    </row>
    <row r="243" spans="1:21" x14ac:dyDescent="0.3">
      <c r="A243" s="2" t="s">
        <v>659</v>
      </c>
      <c r="B243" s="2" t="s">
        <v>421</v>
      </c>
      <c r="C243" s="2" t="s">
        <v>16</v>
      </c>
      <c r="D243" s="51">
        <v>194580.18</v>
      </c>
      <c r="E243" s="51">
        <v>11853.15</v>
      </c>
      <c r="F243" s="1">
        <v>44724</v>
      </c>
      <c r="G243" s="1">
        <v>45208</v>
      </c>
      <c r="H243" s="2" t="s">
        <v>597</v>
      </c>
      <c r="I243" s="2" t="s">
        <v>13</v>
      </c>
      <c r="J243">
        <f>Sheet1[[#This Row],[policy_end_date]]-Sheet1[[#This Row],[policy_start_date]]</f>
        <v>484</v>
      </c>
      <c r="K243" s="5">
        <f>(Sheet1[[#This Row],[policy_end_date]]-Sheet1[[#This Row],[policy_start_date]])/365</f>
        <v>1.3260273972602741</v>
      </c>
      <c r="L243" s="2" t="str">
        <f>IF(Sheet1[[#This Row],[coverage_amount]]&lt;300000,"Low",IF(Sheet1[[#This Row],[coverage_amount]]&lt;700000,"Medium","High"))</f>
        <v>Low</v>
      </c>
      <c r="M243" s="2" t="str">
        <f>IF(Sheet1[[#This Row],[annual_premium]]&lt;15000,"Low",IF(Sheet1[[#This Row],[annual_premium]]&lt;35000,"Medium","High"))</f>
        <v>Low</v>
      </c>
      <c r="N243" s="2">
        <f>YEAR(Sheet1[[#This Row],[policy_start_date]])</f>
        <v>2022</v>
      </c>
      <c r="O243" s="2" t="str">
        <f>TEXT(Sheet1[[#This Row],[policy_start_date]],"mmm")</f>
        <v>Jun</v>
      </c>
      <c r="P243" s="2" t="str">
        <f>"Q"&amp;ROUNDUP(MONTH(Sheet1[[#This Row],[policy_start_date]])/3,0)</f>
        <v>Q2</v>
      </c>
      <c r="Q243" s="2">
        <f ca="1">DATEDIF(Sheet1[[#This Row],[policy_start_date]],TODAY(),"D")</f>
        <v>1508</v>
      </c>
      <c r="R243" s="2">
        <f>YEAR(Sheet1[[#This Row],[policy_end_date]])</f>
        <v>2023</v>
      </c>
      <c r="S243" s="2" t="str">
        <f>TEXT(Sheet1[[#This Row],[policy_end_date]],"mmm")</f>
        <v>Oct</v>
      </c>
      <c r="T243" s="2" t="str">
        <f>IF(Sheet1[[#This Row],[status]]="Active","Active","Inactive")</f>
        <v>Active</v>
      </c>
      <c r="U243" s="6">
        <f>Sheet1[[#This Row],[coverage_amount]]/Sheet1[[#This Row],[annual_premium]]</f>
        <v>16.415904632945672</v>
      </c>
    </row>
    <row r="244" spans="1:21" x14ac:dyDescent="0.3">
      <c r="A244" s="2" t="s">
        <v>660</v>
      </c>
      <c r="B244" s="2" t="s">
        <v>661</v>
      </c>
      <c r="C244" s="2" t="s">
        <v>35</v>
      </c>
      <c r="D244" s="51">
        <v>748632.78</v>
      </c>
      <c r="E244" s="51">
        <v>10674.16</v>
      </c>
      <c r="F244" s="1">
        <v>44711</v>
      </c>
      <c r="G244" s="1">
        <v>45383</v>
      </c>
      <c r="H244" s="2" t="s">
        <v>12</v>
      </c>
      <c r="I244" s="2" t="s">
        <v>29</v>
      </c>
      <c r="J244">
        <f>Sheet1[[#This Row],[policy_end_date]]-Sheet1[[#This Row],[policy_start_date]]</f>
        <v>672</v>
      </c>
      <c r="K244" s="5">
        <f>(Sheet1[[#This Row],[policy_end_date]]-Sheet1[[#This Row],[policy_start_date]])/365</f>
        <v>1.8410958904109589</v>
      </c>
      <c r="L244" s="2" t="str">
        <f>IF(Sheet1[[#This Row],[coverage_amount]]&lt;300000,"Low",IF(Sheet1[[#This Row],[coverage_amount]]&lt;700000,"Medium","High"))</f>
        <v>High</v>
      </c>
      <c r="M244" s="2" t="str">
        <f>IF(Sheet1[[#This Row],[annual_premium]]&lt;15000,"Low",IF(Sheet1[[#This Row],[annual_premium]]&lt;35000,"Medium","High"))</f>
        <v>Low</v>
      </c>
      <c r="N244" s="2">
        <f>YEAR(Sheet1[[#This Row],[policy_start_date]])</f>
        <v>2022</v>
      </c>
      <c r="O244" s="2" t="str">
        <f>TEXT(Sheet1[[#This Row],[policy_start_date]],"mmm")</f>
        <v>May</v>
      </c>
      <c r="P244" s="2" t="str">
        <f>"Q"&amp;ROUNDUP(MONTH(Sheet1[[#This Row],[policy_start_date]])/3,0)</f>
        <v>Q2</v>
      </c>
      <c r="Q244" s="2">
        <f ca="1">DATEDIF(Sheet1[[#This Row],[policy_start_date]],TODAY(),"D")</f>
        <v>1521</v>
      </c>
      <c r="R244" s="2">
        <f>YEAR(Sheet1[[#This Row],[policy_end_date]])</f>
        <v>2024</v>
      </c>
      <c r="S244" s="2" t="str">
        <f>TEXT(Sheet1[[#This Row],[policy_end_date]],"mmm")</f>
        <v>Apr</v>
      </c>
      <c r="T244" s="2" t="str">
        <f>IF(Sheet1[[#This Row],[status]]="Active","Active","Inactive")</f>
        <v>Inactive</v>
      </c>
      <c r="U244" s="6">
        <f>Sheet1[[#This Row],[coverage_amount]]/Sheet1[[#This Row],[annual_premium]]</f>
        <v>70.135053250091815</v>
      </c>
    </row>
    <row r="245" spans="1:21" x14ac:dyDescent="0.3">
      <c r="A245" s="2" t="s">
        <v>662</v>
      </c>
      <c r="B245" s="2" t="s">
        <v>663</v>
      </c>
      <c r="C245" s="2" t="s">
        <v>27</v>
      </c>
      <c r="D245" s="51">
        <v>268214.65999999997</v>
      </c>
      <c r="E245" s="51">
        <v>13007.01</v>
      </c>
      <c r="F245" s="1">
        <v>45179</v>
      </c>
      <c r="G245" s="1">
        <v>45441</v>
      </c>
      <c r="H245" s="2" t="s">
        <v>196</v>
      </c>
      <c r="I245" s="2" t="s">
        <v>13</v>
      </c>
      <c r="J245">
        <f>Sheet1[[#This Row],[policy_end_date]]-Sheet1[[#This Row],[policy_start_date]]</f>
        <v>262</v>
      </c>
      <c r="K245" s="5">
        <f>(Sheet1[[#This Row],[policy_end_date]]-Sheet1[[#This Row],[policy_start_date]])/365</f>
        <v>0.71780821917808224</v>
      </c>
      <c r="L245" s="2" t="str">
        <f>IF(Sheet1[[#This Row],[coverage_amount]]&lt;300000,"Low",IF(Sheet1[[#This Row],[coverage_amount]]&lt;700000,"Medium","High"))</f>
        <v>Low</v>
      </c>
      <c r="M245" s="2" t="str">
        <f>IF(Sheet1[[#This Row],[annual_premium]]&lt;15000,"Low",IF(Sheet1[[#This Row],[annual_premium]]&lt;35000,"Medium","High"))</f>
        <v>Low</v>
      </c>
      <c r="N245" s="2">
        <f>YEAR(Sheet1[[#This Row],[policy_start_date]])</f>
        <v>2023</v>
      </c>
      <c r="O245" s="2" t="str">
        <f>TEXT(Sheet1[[#This Row],[policy_start_date]],"mmm")</f>
        <v>Sep</v>
      </c>
      <c r="P245" s="2" t="str">
        <f>"Q"&amp;ROUNDUP(MONTH(Sheet1[[#This Row],[policy_start_date]])/3,0)</f>
        <v>Q3</v>
      </c>
      <c r="Q245" s="2">
        <f ca="1">DATEDIF(Sheet1[[#This Row],[policy_start_date]],TODAY(),"D")</f>
        <v>1053</v>
      </c>
      <c r="R245" s="2">
        <f>YEAR(Sheet1[[#This Row],[policy_end_date]])</f>
        <v>2024</v>
      </c>
      <c r="S245" s="2" t="str">
        <f>TEXT(Sheet1[[#This Row],[policy_end_date]],"mmm")</f>
        <v>May</v>
      </c>
      <c r="T245" s="2" t="str">
        <f>IF(Sheet1[[#This Row],[status]]="Active","Active","Inactive")</f>
        <v>Active</v>
      </c>
      <c r="U245" s="6">
        <f>Sheet1[[#This Row],[coverage_amount]]/Sheet1[[#This Row],[annual_premium]]</f>
        <v>20.620777565328233</v>
      </c>
    </row>
    <row r="246" spans="1:21" x14ac:dyDescent="0.3">
      <c r="A246" s="2" t="s">
        <v>664</v>
      </c>
      <c r="B246" s="2" t="s">
        <v>665</v>
      </c>
      <c r="C246" s="2" t="s">
        <v>16</v>
      </c>
      <c r="D246" s="51">
        <v>907711.48</v>
      </c>
      <c r="E246" s="51">
        <v>14173.77</v>
      </c>
      <c r="F246" s="1">
        <v>45330</v>
      </c>
      <c r="G246" s="1">
        <v>45708</v>
      </c>
      <c r="H246" s="2" t="s">
        <v>666</v>
      </c>
      <c r="I246" s="2" t="s">
        <v>18</v>
      </c>
      <c r="J246">
        <f>Sheet1[[#This Row],[policy_end_date]]-Sheet1[[#This Row],[policy_start_date]]</f>
        <v>378</v>
      </c>
      <c r="K246" s="5">
        <f>(Sheet1[[#This Row],[policy_end_date]]-Sheet1[[#This Row],[policy_start_date]])/365</f>
        <v>1.0356164383561643</v>
      </c>
      <c r="L246" s="2" t="str">
        <f>IF(Sheet1[[#This Row],[coverage_amount]]&lt;300000,"Low",IF(Sheet1[[#This Row],[coverage_amount]]&lt;700000,"Medium","High"))</f>
        <v>High</v>
      </c>
      <c r="M246" s="2" t="str">
        <f>IF(Sheet1[[#This Row],[annual_premium]]&lt;15000,"Low",IF(Sheet1[[#This Row],[annual_premium]]&lt;35000,"Medium","High"))</f>
        <v>Low</v>
      </c>
      <c r="N246" s="2">
        <f>YEAR(Sheet1[[#This Row],[policy_start_date]])</f>
        <v>2024</v>
      </c>
      <c r="O246" s="2" t="str">
        <f>TEXT(Sheet1[[#This Row],[policy_start_date]],"mmm")</f>
        <v>Feb</v>
      </c>
      <c r="P246" s="2" t="str">
        <f>"Q"&amp;ROUNDUP(MONTH(Sheet1[[#This Row],[policy_start_date]])/3,0)</f>
        <v>Q1</v>
      </c>
      <c r="Q246" s="2">
        <f ca="1">DATEDIF(Sheet1[[#This Row],[policy_start_date]],TODAY(),"D")</f>
        <v>902</v>
      </c>
      <c r="R246" s="2">
        <f>YEAR(Sheet1[[#This Row],[policy_end_date]])</f>
        <v>2025</v>
      </c>
      <c r="S246" s="2" t="str">
        <f>TEXT(Sheet1[[#This Row],[policy_end_date]],"mmm")</f>
        <v>Feb</v>
      </c>
      <c r="T246" s="2" t="str">
        <f>IF(Sheet1[[#This Row],[status]]="Active","Active","Inactive")</f>
        <v>Inactive</v>
      </c>
      <c r="U246" s="6">
        <f>Sheet1[[#This Row],[coverage_amount]]/Sheet1[[#This Row],[annual_premium]]</f>
        <v>64.041640297535508</v>
      </c>
    </row>
    <row r="247" spans="1:21" x14ac:dyDescent="0.3">
      <c r="A247" s="2" t="s">
        <v>667</v>
      </c>
      <c r="B247" s="2" t="s">
        <v>668</v>
      </c>
      <c r="C247" s="2" t="s">
        <v>35</v>
      </c>
      <c r="D247" s="51">
        <v>449832.67</v>
      </c>
      <c r="E247" s="51">
        <v>49919.99</v>
      </c>
      <c r="F247" s="1">
        <v>44060</v>
      </c>
      <c r="G247" s="1">
        <v>44732</v>
      </c>
      <c r="H247" s="2" t="s">
        <v>669</v>
      </c>
      <c r="I247" s="2" t="s">
        <v>29</v>
      </c>
      <c r="J247">
        <f>Sheet1[[#This Row],[policy_end_date]]-Sheet1[[#This Row],[policy_start_date]]</f>
        <v>672</v>
      </c>
      <c r="K247" s="5">
        <f>(Sheet1[[#This Row],[policy_end_date]]-Sheet1[[#This Row],[policy_start_date]])/365</f>
        <v>1.8410958904109589</v>
      </c>
      <c r="L247" s="2" t="str">
        <f>IF(Sheet1[[#This Row],[coverage_amount]]&lt;300000,"Low",IF(Sheet1[[#This Row],[coverage_amount]]&lt;700000,"Medium","High"))</f>
        <v>Medium</v>
      </c>
      <c r="M247" s="2" t="str">
        <f>IF(Sheet1[[#This Row],[annual_premium]]&lt;15000,"Low",IF(Sheet1[[#This Row],[annual_premium]]&lt;35000,"Medium","High"))</f>
        <v>High</v>
      </c>
      <c r="N247" s="2">
        <f>YEAR(Sheet1[[#This Row],[policy_start_date]])</f>
        <v>2020</v>
      </c>
      <c r="O247" s="2" t="str">
        <f>TEXT(Sheet1[[#This Row],[policy_start_date]],"mmm")</f>
        <v>Aug</v>
      </c>
      <c r="P247" s="2" t="str">
        <f>"Q"&amp;ROUNDUP(MONTH(Sheet1[[#This Row],[policy_start_date]])/3,0)</f>
        <v>Q3</v>
      </c>
      <c r="Q247" s="2">
        <f ca="1">DATEDIF(Sheet1[[#This Row],[policy_start_date]],TODAY(),"D")</f>
        <v>2172</v>
      </c>
      <c r="R247" s="2">
        <f>YEAR(Sheet1[[#This Row],[policy_end_date]])</f>
        <v>2022</v>
      </c>
      <c r="S247" s="2" t="str">
        <f>TEXT(Sheet1[[#This Row],[policy_end_date]],"mmm")</f>
        <v>Jun</v>
      </c>
      <c r="T247" s="2" t="str">
        <f>IF(Sheet1[[#This Row],[status]]="Active","Active","Inactive")</f>
        <v>Inactive</v>
      </c>
      <c r="U247" s="6">
        <f>Sheet1[[#This Row],[coverage_amount]]/Sheet1[[#This Row],[annual_premium]]</f>
        <v>9.0110729188847998</v>
      </c>
    </row>
    <row r="248" spans="1:21" x14ac:dyDescent="0.3">
      <c r="A248" s="2" t="s">
        <v>670</v>
      </c>
      <c r="B248" s="2" t="s">
        <v>671</v>
      </c>
      <c r="C248" s="2" t="s">
        <v>39</v>
      </c>
      <c r="D248" s="51">
        <v>385537.62</v>
      </c>
      <c r="E248" s="51">
        <v>22694.73</v>
      </c>
      <c r="F248" s="1">
        <v>45465</v>
      </c>
      <c r="G248" s="1">
        <v>45698</v>
      </c>
      <c r="H248" s="2" t="s">
        <v>263</v>
      </c>
      <c r="I248" s="2" t="s">
        <v>13</v>
      </c>
      <c r="J248">
        <f>Sheet1[[#This Row],[policy_end_date]]-Sheet1[[#This Row],[policy_start_date]]</f>
        <v>233</v>
      </c>
      <c r="K248" s="5">
        <f>(Sheet1[[#This Row],[policy_end_date]]-Sheet1[[#This Row],[policy_start_date]])/365</f>
        <v>0.63835616438356169</v>
      </c>
      <c r="L248" s="2" t="str">
        <f>IF(Sheet1[[#This Row],[coverage_amount]]&lt;300000,"Low",IF(Sheet1[[#This Row],[coverage_amount]]&lt;700000,"Medium","High"))</f>
        <v>Medium</v>
      </c>
      <c r="M248" s="2" t="str">
        <f>IF(Sheet1[[#This Row],[annual_premium]]&lt;15000,"Low",IF(Sheet1[[#This Row],[annual_premium]]&lt;35000,"Medium","High"))</f>
        <v>Medium</v>
      </c>
      <c r="N248" s="2">
        <f>YEAR(Sheet1[[#This Row],[policy_start_date]])</f>
        <v>2024</v>
      </c>
      <c r="O248" s="2" t="str">
        <f>TEXT(Sheet1[[#This Row],[policy_start_date]],"mmm")</f>
        <v>Jun</v>
      </c>
      <c r="P248" s="2" t="str">
        <f>"Q"&amp;ROUNDUP(MONTH(Sheet1[[#This Row],[policy_start_date]])/3,0)</f>
        <v>Q2</v>
      </c>
      <c r="Q248" s="2">
        <f ca="1">DATEDIF(Sheet1[[#This Row],[policy_start_date]],TODAY(),"D")</f>
        <v>767</v>
      </c>
      <c r="R248" s="2">
        <f>YEAR(Sheet1[[#This Row],[policy_end_date]])</f>
        <v>2025</v>
      </c>
      <c r="S248" s="2" t="str">
        <f>TEXT(Sheet1[[#This Row],[policy_end_date]],"mmm")</f>
        <v>Feb</v>
      </c>
      <c r="T248" s="2" t="str">
        <f>IF(Sheet1[[#This Row],[status]]="Active","Active","Inactive")</f>
        <v>Active</v>
      </c>
      <c r="U248" s="6">
        <f>Sheet1[[#This Row],[coverage_amount]]/Sheet1[[#This Row],[annual_premium]]</f>
        <v>16.987980028843701</v>
      </c>
    </row>
    <row r="249" spans="1:21" x14ac:dyDescent="0.3">
      <c r="A249" s="2" t="s">
        <v>672</v>
      </c>
      <c r="B249" s="2" t="s">
        <v>673</v>
      </c>
      <c r="C249" s="2" t="s">
        <v>35</v>
      </c>
      <c r="D249" s="51">
        <v>932578.99</v>
      </c>
      <c r="E249" s="51">
        <v>24244.48</v>
      </c>
      <c r="F249" s="1">
        <v>45061</v>
      </c>
      <c r="G249" s="1">
        <v>45616</v>
      </c>
      <c r="H249" s="2" t="s">
        <v>338</v>
      </c>
      <c r="I249" s="2" t="s">
        <v>13</v>
      </c>
      <c r="J249">
        <f>Sheet1[[#This Row],[policy_end_date]]-Sheet1[[#This Row],[policy_start_date]]</f>
        <v>555</v>
      </c>
      <c r="K249" s="5">
        <f>(Sheet1[[#This Row],[policy_end_date]]-Sheet1[[#This Row],[policy_start_date]])/365</f>
        <v>1.5205479452054795</v>
      </c>
      <c r="L249" s="2" t="str">
        <f>IF(Sheet1[[#This Row],[coverage_amount]]&lt;300000,"Low",IF(Sheet1[[#This Row],[coverage_amount]]&lt;700000,"Medium","High"))</f>
        <v>High</v>
      </c>
      <c r="M249" s="2" t="str">
        <f>IF(Sheet1[[#This Row],[annual_premium]]&lt;15000,"Low",IF(Sheet1[[#This Row],[annual_premium]]&lt;35000,"Medium","High"))</f>
        <v>Medium</v>
      </c>
      <c r="N249" s="2">
        <f>YEAR(Sheet1[[#This Row],[policy_start_date]])</f>
        <v>2023</v>
      </c>
      <c r="O249" s="2" t="str">
        <f>TEXT(Sheet1[[#This Row],[policy_start_date]],"mmm")</f>
        <v>May</v>
      </c>
      <c r="P249" s="2" t="str">
        <f>"Q"&amp;ROUNDUP(MONTH(Sheet1[[#This Row],[policy_start_date]])/3,0)</f>
        <v>Q2</v>
      </c>
      <c r="Q249" s="2">
        <f ca="1">DATEDIF(Sheet1[[#This Row],[policy_start_date]],TODAY(),"D")</f>
        <v>1171</v>
      </c>
      <c r="R249" s="2">
        <f>YEAR(Sheet1[[#This Row],[policy_end_date]])</f>
        <v>2024</v>
      </c>
      <c r="S249" s="2" t="str">
        <f>TEXT(Sheet1[[#This Row],[policy_end_date]],"mmm")</f>
        <v>Nov</v>
      </c>
      <c r="T249" s="2" t="str">
        <f>IF(Sheet1[[#This Row],[status]]="Active","Active","Inactive")</f>
        <v>Active</v>
      </c>
      <c r="U249" s="6">
        <f>Sheet1[[#This Row],[coverage_amount]]/Sheet1[[#This Row],[annual_premium]]</f>
        <v>38.465621452800804</v>
      </c>
    </row>
    <row r="250" spans="1:21" x14ac:dyDescent="0.3">
      <c r="A250" s="2" t="s">
        <v>674</v>
      </c>
      <c r="B250" s="2" t="s">
        <v>675</v>
      </c>
      <c r="C250" s="2" t="s">
        <v>11</v>
      </c>
      <c r="D250" s="51">
        <v>296602.53999999998</v>
      </c>
      <c r="E250" s="51">
        <v>15287.59</v>
      </c>
      <c r="F250" s="1">
        <v>45066</v>
      </c>
      <c r="G250" s="1">
        <v>45462</v>
      </c>
      <c r="H250" s="2" t="s">
        <v>546</v>
      </c>
      <c r="I250" s="2" t="s">
        <v>18</v>
      </c>
      <c r="J250">
        <f>Sheet1[[#This Row],[policy_end_date]]-Sheet1[[#This Row],[policy_start_date]]</f>
        <v>396</v>
      </c>
      <c r="K250" s="5">
        <f>(Sheet1[[#This Row],[policy_end_date]]-Sheet1[[#This Row],[policy_start_date]])/365</f>
        <v>1.0849315068493151</v>
      </c>
      <c r="L250" s="2" t="str">
        <f>IF(Sheet1[[#This Row],[coverage_amount]]&lt;300000,"Low",IF(Sheet1[[#This Row],[coverage_amount]]&lt;700000,"Medium","High"))</f>
        <v>Low</v>
      </c>
      <c r="M250" s="2" t="str">
        <f>IF(Sheet1[[#This Row],[annual_premium]]&lt;15000,"Low",IF(Sheet1[[#This Row],[annual_premium]]&lt;35000,"Medium","High"))</f>
        <v>Medium</v>
      </c>
      <c r="N250" s="2">
        <f>YEAR(Sheet1[[#This Row],[policy_start_date]])</f>
        <v>2023</v>
      </c>
      <c r="O250" s="2" t="str">
        <f>TEXT(Sheet1[[#This Row],[policy_start_date]],"mmm")</f>
        <v>May</v>
      </c>
      <c r="P250" s="2" t="str">
        <f>"Q"&amp;ROUNDUP(MONTH(Sheet1[[#This Row],[policy_start_date]])/3,0)</f>
        <v>Q2</v>
      </c>
      <c r="Q250" s="2">
        <f ca="1">DATEDIF(Sheet1[[#This Row],[policy_start_date]],TODAY(),"D")</f>
        <v>1166</v>
      </c>
      <c r="R250" s="2">
        <f>YEAR(Sheet1[[#This Row],[policy_end_date]])</f>
        <v>2024</v>
      </c>
      <c r="S250" s="2" t="str">
        <f>TEXT(Sheet1[[#This Row],[policy_end_date]],"mmm")</f>
        <v>Jun</v>
      </c>
      <c r="T250" s="2" t="str">
        <f>IF(Sheet1[[#This Row],[status]]="Active","Active","Inactive")</f>
        <v>Inactive</v>
      </c>
      <c r="U250" s="6">
        <f>Sheet1[[#This Row],[coverage_amount]]/Sheet1[[#This Row],[annual_premium]]</f>
        <v>19.401523719566001</v>
      </c>
    </row>
    <row r="251" spans="1:21" x14ac:dyDescent="0.3">
      <c r="A251" s="2" t="s">
        <v>676</v>
      </c>
      <c r="B251" s="2" t="s">
        <v>677</v>
      </c>
      <c r="C251" s="2" t="s">
        <v>16</v>
      </c>
      <c r="D251" s="51">
        <v>716512.22</v>
      </c>
      <c r="E251" s="51">
        <v>40910.26</v>
      </c>
      <c r="F251" s="1">
        <v>45363</v>
      </c>
      <c r="G251" s="1">
        <v>45791</v>
      </c>
      <c r="H251" s="2" t="s">
        <v>173</v>
      </c>
      <c r="I251" s="2" t="s">
        <v>18</v>
      </c>
      <c r="J251">
        <f>Sheet1[[#This Row],[policy_end_date]]-Sheet1[[#This Row],[policy_start_date]]</f>
        <v>428</v>
      </c>
      <c r="K251" s="5">
        <f>(Sheet1[[#This Row],[policy_end_date]]-Sheet1[[#This Row],[policy_start_date]])/365</f>
        <v>1.1726027397260275</v>
      </c>
      <c r="L251" s="2" t="str">
        <f>IF(Sheet1[[#This Row],[coverage_amount]]&lt;300000,"Low",IF(Sheet1[[#This Row],[coverage_amount]]&lt;700000,"Medium","High"))</f>
        <v>High</v>
      </c>
      <c r="M251" s="2" t="str">
        <f>IF(Sheet1[[#This Row],[annual_premium]]&lt;15000,"Low",IF(Sheet1[[#This Row],[annual_premium]]&lt;35000,"Medium","High"))</f>
        <v>High</v>
      </c>
      <c r="N251" s="2">
        <f>YEAR(Sheet1[[#This Row],[policy_start_date]])</f>
        <v>2024</v>
      </c>
      <c r="O251" s="2" t="str">
        <f>TEXT(Sheet1[[#This Row],[policy_start_date]],"mmm")</f>
        <v>Mar</v>
      </c>
      <c r="P251" s="2" t="str">
        <f>"Q"&amp;ROUNDUP(MONTH(Sheet1[[#This Row],[policy_start_date]])/3,0)</f>
        <v>Q1</v>
      </c>
      <c r="Q251" s="2">
        <f ca="1">DATEDIF(Sheet1[[#This Row],[policy_start_date]],TODAY(),"D")</f>
        <v>869</v>
      </c>
      <c r="R251" s="2">
        <f>YEAR(Sheet1[[#This Row],[policy_end_date]])</f>
        <v>2025</v>
      </c>
      <c r="S251" s="2" t="str">
        <f>TEXT(Sheet1[[#This Row],[policy_end_date]],"mmm")</f>
        <v>May</v>
      </c>
      <c r="T251" s="2" t="str">
        <f>IF(Sheet1[[#This Row],[status]]="Active","Active","Inactive")</f>
        <v>Inactive</v>
      </c>
      <c r="U251" s="6">
        <f>Sheet1[[#This Row],[coverage_amount]]/Sheet1[[#This Row],[annual_premium]]</f>
        <v>17.514242637421514</v>
      </c>
    </row>
    <row r="252" spans="1:21" x14ac:dyDescent="0.3">
      <c r="A252" s="2" t="s">
        <v>678</v>
      </c>
      <c r="B252" s="2" t="s">
        <v>679</v>
      </c>
      <c r="C252" s="2" t="s">
        <v>35</v>
      </c>
      <c r="D252" s="51">
        <v>854803.8</v>
      </c>
      <c r="E252" s="51">
        <v>27258.47</v>
      </c>
      <c r="F252" s="1">
        <v>44498</v>
      </c>
      <c r="G252" s="1">
        <v>45642</v>
      </c>
      <c r="H252" s="2" t="s">
        <v>680</v>
      </c>
      <c r="I252" s="2" t="s">
        <v>18</v>
      </c>
      <c r="J252">
        <f>Sheet1[[#This Row],[policy_end_date]]-Sheet1[[#This Row],[policy_start_date]]</f>
        <v>1144</v>
      </c>
      <c r="K252" s="5">
        <f>(Sheet1[[#This Row],[policy_end_date]]-Sheet1[[#This Row],[policy_start_date]])/365</f>
        <v>3.1342465753424658</v>
      </c>
      <c r="L252" s="2" t="str">
        <f>IF(Sheet1[[#This Row],[coverage_amount]]&lt;300000,"Low",IF(Sheet1[[#This Row],[coverage_amount]]&lt;700000,"Medium","High"))</f>
        <v>High</v>
      </c>
      <c r="M252" s="2" t="str">
        <f>IF(Sheet1[[#This Row],[annual_premium]]&lt;15000,"Low",IF(Sheet1[[#This Row],[annual_premium]]&lt;35000,"Medium","High"))</f>
        <v>Medium</v>
      </c>
      <c r="N252" s="2">
        <f>YEAR(Sheet1[[#This Row],[policy_start_date]])</f>
        <v>2021</v>
      </c>
      <c r="O252" s="2" t="str">
        <f>TEXT(Sheet1[[#This Row],[policy_start_date]],"mmm")</f>
        <v>Oct</v>
      </c>
      <c r="P252" s="2" t="str">
        <f>"Q"&amp;ROUNDUP(MONTH(Sheet1[[#This Row],[policy_start_date]])/3,0)</f>
        <v>Q4</v>
      </c>
      <c r="Q252" s="2">
        <f ca="1">DATEDIF(Sheet1[[#This Row],[policy_start_date]],TODAY(),"D")</f>
        <v>1734</v>
      </c>
      <c r="R252" s="2">
        <f>YEAR(Sheet1[[#This Row],[policy_end_date]])</f>
        <v>2024</v>
      </c>
      <c r="S252" s="2" t="str">
        <f>TEXT(Sheet1[[#This Row],[policy_end_date]],"mmm")</f>
        <v>Dec</v>
      </c>
      <c r="T252" s="2" t="str">
        <f>IF(Sheet1[[#This Row],[status]]="Active","Active","Inactive")</f>
        <v>Inactive</v>
      </c>
      <c r="U252" s="6">
        <f>Sheet1[[#This Row],[coverage_amount]]/Sheet1[[#This Row],[annual_premium]]</f>
        <v>31.359199544215066</v>
      </c>
    </row>
    <row r="253" spans="1:21" x14ac:dyDescent="0.3">
      <c r="A253" s="2" t="s">
        <v>681</v>
      </c>
      <c r="B253" s="2" t="s">
        <v>682</v>
      </c>
      <c r="C253" s="2" t="s">
        <v>11</v>
      </c>
      <c r="D253" s="51">
        <v>320847.53000000003</v>
      </c>
      <c r="E253" s="51">
        <v>21186.83</v>
      </c>
      <c r="F253" s="1">
        <v>45031</v>
      </c>
      <c r="G253" s="1">
        <v>45550</v>
      </c>
      <c r="H253" s="2" t="s">
        <v>683</v>
      </c>
      <c r="I253" s="2" t="s">
        <v>13</v>
      </c>
      <c r="J253">
        <f>Sheet1[[#This Row],[policy_end_date]]-Sheet1[[#This Row],[policy_start_date]]</f>
        <v>519</v>
      </c>
      <c r="K253" s="5">
        <f>(Sheet1[[#This Row],[policy_end_date]]-Sheet1[[#This Row],[policy_start_date]])/365</f>
        <v>1.4219178082191781</v>
      </c>
      <c r="L253" s="2" t="str">
        <f>IF(Sheet1[[#This Row],[coverage_amount]]&lt;300000,"Low",IF(Sheet1[[#This Row],[coverage_amount]]&lt;700000,"Medium","High"))</f>
        <v>Medium</v>
      </c>
      <c r="M253" s="2" t="str">
        <f>IF(Sheet1[[#This Row],[annual_premium]]&lt;15000,"Low",IF(Sheet1[[#This Row],[annual_premium]]&lt;35000,"Medium","High"))</f>
        <v>Medium</v>
      </c>
      <c r="N253" s="2">
        <f>YEAR(Sheet1[[#This Row],[policy_start_date]])</f>
        <v>2023</v>
      </c>
      <c r="O253" s="2" t="str">
        <f>TEXT(Sheet1[[#This Row],[policy_start_date]],"mmm")</f>
        <v>Apr</v>
      </c>
      <c r="P253" s="2" t="str">
        <f>"Q"&amp;ROUNDUP(MONTH(Sheet1[[#This Row],[policy_start_date]])/3,0)</f>
        <v>Q2</v>
      </c>
      <c r="Q253" s="2">
        <f ca="1">DATEDIF(Sheet1[[#This Row],[policy_start_date]],TODAY(),"D")</f>
        <v>1201</v>
      </c>
      <c r="R253" s="2">
        <f>YEAR(Sheet1[[#This Row],[policy_end_date]])</f>
        <v>2024</v>
      </c>
      <c r="S253" s="2" t="str">
        <f>TEXT(Sheet1[[#This Row],[policy_end_date]],"mmm")</f>
        <v>Sep</v>
      </c>
      <c r="T253" s="2" t="str">
        <f>IF(Sheet1[[#This Row],[status]]="Active","Active","Inactive")</f>
        <v>Active</v>
      </c>
      <c r="U253" s="6">
        <f>Sheet1[[#This Row],[coverage_amount]]/Sheet1[[#This Row],[annual_premium]]</f>
        <v>15.143725134906921</v>
      </c>
    </row>
    <row r="254" spans="1:21" x14ac:dyDescent="0.3">
      <c r="A254" s="2" t="s">
        <v>684</v>
      </c>
      <c r="B254" s="2" t="s">
        <v>685</v>
      </c>
      <c r="C254" s="2" t="s">
        <v>27</v>
      </c>
      <c r="D254" s="51">
        <v>972660.03</v>
      </c>
      <c r="E254" s="51">
        <v>40740.79</v>
      </c>
      <c r="F254" s="1">
        <v>44654</v>
      </c>
      <c r="G254" s="1">
        <v>45760</v>
      </c>
      <c r="H254" s="2" t="s">
        <v>145</v>
      </c>
      <c r="I254" s="2" t="s">
        <v>13</v>
      </c>
      <c r="J254">
        <f>Sheet1[[#This Row],[policy_end_date]]-Sheet1[[#This Row],[policy_start_date]]</f>
        <v>1106</v>
      </c>
      <c r="K254" s="5">
        <f>(Sheet1[[#This Row],[policy_end_date]]-Sheet1[[#This Row],[policy_start_date]])/365</f>
        <v>3.0301369863013701</v>
      </c>
      <c r="L254" s="2" t="str">
        <f>IF(Sheet1[[#This Row],[coverage_amount]]&lt;300000,"Low",IF(Sheet1[[#This Row],[coverage_amount]]&lt;700000,"Medium","High"))</f>
        <v>High</v>
      </c>
      <c r="M254" s="2" t="str">
        <f>IF(Sheet1[[#This Row],[annual_premium]]&lt;15000,"Low",IF(Sheet1[[#This Row],[annual_premium]]&lt;35000,"Medium","High"))</f>
        <v>High</v>
      </c>
      <c r="N254" s="2">
        <f>YEAR(Sheet1[[#This Row],[policy_start_date]])</f>
        <v>2022</v>
      </c>
      <c r="O254" s="2" t="str">
        <f>TEXT(Sheet1[[#This Row],[policy_start_date]],"mmm")</f>
        <v>Apr</v>
      </c>
      <c r="P254" s="2" t="str">
        <f>"Q"&amp;ROUNDUP(MONTH(Sheet1[[#This Row],[policy_start_date]])/3,0)</f>
        <v>Q2</v>
      </c>
      <c r="Q254" s="2">
        <f ca="1">DATEDIF(Sheet1[[#This Row],[policy_start_date]],TODAY(),"D")</f>
        <v>1578</v>
      </c>
      <c r="R254" s="2">
        <f>YEAR(Sheet1[[#This Row],[policy_end_date]])</f>
        <v>2025</v>
      </c>
      <c r="S254" s="2" t="str">
        <f>TEXT(Sheet1[[#This Row],[policy_end_date]],"mmm")</f>
        <v>Apr</v>
      </c>
      <c r="T254" s="2" t="str">
        <f>IF(Sheet1[[#This Row],[status]]="Active","Active","Inactive")</f>
        <v>Active</v>
      </c>
      <c r="U254" s="6">
        <f>Sheet1[[#This Row],[coverage_amount]]/Sheet1[[#This Row],[annual_premium]]</f>
        <v>23.874353688281449</v>
      </c>
    </row>
    <row r="255" spans="1:21" x14ac:dyDescent="0.3">
      <c r="A255" s="2" t="s">
        <v>686</v>
      </c>
      <c r="B255" s="2" t="s">
        <v>687</v>
      </c>
      <c r="C255" s="2" t="s">
        <v>27</v>
      </c>
      <c r="D255" s="51">
        <v>160239.17000000001</v>
      </c>
      <c r="E255" s="51">
        <v>27344.23</v>
      </c>
      <c r="F255" s="1">
        <v>44135</v>
      </c>
      <c r="G255" s="1">
        <v>44229</v>
      </c>
      <c r="H255" s="2" t="s">
        <v>688</v>
      </c>
      <c r="I255" s="2" t="s">
        <v>29</v>
      </c>
      <c r="J255">
        <f>Sheet1[[#This Row],[policy_end_date]]-Sheet1[[#This Row],[policy_start_date]]</f>
        <v>94</v>
      </c>
      <c r="K255" s="5">
        <f>(Sheet1[[#This Row],[policy_end_date]]-Sheet1[[#This Row],[policy_start_date]])/365</f>
        <v>0.25753424657534246</v>
      </c>
      <c r="L255" s="2" t="str">
        <f>IF(Sheet1[[#This Row],[coverage_amount]]&lt;300000,"Low",IF(Sheet1[[#This Row],[coverage_amount]]&lt;700000,"Medium","High"))</f>
        <v>Low</v>
      </c>
      <c r="M255" s="2" t="str">
        <f>IF(Sheet1[[#This Row],[annual_premium]]&lt;15000,"Low",IF(Sheet1[[#This Row],[annual_premium]]&lt;35000,"Medium","High"))</f>
        <v>Medium</v>
      </c>
      <c r="N255" s="2">
        <f>YEAR(Sheet1[[#This Row],[policy_start_date]])</f>
        <v>2020</v>
      </c>
      <c r="O255" s="2" t="str">
        <f>TEXT(Sheet1[[#This Row],[policy_start_date]],"mmm")</f>
        <v>Oct</v>
      </c>
      <c r="P255" s="2" t="str">
        <f>"Q"&amp;ROUNDUP(MONTH(Sheet1[[#This Row],[policy_start_date]])/3,0)</f>
        <v>Q4</v>
      </c>
      <c r="Q255" s="2">
        <f ca="1">DATEDIF(Sheet1[[#This Row],[policy_start_date]],TODAY(),"D")</f>
        <v>2097</v>
      </c>
      <c r="R255" s="2">
        <f>YEAR(Sheet1[[#This Row],[policy_end_date]])</f>
        <v>2021</v>
      </c>
      <c r="S255" s="2" t="str">
        <f>TEXT(Sheet1[[#This Row],[policy_end_date]],"mmm")</f>
        <v>Feb</v>
      </c>
      <c r="T255" s="2" t="str">
        <f>IF(Sheet1[[#This Row],[status]]="Active","Active","Inactive")</f>
        <v>Inactive</v>
      </c>
      <c r="U255" s="6">
        <f>Sheet1[[#This Row],[coverage_amount]]/Sheet1[[#This Row],[annual_premium]]</f>
        <v>5.8600724906131942</v>
      </c>
    </row>
    <row r="256" spans="1:21" x14ac:dyDescent="0.3">
      <c r="A256" s="2" t="s">
        <v>689</v>
      </c>
      <c r="B256" s="2" t="s">
        <v>690</v>
      </c>
      <c r="C256" s="2" t="s">
        <v>16</v>
      </c>
      <c r="D256" s="51">
        <v>829486.2</v>
      </c>
      <c r="E256" s="51">
        <v>23057.09</v>
      </c>
      <c r="F256" s="1">
        <v>44814</v>
      </c>
      <c r="G256" s="1">
        <v>45208</v>
      </c>
      <c r="H256" s="2" t="s">
        <v>691</v>
      </c>
      <c r="I256" s="2" t="s">
        <v>18</v>
      </c>
      <c r="J256">
        <f>Sheet1[[#This Row],[policy_end_date]]-Sheet1[[#This Row],[policy_start_date]]</f>
        <v>394</v>
      </c>
      <c r="K256" s="5">
        <f>(Sheet1[[#This Row],[policy_end_date]]-Sheet1[[#This Row],[policy_start_date]])/365</f>
        <v>1.0794520547945206</v>
      </c>
      <c r="L256" s="2" t="str">
        <f>IF(Sheet1[[#This Row],[coverage_amount]]&lt;300000,"Low",IF(Sheet1[[#This Row],[coverage_amount]]&lt;700000,"Medium","High"))</f>
        <v>High</v>
      </c>
      <c r="M256" s="2" t="str">
        <f>IF(Sheet1[[#This Row],[annual_premium]]&lt;15000,"Low",IF(Sheet1[[#This Row],[annual_premium]]&lt;35000,"Medium","High"))</f>
        <v>Medium</v>
      </c>
      <c r="N256" s="2">
        <f>YEAR(Sheet1[[#This Row],[policy_start_date]])</f>
        <v>2022</v>
      </c>
      <c r="O256" s="2" t="str">
        <f>TEXT(Sheet1[[#This Row],[policy_start_date]],"mmm")</f>
        <v>Sep</v>
      </c>
      <c r="P256" s="2" t="str">
        <f>"Q"&amp;ROUNDUP(MONTH(Sheet1[[#This Row],[policy_start_date]])/3,0)</f>
        <v>Q3</v>
      </c>
      <c r="Q256" s="2">
        <f ca="1">DATEDIF(Sheet1[[#This Row],[policy_start_date]],TODAY(),"D")</f>
        <v>1418</v>
      </c>
      <c r="R256" s="2">
        <f>YEAR(Sheet1[[#This Row],[policy_end_date]])</f>
        <v>2023</v>
      </c>
      <c r="S256" s="2" t="str">
        <f>TEXT(Sheet1[[#This Row],[policy_end_date]],"mmm")</f>
        <v>Oct</v>
      </c>
      <c r="T256" s="2" t="str">
        <f>IF(Sheet1[[#This Row],[status]]="Active","Active","Inactive")</f>
        <v>Inactive</v>
      </c>
      <c r="U256" s="6">
        <f>Sheet1[[#This Row],[coverage_amount]]/Sheet1[[#This Row],[annual_premium]]</f>
        <v>35.9753203895201</v>
      </c>
    </row>
    <row r="257" spans="1:21" x14ac:dyDescent="0.3">
      <c r="A257" s="2" t="s">
        <v>692</v>
      </c>
      <c r="B257" s="2" t="s">
        <v>693</v>
      </c>
      <c r="C257" s="2" t="s">
        <v>16</v>
      </c>
      <c r="D257" s="51">
        <v>812541.41</v>
      </c>
      <c r="E257" s="51">
        <v>3586.79</v>
      </c>
      <c r="F257" s="1">
        <v>45304</v>
      </c>
      <c r="G257" s="1">
        <v>45423</v>
      </c>
      <c r="H257" s="2" t="s">
        <v>335</v>
      </c>
      <c r="I257" s="2" t="s">
        <v>13</v>
      </c>
      <c r="J257">
        <f>Sheet1[[#This Row],[policy_end_date]]-Sheet1[[#This Row],[policy_start_date]]</f>
        <v>119</v>
      </c>
      <c r="K257" s="5">
        <f>(Sheet1[[#This Row],[policy_end_date]]-Sheet1[[#This Row],[policy_start_date]])/365</f>
        <v>0.32602739726027397</v>
      </c>
      <c r="L257" s="2" t="str">
        <f>IF(Sheet1[[#This Row],[coverage_amount]]&lt;300000,"Low",IF(Sheet1[[#This Row],[coverage_amount]]&lt;700000,"Medium","High"))</f>
        <v>High</v>
      </c>
      <c r="M257" s="2" t="str">
        <f>IF(Sheet1[[#This Row],[annual_premium]]&lt;15000,"Low",IF(Sheet1[[#This Row],[annual_premium]]&lt;35000,"Medium","High"))</f>
        <v>Low</v>
      </c>
      <c r="N257" s="2">
        <f>YEAR(Sheet1[[#This Row],[policy_start_date]])</f>
        <v>2024</v>
      </c>
      <c r="O257" s="2" t="str">
        <f>TEXT(Sheet1[[#This Row],[policy_start_date]],"mmm")</f>
        <v>Jan</v>
      </c>
      <c r="P257" s="2" t="str">
        <f>"Q"&amp;ROUNDUP(MONTH(Sheet1[[#This Row],[policy_start_date]])/3,0)</f>
        <v>Q1</v>
      </c>
      <c r="Q257" s="2">
        <f ca="1">DATEDIF(Sheet1[[#This Row],[policy_start_date]],TODAY(),"D")</f>
        <v>928</v>
      </c>
      <c r="R257" s="2">
        <f>YEAR(Sheet1[[#This Row],[policy_end_date]])</f>
        <v>2024</v>
      </c>
      <c r="S257" s="2" t="str">
        <f>TEXT(Sheet1[[#This Row],[policy_end_date]],"mmm")</f>
        <v>May</v>
      </c>
      <c r="T257" s="2" t="str">
        <f>IF(Sheet1[[#This Row],[status]]="Active","Active","Inactive")</f>
        <v>Active</v>
      </c>
      <c r="U257" s="6">
        <f>Sheet1[[#This Row],[coverage_amount]]/Sheet1[[#This Row],[annual_premium]]</f>
        <v>226.53721293970375</v>
      </c>
    </row>
    <row r="258" spans="1:21" x14ac:dyDescent="0.3">
      <c r="A258" s="2" t="s">
        <v>694</v>
      </c>
      <c r="B258" s="2" t="s">
        <v>695</v>
      </c>
      <c r="C258" s="2" t="s">
        <v>39</v>
      </c>
      <c r="D258" s="51">
        <v>492301.26</v>
      </c>
      <c r="E258" s="51">
        <v>35273.480000000003</v>
      </c>
      <c r="F258" s="1">
        <v>44900</v>
      </c>
      <c r="G258" s="1">
        <v>44987</v>
      </c>
      <c r="H258" s="2" t="s">
        <v>257</v>
      </c>
      <c r="I258" s="2" t="s">
        <v>29</v>
      </c>
      <c r="J258">
        <f>Sheet1[[#This Row],[policy_end_date]]-Sheet1[[#This Row],[policy_start_date]]</f>
        <v>87</v>
      </c>
      <c r="K258" s="5">
        <f>(Sheet1[[#This Row],[policy_end_date]]-Sheet1[[#This Row],[policy_start_date]])/365</f>
        <v>0.23835616438356164</v>
      </c>
      <c r="L258" s="2" t="str">
        <f>IF(Sheet1[[#This Row],[coverage_amount]]&lt;300000,"Low",IF(Sheet1[[#This Row],[coverage_amount]]&lt;700000,"Medium","High"))</f>
        <v>Medium</v>
      </c>
      <c r="M258" s="2" t="str">
        <f>IF(Sheet1[[#This Row],[annual_premium]]&lt;15000,"Low",IF(Sheet1[[#This Row],[annual_premium]]&lt;35000,"Medium","High"))</f>
        <v>High</v>
      </c>
      <c r="N258" s="2">
        <f>YEAR(Sheet1[[#This Row],[policy_start_date]])</f>
        <v>2022</v>
      </c>
      <c r="O258" s="2" t="str">
        <f>TEXT(Sheet1[[#This Row],[policy_start_date]],"mmm")</f>
        <v>Dec</v>
      </c>
      <c r="P258" s="2" t="str">
        <f>"Q"&amp;ROUNDUP(MONTH(Sheet1[[#This Row],[policy_start_date]])/3,0)</f>
        <v>Q4</v>
      </c>
      <c r="Q258" s="2">
        <f ca="1">DATEDIF(Sheet1[[#This Row],[policy_start_date]],TODAY(),"D")</f>
        <v>1332</v>
      </c>
      <c r="R258" s="2">
        <f>YEAR(Sheet1[[#This Row],[policy_end_date]])</f>
        <v>2023</v>
      </c>
      <c r="S258" s="2" t="str">
        <f>TEXT(Sheet1[[#This Row],[policy_end_date]],"mmm")</f>
        <v>Mar</v>
      </c>
      <c r="T258" s="2" t="str">
        <f>IF(Sheet1[[#This Row],[status]]="Active","Active","Inactive")</f>
        <v>Inactive</v>
      </c>
      <c r="U258" s="6">
        <f>Sheet1[[#This Row],[coverage_amount]]/Sheet1[[#This Row],[annual_premium]]</f>
        <v>13.956696645751991</v>
      </c>
    </row>
    <row r="259" spans="1:21" x14ac:dyDescent="0.3">
      <c r="A259" s="2" t="s">
        <v>696</v>
      </c>
      <c r="B259" s="2" t="s">
        <v>697</v>
      </c>
      <c r="C259" s="2" t="s">
        <v>39</v>
      </c>
      <c r="D259" s="51">
        <v>837707.37</v>
      </c>
      <c r="E259" s="51">
        <v>48190.41</v>
      </c>
      <c r="F259" s="1">
        <v>44533</v>
      </c>
      <c r="G259" s="1">
        <v>44880</v>
      </c>
      <c r="H259" s="2" t="s">
        <v>698</v>
      </c>
      <c r="I259" s="2" t="s">
        <v>18</v>
      </c>
      <c r="J259">
        <f>Sheet1[[#This Row],[policy_end_date]]-Sheet1[[#This Row],[policy_start_date]]</f>
        <v>347</v>
      </c>
      <c r="K259" s="5">
        <f>(Sheet1[[#This Row],[policy_end_date]]-Sheet1[[#This Row],[policy_start_date]])/365</f>
        <v>0.9506849315068493</v>
      </c>
      <c r="L259" s="2" t="str">
        <f>IF(Sheet1[[#This Row],[coverage_amount]]&lt;300000,"Low",IF(Sheet1[[#This Row],[coverage_amount]]&lt;700000,"Medium","High"))</f>
        <v>High</v>
      </c>
      <c r="M259" s="2" t="str">
        <f>IF(Sheet1[[#This Row],[annual_premium]]&lt;15000,"Low",IF(Sheet1[[#This Row],[annual_premium]]&lt;35000,"Medium","High"))</f>
        <v>High</v>
      </c>
      <c r="N259" s="2">
        <f>YEAR(Sheet1[[#This Row],[policy_start_date]])</f>
        <v>2021</v>
      </c>
      <c r="O259" s="2" t="str">
        <f>TEXT(Sheet1[[#This Row],[policy_start_date]],"mmm")</f>
        <v>Dec</v>
      </c>
      <c r="P259" s="2" t="str">
        <f>"Q"&amp;ROUNDUP(MONTH(Sheet1[[#This Row],[policy_start_date]])/3,0)</f>
        <v>Q4</v>
      </c>
      <c r="Q259" s="2">
        <f ca="1">DATEDIF(Sheet1[[#This Row],[policy_start_date]],TODAY(),"D")</f>
        <v>1699</v>
      </c>
      <c r="R259" s="2">
        <f>YEAR(Sheet1[[#This Row],[policy_end_date]])</f>
        <v>2022</v>
      </c>
      <c r="S259" s="2" t="str">
        <f>TEXT(Sheet1[[#This Row],[policy_end_date]],"mmm")</f>
        <v>Nov</v>
      </c>
      <c r="T259" s="2" t="str">
        <f>IF(Sheet1[[#This Row],[status]]="Active","Active","Inactive")</f>
        <v>Inactive</v>
      </c>
      <c r="U259" s="6">
        <f>Sheet1[[#This Row],[coverage_amount]]/Sheet1[[#This Row],[annual_premium]]</f>
        <v>17.383279577824716</v>
      </c>
    </row>
    <row r="260" spans="1:21" x14ac:dyDescent="0.3">
      <c r="A260" s="2" t="s">
        <v>699</v>
      </c>
      <c r="B260" s="2" t="s">
        <v>700</v>
      </c>
      <c r="C260" s="2" t="s">
        <v>11</v>
      </c>
      <c r="D260" s="51">
        <v>300848.02</v>
      </c>
      <c r="E260" s="51">
        <v>43647.06</v>
      </c>
      <c r="F260" s="1">
        <v>44474</v>
      </c>
      <c r="G260" s="1">
        <v>44894</v>
      </c>
      <c r="H260" s="2" t="s">
        <v>43</v>
      </c>
      <c r="I260" s="2" t="s">
        <v>29</v>
      </c>
      <c r="J260">
        <f>Sheet1[[#This Row],[policy_end_date]]-Sheet1[[#This Row],[policy_start_date]]</f>
        <v>420</v>
      </c>
      <c r="K260" s="5">
        <f>(Sheet1[[#This Row],[policy_end_date]]-Sheet1[[#This Row],[policy_start_date]])/365</f>
        <v>1.1506849315068493</v>
      </c>
      <c r="L260" s="2" t="str">
        <f>IF(Sheet1[[#This Row],[coverage_amount]]&lt;300000,"Low",IF(Sheet1[[#This Row],[coverage_amount]]&lt;700000,"Medium","High"))</f>
        <v>Medium</v>
      </c>
      <c r="M260" s="2" t="str">
        <f>IF(Sheet1[[#This Row],[annual_premium]]&lt;15000,"Low",IF(Sheet1[[#This Row],[annual_premium]]&lt;35000,"Medium","High"))</f>
        <v>High</v>
      </c>
      <c r="N260" s="2">
        <f>YEAR(Sheet1[[#This Row],[policy_start_date]])</f>
        <v>2021</v>
      </c>
      <c r="O260" s="2" t="str">
        <f>TEXT(Sheet1[[#This Row],[policy_start_date]],"mmm")</f>
        <v>Oct</v>
      </c>
      <c r="P260" s="2" t="str">
        <f>"Q"&amp;ROUNDUP(MONTH(Sheet1[[#This Row],[policy_start_date]])/3,0)</f>
        <v>Q4</v>
      </c>
      <c r="Q260" s="2">
        <f ca="1">DATEDIF(Sheet1[[#This Row],[policy_start_date]],TODAY(),"D")</f>
        <v>1758</v>
      </c>
      <c r="R260" s="2">
        <f>YEAR(Sheet1[[#This Row],[policy_end_date]])</f>
        <v>2022</v>
      </c>
      <c r="S260" s="2" t="str">
        <f>TEXT(Sheet1[[#This Row],[policy_end_date]],"mmm")</f>
        <v>Nov</v>
      </c>
      <c r="T260" s="2" t="str">
        <f>IF(Sheet1[[#This Row],[status]]="Active","Active","Inactive")</f>
        <v>Inactive</v>
      </c>
      <c r="U260" s="6">
        <f>Sheet1[[#This Row],[coverage_amount]]/Sheet1[[#This Row],[annual_premium]]</f>
        <v>6.8927442077427443</v>
      </c>
    </row>
    <row r="261" spans="1:21" x14ac:dyDescent="0.3">
      <c r="A261" s="2" t="s">
        <v>701</v>
      </c>
      <c r="B261" s="2" t="s">
        <v>702</v>
      </c>
      <c r="C261" s="2" t="s">
        <v>35</v>
      </c>
      <c r="D261" s="51">
        <v>541022.82999999996</v>
      </c>
      <c r="E261" s="51">
        <v>49200.47</v>
      </c>
      <c r="F261" s="1">
        <v>44921</v>
      </c>
      <c r="G261" s="1">
        <v>45186</v>
      </c>
      <c r="H261" s="2" t="s">
        <v>432</v>
      </c>
      <c r="I261" s="2" t="s">
        <v>13</v>
      </c>
      <c r="J261">
        <f>Sheet1[[#This Row],[policy_end_date]]-Sheet1[[#This Row],[policy_start_date]]</f>
        <v>265</v>
      </c>
      <c r="K261" s="5">
        <f>(Sheet1[[#This Row],[policy_end_date]]-Sheet1[[#This Row],[policy_start_date]])/365</f>
        <v>0.72602739726027399</v>
      </c>
      <c r="L261" s="2" t="str">
        <f>IF(Sheet1[[#This Row],[coverage_amount]]&lt;300000,"Low",IF(Sheet1[[#This Row],[coverage_amount]]&lt;700000,"Medium","High"))</f>
        <v>Medium</v>
      </c>
      <c r="M261" s="2" t="str">
        <f>IF(Sheet1[[#This Row],[annual_premium]]&lt;15000,"Low",IF(Sheet1[[#This Row],[annual_premium]]&lt;35000,"Medium","High"))</f>
        <v>High</v>
      </c>
      <c r="N261" s="2">
        <f>YEAR(Sheet1[[#This Row],[policy_start_date]])</f>
        <v>2022</v>
      </c>
      <c r="O261" s="2" t="str">
        <f>TEXT(Sheet1[[#This Row],[policy_start_date]],"mmm")</f>
        <v>Dec</v>
      </c>
      <c r="P261" s="2" t="str">
        <f>"Q"&amp;ROUNDUP(MONTH(Sheet1[[#This Row],[policy_start_date]])/3,0)</f>
        <v>Q4</v>
      </c>
      <c r="Q261" s="2">
        <f ca="1">DATEDIF(Sheet1[[#This Row],[policy_start_date]],TODAY(),"D")</f>
        <v>1311</v>
      </c>
      <c r="R261" s="2">
        <f>YEAR(Sheet1[[#This Row],[policy_end_date]])</f>
        <v>2023</v>
      </c>
      <c r="S261" s="2" t="str">
        <f>TEXT(Sheet1[[#This Row],[policy_end_date]],"mmm")</f>
        <v>Sep</v>
      </c>
      <c r="T261" s="2" t="str">
        <f>IF(Sheet1[[#This Row],[status]]="Active","Active","Inactive")</f>
        <v>Active</v>
      </c>
      <c r="U261" s="6">
        <f>Sheet1[[#This Row],[coverage_amount]]/Sheet1[[#This Row],[annual_premium]]</f>
        <v>10.996293937842463</v>
      </c>
    </row>
    <row r="262" spans="1:21" x14ac:dyDescent="0.3">
      <c r="A262" s="2" t="s">
        <v>703</v>
      </c>
      <c r="B262" s="2" t="s">
        <v>704</v>
      </c>
      <c r="C262" s="2" t="s">
        <v>27</v>
      </c>
      <c r="D262" s="51">
        <v>301788.09000000003</v>
      </c>
      <c r="E262" s="51">
        <v>25287.75</v>
      </c>
      <c r="F262" s="1">
        <v>45313</v>
      </c>
      <c r="G262" s="1">
        <v>45404</v>
      </c>
      <c r="H262" s="2" t="s">
        <v>348</v>
      </c>
      <c r="I262" s="2" t="s">
        <v>18</v>
      </c>
      <c r="J262">
        <f>Sheet1[[#This Row],[policy_end_date]]-Sheet1[[#This Row],[policy_start_date]]</f>
        <v>91</v>
      </c>
      <c r="K262" s="5">
        <f>(Sheet1[[#This Row],[policy_end_date]]-Sheet1[[#This Row],[policy_start_date]])/365</f>
        <v>0.24931506849315069</v>
      </c>
      <c r="L262" s="2" t="str">
        <f>IF(Sheet1[[#This Row],[coverage_amount]]&lt;300000,"Low",IF(Sheet1[[#This Row],[coverage_amount]]&lt;700000,"Medium","High"))</f>
        <v>Medium</v>
      </c>
      <c r="M262" s="2" t="str">
        <f>IF(Sheet1[[#This Row],[annual_premium]]&lt;15000,"Low",IF(Sheet1[[#This Row],[annual_premium]]&lt;35000,"Medium","High"))</f>
        <v>Medium</v>
      </c>
      <c r="N262" s="2">
        <f>YEAR(Sheet1[[#This Row],[policy_start_date]])</f>
        <v>2024</v>
      </c>
      <c r="O262" s="2" t="str">
        <f>TEXT(Sheet1[[#This Row],[policy_start_date]],"mmm")</f>
        <v>Jan</v>
      </c>
      <c r="P262" s="2" t="str">
        <f>"Q"&amp;ROUNDUP(MONTH(Sheet1[[#This Row],[policy_start_date]])/3,0)</f>
        <v>Q1</v>
      </c>
      <c r="Q262" s="2">
        <f ca="1">DATEDIF(Sheet1[[#This Row],[policy_start_date]],TODAY(),"D")</f>
        <v>919</v>
      </c>
      <c r="R262" s="2">
        <f>YEAR(Sheet1[[#This Row],[policy_end_date]])</f>
        <v>2024</v>
      </c>
      <c r="S262" s="2" t="str">
        <f>TEXT(Sheet1[[#This Row],[policy_end_date]],"mmm")</f>
        <v>Apr</v>
      </c>
      <c r="T262" s="2" t="str">
        <f>IF(Sheet1[[#This Row],[status]]="Active","Active","Inactive")</f>
        <v>Inactive</v>
      </c>
      <c r="U262" s="6">
        <f>Sheet1[[#This Row],[coverage_amount]]/Sheet1[[#This Row],[annual_premium]]</f>
        <v>11.934161402259988</v>
      </c>
    </row>
    <row r="263" spans="1:21" x14ac:dyDescent="0.3">
      <c r="A263" s="2" t="s">
        <v>705</v>
      </c>
      <c r="B263" s="2" t="s">
        <v>706</v>
      </c>
      <c r="C263" s="2" t="s">
        <v>16</v>
      </c>
      <c r="D263" s="51">
        <v>376067.13</v>
      </c>
      <c r="E263" s="51">
        <v>28573.97</v>
      </c>
      <c r="F263" s="1">
        <v>45091</v>
      </c>
      <c r="G263" s="1">
        <v>45696</v>
      </c>
      <c r="H263" s="2" t="s">
        <v>231</v>
      </c>
      <c r="I263" s="2" t="s">
        <v>18</v>
      </c>
      <c r="J263">
        <f>Sheet1[[#This Row],[policy_end_date]]-Sheet1[[#This Row],[policy_start_date]]</f>
        <v>605</v>
      </c>
      <c r="K263" s="5">
        <f>(Sheet1[[#This Row],[policy_end_date]]-Sheet1[[#This Row],[policy_start_date]])/365</f>
        <v>1.6575342465753424</v>
      </c>
      <c r="L263" s="2" t="str">
        <f>IF(Sheet1[[#This Row],[coverage_amount]]&lt;300000,"Low",IF(Sheet1[[#This Row],[coverage_amount]]&lt;700000,"Medium","High"))</f>
        <v>Medium</v>
      </c>
      <c r="M263" s="2" t="str">
        <f>IF(Sheet1[[#This Row],[annual_premium]]&lt;15000,"Low",IF(Sheet1[[#This Row],[annual_premium]]&lt;35000,"Medium","High"))</f>
        <v>Medium</v>
      </c>
      <c r="N263" s="2">
        <f>YEAR(Sheet1[[#This Row],[policy_start_date]])</f>
        <v>2023</v>
      </c>
      <c r="O263" s="2" t="str">
        <f>TEXT(Sheet1[[#This Row],[policy_start_date]],"mmm")</f>
        <v>Jun</v>
      </c>
      <c r="P263" s="2" t="str">
        <f>"Q"&amp;ROUNDUP(MONTH(Sheet1[[#This Row],[policy_start_date]])/3,0)</f>
        <v>Q2</v>
      </c>
      <c r="Q263" s="2">
        <f ca="1">DATEDIF(Sheet1[[#This Row],[policy_start_date]],TODAY(),"D")</f>
        <v>1141</v>
      </c>
      <c r="R263" s="2">
        <f>YEAR(Sheet1[[#This Row],[policy_end_date]])</f>
        <v>2025</v>
      </c>
      <c r="S263" s="2" t="str">
        <f>TEXT(Sheet1[[#This Row],[policy_end_date]],"mmm")</f>
        <v>Feb</v>
      </c>
      <c r="T263" s="2" t="str">
        <f>IF(Sheet1[[#This Row],[status]]="Active","Active","Inactive")</f>
        <v>Inactive</v>
      </c>
      <c r="U263" s="6">
        <f>Sheet1[[#This Row],[coverage_amount]]/Sheet1[[#This Row],[annual_premium]]</f>
        <v>13.161178863140123</v>
      </c>
    </row>
    <row r="264" spans="1:21" x14ac:dyDescent="0.3">
      <c r="A264" s="2" t="s">
        <v>707</v>
      </c>
      <c r="B264" s="2" t="s">
        <v>708</v>
      </c>
      <c r="C264" s="2" t="s">
        <v>39</v>
      </c>
      <c r="D264" s="51">
        <v>803917.28</v>
      </c>
      <c r="E264" s="51">
        <v>48348.49</v>
      </c>
      <c r="F264" s="1">
        <v>44739</v>
      </c>
      <c r="G264" s="1">
        <v>44992</v>
      </c>
      <c r="H264" s="2" t="s">
        <v>461</v>
      </c>
      <c r="I264" s="2" t="s">
        <v>13</v>
      </c>
      <c r="J264">
        <f>Sheet1[[#This Row],[policy_end_date]]-Sheet1[[#This Row],[policy_start_date]]</f>
        <v>253</v>
      </c>
      <c r="K264" s="5">
        <f>(Sheet1[[#This Row],[policy_end_date]]-Sheet1[[#This Row],[policy_start_date]])/365</f>
        <v>0.69315068493150689</v>
      </c>
      <c r="L264" s="2" t="str">
        <f>IF(Sheet1[[#This Row],[coverage_amount]]&lt;300000,"Low",IF(Sheet1[[#This Row],[coverage_amount]]&lt;700000,"Medium","High"))</f>
        <v>High</v>
      </c>
      <c r="M264" s="2" t="str">
        <f>IF(Sheet1[[#This Row],[annual_premium]]&lt;15000,"Low",IF(Sheet1[[#This Row],[annual_premium]]&lt;35000,"Medium","High"))</f>
        <v>High</v>
      </c>
      <c r="N264" s="2">
        <f>YEAR(Sheet1[[#This Row],[policy_start_date]])</f>
        <v>2022</v>
      </c>
      <c r="O264" s="2" t="str">
        <f>TEXT(Sheet1[[#This Row],[policy_start_date]],"mmm")</f>
        <v>Jun</v>
      </c>
      <c r="P264" s="2" t="str">
        <f>"Q"&amp;ROUNDUP(MONTH(Sheet1[[#This Row],[policy_start_date]])/3,0)</f>
        <v>Q2</v>
      </c>
      <c r="Q264" s="2">
        <f ca="1">DATEDIF(Sheet1[[#This Row],[policy_start_date]],TODAY(),"D")</f>
        <v>1493</v>
      </c>
      <c r="R264" s="2">
        <f>YEAR(Sheet1[[#This Row],[policy_end_date]])</f>
        <v>2023</v>
      </c>
      <c r="S264" s="2" t="str">
        <f>TEXT(Sheet1[[#This Row],[policy_end_date]],"mmm")</f>
        <v>Mar</v>
      </c>
      <c r="T264" s="2" t="str">
        <f>IF(Sheet1[[#This Row],[status]]="Active","Active","Inactive")</f>
        <v>Active</v>
      </c>
      <c r="U264" s="6">
        <f>Sheet1[[#This Row],[coverage_amount]]/Sheet1[[#This Row],[annual_premium]]</f>
        <v>16.62755713777204</v>
      </c>
    </row>
    <row r="265" spans="1:21" x14ac:dyDescent="0.3">
      <c r="A265" s="2" t="s">
        <v>709</v>
      </c>
      <c r="B265" s="2" t="s">
        <v>710</v>
      </c>
      <c r="C265" s="2" t="s">
        <v>11</v>
      </c>
      <c r="D265" s="51">
        <v>724403.14</v>
      </c>
      <c r="E265" s="51">
        <v>38668.44</v>
      </c>
      <c r="F265" s="1">
        <v>44559</v>
      </c>
      <c r="G265" s="1">
        <v>44666</v>
      </c>
      <c r="H265" s="2" t="s">
        <v>471</v>
      </c>
      <c r="I265" s="2" t="s">
        <v>29</v>
      </c>
      <c r="J265">
        <f>Sheet1[[#This Row],[policy_end_date]]-Sheet1[[#This Row],[policy_start_date]]</f>
        <v>107</v>
      </c>
      <c r="K265" s="5">
        <f>(Sheet1[[#This Row],[policy_end_date]]-Sheet1[[#This Row],[policy_start_date]])/365</f>
        <v>0.29315068493150687</v>
      </c>
      <c r="L265" s="2" t="str">
        <f>IF(Sheet1[[#This Row],[coverage_amount]]&lt;300000,"Low",IF(Sheet1[[#This Row],[coverage_amount]]&lt;700000,"Medium","High"))</f>
        <v>High</v>
      </c>
      <c r="M265" s="2" t="str">
        <f>IF(Sheet1[[#This Row],[annual_premium]]&lt;15000,"Low",IF(Sheet1[[#This Row],[annual_premium]]&lt;35000,"Medium","High"))</f>
        <v>High</v>
      </c>
      <c r="N265" s="2">
        <f>YEAR(Sheet1[[#This Row],[policy_start_date]])</f>
        <v>2021</v>
      </c>
      <c r="O265" s="2" t="str">
        <f>TEXT(Sheet1[[#This Row],[policy_start_date]],"mmm")</f>
        <v>Dec</v>
      </c>
      <c r="P265" s="2" t="str">
        <f>"Q"&amp;ROUNDUP(MONTH(Sheet1[[#This Row],[policy_start_date]])/3,0)</f>
        <v>Q4</v>
      </c>
      <c r="Q265" s="2">
        <f ca="1">DATEDIF(Sheet1[[#This Row],[policy_start_date]],TODAY(),"D")</f>
        <v>1673</v>
      </c>
      <c r="R265" s="2">
        <f>YEAR(Sheet1[[#This Row],[policy_end_date]])</f>
        <v>2022</v>
      </c>
      <c r="S265" s="2" t="str">
        <f>TEXT(Sheet1[[#This Row],[policy_end_date]],"mmm")</f>
        <v>Apr</v>
      </c>
      <c r="T265" s="2" t="str">
        <f>IF(Sheet1[[#This Row],[status]]="Active","Active","Inactive")</f>
        <v>Inactive</v>
      </c>
      <c r="U265" s="6">
        <f>Sheet1[[#This Row],[coverage_amount]]/Sheet1[[#This Row],[annual_premium]]</f>
        <v>18.733704799055765</v>
      </c>
    </row>
    <row r="266" spans="1:21" x14ac:dyDescent="0.3">
      <c r="A266" s="2" t="s">
        <v>711</v>
      </c>
      <c r="B266" s="2" t="s">
        <v>712</v>
      </c>
      <c r="C266" s="2" t="s">
        <v>16</v>
      </c>
      <c r="D266" s="51">
        <v>761140.38</v>
      </c>
      <c r="E266" s="51">
        <v>33315.46</v>
      </c>
      <c r="F266" s="1">
        <v>45374</v>
      </c>
      <c r="G266" s="1">
        <v>45708</v>
      </c>
      <c r="H266" s="2" t="s">
        <v>713</v>
      </c>
      <c r="I266" s="2" t="s">
        <v>13</v>
      </c>
      <c r="J266">
        <f>Sheet1[[#This Row],[policy_end_date]]-Sheet1[[#This Row],[policy_start_date]]</f>
        <v>334</v>
      </c>
      <c r="K266" s="5">
        <f>(Sheet1[[#This Row],[policy_end_date]]-Sheet1[[#This Row],[policy_start_date]])/365</f>
        <v>0.91506849315068495</v>
      </c>
      <c r="L266" s="2" t="str">
        <f>IF(Sheet1[[#This Row],[coverage_amount]]&lt;300000,"Low",IF(Sheet1[[#This Row],[coverage_amount]]&lt;700000,"Medium","High"))</f>
        <v>High</v>
      </c>
      <c r="M266" s="2" t="str">
        <f>IF(Sheet1[[#This Row],[annual_premium]]&lt;15000,"Low",IF(Sheet1[[#This Row],[annual_premium]]&lt;35000,"Medium","High"))</f>
        <v>Medium</v>
      </c>
      <c r="N266" s="2">
        <f>YEAR(Sheet1[[#This Row],[policy_start_date]])</f>
        <v>2024</v>
      </c>
      <c r="O266" s="2" t="str">
        <f>TEXT(Sheet1[[#This Row],[policy_start_date]],"mmm")</f>
        <v>Mar</v>
      </c>
      <c r="P266" s="2" t="str">
        <f>"Q"&amp;ROUNDUP(MONTH(Sheet1[[#This Row],[policy_start_date]])/3,0)</f>
        <v>Q1</v>
      </c>
      <c r="Q266" s="2">
        <f ca="1">DATEDIF(Sheet1[[#This Row],[policy_start_date]],TODAY(),"D")</f>
        <v>858</v>
      </c>
      <c r="R266" s="2">
        <f>YEAR(Sheet1[[#This Row],[policy_end_date]])</f>
        <v>2025</v>
      </c>
      <c r="S266" s="2" t="str">
        <f>TEXT(Sheet1[[#This Row],[policy_end_date]],"mmm")</f>
        <v>Feb</v>
      </c>
      <c r="T266" s="2" t="str">
        <f>IF(Sheet1[[#This Row],[status]]="Active","Active","Inactive")</f>
        <v>Active</v>
      </c>
      <c r="U266" s="6">
        <f>Sheet1[[#This Row],[coverage_amount]]/Sheet1[[#This Row],[annual_premium]]</f>
        <v>22.84646167274893</v>
      </c>
    </row>
    <row r="267" spans="1:21" x14ac:dyDescent="0.3">
      <c r="A267" s="2" t="s">
        <v>714</v>
      </c>
      <c r="B267" s="2" t="s">
        <v>715</v>
      </c>
      <c r="C267" s="2" t="s">
        <v>11</v>
      </c>
      <c r="D267" s="51">
        <v>784703.57</v>
      </c>
      <c r="E267" s="51">
        <v>12682.66</v>
      </c>
      <c r="F267" s="1">
        <v>45139</v>
      </c>
      <c r="G267" s="1">
        <v>45433</v>
      </c>
      <c r="H267" s="2" t="s">
        <v>257</v>
      </c>
      <c r="I267" s="2" t="s">
        <v>29</v>
      </c>
      <c r="J267">
        <f>Sheet1[[#This Row],[policy_end_date]]-Sheet1[[#This Row],[policy_start_date]]</f>
        <v>294</v>
      </c>
      <c r="K267" s="5">
        <f>(Sheet1[[#This Row],[policy_end_date]]-Sheet1[[#This Row],[policy_start_date]])/365</f>
        <v>0.80547945205479454</v>
      </c>
      <c r="L267" s="2" t="str">
        <f>IF(Sheet1[[#This Row],[coverage_amount]]&lt;300000,"Low",IF(Sheet1[[#This Row],[coverage_amount]]&lt;700000,"Medium","High"))</f>
        <v>High</v>
      </c>
      <c r="M267" s="2" t="str">
        <f>IF(Sheet1[[#This Row],[annual_premium]]&lt;15000,"Low",IF(Sheet1[[#This Row],[annual_premium]]&lt;35000,"Medium","High"))</f>
        <v>Low</v>
      </c>
      <c r="N267" s="2">
        <f>YEAR(Sheet1[[#This Row],[policy_start_date]])</f>
        <v>2023</v>
      </c>
      <c r="O267" s="2" t="str">
        <f>TEXT(Sheet1[[#This Row],[policy_start_date]],"mmm")</f>
        <v>Aug</v>
      </c>
      <c r="P267" s="2" t="str">
        <f>"Q"&amp;ROUNDUP(MONTH(Sheet1[[#This Row],[policy_start_date]])/3,0)</f>
        <v>Q3</v>
      </c>
      <c r="Q267" s="2">
        <f ca="1">DATEDIF(Sheet1[[#This Row],[policy_start_date]],TODAY(),"D")</f>
        <v>1093</v>
      </c>
      <c r="R267" s="2">
        <f>YEAR(Sheet1[[#This Row],[policy_end_date]])</f>
        <v>2024</v>
      </c>
      <c r="S267" s="2" t="str">
        <f>TEXT(Sheet1[[#This Row],[policy_end_date]],"mmm")</f>
        <v>May</v>
      </c>
      <c r="T267" s="2" t="str">
        <f>IF(Sheet1[[#This Row],[status]]="Active","Active","Inactive")</f>
        <v>Inactive</v>
      </c>
      <c r="U267" s="6">
        <f>Sheet1[[#This Row],[coverage_amount]]/Sheet1[[#This Row],[annual_premium]]</f>
        <v>61.87216009890669</v>
      </c>
    </row>
    <row r="268" spans="1:21" x14ac:dyDescent="0.3">
      <c r="A268" s="2" t="s">
        <v>716</v>
      </c>
      <c r="B268" s="2" t="s">
        <v>235</v>
      </c>
      <c r="C268" s="2" t="s">
        <v>39</v>
      </c>
      <c r="D268" s="51">
        <v>780380.84</v>
      </c>
      <c r="E268" s="51">
        <v>48707.09</v>
      </c>
      <c r="F268" s="1">
        <v>44762</v>
      </c>
      <c r="G268" s="1">
        <v>45095</v>
      </c>
      <c r="H268" s="2" t="s">
        <v>717</v>
      </c>
      <c r="I268" s="2" t="s">
        <v>13</v>
      </c>
      <c r="J268">
        <f>Sheet1[[#This Row],[policy_end_date]]-Sheet1[[#This Row],[policy_start_date]]</f>
        <v>333</v>
      </c>
      <c r="K268" s="5">
        <f>(Sheet1[[#This Row],[policy_end_date]]-Sheet1[[#This Row],[policy_start_date]])/365</f>
        <v>0.9123287671232877</v>
      </c>
      <c r="L268" s="2" t="str">
        <f>IF(Sheet1[[#This Row],[coverage_amount]]&lt;300000,"Low",IF(Sheet1[[#This Row],[coverage_amount]]&lt;700000,"Medium","High"))</f>
        <v>High</v>
      </c>
      <c r="M268" s="2" t="str">
        <f>IF(Sheet1[[#This Row],[annual_premium]]&lt;15000,"Low",IF(Sheet1[[#This Row],[annual_premium]]&lt;35000,"Medium","High"))</f>
        <v>High</v>
      </c>
      <c r="N268" s="2">
        <f>YEAR(Sheet1[[#This Row],[policy_start_date]])</f>
        <v>2022</v>
      </c>
      <c r="O268" s="2" t="str">
        <f>TEXT(Sheet1[[#This Row],[policy_start_date]],"mmm")</f>
        <v>Jul</v>
      </c>
      <c r="P268" s="2" t="str">
        <f>"Q"&amp;ROUNDUP(MONTH(Sheet1[[#This Row],[policy_start_date]])/3,0)</f>
        <v>Q3</v>
      </c>
      <c r="Q268" s="2">
        <f ca="1">DATEDIF(Sheet1[[#This Row],[policy_start_date]],TODAY(),"D")</f>
        <v>1470</v>
      </c>
      <c r="R268" s="2">
        <f>YEAR(Sheet1[[#This Row],[policy_end_date]])</f>
        <v>2023</v>
      </c>
      <c r="S268" s="2" t="str">
        <f>TEXT(Sheet1[[#This Row],[policy_end_date]],"mmm")</f>
        <v>Jun</v>
      </c>
      <c r="T268" s="2" t="str">
        <f>IF(Sheet1[[#This Row],[status]]="Active","Active","Inactive")</f>
        <v>Active</v>
      </c>
      <c r="U268" s="6">
        <f>Sheet1[[#This Row],[coverage_amount]]/Sheet1[[#This Row],[annual_premium]]</f>
        <v>16.021914674023844</v>
      </c>
    </row>
    <row r="269" spans="1:21" x14ac:dyDescent="0.3">
      <c r="A269" s="2" t="s">
        <v>718</v>
      </c>
      <c r="B269" s="2" t="s">
        <v>719</v>
      </c>
      <c r="C269" s="2" t="s">
        <v>16</v>
      </c>
      <c r="D269" s="51">
        <v>936679.79</v>
      </c>
      <c r="E269" s="51">
        <v>6729.17</v>
      </c>
      <c r="F269" s="1">
        <v>44334</v>
      </c>
      <c r="G269" s="1">
        <v>45817</v>
      </c>
      <c r="H269" s="2" t="s">
        <v>720</v>
      </c>
      <c r="I269" s="2" t="s">
        <v>29</v>
      </c>
      <c r="J269">
        <f>Sheet1[[#This Row],[policy_end_date]]-Sheet1[[#This Row],[policy_start_date]]</f>
        <v>1483</v>
      </c>
      <c r="K269" s="5">
        <f>(Sheet1[[#This Row],[policy_end_date]]-Sheet1[[#This Row],[policy_start_date]])/365</f>
        <v>4.0630136986301366</v>
      </c>
      <c r="L269" s="2" t="str">
        <f>IF(Sheet1[[#This Row],[coverage_amount]]&lt;300000,"Low",IF(Sheet1[[#This Row],[coverage_amount]]&lt;700000,"Medium","High"))</f>
        <v>High</v>
      </c>
      <c r="M269" s="2" t="str">
        <f>IF(Sheet1[[#This Row],[annual_premium]]&lt;15000,"Low",IF(Sheet1[[#This Row],[annual_premium]]&lt;35000,"Medium","High"))</f>
        <v>Low</v>
      </c>
      <c r="N269" s="2">
        <f>YEAR(Sheet1[[#This Row],[policy_start_date]])</f>
        <v>2021</v>
      </c>
      <c r="O269" s="2" t="str">
        <f>TEXT(Sheet1[[#This Row],[policy_start_date]],"mmm")</f>
        <v>May</v>
      </c>
      <c r="P269" s="2" t="str">
        <f>"Q"&amp;ROUNDUP(MONTH(Sheet1[[#This Row],[policy_start_date]])/3,0)</f>
        <v>Q2</v>
      </c>
      <c r="Q269" s="2">
        <f ca="1">DATEDIF(Sheet1[[#This Row],[policy_start_date]],TODAY(),"D")</f>
        <v>1898</v>
      </c>
      <c r="R269" s="2">
        <f>YEAR(Sheet1[[#This Row],[policy_end_date]])</f>
        <v>2025</v>
      </c>
      <c r="S269" s="2" t="str">
        <f>TEXT(Sheet1[[#This Row],[policy_end_date]],"mmm")</f>
        <v>Jun</v>
      </c>
      <c r="T269" s="2" t="str">
        <f>IF(Sheet1[[#This Row],[status]]="Active","Active","Inactive")</f>
        <v>Inactive</v>
      </c>
      <c r="U269" s="6">
        <f>Sheet1[[#This Row],[coverage_amount]]/Sheet1[[#This Row],[annual_premium]]</f>
        <v>139.19692770430825</v>
      </c>
    </row>
    <row r="270" spans="1:21" x14ac:dyDescent="0.3">
      <c r="A270" s="2" t="s">
        <v>721</v>
      </c>
      <c r="B270" s="2" t="s">
        <v>722</v>
      </c>
      <c r="C270" s="2" t="s">
        <v>39</v>
      </c>
      <c r="D270" s="51">
        <v>436286.53</v>
      </c>
      <c r="E270" s="51">
        <v>23462.240000000002</v>
      </c>
      <c r="F270" s="1">
        <v>45379</v>
      </c>
      <c r="G270" s="1">
        <v>45416</v>
      </c>
      <c r="H270" s="2" t="s">
        <v>723</v>
      </c>
      <c r="I270" s="2" t="s">
        <v>13</v>
      </c>
      <c r="J270">
        <f>Sheet1[[#This Row],[policy_end_date]]-Sheet1[[#This Row],[policy_start_date]]</f>
        <v>37</v>
      </c>
      <c r="K270" s="5">
        <f>(Sheet1[[#This Row],[policy_end_date]]-Sheet1[[#This Row],[policy_start_date]])/365</f>
        <v>0.10136986301369863</v>
      </c>
      <c r="L270" s="2" t="str">
        <f>IF(Sheet1[[#This Row],[coverage_amount]]&lt;300000,"Low",IF(Sheet1[[#This Row],[coverage_amount]]&lt;700000,"Medium","High"))</f>
        <v>Medium</v>
      </c>
      <c r="M270" s="2" t="str">
        <f>IF(Sheet1[[#This Row],[annual_premium]]&lt;15000,"Low",IF(Sheet1[[#This Row],[annual_premium]]&lt;35000,"Medium","High"))</f>
        <v>Medium</v>
      </c>
      <c r="N270" s="2">
        <f>YEAR(Sheet1[[#This Row],[policy_start_date]])</f>
        <v>2024</v>
      </c>
      <c r="O270" s="2" t="str">
        <f>TEXT(Sheet1[[#This Row],[policy_start_date]],"mmm")</f>
        <v>Mar</v>
      </c>
      <c r="P270" s="2" t="str">
        <f>"Q"&amp;ROUNDUP(MONTH(Sheet1[[#This Row],[policy_start_date]])/3,0)</f>
        <v>Q1</v>
      </c>
      <c r="Q270" s="2">
        <f ca="1">DATEDIF(Sheet1[[#This Row],[policy_start_date]],TODAY(),"D")</f>
        <v>853</v>
      </c>
      <c r="R270" s="2">
        <f>YEAR(Sheet1[[#This Row],[policy_end_date]])</f>
        <v>2024</v>
      </c>
      <c r="S270" s="2" t="str">
        <f>TEXT(Sheet1[[#This Row],[policy_end_date]],"mmm")</f>
        <v>May</v>
      </c>
      <c r="T270" s="2" t="str">
        <f>IF(Sheet1[[#This Row],[status]]="Active","Active","Inactive")</f>
        <v>Active</v>
      </c>
      <c r="U270" s="6">
        <f>Sheet1[[#This Row],[coverage_amount]]/Sheet1[[#This Row],[annual_premium]]</f>
        <v>18.595263282619221</v>
      </c>
    </row>
    <row r="271" spans="1:21" x14ac:dyDescent="0.3">
      <c r="A271" s="2" t="s">
        <v>724</v>
      </c>
      <c r="B271" s="2" t="s">
        <v>725</v>
      </c>
      <c r="C271" s="2" t="s">
        <v>39</v>
      </c>
      <c r="D271" s="51">
        <v>553840.89</v>
      </c>
      <c r="E271" s="51">
        <v>6354.43</v>
      </c>
      <c r="F271" s="1">
        <v>45022</v>
      </c>
      <c r="G271" s="1">
        <v>45029</v>
      </c>
      <c r="H271" s="2" t="s">
        <v>726</v>
      </c>
      <c r="I271" s="2" t="s">
        <v>29</v>
      </c>
      <c r="J271">
        <f>Sheet1[[#This Row],[policy_end_date]]-Sheet1[[#This Row],[policy_start_date]]</f>
        <v>7</v>
      </c>
      <c r="K271" s="5">
        <f>(Sheet1[[#This Row],[policy_end_date]]-Sheet1[[#This Row],[policy_start_date]])/365</f>
        <v>1.9178082191780823E-2</v>
      </c>
      <c r="L271" s="2" t="str">
        <f>IF(Sheet1[[#This Row],[coverage_amount]]&lt;300000,"Low",IF(Sheet1[[#This Row],[coverage_amount]]&lt;700000,"Medium","High"))</f>
        <v>Medium</v>
      </c>
      <c r="M271" s="2" t="str">
        <f>IF(Sheet1[[#This Row],[annual_premium]]&lt;15000,"Low",IF(Sheet1[[#This Row],[annual_premium]]&lt;35000,"Medium","High"))</f>
        <v>Low</v>
      </c>
      <c r="N271" s="2">
        <f>YEAR(Sheet1[[#This Row],[policy_start_date]])</f>
        <v>2023</v>
      </c>
      <c r="O271" s="2" t="str">
        <f>TEXT(Sheet1[[#This Row],[policy_start_date]],"mmm")</f>
        <v>Apr</v>
      </c>
      <c r="P271" s="2" t="str">
        <f>"Q"&amp;ROUNDUP(MONTH(Sheet1[[#This Row],[policy_start_date]])/3,0)</f>
        <v>Q2</v>
      </c>
      <c r="Q271" s="2">
        <f ca="1">DATEDIF(Sheet1[[#This Row],[policy_start_date]],TODAY(),"D")</f>
        <v>1210</v>
      </c>
      <c r="R271" s="2">
        <f>YEAR(Sheet1[[#This Row],[policy_end_date]])</f>
        <v>2023</v>
      </c>
      <c r="S271" s="2" t="str">
        <f>TEXT(Sheet1[[#This Row],[policy_end_date]],"mmm")</f>
        <v>Apr</v>
      </c>
      <c r="T271" s="2" t="str">
        <f>IF(Sheet1[[#This Row],[status]]="Active","Active","Inactive")</f>
        <v>Inactive</v>
      </c>
      <c r="U271" s="6">
        <f>Sheet1[[#This Row],[coverage_amount]]/Sheet1[[#This Row],[annual_premium]]</f>
        <v>87.158232917822687</v>
      </c>
    </row>
    <row r="272" spans="1:21" x14ac:dyDescent="0.3">
      <c r="A272" s="2" t="s">
        <v>727</v>
      </c>
      <c r="B272" s="2" t="s">
        <v>728</v>
      </c>
      <c r="C272" s="2" t="s">
        <v>39</v>
      </c>
      <c r="D272" s="51">
        <v>809284.67</v>
      </c>
      <c r="E272" s="51">
        <v>3118.62</v>
      </c>
      <c r="F272" s="1">
        <v>44648</v>
      </c>
      <c r="G272" s="1">
        <v>45035</v>
      </c>
      <c r="H272" s="2" t="s">
        <v>231</v>
      </c>
      <c r="I272" s="2" t="s">
        <v>13</v>
      </c>
      <c r="J272">
        <f>Sheet1[[#This Row],[policy_end_date]]-Sheet1[[#This Row],[policy_start_date]]</f>
        <v>387</v>
      </c>
      <c r="K272" s="5">
        <f>(Sheet1[[#This Row],[policy_end_date]]-Sheet1[[#This Row],[policy_start_date]])/365</f>
        <v>1.0602739726027397</v>
      </c>
      <c r="L272" s="2" t="str">
        <f>IF(Sheet1[[#This Row],[coverage_amount]]&lt;300000,"Low",IF(Sheet1[[#This Row],[coverage_amount]]&lt;700000,"Medium","High"))</f>
        <v>High</v>
      </c>
      <c r="M272" s="2" t="str">
        <f>IF(Sheet1[[#This Row],[annual_premium]]&lt;15000,"Low",IF(Sheet1[[#This Row],[annual_premium]]&lt;35000,"Medium","High"))</f>
        <v>Low</v>
      </c>
      <c r="N272" s="2">
        <f>YEAR(Sheet1[[#This Row],[policy_start_date]])</f>
        <v>2022</v>
      </c>
      <c r="O272" s="2" t="str">
        <f>TEXT(Sheet1[[#This Row],[policy_start_date]],"mmm")</f>
        <v>Mar</v>
      </c>
      <c r="P272" s="2" t="str">
        <f>"Q"&amp;ROUNDUP(MONTH(Sheet1[[#This Row],[policy_start_date]])/3,0)</f>
        <v>Q1</v>
      </c>
      <c r="Q272" s="2">
        <f ca="1">DATEDIF(Sheet1[[#This Row],[policy_start_date]],TODAY(),"D")</f>
        <v>1584</v>
      </c>
      <c r="R272" s="2">
        <f>YEAR(Sheet1[[#This Row],[policy_end_date]])</f>
        <v>2023</v>
      </c>
      <c r="S272" s="2" t="str">
        <f>TEXT(Sheet1[[#This Row],[policy_end_date]],"mmm")</f>
        <v>Apr</v>
      </c>
      <c r="T272" s="2" t="str">
        <f>IF(Sheet1[[#This Row],[status]]="Active","Active","Inactive")</f>
        <v>Active</v>
      </c>
      <c r="U272" s="6">
        <f>Sheet1[[#This Row],[coverage_amount]]/Sheet1[[#This Row],[annual_premium]]</f>
        <v>259.50089141992294</v>
      </c>
    </row>
    <row r="273" spans="1:21" x14ac:dyDescent="0.3">
      <c r="A273" s="2" t="s">
        <v>729</v>
      </c>
      <c r="B273" s="2" t="s">
        <v>730</v>
      </c>
      <c r="C273" s="2" t="s">
        <v>35</v>
      </c>
      <c r="D273" s="51">
        <v>654044.84</v>
      </c>
      <c r="E273" s="51">
        <v>8772.56</v>
      </c>
      <c r="F273" s="1">
        <v>45227</v>
      </c>
      <c r="G273" s="1">
        <v>45449</v>
      </c>
      <c r="H273" s="2" t="s">
        <v>338</v>
      </c>
      <c r="I273" s="2" t="s">
        <v>29</v>
      </c>
      <c r="J273">
        <f>Sheet1[[#This Row],[policy_end_date]]-Sheet1[[#This Row],[policy_start_date]]</f>
        <v>222</v>
      </c>
      <c r="K273" s="5">
        <f>(Sheet1[[#This Row],[policy_end_date]]-Sheet1[[#This Row],[policy_start_date]])/365</f>
        <v>0.60821917808219184</v>
      </c>
      <c r="L273" s="2" t="str">
        <f>IF(Sheet1[[#This Row],[coverage_amount]]&lt;300000,"Low",IF(Sheet1[[#This Row],[coverage_amount]]&lt;700000,"Medium","High"))</f>
        <v>Medium</v>
      </c>
      <c r="M273" s="2" t="str">
        <f>IF(Sheet1[[#This Row],[annual_premium]]&lt;15000,"Low",IF(Sheet1[[#This Row],[annual_premium]]&lt;35000,"Medium","High"))</f>
        <v>Low</v>
      </c>
      <c r="N273" s="2">
        <f>YEAR(Sheet1[[#This Row],[policy_start_date]])</f>
        <v>2023</v>
      </c>
      <c r="O273" s="2" t="str">
        <f>TEXT(Sheet1[[#This Row],[policy_start_date]],"mmm")</f>
        <v>Oct</v>
      </c>
      <c r="P273" s="2" t="str">
        <f>"Q"&amp;ROUNDUP(MONTH(Sheet1[[#This Row],[policy_start_date]])/3,0)</f>
        <v>Q4</v>
      </c>
      <c r="Q273" s="2">
        <f ca="1">DATEDIF(Sheet1[[#This Row],[policy_start_date]],TODAY(),"D")</f>
        <v>1005</v>
      </c>
      <c r="R273" s="2">
        <f>YEAR(Sheet1[[#This Row],[policy_end_date]])</f>
        <v>2024</v>
      </c>
      <c r="S273" s="2" t="str">
        <f>TEXT(Sheet1[[#This Row],[policy_end_date]],"mmm")</f>
        <v>Jun</v>
      </c>
      <c r="T273" s="2" t="str">
        <f>IF(Sheet1[[#This Row],[status]]="Active","Active","Inactive")</f>
        <v>Inactive</v>
      </c>
      <c r="U273" s="6">
        <f>Sheet1[[#This Row],[coverage_amount]]/Sheet1[[#This Row],[annual_premium]]</f>
        <v>74.555755674512341</v>
      </c>
    </row>
    <row r="274" spans="1:21" x14ac:dyDescent="0.3">
      <c r="A274" s="2" t="s">
        <v>731</v>
      </c>
      <c r="B274" s="2" t="s">
        <v>732</v>
      </c>
      <c r="C274" s="2" t="s">
        <v>11</v>
      </c>
      <c r="D274" s="51">
        <v>803379.36</v>
      </c>
      <c r="E274" s="51">
        <v>14424.07</v>
      </c>
      <c r="F274" s="1">
        <v>45426</v>
      </c>
      <c r="G274" s="1">
        <v>45835</v>
      </c>
      <c r="H274" s="2" t="s">
        <v>733</v>
      </c>
      <c r="I274" s="2" t="s">
        <v>29</v>
      </c>
      <c r="J274">
        <f>Sheet1[[#This Row],[policy_end_date]]-Sheet1[[#This Row],[policy_start_date]]</f>
        <v>409</v>
      </c>
      <c r="K274" s="5">
        <f>(Sheet1[[#This Row],[policy_end_date]]-Sheet1[[#This Row],[policy_start_date]])/365</f>
        <v>1.1205479452054794</v>
      </c>
      <c r="L274" s="2" t="str">
        <f>IF(Sheet1[[#This Row],[coverage_amount]]&lt;300000,"Low",IF(Sheet1[[#This Row],[coverage_amount]]&lt;700000,"Medium","High"))</f>
        <v>High</v>
      </c>
      <c r="M274" s="2" t="str">
        <f>IF(Sheet1[[#This Row],[annual_premium]]&lt;15000,"Low",IF(Sheet1[[#This Row],[annual_premium]]&lt;35000,"Medium","High"))</f>
        <v>Low</v>
      </c>
      <c r="N274" s="2">
        <f>YEAR(Sheet1[[#This Row],[policy_start_date]])</f>
        <v>2024</v>
      </c>
      <c r="O274" s="2" t="str">
        <f>TEXT(Sheet1[[#This Row],[policy_start_date]],"mmm")</f>
        <v>May</v>
      </c>
      <c r="P274" s="2" t="str">
        <f>"Q"&amp;ROUNDUP(MONTH(Sheet1[[#This Row],[policy_start_date]])/3,0)</f>
        <v>Q2</v>
      </c>
      <c r="Q274" s="2">
        <f ca="1">DATEDIF(Sheet1[[#This Row],[policy_start_date]],TODAY(),"D")</f>
        <v>806</v>
      </c>
      <c r="R274" s="2">
        <f>YEAR(Sheet1[[#This Row],[policy_end_date]])</f>
        <v>2025</v>
      </c>
      <c r="S274" s="2" t="str">
        <f>TEXT(Sheet1[[#This Row],[policy_end_date]],"mmm")</f>
        <v>Jun</v>
      </c>
      <c r="T274" s="2" t="str">
        <f>IF(Sheet1[[#This Row],[status]]="Active","Active","Inactive")</f>
        <v>Inactive</v>
      </c>
      <c r="U274" s="6">
        <f>Sheet1[[#This Row],[coverage_amount]]/Sheet1[[#This Row],[annual_premium]]</f>
        <v>55.697134026665154</v>
      </c>
    </row>
    <row r="275" spans="1:21" x14ac:dyDescent="0.3">
      <c r="A275" s="2" t="s">
        <v>734</v>
      </c>
      <c r="B275" s="2" t="s">
        <v>221</v>
      </c>
      <c r="C275" s="2" t="s">
        <v>39</v>
      </c>
      <c r="D275" s="51">
        <v>273189.17</v>
      </c>
      <c r="E275" s="51">
        <v>27812.78</v>
      </c>
      <c r="F275" s="1">
        <v>45170</v>
      </c>
      <c r="G275" s="1">
        <v>45423</v>
      </c>
      <c r="H275" s="2" t="s">
        <v>70</v>
      </c>
      <c r="I275" s="2" t="s">
        <v>29</v>
      </c>
      <c r="J275">
        <f>Sheet1[[#This Row],[policy_end_date]]-Sheet1[[#This Row],[policy_start_date]]</f>
        <v>253</v>
      </c>
      <c r="K275" s="5">
        <f>(Sheet1[[#This Row],[policy_end_date]]-Sheet1[[#This Row],[policy_start_date]])/365</f>
        <v>0.69315068493150689</v>
      </c>
      <c r="L275" s="2" t="str">
        <f>IF(Sheet1[[#This Row],[coverage_amount]]&lt;300000,"Low",IF(Sheet1[[#This Row],[coverage_amount]]&lt;700000,"Medium","High"))</f>
        <v>Low</v>
      </c>
      <c r="M275" s="2" t="str">
        <f>IF(Sheet1[[#This Row],[annual_premium]]&lt;15000,"Low",IF(Sheet1[[#This Row],[annual_premium]]&lt;35000,"Medium","High"))</f>
        <v>Medium</v>
      </c>
      <c r="N275" s="2">
        <f>YEAR(Sheet1[[#This Row],[policy_start_date]])</f>
        <v>2023</v>
      </c>
      <c r="O275" s="2" t="str">
        <f>TEXT(Sheet1[[#This Row],[policy_start_date]],"mmm")</f>
        <v>Sep</v>
      </c>
      <c r="P275" s="2" t="str">
        <f>"Q"&amp;ROUNDUP(MONTH(Sheet1[[#This Row],[policy_start_date]])/3,0)</f>
        <v>Q3</v>
      </c>
      <c r="Q275" s="2">
        <f ca="1">DATEDIF(Sheet1[[#This Row],[policy_start_date]],TODAY(),"D")</f>
        <v>1062</v>
      </c>
      <c r="R275" s="2">
        <f>YEAR(Sheet1[[#This Row],[policy_end_date]])</f>
        <v>2024</v>
      </c>
      <c r="S275" s="2" t="str">
        <f>TEXT(Sheet1[[#This Row],[policy_end_date]],"mmm")</f>
        <v>May</v>
      </c>
      <c r="T275" s="2" t="str">
        <f>IF(Sheet1[[#This Row],[status]]="Active","Active","Inactive")</f>
        <v>Inactive</v>
      </c>
      <c r="U275" s="6">
        <f>Sheet1[[#This Row],[coverage_amount]]/Sheet1[[#This Row],[annual_premium]]</f>
        <v>9.8224330685389951</v>
      </c>
    </row>
    <row r="276" spans="1:21" x14ac:dyDescent="0.3">
      <c r="A276" s="2" t="s">
        <v>735</v>
      </c>
      <c r="B276" s="2" t="s">
        <v>736</v>
      </c>
      <c r="C276" s="2" t="s">
        <v>39</v>
      </c>
      <c r="D276" s="51">
        <v>164574.54999999999</v>
      </c>
      <c r="E276" s="51">
        <v>5540.76</v>
      </c>
      <c r="F276" s="1">
        <v>44841</v>
      </c>
      <c r="G276" s="1">
        <v>45176</v>
      </c>
      <c r="H276" s="2" t="s">
        <v>737</v>
      </c>
      <c r="I276" s="2" t="s">
        <v>13</v>
      </c>
      <c r="J276">
        <f>Sheet1[[#This Row],[policy_end_date]]-Sheet1[[#This Row],[policy_start_date]]</f>
        <v>335</v>
      </c>
      <c r="K276" s="5">
        <f>(Sheet1[[#This Row],[policy_end_date]]-Sheet1[[#This Row],[policy_start_date]])/365</f>
        <v>0.9178082191780822</v>
      </c>
      <c r="L276" s="2" t="str">
        <f>IF(Sheet1[[#This Row],[coverage_amount]]&lt;300000,"Low",IF(Sheet1[[#This Row],[coverage_amount]]&lt;700000,"Medium","High"))</f>
        <v>Low</v>
      </c>
      <c r="M276" s="2" t="str">
        <f>IF(Sheet1[[#This Row],[annual_premium]]&lt;15000,"Low",IF(Sheet1[[#This Row],[annual_premium]]&lt;35000,"Medium","High"))</f>
        <v>Low</v>
      </c>
      <c r="N276" s="2">
        <f>YEAR(Sheet1[[#This Row],[policy_start_date]])</f>
        <v>2022</v>
      </c>
      <c r="O276" s="2" t="str">
        <f>TEXT(Sheet1[[#This Row],[policy_start_date]],"mmm")</f>
        <v>Oct</v>
      </c>
      <c r="P276" s="2" t="str">
        <f>"Q"&amp;ROUNDUP(MONTH(Sheet1[[#This Row],[policy_start_date]])/3,0)</f>
        <v>Q4</v>
      </c>
      <c r="Q276" s="2">
        <f ca="1">DATEDIF(Sheet1[[#This Row],[policy_start_date]],TODAY(),"D")</f>
        <v>1391</v>
      </c>
      <c r="R276" s="2">
        <f>YEAR(Sheet1[[#This Row],[policy_end_date]])</f>
        <v>2023</v>
      </c>
      <c r="S276" s="2" t="str">
        <f>TEXT(Sheet1[[#This Row],[policy_end_date]],"mmm")</f>
        <v>Sep</v>
      </c>
      <c r="T276" s="2" t="str">
        <f>IF(Sheet1[[#This Row],[status]]="Active","Active","Inactive")</f>
        <v>Active</v>
      </c>
      <c r="U276" s="6">
        <f>Sheet1[[#This Row],[coverage_amount]]/Sheet1[[#This Row],[annual_premium]]</f>
        <v>29.70252275861073</v>
      </c>
    </row>
    <row r="277" spans="1:21" x14ac:dyDescent="0.3">
      <c r="A277" s="2" t="s">
        <v>738</v>
      </c>
      <c r="B277" s="2" t="s">
        <v>739</v>
      </c>
      <c r="C277" s="2" t="s">
        <v>35</v>
      </c>
      <c r="D277" s="51">
        <v>147068.64000000001</v>
      </c>
      <c r="E277" s="51">
        <v>6189.73</v>
      </c>
      <c r="F277" s="1">
        <v>45318</v>
      </c>
      <c r="G277" s="1">
        <v>45758</v>
      </c>
      <c r="H277" s="2" t="s">
        <v>740</v>
      </c>
      <c r="I277" s="2" t="s">
        <v>13</v>
      </c>
      <c r="J277">
        <f>Sheet1[[#This Row],[policy_end_date]]-Sheet1[[#This Row],[policy_start_date]]</f>
        <v>440</v>
      </c>
      <c r="K277" s="5">
        <f>(Sheet1[[#This Row],[policy_end_date]]-Sheet1[[#This Row],[policy_start_date]])/365</f>
        <v>1.2054794520547945</v>
      </c>
      <c r="L277" s="2" t="str">
        <f>IF(Sheet1[[#This Row],[coverage_amount]]&lt;300000,"Low",IF(Sheet1[[#This Row],[coverage_amount]]&lt;700000,"Medium","High"))</f>
        <v>Low</v>
      </c>
      <c r="M277" s="2" t="str">
        <f>IF(Sheet1[[#This Row],[annual_premium]]&lt;15000,"Low",IF(Sheet1[[#This Row],[annual_premium]]&lt;35000,"Medium","High"))</f>
        <v>Low</v>
      </c>
      <c r="N277" s="2">
        <f>YEAR(Sheet1[[#This Row],[policy_start_date]])</f>
        <v>2024</v>
      </c>
      <c r="O277" s="2" t="str">
        <f>TEXT(Sheet1[[#This Row],[policy_start_date]],"mmm")</f>
        <v>Jan</v>
      </c>
      <c r="P277" s="2" t="str">
        <f>"Q"&amp;ROUNDUP(MONTH(Sheet1[[#This Row],[policy_start_date]])/3,0)</f>
        <v>Q1</v>
      </c>
      <c r="Q277" s="2">
        <f ca="1">DATEDIF(Sheet1[[#This Row],[policy_start_date]],TODAY(),"D")</f>
        <v>914</v>
      </c>
      <c r="R277" s="2">
        <f>YEAR(Sheet1[[#This Row],[policy_end_date]])</f>
        <v>2025</v>
      </c>
      <c r="S277" s="2" t="str">
        <f>TEXT(Sheet1[[#This Row],[policy_end_date]],"mmm")</f>
        <v>Apr</v>
      </c>
      <c r="T277" s="2" t="str">
        <f>IF(Sheet1[[#This Row],[status]]="Active","Active","Inactive")</f>
        <v>Active</v>
      </c>
      <c r="U277" s="6">
        <f>Sheet1[[#This Row],[coverage_amount]]/Sheet1[[#This Row],[annual_premium]]</f>
        <v>23.760105852759331</v>
      </c>
    </row>
    <row r="278" spans="1:21" x14ac:dyDescent="0.3">
      <c r="A278" s="2" t="s">
        <v>741</v>
      </c>
      <c r="B278" s="2" t="s">
        <v>742</v>
      </c>
      <c r="C278" s="2" t="s">
        <v>11</v>
      </c>
      <c r="D278" s="51">
        <v>177876.56</v>
      </c>
      <c r="E278" s="51">
        <v>10393.82</v>
      </c>
      <c r="F278" s="1">
        <v>44121</v>
      </c>
      <c r="G278" s="1">
        <v>45127</v>
      </c>
      <c r="H278" s="2" t="s">
        <v>451</v>
      </c>
      <c r="I278" s="2" t="s">
        <v>18</v>
      </c>
      <c r="J278">
        <f>Sheet1[[#This Row],[policy_end_date]]-Sheet1[[#This Row],[policy_start_date]]</f>
        <v>1006</v>
      </c>
      <c r="K278" s="5">
        <f>(Sheet1[[#This Row],[policy_end_date]]-Sheet1[[#This Row],[policy_start_date]])/365</f>
        <v>2.7561643835616438</v>
      </c>
      <c r="L278" s="2" t="str">
        <f>IF(Sheet1[[#This Row],[coverage_amount]]&lt;300000,"Low",IF(Sheet1[[#This Row],[coverage_amount]]&lt;700000,"Medium","High"))</f>
        <v>Low</v>
      </c>
      <c r="M278" s="2" t="str">
        <f>IF(Sheet1[[#This Row],[annual_premium]]&lt;15000,"Low",IF(Sheet1[[#This Row],[annual_premium]]&lt;35000,"Medium","High"))</f>
        <v>Low</v>
      </c>
      <c r="N278" s="2">
        <f>YEAR(Sheet1[[#This Row],[policy_start_date]])</f>
        <v>2020</v>
      </c>
      <c r="O278" s="2" t="str">
        <f>TEXT(Sheet1[[#This Row],[policy_start_date]],"mmm")</f>
        <v>Oct</v>
      </c>
      <c r="P278" s="2" t="str">
        <f>"Q"&amp;ROUNDUP(MONTH(Sheet1[[#This Row],[policy_start_date]])/3,0)</f>
        <v>Q4</v>
      </c>
      <c r="Q278" s="2">
        <f ca="1">DATEDIF(Sheet1[[#This Row],[policy_start_date]],TODAY(),"D")</f>
        <v>2111</v>
      </c>
      <c r="R278" s="2">
        <f>YEAR(Sheet1[[#This Row],[policy_end_date]])</f>
        <v>2023</v>
      </c>
      <c r="S278" s="2" t="str">
        <f>TEXT(Sheet1[[#This Row],[policy_end_date]],"mmm")</f>
        <v>Jul</v>
      </c>
      <c r="T278" s="2" t="str">
        <f>IF(Sheet1[[#This Row],[status]]="Active","Active","Inactive")</f>
        <v>Inactive</v>
      </c>
      <c r="U278" s="6">
        <f>Sheet1[[#This Row],[coverage_amount]]/Sheet1[[#This Row],[annual_premium]]</f>
        <v>17.113684862735742</v>
      </c>
    </row>
    <row r="279" spans="1:21" x14ac:dyDescent="0.3">
      <c r="A279" s="2" t="s">
        <v>743</v>
      </c>
      <c r="B279" s="2" t="s">
        <v>133</v>
      </c>
      <c r="C279" s="2" t="s">
        <v>11</v>
      </c>
      <c r="D279" s="51">
        <v>971507.54</v>
      </c>
      <c r="E279" s="51">
        <v>20842.38</v>
      </c>
      <c r="F279" s="1">
        <v>45196</v>
      </c>
      <c r="G279" s="1">
        <v>45246</v>
      </c>
      <c r="H279" s="2" t="s">
        <v>744</v>
      </c>
      <c r="I279" s="2" t="s">
        <v>13</v>
      </c>
      <c r="J279">
        <f>Sheet1[[#This Row],[policy_end_date]]-Sheet1[[#This Row],[policy_start_date]]</f>
        <v>50</v>
      </c>
      <c r="K279" s="5">
        <f>(Sheet1[[#This Row],[policy_end_date]]-Sheet1[[#This Row],[policy_start_date]])/365</f>
        <v>0.13698630136986301</v>
      </c>
      <c r="L279" s="2" t="str">
        <f>IF(Sheet1[[#This Row],[coverage_amount]]&lt;300000,"Low",IF(Sheet1[[#This Row],[coverage_amount]]&lt;700000,"Medium","High"))</f>
        <v>High</v>
      </c>
      <c r="M279" s="2" t="str">
        <f>IF(Sheet1[[#This Row],[annual_premium]]&lt;15000,"Low",IF(Sheet1[[#This Row],[annual_premium]]&lt;35000,"Medium","High"))</f>
        <v>Medium</v>
      </c>
      <c r="N279" s="2">
        <f>YEAR(Sheet1[[#This Row],[policy_start_date]])</f>
        <v>2023</v>
      </c>
      <c r="O279" s="2" t="str">
        <f>TEXT(Sheet1[[#This Row],[policy_start_date]],"mmm")</f>
        <v>Sep</v>
      </c>
      <c r="P279" s="2" t="str">
        <f>"Q"&amp;ROUNDUP(MONTH(Sheet1[[#This Row],[policy_start_date]])/3,0)</f>
        <v>Q3</v>
      </c>
      <c r="Q279" s="2">
        <f ca="1">DATEDIF(Sheet1[[#This Row],[policy_start_date]],TODAY(),"D")</f>
        <v>1036</v>
      </c>
      <c r="R279" s="2">
        <f>YEAR(Sheet1[[#This Row],[policy_end_date]])</f>
        <v>2023</v>
      </c>
      <c r="S279" s="2" t="str">
        <f>TEXT(Sheet1[[#This Row],[policy_end_date]],"mmm")</f>
        <v>Nov</v>
      </c>
      <c r="T279" s="2" t="str">
        <f>IF(Sheet1[[#This Row],[status]]="Active","Active","Inactive")</f>
        <v>Active</v>
      </c>
      <c r="U279" s="6">
        <f>Sheet1[[#This Row],[coverage_amount]]/Sheet1[[#This Row],[annual_premium]]</f>
        <v>46.612121072545456</v>
      </c>
    </row>
    <row r="280" spans="1:21" x14ac:dyDescent="0.3">
      <c r="A280" s="2" t="s">
        <v>745</v>
      </c>
      <c r="B280" s="2" t="s">
        <v>428</v>
      </c>
      <c r="C280" s="2" t="s">
        <v>39</v>
      </c>
      <c r="D280" s="51">
        <v>507767.03</v>
      </c>
      <c r="E280" s="51">
        <v>29795.29</v>
      </c>
      <c r="F280" s="1">
        <v>45467</v>
      </c>
      <c r="G280" s="1">
        <v>45598</v>
      </c>
      <c r="H280" s="2" t="s">
        <v>640</v>
      </c>
      <c r="I280" s="2" t="s">
        <v>13</v>
      </c>
      <c r="J280">
        <f>Sheet1[[#This Row],[policy_end_date]]-Sheet1[[#This Row],[policy_start_date]]</f>
        <v>131</v>
      </c>
      <c r="K280" s="5">
        <f>(Sheet1[[#This Row],[policy_end_date]]-Sheet1[[#This Row],[policy_start_date]])/365</f>
        <v>0.35890410958904112</v>
      </c>
      <c r="L280" s="2" t="str">
        <f>IF(Sheet1[[#This Row],[coverage_amount]]&lt;300000,"Low",IF(Sheet1[[#This Row],[coverage_amount]]&lt;700000,"Medium","High"))</f>
        <v>Medium</v>
      </c>
      <c r="M280" s="2" t="str">
        <f>IF(Sheet1[[#This Row],[annual_premium]]&lt;15000,"Low",IF(Sheet1[[#This Row],[annual_premium]]&lt;35000,"Medium","High"))</f>
        <v>Medium</v>
      </c>
      <c r="N280" s="2">
        <f>YEAR(Sheet1[[#This Row],[policy_start_date]])</f>
        <v>2024</v>
      </c>
      <c r="O280" s="2" t="str">
        <f>TEXT(Sheet1[[#This Row],[policy_start_date]],"mmm")</f>
        <v>Jun</v>
      </c>
      <c r="P280" s="2" t="str">
        <f>"Q"&amp;ROUNDUP(MONTH(Sheet1[[#This Row],[policy_start_date]])/3,0)</f>
        <v>Q2</v>
      </c>
      <c r="Q280" s="2">
        <f ca="1">DATEDIF(Sheet1[[#This Row],[policy_start_date]],TODAY(),"D")</f>
        <v>765</v>
      </c>
      <c r="R280" s="2">
        <f>YEAR(Sheet1[[#This Row],[policy_end_date]])</f>
        <v>2024</v>
      </c>
      <c r="S280" s="2" t="str">
        <f>TEXT(Sheet1[[#This Row],[policy_end_date]],"mmm")</f>
        <v>Nov</v>
      </c>
      <c r="T280" s="2" t="str">
        <f>IF(Sheet1[[#This Row],[status]]="Active","Active","Inactive")</f>
        <v>Active</v>
      </c>
      <c r="U280" s="6">
        <f>Sheet1[[#This Row],[coverage_amount]]/Sheet1[[#This Row],[annual_premium]]</f>
        <v>17.041855608722049</v>
      </c>
    </row>
    <row r="281" spans="1:21" x14ac:dyDescent="0.3">
      <c r="A281" s="2" t="s">
        <v>746</v>
      </c>
      <c r="B281" s="2" t="s">
        <v>747</v>
      </c>
      <c r="C281" s="2" t="s">
        <v>39</v>
      </c>
      <c r="D281" s="51">
        <v>241172.25</v>
      </c>
      <c r="E281" s="51">
        <v>31222.04</v>
      </c>
      <c r="F281" s="1">
        <v>45216</v>
      </c>
      <c r="G281" s="1">
        <v>45759</v>
      </c>
      <c r="H281" s="2" t="s">
        <v>748</v>
      </c>
      <c r="I281" s="2" t="s">
        <v>18</v>
      </c>
      <c r="J281">
        <f>Sheet1[[#This Row],[policy_end_date]]-Sheet1[[#This Row],[policy_start_date]]</f>
        <v>543</v>
      </c>
      <c r="K281" s="5">
        <f>(Sheet1[[#This Row],[policy_end_date]]-Sheet1[[#This Row],[policy_start_date]])/365</f>
        <v>1.4876712328767123</v>
      </c>
      <c r="L281" s="2" t="str">
        <f>IF(Sheet1[[#This Row],[coverage_amount]]&lt;300000,"Low",IF(Sheet1[[#This Row],[coverage_amount]]&lt;700000,"Medium","High"))</f>
        <v>Low</v>
      </c>
      <c r="M281" s="2" t="str">
        <f>IF(Sheet1[[#This Row],[annual_premium]]&lt;15000,"Low",IF(Sheet1[[#This Row],[annual_premium]]&lt;35000,"Medium","High"))</f>
        <v>Medium</v>
      </c>
      <c r="N281" s="2">
        <f>YEAR(Sheet1[[#This Row],[policy_start_date]])</f>
        <v>2023</v>
      </c>
      <c r="O281" s="2" t="str">
        <f>TEXT(Sheet1[[#This Row],[policy_start_date]],"mmm")</f>
        <v>Oct</v>
      </c>
      <c r="P281" s="2" t="str">
        <f>"Q"&amp;ROUNDUP(MONTH(Sheet1[[#This Row],[policy_start_date]])/3,0)</f>
        <v>Q4</v>
      </c>
      <c r="Q281" s="2">
        <f ca="1">DATEDIF(Sheet1[[#This Row],[policy_start_date]],TODAY(),"D")</f>
        <v>1016</v>
      </c>
      <c r="R281" s="2">
        <f>YEAR(Sheet1[[#This Row],[policy_end_date]])</f>
        <v>2025</v>
      </c>
      <c r="S281" s="2" t="str">
        <f>TEXT(Sheet1[[#This Row],[policy_end_date]],"mmm")</f>
        <v>Apr</v>
      </c>
      <c r="T281" s="2" t="str">
        <f>IF(Sheet1[[#This Row],[status]]="Active","Active","Inactive")</f>
        <v>Inactive</v>
      </c>
      <c r="U281" s="6">
        <f>Sheet1[[#This Row],[coverage_amount]]/Sheet1[[#This Row],[annual_premium]]</f>
        <v>7.7244231959218546</v>
      </c>
    </row>
    <row r="282" spans="1:21" x14ac:dyDescent="0.3">
      <c r="A282" s="2" t="s">
        <v>749</v>
      </c>
      <c r="B282" s="2" t="s">
        <v>750</v>
      </c>
      <c r="C282" s="2" t="s">
        <v>27</v>
      </c>
      <c r="D282" s="51">
        <v>322125.90000000002</v>
      </c>
      <c r="E282" s="51">
        <v>49856.82</v>
      </c>
      <c r="F282" s="1">
        <v>45458</v>
      </c>
      <c r="G282" s="1">
        <v>45502</v>
      </c>
      <c r="H282" s="2" t="s">
        <v>82</v>
      </c>
      <c r="I282" s="2" t="s">
        <v>13</v>
      </c>
      <c r="J282">
        <f>Sheet1[[#This Row],[policy_end_date]]-Sheet1[[#This Row],[policy_start_date]]</f>
        <v>44</v>
      </c>
      <c r="K282" s="5">
        <f>(Sheet1[[#This Row],[policy_end_date]]-Sheet1[[#This Row],[policy_start_date]])/365</f>
        <v>0.12054794520547946</v>
      </c>
      <c r="L282" s="2" t="str">
        <f>IF(Sheet1[[#This Row],[coverage_amount]]&lt;300000,"Low",IF(Sheet1[[#This Row],[coverage_amount]]&lt;700000,"Medium","High"))</f>
        <v>Medium</v>
      </c>
      <c r="M282" s="2" t="str">
        <f>IF(Sheet1[[#This Row],[annual_premium]]&lt;15000,"Low",IF(Sheet1[[#This Row],[annual_premium]]&lt;35000,"Medium","High"))</f>
        <v>High</v>
      </c>
      <c r="N282" s="2">
        <f>YEAR(Sheet1[[#This Row],[policy_start_date]])</f>
        <v>2024</v>
      </c>
      <c r="O282" s="2" t="str">
        <f>TEXT(Sheet1[[#This Row],[policy_start_date]],"mmm")</f>
        <v>Jun</v>
      </c>
      <c r="P282" s="2" t="str">
        <f>"Q"&amp;ROUNDUP(MONTH(Sheet1[[#This Row],[policy_start_date]])/3,0)</f>
        <v>Q2</v>
      </c>
      <c r="Q282" s="2">
        <f ca="1">DATEDIF(Sheet1[[#This Row],[policy_start_date]],TODAY(),"D")</f>
        <v>774</v>
      </c>
      <c r="R282" s="2">
        <f>YEAR(Sheet1[[#This Row],[policy_end_date]])</f>
        <v>2024</v>
      </c>
      <c r="S282" s="2" t="str">
        <f>TEXT(Sheet1[[#This Row],[policy_end_date]],"mmm")</f>
        <v>Jul</v>
      </c>
      <c r="T282" s="2" t="str">
        <f>IF(Sheet1[[#This Row],[status]]="Active","Active","Inactive")</f>
        <v>Active</v>
      </c>
      <c r="U282" s="6">
        <f>Sheet1[[#This Row],[coverage_amount]]/Sheet1[[#This Row],[annual_premium]]</f>
        <v>6.4610197762312165</v>
      </c>
    </row>
    <row r="283" spans="1:21" x14ac:dyDescent="0.3">
      <c r="A283" s="2" t="s">
        <v>751</v>
      </c>
      <c r="B283" s="2" t="s">
        <v>752</v>
      </c>
      <c r="C283" s="2" t="s">
        <v>35</v>
      </c>
      <c r="D283" s="51">
        <v>880602.4</v>
      </c>
      <c r="E283" s="51">
        <v>9794.39</v>
      </c>
      <c r="F283" s="1">
        <v>44710</v>
      </c>
      <c r="G283" s="1">
        <v>45584</v>
      </c>
      <c r="H283" s="2" t="s">
        <v>733</v>
      </c>
      <c r="I283" s="2" t="s">
        <v>13</v>
      </c>
      <c r="J283">
        <f>Sheet1[[#This Row],[policy_end_date]]-Sheet1[[#This Row],[policy_start_date]]</f>
        <v>874</v>
      </c>
      <c r="K283" s="5">
        <f>(Sheet1[[#This Row],[policy_end_date]]-Sheet1[[#This Row],[policy_start_date]])/365</f>
        <v>2.3945205479452056</v>
      </c>
      <c r="L283" s="2" t="str">
        <f>IF(Sheet1[[#This Row],[coverage_amount]]&lt;300000,"Low",IF(Sheet1[[#This Row],[coverage_amount]]&lt;700000,"Medium","High"))</f>
        <v>High</v>
      </c>
      <c r="M283" s="2" t="str">
        <f>IF(Sheet1[[#This Row],[annual_premium]]&lt;15000,"Low",IF(Sheet1[[#This Row],[annual_premium]]&lt;35000,"Medium","High"))</f>
        <v>Low</v>
      </c>
      <c r="N283" s="2">
        <f>YEAR(Sheet1[[#This Row],[policy_start_date]])</f>
        <v>2022</v>
      </c>
      <c r="O283" s="2" t="str">
        <f>TEXT(Sheet1[[#This Row],[policy_start_date]],"mmm")</f>
        <v>May</v>
      </c>
      <c r="P283" s="2" t="str">
        <f>"Q"&amp;ROUNDUP(MONTH(Sheet1[[#This Row],[policy_start_date]])/3,0)</f>
        <v>Q2</v>
      </c>
      <c r="Q283" s="2">
        <f ca="1">DATEDIF(Sheet1[[#This Row],[policy_start_date]],TODAY(),"D")</f>
        <v>1522</v>
      </c>
      <c r="R283" s="2">
        <f>YEAR(Sheet1[[#This Row],[policy_end_date]])</f>
        <v>2024</v>
      </c>
      <c r="S283" s="2" t="str">
        <f>TEXT(Sheet1[[#This Row],[policy_end_date]],"mmm")</f>
        <v>Oct</v>
      </c>
      <c r="T283" s="2" t="str">
        <f>IF(Sheet1[[#This Row],[status]]="Active","Active","Inactive")</f>
        <v>Active</v>
      </c>
      <c r="U283" s="6">
        <f>Sheet1[[#This Row],[coverage_amount]]/Sheet1[[#This Row],[annual_premium]]</f>
        <v>89.908855987968636</v>
      </c>
    </row>
    <row r="284" spans="1:21" x14ac:dyDescent="0.3">
      <c r="A284" s="2" t="s">
        <v>753</v>
      </c>
      <c r="B284" s="2" t="s">
        <v>754</v>
      </c>
      <c r="C284" s="2" t="s">
        <v>39</v>
      </c>
      <c r="D284" s="51">
        <v>645630.09</v>
      </c>
      <c r="E284" s="51">
        <v>21443.56</v>
      </c>
      <c r="F284" s="1">
        <v>45413</v>
      </c>
      <c r="G284" s="1">
        <v>45456</v>
      </c>
      <c r="H284" s="2" t="s">
        <v>755</v>
      </c>
      <c r="I284" s="2" t="s">
        <v>13</v>
      </c>
      <c r="J284">
        <f>Sheet1[[#This Row],[policy_end_date]]-Sheet1[[#This Row],[policy_start_date]]</f>
        <v>43</v>
      </c>
      <c r="K284" s="5">
        <f>(Sheet1[[#This Row],[policy_end_date]]-Sheet1[[#This Row],[policy_start_date]])/365</f>
        <v>0.11780821917808219</v>
      </c>
      <c r="L284" s="2" t="str">
        <f>IF(Sheet1[[#This Row],[coverage_amount]]&lt;300000,"Low",IF(Sheet1[[#This Row],[coverage_amount]]&lt;700000,"Medium","High"))</f>
        <v>Medium</v>
      </c>
      <c r="M284" s="2" t="str">
        <f>IF(Sheet1[[#This Row],[annual_premium]]&lt;15000,"Low",IF(Sheet1[[#This Row],[annual_premium]]&lt;35000,"Medium","High"))</f>
        <v>Medium</v>
      </c>
      <c r="N284" s="2">
        <f>YEAR(Sheet1[[#This Row],[policy_start_date]])</f>
        <v>2024</v>
      </c>
      <c r="O284" s="2" t="str">
        <f>TEXT(Sheet1[[#This Row],[policy_start_date]],"mmm")</f>
        <v>May</v>
      </c>
      <c r="P284" s="2" t="str">
        <f>"Q"&amp;ROUNDUP(MONTH(Sheet1[[#This Row],[policy_start_date]])/3,0)</f>
        <v>Q2</v>
      </c>
      <c r="Q284" s="2">
        <f ca="1">DATEDIF(Sheet1[[#This Row],[policy_start_date]],TODAY(),"D")</f>
        <v>819</v>
      </c>
      <c r="R284" s="2">
        <f>YEAR(Sheet1[[#This Row],[policy_end_date]])</f>
        <v>2024</v>
      </c>
      <c r="S284" s="2" t="str">
        <f>TEXT(Sheet1[[#This Row],[policy_end_date]],"mmm")</f>
        <v>Jun</v>
      </c>
      <c r="T284" s="2" t="str">
        <f>IF(Sheet1[[#This Row],[status]]="Active","Active","Inactive")</f>
        <v>Active</v>
      </c>
      <c r="U284" s="6">
        <f>Sheet1[[#This Row],[coverage_amount]]/Sheet1[[#This Row],[annual_premium]]</f>
        <v>30.108344416692002</v>
      </c>
    </row>
    <row r="285" spans="1:21" x14ac:dyDescent="0.3">
      <c r="A285" s="2" t="s">
        <v>756</v>
      </c>
      <c r="B285" s="2" t="s">
        <v>757</v>
      </c>
      <c r="C285" s="2" t="s">
        <v>16</v>
      </c>
      <c r="D285" s="51">
        <v>372601.04</v>
      </c>
      <c r="E285" s="51">
        <v>4407.7299999999996</v>
      </c>
      <c r="F285" s="1">
        <v>44358</v>
      </c>
      <c r="G285" s="1">
        <v>45159</v>
      </c>
      <c r="H285" s="2" t="s">
        <v>353</v>
      </c>
      <c r="I285" s="2" t="s">
        <v>29</v>
      </c>
      <c r="J285">
        <f>Sheet1[[#This Row],[policy_end_date]]-Sheet1[[#This Row],[policy_start_date]]</f>
        <v>801</v>
      </c>
      <c r="K285" s="5">
        <f>(Sheet1[[#This Row],[policy_end_date]]-Sheet1[[#This Row],[policy_start_date]])/365</f>
        <v>2.1945205479452055</v>
      </c>
      <c r="L285" s="2" t="str">
        <f>IF(Sheet1[[#This Row],[coverage_amount]]&lt;300000,"Low",IF(Sheet1[[#This Row],[coverage_amount]]&lt;700000,"Medium","High"))</f>
        <v>Medium</v>
      </c>
      <c r="M285" s="2" t="str">
        <f>IF(Sheet1[[#This Row],[annual_premium]]&lt;15000,"Low",IF(Sheet1[[#This Row],[annual_premium]]&lt;35000,"Medium","High"))</f>
        <v>Low</v>
      </c>
      <c r="N285" s="2">
        <f>YEAR(Sheet1[[#This Row],[policy_start_date]])</f>
        <v>2021</v>
      </c>
      <c r="O285" s="2" t="str">
        <f>TEXT(Sheet1[[#This Row],[policy_start_date]],"mmm")</f>
        <v>Jun</v>
      </c>
      <c r="P285" s="2" t="str">
        <f>"Q"&amp;ROUNDUP(MONTH(Sheet1[[#This Row],[policy_start_date]])/3,0)</f>
        <v>Q2</v>
      </c>
      <c r="Q285" s="2">
        <f ca="1">DATEDIF(Sheet1[[#This Row],[policy_start_date]],TODAY(),"D")</f>
        <v>1874</v>
      </c>
      <c r="R285" s="2">
        <f>YEAR(Sheet1[[#This Row],[policy_end_date]])</f>
        <v>2023</v>
      </c>
      <c r="S285" s="2" t="str">
        <f>TEXT(Sheet1[[#This Row],[policy_end_date]],"mmm")</f>
        <v>Aug</v>
      </c>
      <c r="T285" s="2" t="str">
        <f>IF(Sheet1[[#This Row],[status]]="Active","Active","Inactive")</f>
        <v>Inactive</v>
      </c>
      <c r="U285" s="6">
        <f>Sheet1[[#This Row],[coverage_amount]]/Sheet1[[#This Row],[annual_premium]]</f>
        <v>84.533544477542861</v>
      </c>
    </row>
    <row r="286" spans="1:21" x14ac:dyDescent="0.3">
      <c r="A286" s="2" t="s">
        <v>758</v>
      </c>
      <c r="B286" s="2" t="s">
        <v>759</v>
      </c>
      <c r="C286" s="2" t="s">
        <v>16</v>
      </c>
      <c r="D286" s="51">
        <v>712511.7</v>
      </c>
      <c r="E286" s="51">
        <v>47607.95</v>
      </c>
      <c r="F286" s="1">
        <v>45431</v>
      </c>
      <c r="G286" s="1">
        <v>45470</v>
      </c>
      <c r="H286" s="2" t="s">
        <v>669</v>
      </c>
      <c r="I286" s="2" t="s">
        <v>13</v>
      </c>
      <c r="J286">
        <f>Sheet1[[#This Row],[policy_end_date]]-Sheet1[[#This Row],[policy_start_date]]</f>
        <v>39</v>
      </c>
      <c r="K286" s="5">
        <f>(Sheet1[[#This Row],[policy_end_date]]-Sheet1[[#This Row],[policy_start_date]])/365</f>
        <v>0.10684931506849316</v>
      </c>
      <c r="L286" s="2" t="str">
        <f>IF(Sheet1[[#This Row],[coverage_amount]]&lt;300000,"Low",IF(Sheet1[[#This Row],[coverage_amount]]&lt;700000,"Medium","High"))</f>
        <v>High</v>
      </c>
      <c r="M286" s="2" t="str">
        <f>IF(Sheet1[[#This Row],[annual_premium]]&lt;15000,"Low",IF(Sheet1[[#This Row],[annual_premium]]&lt;35000,"Medium","High"))</f>
        <v>High</v>
      </c>
      <c r="N286" s="2">
        <f>YEAR(Sheet1[[#This Row],[policy_start_date]])</f>
        <v>2024</v>
      </c>
      <c r="O286" s="2" t="str">
        <f>TEXT(Sheet1[[#This Row],[policy_start_date]],"mmm")</f>
        <v>May</v>
      </c>
      <c r="P286" s="2" t="str">
        <f>"Q"&amp;ROUNDUP(MONTH(Sheet1[[#This Row],[policy_start_date]])/3,0)</f>
        <v>Q2</v>
      </c>
      <c r="Q286" s="2">
        <f ca="1">DATEDIF(Sheet1[[#This Row],[policy_start_date]],TODAY(),"D")</f>
        <v>801</v>
      </c>
      <c r="R286" s="2">
        <f>YEAR(Sheet1[[#This Row],[policy_end_date]])</f>
        <v>2024</v>
      </c>
      <c r="S286" s="2" t="str">
        <f>TEXT(Sheet1[[#This Row],[policy_end_date]],"mmm")</f>
        <v>Jun</v>
      </c>
      <c r="T286" s="2" t="str">
        <f>IF(Sheet1[[#This Row],[status]]="Active","Active","Inactive")</f>
        <v>Active</v>
      </c>
      <c r="U286" s="6">
        <f>Sheet1[[#This Row],[coverage_amount]]/Sheet1[[#This Row],[annual_premium]]</f>
        <v>14.96623358073599</v>
      </c>
    </row>
    <row r="287" spans="1:21" x14ac:dyDescent="0.3">
      <c r="A287" s="2" t="s">
        <v>760</v>
      </c>
      <c r="B287" s="2" t="s">
        <v>761</v>
      </c>
      <c r="C287" s="2" t="s">
        <v>39</v>
      </c>
      <c r="D287" s="51">
        <v>215189.38</v>
      </c>
      <c r="E287" s="51">
        <v>40363.26</v>
      </c>
      <c r="F287" s="1">
        <v>45339</v>
      </c>
      <c r="G287" s="1">
        <v>45740</v>
      </c>
      <c r="H287" s="2" t="s">
        <v>762</v>
      </c>
      <c r="I287" s="2" t="s">
        <v>18</v>
      </c>
      <c r="J287">
        <f>Sheet1[[#This Row],[policy_end_date]]-Sheet1[[#This Row],[policy_start_date]]</f>
        <v>401</v>
      </c>
      <c r="K287" s="5">
        <f>(Sheet1[[#This Row],[policy_end_date]]-Sheet1[[#This Row],[policy_start_date]])/365</f>
        <v>1.0986301369863014</v>
      </c>
      <c r="L287" s="2" t="str">
        <f>IF(Sheet1[[#This Row],[coverage_amount]]&lt;300000,"Low",IF(Sheet1[[#This Row],[coverage_amount]]&lt;700000,"Medium","High"))</f>
        <v>Low</v>
      </c>
      <c r="M287" s="2" t="str">
        <f>IF(Sheet1[[#This Row],[annual_premium]]&lt;15000,"Low",IF(Sheet1[[#This Row],[annual_premium]]&lt;35000,"Medium","High"))</f>
        <v>High</v>
      </c>
      <c r="N287" s="2">
        <f>YEAR(Sheet1[[#This Row],[policy_start_date]])</f>
        <v>2024</v>
      </c>
      <c r="O287" s="2" t="str">
        <f>TEXT(Sheet1[[#This Row],[policy_start_date]],"mmm")</f>
        <v>Feb</v>
      </c>
      <c r="P287" s="2" t="str">
        <f>"Q"&amp;ROUNDUP(MONTH(Sheet1[[#This Row],[policy_start_date]])/3,0)</f>
        <v>Q1</v>
      </c>
      <c r="Q287" s="2">
        <f ca="1">DATEDIF(Sheet1[[#This Row],[policy_start_date]],TODAY(),"D")</f>
        <v>893</v>
      </c>
      <c r="R287" s="2">
        <f>YEAR(Sheet1[[#This Row],[policy_end_date]])</f>
        <v>2025</v>
      </c>
      <c r="S287" s="2" t="str">
        <f>TEXT(Sheet1[[#This Row],[policy_end_date]],"mmm")</f>
        <v>Mar</v>
      </c>
      <c r="T287" s="2" t="str">
        <f>IF(Sheet1[[#This Row],[status]]="Active","Active","Inactive")</f>
        <v>Inactive</v>
      </c>
      <c r="U287" s="6">
        <f>Sheet1[[#This Row],[coverage_amount]]/Sheet1[[#This Row],[annual_premium]]</f>
        <v>5.3313181343627845</v>
      </c>
    </row>
    <row r="288" spans="1:21" x14ac:dyDescent="0.3">
      <c r="A288" s="2" t="s">
        <v>763</v>
      </c>
      <c r="B288" s="2" t="s">
        <v>657</v>
      </c>
      <c r="C288" s="2" t="s">
        <v>16</v>
      </c>
      <c r="D288" s="51">
        <v>661020.56000000006</v>
      </c>
      <c r="E288" s="51">
        <v>40051.11</v>
      </c>
      <c r="F288" s="1">
        <v>45106</v>
      </c>
      <c r="G288" s="1">
        <v>45858</v>
      </c>
      <c r="H288" s="2" t="s">
        <v>205</v>
      </c>
      <c r="I288" s="2" t="s">
        <v>13</v>
      </c>
      <c r="J288">
        <f>Sheet1[[#This Row],[policy_end_date]]-Sheet1[[#This Row],[policy_start_date]]</f>
        <v>752</v>
      </c>
      <c r="K288" s="5">
        <f>(Sheet1[[#This Row],[policy_end_date]]-Sheet1[[#This Row],[policy_start_date]])/365</f>
        <v>2.0602739726027397</v>
      </c>
      <c r="L288" s="2" t="str">
        <f>IF(Sheet1[[#This Row],[coverage_amount]]&lt;300000,"Low",IF(Sheet1[[#This Row],[coverage_amount]]&lt;700000,"Medium","High"))</f>
        <v>Medium</v>
      </c>
      <c r="M288" s="2" t="str">
        <f>IF(Sheet1[[#This Row],[annual_premium]]&lt;15000,"Low",IF(Sheet1[[#This Row],[annual_premium]]&lt;35000,"Medium","High"))</f>
        <v>High</v>
      </c>
      <c r="N288" s="2">
        <f>YEAR(Sheet1[[#This Row],[policy_start_date]])</f>
        <v>2023</v>
      </c>
      <c r="O288" s="2" t="str">
        <f>TEXT(Sheet1[[#This Row],[policy_start_date]],"mmm")</f>
        <v>Jun</v>
      </c>
      <c r="P288" s="2" t="str">
        <f>"Q"&amp;ROUNDUP(MONTH(Sheet1[[#This Row],[policy_start_date]])/3,0)</f>
        <v>Q2</v>
      </c>
      <c r="Q288" s="2">
        <f ca="1">DATEDIF(Sheet1[[#This Row],[policy_start_date]],TODAY(),"D")</f>
        <v>1126</v>
      </c>
      <c r="R288" s="2">
        <f>YEAR(Sheet1[[#This Row],[policy_end_date]])</f>
        <v>2025</v>
      </c>
      <c r="S288" s="2" t="str">
        <f>TEXT(Sheet1[[#This Row],[policy_end_date]],"mmm")</f>
        <v>Jul</v>
      </c>
      <c r="T288" s="2" t="str">
        <f>IF(Sheet1[[#This Row],[status]]="Active","Active","Inactive")</f>
        <v>Active</v>
      </c>
      <c r="U288" s="6">
        <f>Sheet1[[#This Row],[coverage_amount]]/Sheet1[[#This Row],[annual_premium]]</f>
        <v>16.504425470355255</v>
      </c>
    </row>
    <row r="289" spans="1:21" x14ac:dyDescent="0.3">
      <c r="A289" s="2" t="s">
        <v>764</v>
      </c>
      <c r="B289" s="2" t="s">
        <v>765</v>
      </c>
      <c r="C289" s="2" t="s">
        <v>27</v>
      </c>
      <c r="D289" s="51">
        <v>473116.59</v>
      </c>
      <c r="E289" s="51">
        <v>23349.94</v>
      </c>
      <c r="F289" s="1">
        <v>45440</v>
      </c>
      <c r="G289" s="1">
        <v>45467</v>
      </c>
      <c r="H289" s="2" t="s">
        <v>766</v>
      </c>
      <c r="I289" s="2" t="s">
        <v>18</v>
      </c>
      <c r="J289">
        <f>Sheet1[[#This Row],[policy_end_date]]-Sheet1[[#This Row],[policy_start_date]]</f>
        <v>27</v>
      </c>
      <c r="K289" s="5">
        <f>(Sheet1[[#This Row],[policy_end_date]]-Sheet1[[#This Row],[policy_start_date]])/365</f>
        <v>7.3972602739726029E-2</v>
      </c>
      <c r="L289" s="2" t="str">
        <f>IF(Sheet1[[#This Row],[coverage_amount]]&lt;300000,"Low",IF(Sheet1[[#This Row],[coverage_amount]]&lt;700000,"Medium","High"))</f>
        <v>Medium</v>
      </c>
      <c r="M289" s="2" t="str">
        <f>IF(Sheet1[[#This Row],[annual_premium]]&lt;15000,"Low",IF(Sheet1[[#This Row],[annual_premium]]&lt;35000,"Medium","High"))</f>
        <v>Medium</v>
      </c>
      <c r="N289" s="2">
        <f>YEAR(Sheet1[[#This Row],[policy_start_date]])</f>
        <v>2024</v>
      </c>
      <c r="O289" s="2" t="str">
        <f>TEXT(Sheet1[[#This Row],[policy_start_date]],"mmm")</f>
        <v>May</v>
      </c>
      <c r="P289" s="2" t="str">
        <f>"Q"&amp;ROUNDUP(MONTH(Sheet1[[#This Row],[policy_start_date]])/3,0)</f>
        <v>Q2</v>
      </c>
      <c r="Q289" s="2">
        <f ca="1">DATEDIF(Sheet1[[#This Row],[policy_start_date]],TODAY(),"D")</f>
        <v>792</v>
      </c>
      <c r="R289" s="2">
        <f>YEAR(Sheet1[[#This Row],[policy_end_date]])</f>
        <v>2024</v>
      </c>
      <c r="S289" s="2" t="str">
        <f>TEXT(Sheet1[[#This Row],[policy_end_date]],"mmm")</f>
        <v>Jun</v>
      </c>
      <c r="T289" s="2" t="str">
        <f>IF(Sheet1[[#This Row],[status]]="Active","Active","Inactive")</f>
        <v>Inactive</v>
      </c>
      <c r="U289" s="6">
        <f>Sheet1[[#This Row],[coverage_amount]]/Sheet1[[#This Row],[annual_premium]]</f>
        <v>20.262004527634762</v>
      </c>
    </row>
    <row r="290" spans="1:21" x14ac:dyDescent="0.3">
      <c r="A290" s="2" t="s">
        <v>767</v>
      </c>
      <c r="B290" s="2" t="s">
        <v>768</v>
      </c>
      <c r="C290" s="2" t="s">
        <v>39</v>
      </c>
      <c r="D290" s="51">
        <v>793749.38</v>
      </c>
      <c r="E290" s="51">
        <v>34709.660000000003</v>
      </c>
      <c r="F290" s="1">
        <v>45471</v>
      </c>
      <c r="G290" s="1">
        <v>45539</v>
      </c>
      <c r="H290" s="2" t="s">
        <v>581</v>
      </c>
      <c r="I290" s="2" t="s">
        <v>18</v>
      </c>
      <c r="J290">
        <f>Sheet1[[#This Row],[policy_end_date]]-Sheet1[[#This Row],[policy_start_date]]</f>
        <v>68</v>
      </c>
      <c r="K290" s="5">
        <f>(Sheet1[[#This Row],[policy_end_date]]-Sheet1[[#This Row],[policy_start_date]])/365</f>
        <v>0.18630136986301371</v>
      </c>
      <c r="L290" s="2" t="str">
        <f>IF(Sheet1[[#This Row],[coverage_amount]]&lt;300000,"Low",IF(Sheet1[[#This Row],[coverage_amount]]&lt;700000,"Medium","High"))</f>
        <v>High</v>
      </c>
      <c r="M290" s="2" t="str">
        <f>IF(Sheet1[[#This Row],[annual_premium]]&lt;15000,"Low",IF(Sheet1[[#This Row],[annual_premium]]&lt;35000,"Medium","High"))</f>
        <v>Medium</v>
      </c>
      <c r="N290" s="2">
        <f>YEAR(Sheet1[[#This Row],[policy_start_date]])</f>
        <v>2024</v>
      </c>
      <c r="O290" s="2" t="str">
        <f>TEXT(Sheet1[[#This Row],[policy_start_date]],"mmm")</f>
        <v>Jun</v>
      </c>
      <c r="P290" s="2" t="str">
        <f>"Q"&amp;ROUNDUP(MONTH(Sheet1[[#This Row],[policy_start_date]])/3,0)</f>
        <v>Q2</v>
      </c>
      <c r="Q290" s="2">
        <f ca="1">DATEDIF(Sheet1[[#This Row],[policy_start_date]],TODAY(),"D")</f>
        <v>761</v>
      </c>
      <c r="R290" s="2">
        <f>YEAR(Sheet1[[#This Row],[policy_end_date]])</f>
        <v>2024</v>
      </c>
      <c r="S290" s="2" t="str">
        <f>TEXT(Sheet1[[#This Row],[policy_end_date]],"mmm")</f>
        <v>Sep</v>
      </c>
      <c r="T290" s="2" t="str">
        <f>IF(Sheet1[[#This Row],[status]]="Active","Active","Inactive")</f>
        <v>Inactive</v>
      </c>
      <c r="U290" s="6">
        <f>Sheet1[[#This Row],[coverage_amount]]/Sheet1[[#This Row],[annual_premium]]</f>
        <v>22.868255695964752</v>
      </c>
    </row>
    <row r="291" spans="1:21" x14ac:dyDescent="0.3">
      <c r="A291" s="2" t="s">
        <v>769</v>
      </c>
      <c r="B291" s="2" t="s">
        <v>770</v>
      </c>
      <c r="C291" s="2" t="s">
        <v>27</v>
      </c>
      <c r="D291" s="51">
        <v>878521.58</v>
      </c>
      <c r="E291" s="51">
        <v>45587.73</v>
      </c>
      <c r="F291" s="1">
        <v>45373</v>
      </c>
      <c r="G291" s="1">
        <v>45423</v>
      </c>
      <c r="H291" s="2" t="s">
        <v>67</v>
      </c>
      <c r="I291" s="2" t="s">
        <v>29</v>
      </c>
      <c r="J291">
        <f>Sheet1[[#This Row],[policy_end_date]]-Sheet1[[#This Row],[policy_start_date]]</f>
        <v>50</v>
      </c>
      <c r="K291" s="5">
        <f>(Sheet1[[#This Row],[policy_end_date]]-Sheet1[[#This Row],[policy_start_date]])/365</f>
        <v>0.13698630136986301</v>
      </c>
      <c r="L291" s="2" t="str">
        <f>IF(Sheet1[[#This Row],[coverage_amount]]&lt;300000,"Low",IF(Sheet1[[#This Row],[coverage_amount]]&lt;700000,"Medium","High"))</f>
        <v>High</v>
      </c>
      <c r="M291" s="2" t="str">
        <f>IF(Sheet1[[#This Row],[annual_premium]]&lt;15000,"Low",IF(Sheet1[[#This Row],[annual_premium]]&lt;35000,"Medium","High"))</f>
        <v>High</v>
      </c>
      <c r="N291" s="2">
        <f>YEAR(Sheet1[[#This Row],[policy_start_date]])</f>
        <v>2024</v>
      </c>
      <c r="O291" s="2" t="str">
        <f>TEXT(Sheet1[[#This Row],[policy_start_date]],"mmm")</f>
        <v>Mar</v>
      </c>
      <c r="P291" s="2" t="str">
        <f>"Q"&amp;ROUNDUP(MONTH(Sheet1[[#This Row],[policy_start_date]])/3,0)</f>
        <v>Q1</v>
      </c>
      <c r="Q291" s="2">
        <f ca="1">DATEDIF(Sheet1[[#This Row],[policy_start_date]],TODAY(),"D")</f>
        <v>859</v>
      </c>
      <c r="R291" s="2">
        <f>YEAR(Sheet1[[#This Row],[policy_end_date]])</f>
        <v>2024</v>
      </c>
      <c r="S291" s="2" t="str">
        <f>TEXT(Sheet1[[#This Row],[policy_end_date]],"mmm")</f>
        <v>May</v>
      </c>
      <c r="T291" s="2" t="str">
        <f>IF(Sheet1[[#This Row],[status]]="Active","Active","Inactive")</f>
        <v>Inactive</v>
      </c>
      <c r="U291" s="6">
        <f>Sheet1[[#This Row],[coverage_amount]]/Sheet1[[#This Row],[annual_premium]]</f>
        <v>19.271009545770319</v>
      </c>
    </row>
    <row r="292" spans="1:21" x14ac:dyDescent="0.3">
      <c r="A292" s="2" t="s">
        <v>771</v>
      </c>
      <c r="B292" s="2" t="s">
        <v>772</v>
      </c>
      <c r="C292" s="2" t="s">
        <v>16</v>
      </c>
      <c r="D292" s="51">
        <v>680896.65</v>
      </c>
      <c r="E292" s="51">
        <v>40101.879999999997</v>
      </c>
      <c r="F292" s="1">
        <v>44925</v>
      </c>
      <c r="G292" s="1">
        <v>45272</v>
      </c>
      <c r="H292" s="2" t="s">
        <v>643</v>
      </c>
      <c r="I292" s="2" t="s">
        <v>29</v>
      </c>
      <c r="J292">
        <f>Sheet1[[#This Row],[policy_end_date]]-Sheet1[[#This Row],[policy_start_date]]</f>
        <v>347</v>
      </c>
      <c r="K292" s="5">
        <f>(Sheet1[[#This Row],[policy_end_date]]-Sheet1[[#This Row],[policy_start_date]])/365</f>
        <v>0.9506849315068493</v>
      </c>
      <c r="L292" s="2" t="str">
        <f>IF(Sheet1[[#This Row],[coverage_amount]]&lt;300000,"Low",IF(Sheet1[[#This Row],[coverage_amount]]&lt;700000,"Medium","High"))</f>
        <v>Medium</v>
      </c>
      <c r="M292" s="2" t="str">
        <f>IF(Sheet1[[#This Row],[annual_premium]]&lt;15000,"Low",IF(Sheet1[[#This Row],[annual_premium]]&lt;35000,"Medium","High"))</f>
        <v>High</v>
      </c>
      <c r="N292" s="2">
        <f>YEAR(Sheet1[[#This Row],[policy_start_date]])</f>
        <v>2022</v>
      </c>
      <c r="O292" s="2" t="str">
        <f>TEXT(Sheet1[[#This Row],[policy_start_date]],"mmm")</f>
        <v>Dec</v>
      </c>
      <c r="P292" s="2" t="str">
        <f>"Q"&amp;ROUNDUP(MONTH(Sheet1[[#This Row],[policy_start_date]])/3,0)</f>
        <v>Q4</v>
      </c>
      <c r="Q292" s="2">
        <f ca="1">DATEDIF(Sheet1[[#This Row],[policy_start_date]],TODAY(),"D")</f>
        <v>1307</v>
      </c>
      <c r="R292" s="2">
        <f>YEAR(Sheet1[[#This Row],[policy_end_date]])</f>
        <v>2023</v>
      </c>
      <c r="S292" s="2" t="str">
        <f>TEXT(Sheet1[[#This Row],[policy_end_date]],"mmm")</f>
        <v>Dec</v>
      </c>
      <c r="T292" s="2" t="str">
        <f>IF(Sheet1[[#This Row],[status]]="Active","Active","Inactive")</f>
        <v>Inactive</v>
      </c>
      <c r="U292" s="6">
        <f>Sheet1[[#This Row],[coverage_amount]]/Sheet1[[#This Row],[annual_premium]]</f>
        <v>16.979170303237655</v>
      </c>
    </row>
    <row r="293" spans="1:21" x14ac:dyDescent="0.3">
      <c r="A293" s="2" t="s">
        <v>773</v>
      </c>
      <c r="B293" s="2" t="s">
        <v>747</v>
      </c>
      <c r="C293" s="2" t="s">
        <v>16</v>
      </c>
      <c r="D293" s="51">
        <v>650866.31999999995</v>
      </c>
      <c r="E293" s="51">
        <v>15837.74</v>
      </c>
      <c r="F293" s="1">
        <v>44713</v>
      </c>
      <c r="G293" s="1">
        <v>45681</v>
      </c>
      <c r="H293" s="2" t="s">
        <v>774</v>
      </c>
      <c r="I293" s="2" t="s">
        <v>18</v>
      </c>
      <c r="J293">
        <f>Sheet1[[#This Row],[policy_end_date]]-Sheet1[[#This Row],[policy_start_date]]</f>
        <v>968</v>
      </c>
      <c r="K293" s="5">
        <f>(Sheet1[[#This Row],[policy_end_date]]-Sheet1[[#This Row],[policy_start_date]])/365</f>
        <v>2.6520547945205482</v>
      </c>
      <c r="L293" s="2" t="str">
        <f>IF(Sheet1[[#This Row],[coverage_amount]]&lt;300000,"Low",IF(Sheet1[[#This Row],[coverage_amount]]&lt;700000,"Medium","High"))</f>
        <v>Medium</v>
      </c>
      <c r="M293" s="2" t="str">
        <f>IF(Sheet1[[#This Row],[annual_premium]]&lt;15000,"Low",IF(Sheet1[[#This Row],[annual_premium]]&lt;35000,"Medium","High"))</f>
        <v>Medium</v>
      </c>
      <c r="N293" s="2">
        <f>YEAR(Sheet1[[#This Row],[policy_start_date]])</f>
        <v>2022</v>
      </c>
      <c r="O293" s="2" t="str">
        <f>TEXT(Sheet1[[#This Row],[policy_start_date]],"mmm")</f>
        <v>Jun</v>
      </c>
      <c r="P293" s="2" t="str">
        <f>"Q"&amp;ROUNDUP(MONTH(Sheet1[[#This Row],[policy_start_date]])/3,0)</f>
        <v>Q2</v>
      </c>
      <c r="Q293" s="2">
        <f ca="1">DATEDIF(Sheet1[[#This Row],[policy_start_date]],TODAY(),"D")</f>
        <v>1519</v>
      </c>
      <c r="R293" s="2">
        <f>YEAR(Sheet1[[#This Row],[policy_end_date]])</f>
        <v>2025</v>
      </c>
      <c r="S293" s="2" t="str">
        <f>TEXT(Sheet1[[#This Row],[policy_end_date]],"mmm")</f>
        <v>Jan</v>
      </c>
      <c r="T293" s="2" t="str">
        <f>IF(Sheet1[[#This Row],[status]]="Active","Active","Inactive")</f>
        <v>Inactive</v>
      </c>
      <c r="U293" s="6">
        <f>Sheet1[[#This Row],[coverage_amount]]/Sheet1[[#This Row],[annual_premium]]</f>
        <v>41.095908885990042</v>
      </c>
    </row>
    <row r="294" spans="1:21" x14ac:dyDescent="0.3">
      <c r="A294" s="2" t="s">
        <v>775</v>
      </c>
      <c r="B294" s="2" t="s">
        <v>776</v>
      </c>
      <c r="C294" s="2" t="s">
        <v>16</v>
      </c>
      <c r="D294" s="51">
        <v>813275.73</v>
      </c>
      <c r="E294" s="51">
        <v>27728.51</v>
      </c>
      <c r="F294" s="1">
        <v>45465</v>
      </c>
      <c r="G294" s="1">
        <v>45802</v>
      </c>
      <c r="H294" s="2" t="s">
        <v>125</v>
      </c>
      <c r="I294" s="2" t="s">
        <v>18</v>
      </c>
      <c r="J294">
        <f>Sheet1[[#This Row],[policy_end_date]]-Sheet1[[#This Row],[policy_start_date]]</f>
        <v>337</v>
      </c>
      <c r="K294" s="5">
        <f>(Sheet1[[#This Row],[policy_end_date]]-Sheet1[[#This Row],[policy_start_date]])/365</f>
        <v>0.92328767123287669</v>
      </c>
      <c r="L294" s="2" t="str">
        <f>IF(Sheet1[[#This Row],[coverage_amount]]&lt;300000,"Low",IF(Sheet1[[#This Row],[coverage_amount]]&lt;700000,"Medium","High"))</f>
        <v>High</v>
      </c>
      <c r="M294" s="2" t="str">
        <f>IF(Sheet1[[#This Row],[annual_premium]]&lt;15000,"Low",IF(Sheet1[[#This Row],[annual_premium]]&lt;35000,"Medium","High"))</f>
        <v>Medium</v>
      </c>
      <c r="N294" s="2">
        <f>YEAR(Sheet1[[#This Row],[policy_start_date]])</f>
        <v>2024</v>
      </c>
      <c r="O294" s="2" t="str">
        <f>TEXT(Sheet1[[#This Row],[policy_start_date]],"mmm")</f>
        <v>Jun</v>
      </c>
      <c r="P294" s="2" t="str">
        <f>"Q"&amp;ROUNDUP(MONTH(Sheet1[[#This Row],[policy_start_date]])/3,0)</f>
        <v>Q2</v>
      </c>
      <c r="Q294" s="2">
        <f ca="1">DATEDIF(Sheet1[[#This Row],[policy_start_date]],TODAY(),"D")</f>
        <v>767</v>
      </c>
      <c r="R294" s="2">
        <f>YEAR(Sheet1[[#This Row],[policy_end_date]])</f>
        <v>2025</v>
      </c>
      <c r="S294" s="2" t="str">
        <f>TEXT(Sheet1[[#This Row],[policy_end_date]],"mmm")</f>
        <v>May</v>
      </c>
      <c r="T294" s="2" t="str">
        <f>IF(Sheet1[[#This Row],[status]]="Active","Active","Inactive")</f>
        <v>Inactive</v>
      </c>
      <c r="U294" s="6">
        <f>Sheet1[[#This Row],[coverage_amount]]/Sheet1[[#This Row],[annual_premium]]</f>
        <v>29.329947047280939</v>
      </c>
    </row>
    <row r="295" spans="1:21" x14ac:dyDescent="0.3">
      <c r="A295" s="2" t="s">
        <v>777</v>
      </c>
      <c r="B295" s="2" t="s">
        <v>778</v>
      </c>
      <c r="C295" s="2" t="s">
        <v>11</v>
      </c>
      <c r="D295" s="51">
        <v>653487.24</v>
      </c>
      <c r="E295" s="51">
        <v>45572.6</v>
      </c>
      <c r="F295" s="1">
        <v>45264</v>
      </c>
      <c r="G295" s="1">
        <v>45705</v>
      </c>
      <c r="H295" s="2" t="s">
        <v>655</v>
      </c>
      <c r="I295" s="2" t="s">
        <v>13</v>
      </c>
      <c r="J295">
        <f>Sheet1[[#This Row],[policy_end_date]]-Sheet1[[#This Row],[policy_start_date]]</f>
        <v>441</v>
      </c>
      <c r="K295" s="5">
        <f>(Sheet1[[#This Row],[policy_end_date]]-Sheet1[[#This Row],[policy_start_date]])/365</f>
        <v>1.2082191780821918</v>
      </c>
      <c r="L295" s="2" t="str">
        <f>IF(Sheet1[[#This Row],[coverage_amount]]&lt;300000,"Low",IF(Sheet1[[#This Row],[coverage_amount]]&lt;700000,"Medium","High"))</f>
        <v>Medium</v>
      </c>
      <c r="M295" s="2" t="str">
        <f>IF(Sheet1[[#This Row],[annual_premium]]&lt;15000,"Low",IF(Sheet1[[#This Row],[annual_premium]]&lt;35000,"Medium","High"))</f>
        <v>High</v>
      </c>
      <c r="N295" s="2">
        <f>YEAR(Sheet1[[#This Row],[policy_start_date]])</f>
        <v>2023</v>
      </c>
      <c r="O295" s="2" t="str">
        <f>TEXT(Sheet1[[#This Row],[policy_start_date]],"mmm")</f>
        <v>Dec</v>
      </c>
      <c r="P295" s="2" t="str">
        <f>"Q"&amp;ROUNDUP(MONTH(Sheet1[[#This Row],[policy_start_date]])/3,0)</f>
        <v>Q4</v>
      </c>
      <c r="Q295" s="2">
        <f ca="1">DATEDIF(Sheet1[[#This Row],[policy_start_date]],TODAY(),"D")</f>
        <v>968</v>
      </c>
      <c r="R295" s="2">
        <f>YEAR(Sheet1[[#This Row],[policy_end_date]])</f>
        <v>2025</v>
      </c>
      <c r="S295" s="2" t="str">
        <f>TEXT(Sheet1[[#This Row],[policy_end_date]],"mmm")</f>
        <v>Feb</v>
      </c>
      <c r="T295" s="2" t="str">
        <f>IF(Sheet1[[#This Row],[status]]="Active","Active","Inactive")</f>
        <v>Active</v>
      </c>
      <c r="U295" s="6">
        <f>Sheet1[[#This Row],[coverage_amount]]/Sheet1[[#This Row],[annual_premium]]</f>
        <v>14.339476790878731</v>
      </c>
    </row>
    <row r="296" spans="1:21" x14ac:dyDescent="0.3">
      <c r="A296" s="2" t="s">
        <v>779</v>
      </c>
      <c r="B296" s="2" t="s">
        <v>682</v>
      </c>
      <c r="C296" s="2" t="s">
        <v>11</v>
      </c>
      <c r="D296" s="51">
        <v>187658.49</v>
      </c>
      <c r="E296" s="51">
        <v>34557.379999999997</v>
      </c>
      <c r="F296" s="1">
        <v>44185</v>
      </c>
      <c r="G296" s="1">
        <v>44291</v>
      </c>
      <c r="H296" s="2" t="s">
        <v>348</v>
      </c>
      <c r="I296" s="2" t="s">
        <v>29</v>
      </c>
      <c r="J296">
        <f>Sheet1[[#This Row],[policy_end_date]]-Sheet1[[#This Row],[policy_start_date]]</f>
        <v>106</v>
      </c>
      <c r="K296" s="5">
        <f>(Sheet1[[#This Row],[policy_end_date]]-Sheet1[[#This Row],[policy_start_date]])/365</f>
        <v>0.29041095890410956</v>
      </c>
      <c r="L296" s="2" t="str">
        <f>IF(Sheet1[[#This Row],[coverage_amount]]&lt;300000,"Low",IF(Sheet1[[#This Row],[coverage_amount]]&lt;700000,"Medium","High"))</f>
        <v>Low</v>
      </c>
      <c r="M296" s="2" t="str">
        <f>IF(Sheet1[[#This Row],[annual_premium]]&lt;15000,"Low",IF(Sheet1[[#This Row],[annual_premium]]&lt;35000,"Medium","High"))</f>
        <v>Medium</v>
      </c>
      <c r="N296" s="2">
        <f>YEAR(Sheet1[[#This Row],[policy_start_date]])</f>
        <v>2020</v>
      </c>
      <c r="O296" s="2" t="str">
        <f>TEXT(Sheet1[[#This Row],[policy_start_date]],"mmm")</f>
        <v>Dec</v>
      </c>
      <c r="P296" s="2" t="str">
        <f>"Q"&amp;ROUNDUP(MONTH(Sheet1[[#This Row],[policy_start_date]])/3,0)</f>
        <v>Q4</v>
      </c>
      <c r="Q296" s="2">
        <f ca="1">DATEDIF(Sheet1[[#This Row],[policy_start_date]],TODAY(),"D")</f>
        <v>2047</v>
      </c>
      <c r="R296" s="2">
        <f>YEAR(Sheet1[[#This Row],[policy_end_date]])</f>
        <v>2021</v>
      </c>
      <c r="S296" s="2" t="str">
        <f>TEXT(Sheet1[[#This Row],[policy_end_date]],"mmm")</f>
        <v>Apr</v>
      </c>
      <c r="T296" s="2" t="str">
        <f>IF(Sheet1[[#This Row],[status]]="Active","Active","Inactive")</f>
        <v>Inactive</v>
      </c>
      <c r="U296" s="6">
        <f>Sheet1[[#This Row],[coverage_amount]]/Sheet1[[#This Row],[annual_premium]]</f>
        <v>5.4303448351697963</v>
      </c>
    </row>
    <row r="297" spans="1:21" x14ac:dyDescent="0.3">
      <c r="A297" s="2" t="s">
        <v>780</v>
      </c>
      <c r="B297" s="2" t="s">
        <v>781</v>
      </c>
      <c r="C297" s="2" t="s">
        <v>11</v>
      </c>
      <c r="D297" s="51">
        <v>311782.37</v>
      </c>
      <c r="E297" s="51">
        <v>3912.4</v>
      </c>
      <c r="F297" s="1">
        <v>44496</v>
      </c>
      <c r="G297" s="1">
        <v>45141</v>
      </c>
      <c r="H297" s="2" t="s">
        <v>245</v>
      </c>
      <c r="I297" s="2" t="s">
        <v>18</v>
      </c>
      <c r="J297">
        <f>Sheet1[[#This Row],[policy_end_date]]-Sheet1[[#This Row],[policy_start_date]]</f>
        <v>645</v>
      </c>
      <c r="K297" s="5">
        <f>(Sheet1[[#This Row],[policy_end_date]]-Sheet1[[#This Row],[policy_start_date]])/365</f>
        <v>1.7671232876712328</v>
      </c>
      <c r="L297" s="2" t="str">
        <f>IF(Sheet1[[#This Row],[coverage_amount]]&lt;300000,"Low",IF(Sheet1[[#This Row],[coverage_amount]]&lt;700000,"Medium","High"))</f>
        <v>Medium</v>
      </c>
      <c r="M297" s="2" t="str">
        <f>IF(Sheet1[[#This Row],[annual_premium]]&lt;15000,"Low",IF(Sheet1[[#This Row],[annual_premium]]&lt;35000,"Medium","High"))</f>
        <v>Low</v>
      </c>
      <c r="N297" s="2">
        <f>YEAR(Sheet1[[#This Row],[policy_start_date]])</f>
        <v>2021</v>
      </c>
      <c r="O297" s="2" t="str">
        <f>TEXT(Sheet1[[#This Row],[policy_start_date]],"mmm")</f>
        <v>Oct</v>
      </c>
      <c r="P297" s="2" t="str">
        <f>"Q"&amp;ROUNDUP(MONTH(Sheet1[[#This Row],[policy_start_date]])/3,0)</f>
        <v>Q4</v>
      </c>
      <c r="Q297" s="2">
        <f ca="1">DATEDIF(Sheet1[[#This Row],[policy_start_date]],TODAY(),"D")</f>
        <v>1736</v>
      </c>
      <c r="R297" s="2">
        <f>YEAR(Sheet1[[#This Row],[policy_end_date]])</f>
        <v>2023</v>
      </c>
      <c r="S297" s="2" t="str">
        <f>TEXT(Sheet1[[#This Row],[policy_end_date]],"mmm")</f>
        <v>Aug</v>
      </c>
      <c r="T297" s="2" t="str">
        <f>IF(Sheet1[[#This Row],[status]]="Active","Active","Inactive")</f>
        <v>Inactive</v>
      </c>
      <c r="U297" s="6">
        <f>Sheet1[[#This Row],[coverage_amount]]/Sheet1[[#This Row],[annual_premium]]</f>
        <v>79.690821490645121</v>
      </c>
    </row>
    <row r="298" spans="1:21" x14ac:dyDescent="0.3">
      <c r="A298" s="2" t="s">
        <v>782</v>
      </c>
      <c r="B298" s="2" t="s">
        <v>783</v>
      </c>
      <c r="C298" s="2" t="s">
        <v>35</v>
      </c>
      <c r="D298" s="51">
        <v>235824.86</v>
      </c>
      <c r="E298" s="51">
        <v>13995.22</v>
      </c>
      <c r="F298" s="1">
        <v>44522</v>
      </c>
      <c r="G298" s="1">
        <v>45382</v>
      </c>
      <c r="H298" s="2" t="s">
        <v>784</v>
      </c>
      <c r="I298" s="2" t="s">
        <v>18</v>
      </c>
      <c r="J298">
        <f>Sheet1[[#This Row],[policy_end_date]]-Sheet1[[#This Row],[policy_start_date]]</f>
        <v>860</v>
      </c>
      <c r="K298" s="5">
        <f>(Sheet1[[#This Row],[policy_end_date]]-Sheet1[[#This Row],[policy_start_date]])/365</f>
        <v>2.3561643835616439</v>
      </c>
      <c r="L298" s="2" t="str">
        <f>IF(Sheet1[[#This Row],[coverage_amount]]&lt;300000,"Low",IF(Sheet1[[#This Row],[coverage_amount]]&lt;700000,"Medium","High"))</f>
        <v>Low</v>
      </c>
      <c r="M298" s="2" t="str">
        <f>IF(Sheet1[[#This Row],[annual_premium]]&lt;15000,"Low",IF(Sheet1[[#This Row],[annual_premium]]&lt;35000,"Medium","High"))</f>
        <v>Low</v>
      </c>
      <c r="N298" s="2">
        <f>YEAR(Sheet1[[#This Row],[policy_start_date]])</f>
        <v>2021</v>
      </c>
      <c r="O298" s="2" t="str">
        <f>TEXT(Sheet1[[#This Row],[policy_start_date]],"mmm")</f>
        <v>Nov</v>
      </c>
      <c r="P298" s="2" t="str">
        <f>"Q"&amp;ROUNDUP(MONTH(Sheet1[[#This Row],[policy_start_date]])/3,0)</f>
        <v>Q4</v>
      </c>
      <c r="Q298" s="2">
        <f ca="1">DATEDIF(Sheet1[[#This Row],[policy_start_date]],TODAY(),"D")</f>
        <v>1710</v>
      </c>
      <c r="R298" s="2">
        <f>YEAR(Sheet1[[#This Row],[policy_end_date]])</f>
        <v>2024</v>
      </c>
      <c r="S298" s="2" t="str">
        <f>TEXT(Sheet1[[#This Row],[policy_end_date]],"mmm")</f>
        <v>Mar</v>
      </c>
      <c r="T298" s="2" t="str">
        <f>IF(Sheet1[[#This Row],[status]]="Active","Active","Inactive")</f>
        <v>Inactive</v>
      </c>
      <c r="U298" s="6">
        <f>Sheet1[[#This Row],[coverage_amount]]/Sheet1[[#This Row],[annual_premium]]</f>
        <v>16.850386060383475</v>
      </c>
    </row>
    <row r="299" spans="1:21" x14ac:dyDescent="0.3">
      <c r="A299" s="2" t="s">
        <v>785</v>
      </c>
      <c r="B299" s="2" t="s">
        <v>786</v>
      </c>
      <c r="C299" s="2" t="s">
        <v>35</v>
      </c>
      <c r="D299" s="51">
        <v>254963.74</v>
      </c>
      <c r="E299" s="51">
        <v>18231.57</v>
      </c>
      <c r="F299" s="1">
        <v>45428</v>
      </c>
      <c r="G299" s="1">
        <v>45567</v>
      </c>
      <c r="H299" s="2" t="s">
        <v>787</v>
      </c>
      <c r="I299" s="2" t="s">
        <v>18</v>
      </c>
      <c r="J299">
        <f>Sheet1[[#This Row],[policy_end_date]]-Sheet1[[#This Row],[policy_start_date]]</f>
        <v>139</v>
      </c>
      <c r="K299" s="5">
        <f>(Sheet1[[#This Row],[policy_end_date]]-Sheet1[[#This Row],[policy_start_date]])/365</f>
        <v>0.38082191780821917</v>
      </c>
      <c r="L299" s="2" t="str">
        <f>IF(Sheet1[[#This Row],[coverage_amount]]&lt;300000,"Low",IF(Sheet1[[#This Row],[coverage_amount]]&lt;700000,"Medium","High"))</f>
        <v>Low</v>
      </c>
      <c r="M299" s="2" t="str">
        <f>IF(Sheet1[[#This Row],[annual_premium]]&lt;15000,"Low",IF(Sheet1[[#This Row],[annual_premium]]&lt;35000,"Medium","High"))</f>
        <v>Medium</v>
      </c>
      <c r="N299" s="2">
        <f>YEAR(Sheet1[[#This Row],[policy_start_date]])</f>
        <v>2024</v>
      </c>
      <c r="O299" s="2" t="str">
        <f>TEXT(Sheet1[[#This Row],[policy_start_date]],"mmm")</f>
        <v>May</v>
      </c>
      <c r="P299" s="2" t="str">
        <f>"Q"&amp;ROUNDUP(MONTH(Sheet1[[#This Row],[policy_start_date]])/3,0)</f>
        <v>Q2</v>
      </c>
      <c r="Q299" s="2">
        <f ca="1">DATEDIF(Sheet1[[#This Row],[policy_start_date]],TODAY(),"D")</f>
        <v>804</v>
      </c>
      <c r="R299" s="2">
        <f>YEAR(Sheet1[[#This Row],[policy_end_date]])</f>
        <v>2024</v>
      </c>
      <c r="S299" s="2" t="str">
        <f>TEXT(Sheet1[[#This Row],[policy_end_date]],"mmm")</f>
        <v>Oct</v>
      </c>
      <c r="T299" s="2" t="str">
        <f>IF(Sheet1[[#This Row],[status]]="Active","Active","Inactive")</f>
        <v>Inactive</v>
      </c>
      <c r="U299" s="6">
        <f>Sheet1[[#This Row],[coverage_amount]]/Sheet1[[#This Row],[annual_premium]]</f>
        <v>13.984738560639594</v>
      </c>
    </row>
    <row r="300" spans="1:21" x14ac:dyDescent="0.3">
      <c r="A300" s="2" t="s">
        <v>788</v>
      </c>
      <c r="B300" s="2" t="s">
        <v>286</v>
      </c>
      <c r="C300" s="2" t="s">
        <v>35</v>
      </c>
      <c r="D300" s="51">
        <v>597482.64</v>
      </c>
      <c r="E300" s="51">
        <v>49736.22</v>
      </c>
      <c r="F300" s="1">
        <v>44485</v>
      </c>
      <c r="G300" s="1">
        <v>44499</v>
      </c>
      <c r="H300" s="2" t="s">
        <v>720</v>
      </c>
      <c r="I300" s="2" t="s">
        <v>29</v>
      </c>
      <c r="J300">
        <f>Sheet1[[#This Row],[policy_end_date]]-Sheet1[[#This Row],[policy_start_date]]</f>
        <v>14</v>
      </c>
      <c r="K300" s="5">
        <f>(Sheet1[[#This Row],[policy_end_date]]-Sheet1[[#This Row],[policy_start_date]])/365</f>
        <v>3.8356164383561646E-2</v>
      </c>
      <c r="L300" s="2" t="str">
        <f>IF(Sheet1[[#This Row],[coverage_amount]]&lt;300000,"Low",IF(Sheet1[[#This Row],[coverage_amount]]&lt;700000,"Medium","High"))</f>
        <v>Medium</v>
      </c>
      <c r="M300" s="2" t="str">
        <f>IF(Sheet1[[#This Row],[annual_premium]]&lt;15000,"Low",IF(Sheet1[[#This Row],[annual_premium]]&lt;35000,"Medium","High"))</f>
        <v>High</v>
      </c>
      <c r="N300" s="2">
        <f>YEAR(Sheet1[[#This Row],[policy_start_date]])</f>
        <v>2021</v>
      </c>
      <c r="O300" s="2" t="str">
        <f>TEXT(Sheet1[[#This Row],[policy_start_date]],"mmm")</f>
        <v>Oct</v>
      </c>
      <c r="P300" s="2" t="str">
        <f>"Q"&amp;ROUNDUP(MONTH(Sheet1[[#This Row],[policy_start_date]])/3,0)</f>
        <v>Q4</v>
      </c>
      <c r="Q300" s="2">
        <f ca="1">DATEDIF(Sheet1[[#This Row],[policy_start_date]],TODAY(),"D")</f>
        <v>1747</v>
      </c>
      <c r="R300" s="2">
        <f>YEAR(Sheet1[[#This Row],[policy_end_date]])</f>
        <v>2021</v>
      </c>
      <c r="S300" s="2" t="str">
        <f>TEXT(Sheet1[[#This Row],[policy_end_date]],"mmm")</f>
        <v>Oct</v>
      </c>
      <c r="T300" s="2" t="str">
        <f>IF(Sheet1[[#This Row],[status]]="Active","Active","Inactive")</f>
        <v>Inactive</v>
      </c>
      <c r="U300" s="6">
        <f>Sheet1[[#This Row],[coverage_amount]]/Sheet1[[#This Row],[annual_premium]]</f>
        <v>12.013028734391154</v>
      </c>
    </row>
    <row r="301" spans="1:21" x14ac:dyDescent="0.3">
      <c r="A301" s="2" t="s">
        <v>789</v>
      </c>
      <c r="B301" s="2" t="s">
        <v>790</v>
      </c>
      <c r="C301" s="2" t="s">
        <v>11</v>
      </c>
      <c r="D301" s="51">
        <v>951688.07</v>
      </c>
      <c r="E301" s="51">
        <v>14980.53</v>
      </c>
      <c r="F301" s="1">
        <v>44681</v>
      </c>
      <c r="G301" s="1">
        <v>44785</v>
      </c>
      <c r="H301" s="2" t="s">
        <v>477</v>
      </c>
      <c r="I301" s="2" t="s">
        <v>29</v>
      </c>
      <c r="J301">
        <f>Sheet1[[#This Row],[policy_end_date]]-Sheet1[[#This Row],[policy_start_date]]</f>
        <v>104</v>
      </c>
      <c r="K301" s="5">
        <f>(Sheet1[[#This Row],[policy_end_date]]-Sheet1[[#This Row],[policy_start_date]])/365</f>
        <v>0.28493150684931506</v>
      </c>
      <c r="L301" s="2" t="str">
        <f>IF(Sheet1[[#This Row],[coverage_amount]]&lt;300000,"Low",IF(Sheet1[[#This Row],[coverage_amount]]&lt;700000,"Medium","High"))</f>
        <v>High</v>
      </c>
      <c r="M301" s="2" t="str">
        <f>IF(Sheet1[[#This Row],[annual_premium]]&lt;15000,"Low",IF(Sheet1[[#This Row],[annual_premium]]&lt;35000,"Medium","High"))</f>
        <v>Low</v>
      </c>
      <c r="N301" s="2">
        <f>YEAR(Sheet1[[#This Row],[policy_start_date]])</f>
        <v>2022</v>
      </c>
      <c r="O301" s="2" t="str">
        <f>TEXT(Sheet1[[#This Row],[policy_start_date]],"mmm")</f>
        <v>Apr</v>
      </c>
      <c r="P301" s="2" t="str">
        <f>"Q"&amp;ROUNDUP(MONTH(Sheet1[[#This Row],[policy_start_date]])/3,0)</f>
        <v>Q2</v>
      </c>
      <c r="Q301" s="2">
        <f ca="1">DATEDIF(Sheet1[[#This Row],[policy_start_date]],TODAY(),"D")</f>
        <v>1551</v>
      </c>
      <c r="R301" s="2">
        <f>YEAR(Sheet1[[#This Row],[policy_end_date]])</f>
        <v>2022</v>
      </c>
      <c r="S301" s="2" t="str">
        <f>TEXT(Sheet1[[#This Row],[policy_end_date]],"mmm")</f>
        <v>Aug</v>
      </c>
      <c r="T301" s="2" t="str">
        <f>IF(Sheet1[[#This Row],[status]]="Active","Active","Inactive")</f>
        <v>Inactive</v>
      </c>
      <c r="U301" s="6">
        <f>Sheet1[[#This Row],[coverage_amount]]/Sheet1[[#This Row],[annual_premium]]</f>
        <v>63.528331107110354</v>
      </c>
    </row>
    <row r="302" spans="1:21" x14ac:dyDescent="0.3">
      <c r="A302" s="2" t="s">
        <v>791</v>
      </c>
      <c r="B302" s="2" t="s">
        <v>792</v>
      </c>
      <c r="C302" s="2" t="s">
        <v>11</v>
      </c>
      <c r="D302" s="51">
        <v>512088.92</v>
      </c>
      <c r="E302" s="51">
        <v>31172.14</v>
      </c>
      <c r="F302" s="1">
        <v>45077</v>
      </c>
      <c r="G302" s="1">
        <v>45780</v>
      </c>
      <c r="H302" s="2" t="s">
        <v>173</v>
      </c>
      <c r="I302" s="2" t="s">
        <v>29</v>
      </c>
      <c r="J302">
        <f>Sheet1[[#This Row],[policy_end_date]]-Sheet1[[#This Row],[policy_start_date]]</f>
        <v>703</v>
      </c>
      <c r="K302" s="5">
        <f>(Sheet1[[#This Row],[policy_end_date]]-Sheet1[[#This Row],[policy_start_date]])/365</f>
        <v>1.9260273972602739</v>
      </c>
      <c r="L302" s="2" t="str">
        <f>IF(Sheet1[[#This Row],[coverage_amount]]&lt;300000,"Low",IF(Sheet1[[#This Row],[coverage_amount]]&lt;700000,"Medium","High"))</f>
        <v>Medium</v>
      </c>
      <c r="M302" s="2" t="str">
        <f>IF(Sheet1[[#This Row],[annual_premium]]&lt;15000,"Low",IF(Sheet1[[#This Row],[annual_premium]]&lt;35000,"Medium","High"))</f>
        <v>Medium</v>
      </c>
      <c r="N302" s="2">
        <f>YEAR(Sheet1[[#This Row],[policy_start_date]])</f>
        <v>2023</v>
      </c>
      <c r="O302" s="2" t="str">
        <f>TEXT(Sheet1[[#This Row],[policy_start_date]],"mmm")</f>
        <v>May</v>
      </c>
      <c r="P302" s="2" t="str">
        <f>"Q"&amp;ROUNDUP(MONTH(Sheet1[[#This Row],[policy_start_date]])/3,0)</f>
        <v>Q2</v>
      </c>
      <c r="Q302" s="2">
        <f ca="1">DATEDIF(Sheet1[[#This Row],[policy_start_date]],TODAY(),"D")</f>
        <v>1155</v>
      </c>
      <c r="R302" s="2">
        <f>YEAR(Sheet1[[#This Row],[policy_end_date]])</f>
        <v>2025</v>
      </c>
      <c r="S302" s="2" t="str">
        <f>TEXT(Sheet1[[#This Row],[policy_end_date]],"mmm")</f>
        <v>May</v>
      </c>
      <c r="T302" s="2" t="str">
        <f>IF(Sheet1[[#This Row],[status]]="Active","Active","Inactive")</f>
        <v>Inactive</v>
      </c>
      <c r="U302" s="6">
        <f>Sheet1[[#This Row],[coverage_amount]]/Sheet1[[#This Row],[annual_premium]]</f>
        <v>16.427775571391635</v>
      </c>
    </row>
    <row r="303" spans="1:21" x14ac:dyDescent="0.3">
      <c r="A303" s="2" t="s">
        <v>793</v>
      </c>
      <c r="B303" s="2" t="s">
        <v>794</v>
      </c>
      <c r="C303" s="2" t="s">
        <v>27</v>
      </c>
      <c r="D303" s="51">
        <v>954583.32</v>
      </c>
      <c r="E303" s="51">
        <v>38424.120000000003</v>
      </c>
      <c r="F303" s="1">
        <v>44937</v>
      </c>
      <c r="G303" s="1">
        <v>45760</v>
      </c>
      <c r="H303" s="2" t="s">
        <v>795</v>
      </c>
      <c r="I303" s="2" t="s">
        <v>18</v>
      </c>
      <c r="J303">
        <f>Sheet1[[#This Row],[policy_end_date]]-Sheet1[[#This Row],[policy_start_date]]</f>
        <v>823</v>
      </c>
      <c r="K303" s="5">
        <f>(Sheet1[[#This Row],[policy_end_date]]-Sheet1[[#This Row],[policy_start_date]])/365</f>
        <v>2.2547945205479452</v>
      </c>
      <c r="L303" s="2" t="str">
        <f>IF(Sheet1[[#This Row],[coverage_amount]]&lt;300000,"Low",IF(Sheet1[[#This Row],[coverage_amount]]&lt;700000,"Medium","High"))</f>
        <v>High</v>
      </c>
      <c r="M303" s="2" t="str">
        <f>IF(Sheet1[[#This Row],[annual_premium]]&lt;15000,"Low",IF(Sheet1[[#This Row],[annual_premium]]&lt;35000,"Medium","High"))</f>
        <v>High</v>
      </c>
      <c r="N303" s="2">
        <f>YEAR(Sheet1[[#This Row],[policy_start_date]])</f>
        <v>2023</v>
      </c>
      <c r="O303" s="2" t="str">
        <f>TEXT(Sheet1[[#This Row],[policy_start_date]],"mmm")</f>
        <v>Jan</v>
      </c>
      <c r="P303" s="2" t="str">
        <f>"Q"&amp;ROUNDUP(MONTH(Sheet1[[#This Row],[policy_start_date]])/3,0)</f>
        <v>Q1</v>
      </c>
      <c r="Q303" s="2">
        <f ca="1">DATEDIF(Sheet1[[#This Row],[policy_start_date]],TODAY(),"D")</f>
        <v>1295</v>
      </c>
      <c r="R303" s="2">
        <f>YEAR(Sheet1[[#This Row],[policy_end_date]])</f>
        <v>2025</v>
      </c>
      <c r="S303" s="2" t="str">
        <f>TEXT(Sheet1[[#This Row],[policy_end_date]],"mmm")</f>
        <v>Apr</v>
      </c>
      <c r="T303" s="2" t="str">
        <f>IF(Sheet1[[#This Row],[status]]="Active","Active","Inactive")</f>
        <v>Inactive</v>
      </c>
      <c r="U303" s="6">
        <f>Sheet1[[#This Row],[coverage_amount]]/Sheet1[[#This Row],[annual_premium]]</f>
        <v>24.843335904634898</v>
      </c>
    </row>
    <row r="304" spans="1:21" x14ac:dyDescent="0.3">
      <c r="A304" s="2" t="s">
        <v>796</v>
      </c>
      <c r="B304" s="2" t="s">
        <v>797</v>
      </c>
      <c r="C304" s="2" t="s">
        <v>35</v>
      </c>
      <c r="D304" s="51">
        <v>192963.44</v>
      </c>
      <c r="E304" s="51">
        <v>30970.46</v>
      </c>
      <c r="F304" s="1">
        <v>44632</v>
      </c>
      <c r="G304" s="1">
        <v>45388</v>
      </c>
      <c r="H304" s="2" t="s">
        <v>798</v>
      </c>
      <c r="I304" s="2" t="s">
        <v>29</v>
      </c>
      <c r="J304">
        <f>Sheet1[[#This Row],[policy_end_date]]-Sheet1[[#This Row],[policy_start_date]]</f>
        <v>756</v>
      </c>
      <c r="K304" s="5">
        <f>(Sheet1[[#This Row],[policy_end_date]]-Sheet1[[#This Row],[policy_start_date]])/365</f>
        <v>2.0712328767123287</v>
      </c>
      <c r="L304" s="2" t="str">
        <f>IF(Sheet1[[#This Row],[coverage_amount]]&lt;300000,"Low",IF(Sheet1[[#This Row],[coverage_amount]]&lt;700000,"Medium","High"))</f>
        <v>Low</v>
      </c>
      <c r="M304" s="2" t="str">
        <f>IF(Sheet1[[#This Row],[annual_premium]]&lt;15000,"Low",IF(Sheet1[[#This Row],[annual_premium]]&lt;35000,"Medium","High"))</f>
        <v>Medium</v>
      </c>
      <c r="N304" s="2">
        <f>YEAR(Sheet1[[#This Row],[policy_start_date]])</f>
        <v>2022</v>
      </c>
      <c r="O304" s="2" t="str">
        <f>TEXT(Sheet1[[#This Row],[policy_start_date]],"mmm")</f>
        <v>Mar</v>
      </c>
      <c r="P304" s="2" t="str">
        <f>"Q"&amp;ROUNDUP(MONTH(Sheet1[[#This Row],[policy_start_date]])/3,0)</f>
        <v>Q1</v>
      </c>
      <c r="Q304" s="2">
        <f ca="1">DATEDIF(Sheet1[[#This Row],[policy_start_date]],TODAY(),"D")</f>
        <v>1600</v>
      </c>
      <c r="R304" s="2">
        <f>YEAR(Sheet1[[#This Row],[policy_end_date]])</f>
        <v>2024</v>
      </c>
      <c r="S304" s="2" t="str">
        <f>TEXT(Sheet1[[#This Row],[policy_end_date]],"mmm")</f>
        <v>Apr</v>
      </c>
      <c r="T304" s="2" t="str">
        <f>IF(Sheet1[[#This Row],[status]]="Active","Active","Inactive")</f>
        <v>Inactive</v>
      </c>
      <c r="U304" s="6">
        <f>Sheet1[[#This Row],[coverage_amount]]/Sheet1[[#This Row],[annual_premium]]</f>
        <v>6.2305642215194741</v>
      </c>
    </row>
    <row r="305" spans="1:21" x14ac:dyDescent="0.3">
      <c r="A305" s="2" t="s">
        <v>799</v>
      </c>
      <c r="B305" s="2" t="s">
        <v>800</v>
      </c>
      <c r="C305" s="2" t="s">
        <v>39</v>
      </c>
      <c r="D305" s="51">
        <v>718015.82</v>
      </c>
      <c r="E305" s="51">
        <v>20033.330000000002</v>
      </c>
      <c r="F305" s="1">
        <v>44504</v>
      </c>
      <c r="G305" s="1">
        <v>45057</v>
      </c>
      <c r="H305" s="2" t="s">
        <v>801</v>
      </c>
      <c r="I305" s="2" t="s">
        <v>18</v>
      </c>
      <c r="J305">
        <f>Sheet1[[#This Row],[policy_end_date]]-Sheet1[[#This Row],[policy_start_date]]</f>
        <v>553</v>
      </c>
      <c r="K305" s="5">
        <f>(Sheet1[[#This Row],[policy_end_date]]-Sheet1[[#This Row],[policy_start_date]])/365</f>
        <v>1.515068493150685</v>
      </c>
      <c r="L305" s="2" t="str">
        <f>IF(Sheet1[[#This Row],[coverage_amount]]&lt;300000,"Low",IF(Sheet1[[#This Row],[coverage_amount]]&lt;700000,"Medium","High"))</f>
        <v>High</v>
      </c>
      <c r="M305" s="2" t="str">
        <f>IF(Sheet1[[#This Row],[annual_premium]]&lt;15000,"Low",IF(Sheet1[[#This Row],[annual_premium]]&lt;35000,"Medium","High"))</f>
        <v>Medium</v>
      </c>
      <c r="N305" s="2">
        <f>YEAR(Sheet1[[#This Row],[policy_start_date]])</f>
        <v>2021</v>
      </c>
      <c r="O305" s="2" t="str">
        <f>TEXT(Sheet1[[#This Row],[policy_start_date]],"mmm")</f>
        <v>Nov</v>
      </c>
      <c r="P305" s="2" t="str">
        <f>"Q"&amp;ROUNDUP(MONTH(Sheet1[[#This Row],[policy_start_date]])/3,0)</f>
        <v>Q4</v>
      </c>
      <c r="Q305" s="2">
        <f ca="1">DATEDIF(Sheet1[[#This Row],[policy_start_date]],TODAY(),"D")</f>
        <v>1728</v>
      </c>
      <c r="R305" s="2">
        <f>YEAR(Sheet1[[#This Row],[policy_end_date]])</f>
        <v>2023</v>
      </c>
      <c r="S305" s="2" t="str">
        <f>TEXT(Sheet1[[#This Row],[policy_end_date]],"mmm")</f>
        <v>May</v>
      </c>
      <c r="T305" s="2" t="str">
        <f>IF(Sheet1[[#This Row],[status]]="Active","Active","Inactive")</f>
        <v>Inactive</v>
      </c>
      <c r="U305" s="6">
        <f>Sheet1[[#This Row],[coverage_amount]]/Sheet1[[#This Row],[annual_premium]]</f>
        <v>35.841061870392984</v>
      </c>
    </row>
    <row r="306" spans="1:21" x14ac:dyDescent="0.3">
      <c r="A306" s="2" t="s">
        <v>802</v>
      </c>
      <c r="B306" s="2" t="s">
        <v>803</v>
      </c>
      <c r="C306" s="2" t="s">
        <v>16</v>
      </c>
      <c r="D306" s="51">
        <v>716284.1</v>
      </c>
      <c r="E306" s="51">
        <v>38940.25</v>
      </c>
      <c r="F306" s="1">
        <v>45263</v>
      </c>
      <c r="G306" s="1">
        <v>45522</v>
      </c>
      <c r="H306" s="2" t="s">
        <v>804</v>
      </c>
      <c r="I306" s="2" t="s">
        <v>29</v>
      </c>
      <c r="J306">
        <f>Sheet1[[#This Row],[policy_end_date]]-Sheet1[[#This Row],[policy_start_date]]</f>
        <v>259</v>
      </c>
      <c r="K306" s="5">
        <f>(Sheet1[[#This Row],[policy_end_date]]-Sheet1[[#This Row],[policy_start_date]])/365</f>
        <v>0.70958904109589038</v>
      </c>
      <c r="L306" s="2" t="str">
        <f>IF(Sheet1[[#This Row],[coverage_amount]]&lt;300000,"Low",IF(Sheet1[[#This Row],[coverage_amount]]&lt;700000,"Medium","High"))</f>
        <v>High</v>
      </c>
      <c r="M306" s="2" t="str">
        <f>IF(Sheet1[[#This Row],[annual_premium]]&lt;15000,"Low",IF(Sheet1[[#This Row],[annual_premium]]&lt;35000,"Medium","High"))</f>
        <v>High</v>
      </c>
      <c r="N306" s="2">
        <f>YEAR(Sheet1[[#This Row],[policy_start_date]])</f>
        <v>2023</v>
      </c>
      <c r="O306" s="2" t="str">
        <f>TEXT(Sheet1[[#This Row],[policy_start_date]],"mmm")</f>
        <v>Dec</v>
      </c>
      <c r="P306" s="2" t="str">
        <f>"Q"&amp;ROUNDUP(MONTH(Sheet1[[#This Row],[policy_start_date]])/3,0)</f>
        <v>Q4</v>
      </c>
      <c r="Q306" s="2">
        <f ca="1">DATEDIF(Sheet1[[#This Row],[policy_start_date]],TODAY(),"D")</f>
        <v>969</v>
      </c>
      <c r="R306" s="2">
        <f>YEAR(Sheet1[[#This Row],[policy_end_date]])</f>
        <v>2024</v>
      </c>
      <c r="S306" s="2" t="str">
        <f>TEXT(Sheet1[[#This Row],[policy_end_date]],"mmm")</f>
        <v>Aug</v>
      </c>
      <c r="T306" s="2" t="str">
        <f>IF(Sheet1[[#This Row],[status]]="Active","Active","Inactive")</f>
        <v>Inactive</v>
      </c>
      <c r="U306" s="6">
        <f>Sheet1[[#This Row],[coverage_amount]]/Sheet1[[#This Row],[annual_premium]]</f>
        <v>18.394440200050077</v>
      </c>
    </row>
    <row r="307" spans="1:21" x14ac:dyDescent="0.3">
      <c r="A307" s="2" t="s">
        <v>805</v>
      </c>
      <c r="B307" s="2" t="s">
        <v>759</v>
      </c>
      <c r="C307" s="2" t="s">
        <v>16</v>
      </c>
      <c r="D307" s="51">
        <v>976058.34</v>
      </c>
      <c r="E307" s="51">
        <v>48309.29</v>
      </c>
      <c r="F307" s="1">
        <v>45131</v>
      </c>
      <c r="G307" s="1">
        <v>45354</v>
      </c>
      <c r="H307" s="2" t="s">
        <v>551</v>
      </c>
      <c r="I307" s="2" t="s">
        <v>29</v>
      </c>
      <c r="J307">
        <f>Sheet1[[#This Row],[policy_end_date]]-Sheet1[[#This Row],[policy_start_date]]</f>
        <v>223</v>
      </c>
      <c r="K307" s="5">
        <f>(Sheet1[[#This Row],[policy_end_date]]-Sheet1[[#This Row],[policy_start_date]])/365</f>
        <v>0.61095890410958908</v>
      </c>
      <c r="L307" s="2" t="str">
        <f>IF(Sheet1[[#This Row],[coverage_amount]]&lt;300000,"Low",IF(Sheet1[[#This Row],[coverage_amount]]&lt;700000,"Medium","High"))</f>
        <v>High</v>
      </c>
      <c r="M307" s="2" t="str">
        <f>IF(Sheet1[[#This Row],[annual_premium]]&lt;15000,"Low",IF(Sheet1[[#This Row],[annual_premium]]&lt;35000,"Medium","High"))</f>
        <v>High</v>
      </c>
      <c r="N307" s="2">
        <f>YEAR(Sheet1[[#This Row],[policy_start_date]])</f>
        <v>2023</v>
      </c>
      <c r="O307" s="2" t="str">
        <f>TEXT(Sheet1[[#This Row],[policy_start_date]],"mmm")</f>
        <v>Jul</v>
      </c>
      <c r="P307" s="2" t="str">
        <f>"Q"&amp;ROUNDUP(MONTH(Sheet1[[#This Row],[policy_start_date]])/3,0)</f>
        <v>Q3</v>
      </c>
      <c r="Q307" s="2">
        <f ca="1">DATEDIF(Sheet1[[#This Row],[policy_start_date]],TODAY(),"D")</f>
        <v>1101</v>
      </c>
      <c r="R307" s="2">
        <f>YEAR(Sheet1[[#This Row],[policy_end_date]])</f>
        <v>2024</v>
      </c>
      <c r="S307" s="2" t="str">
        <f>TEXT(Sheet1[[#This Row],[policy_end_date]],"mmm")</f>
        <v>Mar</v>
      </c>
      <c r="T307" s="2" t="str">
        <f>IF(Sheet1[[#This Row],[status]]="Active","Active","Inactive")</f>
        <v>Inactive</v>
      </c>
      <c r="U307" s="6">
        <f>Sheet1[[#This Row],[coverage_amount]]/Sheet1[[#This Row],[annual_premium]]</f>
        <v>20.20436110735637</v>
      </c>
    </row>
    <row r="308" spans="1:21" x14ac:dyDescent="0.3">
      <c r="A308" s="2" t="s">
        <v>806</v>
      </c>
      <c r="B308" s="2" t="s">
        <v>807</v>
      </c>
      <c r="C308" s="2" t="s">
        <v>39</v>
      </c>
      <c r="D308" s="51">
        <v>223680.57</v>
      </c>
      <c r="E308" s="51">
        <v>24595.48</v>
      </c>
      <c r="F308" s="1">
        <v>45480</v>
      </c>
      <c r="G308" s="1">
        <v>45596</v>
      </c>
      <c r="H308" s="2" t="s">
        <v>808</v>
      </c>
      <c r="I308" s="2" t="s">
        <v>29</v>
      </c>
      <c r="J308">
        <f>Sheet1[[#This Row],[policy_end_date]]-Sheet1[[#This Row],[policy_start_date]]</f>
        <v>116</v>
      </c>
      <c r="K308" s="5">
        <f>(Sheet1[[#This Row],[policy_end_date]]-Sheet1[[#This Row],[policy_start_date]])/365</f>
        <v>0.31780821917808222</v>
      </c>
      <c r="L308" s="2" t="str">
        <f>IF(Sheet1[[#This Row],[coverage_amount]]&lt;300000,"Low",IF(Sheet1[[#This Row],[coverage_amount]]&lt;700000,"Medium","High"))</f>
        <v>Low</v>
      </c>
      <c r="M308" s="2" t="str">
        <f>IF(Sheet1[[#This Row],[annual_premium]]&lt;15000,"Low",IF(Sheet1[[#This Row],[annual_premium]]&lt;35000,"Medium","High"))</f>
        <v>Medium</v>
      </c>
      <c r="N308" s="2">
        <f>YEAR(Sheet1[[#This Row],[policy_start_date]])</f>
        <v>2024</v>
      </c>
      <c r="O308" s="2" t="str">
        <f>TEXT(Sheet1[[#This Row],[policy_start_date]],"mmm")</f>
        <v>Jul</v>
      </c>
      <c r="P308" s="2" t="str">
        <f>"Q"&amp;ROUNDUP(MONTH(Sheet1[[#This Row],[policy_start_date]])/3,0)</f>
        <v>Q3</v>
      </c>
      <c r="Q308" s="2">
        <f ca="1">DATEDIF(Sheet1[[#This Row],[policy_start_date]],TODAY(),"D")</f>
        <v>752</v>
      </c>
      <c r="R308" s="2">
        <f>YEAR(Sheet1[[#This Row],[policy_end_date]])</f>
        <v>2024</v>
      </c>
      <c r="S308" s="2" t="str">
        <f>TEXT(Sheet1[[#This Row],[policy_end_date]],"mmm")</f>
        <v>Oct</v>
      </c>
      <c r="T308" s="2" t="str">
        <f>IF(Sheet1[[#This Row],[status]]="Active","Active","Inactive")</f>
        <v>Inactive</v>
      </c>
      <c r="U308" s="6">
        <f>Sheet1[[#This Row],[coverage_amount]]/Sheet1[[#This Row],[annual_premium]]</f>
        <v>9.0943770969300051</v>
      </c>
    </row>
    <row r="309" spans="1:21" x14ac:dyDescent="0.3">
      <c r="A309" s="2" t="s">
        <v>809</v>
      </c>
      <c r="B309" s="2" t="s">
        <v>810</v>
      </c>
      <c r="C309" s="2" t="s">
        <v>35</v>
      </c>
      <c r="D309" s="51">
        <v>508201.92</v>
      </c>
      <c r="E309" s="51">
        <v>15087.74</v>
      </c>
      <c r="F309" s="1">
        <v>45181</v>
      </c>
      <c r="G309" s="1">
        <v>45687</v>
      </c>
      <c r="H309" s="2" t="s">
        <v>219</v>
      </c>
      <c r="I309" s="2" t="s">
        <v>13</v>
      </c>
      <c r="J309">
        <f>Sheet1[[#This Row],[policy_end_date]]-Sheet1[[#This Row],[policy_start_date]]</f>
        <v>506</v>
      </c>
      <c r="K309" s="5">
        <f>(Sheet1[[#This Row],[policy_end_date]]-Sheet1[[#This Row],[policy_start_date]])/365</f>
        <v>1.3863013698630138</v>
      </c>
      <c r="L309" s="2" t="str">
        <f>IF(Sheet1[[#This Row],[coverage_amount]]&lt;300000,"Low",IF(Sheet1[[#This Row],[coverage_amount]]&lt;700000,"Medium","High"))</f>
        <v>Medium</v>
      </c>
      <c r="M309" s="2" t="str">
        <f>IF(Sheet1[[#This Row],[annual_premium]]&lt;15000,"Low",IF(Sheet1[[#This Row],[annual_premium]]&lt;35000,"Medium","High"))</f>
        <v>Medium</v>
      </c>
      <c r="N309" s="2">
        <f>YEAR(Sheet1[[#This Row],[policy_start_date]])</f>
        <v>2023</v>
      </c>
      <c r="O309" s="2" t="str">
        <f>TEXT(Sheet1[[#This Row],[policy_start_date]],"mmm")</f>
        <v>Sep</v>
      </c>
      <c r="P309" s="2" t="str">
        <f>"Q"&amp;ROUNDUP(MONTH(Sheet1[[#This Row],[policy_start_date]])/3,0)</f>
        <v>Q3</v>
      </c>
      <c r="Q309" s="2">
        <f ca="1">DATEDIF(Sheet1[[#This Row],[policy_start_date]],TODAY(),"D")</f>
        <v>1051</v>
      </c>
      <c r="R309" s="2">
        <f>YEAR(Sheet1[[#This Row],[policy_end_date]])</f>
        <v>2025</v>
      </c>
      <c r="S309" s="2" t="str">
        <f>TEXT(Sheet1[[#This Row],[policy_end_date]],"mmm")</f>
        <v>Jan</v>
      </c>
      <c r="T309" s="2" t="str">
        <f>IF(Sheet1[[#This Row],[status]]="Active","Active","Inactive")</f>
        <v>Active</v>
      </c>
      <c r="U309" s="6">
        <f>Sheet1[[#This Row],[coverage_amount]]/Sheet1[[#This Row],[annual_premium]]</f>
        <v>33.683104295275498</v>
      </c>
    </row>
    <row r="310" spans="1:21" x14ac:dyDescent="0.3">
      <c r="A310" s="2" t="s">
        <v>811</v>
      </c>
      <c r="B310" s="2" t="s">
        <v>812</v>
      </c>
      <c r="C310" s="2" t="s">
        <v>11</v>
      </c>
      <c r="D310" s="51">
        <v>297595.68</v>
      </c>
      <c r="E310" s="51">
        <v>9858.64</v>
      </c>
      <c r="F310" s="1">
        <v>44305</v>
      </c>
      <c r="G310" s="1">
        <v>45226</v>
      </c>
      <c r="H310" s="2" t="s">
        <v>683</v>
      </c>
      <c r="I310" s="2" t="s">
        <v>13</v>
      </c>
      <c r="J310">
        <f>Sheet1[[#This Row],[policy_end_date]]-Sheet1[[#This Row],[policy_start_date]]</f>
        <v>921</v>
      </c>
      <c r="K310" s="5">
        <f>(Sheet1[[#This Row],[policy_end_date]]-Sheet1[[#This Row],[policy_start_date]])/365</f>
        <v>2.5232876712328767</v>
      </c>
      <c r="L310" s="2" t="str">
        <f>IF(Sheet1[[#This Row],[coverage_amount]]&lt;300000,"Low",IF(Sheet1[[#This Row],[coverage_amount]]&lt;700000,"Medium","High"))</f>
        <v>Low</v>
      </c>
      <c r="M310" s="2" t="str">
        <f>IF(Sheet1[[#This Row],[annual_premium]]&lt;15000,"Low",IF(Sheet1[[#This Row],[annual_premium]]&lt;35000,"Medium","High"))</f>
        <v>Low</v>
      </c>
      <c r="N310" s="2">
        <f>YEAR(Sheet1[[#This Row],[policy_start_date]])</f>
        <v>2021</v>
      </c>
      <c r="O310" s="2" t="str">
        <f>TEXT(Sheet1[[#This Row],[policy_start_date]],"mmm")</f>
        <v>Apr</v>
      </c>
      <c r="P310" s="2" t="str">
        <f>"Q"&amp;ROUNDUP(MONTH(Sheet1[[#This Row],[policy_start_date]])/3,0)</f>
        <v>Q2</v>
      </c>
      <c r="Q310" s="2">
        <f ca="1">DATEDIF(Sheet1[[#This Row],[policy_start_date]],TODAY(),"D")</f>
        <v>1927</v>
      </c>
      <c r="R310" s="2">
        <f>YEAR(Sheet1[[#This Row],[policy_end_date]])</f>
        <v>2023</v>
      </c>
      <c r="S310" s="2" t="str">
        <f>TEXT(Sheet1[[#This Row],[policy_end_date]],"mmm")</f>
        <v>Oct</v>
      </c>
      <c r="T310" s="2" t="str">
        <f>IF(Sheet1[[#This Row],[status]]="Active","Active","Inactive")</f>
        <v>Active</v>
      </c>
      <c r="U310" s="6">
        <f>Sheet1[[#This Row],[coverage_amount]]/Sheet1[[#This Row],[annual_premium]]</f>
        <v>30.186281272061869</v>
      </c>
    </row>
    <row r="311" spans="1:21" x14ac:dyDescent="0.3">
      <c r="A311" s="2" t="s">
        <v>813</v>
      </c>
      <c r="B311" s="2" t="s">
        <v>814</v>
      </c>
      <c r="C311" s="2" t="s">
        <v>39</v>
      </c>
      <c r="D311" s="51">
        <v>665598.56999999995</v>
      </c>
      <c r="E311" s="51">
        <v>49614.04</v>
      </c>
      <c r="F311" s="1">
        <v>45290</v>
      </c>
      <c r="G311" s="1">
        <v>45633</v>
      </c>
      <c r="H311" s="2" t="s">
        <v>61</v>
      </c>
      <c r="I311" s="2" t="s">
        <v>29</v>
      </c>
      <c r="J311">
        <f>Sheet1[[#This Row],[policy_end_date]]-Sheet1[[#This Row],[policy_start_date]]</f>
        <v>343</v>
      </c>
      <c r="K311" s="5">
        <f>(Sheet1[[#This Row],[policy_end_date]]-Sheet1[[#This Row],[policy_start_date]])/365</f>
        <v>0.9397260273972603</v>
      </c>
      <c r="L311" s="2" t="str">
        <f>IF(Sheet1[[#This Row],[coverage_amount]]&lt;300000,"Low",IF(Sheet1[[#This Row],[coverage_amount]]&lt;700000,"Medium","High"))</f>
        <v>Medium</v>
      </c>
      <c r="M311" s="2" t="str">
        <f>IF(Sheet1[[#This Row],[annual_premium]]&lt;15000,"Low",IF(Sheet1[[#This Row],[annual_premium]]&lt;35000,"Medium","High"))</f>
        <v>High</v>
      </c>
      <c r="N311" s="2">
        <f>YEAR(Sheet1[[#This Row],[policy_start_date]])</f>
        <v>2023</v>
      </c>
      <c r="O311" s="2" t="str">
        <f>TEXT(Sheet1[[#This Row],[policy_start_date]],"mmm")</f>
        <v>Dec</v>
      </c>
      <c r="P311" s="2" t="str">
        <f>"Q"&amp;ROUNDUP(MONTH(Sheet1[[#This Row],[policy_start_date]])/3,0)</f>
        <v>Q4</v>
      </c>
      <c r="Q311" s="2">
        <f ca="1">DATEDIF(Sheet1[[#This Row],[policy_start_date]],TODAY(),"D")</f>
        <v>942</v>
      </c>
      <c r="R311" s="2">
        <f>YEAR(Sheet1[[#This Row],[policy_end_date]])</f>
        <v>2024</v>
      </c>
      <c r="S311" s="2" t="str">
        <f>TEXT(Sheet1[[#This Row],[policy_end_date]],"mmm")</f>
        <v>Dec</v>
      </c>
      <c r="T311" s="2" t="str">
        <f>IF(Sheet1[[#This Row],[status]]="Active","Active","Inactive")</f>
        <v>Inactive</v>
      </c>
      <c r="U311" s="6">
        <f>Sheet1[[#This Row],[coverage_amount]]/Sheet1[[#This Row],[annual_premium]]</f>
        <v>13.415528547967469</v>
      </c>
    </row>
    <row r="312" spans="1:21" x14ac:dyDescent="0.3">
      <c r="A312" s="2" t="s">
        <v>815</v>
      </c>
      <c r="B312" s="2" t="s">
        <v>133</v>
      </c>
      <c r="C312" s="2" t="s">
        <v>35</v>
      </c>
      <c r="D312" s="51">
        <v>907353.69</v>
      </c>
      <c r="E312" s="51">
        <v>23639.26</v>
      </c>
      <c r="F312" s="1">
        <v>44535</v>
      </c>
      <c r="G312" s="1">
        <v>44608</v>
      </c>
      <c r="H312" s="2" t="s">
        <v>90</v>
      </c>
      <c r="I312" s="2" t="s">
        <v>13</v>
      </c>
      <c r="J312">
        <f>Sheet1[[#This Row],[policy_end_date]]-Sheet1[[#This Row],[policy_start_date]]</f>
        <v>73</v>
      </c>
      <c r="K312" s="5">
        <f>(Sheet1[[#This Row],[policy_end_date]]-Sheet1[[#This Row],[policy_start_date]])/365</f>
        <v>0.2</v>
      </c>
      <c r="L312" s="2" t="str">
        <f>IF(Sheet1[[#This Row],[coverage_amount]]&lt;300000,"Low",IF(Sheet1[[#This Row],[coverage_amount]]&lt;700000,"Medium","High"))</f>
        <v>High</v>
      </c>
      <c r="M312" s="2" t="str">
        <f>IF(Sheet1[[#This Row],[annual_premium]]&lt;15000,"Low",IF(Sheet1[[#This Row],[annual_premium]]&lt;35000,"Medium","High"))</f>
        <v>Medium</v>
      </c>
      <c r="N312" s="2">
        <f>YEAR(Sheet1[[#This Row],[policy_start_date]])</f>
        <v>2021</v>
      </c>
      <c r="O312" s="2" t="str">
        <f>TEXT(Sheet1[[#This Row],[policy_start_date]],"mmm")</f>
        <v>Dec</v>
      </c>
      <c r="P312" s="2" t="str">
        <f>"Q"&amp;ROUNDUP(MONTH(Sheet1[[#This Row],[policy_start_date]])/3,0)</f>
        <v>Q4</v>
      </c>
      <c r="Q312" s="2">
        <f ca="1">DATEDIF(Sheet1[[#This Row],[policy_start_date]],TODAY(),"D")</f>
        <v>1697</v>
      </c>
      <c r="R312" s="2">
        <f>YEAR(Sheet1[[#This Row],[policy_end_date]])</f>
        <v>2022</v>
      </c>
      <c r="S312" s="2" t="str">
        <f>TEXT(Sheet1[[#This Row],[policy_end_date]],"mmm")</f>
        <v>Feb</v>
      </c>
      <c r="T312" s="2" t="str">
        <f>IF(Sheet1[[#This Row],[status]]="Active","Active","Inactive")</f>
        <v>Active</v>
      </c>
      <c r="U312" s="6">
        <f>Sheet1[[#This Row],[coverage_amount]]/Sheet1[[#This Row],[annual_premium]]</f>
        <v>38.383337295668305</v>
      </c>
    </row>
    <row r="313" spans="1:21" x14ac:dyDescent="0.3">
      <c r="A313" s="2" t="s">
        <v>816</v>
      </c>
      <c r="B313" s="2" t="s">
        <v>817</v>
      </c>
      <c r="C313" s="2" t="s">
        <v>35</v>
      </c>
      <c r="D313" s="51">
        <v>884908.43</v>
      </c>
      <c r="E313" s="51">
        <v>44749.38</v>
      </c>
      <c r="F313" s="1">
        <v>44940</v>
      </c>
      <c r="G313" s="1">
        <v>45617</v>
      </c>
      <c r="H313" s="2" t="s">
        <v>818</v>
      </c>
      <c r="I313" s="2" t="s">
        <v>13</v>
      </c>
      <c r="J313">
        <f>Sheet1[[#This Row],[policy_end_date]]-Sheet1[[#This Row],[policy_start_date]]</f>
        <v>677</v>
      </c>
      <c r="K313" s="5">
        <f>(Sheet1[[#This Row],[policy_end_date]]-Sheet1[[#This Row],[policy_start_date]])/365</f>
        <v>1.8547945205479452</v>
      </c>
      <c r="L313" s="2" t="str">
        <f>IF(Sheet1[[#This Row],[coverage_amount]]&lt;300000,"Low",IF(Sheet1[[#This Row],[coverage_amount]]&lt;700000,"Medium","High"))</f>
        <v>High</v>
      </c>
      <c r="M313" s="2" t="str">
        <f>IF(Sheet1[[#This Row],[annual_premium]]&lt;15000,"Low",IF(Sheet1[[#This Row],[annual_premium]]&lt;35000,"Medium","High"))</f>
        <v>High</v>
      </c>
      <c r="N313" s="2">
        <f>YEAR(Sheet1[[#This Row],[policy_start_date]])</f>
        <v>2023</v>
      </c>
      <c r="O313" s="2" t="str">
        <f>TEXT(Sheet1[[#This Row],[policy_start_date]],"mmm")</f>
        <v>Jan</v>
      </c>
      <c r="P313" s="2" t="str">
        <f>"Q"&amp;ROUNDUP(MONTH(Sheet1[[#This Row],[policy_start_date]])/3,0)</f>
        <v>Q1</v>
      </c>
      <c r="Q313" s="2">
        <f ca="1">DATEDIF(Sheet1[[#This Row],[policy_start_date]],TODAY(),"D")</f>
        <v>1292</v>
      </c>
      <c r="R313" s="2">
        <f>YEAR(Sheet1[[#This Row],[policy_end_date]])</f>
        <v>2024</v>
      </c>
      <c r="S313" s="2" t="str">
        <f>TEXT(Sheet1[[#This Row],[policy_end_date]],"mmm")</f>
        <v>Nov</v>
      </c>
      <c r="T313" s="2" t="str">
        <f>IF(Sheet1[[#This Row],[status]]="Active","Active","Inactive")</f>
        <v>Active</v>
      </c>
      <c r="U313" s="6">
        <f>Sheet1[[#This Row],[coverage_amount]]/Sheet1[[#This Row],[annual_premium]]</f>
        <v>19.774764030250253</v>
      </c>
    </row>
    <row r="314" spans="1:21" x14ac:dyDescent="0.3">
      <c r="A314" s="2" t="s">
        <v>819</v>
      </c>
      <c r="B314" s="2" t="s">
        <v>820</v>
      </c>
      <c r="C314" s="2" t="s">
        <v>35</v>
      </c>
      <c r="D314" s="51">
        <v>335250.09000000003</v>
      </c>
      <c r="E314" s="51">
        <v>15845.6</v>
      </c>
      <c r="F314" s="1">
        <v>44187</v>
      </c>
      <c r="G314" s="1">
        <v>44890</v>
      </c>
      <c r="H314" s="2" t="s">
        <v>680</v>
      </c>
      <c r="I314" s="2" t="s">
        <v>13</v>
      </c>
      <c r="J314">
        <f>Sheet1[[#This Row],[policy_end_date]]-Sheet1[[#This Row],[policy_start_date]]</f>
        <v>703</v>
      </c>
      <c r="K314" s="5">
        <f>(Sheet1[[#This Row],[policy_end_date]]-Sheet1[[#This Row],[policy_start_date]])/365</f>
        <v>1.9260273972602739</v>
      </c>
      <c r="L314" s="2" t="str">
        <f>IF(Sheet1[[#This Row],[coverage_amount]]&lt;300000,"Low",IF(Sheet1[[#This Row],[coverage_amount]]&lt;700000,"Medium","High"))</f>
        <v>Medium</v>
      </c>
      <c r="M314" s="2" t="str">
        <f>IF(Sheet1[[#This Row],[annual_premium]]&lt;15000,"Low",IF(Sheet1[[#This Row],[annual_premium]]&lt;35000,"Medium","High"))</f>
        <v>Medium</v>
      </c>
      <c r="N314" s="2">
        <f>YEAR(Sheet1[[#This Row],[policy_start_date]])</f>
        <v>2020</v>
      </c>
      <c r="O314" s="2" t="str">
        <f>TEXT(Sheet1[[#This Row],[policy_start_date]],"mmm")</f>
        <v>Dec</v>
      </c>
      <c r="P314" s="2" t="str">
        <f>"Q"&amp;ROUNDUP(MONTH(Sheet1[[#This Row],[policy_start_date]])/3,0)</f>
        <v>Q4</v>
      </c>
      <c r="Q314" s="2">
        <f ca="1">DATEDIF(Sheet1[[#This Row],[policy_start_date]],TODAY(),"D")</f>
        <v>2045</v>
      </c>
      <c r="R314" s="2">
        <f>YEAR(Sheet1[[#This Row],[policy_end_date]])</f>
        <v>2022</v>
      </c>
      <c r="S314" s="2" t="str">
        <f>TEXT(Sheet1[[#This Row],[policy_end_date]],"mmm")</f>
        <v>Nov</v>
      </c>
      <c r="T314" s="2" t="str">
        <f>IF(Sheet1[[#This Row],[status]]="Active","Active","Inactive")</f>
        <v>Active</v>
      </c>
      <c r="U314" s="6">
        <f>Sheet1[[#This Row],[coverage_amount]]/Sheet1[[#This Row],[annual_premium]]</f>
        <v>21.157298556066038</v>
      </c>
    </row>
    <row r="315" spans="1:21" x14ac:dyDescent="0.3">
      <c r="A315" s="2" t="s">
        <v>821</v>
      </c>
      <c r="B315" s="2" t="s">
        <v>60</v>
      </c>
      <c r="C315" s="2" t="s">
        <v>16</v>
      </c>
      <c r="D315" s="51">
        <v>369634.72</v>
      </c>
      <c r="E315" s="51">
        <v>37041.919999999998</v>
      </c>
      <c r="F315" s="1">
        <v>44189</v>
      </c>
      <c r="G315" s="1">
        <v>45352</v>
      </c>
      <c r="H315" s="2" t="s">
        <v>438</v>
      </c>
      <c r="I315" s="2" t="s">
        <v>29</v>
      </c>
      <c r="J315">
        <f>Sheet1[[#This Row],[policy_end_date]]-Sheet1[[#This Row],[policy_start_date]]</f>
        <v>1163</v>
      </c>
      <c r="K315" s="5">
        <f>(Sheet1[[#This Row],[policy_end_date]]-Sheet1[[#This Row],[policy_start_date]])/365</f>
        <v>3.1863013698630138</v>
      </c>
      <c r="L315" s="2" t="str">
        <f>IF(Sheet1[[#This Row],[coverage_amount]]&lt;300000,"Low",IF(Sheet1[[#This Row],[coverage_amount]]&lt;700000,"Medium","High"))</f>
        <v>Medium</v>
      </c>
      <c r="M315" s="2" t="str">
        <f>IF(Sheet1[[#This Row],[annual_premium]]&lt;15000,"Low",IF(Sheet1[[#This Row],[annual_premium]]&lt;35000,"Medium","High"))</f>
        <v>High</v>
      </c>
      <c r="N315" s="2">
        <f>YEAR(Sheet1[[#This Row],[policy_start_date]])</f>
        <v>2020</v>
      </c>
      <c r="O315" s="2" t="str">
        <f>TEXT(Sheet1[[#This Row],[policy_start_date]],"mmm")</f>
        <v>Dec</v>
      </c>
      <c r="P315" s="2" t="str">
        <f>"Q"&amp;ROUNDUP(MONTH(Sheet1[[#This Row],[policy_start_date]])/3,0)</f>
        <v>Q4</v>
      </c>
      <c r="Q315" s="2">
        <f ca="1">DATEDIF(Sheet1[[#This Row],[policy_start_date]],TODAY(),"D")</f>
        <v>2043</v>
      </c>
      <c r="R315" s="2">
        <f>YEAR(Sheet1[[#This Row],[policy_end_date]])</f>
        <v>2024</v>
      </c>
      <c r="S315" s="2" t="str">
        <f>TEXT(Sheet1[[#This Row],[policy_end_date]],"mmm")</f>
        <v>Mar</v>
      </c>
      <c r="T315" s="2" t="str">
        <f>IF(Sheet1[[#This Row],[status]]="Active","Active","Inactive")</f>
        <v>Inactive</v>
      </c>
      <c r="U315" s="6">
        <f>Sheet1[[#This Row],[coverage_amount]]/Sheet1[[#This Row],[annual_premium]]</f>
        <v>9.9788218321296522</v>
      </c>
    </row>
    <row r="316" spans="1:21" x14ac:dyDescent="0.3">
      <c r="A316" s="2" t="s">
        <v>822</v>
      </c>
      <c r="B316" s="2" t="s">
        <v>823</v>
      </c>
      <c r="C316" s="2" t="s">
        <v>16</v>
      </c>
      <c r="D316" s="51">
        <v>772501.65</v>
      </c>
      <c r="E316" s="51">
        <v>16684.91</v>
      </c>
      <c r="F316" s="1">
        <v>44595</v>
      </c>
      <c r="G316" s="1">
        <v>45408</v>
      </c>
      <c r="H316" s="2" t="s">
        <v>196</v>
      </c>
      <c r="I316" s="2" t="s">
        <v>13</v>
      </c>
      <c r="J316">
        <f>Sheet1[[#This Row],[policy_end_date]]-Sheet1[[#This Row],[policy_start_date]]</f>
        <v>813</v>
      </c>
      <c r="K316" s="5">
        <f>(Sheet1[[#This Row],[policy_end_date]]-Sheet1[[#This Row],[policy_start_date]])/365</f>
        <v>2.2273972602739724</v>
      </c>
      <c r="L316" s="2" t="str">
        <f>IF(Sheet1[[#This Row],[coverage_amount]]&lt;300000,"Low",IF(Sheet1[[#This Row],[coverage_amount]]&lt;700000,"Medium","High"))</f>
        <v>High</v>
      </c>
      <c r="M316" s="2" t="str">
        <f>IF(Sheet1[[#This Row],[annual_premium]]&lt;15000,"Low",IF(Sheet1[[#This Row],[annual_premium]]&lt;35000,"Medium","High"))</f>
        <v>Medium</v>
      </c>
      <c r="N316" s="2">
        <f>YEAR(Sheet1[[#This Row],[policy_start_date]])</f>
        <v>2022</v>
      </c>
      <c r="O316" s="2" t="str">
        <f>TEXT(Sheet1[[#This Row],[policy_start_date]],"mmm")</f>
        <v>Feb</v>
      </c>
      <c r="P316" s="2" t="str">
        <f>"Q"&amp;ROUNDUP(MONTH(Sheet1[[#This Row],[policy_start_date]])/3,0)</f>
        <v>Q1</v>
      </c>
      <c r="Q316" s="2">
        <f ca="1">DATEDIF(Sheet1[[#This Row],[policy_start_date]],TODAY(),"D")</f>
        <v>1637</v>
      </c>
      <c r="R316" s="2">
        <f>YEAR(Sheet1[[#This Row],[policy_end_date]])</f>
        <v>2024</v>
      </c>
      <c r="S316" s="2" t="str">
        <f>TEXT(Sheet1[[#This Row],[policy_end_date]],"mmm")</f>
        <v>Apr</v>
      </c>
      <c r="T316" s="2" t="str">
        <f>IF(Sheet1[[#This Row],[status]]="Active","Active","Inactive")</f>
        <v>Active</v>
      </c>
      <c r="U316" s="6">
        <f>Sheet1[[#This Row],[coverage_amount]]/Sheet1[[#This Row],[annual_premium]]</f>
        <v>46.299419655245373</v>
      </c>
    </row>
    <row r="317" spans="1:21" x14ac:dyDescent="0.3">
      <c r="A317" s="2" t="s">
        <v>824</v>
      </c>
      <c r="B317" s="2" t="s">
        <v>825</v>
      </c>
      <c r="C317" s="2" t="s">
        <v>16</v>
      </c>
      <c r="D317" s="51">
        <v>589956.25</v>
      </c>
      <c r="E317" s="51">
        <v>41960.03</v>
      </c>
      <c r="F317" s="1">
        <v>45045</v>
      </c>
      <c r="G317" s="1">
        <v>45121</v>
      </c>
      <c r="H317" s="2" t="s">
        <v>231</v>
      </c>
      <c r="I317" s="2" t="s">
        <v>13</v>
      </c>
      <c r="J317">
        <f>Sheet1[[#This Row],[policy_end_date]]-Sheet1[[#This Row],[policy_start_date]]</f>
        <v>76</v>
      </c>
      <c r="K317" s="5">
        <f>(Sheet1[[#This Row],[policy_end_date]]-Sheet1[[#This Row],[policy_start_date]])/365</f>
        <v>0.20821917808219179</v>
      </c>
      <c r="L317" s="2" t="str">
        <f>IF(Sheet1[[#This Row],[coverage_amount]]&lt;300000,"Low",IF(Sheet1[[#This Row],[coverage_amount]]&lt;700000,"Medium","High"))</f>
        <v>Medium</v>
      </c>
      <c r="M317" s="2" t="str">
        <f>IF(Sheet1[[#This Row],[annual_premium]]&lt;15000,"Low",IF(Sheet1[[#This Row],[annual_premium]]&lt;35000,"Medium","High"))</f>
        <v>High</v>
      </c>
      <c r="N317" s="2">
        <f>YEAR(Sheet1[[#This Row],[policy_start_date]])</f>
        <v>2023</v>
      </c>
      <c r="O317" s="2" t="str">
        <f>TEXT(Sheet1[[#This Row],[policy_start_date]],"mmm")</f>
        <v>Apr</v>
      </c>
      <c r="P317" s="2" t="str">
        <f>"Q"&amp;ROUNDUP(MONTH(Sheet1[[#This Row],[policy_start_date]])/3,0)</f>
        <v>Q2</v>
      </c>
      <c r="Q317" s="2">
        <f ca="1">DATEDIF(Sheet1[[#This Row],[policy_start_date]],TODAY(),"D")</f>
        <v>1187</v>
      </c>
      <c r="R317" s="2">
        <f>YEAR(Sheet1[[#This Row],[policy_end_date]])</f>
        <v>2023</v>
      </c>
      <c r="S317" s="2" t="str">
        <f>TEXT(Sheet1[[#This Row],[policy_end_date]],"mmm")</f>
        <v>Jul</v>
      </c>
      <c r="T317" s="2" t="str">
        <f>IF(Sheet1[[#This Row],[status]]="Active","Active","Inactive")</f>
        <v>Active</v>
      </c>
      <c r="U317" s="6">
        <f>Sheet1[[#This Row],[coverage_amount]]/Sheet1[[#This Row],[annual_premium]]</f>
        <v>14.059957774100734</v>
      </c>
    </row>
    <row r="318" spans="1:21" x14ac:dyDescent="0.3">
      <c r="A318" s="2" t="s">
        <v>826</v>
      </c>
      <c r="B318" s="2" t="s">
        <v>827</v>
      </c>
      <c r="C318" s="2" t="s">
        <v>39</v>
      </c>
      <c r="D318" s="51">
        <v>365669.62</v>
      </c>
      <c r="E318" s="51">
        <v>16593.48</v>
      </c>
      <c r="F318" s="1">
        <v>45264</v>
      </c>
      <c r="G318" s="1">
        <v>45685</v>
      </c>
      <c r="H318" s="2" t="s">
        <v>389</v>
      </c>
      <c r="I318" s="2" t="s">
        <v>29</v>
      </c>
      <c r="J318">
        <f>Sheet1[[#This Row],[policy_end_date]]-Sheet1[[#This Row],[policy_start_date]]</f>
        <v>421</v>
      </c>
      <c r="K318" s="5">
        <f>(Sheet1[[#This Row],[policy_end_date]]-Sheet1[[#This Row],[policy_start_date]])/365</f>
        <v>1.1534246575342466</v>
      </c>
      <c r="L318" s="2" t="str">
        <f>IF(Sheet1[[#This Row],[coverage_amount]]&lt;300000,"Low",IF(Sheet1[[#This Row],[coverage_amount]]&lt;700000,"Medium","High"))</f>
        <v>Medium</v>
      </c>
      <c r="M318" s="2" t="str">
        <f>IF(Sheet1[[#This Row],[annual_premium]]&lt;15000,"Low",IF(Sheet1[[#This Row],[annual_premium]]&lt;35000,"Medium","High"))</f>
        <v>Medium</v>
      </c>
      <c r="N318" s="2">
        <f>YEAR(Sheet1[[#This Row],[policy_start_date]])</f>
        <v>2023</v>
      </c>
      <c r="O318" s="2" t="str">
        <f>TEXT(Sheet1[[#This Row],[policy_start_date]],"mmm")</f>
        <v>Dec</v>
      </c>
      <c r="P318" s="2" t="str">
        <f>"Q"&amp;ROUNDUP(MONTH(Sheet1[[#This Row],[policy_start_date]])/3,0)</f>
        <v>Q4</v>
      </c>
      <c r="Q318" s="2">
        <f ca="1">DATEDIF(Sheet1[[#This Row],[policy_start_date]],TODAY(),"D")</f>
        <v>968</v>
      </c>
      <c r="R318" s="2">
        <f>YEAR(Sheet1[[#This Row],[policy_end_date]])</f>
        <v>2025</v>
      </c>
      <c r="S318" s="2" t="str">
        <f>TEXT(Sheet1[[#This Row],[policy_end_date]],"mmm")</f>
        <v>Jan</v>
      </c>
      <c r="T318" s="2" t="str">
        <f>IF(Sheet1[[#This Row],[status]]="Active","Active","Inactive")</f>
        <v>Inactive</v>
      </c>
      <c r="U318" s="6">
        <f>Sheet1[[#This Row],[coverage_amount]]/Sheet1[[#This Row],[annual_premium]]</f>
        <v>22.036945836557493</v>
      </c>
    </row>
    <row r="319" spans="1:21" x14ac:dyDescent="0.3">
      <c r="A319" s="2" t="s">
        <v>828</v>
      </c>
      <c r="B319" s="2" t="s">
        <v>829</v>
      </c>
      <c r="C319" s="2" t="s">
        <v>16</v>
      </c>
      <c r="D319" s="51">
        <v>661745.32999999996</v>
      </c>
      <c r="E319" s="51">
        <v>32422.9</v>
      </c>
      <c r="F319" s="1">
        <v>44806</v>
      </c>
      <c r="G319" s="1">
        <v>44946</v>
      </c>
      <c r="H319" s="2" t="s">
        <v>830</v>
      </c>
      <c r="I319" s="2" t="s">
        <v>13</v>
      </c>
      <c r="J319">
        <f>Sheet1[[#This Row],[policy_end_date]]-Sheet1[[#This Row],[policy_start_date]]</f>
        <v>140</v>
      </c>
      <c r="K319" s="5">
        <f>(Sheet1[[#This Row],[policy_end_date]]-Sheet1[[#This Row],[policy_start_date]])/365</f>
        <v>0.38356164383561642</v>
      </c>
      <c r="L319" s="2" t="str">
        <f>IF(Sheet1[[#This Row],[coverage_amount]]&lt;300000,"Low",IF(Sheet1[[#This Row],[coverage_amount]]&lt;700000,"Medium","High"))</f>
        <v>Medium</v>
      </c>
      <c r="M319" s="2" t="str">
        <f>IF(Sheet1[[#This Row],[annual_premium]]&lt;15000,"Low",IF(Sheet1[[#This Row],[annual_premium]]&lt;35000,"Medium","High"))</f>
        <v>Medium</v>
      </c>
      <c r="N319" s="2">
        <f>YEAR(Sheet1[[#This Row],[policy_start_date]])</f>
        <v>2022</v>
      </c>
      <c r="O319" s="2" t="str">
        <f>TEXT(Sheet1[[#This Row],[policy_start_date]],"mmm")</f>
        <v>Sep</v>
      </c>
      <c r="P319" s="2" t="str">
        <f>"Q"&amp;ROUNDUP(MONTH(Sheet1[[#This Row],[policy_start_date]])/3,0)</f>
        <v>Q3</v>
      </c>
      <c r="Q319" s="2">
        <f ca="1">DATEDIF(Sheet1[[#This Row],[policy_start_date]],TODAY(),"D")</f>
        <v>1426</v>
      </c>
      <c r="R319" s="2">
        <f>YEAR(Sheet1[[#This Row],[policy_end_date]])</f>
        <v>2023</v>
      </c>
      <c r="S319" s="2" t="str">
        <f>TEXT(Sheet1[[#This Row],[policy_end_date]],"mmm")</f>
        <v>Jan</v>
      </c>
      <c r="T319" s="2" t="str">
        <f>IF(Sheet1[[#This Row],[status]]="Active","Active","Inactive")</f>
        <v>Active</v>
      </c>
      <c r="U319" s="6">
        <f>Sheet1[[#This Row],[coverage_amount]]/Sheet1[[#This Row],[annual_premium]]</f>
        <v>20.40981312590792</v>
      </c>
    </row>
    <row r="320" spans="1:21" x14ac:dyDescent="0.3">
      <c r="A320" s="2" t="s">
        <v>831</v>
      </c>
      <c r="B320" s="2" t="s">
        <v>832</v>
      </c>
      <c r="C320" s="2" t="s">
        <v>27</v>
      </c>
      <c r="D320" s="51">
        <v>682149.06</v>
      </c>
      <c r="E320" s="51">
        <v>27547.200000000001</v>
      </c>
      <c r="F320" s="1">
        <v>45118</v>
      </c>
      <c r="G320" s="1">
        <v>45419</v>
      </c>
      <c r="H320" s="2" t="s">
        <v>199</v>
      </c>
      <c r="I320" s="2" t="s">
        <v>18</v>
      </c>
      <c r="J320">
        <f>Sheet1[[#This Row],[policy_end_date]]-Sheet1[[#This Row],[policy_start_date]]</f>
        <v>301</v>
      </c>
      <c r="K320" s="5">
        <f>(Sheet1[[#This Row],[policy_end_date]]-Sheet1[[#This Row],[policy_start_date]])/365</f>
        <v>0.8246575342465754</v>
      </c>
      <c r="L320" s="2" t="str">
        <f>IF(Sheet1[[#This Row],[coverage_amount]]&lt;300000,"Low",IF(Sheet1[[#This Row],[coverage_amount]]&lt;700000,"Medium","High"))</f>
        <v>Medium</v>
      </c>
      <c r="M320" s="2" t="str">
        <f>IF(Sheet1[[#This Row],[annual_premium]]&lt;15000,"Low",IF(Sheet1[[#This Row],[annual_premium]]&lt;35000,"Medium","High"))</f>
        <v>Medium</v>
      </c>
      <c r="N320" s="2">
        <f>YEAR(Sheet1[[#This Row],[policy_start_date]])</f>
        <v>2023</v>
      </c>
      <c r="O320" s="2" t="str">
        <f>TEXT(Sheet1[[#This Row],[policy_start_date]],"mmm")</f>
        <v>Jul</v>
      </c>
      <c r="P320" s="2" t="str">
        <f>"Q"&amp;ROUNDUP(MONTH(Sheet1[[#This Row],[policy_start_date]])/3,0)</f>
        <v>Q3</v>
      </c>
      <c r="Q320" s="2">
        <f ca="1">DATEDIF(Sheet1[[#This Row],[policy_start_date]],TODAY(),"D")</f>
        <v>1114</v>
      </c>
      <c r="R320" s="2">
        <f>YEAR(Sheet1[[#This Row],[policy_end_date]])</f>
        <v>2024</v>
      </c>
      <c r="S320" s="2" t="str">
        <f>TEXT(Sheet1[[#This Row],[policy_end_date]],"mmm")</f>
        <v>May</v>
      </c>
      <c r="T320" s="2" t="str">
        <f>IF(Sheet1[[#This Row],[status]]="Active","Active","Inactive")</f>
        <v>Inactive</v>
      </c>
      <c r="U320" s="6">
        <f>Sheet1[[#This Row],[coverage_amount]]/Sheet1[[#This Row],[annual_premium]]</f>
        <v>24.76291819132253</v>
      </c>
    </row>
    <row r="321" spans="1:21" x14ac:dyDescent="0.3">
      <c r="A321" s="2" t="s">
        <v>833</v>
      </c>
      <c r="B321" s="2" t="s">
        <v>834</v>
      </c>
      <c r="C321" s="2" t="s">
        <v>16</v>
      </c>
      <c r="D321" s="51">
        <v>280805.96999999997</v>
      </c>
      <c r="E321" s="51">
        <v>19975.79</v>
      </c>
      <c r="F321" s="1">
        <v>45388</v>
      </c>
      <c r="G321" s="1">
        <v>45460</v>
      </c>
      <c r="H321" s="2" t="s">
        <v>329</v>
      </c>
      <c r="I321" s="2" t="s">
        <v>18</v>
      </c>
      <c r="J321">
        <f>Sheet1[[#This Row],[policy_end_date]]-Sheet1[[#This Row],[policy_start_date]]</f>
        <v>72</v>
      </c>
      <c r="K321" s="5">
        <f>(Sheet1[[#This Row],[policy_end_date]]-Sheet1[[#This Row],[policy_start_date]])/365</f>
        <v>0.19726027397260273</v>
      </c>
      <c r="L321" s="2" t="str">
        <f>IF(Sheet1[[#This Row],[coverage_amount]]&lt;300000,"Low",IF(Sheet1[[#This Row],[coverage_amount]]&lt;700000,"Medium","High"))</f>
        <v>Low</v>
      </c>
      <c r="M321" s="2" t="str">
        <f>IF(Sheet1[[#This Row],[annual_premium]]&lt;15000,"Low",IF(Sheet1[[#This Row],[annual_premium]]&lt;35000,"Medium","High"))</f>
        <v>Medium</v>
      </c>
      <c r="N321" s="2">
        <f>YEAR(Sheet1[[#This Row],[policy_start_date]])</f>
        <v>2024</v>
      </c>
      <c r="O321" s="2" t="str">
        <f>TEXT(Sheet1[[#This Row],[policy_start_date]],"mmm")</f>
        <v>Apr</v>
      </c>
      <c r="P321" s="2" t="str">
        <f>"Q"&amp;ROUNDUP(MONTH(Sheet1[[#This Row],[policy_start_date]])/3,0)</f>
        <v>Q2</v>
      </c>
      <c r="Q321" s="2">
        <f ca="1">DATEDIF(Sheet1[[#This Row],[policy_start_date]],TODAY(),"D")</f>
        <v>844</v>
      </c>
      <c r="R321" s="2">
        <f>YEAR(Sheet1[[#This Row],[policy_end_date]])</f>
        <v>2024</v>
      </c>
      <c r="S321" s="2" t="str">
        <f>TEXT(Sheet1[[#This Row],[policy_end_date]],"mmm")</f>
        <v>Jun</v>
      </c>
      <c r="T321" s="2" t="str">
        <f>IF(Sheet1[[#This Row],[status]]="Active","Active","Inactive")</f>
        <v>Inactive</v>
      </c>
      <c r="U321" s="6">
        <f>Sheet1[[#This Row],[coverage_amount]]/Sheet1[[#This Row],[annual_premium]]</f>
        <v>14.057314879661829</v>
      </c>
    </row>
    <row r="322" spans="1:21" x14ac:dyDescent="0.3">
      <c r="A322" s="2" t="s">
        <v>835</v>
      </c>
      <c r="B322" s="2" t="s">
        <v>836</v>
      </c>
      <c r="C322" s="2" t="s">
        <v>27</v>
      </c>
      <c r="D322" s="51">
        <v>200394.04</v>
      </c>
      <c r="E322" s="51">
        <v>31802.84</v>
      </c>
      <c r="F322" s="1">
        <v>44556</v>
      </c>
      <c r="G322" s="1">
        <v>45390</v>
      </c>
      <c r="H322" s="2" t="s">
        <v>461</v>
      </c>
      <c r="I322" s="2" t="s">
        <v>29</v>
      </c>
      <c r="J322">
        <f>Sheet1[[#This Row],[policy_end_date]]-Sheet1[[#This Row],[policy_start_date]]</f>
        <v>834</v>
      </c>
      <c r="K322" s="5">
        <f>(Sheet1[[#This Row],[policy_end_date]]-Sheet1[[#This Row],[policy_start_date]])/365</f>
        <v>2.2849315068493152</v>
      </c>
      <c r="L322" s="2" t="str">
        <f>IF(Sheet1[[#This Row],[coverage_amount]]&lt;300000,"Low",IF(Sheet1[[#This Row],[coverage_amount]]&lt;700000,"Medium","High"))</f>
        <v>Low</v>
      </c>
      <c r="M322" s="2" t="str">
        <f>IF(Sheet1[[#This Row],[annual_premium]]&lt;15000,"Low",IF(Sheet1[[#This Row],[annual_premium]]&lt;35000,"Medium","High"))</f>
        <v>Medium</v>
      </c>
      <c r="N322" s="2">
        <f>YEAR(Sheet1[[#This Row],[policy_start_date]])</f>
        <v>2021</v>
      </c>
      <c r="O322" s="2" t="str">
        <f>TEXT(Sheet1[[#This Row],[policy_start_date]],"mmm")</f>
        <v>Dec</v>
      </c>
      <c r="P322" s="2" t="str">
        <f>"Q"&amp;ROUNDUP(MONTH(Sheet1[[#This Row],[policy_start_date]])/3,0)</f>
        <v>Q4</v>
      </c>
      <c r="Q322" s="2">
        <f ca="1">DATEDIF(Sheet1[[#This Row],[policy_start_date]],TODAY(),"D")</f>
        <v>1676</v>
      </c>
      <c r="R322" s="2">
        <f>YEAR(Sheet1[[#This Row],[policy_end_date]])</f>
        <v>2024</v>
      </c>
      <c r="S322" s="2" t="str">
        <f>TEXT(Sheet1[[#This Row],[policy_end_date]],"mmm")</f>
        <v>Apr</v>
      </c>
      <c r="T322" s="2" t="str">
        <f>IF(Sheet1[[#This Row],[status]]="Active","Active","Inactive")</f>
        <v>Inactive</v>
      </c>
      <c r="U322" s="6">
        <f>Sheet1[[#This Row],[coverage_amount]]/Sheet1[[#This Row],[annual_premium]]</f>
        <v>6.3011366280495711</v>
      </c>
    </row>
    <row r="323" spans="1:21" x14ac:dyDescent="0.3">
      <c r="A323" s="2" t="s">
        <v>837</v>
      </c>
      <c r="B323" s="2" t="s">
        <v>838</v>
      </c>
      <c r="C323" s="2" t="s">
        <v>39</v>
      </c>
      <c r="D323" s="51">
        <v>577302.66</v>
      </c>
      <c r="E323" s="51">
        <v>14069.47</v>
      </c>
      <c r="F323" s="1">
        <v>45257</v>
      </c>
      <c r="G323" s="1">
        <v>45602</v>
      </c>
      <c r="H323" s="2" t="s">
        <v>839</v>
      </c>
      <c r="I323" s="2" t="s">
        <v>29</v>
      </c>
      <c r="J323">
        <f>Sheet1[[#This Row],[policy_end_date]]-Sheet1[[#This Row],[policy_start_date]]</f>
        <v>345</v>
      </c>
      <c r="K323" s="5">
        <f>(Sheet1[[#This Row],[policy_end_date]]-Sheet1[[#This Row],[policy_start_date]])/365</f>
        <v>0.9452054794520548</v>
      </c>
      <c r="L323" s="2" t="str">
        <f>IF(Sheet1[[#This Row],[coverage_amount]]&lt;300000,"Low",IF(Sheet1[[#This Row],[coverage_amount]]&lt;700000,"Medium","High"))</f>
        <v>Medium</v>
      </c>
      <c r="M323" s="2" t="str">
        <f>IF(Sheet1[[#This Row],[annual_premium]]&lt;15000,"Low",IF(Sheet1[[#This Row],[annual_premium]]&lt;35000,"Medium","High"))</f>
        <v>Low</v>
      </c>
      <c r="N323" s="2">
        <f>YEAR(Sheet1[[#This Row],[policy_start_date]])</f>
        <v>2023</v>
      </c>
      <c r="O323" s="2" t="str">
        <f>TEXT(Sheet1[[#This Row],[policy_start_date]],"mmm")</f>
        <v>Nov</v>
      </c>
      <c r="P323" s="2" t="str">
        <f>"Q"&amp;ROUNDUP(MONTH(Sheet1[[#This Row],[policy_start_date]])/3,0)</f>
        <v>Q4</v>
      </c>
      <c r="Q323" s="2">
        <f ca="1">DATEDIF(Sheet1[[#This Row],[policy_start_date]],TODAY(),"D")</f>
        <v>975</v>
      </c>
      <c r="R323" s="2">
        <f>YEAR(Sheet1[[#This Row],[policy_end_date]])</f>
        <v>2024</v>
      </c>
      <c r="S323" s="2" t="str">
        <f>TEXT(Sheet1[[#This Row],[policy_end_date]],"mmm")</f>
        <v>Nov</v>
      </c>
      <c r="T323" s="2" t="str">
        <f>IF(Sheet1[[#This Row],[status]]="Active","Active","Inactive")</f>
        <v>Inactive</v>
      </c>
      <c r="U323" s="6">
        <f>Sheet1[[#This Row],[coverage_amount]]/Sheet1[[#This Row],[annual_premium]]</f>
        <v>41.032296170360368</v>
      </c>
    </row>
    <row r="324" spans="1:21" x14ac:dyDescent="0.3">
      <c r="A324" s="2" t="s">
        <v>840</v>
      </c>
      <c r="B324" s="2" t="s">
        <v>87</v>
      </c>
      <c r="C324" s="2" t="s">
        <v>35</v>
      </c>
      <c r="D324" s="51">
        <v>472583.36</v>
      </c>
      <c r="E324" s="51">
        <v>11393.07</v>
      </c>
      <c r="F324" s="1">
        <v>44594</v>
      </c>
      <c r="G324" s="1">
        <v>44779</v>
      </c>
      <c r="H324" s="2" t="s">
        <v>185</v>
      </c>
      <c r="I324" s="2" t="s">
        <v>13</v>
      </c>
      <c r="J324">
        <f>Sheet1[[#This Row],[policy_end_date]]-Sheet1[[#This Row],[policy_start_date]]</f>
        <v>185</v>
      </c>
      <c r="K324" s="5">
        <f>(Sheet1[[#This Row],[policy_end_date]]-Sheet1[[#This Row],[policy_start_date]])/365</f>
        <v>0.50684931506849318</v>
      </c>
      <c r="L324" s="2" t="str">
        <f>IF(Sheet1[[#This Row],[coverage_amount]]&lt;300000,"Low",IF(Sheet1[[#This Row],[coverage_amount]]&lt;700000,"Medium","High"))</f>
        <v>Medium</v>
      </c>
      <c r="M324" s="2" t="str">
        <f>IF(Sheet1[[#This Row],[annual_premium]]&lt;15000,"Low",IF(Sheet1[[#This Row],[annual_premium]]&lt;35000,"Medium","High"))</f>
        <v>Low</v>
      </c>
      <c r="N324" s="2">
        <f>YEAR(Sheet1[[#This Row],[policy_start_date]])</f>
        <v>2022</v>
      </c>
      <c r="O324" s="2" t="str">
        <f>TEXT(Sheet1[[#This Row],[policy_start_date]],"mmm")</f>
        <v>Feb</v>
      </c>
      <c r="P324" s="2" t="str">
        <f>"Q"&amp;ROUNDUP(MONTH(Sheet1[[#This Row],[policy_start_date]])/3,0)</f>
        <v>Q1</v>
      </c>
      <c r="Q324" s="2">
        <f ca="1">DATEDIF(Sheet1[[#This Row],[policy_start_date]],TODAY(),"D")</f>
        <v>1638</v>
      </c>
      <c r="R324" s="2">
        <f>YEAR(Sheet1[[#This Row],[policy_end_date]])</f>
        <v>2022</v>
      </c>
      <c r="S324" s="2" t="str">
        <f>TEXT(Sheet1[[#This Row],[policy_end_date]],"mmm")</f>
        <v>Aug</v>
      </c>
      <c r="T324" s="2" t="str">
        <f>IF(Sheet1[[#This Row],[status]]="Active","Active","Inactive")</f>
        <v>Active</v>
      </c>
      <c r="U324" s="6">
        <f>Sheet1[[#This Row],[coverage_amount]]/Sheet1[[#This Row],[annual_premium]]</f>
        <v>41.4798961122858</v>
      </c>
    </row>
    <row r="325" spans="1:21" x14ac:dyDescent="0.3">
      <c r="A325" s="2" t="s">
        <v>841</v>
      </c>
      <c r="B325" s="2" t="s">
        <v>842</v>
      </c>
      <c r="C325" s="2" t="s">
        <v>16</v>
      </c>
      <c r="D325" s="51">
        <v>724511.49</v>
      </c>
      <c r="E325" s="51">
        <v>49072.21</v>
      </c>
      <c r="F325" s="1">
        <v>44809</v>
      </c>
      <c r="G325" s="1">
        <v>45475</v>
      </c>
      <c r="H325" s="2" t="s">
        <v>205</v>
      </c>
      <c r="I325" s="2" t="s">
        <v>29</v>
      </c>
      <c r="J325">
        <f>Sheet1[[#This Row],[policy_end_date]]-Sheet1[[#This Row],[policy_start_date]]</f>
        <v>666</v>
      </c>
      <c r="K325" s="5">
        <f>(Sheet1[[#This Row],[policy_end_date]]-Sheet1[[#This Row],[policy_start_date]])/365</f>
        <v>1.8246575342465754</v>
      </c>
      <c r="L325" s="2" t="str">
        <f>IF(Sheet1[[#This Row],[coverage_amount]]&lt;300000,"Low",IF(Sheet1[[#This Row],[coverage_amount]]&lt;700000,"Medium","High"))</f>
        <v>High</v>
      </c>
      <c r="M325" s="2" t="str">
        <f>IF(Sheet1[[#This Row],[annual_premium]]&lt;15000,"Low",IF(Sheet1[[#This Row],[annual_premium]]&lt;35000,"Medium","High"))</f>
        <v>High</v>
      </c>
      <c r="N325" s="2">
        <f>YEAR(Sheet1[[#This Row],[policy_start_date]])</f>
        <v>2022</v>
      </c>
      <c r="O325" s="2" t="str">
        <f>TEXT(Sheet1[[#This Row],[policy_start_date]],"mmm")</f>
        <v>Sep</v>
      </c>
      <c r="P325" s="2" t="str">
        <f>"Q"&amp;ROUNDUP(MONTH(Sheet1[[#This Row],[policy_start_date]])/3,0)</f>
        <v>Q3</v>
      </c>
      <c r="Q325" s="2">
        <f ca="1">DATEDIF(Sheet1[[#This Row],[policy_start_date]],TODAY(),"D")</f>
        <v>1423</v>
      </c>
      <c r="R325" s="2">
        <f>YEAR(Sheet1[[#This Row],[policy_end_date]])</f>
        <v>2024</v>
      </c>
      <c r="S325" s="2" t="str">
        <f>TEXT(Sheet1[[#This Row],[policy_end_date]],"mmm")</f>
        <v>Jul</v>
      </c>
      <c r="T325" s="2" t="str">
        <f>IF(Sheet1[[#This Row],[status]]="Active","Active","Inactive")</f>
        <v>Inactive</v>
      </c>
      <c r="U325" s="6">
        <f>Sheet1[[#This Row],[coverage_amount]]/Sheet1[[#This Row],[annual_premium]]</f>
        <v>14.764191178673224</v>
      </c>
    </row>
    <row r="326" spans="1:21" x14ac:dyDescent="0.3">
      <c r="A326" s="2" t="s">
        <v>843</v>
      </c>
      <c r="B326" s="2" t="s">
        <v>844</v>
      </c>
      <c r="C326" s="2" t="s">
        <v>39</v>
      </c>
      <c r="D326" s="51">
        <v>692473.82</v>
      </c>
      <c r="E326" s="51">
        <v>40271.93</v>
      </c>
      <c r="F326" s="1">
        <v>44762</v>
      </c>
      <c r="G326" s="1">
        <v>45643</v>
      </c>
      <c r="H326" s="2" t="s">
        <v>196</v>
      </c>
      <c r="I326" s="2" t="s">
        <v>29</v>
      </c>
      <c r="J326">
        <f>Sheet1[[#This Row],[policy_end_date]]-Sheet1[[#This Row],[policy_start_date]]</f>
        <v>881</v>
      </c>
      <c r="K326" s="5">
        <f>(Sheet1[[#This Row],[policy_end_date]]-Sheet1[[#This Row],[policy_start_date]])/365</f>
        <v>2.4136986301369863</v>
      </c>
      <c r="L326" s="2" t="str">
        <f>IF(Sheet1[[#This Row],[coverage_amount]]&lt;300000,"Low",IF(Sheet1[[#This Row],[coverage_amount]]&lt;700000,"Medium","High"))</f>
        <v>Medium</v>
      </c>
      <c r="M326" s="2" t="str">
        <f>IF(Sheet1[[#This Row],[annual_premium]]&lt;15000,"Low",IF(Sheet1[[#This Row],[annual_premium]]&lt;35000,"Medium","High"))</f>
        <v>High</v>
      </c>
      <c r="N326" s="2">
        <f>YEAR(Sheet1[[#This Row],[policy_start_date]])</f>
        <v>2022</v>
      </c>
      <c r="O326" s="2" t="str">
        <f>TEXT(Sheet1[[#This Row],[policy_start_date]],"mmm")</f>
        <v>Jul</v>
      </c>
      <c r="P326" s="2" t="str">
        <f>"Q"&amp;ROUNDUP(MONTH(Sheet1[[#This Row],[policy_start_date]])/3,0)</f>
        <v>Q3</v>
      </c>
      <c r="Q326" s="2">
        <f ca="1">DATEDIF(Sheet1[[#This Row],[policy_start_date]],TODAY(),"D")</f>
        <v>1470</v>
      </c>
      <c r="R326" s="2">
        <f>YEAR(Sheet1[[#This Row],[policy_end_date]])</f>
        <v>2024</v>
      </c>
      <c r="S326" s="2" t="str">
        <f>TEXT(Sheet1[[#This Row],[policy_end_date]],"mmm")</f>
        <v>Dec</v>
      </c>
      <c r="T326" s="2" t="str">
        <f>IF(Sheet1[[#This Row],[status]]="Active","Active","Inactive")</f>
        <v>Inactive</v>
      </c>
      <c r="U326" s="6">
        <f>Sheet1[[#This Row],[coverage_amount]]/Sheet1[[#This Row],[annual_premium]]</f>
        <v>17.194949931627313</v>
      </c>
    </row>
    <row r="327" spans="1:21" x14ac:dyDescent="0.3">
      <c r="A327" s="2" t="s">
        <v>845</v>
      </c>
      <c r="B327" s="2" t="s">
        <v>846</v>
      </c>
      <c r="C327" s="2" t="s">
        <v>27</v>
      </c>
      <c r="D327" s="51">
        <v>129579.47</v>
      </c>
      <c r="E327" s="51">
        <v>33905.49</v>
      </c>
      <c r="F327" s="1">
        <v>45071</v>
      </c>
      <c r="G327" s="1">
        <v>45662</v>
      </c>
      <c r="H327" s="2" t="s">
        <v>131</v>
      </c>
      <c r="I327" s="2" t="s">
        <v>13</v>
      </c>
      <c r="J327">
        <f>Sheet1[[#This Row],[policy_end_date]]-Sheet1[[#This Row],[policy_start_date]]</f>
        <v>591</v>
      </c>
      <c r="K327" s="5">
        <f>(Sheet1[[#This Row],[policy_end_date]]-Sheet1[[#This Row],[policy_start_date]])/365</f>
        <v>1.6191780821917807</v>
      </c>
      <c r="L327" s="2" t="str">
        <f>IF(Sheet1[[#This Row],[coverage_amount]]&lt;300000,"Low",IF(Sheet1[[#This Row],[coverage_amount]]&lt;700000,"Medium","High"))</f>
        <v>Low</v>
      </c>
      <c r="M327" s="2" t="str">
        <f>IF(Sheet1[[#This Row],[annual_premium]]&lt;15000,"Low",IF(Sheet1[[#This Row],[annual_premium]]&lt;35000,"Medium","High"))</f>
        <v>Medium</v>
      </c>
      <c r="N327" s="2">
        <f>YEAR(Sheet1[[#This Row],[policy_start_date]])</f>
        <v>2023</v>
      </c>
      <c r="O327" s="2" t="str">
        <f>TEXT(Sheet1[[#This Row],[policy_start_date]],"mmm")</f>
        <v>May</v>
      </c>
      <c r="P327" s="2" t="str">
        <f>"Q"&amp;ROUNDUP(MONTH(Sheet1[[#This Row],[policy_start_date]])/3,0)</f>
        <v>Q2</v>
      </c>
      <c r="Q327" s="2">
        <f ca="1">DATEDIF(Sheet1[[#This Row],[policy_start_date]],TODAY(),"D")</f>
        <v>1161</v>
      </c>
      <c r="R327" s="2">
        <f>YEAR(Sheet1[[#This Row],[policy_end_date]])</f>
        <v>2025</v>
      </c>
      <c r="S327" s="2" t="str">
        <f>TEXT(Sheet1[[#This Row],[policy_end_date]],"mmm")</f>
        <v>Jan</v>
      </c>
      <c r="T327" s="2" t="str">
        <f>IF(Sheet1[[#This Row],[status]]="Active","Active","Inactive")</f>
        <v>Active</v>
      </c>
      <c r="U327" s="6">
        <f>Sheet1[[#This Row],[coverage_amount]]/Sheet1[[#This Row],[annual_premium]]</f>
        <v>3.8217843187047293</v>
      </c>
    </row>
    <row r="328" spans="1:21" x14ac:dyDescent="0.3">
      <c r="A328" s="2" t="s">
        <v>847</v>
      </c>
      <c r="B328" s="2" t="s">
        <v>848</v>
      </c>
      <c r="C328" s="2" t="s">
        <v>39</v>
      </c>
      <c r="D328" s="51">
        <v>942948.72</v>
      </c>
      <c r="E328" s="51">
        <v>49955.97</v>
      </c>
      <c r="F328" s="1">
        <v>44962</v>
      </c>
      <c r="G328" s="1">
        <v>45807</v>
      </c>
      <c r="H328" s="2" t="s">
        <v>849</v>
      </c>
      <c r="I328" s="2" t="s">
        <v>13</v>
      </c>
      <c r="J328">
        <f>Sheet1[[#This Row],[policy_end_date]]-Sheet1[[#This Row],[policy_start_date]]</f>
        <v>845</v>
      </c>
      <c r="K328" s="5">
        <f>(Sheet1[[#This Row],[policy_end_date]]-Sheet1[[#This Row],[policy_start_date]])/365</f>
        <v>2.3150684931506849</v>
      </c>
      <c r="L328" s="2" t="str">
        <f>IF(Sheet1[[#This Row],[coverage_amount]]&lt;300000,"Low",IF(Sheet1[[#This Row],[coverage_amount]]&lt;700000,"Medium","High"))</f>
        <v>High</v>
      </c>
      <c r="M328" s="2" t="str">
        <f>IF(Sheet1[[#This Row],[annual_premium]]&lt;15000,"Low",IF(Sheet1[[#This Row],[annual_premium]]&lt;35000,"Medium","High"))</f>
        <v>High</v>
      </c>
      <c r="N328" s="2">
        <f>YEAR(Sheet1[[#This Row],[policy_start_date]])</f>
        <v>2023</v>
      </c>
      <c r="O328" s="2" t="str">
        <f>TEXT(Sheet1[[#This Row],[policy_start_date]],"mmm")</f>
        <v>Feb</v>
      </c>
      <c r="P328" s="2" t="str">
        <f>"Q"&amp;ROUNDUP(MONTH(Sheet1[[#This Row],[policy_start_date]])/3,0)</f>
        <v>Q1</v>
      </c>
      <c r="Q328" s="2">
        <f ca="1">DATEDIF(Sheet1[[#This Row],[policy_start_date]],TODAY(),"D")</f>
        <v>1270</v>
      </c>
      <c r="R328" s="2">
        <f>YEAR(Sheet1[[#This Row],[policy_end_date]])</f>
        <v>2025</v>
      </c>
      <c r="S328" s="2" t="str">
        <f>TEXT(Sheet1[[#This Row],[policy_end_date]],"mmm")</f>
        <v>May</v>
      </c>
      <c r="T328" s="2" t="str">
        <f>IF(Sheet1[[#This Row],[status]]="Active","Active","Inactive")</f>
        <v>Active</v>
      </c>
      <c r="U328" s="6">
        <f>Sheet1[[#This Row],[coverage_amount]]/Sheet1[[#This Row],[annual_premium]]</f>
        <v>18.8755962500578</v>
      </c>
    </row>
    <row r="329" spans="1:21" x14ac:dyDescent="0.3">
      <c r="A329" s="2" t="s">
        <v>850</v>
      </c>
      <c r="B329" s="2" t="s">
        <v>521</v>
      </c>
      <c r="C329" s="2" t="s">
        <v>27</v>
      </c>
      <c r="D329" s="51">
        <v>615148.69999999995</v>
      </c>
      <c r="E329" s="51">
        <v>29399.599999999999</v>
      </c>
      <c r="F329" s="1">
        <v>44962</v>
      </c>
      <c r="G329" s="1">
        <v>45406</v>
      </c>
      <c r="H329" s="2" t="s">
        <v>851</v>
      </c>
      <c r="I329" s="2" t="s">
        <v>13</v>
      </c>
      <c r="J329">
        <f>Sheet1[[#This Row],[policy_end_date]]-Sheet1[[#This Row],[policy_start_date]]</f>
        <v>444</v>
      </c>
      <c r="K329" s="5">
        <f>(Sheet1[[#This Row],[policy_end_date]]-Sheet1[[#This Row],[policy_start_date]])/365</f>
        <v>1.2164383561643837</v>
      </c>
      <c r="L329" s="2" t="str">
        <f>IF(Sheet1[[#This Row],[coverage_amount]]&lt;300000,"Low",IF(Sheet1[[#This Row],[coverage_amount]]&lt;700000,"Medium","High"))</f>
        <v>Medium</v>
      </c>
      <c r="M329" s="2" t="str">
        <f>IF(Sheet1[[#This Row],[annual_premium]]&lt;15000,"Low",IF(Sheet1[[#This Row],[annual_premium]]&lt;35000,"Medium","High"))</f>
        <v>Medium</v>
      </c>
      <c r="N329" s="2">
        <f>YEAR(Sheet1[[#This Row],[policy_start_date]])</f>
        <v>2023</v>
      </c>
      <c r="O329" s="2" t="str">
        <f>TEXT(Sheet1[[#This Row],[policy_start_date]],"mmm")</f>
        <v>Feb</v>
      </c>
      <c r="P329" s="2" t="str">
        <f>"Q"&amp;ROUNDUP(MONTH(Sheet1[[#This Row],[policy_start_date]])/3,0)</f>
        <v>Q1</v>
      </c>
      <c r="Q329" s="2">
        <f ca="1">DATEDIF(Sheet1[[#This Row],[policy_start_date]],TODAY(),"D")</f>
        <v>1270</v>
      </c>
      <c r="R329" s="2">
        <f>YEAR(Sheet1[[#This Row],[policy_end_date]])</f>
        <v>2024</v>
      </c>
      <c r="S329" s="2" t="str">
        <f>TEXT(Sheet1[[#This Row],[policy_end_date]],"mmm")</f>
        <v>Apr</v>
      </c>
      <c r="T329" s="2" t="str">
        <f>IF(Sheet1[[#This Row],[status]]="Active","Active","Inactive")</f>
        <v>Active</v>
      </c>
      <c r="U329" s="6">
        <f>Sheet1[[#This Row],[coverage_amount]]/Sheet1[[#This Row],[annual_premium]]</f>
        <v>20.923709846392466</v>
      </c>
    </row>
    <row r="330" spans="1:21" x14ac:dyDescent="0.3">
      <c r="A330" s="2" t="s">
        <v>852</v>
      </c>
      <c r="B330" s="2" t="s">
        <v>853</v>
      </c>
      <c r="C330" s="2" t="s">
        <v>35</v>
      </c>
      <c r="D330" s="51">
        <v>919860.43</v>
      </c>
      <c r="E330" s="51">
        <v>14108.96</v>
      </c>
      <c r="F330" s="1">
        <v>45147</v>
      </c>
      <c r="G330" s="1">
        <v>45542</v>
      </c>
      <c r="H330" s="2" t="s">
        <v>698</v>
      </c>
      <c r="I330" s="2" t="s">
        <v>29</v>
      </c>
      <c r="J330">
        <f>Sheet1[[#This Row],[policy_end_date]]-Sheet1[[#This Row],[policy_start_date]]</f>
        <v>395</v>
      </c>
      <c r="K330" s="5">
        <f>(Sheet1[[#This Row],[policy_end_date]]-Sheet1[[#This Row],[policy_start_date]])/365</f>
        <v>1.0821917808219179</v>
      </c>
      <c r="L330" s="2" t="str">
        <f>IF(Sheet1[[#This Row],[coverage_amount]]&lt;300000,"Low",IF(Sheet1[[#This Row],[coverage_amount]]&lt;700000,"Medium","High"))</f>
        <v>High</v>
      </c>
      <c r="M330" s="2" t="str">
        <f>IF(Sheet1[[#This Row],[annual_premium]]&lt;15000,"Low",IF(Sheet1[[#This Row],[annual_premium]]&lt;35000,"Medium","High"))</f>
        <v>Low</v>
      </c>
      <c r="N330" s="2">
        <f>YEAR(Sheet1[[#This Row],[policy_start_date]])</f>
        <v>2023</v>
      </c>
      <c r="O330" s="2" t="str">
        <f>TEXT(Sheet1[[#This Row],[policy_start_date]],"mmm")</f>
        <v>Aug</v>
      </c>
      <c r="P330" s="2" t="str">
        <f>"Q"&amp;ROUNDUP(MONTH(Sheet1[[#This Row],[policy_start_date]])/3,0)</f>
        <v>Q3</v>
      </c>
      <c r="Q330" s="2">
        <f ca="1">DATEDIF(Sheet1[[#This Row],[policy_start_date]],TODAY(),"D")</f>
        <v>1085</v>
      </c>
      <c r="R330" s="2">
        <f>YEAR(Sheet1[[#This Row],[policy_end_date]])</f>
        <v>2024</v>
      </c>
      <c r="S330" s="2" t="str">
        <f>TEXT(Sheet1[[#This Row],[policy_end_date]],"mmm")</f>
        <v>Sep</v>
      </c>
      <c r="T330" s="2" t="str">
        <f>IF(Sheet1[[#This Row],[status]]="Active","Active","Inactive")</f>
        <v>Inactive</v>
      </c>
      <c r="U330" s="6">
        <f>Sheet1[[#This Row],[coverage_amount]]/Sheet1[[#This Row],[annual_premium]]</f>
        <v>65.196898283076862</v>
      </c>
    </row>
    <row r="331" spans="1:21" x14ac:dyDescent="0.3">
      <c r="A331" s="2" t="s">
        <v>854</v>
      </c>
      <c r="B331" s="2" t="s">
        <v>855</v>
      </c>
      <c r="C331" s="2" t="s">
        <v>16</v>
      </c>
      <c r="D331" s="51">
        <v>143349.92000000001</v>
      </c>
      <c r="E331" s="51">
        <v>17367.66</v>
      </c>
      <c r="F331" s="1">
        <v>44703</v>
      </c>
      <c r="G331" s="1">
        <v>45519</v>
      </c>
      <c r="H331" s="2" t="s">
        <v>534</v>
      </c>
      <c r="I331" s="2" t="s">
        <v>18</v>
      </c>
      <c r="J331">
        <f>Sheet1[[#This Row],[policy_end_date]]-Sheet1[[#This Row],[policy_start_date]]</f>
        <v>816</v>
      </c>
      <c r="K331" s="5">
        <f>(Sheet1[[#This Row],[policy_end_date]]-Sheet1[[#This Row],[policy_start_date]])/365</f>
        <v>2.2356164383561645</v>
      </c>
      <c r="L331" s="2" t="str">
        <f>IF(Sheet1[[#This Row],[coverage_amount]]&lt;300000,"Low",IF(Sheet1[[#This Row],[coverage_amount]]&lt;700000,"Medium","High"))</f>
        <v>Low</v>
      </c>
      <c r="M331" s="2" t="str">
        <f>IF(Sheet1[[#This Row],[annual_premium]]&lt;15000,"Low",IF(Sheet1[[#This Row],[annual_premium]]&lt;35000,"Medium","High"))</f>
        <v>Medium</v>
      </c>
      <c r="N331" s="2">
        <f>YEAR(Sheet1[[#This Row],[policy_start_date]])</f>
        <v>2022</v>
      </c>
      <c r="O331" s="2" t="str">
        <f>TEXT(Sheet1[[#This Row],[policy_start_date]],"mmm")</f>
        <v>May</v>
      </c>
      <c r="P331" s="2" t="str">
        <f>"Q"&amp;ROUNDUP(MONTH(Sheet1[[#This Row],[policy_start_date]])/3,0)</f>
        <v>Q2</v>
      </c>
      <c r="Q331" s="2">
        <f ca="1">DATEDIF(Sheet1[[#This Row],[policy_start_date]],TODAY(),"D")</f>
        <v>1529</v>
      </c>
      <c r="R331" s="2">
        <f>YEAR(Sheet1[[#This Row],[policy_end_date]])</f>
        <v>2024</v>
      </c>
      <c r="S331" s="2" t="str">
        <f>TEXT(Sheet1[[#This Row],[policy_end_date]],"mmm")</f>
        <v>Aug</v>
      </c>
      <c r="T331" s="2" t="str">
        <f>IF(Sheet1[[#This Row],[status]]="Active","Active","Inactive")</f>
        <v>Inactive</v>
      </c>
      <c r="U331" s="6">
        <f>Sheet1[[#This Row],[coverage_amount]]/Sheet1[[#This Row],[annual_premium]]</f>
        <v>8.253841910769788</v>
      </c>
    </row>
    <row r="332" spans="1:21" x14ac:dyDescent="0.3">
      <c r="A332" s="2" t="s">
        <v>856</v>
      </c>
      <c r="B332" s="2" t="s">
        <v>857</v>
      </c>
      <c r="C332" s="2" t="s">
        <v>39</v>
      </c>
      <c r="D332" s="51">
        <v>360784.93</v>
      </c>
      <c r="E332" s="51">
        <v>27600.73</v>
      </c>
      <c r="F332" s="1">
        <v>45439</v>
      </c>
      <c r="G332" s="1">
        <v>45719</v>
      </c>
      <c r="H332" s="2" t="s">
        <v>858</v>
      </c>
      <c r="I332" s="2" t="s">
        <v>29</v>
      </c>
      <c r="J332">
        <f>Sheet1[[#This Row],[policy_end_date]]-Sheet1[[#This Row],[policy_start_date]]</f>
        <v>280</v>
      </c>
      <c r="K332" s="5">
        <f>(Sheet1[[#This Row],[policy_end_date]]-Sheet1[[#This Row],[policy_start_date]])/365</f>
        <v>0.76712328767123283</v>
      </c>
      <c r="L332" s="2" t="str">
        <f>IF(Sheet1[[#This Row],[coverage_amount]]&lt;300000,"Low",IF(Sheet1[[#This Row],[coverage_amount]]&lt;700000,"Medium","High"))</f>
        <v>Medium</v>
      </c>
      <c r="M332" s="2" t="str">
        <f>IF(Sheet1[[#This Row],[annual_premium]]&lt;15000,"Low",IF(Sheet1[[#This Row],[annual_premium]]&lt;35000,"Medium","High"))</f>
        <v>Medium</v>
      </c>
      <c r="N332" s="2">
        <f>YEAR(Sheet1[[#This Row],[policy_start_date]])</f>
        <v>2024</v>
      </c>
      <c r="O332" s="2" t="str">
        <f>TEXT(Sheet1[[#This Row],[policy_start_date]],"mmm")</f>
        <v>May</v>
      </c>
      <c r="P332" s="2" t="str">
        <f>"Q"&amp;ROUNDUP(MONTH(Sheet1[[#This Row],[policy_start_date]])/3,0)</f>
        <v>Q2</v>
      </c>
      <c r="Q332" s="2">
        <f ca="1">DATEDIF(Sheet1[[#This Row],[policy_start_date]],TODAY(),"D")</f>
        <v>793</v>
      </c>
      <c r="R332" s="2">
        <f>YEAR(Sheet1[[#This Row],[policy_end_date]])</f>
        <v>2025</v>
      </c>
      <c r="S332" s="2" t="str">
        <f>TEXT(Sheet1[[#This Row],[policy_end_date]],"mmm")</f>
        <v>Mar</v>
      </c>
      <c r="T332" s="2" t="str">
        <f>IF(Sheet1[[#This Row],[status]]="Active","Active","Inactive")</f>
        <v>Inactive</v>
      </c>
      <c r="U332" s="6">
        <f>Sheet1[[#This Row],[coverage_amount]]/Sheet1[[#This Row],[annual_premium]]</f>
        <v>13.071572020015413</v>
      </c>
    </row>
    <row r="333" spans="1:21" x14ac:dyDescent="0.3">
      <c r="A333" s="2" t="s">
        <v>859</v>
      </c>
      <c r="B333" s="2" t="s">
        <v>860</v>
      </c>
      <c r="C333" s="2" t="s">
        <v>27</v>
      </c>
      <c r="D333" s="51">
        <v>519028.98</v>
      </c>
      <c r="E333" s="51">
        <v>15856.69</v>
      </c>
      <c r="F333" s="1">
        <v>45370</v>
      </c>
      <c r="G333" s="1">
        <v>45502</v>
      </c>
      <c r="H333" s="2" t="s">
        <v>655</v>
      </c>
      <c r="I333" s="2" t="s">
        <v>18</v>
      </c>
      <c r="J333">
        <f>Sheet1[[#This Row],[policy_end_date]]-Sheet1[[#This Row],[policy_start_date]]</f>
        <v>132</v>
      </c>
      <c r="K333" s="5">
        <f>(Sheet1[[#This Row],[policy_end_date]]-Sheet1[[#This Row],[policy_start_date]])/365</f>
        <v>0.36164383561643837</v>
      </c>
      <c r="L333" s="2" t="str">
        <f>IF(Sheet1[[#This Row],[coverage_amount]]&lt;300000,"Low",IF(Sheet1[[#This Row],[coverage_amount]]&lt;700000,"Medium","High"))</f>
        <v>Medium</v>
      </c>
      <c r="M333" s="2" t="str">
        <f>IF(Sheet1[[#This Row],[annual_premium]]&lt;15000,"Low",IF(Sheet1[[#This Row],[annual_premium]]&lt;35000,"Medium","High"))</f>
        <v>Medium</v>
      </c>
      <c r="N333" s="2">
        <f>YEAR(Sheet1[[#This Row],[policy_start_date]])</f>
        <v>2024</v>
      </c>
      <c r="O333" s="2" t="str">
        <f>TEXT(Sheet1[[#This Row],[policy_start_date]],"mmm")</f>
        <v>Mar</v>
      </c>
      <c r="P333" s="2" t="str">
        <f>"Q"&amp;ROUNDUP(MONTH(Sheet1[[#This Row],[policy_start_date]])/3,0)</f>
        <v>Q1</v>
      </c>
      <c r="Q333" s="2">
        <f ca="1">DATEDIF(Sheet1[[#This Row],[policy_start_date]],TODAY(),"D")</f>
        <v>862</v>
      </c>
      <c r="R333" s="2">
        <f>YEAR(Sheet1[[#This Row],[policy_end_date]])</f>
        <v>2024</v>
      </c>
      <c r="S333" s="2" t="str">
        <f>TEXT(Sheet1[[#This Row],[policy_end_date]],"mmm")</f>
        <v>Jul</v>
      </c>
      <c r="T333" s="2" t="str">
        <f>IF(Sheet1[[#This Row],[status]]="Active","Active","Inactive")</f>
        <v>Inactive</v>
      </c>
      <c r="U333" s="6">
        <f>Sheet1[[#This Row],[coverage_amount]]/Sheet1[[#This Row],[annual_premium]]</f>
        <v>32.732492090089416</v>
      </c>
    </row>
    <row r="334" spans="1:21" x14ac:dyDescent="0.3">
      <c r="A334" s="2" t="s">
        <v>861</v>
      </c>
      <c r="B334" s="2" t="s">
        <v>862</v>
      </c>
      <c r="C334" s="2" t="s">
        <v>39</v>
      </c>
      <c r="D334" s="51">
        <v>692479.84</v>
      </c>
      <c r="E334" s="51">
        <v>13006.98</v>
      </c>
      <c r="F334" s="1">
        <v>44533</v>
      </c>
      <c r="G334" s="1">
        <v>45189</v>
      </c>
      <c r="H334" s="2" t="s">
        <v>231</v>
      </c>
      <c r="I334" s="2" t="s">
        <v>18</v>
      </c>
      <c r="J334">
        <f>Sheet1[[#This Row],[policy_end_date]]-Sheet1[[#This Row],[policy_start_date]]</f>
        <v>656</v>
      </c>
      <c r="K334" s="5">
        <f>(Sheet1[[#This Row],[policy_end_date]]-Sheet1[[#This Row],[policy_start_date]])/365</f>
        <v>1.7972602739726027</v>
      </c>
      <c r="L334" s="2" t="str">
        <f>IF(Sheet1[[#This Row],[coverage_amount]]&lt;300000,"Low",IF(Sheet1[[#This Row],[coverage_amount]]&lt;700000,"Medium","High"))</f>
        <v>Medium</v>
      </c>
      <c r="M334" s="2" t="str">
        <f>IF(Sheet1[[#This Row],[annual_premium]]&lt;15000,"Low",IF(Sheet1[[#This Row],[annual_premium]]&lt;35000,"Medium","High"))</f>
        <v>Low</v>
      </c>
      <c r="N334" s="2">
        <f>YEAR(Sheet1[[#This Row],[policy_start_date]])</f>
        <v>2021</v>
      </c>
      <c r="O334" s="2" t="str">
        <f>TEXT(Sheet1[[#This Row],[policy_start_date]],"mmm")</f>
        <v>Dec</v>
      </c>
      <c r="P334" s="2" t="str">
        <f>"Q"&amp;ROUNDUP(MONTH(Sheet1[[#This Row],[policy_start_date]])/3,0)</f>
        <v>Q4</v>
      </c>
      <c r="Q334" s="2">
        <f ca="1">DATEDIF(Sheet1[[#This Row],[policy_start_date]],TODAY(),"D")</f>
        <v>1699</v>
      </c>
      <c r="R334" s="2">
        <f>YEAR(Sheet1[[#This Row],[policy_end_date]])</f>
        <v>2023</v>
      </c>
      <c r="S334" s="2" t="str">
        <f>TEXT(Sheet1[[#This Row],[policy_end_date]],"mmm")</f>
        <v>Sep</v>
      </c>
      <c r="T334" s="2" t="str">
        <f>IF(Sheet1[[#This Row],[status]]="Active","Active","Inactive")</f>
        <v>Inactive</v>
      </c>
      <c r="U334" s="6">
        <f>Sheet1[[#This Row],[coverage_amount]]/Sheet1[[#This Row],[annual_premium]]</f>
        <v>53.239094701460289</v>
      </c>
    </row>
    <row r="335" spans="1:21" x14ac:dyDescent="0.3">
      <c r="A335" s="2" t="s">
        <v>863</v>
      </c>
      <c r="B335" s="2" t="s">
        <v>728</v>
      </c>
      <c r="C335" s="2" t="s">
        <v>11</v>
      </c>
      <c r="D335" s="51">
        <v>634262.19999999995</v>
      </c>
      <c r="E335" s="51">
        <v>39213.33</v>
      </c>
      <c r="F335" s="1">
        <v>44850</v>
      </c>
      <c r="G335" s="1">
        <v>45802</v>
      </c>
      <c r="H335" s="2" t="s">
        <v>614</v>
      </c>
      <c r="I335" s="2" t="s">
        <v>18</v>
      </c>
      <c r="J335">
        <f>Sheet1[[#This Row],[policy_end_date]]-Sheet1[[#This Row],[policy_start_date]]</f>
        <v>952</v>
      </c>
      <c r="K335" s="5">
        <f>(Sheet1[[#This Row],[policy_end_date]]-Sheet1[[#This Row],[policy_start_date]])/365</f>
        <v>2.6082191780821917</v>
      </c>
      <c r="L335" s="2" t="str">
        <f>IF(Sheet1[[#This Row],[coverage_amount]]&lt;300000,"Low",IF(Sheet1[[#This Row],[coverage_amount]]&lt;700000,"Medium","High"))</f>
        <v>Medium</v>
      </c>
      <c r="M335" s="2" t="str">
        <f>IF(Sheet1[[#This Row],[annual_premium]]&lt;15000,"Low",IF(Sheet1[[#This Row],[annual_premium]]&lt;35000,"Medium","High"))</f>
        <v>High</v>
      </c>
      <c r="N335" s="2">
        <f>YEAR(Sheet1[[#This Row],[policy_start_date]])</f>
        <v>2022</v>
      </c>
      <c r="O335" s="2" t="str">
        <f>TEXT(Sheet1[[#This Row],[policy_start_date]],"mmm")</f>
        <v>Oct</v>
      </c>
      <c r="P335" s="2" t="str">
        <f>"Q"&amp;ROUNDUP(MONTH(Sheet1[[#This Row],[policy_start_date]])/3,0)</f>
        <v>Q4</v>
      </c>
      <c r="Q335" s="2">
        <f ca="1">DATEDIF(Sheet1[[#This Row],[policy_start_date]],TODAY(),"D")</f>
        <v>1382</v>
      </c>
      <c r="R335" s="2">
        <f>YEAR(Sheet1[[#This Row],[policy_end_date]])</f>
        <v>2025</v>
      </c>
      <c r="S335" s="2" t="str">
        <f>TEXT(Sheet1[[#This Row],[policy_end_date]],"mmm")</f>
        <v>May</v>
      </c>
      <c r="T335" s="2" t="str">
        <f>IF(Sheet1[[#This Row],[status]]="Active","Active","Inactive")</f>
        <v>Inactive</v>
      </c>
      <c r="U335" s="6">
        <f>Sheet1[[#This Row],[coverage_amount]]/Sheet1[[#This Row],[annual_premium]]</f>
        <v>16.174657954323184</v>
      </c>
    </row>
    <row r="336" spans="1:21" x14ac:dyDescent="0.3">
      <c r="A336" s="2" t="s">
        <v>864</v>
      </c>
      <c r="B336" s="2" t="s">
        <v>865</v>
      </c>
      <c r="C336" s="2" t="s">
        <v>39</v>
      </c>
      <c r="D336" s="51">
        <v>914274.85</v>
      </c>
      <c r="E336" s="51">
        <v>3635.18</v>
      </c>
      <c r="F336" s="1">
        <v>44468</v>
      </c>
      <c r="G336" s="1">
        <v>44728</v>
      </c>
      <c r="H336" s="2" t="s">
        <v>866</v>
      </c>
      <c r="I336" s="2" t="s">
        <v>18</v>
      </c>
      <c r="J336">
        <f>Sheet1[[#This Row],[policy_end_date]]-Sheet1[[#This Row],[policy_start_date]]</f>
        <v>260</v>
      </c>
      <c r="K336" s="5">
        <f>(Sheet1[[#This Row],[policy_end_date]]-Sheet1[[#This Row],[policy_start_date]])/365</f>
        <v>0.71232876712328763</v>
      </c>
      <c r="L336" s="2" t="str">
        <f>IF(Sheet1[[#This Row],[coverage_amount]]&lt;300000,"Low",IF(Sheet1[[#This Row],[coverage_amount]]&lt;700000,"Medium","High"))</f>
        <v>High</v>
      </c>
      <c r="M336" s="2" t="str">
        <f>IF(Sheet1[[#This Row],[annual_premium]]&lt;15000,"Low",IF(Sheet1[[#This Row],[annual_premium]]&lt;35000,"Medium","High"))</f>
        <v>Low</v>
      </c>
      <c r="N336" s="2">
        <f>YEAR(Sheet1[[#This Row],[policy_start_date]])</f>
        <v>2021</v>
      </c>
      <c r="O336" s="2" t="str">
        <f>TEXT(Sheet1[[#This Row],[policy_start_date]],"mmm")</f>
        <v>Sep</v>
      </c>
      <c r="P336" s="2" t="str">
        <f>"Q"&amp;ROUNDUP(MONTH(Sheet1[[#This Row],[policy_start_date]])/3,0)</f>
        <v>Q3</v>
      </c>
      <c r="Q336" s="2">
        <f ca="1">DATEDIF(Sheet1[[#This Row],[policy_start_date]],TODAY(),"D")</f>
        <v>1764</v>
      </c>
      <c r="R336" s="2">
        <f>YEAR(Sheet1[[#This Row],[policy_end_date]])</f>
        <v>2022</v>
      </c>
      <c r="S336" s="2" t="str">
        <f>TEXT(Sheet1[[#This Row],[policy_end_date]],"mmm")</f>
        <v>Jun</v>
      </c>
      <c r="T336" s="2" t="str">
        <f>IF(Sheet1[[#This Row],[status]]="Active","Active","Inactive")</f>
        <v>Inactive</v>
      </c>
      <c r="U336" s="6">
        <f>Sheet1[[#This Row],[coverage_amount]]/Sheet1[[#This Row],[annual_premium]]</f>
        <v>251.50744942478778</v>
      </c>
    </row>
    <row r="337" spans="1:21" x14ac:dyDescent="0.3">
      <c r="A337" s="2" t="s">
        <v>867</v>
      </c>
      <c r="B337" s="2" t="s">
        <v>868</v>
      </c>
      <c r="C337" s="2" t="s">
        <v>35</v>
      </c>
      <c r="D337" s="51">
        <v>574874.71</v>
      </c>
      <c r="E337" s="51">
        <v>25203</v>
      </c>
      <c r="F337" s="1">
        <v>45084</v>
      </c>
      <c r="G337" s="1">
        <v>45118</v>
      </c>
      <c r="H337" s="2" t="s">
        <v>522</v>
      </c>
      <c r="I337" s="2" t="s">
        <v>18</v>
      </c>
      <c r="J337">
        <f>Sheet1[[#This Row],[policy_end_date]]-Sheet1[[#This Row],[policy_start_date]]</f>
        <v>34</v>
      </c>
      <c r="K337" s="5">
        <f>(Sheet1[[#This Row],[policy_end_date]]-Sheet1[[#This Row],[policy_start_date]])/365</f>
        <v>9.3150684931506855E-2</v>
      </c>
      <c r="L337" s="2" t="str">
        <f>IF(Sheet1[[#This Row],[coverage_amount]]&lt;300000,"Low",IF(Sheet1[[#This Row],[coverage_amount]]&lt;700000,"Medium","High"))</f>
        <v>Medium</v>
      </c>
      <c r="M337" s="2" t="str">
        <f>IF(Sheet1[[#This Row],[annual_premium]]&lt;15000,"Low",IF(Sheet1[[#This Row],[annual_premium]]&lt;35000,"Medium","High"))</f>
        <v>Medium</v>
      </c>
      <c r="N337" s="2">
        <f>YEAR(Sheet1[[#This Row],[policy_start_date]])</f>
        <v>2023</v>
      </c>
      <c r="O337" s="2" t="str">
        <f>TEXT(Sheet1[[#This Row],[policy_start_date]],"mmm")</f>
        <v>Jun</v>
      </c>
      <c r="P337" s="2" t="str">
        <f>"Q"&amp;ROUNDUP(MONTH(Sheet1[[#This Row],[policy_start_date]])/3,0)</f>
        <v>Q2</v>
      </c>
      <c r="Q337" s="2">
        <f ca="1">DATEDIF(Sheet1[[#This Row],[policy_start_date]],TODAY(),"D")</f>
        <v>1148</v>
      </c>
      <c r="R337" s="2">
        <f>YEAR(Sheet1[[#This Row],[policy_end_date]])</f>
        <v>2023</v>
      </c>
      <c r="S337" s="2" t="str">
        <f>TEXT(Sheet1[[#This Row],[policy_end_date]],"mmm")</f>
        <v>Jul</v>
      </c>
      <c r="T337" s="2" t="str">
        <f>IF(Sheet1[[#This Row],[status]]="Active","Active","Inactive")</f>
        <v>Inactive</v>
      </c>
      <c r="U337" s="6">
        <f>Sheet1[[#This Row],[coverage_amount]]/Sheet1[[#This Row],[annual_premium]]</f>
        <v>22.809773042891717</v>
      </c>
    </row>
    <row r="338" spans="1:21" x14ac:dyDescent="0.3">
      <c r="A338" s="2" t="s">
        <v>869</v>
      </c>
      <c r="B338" s="2" t="s">
        <v>870</v>
      </c>
      <c r="C338" s="2" t="s">
        <v>35</v>
      </c>
      <c r="D338" s="51">
        <v>870877.31</v>
      </c>
      <c r="E338" s="51">
        <v>41328.25</v>
      </c>
      <c r="F338" s="1">
        <v>45025</v>
      </c>
      <c r="G338" s="1">
        <v>45454</v>
      </c>
      <c r="H338" s="2" t="s">
        <v>669</v>
      </c>
      <c r="I338" s="2" t="s">
        <v>18</v>
      </c>
      <c r="J338">
        <f>Sheet1[[#This Row],[policy_end_date]]-Sheet1[[#This Row],[policy_start_date]]</f>
        <v>429</v>
      </c>
      <c r="K338" s="5">
        <f>(Sheet1[[#This Row],[policy_end_date]]-Sheet1[[#This Row],[policy_start_date]])/365</f>
        <v>1.1753424657534246</v>
      </c>
      <c r="L338" s="2" t="str">
        <f>IF(Sheet1[[#This Row],[coverage_amount]]&lt;300000,"Low",IF(Sheet1[[#This Row],[coverage_amount]]&lt;700000,"Medium","High"))</f>
        <v>High</v>
      </c>
      <c r="M338" s="2" t="str">
        <f>IF(Sheet1[[#This Row],[annual_premium]]&lt;15000,"Low",IF(Sheet1[[#This Row],[annual_premium]]&lt;35000,"Medium","High"))</f>
        <v>High</v>
      </c>
      <c r="N338" s="2">
        <f>YEAR(Sheet1[[#This Row],[policy_start_date]])</f>
        <v>2023</v>
      </c>
      <c r="O338" s="2" t="str">
        <f>TEXT(Sheet1[[#This Row],[policy_start_date]],"mmm")</f>
        <v>Apr</v>
      </c>
      <c r="P338" s="2" t="str">
        <f>"Q"&amp;ROUNDUP(MONTH(Sheet1[[#This Row],[policy_start_date]])/3,0)</f>
        <v>Q2</v>
      </c>
      <c r="Q338" s="2">
        <f ca="1">DATEDIF(Sheet1[[#This Row],[policy_start_date]],TODAY(),"D")</f>
        <v>1207</v>
      </c>
      <c r="R338" s="2">
        <f>YEAR(Sheet1[[#This Row],[policy_end_date]])</f>
        <v>2024</v>
      </c>
      <c r="S338" s="2" t="str">
        <f>TEXT(Sheet1[[#This Row],[policy_end_date]],"mmm")</f>
        <v>Jun</v>
      </c>
      <c r="T338" s="2" t="str">
        <f>IF(Sheet1[[#This Row],[status]]="Active","Active","Inactive")</f>
        <v>Inactive</v>
      </c>
      <c r="U338" s="6">
        <f>Sheet1[[#This Row],[coverage_amount]]/Sheet1[[#This Row],[annual_premium]]</f>
        <v>21.072203879912653</v>
      </c>
    </row>
    <row r="339" spans="1:21" x14ac:dyDescent="0.3">
      <c r="A339" s="2" t="s">
        <v>871</v>
      </c>
      <c r="B339" s="2" t="s">
        <v>872</v>
      </c>
      <c r="C339" s="2" t="s">
        <v>35</v>
      </c>
      <c r="D339" s="51">
        <v>657371.24</v>
      </c>
      <c r="E339" s="51">
        <v>18395.3</v>
      </c>
      <c r="F339" s="1">
        <v>45389</v>
      </c>
      <c r="G339" s="1">
        <v>45694</v>
      </c>
      <c r="H339" s="2" t="s">
        <v>499</v>
      </c>
      <c r="I339" s="2" t="s">
        <v>13</v>
      </c>
      <c r="J339">
        <f>Sheet1[[#This Row],[policy_end_date]]-Sheet1[[#This Row],[policy_start_date]]</f>
        <v>305</v>
      </c>
      <c r="K339" s="5">
        <f>(Sheet1[[#This Row],[policy_end_date]]-Sheet1[[#This Row],[policy_start_date]])/365</f>
        <v>0.83561643835616439</v>
      </c>
      <c r="L339" s="2" t="str">
        <f>IF(Sheet1[[#This Row],[coverage_amount]]&lt;300000,"Low",IF(Sheet1[[#This Row],[coverage_amount]]&lt;700000,"Medium","High"))</f>
        <v>Medium</v>
      </c>
      <c r="M339" s="2" t="str">
        <f>IF(Sheet1[[#This Row],[annual_premium]]&lt;15000,"Low",IF(Sheet1[[#This Row],[annual_premium]]&lt;35000,"Medium","High"))</f>
        <v>Medium</v>
      </c>
      <c r="N339" s="2">
        <f>YEAR(Sheet1[[#This Row],[policy_start_date]])</f>
        <v>2024</v>
      </c>
      <c r="O339" s="2" t="str">
        <f>TEXT(Sheet1[[#This Row],[policy_start_date]],"mmm")</f>
        <v>Apr</v>
      </c>
      <c r="P339" s="2" t="str">
        <f>"Q"&amp;ROUNDUP(MONTH(Sheet1[[#This Row],[policy_start_date]])/3,0)</f>
        <v>Q2</v>
      </c>
      <c r="Q339" s="2">
        <f ca="1">DATEDIF(Sheet1[[#This Row],[policy_start_date]],TODAY(),"D")</f>
        <v>843</v>
      </c>
      <c r="R339" s="2">
        <f>YEAR(Sheet1[[#This Row],[policy_end_date]])</f>
        <v>2025</v>
      </c>
      <c r="S339" s="2" t="str">
        <f>TEXT(Sheet1[[#This Row],[policy_end_date]],"mmm")</f>
        <v>Feb</v>
      </c>
      <c r="T339" s="2" t="str">
        <f>IF(Sheet1[[#This Row],[status]]="Active","Active","Inactive")</f>
        <v>Active</v>
      </c>
      <c r="U339" s="6">
        <f>Sheet1[[#This Row],[coverage_amount]]/Sheet1[[#This Row],[annual_premium]]</f>
        <v>35.735825999032365</v>
      </c>
    </row>
    <row r="340" spans="1:21" x14ac:dyDescent="0.3">
      <c r="A340" s="2" t="s">
        <v>873</v>
      </c>
      <c r="B340" s="2" t="s">
        <v>874</v>
      </c>
      <c r="C340" s="2" t="s">
        <v>11</v>
      </c>
      <c r="D340" s="51">
        <v>480743.62</v>
      </c>
      <c r="E340" s="51">
        <v>12671.58</v>
      </c>
      <c r="F340" s="1">
        <v>45069</v>
      </c>
      <c r="G340" s="1">
        <v>45186</v>
      </c>
      <c r="H340" s="2" t="s">
        <v>284</v>
      </c>
      <c r="I340" s="2" t="s">
        <v>13</v>
      </c>
      <c r="J340">
        <f>Sheet1[[#This Row],[policy_end_date]]-Sheet1[[#This Row],[policy_start_date]]</f>
        <v>117</v>
      </c>
      <c r="K340" s="5">
        <f>(Sheet1[[#This Row],[policy_end_date]]-Sheet1[[#This Row],[policy_start_date]])/365</f>
        <v>0.32054794520547947</v>
      </c>
      <c r="L340" s="2" t="str">
        <f>IF(Sheet1[[#This Row],[coverage_amount]]&lt;300000,"Low",IF(Sheet1[[#This Row],[coverage_amount]]&lt;700000,"Medium","High"))</f>
        <v>Medium</v>
      </c>
      <c r="M340" s="2" t="str">
        <f>IF(Sheet1[[#This Row],[annual_premium]]&lt;15000,"Low",IF(Sheet1[[#This Row],[annual_premium]]&lt;35000,"Medium","High"))</f>
        <v>Low</v>
      </c>
      <c r="N340" s="2">
        <f>YEAR(Sheet1[[#This Row],[policy_start_date]])</f>
        <v>2023</v>
      </c>
      <c r="O340" s="2" t="str">
        <f>TEXT(Sheet1[[#This Row],[policy_start_date]],"mmm")</f>
        <v>May</v>
      </c>
      <c r="P340" s="2" t="str">
        <f>"Q"&amp;ROUNDUP(MONTH(Sheet1[[#This Row],[policy_start_date]])/3,0)</f>
        <v>Q2</v>
      </c>
      <c r="Q340" s="2">
        <f ca="1">DATEDIF(Sheet1[[#This Row],[policy_start_date]],TODAY(),"D")</f>
        <v>1163</v>
      </c>
      <c r="R340" s="2">
        <f>YEAR(Sheet1[[#This Row],[policy_end_date]])</f>
        <v>2023</v>
      </c>
      <c r="S340" s="2" t="str">
        <f>TEXT(Sheet1[[#This Row],[policy_end_date]],"mmm")</f>
        <v>Sep</v>
      </c>
      <c r="T340" s="2" t="str">
        <f>IF(Sheet1[[#This Row],[status]]="Active","Active","Inactive")</f>
        <v>Active</v>
      </c>
      <c r="U340" s="6">
        <f>Sheet1[[#This Row],[coverage_amount]]/Sheet1[[#This Row],[annual_premium]]</f>
        <v>37.9387274515096</v>
      </c>
    </row>
    <row r="341" spans="1:21" x14ac:dyDescent="0.3">
      <c r="A341" s="2" t="s">
        <v>875</v>
      </c>
      <c r="B341" s="2" t="s">
        <v>876</v>
      </c>
      <c r="C341" s="2" t="s">
        <v>35</v>
      </c>
      <c r="D341" s="51">
        <v>287648.03999999998</v>
      </c>
      <c r="E341" s="51">
        <v>28698.04</v>
      </c>
      <c r="F341" s="1">
        <v>44959</v>
      </c>
      <c r="G341" s="1">
        <v>45425</v>
      </c>
      <c r="H341" s="2" t="s">
        <v>150</v>
      </c>
      <c r="I341" s="2" t="s">
        <v>18</v>
      </c>
      <c r="J341">
        <f>Sheet1[[#This Row],[policy_end_date]]-Sheet1[[#This Row],[policy_start_date]]</f>
        <v>466</v>
      </c>
      <c r="K341" s="5">
        <f>(Sheet1[[#This Row],[policy_end_date]]-Sheet1[[#This Row],[policy_start_date]])/365</f>
        <v>1.2767123287671234</v>
      </c>
      <c r="L341" s="2" t="str">
        <f>IF(Sheet1[[#This Row],[coverage_amount]]&lt;300000,"Low",IF(Sheet1[[#This Row],[coverage_amount]]&lt;700000,"Medium","High"))</f>
        <v>Low</v>
      </c>
      <c r="M341" s="2" t="str">
        <f>IF(Sheet1[[#This Row],[annual_premium]]&lt;15000,"Low",IF(Sheet1[[#This Row],[annual_premium]]&lt;35000,"Medium","High"))</f>
        <v>Medium</v>
      </c>
      <c r="N341" s="2">
        <f>YEAR(Sheet1[[#This Row],[policy_start_date]])</f>
        <v>2023</v>
      </c>
      <c r="O341" s="2" t="str">
        <f>TEXT(Sheet1[[#This Row],[policy_start_date]],"mmm")</f>
        <v>Feb</v>
      </c>
      <c r="P341" s="2" t="str">
        <f>"Q"&amp;ROUNDUP(MONTH(Sheet1[[#This Row],[policy_start_date]])/3,0)</f>
        <v>Q1</v>
      </c>
      <c r="Q341" s="2">
        <f ca="1">DATEDIF(Sheet1[[#This Row],[policy_start_date]],TODAY(),"D")</f>
        <v>1273</v>
      </c>
      <c r="R341" s="2">
        <f>YEAR(Sheet1[[#This Row],[policy_end_date]])</f>
        <v>2024</v>
      </c>
      <c r="S341" s="2" t="str">
        <f>TEXT(Sheet1[[#This Row],[policy_end_date]],"mmm")</f>
        <v>May</v>
      </c>
      <c r="T341" s="2" t="str">
        <f>IF(Sheet1[[#This Row],[status]]="Active","Active","Inactive")</f>
        <v>Inactive</v>
      </c>
      <c r="U341" s="6">
        <f>Sheet1[[#This Row],[coverage_amount]]/Sheet1[[#This Row],[annual_premium]]</f>
        <v>10.023264306551944</v>
      </c>
    </row>
    <row r="342" spans="1:21" x14ac:dyDescent="0.3">
      <c r="A342" s="2" t="s">
        <v>877</v>
      </c>
      <c r="B342" s="2" t="s">
        <v>878</v>
      </c>
      <c r="C342" s="2" t="s">
        <v>39</v>
      </c>
      <c r="D342" s="51">
        <v>979008.3</v>
      </c>
      <c r="E342" s="51">
        <v>30105.040000000001</v>
      </c>
      <c r="F342" s="1">
        <v>44060</v>
      </c>
      <c r="G342" s="1">
        <v>44745</v>
      </c>
      <c r="H342" s="2" t="s">
        <v>216</v>
      </c>
      <c r="I342" s="2" t="s">
        <v>29</v>
      </c>
      <c r="J342">
        <f>Sheet1[[#This Row],[policy_end_date]]-Sheet1[[#This Row],[policy_start_date]]</f>
        <v>685</v>
      </c>
      <c r="K342" s="5">
        <f>(Sheet1[[#This Row],[policy_end_date]]-Sheet1[[#This Row],[policy_start_date]])/365</f>
        <v>1.8767123287671232</v>
      </c>
      <c r="L342" s="2" t="str">
        <f>IF(Sheet1[[#This Row],[coverage_amount]]&lt;300000,"Low",IF(Sheet1[[#This Row],[coverage_amount]]&lt;700000,"Medium","High"))</f>
        <v>High</v>
      </c>
      <c r="M342" s="2" t="str">
        <f>IF(Sheet1[[#This Row],[annual_premium]]&lt;15000,"Low",IF(Sheet1[[#This Row],[annual_premium]]&lt;35000,"Medium","High"))</f>
        <v>Medium</v>
      </c>
      <c r="N342" s="2">
        <f>YEAR(Sheet1[[#This Row],[policy_start_date]])</f>
        <v>2020</v>
      </c>
      <c r="O342" s="2" t="str">
        <f>TEXT(Sheet1[[#This Row],[policy_start_date]],"mmm")</f>
        <v>Aug</v>
      </c>
      <c r="P342" s="2" t="str">
        <f>"Q"&amp;ROUNDUP(MONTH(Sheet1[[#This Row],[policy_start_date]])/3,0)</f>
        <v>Q3</v>
      </c>
      <c r="Q342" s="2">
        <f ca="1">DATEDIF(Sheet1[[#This Row],[policy_start_date]],TODAY(),"D")</f>
        <v>2172</v>
      </c>
      <c r="R342" s="2">
        <f>YEAR(Sheet1[[#This Row],[policy_end_date]])</f>
        <v>2022</v>
      </c>
      <c r="S342" s="2" t="str">
        <f>TEXT(Sheet1[[#This Row],[policy_end_date]],"mmm")</f>
        <v>Jul</v>
      </c>
      <c r="T342" s="2" t="str">
        <f>IF(Sheet1[[#This Row],[status]]="Active","Active","Inactive")</f>
        <v>Inactive</v>
      </c>
      <c r="U342" s="6">
        <f>Sheet1[[#This Row],[coverage_amount]]/Sheet1[[#This Row],[annual_premium]]</f>
        <v>32.519747524002625</v>
      </c>
    </row>
    <row r="343" spans="1:21" x14ac:dyDescent="0.3">
      <c r="A343" s="2" t="s">
        <v>879</v>
      </c>
      <c r="B343" s="2" t="s">
        <v>880</v>
      </c>
      <c r="C343" s="2" t="s">
        <v>11</v>
      </c>
      <c r="D343" s="51">
        <v>811350.63</v>
      </c>
      <c r="E343" s="51">
        <v>20164.04</v>
      </c>
      <c r="F343" s="1">
        <v>44457</v>
      </c>
      <c r="G343" s="1">
        <v>44497</v>
      </c>
      <c r="H343" s="2" t="s">
        <v>881</v>
      </c>
      <c r="I343" s="2" t="s">
        <v>18</v>
      </c>
      <c r="J343">
        <f>Sheet1[[#This Row],[policy_end_date]]-Sheet1[[#This Row],[policy_start_date]]</f>
        <v>40</v>
      </c>
      <c r="K343" s="5">
        <f>(Sheet1[[#This Row],[policy_end_date]]-Sheet1[[#This Row],[policy_start_date]])/365</f>
        <v>0.1095890410958904</v>
      </c>
      <c r="L343" s="2" t="str">
        <f>IF(Sheet1[[#This Row],[coverage_amount]]&lt;300000,"Low",IF(Sheet1[[#This Row],[coverage_amount]]&lt;700000,"Medium","High"))</f>
        <v>High</v>
      </c>
      <c r="M343" s="2" t="str">
        <f>IF(Sheet1[[#This Row],[annual_premium]]&lt;15000,"Low",IF(Sheet1[[#This Row],[annual_premium]]&lt;35000,"Medium","High"))</f>
        <v>Medium</v>
      </c>
      <c r="N343" s="2">
        <f>YEAR(Sheet1[[#This Row],[policy_start_date]])</f>
        <v>2021</v>
      </c>
      <c r="O343" s="2" t="str">
        <f>TEXT(Sheet1[[#This Row],[policy_start_date]],"mmm")</f>
        <v>Sep</v>
      </c>
      <c r="P343" s="2" t="str">
        <f>"Q"&amp;ROUNDUP(MONTH(Sheet1[[#This Row],[policy_start_date]])/3,0)</f>
        <v>Q3</v>
      </c>
      <c r="Q343" s="2">
        <f ca="1">DATEDIF(Sheet1[[#This Row],[policy_start_date]],TODAY(),"D")</f>
        <v>1775</v>
      </c>
      <c r="R343" s="2">
        <f>YEAR(Sheet1[[#This Row],[policy_end_date]])</f>
        <v>2021</v>
      </c>
      <c r="S343" s="2" t="str">
        <f>TEXT(Sheet1[[#This Row],[policy_end_date]],"mmm")</f>
        <v>Oct</v>
      </c>
      <c r="T343" s="2" t="str">
        <f>IF(Sheet1[[#This Row],[status]]="Active","Active","Inactive")</f>
        <v>Inactive</v>
      </c>
      <c r="U343" s="6">
        <f>Sheet1[[#This Row],[coverage_amount]]/Sheet1[[#This Row],[annual_premium]]</f>
        <v>40.237503496323157</v>
      </c>
    </row>
    <row r="344" spans="1:21" x14ac:dyDescent="0.3">
      <c r="A344" s="2" t="s">
        <v>882</v>
      </c>
      <c r="B344" s="2" t="s">
        <v>883</v>
      </c>
      <c r="C344" s="2" t="s">
        <v>35</v>
      </c>
      <c r="D344" s="51">
        <v>880827.97</v>
      </c>
      <c r="E344" s="51">
        <v>4837.7700000000004</v>
      </c>
      <c r="F344" s="1">
        <v>45193</v>
      </c>
      <c r="G344" s="1">
        <v>45751</v>
      </c>
      <c r="H344" s="2" t="s">
        <v>21</v>
      </c>
      <c r="I344" s="2" t="s">
        <v>18</v>
      </c>
      <c r="J344">
        <f>Sheet1[[#This Row],[policy_end_date]]-Sheet1[[#This Row],[policy_start_date]]</f>
        <v>558</v>
      </c>
      <c r="K344" s="5">
        <f>(Sheet1[[#This Row],[policy_end_date]]-Sheet1[[#This Row],[policy_start_date]])/365</f>
        <v>1.5287671232876712</v>
      </c>
      <c r="L344" s="2" t="str">
        <f>IF(Sheet1[[#This Row],[coverage_amount]]&lt;300000,"Low",IF(Sheet1[[#This Row],[coverage_amount]]&lt;700000,"Medium","High"))</f>
        <v>High</v>
      </c>
      <c r="M344" s="2" t="str">
        <f>IF(Sheet1[[#This Row],[annual_premium]]&lt;15000,"Low",IF(Sheet1[[#This Row],[annual_premium]]&lt;35000,"Medium","High"))</f>
        <v>Low</v>
      </c>
      <c r="N344" s="2">
        <f>YEAR(Sheet1[[#This Row],[policy_start_date]])</f>
        <v>2023</v>
      </c>
      <c r="O344" s="2" t="str">
        <f>TEXT(Sheet1[[#This Row],[policy_start_date]],"mmm")</f>
        <v>Sep</v>
      </c>
      <c r="P344" s="2" t="str">
        <f>"Q"&amp;ROUNDUP(MONTH(Sheet1[[#This Row],[policy_start_date]])/3,0)</f>
        <v>Q3</v>
      </c>
      <c r="Q344" s="2">
        <f ca="1">DATEDIF(Sheet1[[#This Row],[policy_start_date]],TODAY(),"D")</f>
        <v>1039</v>
      </c>
      <c r="R344" s="2">
        <f>YEAR(Sheet1[[#This Row],[policy_end_date]])</f>
        <v>2025</v>
      </c>
      <c r="S344" s="2" t="str">
        <f>TEXT(Sheet1[[#This Row],[policy_end_date]],"mmm")</f>
        <v>Apr</v>
      </c>
      <c r="T344" s="2" t="str">
        <f>IF(Sheet1[[#This Row],[status]]="Active","Active","Inactive")</f>
        <v>Inactive</v>
      </c>
      <c r="U344" s="6">
        <f>Sheet1[[#This Row],[coverage_amount]]/Sheet1[[#This Row],[annual_premium]]</f>
        <v>182.0731390702741</v>
      </c>
    </row>
    <row r="345" spans="1:21" x14ac:dyDescent="0.3">
      <c r="A345" s="2" t="s">
        <v>884</v>
      </c>
      <c r="B345" s="2" t="s">
        <v>885</v>
      </c>
      <c r="C345" s="2" t="s">
        <v>11</v>
      </c>
      <c r="D345" s="51">
        <v>470894.75</v>
      </c>
      <c r="E345" s="51">
        <v>21922.82</v>
      </c>
      <c r="F345" s="1">
        <v>44560</v>
      </c>
      <c r="G345" s="1">
        <v>44951</v>
      </c>
      <c r="H345" s="2" t="s">
        <v>886</v>
      </c>
      <c r="I345" s="2" t="s">
        <v>18</v>
      </c>
      <c r="J345">
        <f>Sheet1[[#This Row],[policy_end_date]]-Sheet1[[#This Row],[policy_start_date]]</f>
        <v>391</v>
      </c>
      <c r="K345" s="5">
        <f>(Sheet1[[#This Row],[policy_end_date]]-Sheet1[[#This Row],[policy_start_date]])/365</f>
        <v>1.0712328767123287</v>
      </c>
      <c r="L345" s="2" t="str">
        <f>IF(Sheet1[[#This Row],[coverage_amount]]&lt;300000,"Low",IF(Sheet1[[#This Row],[coverage_amount]]&lt;700000,"Medium","High"))</f>
        <v>Medium</v>
      </c>
      <c r="M345" s="2" t="str">
        <f>IF(Sheet1[[#This Row],[annual_premium]]&lt;15000,"Low",IF(Sheet1[[#This Row],[annual_premium]]&lt;35000,"Medium","High"))</f>
        <v>Medium</v>
      </c>
      <c r="N345" s="2">
        <f>YEAR(Sheet1[[#This Row],[policy_start_date]])</f>
        <v>2021</v>
      </c>
      <c r="O345" s="2" t="str">
        <f>TEXT(Sheet1[[#This Row],[policy_start_date]],"mmm")</f>
        <v>Dec</v>
      </c>
      <c r="P345" s="2" t="str">
        <f>"Q"&amp;ROUNDUP(MONTH(Sheet1[[#This Row],[policy_start_date]])/3,0)</f>
        <v>Q4</v>
      </c>
      <c r="Q345" s="2">
        <f ca="1">DATEDIF(Sheet1[[#This Row],[policy_start_date]],TODAY(),"D")</f>
        <v>1672</v>
      </c>
      <c r="R345" s="2">
        <f>YEAR(Sheet1[[#This Row],[policy_end_date]])</f>
        <v>2023</v>
      </c>
      <c r="S345" s="2" t="str">
        <f>TEXT(Sheet1[[#This Row],[policy_end_date]],"mmm")</f>
        <v>Jan</v>
      </c>
      <c r="T345" s="2" t="str">
        <f>IF(Sheet1[[#This Row],[status]]="Active","Active","Inactive")</f>
        <v>Inactive</v>
      </c>
      <c r="U345" s="6">
        <f>Sheet1[[#This Row],[coverage_amount]]/Sheet1[[#This Row],[annual_premium]]</f>
        <v>21.479661375680685</v>
      </c>
    </row>
    <row r="346" spans="1:21" x14ac:dyDescent="0.3">
      <c r="A346" s="2" t="s">
        <v>887</v>
      </c>
      <c r="B346" s="2" t="s">
        <v>888</v>
      </c>
      <c r="C346" s="2" t="s">
        <v>35</v>
      </c>
      <c r="D346" s="51">
        <v>735962.66</v>
      </c>
      <c r="E346" s="51">
        <v>30887.09</v>
      </c>
      <c r="F346" s="1">
        <v>44734</v>
      </c>
      <c r="G346" s="1">
        <v>45243</v>
      </c>
      <c r="H346" s="2" t="s">
        <v>748</v>
      </c>
      <c r="I346" s="2" t="s">
        <v>29</v>
      </c>
      <c r="J346">
        <f>Sheet1[[#This Row],[policy_end_date]]-Sheet1[[#This Row],[policy_start_date]]</f>
        <v>509</v>
      </c>
      <c r="K346" s="5">
        <f>(Sheet1[[#This Row],[policy_end_date]]-Sheet1[[#This Row],[policy_start_date]])/365</f>
        <v>1.3945205479452054</v>
      </c>
      <c r="L346" s="2" t="str">
        <f>IF(Sheet1[[#This Row],[coverage_amount]]&lt;300000,"Low",IF(Sheet1[[#This Row],[coverage_amount]]&lt;700000,"Medium","High"))</f>
        <v>High</v>
      </c>
      <c r="M346" s="2" t="str">
        <f>IF(Sheet1[[#This Row],[annual_premium]]&lt;15000,"Low",IF(Sheet1[[#This Row],[annual_premium]]&lt;35000,"Medium","High"))</f>
        <v>Medium</v>
      </c>
      <c r="N346" s="2">
        <f>YEAR(Sheet1[[#This Row],[policy_start_date]])</f>
        <v>2022</v>
      </c>
      <c r="O346" s="2" t="str">
        <f>TEXT(Sheet1[[#This Row],[policy_start_date]],"mmm")</f>
        <v>Jun</v>
      </c>
      <c r="P346" s="2" t="str">
        <f>"Q"&amp;ROUNDUP(MONTH(Sheet1[[#This Row],[policy_start_date]])/3,0)</f>
        <v>Q2</v>
      </c>
      <c r="Q346" s="2">
        <f ca="1">DATEDIF(Sheet1[[#This Row],[policy_start_date]],TODAY(),"D")</f>
        <v>1498</v>
      </c>
      <c r="R346" s="2">
        <f>YEAR(Sheet1[[#This Row],[policy_end_date]])</f>
        <v>2023</v>
      </c>
      <c r="S346" s="2" t="str">
        <f>TEXT(Sheet1[[#This Row],[policy_end_date]],"mmm")</f>
        <v>Nov</v>
      </c>
      <c r="T346" s="2" t="str">
        <f>IF(Sheet1[[#This Row],[status]]="Active","Active","Inactive")</f>
        <v>Inactive</v>
      </c>
      <c r="U346" s="6">
        <f>Sheet1[[#This Row],[coverage_amount]]/Sheet1[[#This Row],[annual_premium]]</f>
        <v>23.827516933450191</v>
      </c>
    </row>
    <row r="347" spans="1:21" x14ac:dyDescent="0.3">
      <c r="A347" s="2" t="s">
        <v>889</v>
      </c>
      <c r="B347" s="2" t="s">
        <v>890</v>
      </c>
      <c r="C347" s="2" t="s">
        <v>11</v>
      </c>
      <c r="D347" s="51">
        <v>250902.09</v>
      </c>
      <c r="E347" s="51">
        <v>37037.839999999997</v>
      </c>
      <c r="F347" s="1">
        <v>45212</v>
      </c>
      <c r="G347" s="1">
        <v>45663</v>
      </c>
      <c r="H347" s="2" t="s">
        <v>266</v>
      </c>
      <c r="I347" s="2" t="s">
        <v>13</v>
      </c>
      <c r="J347">
        <f>Sheet1[[#This Row],[policy_end_date]]-Sheet1[[#This Row],[policy_start_date]]</f>
        <v>451</v>
      </c>
      <c r="K347" s="5">
        <f>(Sheet1[[#This Row],[policy_end_date]]-Sheet1[[#This Row],[policy_start_date]])/365</f>
        <v>1.2356164383561643</v>
      </c>
      <c r="L347" s="2" t="str">
        <f>IF(Sheet1[[#This Row],[coverage_amount]]&lt;300000,"Low",IF(Sheet1[[#This Row],[coverage_amount]]&lt;700000,"Medium","High"))</f>
        <v>Low</v>
      </c>
      <c r="M347" s="2" t="str">
        <f>IF(Sheet1[[#This Row],[annual_premium]]&lt;15000,"Low",IF(Sheet1[[#This Row],[annual_premium]]&lt;35000,"Medium","High"))</f>
        <v>High</v>
      </c>
      <c r="N347" s="2">
        <f>YEAR(Sheet1[[#This Row],[policy_start_date]])</f>
        <v>2023</v>
      </c>
      <c r="O347" s="2" t="str">
        <f>TEXT(Sheet1[[#This Row],[policy_start_date]],"mmm")</f>
        <v>Oct</v>
      </c>
      <c r="P347" s="2" t="str">
        <f>"Q"&amp;ROUNDUP(MONTH(Sheet1[[#This Row],[policy_start_date]])/3,0)</f>
        <v>Q4</v>
      </c>
      <c r="Q347" s="2">
        <f ca="1">DATEDIF(Sheet1[[#This Row],[policy_start_date]],TODAY(),"D")</f>
        <v>1020</v>
      </c>
      <c r="R347" s="2">
        <f>YEAR(Sheet1[[#This Row],[policy_end_date]])</f>
        <v>2025</v>
      </c>
      <c r="S347" s="2" t="str">
        <f>TEXT(Sheet1[[#This Row],[policy_end_date]],"mmm")</f>
        <v>Jan</v>
      </c>
      <c r="T347" s="2" t="str">
        <f>IF(Sheet1[[#This Row],[status]]="Active","Active","Inactive")</f>
        <v>Active</v>
      </c>
      <c r="U347" s="6">
        <f>Sheet1[[#This Row],[coverage_amount]]/Sheet1[[#This Row],[annual_premium]]</f>
        <v>6.7742095651366281</v>
      </c>
    </row>
    <row r="348" spans="1:21" x14ac:dyDescent="0.3">
      <c r="A348" s="2" t="s">
        <v>891</v>
      </c>
      <c r="B348" s="2" t="s">
        <v>892</v>
      </c>
      <c r="C348" s="2" t="s">
        <v>39</v>
      </c>
      <c r="D348" s="51">
        <v>122936.63</v>
      </c>
      <c r="E348" s="51">
        <v>14377.4</v>
      </c>
      <c r="F348" s="1">
        <v>44923</v>
      </c>
      <c r="G348" s="1">
        <v>45243</v>
      </c>
      <c r="H348" s="2" t="s">
        <v>893</v>
      </c>
      <c r="I348" s="2" t="s">
        <v>13</v>
      </c>
      <c r="J348">
        <f>Sheet1[[#This Row],[policy_end_date]]-Sheet1[[#This Row],[policy_start_date]]</f>
        <v>320</v>
      </c>
      <c r="K348" s="5">
        <f>(Sheet1[[#This Row],[policy_end_date]]-Sheet1[[#This Row],[policy_start_date]])/365</f>
        <v>0.87671232876712324</v>
      </c>
      <c r="L348" s="2" t="str">
        <f>IF(Sheet1[[#This Row],[coverage_amount]]&lt;300000,"Low",IF(Sheet1[[#This Row],[coverage_amount]]&lt;700000,"Medium","High"))</f>
        <v>Low</v>
      </c>
      <c r="M348" s="2" t="str">
        <f>IF(Sheet1[[#This Row],[annual_premium]]&lt;15000,"Low",IF(Sheet1[[#This Row],[annual_premium]]&lt;35000,"Medium","High"))</f>
        <v>Low</v>
      </c>
      <c r="N348" s="2">
        <f>YEAR(Sheet1[[#This Row],[policy_start_date]])</f>
        <v>2022</v>
      </c>
      <c r="O348" s="2" t="str">
        <f>TEXT(Sheet1[[#This Row],[policy_start_date]],"mmm")</f>
        <v>Dec</v>
      </c>
      <c r="P348" s="2" t="str">
        <f>"Q"&amp;ROUNDUP(MONTH(Sheet1[[#This Row],[policy_start_date]])/3,0)</f>
        <v>Q4</v>
      </c>
      <c r="Q348" s="2">
        <f ca="1">DATEDIF(Sheet1[[#This Row],[policy_start_date]],TODAY(),"D")</f>
        <v>1309</v>
      </c>
      <c r="R348" s="2">
        <f>YEAR(Sheet1[[#This Row],[policy_end_date]])</f>
        <v>2023</v>
      </c>
      <c r="S348" s="2" t="str">
        <f>TEXT(Sheet1[[#This Row],[policy_end_date]],"mmm")</f>
        <v>Nov</v>
      </c>
      <c r="T348" s="2" t="str">
        <f>IF(Sheet1[[#This Row],[status]]="Active","Active","Inactive")</f>
        <v>Active</v>
      </c>
      <c r="U348" s="6">
        <f>Sheet1[[#This Row],[coverage_amount]]/Sheet1[[#This Row],[annual_premium]]</f>
        <v>8.5506857985449383</v>
      </c>
    </row>
    <row r="349" spans="1:21" x14ac:dyDescent="0.3">
      <c r="A349" s="2" t="s">
        <v>894</v>
      </c>
      <c r="B349" s="2" t="s">
        <v>895</v>
      </c>
      <c r="C349" s="2" t="s">
        <v>11</v>
      </c>
      <c r="D349" s="51">
        <v>723492.45</v>
      </c>
      <c r="E349" s="51">
        <v>29436.32</v>
      </c>
      <c r="F349" s="1">
        <v>45086</v>
      </c>
      <c r="G349" s="1">
        <v>45104</v>
      </c>
      <c r="H349" s="2" t="s">
        <v>808</v>
      </c>
      <c r="I349" s="2" t="s">
        <v>18</v>
      </c>
      <c r="J349">
        <f>Sheet1[[#This Row],[policy_end_date]]-Sheet1[[#This Row],[policy_start_date]]</f>
        <v>18</v>
      </c>
      <c r="K349" s="5">
        <f>(Sheet1[[#This Row],[policy_end_date]]-Sheet1[[#This Row],[policy_start_date]])/365</f>
        <v>4.9315068493150684E-2</v>
      </c>
      <c r="L349" s="2" t="str">
        <f>IF(Sheet1[[#This Row],[coverage_amount]]&lt;300000,"Low",IF(Sheet1[[#This Row],[coverage_amount]]&lt;700000,"Medium","High"))</f>
        <v>High</v>
      </c>
      <c r="M349" s="2" t="str">
        <f>IF(Sheet1[[#This Row],[annual_premium]]&lt;15000,"Low",IF(Sheet1[[#This Row],[annual_premium]]&lt;35000,"Medium","High"))</f>
        <v>Medium</v>
      </c>
      <c r="N349" s="2">
        <f>YEAR(Sheet1[[#This Row],[policy_start_date]])</f>
        <v>2023</v>
      </c>
      <c r="O349" s="2" t="str">
        <f>TEXT(Sheet1[[#This Row],[policy_start_date]],"mmm")</f>
        <v>Jun</v>
      </c>
      <c r="P349" s="2" t="str">
        <f>"Q"&amp;ROUNDUP(MONTH(Sheet1[[#This Row],[policy_start_date]])/3,0)</f>
        <v>Q2</v>
      </c>
      <c r="Q349" s="2">
        <f ca="1">DATEDIF(Sheet1[[#This Row],[policy_start_date]],TODAY(),"D")</f>
        <v>1146</v>
      </c>
      <c r="R349" s="2">
        <f>YEAR(Sheet1[[#This Row],[policy_end_date]])</f>
        <v>2023</v>
      </c>
      <c r="S349" s="2" t="str">
        <f>TEXT(Sheet1[[#This Row],[policy_end_date]],"mmm")</f>
        <v>Jun</v>
      </c>
      <c r="T349" s="2" t="str">
        <f>IF(Sheet1[[#This Row],[status]]="Active","Active","Inactive")</f>
        <v>Inactive</v>
      </c>
      <c r="U349" s="6">
        <f>Sheet1[[#This Row],[coverage_amount]]/Sheet1[[#This Row],[annual_premium]]</f>
        <v>24.578223432820405</v>
      </c>
    </row>
    <row r="350" spans="1:21" x14ac:dyDescent="0.3">
      <c r="A350" s="2" t="s">
        <v>896</v>
      </c>
      <c r="B350" s="2" t="s">
        <v>897</v>
      </c>
      <c r="C350" s="2" t="s">
        <v>39</v>
      </c>
      <c r="D350" s="51">
        <v>432038.92</v>
      </c>
      <c r="E350" s="51">
        <v>49054.45</v>
      </c>
      <c r="F350" s="1">
        <v>45308</v>
      </c>
      <c r="G350" s="1">
        <v>45660</v>
      </c>
      <c r="H350" s="2" t="s">
        <v>602</v>
      </c>
      <c r="I350" s="2" t="s">
        <v>18</v>
      </c>
      <c r="J350">
        <f>Sheet1[[#This Row],[policy_end_date]]-Sheet1[[#This Row],[policy_start_date]]</f>
        <v>352</v>
      </c>
      <c r="K350" s="5">
        <f>(Sheet1[[#This Row],[policy_end_date]]-Sheet1[[#This Row],[policy_start_date]])/365</f>
        <v>0.96438356164383565</v>
      </c>
      <c r="L350" s="2" t="str">
        <f>IF(Sheet1[[#This Row],[coverage_amount]]&lt;300000,"Low",IF(Sheet1[[#This Row],[coverage_amount]]&lt;700000,"Medium","High"))</f>
        <v>Medium</v>
      </c>
      <c r="M350" s="2" t="str">
        <f>IF(Sheet1[[#This Row],[annual_premium]]&lt;15000,"Low",IF(Sheet1[[#This Row],[annual_premium]]&lt;35000,"Medium","High"))</f>
        <v>High</v>
      </c>
      <c r="N350" s="2">
        <f>YEAR(Sheet1[[#This Row],[policy_start_date]])</f>
        <v>2024</v>
      </c>
      <c r="O350" s="2" t="str">
        <f>TEXT(Sheet1[[#This Row],[policy_start_date]],"mmm")</f>
        <v>Jan</v>
      </c>
      <c r="P350" s="2" t="str">
        <f>"Q"&amp;ROUNDUP(MONTH(Sheet1[[#This Row],[policy_start_date]])/3,0)</f>
        <v>Q1</v>
      </c>
      <c r="Q350" s="2">
        <f ca="1">DATEDIF(Sheet1[[#This Row],[policy_start_date]],TODAY(),"D")</f>
        <v>924</v>
      </c>
      <c r="R350" s="2">
        <f>YEAR(Sheet1[[#This Row],[policy_end_date]])</f>
        <v>2025</v>
      </c>
      <c r="S350" s="2" t="str">
        <f>TEXT(Sheet1[[#This Row],[policy_end_date]],"mmm")</f>
        <v>Jan</v>
      </c>
      <c r="T350" s="2" t="str">
        <f>IF(Sheet1[[#This Row],[status]]="Active","Active","Inactive")</f>
        <v>Inactive</v>
      </c>
      <c r="U350" s="6">
        <f>Sheet1[[#This Row],[coverage_amount]]/Sheet1[[#This Row],[annual_premium]]</f>
        <v>8.8073338912168015</v>
      </c>
    </row>
    <row r="351" spans="1:21" x14ac:dyDescent="0.3">
      <c r="A351" s="2" t="s">
        <v>898</v>
      </c>
      <c r="B351" s="2" t="s">
        <v>899</v>
      </c>
      <c r="C351" s="2" t="s">
        <v>27</v>
      </c>
      <c r="D351" s="51">
        <v>284282.37</v>
      </c>
      <c r="E351" s="51">
        <v>30426.49</v>
      </c>
      <c r="F351" s="1">
        <v>45457</v>
      </c>
      <c r="G351" s="1">
        <v>45694</v>
      </c>
      <c r="H351" s="2" t="s">
        <v>720</v>
      </c>
      <c r="I351" s="2" t="s">
        <v>29</v>
      </c>
      <c r="J351">
        <f>Sheet1[[#This Row],[policy_end_date]]-Sheet1[[#This Row],[policy_start_date]]</f>
        <v>237</v>
      </c>
      <c r="K351" s="5">
        <f>(Sheet1[[#This Row],[policy_end_date]]-Sheet1[[#This Row],[policy_start_date]])/365</f>
        <v>0.64931506849315068</v>
      </c>
      <c r="L351" s="2" t="str">
        <f>IF(Sheet1[[#This Row],[coverage_amount]]&lt;300000,"Low",IF(Sheet1[[#This Row],[coverage_amount]]&lt;700000,"Medium","High"))</f>
        <v>Low</v>
      </c>
      <c r="M351" s="2" t="str">
        <f>IF(Sheet1[[#This Row],[annual_premium]]&lt;15000,"Low",IF(Sheet1[[#This Row],[annual_premium]]&lt;35000,"Medium","High"))</f>
        <v>Medium</v>
      </c>
      <c r="N351" s="2">
        <f>YEAR(Sheet1[[#This Row],[policy_start_date]])</f>
        <v>2024</v>
      </c>
      <c r="O351" s="2" t="str">
        <f>TEXT(Sheet1[[#This Row],[policy_start_date]],"mmm")</f>
        <v>Jun</v>
      </c>
      <c r="P351" s="2" t="str">
        <f>"Q"&amp;ROUNDUP(MONTH(Sheet1[[#This Row],[policy_start_date]])/3,0)</f>
        <v>Q2</v>
      </c>
      <c r="Q351" s="2">
        <f ca="1">DATEDIF(Sheet1[[#This Row],[policy_start_date]],TODAY(),"D")</f>
        <v>775</v>
      </c>
      <c r="R351" s="2">
        <f>YEAR(Sheet1[[#This Row],[policy_end_date]])</f>
        <v>2025</v>
      </c>
      <c r="S351" s="2" t="str">
        <f>TEXT(Sheet1[[#This Row],[policy_end_date]],"mmm")</f>
        <v>Feb</v>
      </c>
      <c r="T351" s="2" t="str">
        <f>IF(Sheet1[[#This Row],[status]]="Active","Active","Inactive")</f>
        <v>Inactive</v>
      </c>
      <c r="U351" s="6">
        <f>Sheet1[[#This Row],[coverage_amount]]/Sheet1[[#This Row],[annual_premium]]</f>
        <v>9.3432522121348853</v>
      </c>
    </row>
    <row r="352" spans="1:21" x14ac:dyDescent="0.3">
      <c r="A352" s="2" t="s">
        <v>900</v>
      </c>
      <c r="B352" s="2" t="s">
        <v>901</v>
      </c>
      <c r="C352" s="2" t="s">
        <v>16</v>
      </c>
      <c r="D352" s="51">
        <v>537760.59</v>
      </c>
      <c r="E352" s="51">
        <v>35020.31</v>
      </c>
      <c r="F352" s="1">
        <v>44519</v>
      </c>
      <c r="G352" s="1">
        <v>45046</v>
      </c>
      <c r="H352" s="2" t="s">
        <v>902</v>
      </c>
      <c r="I352" s="2" t="s">
        <v>13</v>
      </c>
      <c r="J352">
        <f>Sheet1[[#This Row],[policy_end_date]]-Sheet1[[#This Row],[policy_start_date]]</f>
        <v>527</v>
      </c>
      <c r="K352" s="5">
        <f>(Sheet1[[#This Row],[policy_end_date]]-Sheet1[[#This Row],[policy_start_date]])/365</f>
        <v>1.4438356164383561</v>
      </c>
      <c r="L352" s="2" t="str">
        <f>IF(Sheet1[[#This Row],[coverage_amount]]&lt;300000,"Low",IF(Sheet1[[#This Row],[coverage_amount]]&lt;700000,"Medium","High"))</f>
        <v>Medium</v>
      </c>
      <c r="M352" s="2" t="str">
        <f>IF(Sheet1[[#This Row],[annual_premium]]&lt;15000,"Low",IF(Sheet1[[#This Row],[annual_premium]]&lt;35000,"Medium","High"))</f>
        <v>High</v>
      </c>
      <c r="N352" s="2">
        <f>YEAR(Sheet1[[#This Row],[policy_start_date]])</f>
        <v>2021</v>
      </c>
      <c r="O352" s="2" t="str">
        <f>TEXT(Sheet1[[#This Row],[policy_start_date]],"mmm")</f>
        <v>Nov</v>
      </c>
      <c r="P352" s="2" t="str">
        <f>"Q"&amp;ROUNDUP(MONTH(Sheet1[[#This Row],[policy_start_date]])/3,0)</f>
        <v>Q4</v>
      </c>
      <c r="Q352" s="2">
        <f ca="1">DATEDIF(Sheet1[[#This Row],[policy_start_date]],TODAY(),"D")</f>
        <v>1713</v>
      </c>
      <c r="R352" s="2">
        <f>YEAR(Sheet1[[#This Row],[policy_end_date]])</f>
        <v>2023</v>
      </c>
      <c r="S352" s="2" t="str">
        <f>TEXT(Sheet1[[#This Row],[policy_end_date]],"mmm")</f>
        <v>Apr</v>
      </c>
      <c r="T352" s="2" t="str">
        <f>IF(Sheet1[[#This Row],[status]]="Active","Active","Inactive")</f>
        <v>Active</v>
      </c>
      <c r="U352" s="6">
        <f>Sheet1[[#This Row],[coverage_amount]]/Sheet1[[#This Row],[annual_premium]]</f>
        <v>15.355677605366715</v>
      </c>
    </row>
    <row r="353" spans="1:21" x14ac:dyDescent="0.3">
      <c r="A353" s="2" t="s">
        <v>903</v>
      </c>
      <c r="B353" s="2" t="s">
        <v>376</v>
      </c>
      <c r="C353" s="2" t="s">
        <v>39</v>
      </c>
      <c r="D353" s="51">
        <v>663966.94999999995</v>
      </c>
      <c r="E353" s="51">
        <v>47544.79</v>
      </c>
      <c r="F353" s="1">
        <v>44953</v>
      </c>
      <c r="G353" s="1">
        <v>45275</v>
      </c>
      <c r="H353" s="2" t="s">
        <v>383</v>
      </c>
      <c r="I353" s="2" t="s">
        <v>18</v>
      </c>
      <c r="J353">
        <f>Sheet1[[#This Row],[policy_end_date]]-Sheet1[[#This Row],[policy_start_date]]</f>
        <v>322</v>
      </c>
      <c r="K353" s="5">
        <f>(Sheet1[[#This Row],[policy_end_date]]-Sheet1[[#This Row],[policy_start_date]])/365</f>
        <v>0.88219178082191785</v>
      </c>
      <c r="L353" s="2" t="str">
        <f>IF(Sheet1[[#This Row],[coverage_amount]]&lt;300000,"Low",IF(Sheet1[[#This Row],[coverage_amount]]&lt;700000,"Medium","High"))</f>
        <v>Medium</v>
      </c>
      <c r="M353" s="2" t="str">
        <f>IF(Sheet1[[#This Row],[annual_premium]]&lt;15000,"Low",IF(Sheet1[[#This Row],[annual_premium]]&lt;35000,"Medium","High"))</f>
        <v>High</v>
      </c>
      <c r="N353" s="2">
        <f>YEAR(Sheet1[[#This Row],[policy_start_date]])</f>
        <v>2023</v>
      </c>
      <c r="O353" s="2" t="str">
        <f>TEXT(Sheet1[[#This Row],[policy_start_date]],"mmm")</f>
        <v>Jan</v>
      </c>
      <c r="P353" s="2" t="str">
        <f>"Q"&amp;ROUNDUP(MONTH(Sheet1[[#This Row],[policy_start_date]])/3,0)</f>
        <v>Q1</v>
      </c>
      <c r="Q353" s="2">
        <f ca="1">DATEDIF(Sheet1[[#This Row],[policy_start_date]],TODAY(),"D")</f>
        <v>1279</v>
      </c>
      <c r="R353" s="2">
        <f>YEAR(Sheet1[[#This Row],[policy_end_date]])</f>
        <v>2023</v>
      </c>
      <c r="S353" s="2" t="str">
        <f>TEXT(Sheet1[[#This Row],[policy_end_date]],"mmm")</f>
        <v>Dec</v>
      </c>
      <c r="T353" s="2" t="str">
        <f>IF(Sheet1[[#This Row],[status]]="Active","Active","Inactive")</f>
        <v>Inactive</v>
      </c>
      <c r="U353" s="6">
        <f>Sheet1[[#This Row],[coverage_amount]]/Sheet1[[#This Row],[annual_premium]]</f>
        <v>13.965083240455998</v>
      </c>
    </row>
    <row r="354" spans="1:21" x14ac:dyDescent="0.3">
      <c r="A354" s="2" t="s">
        <v>904</v>
      </c>
      <c r="B354" s="2" t="s">
        <v>905</v>
      </c>
      <c r="C354" s="2" t="s">
        <v>11</v>
      </c>
      <c r="D354" s="51">
        <v>485277.69</v>
      </c>
      <c r="E354" s="51">
        <v>34866.949999999997</v>
      </c>
      <c r="F354" s="1">
        <v>45213</v>
      </c>
      <c r="G354" s="1">
        <v>45356</v>
      </c>
      <c r="H354" s="2" t="s">
        <v>866</v>
      </c>
      <c r="I354" s="2" t="s">
        <v>18</v>
      </c>
      <c r="J354">
        <f>Sheet1[[#This Row],[policy_end_date]]-Sheet1[[#This Row],[policy_start_date]]</f>
        <v>143</v>
      </c>
      <c r="K354" s="5">
        <f>(Sheet1[[#This Row],[policy_end_date]]-Sheet1[[#This Row],[policy_start_date]])/365</f>
        <v>0.39178082191780822</v>
      </c>
      <c r="L354" s="2" t="str">
        <f>IF(Sheet1[[#This Row],[coverage_amount]]&lt;300000,"Low",IF(Sheet1[[#This Row],[coverage_amount]]&lt;700000,"Medium","High"))</f>
        <v>Medium</v>
      </c>
      <c r="M354" s="2" t="str">
        <f>IF(Sheet1[[#This Row],[annual_premium]]&lt;15000,"Low",IF(Sheet1[[#This Row],[annual_premium]]&lt;35000,"Medium","High"))</f>
        <v>Medium</v>
      </c>
      <c r="N354" s="2">
        <f>YEAR(Sheet1[[#This Row],[policy_start_date]])</f>
        <v>2023</v>
      </c>
      <c r="O354" s="2" t="str">
        <f>TEXT(Sheet1[[#This Row],[policy_start_date]],"mmm")</f>
        <v>Oct</v>
      </c>
      <c r="P354" s="2" t="str">
        <f>"Q"&amp;ROUNDUP(MONTH(Sheet1[[#This Row],[policy_start_date]])/3,0)</f>
        <v>Q4</v>
      </c>
      <c r="Q354" s="2">
        <f ca="1">DATEDIF(Sheet1[[#This Row],[policy_start_date]],TODAY(),"D")</f>
        <v>1019</v>
      </c>
      <c r="R354" s="2">
        <f>YEAR(Sheet1[[#This Row],[policy_end_date]])</f>
        <v>2024</v>
      </c>
      <c r="S354" s="2" t="str">
        <f>TEXT(Sheet1[[#This Row],[policy_end_date]],"mmm")</f>
        <v>Mar</v>
      </c>
      <c r="T354" s="2" t="str">
        <f>IF(Sheet1[[#This Row],[status]]="Active","Active","Inactive")</f>
        <v>Inactive</v>
      </c>
      <c r="U354" s="6">
        <f>Sheet1[[#This Row],[coverage_amount]]/Sheet1[[#This Row],[annual_premium]]</f>
        <v>13.917985083295214</v>
      </c>
    </row>
    <row r="355" spans="1:21" x14ac:dyDescent="0.3">
      <c r="A355" s="2" t="s">
        <v>906</v>
      </c>
      <c r="B355" s="2" t="s">
        <v>622</v>
      </c>
      <c r="C355" s="2" t="s">
        <v>39</v>
      </c>
      <c r="D355" s="51">
        <v>296402.52</v>
      </c>
      <c r="E355" s="51">
        <v>38185.71</v>
      </c>
      <c r="F355" s="1">
        <v>45390</v>
      </c>
      <c r="G355" s="1">
        <v>45599</v>
      </c>
      <c r="H355" s="2" t="s">
        <v>52</v>
      </c>
      <c r="I355" s="2" t="s">
        <v>18</v>
      </c>
      <c r="J355">
        <f>Sheet1[[#This Row],[policy_end_date]]-Sheet1[[#This Row],[policy_start_date]]</f>
        <v>209</v>
      </c>
      <c r="K355" s="5">
        <f>(Sheet1[[#This Row],[policy_end_date]]-Sheet1[[#This Row],[policy_start_date]])/365</f>
        <v>0.57260273972602738</v>
      </c>
      <c r="L355" s="2" t="str">
        <f>IF(Sheet1[[#This Row],[coverage_amount]]&lt;300000,"Low",IF(Sheet1[[#This Row],[coverage_amount]]&lt;700000,"Medium","High"))</f>
        <v>Low</v>
      </c>
      <c r="M355" s="2" t="str">
        <f>IF(Sheet1[[#This Row],[annual_premium]]&lt;15000,"Low",IF(Sheet1[[#This Row],[annual_premium]]&lt;35000,"Medium","High"))</f>
        <v>High</v>
      </c>
      <c r="N355" s="2">
        <f>YEAR(Sheet1[[#This Row],[policy_start_date]])</f>
        <v>2024</v>
      </c>
      <c r="O355" s="2" t="str">
        <f>TEXT(Sheet1[[#This Row],[policy_start_date]],"mmm")</f>
        <v>Apr</v>
      </c>
      <c r="P355" s="2" t="str">
        <f>"Q"&amp;ROUNDUP(MONTH(Sheet1[[#This Row],[policy_start_date]])/3,0)</f>
        <v>Q2</v>
      </c>
      <c r="Q355" s="2">
        <f ca="1">DATEDIF(Sheet1[[#This Row],[policy_start_date]],TODAY(),"D")</f>
        <v>842</v>
      </c>
      <c r="R355" s="2">
        <f>YEAR(Sheet1[[#This Row],[policy_end_date]])</f>
        <v>2024</v>
      </c>
      <c r="S355" s="2" t="str">
        <f>TEXT(Sheet1[[#This Row],[policy_end_date]],"mmm")</f>
        <v>Nov</v>
      </c>
      <c r="T355" s="2" t="str">
        <f>IF(Sheet1[[#This Row],[status]]="Active","Active","Inactive")</f>
        <v>Inactive</v>
      </c>
      <c r="U355" s="6">
        <f>Sheet1[[#This Row],[coverage_amount]]/Sheet1[[#This Row],[annual_premium]]</f>
        <v>7.7621319598352372</v>
      </c>
    </row>
    <row r="356" spans="1:21" x14ac:dyDescent="0.3">
      <c r="A356" s="2" t="s">
        <v>907</v>
      </c>
      <c r="B356" s="2" t="s">
        <v>908</v>
      </c>
      <c r="C356" s="2" t="s">
        <v>39</v>
      </c>
      <c r="D356" s="51">
        <v>348321.03</v>
      </c>
      <c r="E356" s="51">
        <v>44106.81</v>
      </c>
      <c r="F356" s="1">
        <v>45322</v>
      </c>
      <c r="G356" s="1">
        <v>45510</v>
      </c>
      <c r="H356" s="2" t="s">
        <v>909</v>
      </c>
      <c r="I356" s="2" t="s">
        <v>13</v>
      </c>
      <c r="J356">
        <f>Sheet1[[#This Row],[policy_end_date]]-Sheet1[[#This Row],[policy_start_date]]</f>
        <v>188</v>
      </c>
      <c r="K356" s="5">
        <f>(Sheet1[[#This Row],[policy_end_date]]-Sheet1[[#This Row],[policy_start_date]])/365</f>
        <v>0.51506849315068493</v>
      </c>
      <c r="L356" s="2" t="str">
        <f>IF(Sheet1[[#This Row],[coverage_amount]]&lt;300000,"Low",IF(Sheet1[[#This Row],[coverage_amount]]&lt;700000,"Medium","High"))</f>
        <v>Medium</v>
      </c>
      <c r="M356" s="2" t="str">
        <f>IF(Sheet1[[#This Row],[annual_premium]]&lt;15000,"Low",IF(Sheet1[[#This Row],[annual_premium]]&lt;35000,"Medium","High"))</f>
        <v>High</v>
      </c>
      <c r="N356" s="2">
        <f>YEAR(Sheet1[[#This Row],[policy_start_date]])</f>
        <v>2024</v>
      </c>
      <c r="O356" s="2" t="str">
        <f>TEXT(Sheet1[[#This Row],[policy_start_date]],"mmm")</f>
        <v>Jan</v>
      </c>
      <c r="P356" s="2" t="str">
        <f>"Q"&amp;ROUNDUP(MONTH(Sheet1[[#This Row],[policy_start_date]])/3,0)</f>
        <v>Q1</v>
      </c>
      <c r="Q356" s="2">
        <f ca="1">DATEDIF(Sheet1[[#This Row],[policy_start_date]],TODAY(),"D")</f>
        <v>910</v>
      </c>
      <c r="R356" s="2">
        <f>YEAR(Sheet1[[#This Row],[policy_end_date]])</f>
        <v>2024</v>
      </c>
      <c r="S356" s="2" t="str">
        <f>TEXT(Sheet1[[#This Row],[policy_end_date]],"mmm")</f>
        <v>Aug</v>
      </c>
      <c r="T356" s="2" t="str">
        <f>IF(Sheet1[[#This Row],[status]]="Active","Active","Inactive")</f>
        <v>Active</v>
      </c>
      <c r="U356" s="6">
        <f>Sheet1[[#This Row],[coverage_amount]]/Sheet1[[#This Row],[annual_premium]]</f>
        <v>7.8972165522739015</v>
      </c>
    </row>
    <row r="357" spans="1:21" x14ac:dyDescent="0.3">
      <c r="A357" s="2" t="s">
        <v>910</v>
      </c>
      <c r="B357" s="2" t="s">
        <v>250</v>
      </c>
      <c r="C357" s="2" t="s">
        <v>16</v>
      </c>
      <c r="D357" s="51">
        <v>456798.59</v>
      </c>
      <c r="E357" s="51">
        <v>33021.199999999997</v>
      </c>
      <c r="F357" s="1">
        <v>45055</v>
      </c>
      <c r="G357" s="1">
        <v>45792</v>
      </c>
      <c r="H357" s="2" t="s">
        <v>733</v>
      </c>
      <c r="I357" s="2" t="s">
        <v>13</v>
      </c>
      <c r="J357">
        <f>Sheet1[[#This Row],[policy_end_date]]-Sheet1[[#This Row],[policy_start_date]]</f>
        <v>737</v>
      </c>
      <c r="K357" s="5">
        <f>(Sheet1[[#This Row],[policy_end_date]]-Sheet1[[#This Row],[policy_start_date]])/365</f>
        <v>2.0191780821917806</v>
      </c>
      <c r="L357" s="2" t="str">
        <f>IF(Sheet1[[#This Row],[coverage_amount]]&lt;300000,"Low",IF(Sheet1[[#This Row],[coverage_amount]]&lt;700000,"Medium","High"))</f>
        <v>Medium</v>
      </c>
      <c r="M357" s="2" t="str">
        <f>IF(Sheet1[[#This Row],[annual_premium]]&lt;15000,"Low",IF(Sheet1[[#This Row],[annual_premium]]&lt;35000,"Medium","High"))</f>
        <v>Medium</v>
      </c>
      <c r="N357" s="2">
        <f>YEAR(Sheet1[[#This Row],[policy_start_date]])</f>
        <v>2023</v>
      </c>
      <c r="O357" s="2" t="str">
        <f>TEXT(Sheet1[[#This Row],[policy_start_date]],"mmm")</f>
        <v>May</v>
      </c>
      <c r="P357" s="2" t="str">
        <f>"Q"&amp;ROUNDUP(MONTH(Sheet1[[#This Row],[policy_start_date]])/3,0)</f>
        <v>Q2</v>
      </c>
      <c r="Q357" s="2">
        <f ca="1">DATEDIF(Sheet1[[#This Row],[policy_start_date]],TODAY(),"D")</f>
        <v>1177</v>
      </c>
      <c r="R357" s="2">
        <f>YEAR(Sheet1[[#This Row],[policy_end_date]])</f>
        <v>2025</v>
      </c>
      <c r="S357" s="2" t="str">
        <f>TEXT(Sheet1[[#This Row],[policy_end_date]],"mmm")</f>
        <v>May</v>
      </c>
      <c r="T357" s="2" t="str">
        <f>IF(Sheet1[[#This Row],[status]]="Active","Active","Inactive")</f>
        <v>Active</v>
      </c>
      <c r="U357" s="6">
        <f>Sheet1[[#This Row],[coverage_amount]]/Sheet1[[#This Row],[annual_premium]]</f>
        <v>13.833494542899714</v>
      </c>
    </row>
    <row r="358" spans="1:21" x14ac:dyDescent="0.3">
      <c r="A358" s="2" t="s">
        <v>911</v>
      </c>
      <c r="B358" s="2" t="s">
        <v>912</v>
      </c>
      <c r="C358" s="2" t="s">
        <v>27</v>
      </c>
      <c r="D358" s="51">
        <v>737511.15</v>
      </c>
      <c r="E358" s="51">
        <v>29667.27</v>
      </c>
      <c r="F358" s="1">
        <v>44933</v>
      </c>
      <c r="G358" s="1">
        <v>45705</v>
      </c>
      <c r="H358" s="2" t="s">
        <v>597</v>
      </c>
      <c r="I358" s="2" t="s">
        <v>18</v>
      </c>
      <c r="J358">
        <f>Sheet1[[#This Row],[policy_end_date]]-Sheet1[[#This Row],[policy_start_date]]</f>
        <v>772</v>
      </c>
      <c r="K358" s="5">
        <f>(Sheet1[[#This Row],[policy_end_date]]-Sheet1[[#This Row],[policy_start_date]])/365</f>
        <v>2.1150684931506851</v>
      </c>
      <c r="L358" s="2" t="str">
        <f>IF(Sheet1[[#This Row],[coverage_amount]]&lt;300000,"Low",IF(Sheet1[[#This Row],[coverage_amount]]&lt;700000,"Medium","High"))</f>
        <v>High</v>
      </c>
      <c r="M358" s="2" t="str">
        <f>IF(Sheet1[[#This Row],[annual_premium]]&lt;15000,"Low",IF(Sheet1[[#This Row],[annual_premium]]&lt;35000,"Medium","High"))</f>
        <v>Medium</v>
      </c>
      <c r="N358" s="2">
        <f>YEAR(Sheet1[[#This Row],[policy_start_date]])</f>
        <v>2023</v>
      </c>
      <c r="O358" s="2" t="str">
        <f>TEXT(Sheet1[[#This Row],[policy_start_date]],"mmm")</f>
        <v>Jan</v>
      </c>
      <c r="P358" s="2" t="str">
        <f>"Q"&amp;ROUNDUP(MONTH(Sheet1[[#This Row],[policy_start_date]])/3,0)</f>
        <v>Q1</v>
      </c>
      <c r="Q358" s="2">
        <f ca="1">DATEDIF(Sheet1[[#This Row],[policy_start_date]],TODAY(),"D")</f>
        <v>1299</v>
      </c>
      <c r="R358" s="2">
        <f>YEAR(Sheet1[[#This Row],[policy_end_date]])</f>
        <v>2025</v>
      </c>
      <c r="S358" s="2" t="str">
        <f>TEXT(Sheet1[[#This Row],[policy_end_date]],"mmm")</f>
        <v>Feb</v>
      </c>
      <c r="T358" s="2" t="str">
        <f>IF(Sheet1[[#This Row],[status]]="Active","Active","Inactive")</f>
        <v>Inactive</v>
      </c>
      <c r="U358" s="6">
        <f>Sheet1[[#This Row],[coverage_amount]]/Sheet1[[#This Row],[annual_premium]]</f>
        <v>24.859420836497595</v>
      </c>
    </row>
    <row r="359" spans="1:21" x14ac:dyDescent="0.3">
      <c r="A359" s="2" t="s">
        <v>913</v>
      </c>
      <c r="B359" s="2" t="s">
        <v>914</v>
      </c>
      <c r="C359" s="2" t="s">
        <v>27</v>
      </c>
      <c r="D359" s="51">
        <v>800250.79</v>
      </c>
      <c r="E359" s="51">
        <v>21564.21</v>
      </c>
      <c r="F359" s="1">
        <v>45438</v>
      </c>
      <c r="G359" s="1">
        <v>45615</v>
      </c>
      <c r="H359" s="2" t="s">
        <v>909</v>
      </c>
      <c r="I359" s="2" t="s">
        <v>29</v>
      </c>
      <c r="J359">
        <f>Sheet1[[#This Row],[policy_end_date]]-Sheet1[[#This Row],[policy_start_date]]</f>
        <v>177</v>
      </c>
      <c r="K359" s="5">
        <f>(Sheet1[[#This Row],[policy_end_date]]-Sheet1[[#This Row],[policy_start_date]])/365</f>
        <v>0.48493150684931507</v>
      </c>
      <c r="L359" s="2" t="str">
        <f>IF(Sheet1[[#This Row],[coverage_amount]]&lt;300000,"Low",IF(Sheet1[[#This Row],[coverage_amount]]&lt;700000,"Medium","High"))</f>
        <v>High</v>
      </c>
      <c r="M359" s="2" t="str">
        <f>IF(Sheet1[[#This Row],[annual_premium]]&lt;15000,"Low",IF(Sheet1[[#This Row],[annual_premium]]&lt;35000,"Medium","High"))</f>
        <v>Medium</v>
      </c>
      <c r="N359" s="2">
        <f>YEAR(Sheet1[[#This Row],[policy_start_date]])</f>
        <v>2024</v>
      </c>
      <c r="O359" s="2" t="str">
        <f>TEXT(Sheet1[[#This Row],[policy_start_date]],"mmm")</f>
        <v>May</v>
      </c>
      <c r="P359" s="2" t="str">
        <f>"Q"&amp;ROUNDUP(MONTH(Sheet1[[#This Row],[policy_start_date]])/3,0)</f>
        <v>Q2</v>
      </c>
      <c r="Q359" s="2">
        <f ca="1">DATEDIF(Sheet1[[#This Row],[policy_start_date]],TODAY(),"D")</f>
        <v>794</v>
      </c>
      <c r="R359" s="2">
        <f>YEAR(Sheet1[[#This Row],[policy_end_date]])</f>
        <v>2024</v>
      </c>
      <c r="S359" s="2" t="str">
        <f>TEXT(Sheet1[[#This Row],[policy_end_date]],"mmm")</f>
        <v>Nov</v>
      </c>
      <c r="T359" s="2" t="str">
        <f>IF(Sheet1[[#This Row],[status]]="Active","Active","Inactive")</f>
        <v>Inactive</v>
      </c>
      <c r="U359" s="6">
        <f>Sheet1[[#This Row],[coverage_amount]]/Sheet1[[#This Row],[annual_premium]]</f>
        <v>37.110137120719934</v>
      </c>
    </row>
    <row r="360" spans="1:21" x14ac:dyDescent="0.3">
      <c r="A360" s="2" t="s">
        <v>915</v>
      </c>
      <c r="B360" s="2" t="s">
        <v>916</v>
      </c>
      <c r="C360" s="2" t="s">
        <v>11</v>
      </c>
      <c r="D360" s="51">
        <v>319346.19</v>
      </c>
      <c r="E360" s="51">
        <v>22239.51</v>
      </c>
      <c r="F360" s="1">
        <v>45269</v>
      </c>
      <c r="G360" s="1">
        <v>45282</v>
      </c>
      <c r="H360" s="2" t="s">
        <v>653</v>
      </c>
      <c r="I360" s="2" t="s">
        <v>29</v>
      </c>
      <c r="J360">
        <f>Sheet1[[#This Row],[policy_end_date]]-Sheet1[[#This Row],[policy_start_date]]</f>
        <v>13</v>
      </c>
      <c r="K360" s="5">
        <f>(Sheet1[[#This Row],[policy_end_date]]-Sheet1[[#This Row],[policy_start_date]])/365</f>
        <v>3.5616438356164383E-2</v>
      </c>
      <c r="L360" s="2" t="str">
        <f>IF(Sheet1[[#This Row],[coverage_amount]]&lt;300000,"Low",IF(Sheet1[[#This Row],[coverage_amount]]&lt;700000,"Medium","High"))</f>
        <v>Medium</v>
      </c>
      <c r="M360" s="2" t="str">
        <f>IF(Sheet1[[#This Row],[annual_premium]]&lt;15000,"Low",IF(Sheet1[[#This Row],[annual_premium]]&lt;35000,"Medium","High"))</f>
        <v>Medium</v>
      </c>
      <c r="N360" s="2">
        <f>YEAR(Sheet1[[#This Row],[policy_start_date]])</f>
        <v>2023</v>
      </c>
      <c r="O360" s="2" t="str">
        <f>TEXT(Sheet1[[#This Row],[policy_start_date]],"mmm")</f>
        <v>Dec</v>
      </c>
      <c r="P360" s="2" t="str">
        <f>"Q"&amp;ROUNDUP(MONTH(Sheet1[[#This Row],[policy_start_date]])/3,0)</f>
        <v>Q4</v>
      </c>
      <c r="Q360" s="2">
        <f ca="1">DATEDIF(Sheet1[[#This Row],[policy_start_date]],TODAY(),"D")</f>
        <v>963</v>
      </c>
      <c r="R360" s="2">
        <f>YEAR(Sheet1[[#This Row],[policy_end_date]])</f>
        <v>2023</v>
      </c>
      <c r="S360" s="2" t="str">
        <f>TEXT(Sheet1[[#This Row],[policy_end_date]],"mmm")</f>
        <v>Dec</v>
      </c>
      <c r="T360" s="2" t="str">
        <f>IF(Sheet1[[#This Row],[status]]="Active","Active","Inactive")</f>
        <v>Inactive</v>
      </c>
      <c r="U360" s="6">
        <f>Sheet1[[#This Row],[coverage_amount]]/Sheet1[[#This Row],[annual_premium]]</f>
        <v>14.359407648819602</v>
      </c>
    </row>
    <row r="361" spans="1:21" x14ac:dyDescent="0.3">
      <c r="A361" s="2" t="s">
        <v>917</v>
      </c>
      <c r="B361" s="2" t="s">
        <v>918</v>
      </c>
      <c r="C361" s="2" t="s">
        <v>35</v>
      </c>
      <c r="D361" s="51">
        <v>975854.75</v>
      </c>
      <c r="E361" s="51">
        <v>10236.85</v>
      </c>
      <c r="F361" s="1">
        <v>45099</v>
      </c>
      <c r="G361" s="1">
        <v>45247</v>
      </c>
      <c r="H361" s="2" t="s">
        <v>748</v>
      </c>
      <c r="I361" s="2" t="s">
        <v>13</v>
      </c>
      <c r="J361">
        <f>Sheet1[[#This Row],[policy_end_date]]-Sheet1[[#This Row],[policy_start_date]]</f>
        <v>148</v>
      </c>
      <c r="K361" s="5">
        <f>(Sheet1[[#This Row],[policy_end_date]]-Sheet1[[#This Row],[policy_start_date]])/365</f>
        <v>0.40547945205479452</v>
      </c>
      <c r="L361" s="2" t="str">
        <f>IF(Sheet1[[#This Row],[coverage_amount]]&lt;300000,"Low",IF(Sheet1[[#This Row],[coverage_amount]]&lt;700000,"Medium","High"))</f>
        <v>High</v>
      </c>
      <c r="M361" s="2" t="str">
        <f>IF(Sheet1[[#This Row],[annual_premium]]&lt;15000,"Low",IF(Sheet1[[#This Row],[annual_premium]]&lt;35000,"Medium","High"))</f>
        <v>Low</v>
      </c>
      <c r="N361" s="2">
        <f>YEAR(Sheet1[[#This Row],[policy_start_date]])</f>
        <v>2023</v>
      </c>
      <c r="O361" s="2" t="str">
        <f>TEXT(Sheet1[[#This Row],[policy_start_date]],"mmm")</f>
        <v>Jun</v>
      </c>
      <c r="P361" s="2" t="str">
        <f>"Q"&amp;ROUNDUP(MONTH(Sheet1[[#This Row],[policy_start_date]])/3,0)</f>
        <v>Q2</v>
      </c>
      <c r="Q361" s="2">
        <f ca="1">DATEDIF(Sheet1[[#This Row],[policy_start_date]],TODAY(),"D")</f>
        <v>1133</v>
      </c>
      <c r="R361" s="2">
        <f>YEAR(Sheet1[[#This Row],[policy_end_date]])</f>
        <v>2023</v>
      </c>
      <c r="S361" s="2" t="str">
        <f>TEXT(Sheet1[[#This Row],[policy_end_date]],"mmm")</f>
        <v>Nov</v>
      </c>
      <c r="T361" s="2" t="str">
        <f>IF(Sheet1[[#This Row],[status]]="Active","Active","Inactive")</f>
        <v>Active</v>
      </c>
      <c r="U361" s="6">
        <f>Sheet1[[#This Row],[coverage_amount]]/Sheet1[[#This Row],[annual_premium]]</f>
        <v>95.327639850149211</v>
      </c>
    </row>
    <row r="362" spans="1:21" x14ac:dyDescent="0.3">
      <c r="A362" s="2" t="s">
        <v>919</v>
      </c>
      <c r="B362" s="2" t="s">
        <v>920</v>
      </c>
      <c r="C362" s="2" t="s">
        <v>16</v>
      </c>
      <c r="D362" s="51">
        <v>293156.19</v>
      </c>
      <c r="E362" s="51">
        <v>44548.77</v>
      </c>
      <c r="F362" s="1">
        <v>44595</v>
      </c>
      <c r="G362" s="1">
        <v>45765</v>
      </c>
      <c r="H362" s="2" t="s">
        <v>61</v>
      </c>
      <c r="I362" s="2" t="s">
        <v>13</v>
      </c>
      <c r="J362">
        <f>Sheet1[[#This Row],[policy_end_date]]-Sheet1[[#This Row],[policy_start_date]]</f>
        <v>1170</v>
      </c>
      <c r="K362" s="5">
        <f>(Sheet1[[#This Row],[policy_end_date]]-Sheet1[[#This Row],[policy_start_date]])/365</f>
        <v>3.2054794520547945</v>
      </c>
      <c r="L362" s="2" t="str">
        <f>IF(Sheet1[[#This Row],[coverage_amount]]&lt;300000,"Low",IF(Sheet1[[#This Row],[coverage_amount]]&lt;700000,"Medium","High"))</f>
        <v>Low</v>
      </c>
      <c r="M362" s="2" t="str">
        <f>IF(Sheet1[[#This Row],[annual_premium]]&lt;15000,"Low",IF(Sheet1[[#This Row],[annual_premium]]&lt;35000,"Medium","High"))</f>
        <v>High</v>
      </c>
      <c r="N362" s="2">
        <f>YEAR(Sheet1[[#This Row],[policy_start_date]])</f>
        <v>2022</v>
      </c>
      <c r="O362" s="2" t="str">
        <f>TEXT(Sheet1[[#This Row],[policy_start_date]],"mmm")</f>
        <v>Feb</v>
      </c>
      <c r="P362" s="2" t="str">
        <f>"Q"&amp;ROUNDUP(MONTH(Sheet1[[#This Row],[policy_start_date]])/3,0)</f>
        <v>Q1</v>
      </c>
      <c r="Q362" s="2">
        <f ca="1">DATEDIF(Sheet1[[#This Row],[policy_start_date]],TODAY(),"D")</f>
        <v>1637</v>
      </c>
      <c r="R362" s="2">
        <f>YEAR(Sheet1[[#This Row],[policy_end_date]])</f>
        <v>2025</v>
      </c>
      <c r="S362" s="2" t="str">
        <f>TEXT(Sheet1[[#This Row],[policy_end_date]],"mmm")</f>
        <v>Apr</v>
      </c>
      <c r="T362" s="2" t="str">
        <f>IF(Sheet1[[#This Row],[status]]="Active","Active","Inactive")</f>
        <v>Active</v>
      </c>
      <c r="U362" s="6">
        <f>Sheet1[[#This Row],[coverage_amount]]/Sheet1[[#This Row],[annual_premium]]</f>
        <v>6.5805675442891021</v>
      </c>
    </row>
    <row r="363" spans="1:21" x14ac:dyDescent="0.3">
      <c r="A363" s="2" t="s">
        <v>921</v>
      </c>
      <c r="B363" s="2" t="s">
        <v>922</v>
      </c>
      <c r="C363" s="2" t="s">
        <v>11</v>
      </c>
      <c r="D363" s="51">
        <v>878587.76</v>
      </c>
      <c r="E363" s="51">
        <v>33421.33</v>
      </c>
      <c r="F363" s="1">
        <v>44741</v>
      </c>
      <c r="G363" s="1">
        <v>45402</v>
      </c>
      <c r="H363" s="2" t="s">
        <v>321</v>
      </c>
      <c r="I363" s="2" t="s">
        <v>18</v>
      </c>
      <c r="J363">
        <f>Sheet1[[#This Row],[policy_end_date]]-Sheet1[[#This Row],[policy_start_date]]</f>
        <v>661</v>
      </c>
      <c r="K363" s="5">
        <f>(Sheet1[[#This Row],[policy_end_date]]-Sheet1[[#This Row],[policy_start_date]])/365</f>
        <v>1.810958904109589</v>
      </c>
      <c r="L363" s="2" t="str">
        <f>IF(Sheet1[[#This Row],[coverage_amount]]&lt;300000,"Low",IF(Sheet1[[#This Row],[coverage_amount]]&lt;700000,"Medium","High"))</f>
        <v>High</v>
      </c>
      <c r="M363" s="2" t="str">
        <f>IF(Sheet1[[#This Row],[annual_premium]]&lt;15000,"Low",IF(Sheet1[[#This Row],[annual_premium]]&lt;35000,"Medium","High"))</f>
        <v>Medium</v>
      </c>
      <c r="N363" s="2">
        <f>YEAR(Sheet1[[#This Row],[policy_start_date]])</f>
        <v>2022</v>
      </c>
      <c r="O363" s="2" t="str">
        <f>TEXT(Sheet1[[#This Row],[policy_start_date]],"mmm")</f>
        <v>Jun</v>
      </c>
      <c r="P363" s="2" t="str">
        <f>"Q"&amp;ROUNDUP(MONTH(Sheet1[[#This Row],[policy_start_date]])/3,0)</f>
        <v>Q2</v>
      </c>
      <c r="Q363" s="2">
        <f ca="1">DATEDIF(Sheet1[[#This Row],[policy_start_date]],TODAY(),"D")</f>
        <v>1491</v>
      </c>
      <c r="R363" s="2">
        <f>YEAR(Sheet1[[#This Row],[policy_end_date]])</f>
        <v>2024</v>
      </c>
      <c r="S363" s="2" t="str">
        <f>TEXT(Sheet1[[#This Row],[policy_end_date]],"mmm")</f>
        <v>Apr</v>
      </c>
      <c r="T363" s="2" t="str">
        <f>IF(Sheet1[[#This Row],[status]]="Active","Active","Inactive")</f>
        <v>Inactive</v>
      </c>
      <c r="U363" s="6">
        <f>Sheet1[[#This Row],[coverage_amount]]/Sheet1[[#This Row],[annual_premium]]</f>
        <v>26.288234489770453</v>
      </c>
    </row>
    <row r="364" spans="1:21" x14ac:dyDescent="0.3">
      <c r="A364" s="2" t="s">
        <v>923</v>
      </c>
      <c r="B364" s="2" t="s">
        <v>924</v>
      </c>
      <c r="C364" s="2" t="s">
        <v>16</v>
      </c>
      <c r="D364" s="51">
        <v>215741.48</v>
      </c>
      <c r="E364" s="51">
        <v>38372.730000000003</v>
      </c>
      <c r="F364" s="1">
        <v>45009</v>
      </c>
      <c r="G364" s="1">
        <v>45391</v>
      </c>
      <c r="H364" s="2" t="s">
        <v>134</v>
      </c>
      <c r="I364" s="2" t="s">
        <v>13</v>
      </c>
      <c r="J364">
        <f>Sheet1[[#This Row],[policy_end_date]]-Sheet1[[#This Row],[policy_start_date]]</f>
        <v>382</v>
      </c>
      <c r="K364" s="5">
        <f>(Sheet1[[#This Row],[policy_end_date]]-Sheet1[[#This Row],[policy_start_date]])/365</f>
        <v>1.0465753424657533</v>
      </c>
      <c r="L364" s="2" t="str">
        <f>IF(Sheet1[[#This Row],[coverage_amount]]&lt;300000,"Low",IF(Sheet1[[#This Row],[coverage_amount]]&lt;700000,"Medium","High"))</f>
        <v>Low</v>
      </c>
      <c r="M364" s="2" t="str">
        <f>IF(Sheet1[[#This Row],[annual_premium]]&lt;15000,"Low",IF(Sheet1[[#This Row],[annual_premium]]&lt;35000,"Medium","High"))</f>
        <v>High</v>
      </c>
      <c r="N364" s="2">
        <f>YEAR(Sheet1[[#This Row],[policy_start_date]])</f>
        <v>2023</v>
      </c>
      <c r="O364" s="2" t="str">
        <f>TEXT(Sheet1[[#This Row],[policy_start_date]],"mmm")</f>
        <v>Mar</v>
      </c>
      <c r="P364" s="2" t="str">
        <f>"Q"&amp;ROUNDUP(MONTH(Sheet1[[#This Row],[policy_start_date]])/3,0)</f>
        <v>Q1</v>
      </c>
      <c r="Q364" s="2">
        <f ca="1">DATEDIF(Sheet1[[#This Row],[policy_start_date]],TODAY(),"D")</f>
        <v>1223</v>
      </c>
      <c r="R364" s="2">
        <f>YEAR(Sheet1[[#This Row],[policy_end_date]])</f>
        <v>2024</v>
      </c>
      <c r="S364" s="2" t="str">
        <f>TEXT(Sheet1[[#This Row],[policy_end_date]],"mmm")</f>
        <v>Apr</v>
      </c>
      <c r="T364" s="2" t="str">
        <f>IF(Sheet1[[#This Row],[status]]="Active","Active","Inactive")</f>
        <v>Active</v>
      </c>
      <c r="U364" s="6">
        <f>Sheet1[[#This Row],[coverage_amount]]/Sheet1[[#This Row],[annual_premium]]</f>
        <v>5.6222603916896192</v>
      </c>
    </row>
    <row r="365" spans="1:21" x14ac:dyDescent="0.3">
      <c r="A365" s="2" t="s">
        <v>925</v>
      </c>
      <c r="B365" s="2" t="s">
        <v>926</v>
      </c>
      <c r="C365" s="2" t="s">
        <v>11</v>
      </c>
      <c r="D365" s="51">
        <v>876341.86</v>
      </c>
      <c r="E365" s="51">
        <v>34723.129999999997</v>
      </c>
      <c r="F365" s="1">
        <v>45325</v>
      </c>
      <c r="G365" s="1">
        <v>45731</v>
      </c>
      <c r="H365" s="2" t="s">
        <v>519</v>
      </c>
      <c r="I365" s="2" t="s">
        <v>29</v>
      </c>
      <c r="J365">
        <f>Sheet1[[#This Row],[policy_end_date]]-Sheet1[[#This Row],[policy_start_date]]</f>
        <v>406</v>
      </c>
      <c r="K365" s="5">
        <f>(Sheet1[[#This Row],[policy_end_date]]-Sheet1[[#This Row],[policy_start_date]])/365</f>
        <v>1.1123287671232878</v>
      </c>
      <c r="L365" s="2" t="str">
        <f>IF(Sheet1[[#This Row],[coverage_amount]]&lt;300000,"Low",IF(Sheet1[[#This Row],[coverage_amount]]&lt;700000,"Medium","High"))</f>
        <v>High</v>
      </c>
      <c r="M365" s="2" t="str">
        <f>IF(Sheet1[[#This Row],[annual_premium]]&lt;15000,"Low",IF(Sheet1[[#This Row],[annual_premium]]&lt;35000,"Medium","High"))</f>
        <v>Medium</v>
      </c>
      <c r="N365" s="2">
        <f>YEAR(Sheet1[[#This Row],[policy_start_date]])</f>
        <v>2024</v>
      </c>
      <c r="O365" s="2" t="str">
        <f>TEXT(Sheet1[[#This Row],[policy_start_date]],"mmm")</f>
        <v>Feb</v>
      </c>
      <c r="P365" s="2" t="str">
        <f>"Q"&amp;ROUNDUP(MONTH(Sheet1[[#This Row],[policy_start_date]])/3,0)</f>
        <v>Q1</v>
      </c>
      <c r="Q365" s="2">
        <f ca="1">DATEDIF(Sheet1[[#This Row],[policy_start_date]],TODAY(),"D")</f>
        <v>907</v>
      </c>
      <c r="R365" s="2">
        <f>YEAR(Sheet1[[#This Row],[policy_end_date]])</f>
        <v>2025</v>
      </c>
      <c r="S365" s="2" t="str">
        <f>TEXT(Sheet1[[#This Row],[policy_end_date]],"mmm")</f>
        <v>Mar</v>
      </c>
      <c r="T365" s="2" t="str">
        <f>IF(Sheet1[[#This Row],[status]]="Active","Active","Inactive")</f>
        <v>Inactive</v>
      </c>
      <c r="U365" s="6">
        <f>Sheet1[[#This Row],[coverage_amount]]/Sheet1[[#This Row],[annual_premium]]</f>
        <v>25.237985746100655</v>
      </c>
    </row>
    <row r="366" spans="1:21" x14ac:dyDescent="0.3">
      <c r="A366" s="2" t="s">
        <v>927</v>
      </c>
      <c r="B366" s="2" t="s">
        <v>928</v>
      </c>
      <c r="C366" s="2" t="s">
        <v>39</v>
      </c>
      <c r="D366" s="51">
        <v>973925.29</v>
      </c>
      <c r="E366" s="51">
        <v>47453.32</v>
      </c>
      <c r="F366" s="1">
        <v>44936</v>
      </c>
      <c r="G366" s="1">
        <v>45134</v>
      </c>
      <c r="H366" s="2" t="s">
        <v>929</v>
      </c>
      <c r="I366" s="2" t="s">
        <v>13</v>
      </c>
      <c r="J366">
        <f>Sheet1[[#This Row],[policy_end_date]]-Sheet1[[#This Row],[policy_start_date]]</f>
        <v>198</v>
      </c>
      <c r="K366" s="5">
        <f>(Sheet1[[#This Row],[policy_end_date]]-Sheet1[[#This Row],[policy_start_date]])/365</f>
        <v>0.54246575342465753</v>
      </c>
      <c r="L366" s="2" t="str">
        <f>IF(Sheet1[[#This Row],[coverage_amount]]&lt;300000,"Low",IF(Sheet1[[#This Row],[coverage_amount]]&lt;700000,"Medium","High"))</f>
        <v>High</v>
      </c>
      <c r="M366" s="2" t="str">
        <f>IF(Sheet1[[#This Row],[annual_premium]]&lt;15000,"Low",IF(Sheet1[[#This Row],[annual_premium]]&lt;35000,"Medium","High"))</f>
        <v>High</v>
      </c>
      <c r="N366" s="2">
        <f>YEAR(Sheet1[[#This Row],[policy_start_date]])</f>
        <v>2023</v>
      </c>
      <c r="O366" s="2" t="str">
        <f>TEXT(Sheet1[[#This Row],[policy_start_date]],"mmm")</f>
        <v>Jan</v>
      </c>
      <c r="P366" s="2" t="str">
        <f>"Q"&amp;ROUNDUP(MONTH(Sheet1[[#This Row],[policy_start_date]])/3,0)</f>
        <v>Q1</v>
      </c>
      <c r="Q366" s="2">
        <f ca="1">DATEDIF(Sheet1[[#This Row],[policy_start_date]],TODAY(),"D")</f>
        <v>1296</v>
      </c>
      <c r="R366" s="2">
        <f>YEAR(Sheet1[[#This Row],[policy_end_date]])</f>
        <v>2023</v>
      </c>
      <c r="S366" s="2" t="str">
        <f>TEXT(Sheet1[[#This Row],[policy_end_date]],"mmm")</f>
        <v>Jul</v>
      </c>
      <c r="T366" s="2" t="str">
        <f>IF(Sheet1[[#This Row],[status]]="Active","Active","Inactive")</f>
        <v>Active</v>
      </c>
      <c r="U366" s="6">
        <f>Sheet1[[#This Row],[coverage_amount]]/Sheet1[[#This Row],[annual_premium]]</f>
        <v>20.523859869024971</v>
      </c>
    </row>
    <row r="367" spans="1:21" x14ac:dyDescent="0.3">
      <c r="A367" s="2" t="s">
        <v>930</v>
      </c>
      <c r="B367" s="2" t="s">
        <v>931</v>
      </c>
      <c r="C367" s="2" t="s">
        <v>39</v>
      </c>
      <c r="D367" s="51">
        <v>524478.99</v>
      </c>
      <c r="E367" s="51">
        <v>22101.02</v>
      </c>
      <c r="F367" s="1">
        <v>45147</v>
      </c>
      <c r="G367" s="1">
        <v>45670</v>
      </c>
      <c r="H367" s="2" t="s">
        <v>205</v>
      </c>
      <c r="I367" s="2" t="s">
        <v>13</v>
      </c>
      <c r="J367">
        <f>Sheet1[[#This Row],[policy_end_date]]-Sheet1[[#This Row],[policy_start_date]]</f>
        <v>523</v>
      </c>
      <c r="K367" s="5">
        <f>(Sheet1[[#This Row],[policy_end_date]]-Sheet1[[#This Row],[policy_start_date]])/365</f>
        <v>1.4328767123287671</v>
      </c>
      <c r="L367" s="2" t="str">
        <f>IF(Sheet1[[#This Row],[coverage_amount]]&lt;300000,"Low",IF(Sheet1[[#This Row],[coverage_amount]]&lt;700000,"Medium","High"))</f>
        <v>Medium</v>
      </c>
      <c r="M367" s="2" t="str">
        <f>IF(Sheet1[[#This Row],[annual_premium]]&lt;15000,"Low",IF(Sheet1[[#This Row],[annual_premium]]&lt;35000,"Medium","High"))</f>
        <v>Medium</v>
      </c>
      <c r="N367" s="2">
        <f>YEAR(Sheet1[[#This Row],[policy_start_date]])</f>
        <v>2023</v>
      </c>
      <c r="O367" s="2" t="str">
        <f>TEXT(Sheet1[[#This Row],[policy_start_date]],"mmm")</f>
        <v>Aug</v>
      </c>
      <c r="P367" s="2" t="str">
        <f>"Q"&amp;ROUNDUP(MONTH(Sheet1[[#This Row],[policy_start_date]])/3,0)</f>
        <v>Q3</v>
      </c>
      <c r="Q367" s="2">
        <f ca="1">DATEDIF(Sheet1[[#This Row],[policy_start_date]],TODAY(),"D")</f>
        <v>1085</v>
      </c>
      <c r="R367" s="2">
        <f>YEAR(Sheet1[[#This Row],[policy_end_date]])</f>
        <v>2025</v>
      </c>
      <c r="S367" s="2" t="str">
        <f>TEXT(Sheet1[[#This Row],[policy_end_date]],"mmm")</f>
        <v>Jan</v>
      </c>
      <c r="T367" s="2" t="str">
        <f>IF(Sheet1[[#This Row],[status]]="Active","Active","Inactive")</f>
        <v>Active</v>
      </c>
      <c r="U367" s="6">
        <f>Sheet1[[#This Row],[coverage_amount]]/Sheet1[[#This Row],[annual_premium]]</f>
        <v>23.730985719211148</v>
      </c>
    </row>
    <row r="368" spans="1:21" x14ac:dyDescent="0.3">
      <c r="A368" s="2" t="s">
        <v>932</v>
      </c>
      <c r="B368" s="2" t="s">
        <v>933</v>
      </c>
      <c r="C368" s="2" t="s">
        <v>11</v>
      </c>
      <c r="D368" s="51">
        <v>565186</v>
      </c>
      <c r="E368" s="51">
        <v>34376.83</v>
      </c>
      <c r="F368" s="1">
        <v>45288</v>
      </c>
      <c r="G368" s="1">
        <v>45588</v>
      </c>
      <c r="H368" s="2" t="s">
        <v>284</v>
      </c>
      <c r="I368" s="2" t="s">
        <v>13</v>
      </c>
      <c r="J368">
        <f>Sheet1[[#This Row],[policy_end_date]]-Sheet1[[#This Row],[policy_start_date]]</f>
        <v>300</v>
      </c>
      <c r="K368" s="5">
        <f>(Sheet1[[#This Row],[policy_end_date]]-Sheet1[[#This Row],[policy_start_date]])/365</f>
        <v>0.82191780821917804</v>
      </c>
      <c r="L368" s="2" t="str">
        <f>IF(Sheet1[[#This Row],[coverage_amount]]&lt;300000,"Low",IF(Sheet1[[#This Row],[coverage_amount]]&lt;700000,"Medium","High"))</f>
        <v>Medium</v>
      </c>
      <c r="M368" s="2" t="str">
        <f>IF(Sheet1[[#This Row],[annual_premium]]&lt;15000,"Low",IF(Sheet1[[#This Row],[annual_premium]]&lt;35000,"Medium","High"))</f>
        <v>Medium</v>
      </c>
      <c r="N368" s="2">
        <f>YEAR(Sheet1[[#This Row],[policy_start_date]])</f>
        <v>2023</v>
      </c>
      <c r="O368" s="2" t="str">
        <f>TEXT(Sheet1[[#This Row],[policy_start_date]],"mmm")</f>
        <v>Dec</v>
      </c>
      <c r="P368" s="2" t="str">
        <f>"Q"&amp;ROUNDUP(MONTH(Sheet1[[#This Row],[policy_start_date]])/3,0)</f>
        <v>Q4</v>
      </c>
      <c r="Q368" s="2">
        <f ca="1">DATEDIF(Sheet1[[#This Row],[policy_start_date]],TODAY(),"D")</f>
        <v>944</v>
      </c>
      <c r="R368" s="2">
        <f>YEAR(Sheet1[[#This Row],[policy_end_date]])</f>
        <v>2024</v>
      </c>
      <c r="S368" s="2" t="str">
        <f>TEXT(Sheet1[[#This Row],[policy_end_date]],"mmm")</f>
        <v>Oct</v>
      </c>
      <c r="T368" s="2" t="str">
        <f>IF(Sheet1[[#This Row],[status]]="Active","Active","Inactive")</f>
        <v>Active</v>
      </c>
      <c r="U368" s="6">
        <f>Sheet1[[#This Row],[coverage_amount]]/Sheet1[[#This Row],[annual_premium]]</f>
        <v>16.44089929176134</v>
      </c>
    </row>
    <row r="369" spans="1:21" x14ac:dyDescent="0.3">
      <c r="A369" s="2" t="s">
        <v>934</v>
      </c>
      <c r="B369" s="2" t="s">
        <v>935</v>
      </c>
      <c r="C369" s="2" t="s">
        <v>27</v>
      </c>
      <c r="D369" s="51">
        <v>886133.85</v>
      </c>
      <c r="E369" s="51">
        <v>44630.29</v>
      </c>
      <c r="F369" s="1">
        <v>45202</v>
      </c>
      <c r="G369" s="1">
        <v>45708</v>
      </c>
      <c r="H369" s="2" t="s">
        <v>419</v>
      </c>
      <c r="I369" s="2" t="s">
        <v>29</v>
      </c>
      <c r="J369">
        <f>Sheet1[[#This Row],[policy_end_date]]-Sheet1[[#This Row],[policy_start_date]]</f>
        <v>506</v>
      </c>
      <c r="K369" s="5">
        <f>(Sheet1[[#This Row],[policy_end_date]]-Sheet1[[#This Row],[policy_start_date]])/365</f>
        <v>1.3863013698630138</v>
      </c>
      <c r="L369" s="2" t="str">
        <f>IF(Sheet1[[#This Row],[coverage_amount]]&lt;300000,"Low",IF(Sheet1[[#This Row],[coverage_amount]]&lt;700000,"Medium","High"))</f>
        <v>High</v>
      </c>
      <c r="M369" s="2" t="str">
        <f>IF(Sheet1[[#This Row],[annual_premium]]&lt;15000,"Low",IF(Sheet1[[#This Row],[annual_premium]]&lt;35000,"Medium","High"))</f>
        <v>High</v>
      </c>
      <c r="N369" s="2">
        <f>YEAR(Sheet1[[#This Row],[policy_start_date]])</f>
        <v>2023</v>
      </c>
      <c r="O369" s="2" t="str">
        <f>TEXT(Sheet1[[#This Row],[policy_start_date]],"mmm")</f>
        <v>Oct</v>
      </c>
      <c r="P369" s="2" t="str">
        <f>"Q"&amp;ROUNDUP(MONTH(Sheet1[[#This Row],[policy_start_date]])/3,0)</f>
        <v>Q4</v>
      </c>
      <c r="Q369" s="2">
        <f ca="1">DATEDIF(Sheet1[[#This Row],[policy_start_date]],TODAY(),"D")</f>
        <v>1030</v>
      </c>
      <c r="R369" s="2">
        <f>YEAR(Sheet1[[#This Row],[policy_end_date]])</f>
        <v>2025</v>
      </c>
      <c r="S369" s="2" t="str">
        <f>TEXT(Sheet1[[#This Row],[policy_end_date]],"mmm")</f>
        <v>Feb</v>
      </c>
      <c r="T369" s="2" t="str">
        <f>IF(Sheet1[[#This Row],[status]]="Active","Active","Inactive")</f>
        <v>Inactive</v>
      </c>
      <c r="U369" s="6">
        <f>Sheet1[[#This Row],[coverage_amount]]/Sheet1[[#This Row],[annual_premium]]</f>
        <v>19.85498749840075</v>
      </c>
    </row>
    <row r="370" spans="1:21" x14ac:dyDescent="0.3">
      <c r="A370" s="2" t="s">
        <v>936</v>
      </c>
      <c r="B370" s="2" t="s">
        <v>937</v>
      </c>
      <c r="C370" s="2" t="s">
        <v>39</v>
      </c>
      <c r="D370" s="51">
        <v>433901.09</v>
      </c>
      <c r="E370" s="51">
        <v>49373.49</v>
      </c>
      <c r="F370" s="1">
        <v>45103</v>
      </c>
      <c r="G370" s="1">
        <v>45529</v>
      </c>
      <c r="H370" s="2" t="s">
        <v>471</v>
      </c>
      <c r="I370" s="2" t="s">
        <v>29</v>
      </c>
      <c r="J370">
        <f>Sheet1[[#This Row],[policy_end_date]]-Sheet1[[#This Row],[policy_start_date]]</f>
        <v>426</v>
      </c>
      <c r="K370" s="5">
        <f>(Sheet1[[#This Row],[policy_end_date]]-Sheet1[[#This Row],[policy_start_date]])/365</f>
        <v>1.167123287671233</v>
      </c>
      <c r="L370" s="2" t="str">
        <f>IF(Sheet1[[#This Row],[coverage_amount]]&lt;300000,"Low",IF(Sheet1[[#This Row],[coverage_amount]]&lt;700000,"Medium","High"))</f>
        <v>Medium</v>
      </c>
      <c r="M370" s="2" t="str">
        <f>IF(Sheet1[[#This Row],[annual_premium]]&lt;15000,"Low",IF(Sheet1[[#This Row],[annual_premium]]&lt;35000,"Medium","High"))</f>
        <v>High</v>
      </c>
      <c r="N370" s="2">
        <f>YEAR(Sheet1[[#This Row],[policy_start_date]])</f>
        <v>2023</v>
      </c>
      <c r="O370" s="2" t="str">
        <f>TEXT(Sheet1[[#This Row],[policy_start_date]],"mmm")</f>
        <v>Jun</v>
      </c>
      <c r="P370" s="2" t="str">
        <f>"Q"&amp;ROUNDUP(MONTH(Sheet1[[#This Row],[policy_start_date]])/3,0)</f>
        <v>Q2</v>
      </c>
      <c r="Q370" s="2">
        <f ca="1">DATEDIF(Sheet1[[#This Row],[policy_start_date]],TODAY(),"D")</f>
        <v>1129</v>
      </c>
      <c r="R370" s="2">
        <f>YEAR(Sheet1[[#This Row],[policy_end_date]])</f>
        <v>2024</v>
      </c>
      <c r="S370" s="2" t="str">
        <f>TEXT(Sheet1[[#This Row],[policy_end_date]],"mmm")</f>
        <v>Aug</v>
      </c>
      <c r="T370" s="2" t="str">
        <f>IF(Sheet1[[#This Row],[status]]="Active","Active","Inactive")</f>
        <v>Inactive</v>
      </c>
      <c r="U370" s="6">
        <f>Sheet1[[#This Row],[coverage_amount]]/Sheet1[[#This Row],[annual_premium]]</f>
        <v>8.7881389385275384</v>
      </c>
    </row>
    <row r="371" spans="1:21" x14ac:dyDescent="0.3">
      <c r="A371" s="2" t="s">
        <v>938</v>
      </c>
      <c r="B371" s="2" t="s">
        <v>599</v>
      </c>
      <c r="C371" s="2" t="s">
        <v>39</v>
      </c>
      <c r="D371" s="51">
        <v>931215.55</v>
      </c>
      <c r="E371" s="51">
        <v>45220.21</v>
      </c>
      <c r="F371" s="1">
        <v>45426</v>
      </c>
      <c r="G371" s="1">
        <v>45675</v>
      </c>
      <c r="H371" s="2" t="s">
        <v>153</v>
      </c>
      <c r="I371" s="2" t="s">
        <v>18</v>
      </c>
      <c r="J371">
        <f>Sheet1[[#This Row],[policy_end_date]]-Sheet1[[#This Row],[policy_start_date]]</f>
        <v>249</v>
      </c>
      <c r="K371" s="5">
        <f>(Sheet1[[#This Row],[policy_end_date]]-Sheet1[[#This Row],[policy_start_date]])/365</f>
        <v>0.68219178082191778</v>
      </c>
      <c r="L371" s="2" t="str">
        <f>IF(Sheet1[[#This Row],[coverage_amount]]&lt;300000,"Low",IF(Sheet1[[#This Row],[coverage_amount]]&lt;700000,"Medium","High"))</f>
        <v>High</v>
      </c>
      <c r="M371" s="2" t="str">
        <f>IF(Sheet1[[#This Row],[annual_premium]]&lt;15000,"Low",IF(Sheet1[[#This Row],[annual_premium]]&lt;35000,"Medium","High"))</f>
        <v>High</v>
      </c>
      <c r="N371" s="2">
        <f>YEAR(Sheet1[[#This Row],[policy_start_date]])</f>
        <v>2024</v>
      </c>
      <c r="O371" s="2" t="str">
        <f>TEXT(Sheet1[[#This Row],[policy_start_date]],"mmm")</f>
        <v>May</v>
      </c>
      <c r="P371" s="2" t="str">
        <f>"Q"&amp;ROUNDUP(MONTH(Sheet1[[#This Row],[policy_start_date]])/3,0)</f>
        <v>Q2</v>
      </c>
      <c r="Q371" s="2">
        <f ca="1">DATEDIF(Sheet1[[#This Row],[policy_start_date]],TODAY(),"D")</f>
        <v>806</v>
      </c>
      <c r="R371" s="2">
        <f>YEAR(Sheet1[[#This Row],[policy_end_date]])</f>
        <v>2025</v>
      </c>
      <c r="S371" s="2" t="str">
        <f>TEXT(Sheet1[[#This Row],[policy_end_date]],"mmm")</f>
        <v>Jan</v>
      </c>
      <c r="T371" s="2" t="str">
        <f>IF(Sheet1[[#This Row],[status]]="Active","Active","Inactive")</f>
        <v>Inactive</v>
      </c>
      <c r="U371" s="6">
        <f>Sheet1[[#This Row],[coverage_amount]]/Sheet1[[#This Row],[annual_premium]]</f>
        <v>20.592906357577732</v>
      </c>
    </row>
    <row r="372" spans="1:21" x14ac:dyDescent="0.3">
      <c r="A372" s="2" t="s">
        <v>939</v>
      </c>
      <c r="B372" s="2" t="s">
        <v>940</v>
      </c>
      <c r="C372" s="2" t="s">
        <v>39</v>
      </c>
      <c r="D372" s="51">
        <v>361881.66</v>
      </c>
      <c r="E372" s="51">
        <v>15518.2</v>
      </c>
      <c r="F372" s="1">
        <v>44487</v>
      </c>
      <c r="G372" s="1">
        <v>45298</v>
      </c>
      <c r="H372" s="2" t="s">
        <v>150</v>
      </c>
      <c r="I372" s="2" t="s">
        <v>18</v>
      </c>
      <c r="J372">
        <f>Sheet1[[#This Row],[policy_end_date]]-Sheet1[[#This Row],[policy_start_date]]</f>
        <v>811</v>
      </c>
      <c r="K372" s="5">
        <f>(Sheet1[[#This Row],[policy_end_date]]-Sheet1[[#This Row],[policy_start_date]])/365</f>
        <v>2.2219178082191782</v>
      </c>
      <c r="L372" s="2" t="str">
        <f>IF(Sheet1[[#This Row],[coverage_amount]]&lt;300000,"Low",IF(Sheet1[[#This Row],[coverage_amount]]&lt;700000,"Medium","High"))</f>
        <v>Medium</v>
      </c>
      <c r="M372" s="2" t="str">
        <f>IF(Sheet1[[#This Row],[annual_premium]]&lt;15000,"Low",IF(Sheet1[[#This Row],[annual_premium]]&lt;35000,"Medium","High"))</f>
        <v>Medium</v>
      </c>
      <c r="N372" s="2">
        <f>YEAR(Sheet1[[#This Row],[policy_start_date]])</f>
        <v>2021</v>
      </c>
      <c r="O372" s="2" t="str">
        <f>TEXT(Sheet1[[#This Row],[policy_start_date]],"mmm")</f>
        <v>Oct</v>
      </c>
      <c r="P372" s="2" t="str">
        <f>"Q"&amp;ROUNDUP(MONTH(Sheet1[[#This Row],[policy_start_date]])/3,0)</f>
        <v>Q4</v>
      </c>
      <c r="Q372" s="2">
        <f ca="1">DATEDIF(Sheet1[[#This Row],[policy_start_date]],TODAY(),"D")</f>
        <v>1745</v>
      </c>
      <c r="R372" s="2">
        <f>YEAR(Sheet1[[#This Row],[policy_end_date]])</f>
        <v>2024</v>
      </c>
      <c r="S372" s="2" t="str">
        <f>TEXT(Sheet1[[#This Row],[policy_end_date]],"mmm")</f>
        <v>Jan</v>
      </c>
      <c r="T372" s="2" t="str">
        <f>IF(Sheet1[[#This Row],[status]]="Active","Active","Inactive")</f>
        <v>Inactive</v>
      </c>
      <c r="U372" s="6">
        <f>Sheet1[[#This Row],[coverage_amount]]/Sheet1[[#This Row],[annual_premium]]</f>
        <v>23.319821886559005</v>
      </c>
    </row>
    <row r="373" spans="1:21" x14ac:dyDescent="0.3">
      <c r="A373" s="2" t="s">
        <v>941</v>
      </c>
      <c r="B373" s="2" t="s">
        <v>942</v>
      </c>
      <c r="C373" s="2" t="s">
        <v>39</v>
      </c>
      <c r="D373" s="51">
        <v>199601.4</v>
      </c>
      <c r="E373" s="51">
        <v>41403.660000000003</v>
      </c>
      <c r="F373" s="1">
        <v>45137</v>
      </c>
      <c r="G373" s="1">
        <v>45325</v>
      </c>
      <c r="H373" s="2" t="s">
        <v>943</v>
      </c>
      <c r="I373" s="2" t="s">
        <v>29</v>
      </c>
      <c r="J373">
        <f>Sheet1[[#This Row],[policy_end_date]]-Sheet1[[#This Row],[policy_start_date]]</f>
        <v>188</v>
      </c>
      <c r="K373" s="5">
        <f>(Sheet1[[#This Row],[policy_end_date]]-Sheet1[[#This Row],[policy_start_date]])/365</f>
        <v>0.51506849315068493</v>
      </c>
      <c r="L373" s="2" t="str">
        <f>IF(Sheet1[[#This Row],[coverage_amount]]&lt;300000,"Low",IF(Sheet1[[#This Row],[coverage_amount]]&lt;700000,"Medium","High"))</f>
        <v>Low</v>
      </c>
      <c r="M373" s="2" t="str">
        <f>IF(Sheet1[[#This Row],[annual_premium]]&lt;15000,"Low",IF(Sheet1[[#This Row],[annual_premium]]&lt;35000,"Medium","High"))</f>
        <v>High</v>
      </c>
      <c r="N373" s="2">
        <f>YEAR(Sheet1[[#This Row],[policy_start_date]])</f>
        <v>2023</v>
      </c>
      <c r="O373" s="2" t="str">
        <f>TEXT(Sheet1[[#This Row],[policy_start_date]],"mmm")</f>
        <v>Jul</v>
      </c>
      <c r="P373" s="2" t="str">
        <f>"Q"&amp;ROUNDUP(MONTH(Sheet1[[#This Row],[policy_start_date]])/3,0)</f>
        <v>Q3</v>
      </c>
      <c r="Q373" s="2">
        <f ca="1">DATEDIF(Sheet1[[#This Row],[policy_start_date]],TODAY(),"D")</f>
        <v>1095</v>
      </c>
      <c r="R373" s="2">
        <f>YEAR(Sheet1[[#This Row],[policy_end_date]])</f>
        <v>2024</v>
      </c>
      <c r="S373" s="2" t="str">
        <f>TEXT(Sheet1[[#This Row],[policy_end_date]],"mmm")</f>
        <v>Feb</v>
      </c>
      <c r="T373" s="2" t="str">
        <f>IF(Sheet1[[#This Row],[status]]="Active","Active","Inactive")</f>
        <v>Inactive</v>
      </c>
      <c r="U373" s="6">
        <f>Sheet1[[#This Row],[coverage_amount]]/Sheet1[[#This Row],[annual_premium]]</f>
        <v>4.8208636627776382</v>
      </c>
    </row>
    <row r="374" spans="1:21" x14ac:dyDescent="0.3">
      <c r="A374" s="2" t="s">
        <v>944</v>
      </c>
      <c r="B374" s="2" t="s">
        <v>945</v>
      </c>
      <c r="C374" s="2" t="s">
        <v>35</v>
      </c>
      <c r="D374" s="51">
        <v>103919.9</v>
      </c>
      <c r="E374" s="51">
        <v>44098.239999999998</v>
      </c>
      <c r="F374" s="1">
        <v>45218</v>
      </c>
      <c r="G374" s="1">
        <v>45690</v>
      </c>
      <c r="H374" s="2" t="s">
        <v>318</v>
      </c>
      <c r="I374" s="2" t="s">
        <v>18</v>
      </c>
      <c r="J374">
        <f>Sheet1[[#This Row],[policy_end_date]]-Sheet1[[#This Row],[policy_start_date]]</f>
        <v>472</v>
      </c>
      <c r="K374" s="5">
        <f>(Sheet1[[#This Row],[policy_end_date]]-Sheet1[[#This Row],[policy_start_date]])/365</f>
        <v>1.2931506849315069</v>
      </c>
      <c r="L374" s="2" t="str">
        <f>IF(Sheet1[[#This Row],[coverage_amount]]&lt;300000,"Low",IF(Sheet1[[#This Row],[coverage_amount]]&lt;700000,"Medium","High"))</f>
        <v>Low</v>
      </c>
      <c r="M374" s="2" t="str">
        <f>IF(Sheet1[[#This Row],[annual_premium]]&lt;15000,"Low",IF(Sheet1[[#This Row],[annual_premium]]&lt;35000,"Medium","High"))</f>
        <v>High</v>
      </c>
      <c r="N374" s="2">
        <f>YEAR(Sheet1[[#This Row],[policy_start_date]])</f>
        <v>2023</v>
      </c>
      <c r="O374" s="2" t="str">
        <f>TEXT(Sheet1[[#This Row],[policy_start_date]],"mmm")</f>
        <v>Oct</v>
      </c>
      <c r="P374" s="2" t="str">
        <f>"Q"&amp;ROUNDUP(MONTH(Sheet1[[#This Row],[policy_start_date]])/3,0)</f>
        <v>Q4</v>
      </c>
      <c r="Q374" s="2">
        <f ca="1">DATEDIF(Sheet1[[#This Row],[policy_start_date]],TODAY(),"D")</f>
        <v>1014</v>
      </c>
      <c r="R374" s="2">
        <f>YEAR(Sheet1[[#This Row],[policy_end_date]])</f>
        <v>2025</v>
      </c>
      <c r="S374" s="2" t="str">
        <f>TEXT(Sheet1[[#This Row],[policy_end_date]],"mmm")</f>
        <v>Feb</v>
      </c>
      <c r="T374" s="2" t="str">
        <f>IF(Sheet1[[#This Row],[status]]="Active","Active","Inactive")</f>
        <v>Inactive</v>
      </c>
      <c r="U374" s="6">
        <f>Sheet1[[#This Row],[coverage_amount]]/Sheet1[[#This Row],[annual_premium]]</f>
        <v>2.3565543658885253</v>
      </c>
    </row>
    <row r="375" spans="1:21" x14ac:dyDescent="0.3">
      <c r="A375" s="2" t="s">
        <v>946</v>
      </c>
      <c r="B375" s="2" t="s">
        <v>947</v>
      </c>
      <c r="C375" s="2" t="s">
        <v>11</v>
      </c>
      <c r="D375" s="51">
        <v>553145.55000000005</v>
      </c>
      <c r="E375" s="51">
        <v>4653.6400000000003</v>
      </c>
      <c r="F375" s="1">
        <v>45435</v>
      </c>
      <c r="G375" s="1">
        <v>45535</v>
      </c>
      <c r="H375" s="2" t="s">
        <v>669</v>
      </c>
      <c r="I375" s="2" t="s">
        <v>29</v>
      </c>
      <c r="J375">
        <f>Sheet1[[#This Row],[policy_end_date]]-Sheet1[[#This Row],[policy_start_date]]</f>
        <v>100</v>
      </c>
      <c r="K375" s="5">
        <f>(Sheet1[[#This Row],[policy_end_date]]-Sheet1[[#This Row],[policy_start_date]])/365</f>
        <v>0.27397260273972601</v>
      </c>
      <c r="L375" s="2" t="str">
        <f>IF(Sheet1[[#This Row],[coverage_amount]]&lt;300000,"Low",IF(Sheet1[[#This Row],[coverage_amount]]&lt;700000,"Medium","High"))</f>
        <v>Medium</v>
      </c>
      <c r="M375" s="2" t="str">
        <f>IF(Sheet1[[#This Row],[annual_premium]]&lt;15000,"Low",IF(Sheet1[[#This Row],[annual_premium]]&lt;35000,"Medium","High"))</f>
        <v>Low</v>
      </c>
      <c r="N375" s="2">
        <f>YEAR(Sheet1[[#This Row],[policy_start_date]])</f>
        <v>2024</v>
      </c>
      <c r="O375" s="2" t="str">
        <f>TEXT(Sheet1[[#This Row],[policy_start_date]],"mmm")</f>
        <v>May</v>
      </c>
      <c r="P375" s="2" t="str">
        <f>"Q"&amp;ROUNDUP(MONTH(Sheet1[[#This Row],[policy_start_date]])/3,0)</f>
        <v>Q2</v>
      </c>
      <c r="Q375" s="2">
        <f ca="1">DATEDIF(Sheet1[[#This Row],[policy_start_date]],TODAY(),"D")</f>
        <v>797</v>
      </c>
      <c r="R375" s="2">
        <f>YEAR(Sheet1[[#This Row],[policy_end_date]])</f>
        <v>2024</v>
      </c>
      <c r="S375" s="2" t="str">
        <f>TEXT(Sheet1[[#This Row],[policy_end_date]],"mmm")</f>
        <v>Aug</v>
      </c>
      <c r="T375" s="2" t="str">
        <f>IF(Sheet1[[#This Row],[status]]="Active","Active","Inactive")</f>
        <v>Inactive</v>
      </c>
      <c r="U375" s="6">
        <f>Sheet1[[#This Row],[coverage_amount]]/Sheet1[[#This Row],[annual_premium]]</f>
        <v>118.86298682321795</v>
      </c>
    </row>
    <row r="376" spans="1:21" x14ac:dyDescent="0.3">
      <c r="A376" s="2" t="s">
        <v>948</v>
      </c>
      <c r="B376" s="2" t="s">
        <v>460</v>
      </c>
      <c r="C376" s="2" t="s">
        <v>27</v>
      </c>
      <c r="D376" s="51">
        <v>978965.58</v>
      </c>
      <c r="E376" s="51">
        <v>21689.57</v>
      </c>
      <c r="F376" s="1">
        <v>44680</v>
      </c>
      <c r="G376" s="1">
        <v>45343</v>
      </c>
      <c r="H376" s="2" t="s">
        <v>12</v>
      </c>
      <c r="I376" s="2" t="s">
        <v>18</v>
      </c>
      <c r="J376">
        <f>Sheet1[[#This Row],[policy_end_date]]-Sheet1[[#This Row],[policy_start_date]]</f>
        <v>663</v>
      </c>
      <c r="K376" s="5">
        <f>(Sheet1[[#This Row],[policy_end_date]]-Sheet1[[#This Row],[policy_start_date]])/365</f>
        <v>1.8164383561643835</v>
      </c>
      <c r="L376" s="2" t="str">
        <f>IF(Sheet1[[#This Row],[coverage_amount]]&lt;300000,"Low",IF(Sheet1[[#This Row],[coverage_amount]]&lt;700000,"Medium","High"))</f>
        <v>High</v>
      </c>
      <c r="M376" s="2" t="str">
        <f>IF(Sheet1[[#This Row],[annual_premium]]&lt;15000,"Low",IF(Sheet1[[#This Row],[annual_premium]]&lt;35000,"Medium","High"))</f>
        <v>Medium</v>
      </c>
      <c r="N376" s="2">
        <f>YEAR(Sheet1[[#This Row],[policy_start_date]])</f>
        <v>2022</v>
      </c>
      <c r="O376" s="2" t="str">
        <f>TEXT(Sheet1[[#This Row],[policy_start_date]],"mmm")</f>
        <v>Apr</v>
      </c>
      <c r="P376" s="2" t="str">
        <f>"Q"&amp;ROUNDUP(MONTH(Sheet1[[#This Row],[policy_start_date]])/3,0)</f>
        <v>Q2</v>
      </c>
      <c r="Q376" s="2">
        <f ca="1">DATEDIF(Sheet1[[#This Row],[policy_start_date]],TODAY(),"D")</f>
        <v>1552</v>
      </c>
      <c r="R376" s="2">
        <f>YEAR(Sheet1[[#This Row],[policy_end_date]])</f>
        <v>2024</v>
      </c>
      <c r="S376" s="2" t="str">
        <f>TEXT(Sheet1[[#This Row],[policy_end_date]],"mmm")</f>
        <v>Feb</v>
      </c>
      <c r="T376" s="2" t="str">
        <f>IF(Sheet1[[#This Row],[status]]="Active","Active","Inactive")</f>
        <v>Inactive</v>
      </c>
      <c r="U376" s="6">
        <f>Sheet1[[#This Row],[coverage_amount]]/Sheet1[[#This Row],[annual_premium]]</f>
        <v>45.135315269044057</v>
      </c>
    </row>
    <row r="377" spans="1:21" x14ac:dyDescent="0.3">
      <c r="A377" s="2" t="s">
        <v>949</v>
      </c>
      <c r="B377" s="2" t="s">
        <v>950</v>
      </c>
      <c r="C377" s="2" t="s">
        <v>27</v>
      </c>
      <c r="D377" s="51">
        <v>226292.91</v>
      </c>
      <c r="E377" s="51">
        <v>6036.6</v>
      </c>
      <c r="F377" s="1">
        <v>44896</v>
      </c>
      <c r="G377" s="1">
        <v>45750</v>
      </c>
      <c r="H377" s="2" t="s">
        <v>620</v>
      </c>
      <c r="I377" s="2" t="s">
        <v>18</v>
      </c>
      <c r="J377">
        <f>Sheet1[[#This Row],[policy_end_date]]-Sheet1[[#This Row],[policy_start_date]]</f>
        <v>854</v>
      </c>
      <c r="K377" s="5">
        <f>(Sheet1[[#This Row],[policy_end_date]]-Sheet1[[#This Row],[policy_start_date]])/365</f>
        <v>2.3397260273972602</v>
      </c>
      <c r="L377" s="2" t="str">
        <f>IF(Sheet1[[#This Row],[coverage_amount]]&lt;300000,"Low",IF(Sheet1[[#This Row],[coverage_amount]]&lt;700000,"Medium","High"))</f>
        <v>Low</v>
      </c>
      <c r="M377" s="2" t="str">
        <f>IF(Sheet1[[#This Row],[annual_premium]]&lt;15000,"Low",IF(Sheet1[[#This Row],[annual_premium]]&lt;35000,"Medium","High"))</f>
        <v>Low</v>
      </c>
      <c r="N377" s="2">
        <f>YEAR(Sheet1[[#This Row],[policy_start_date]])</f>
        <v>2022</v>
      </c>
      <c r="O377" s="2" t="str">
        <f>TEXT(Sheet1[[#This Row],[policy_start_date]],"mmm")</f>
        <v>Dec</v>
      </c>
      <c r="P377" s="2" t="str">
        <f>"Q"&amp;ROUNDUP(MONTH(Sheet1[[#This Row],[policy_start_date]])/3,0)</f>
        <v>Q4</v>
      </c>
      <c r="Q377" s="2">
        <f ca="1">DATEDIF(Sheet1[[#This Row],[policy_start_date]],TODAY(),"D")</f>
        <v>1336</v>
      </c>
      <c r="R377" s="2">
        <f>YEAR(Sheet1[[#This Row],[policy_end_date]])</f>
        <v>2025</v>
      </c>
      <c r="S377" s="2" t="str">
        <f>TEXT(Sheet1[[#This Row],[policy_end_date]],"mmm")</f>
        <v>Apr</v>
      </c>
      <c r="T377" s="2" t="str">
        <f>IF(Sheet1[[#This Row],[status]]="Active","Active","Inactive")</f>
        <v>Inactive</v>
      </c>
      <c r="U377" s="6">
        <f>Sheet1[[#This Row],[coverage_amount]]/Sheet1[[#This Row],[annual_premium]]</f>
        <v>37.486815425901995</v>
      </c>
    </row>
    <row r="378" spans="1:21" x14ac:dyDescent="0.3">
      <c r="A378" s="2" t="s">
        <v>951</v>
      </c>
      <c r="B378" s="2" t="s">
        <v>952</v>
      </c>
      <c r="C378" s="2" t="s">
        <v>27</v>
      </c>
      <c r="D378" s="51">
        <v>277399.42</v>
      </c>
      <c r="E378" s="51">
        <v>39352.49</v>
      </c>
      <c r="F378" s="1">
        <v>45435</v>
      </c>
      <c r="G378" s="1">
        <v>45610</v>
      </c>
      <c r="H378" s="2" t="s">
        <v>614</v>
      </c>
      <c r="I378" s="2" t="s">
        <v>29</v>
      </c>
      <c r="J378">
        <f>Sheet1[[#This Row],[policy_end_date]]-Sheet1[[#This Row],[policy_start_date]]</f>
        <v>175</v>
      </c>
      <c r="K378" s="5">
        <f>(Sheet1[[#This Row],[policy_end_date]]-Sheet1[[#This Row],[policy_start_date]])/365</f>
        <v>0.47945205479452052</v>
      </c>
      <c r="L378" s="2" t="str">
        <f>IF(Sheet1[[#This Row],[coverage_amount]]&lt;300000,"Low",IF(Sheet1[[#This Row],[coverage_amount]]&lt;700000,"Medium","High"))</f>
        <v>Low</v>
      </c>
      <c r="M378" s="2" t="str">
        <f>IF(Sheet1[[#This Row],[annual_premium]]&lt;15000,"Low",IF(Sheet1[[#This Row],[annual_premium]]&lt;35000,"Medium","High"))</f>
        <v>High</v>
      </c>
      <c r="N378" s="2">
        <f>YEAR(Sheet1[[#This Row],[policy_start_date]])</f>
        <v>2024</v>
      </c>
      <c r="O378" s="2" t="str">
        <f>TEXT(Sheet1[[#This Row],[policy_start_date]],"mmm")</f>
        <v>May</v>
      </c>
      <c r="P378" s="2" t="str">
        <f>"Q"&amp;ROUNDUP(MONTH(Sheet1[[#This Row],[policy_start_date]])/3,0)</f>
        <v>Q2</v>
      </c>
      <c r="Q378" s="2">
        <f ca="1">DATEDIF(Sheet1[[#This Row],[policy_start_date]],TODAY(),"D")</f>
        <v>797</v>
      </c>
      <c r="R378" s="2">
        <f>YEAR(Sheet1[[#This Row],[policy_end_date]])</f>
        <v>2024</v>
      </c>
      <c r="S378" s="2" t="str">
        <f>TEXT(Sheet1[[#This Row],[policy_end_date]],"mmm")</f>
        <v>Nov</v>
      </c>
      <c r="T378" s="2" t="str">
        <f>IF(Sheet1[[#This Row],[status]]="Active","Active","Inactive")</f>
        <v>Inactive</v>
      </c>
      <c r="U378" s="6">
        <f>Sheet1[[#This Row],[coverage_amount]]/Sheet1[[#This Row],[annual_premium]]</f>
        <v>7.0490944791549399</v>
      </c>
    </row>
    <row r="379" spans="1:21" x14ac:dyDescent="0.3">
      <c r="A379" s="2" t="s">
        <v>953</v>
      </c>
      <c r="B379" s="2" t="s">
        <v>954</v>
      </c>
      <c r="C379" s="2" t="s">
        <v>11</v>
      </c>
      <c r="D379" s="51">
        <v>161871.9</v>
      </c>
      <c r="E379" s="51">
        <v>30508.27</v>
      </c>
      <c r="F379" s="1">
        <v>44757</v>
      </c>
      <c r="G379" s="1">
        <v>45651</v>
      </c>
      <c r="H379" s="2" t="s">
        <v>134</v>
      </c>
      <c r="I379" s="2" t="s">
        <v>13</v>
      </c>
      <c r="J379">
        <f>Sheet1[[#This Row],[policy_end_date]]-Sheet1[[#This Row],[policy_start_date]]</f>
        <v>894</v>
      </c>
      <c r="K379" s="5">
        <f>(Sheet1[[#This Row],[policy_end_date]]-Sheet1[[#This Row],[policy_start_date]])/365</f>
        <v>2.4493150684931506</v>
      </c>
      <c r="L379" s="2" t="str">
        <f>IF(Sheet1[[#This Row],[coverage_amount]]&lt;300000,"Low",IF(Sheet1[[#This Row],[coverage_amount]]&lt;700000,"Medium","High"))</f>
        <v>Low</v>
      </c>
      <c r="M379" s="2" t="str">
        <f>IF(Sheet1[[#This Row],[annual_premium]]&lt;15000,"Low",IF(Sheet1[[#This Row],[annual_premium]]&lt;35000,"Medium","High"))</f>
        <v>Medium</v>
      </c>
      <c r="N379" s="2">
        <f>YEAR(Sheet1[[#This Row],[policy_start_date]])</f>
        <v>2022</v>
      </c>
      <c r="O379" s="2" t="str">
        <f>TEXT(Sheet1[[#This Row],[policy_start_date]],"mmm")</f>
        <v>Jul</v>
      </c>
      <c r="P379" s="2" t="str">
        <f>"Q"&amp;ROUNDUP(MONTH(Sheet1[[#This Row],[policy_start_date]])/3,0)</f>
        <v>Q3</v>
      </c>
      <c r="Q379" s="2">
        <f ca="1">DATEDIF(Sheet1[[#This Row],[policy_start_date]],TODAY(),"D")</f>
        <v>1475</v>
      </c>
      <c r="R379" s="2">
        <f>YEAR(Sheet1[[#This Row],[policy_end_date]])</f>
        <v>2024</v>
      </c>
      <c r="S379" s="2" t="str">
        <f>TEXT(Sheet1[[#This Row],[policy_end_date]],"mmm")</f>
        <v>Dec</v>
      </c>
      <c r="T379" s="2" t="str">
        <f>IF(Sheet1[[#This Row],[status]]="Active","Active","Inactive")</f>
        <v>Active</v>
      </c>
      <c r="U379" s="6">
        <f>Sheet1[[#This Row],[coverage_amount]]/Sheet1[[#This Row],[annual_premium]]</f>
        <v>5.3058367452497306</v>
      </c>
    </row>
    <row r="380" spans="1:21" x14ac:dyDescent="0.3">
      <c r="A380" s="2" t="s">
        <v>955</v>
      </c>
      <c r="B380" s="2" t="s">
        <v>956</v>
      </c>
      <c r="C380" s="2" t="s">
        <v>35</v>
      </c>
      <c r="D380" s="51">
        <v>475855.1</v>
      </c>
      <c r="E380" s="51">
        <v>45595.06</v>
      </c>
      <c r="F380" s="1">
        <v>44410</v>
      </c>
      <c r="G380" s="1">
        <v>45152</v>
      </c>
      <c r="H380" s="2" t="s">
        <v>957</v>
      </c>
      <c r="I380" s="2" t="s">
        <v>13</v>
      </c>
      <c r="J380">
        <f>Sheet1[[#This Row],[policy_end_date]]-Sheet1[[#This Row],[policy_start_date]]</f>
        <v>742</v>
      </c>
      <c r="K380" s="5">
        <f>(Sheet1[[#This Row],[policy_end_date]]-Sheet1[[#This Row],[policy_start_date]])/365</f>
        <v>2.032876712328767</v>
      </c>
      <c r="L380" s="2" t="str">
        <f>IF(Sheet1[[#This Row],[coverage_amount]]&lt;300000,"Low",IF(Sheet1[[#This Row],[coverage_amount]]&lt;700000,"Medium","High"))</f>
        <v>Medium</v>
      </c>
      <c r="M380" s="2" t="str">
        <f>IF(Sheet1[[#This Row],[annual_premium]]&lt;15000,"Low",IF(Sheet1[[#This Row],[annual_premium]]&lt;35000,"Medium","High"))</f>
        <v>High</v>
      </c>
      <c r="N380" s="2">
        <f>YEAR(Sheet1[[#This Row],[policy_start_date]])</f>
        <v>2021</v>
      </c>
      <c r="O380" s="2" t="str">
        <f>TEXT(Sheet1[[#This Row],[policy_start_date]],"mmm")</f>
        <v>Aug</v>
      </c>
      <c r="P380" s="2" t="str">
        <f>"Q"&amp;ROUNDUP(MONTH(Sheet1[[#This Row],[policy_start_date]])/3,0)</f>
        <v>Q3</v>
      </c>
      <c r="Q380" s="2">
        <f ca="1">DATEDIF(Sheet1[[#This Row],[policy_start_date]],TODAY(),"D")</f>
        <v>1822</v>
      </c>
      <c r="R380" s="2">
        <f>YEAR(Sheet1[[#This Row],[policy_end_date]])</f>
        <v>2023</v>
      </c>
      <c r="S380" s="2" t="str">
        <f>TEXT(Sheet1[[#This Row],[policy_end_date]],"mmm")</f>
        <v>Aug</v>
      </c>
      <c r="T380" s="2" t="str">
        <f>IF(Sheet1[[#This Row],[status]]="Active","Active","Inactive")</f>
        <v>Active</v>
      </c>
      <c r="U380" s="6">
        <f>Sheet1[[#This Row],[coverage_amount]]/Sheet1[[#This Row],[annual_premium]]</f>
        <v>10.436549485843422</v>
      </c>
    </row>
    <row r="381" spans="1:21" x14ac:dyDescent="0.3">
      <c r="A381" s="2" t="s">
        <v>958</v>
      </c>
      <c r="B381" s="2" t="s">
        <v>959</v>
      </c>
      <c r="C381" s="2" t="s">
        <v>16</v>
      </c>
      <c r="D381" s="51">
        <v>175864.36</v>
      </c>
      <c r="E381" s="51">
        <v>22048.97</v>
      </c>
      <c r="F381" s="1">
        <v>44792</v>
      </c>
      <c r="G381" s="1">
        <v>45665</v>
      </c>
      <c r="H381" s="2" t="s">
        <v>145</v>
      </c>
      <c r="I381" s="2" t="s">
        <v>13</v>
      </c>
      <c r="J381">
        <f>Sheet1[[#This Row],[policy_end_date]]-Sheet1[[#This Row],[policy_start_date]]</f>
        <v>873</v>
      </c>
      <c r="K381" s="5">
        <f>(Sheet1[[#This Row],[policy_end_date]]-Sheet1[[#This Row],[policy_start_date]])/365</f>
        <v>2.3917808219178083</v>
      </c>
      <c r="L381" s="2" t="str">
        <f>IF(Sheet1[[#This Row],[coverage_amount]]&lt;300000,"Low",IF(Sheet1[[#This Row],[coverage_amount]]&lt;700000,"Medium","High"))</f>
        <v>Low</v>
      </c>
      <c r="M381" s="2" t="str">
        <f>IF(Sheet1[[#This Row],[annual_premium]]&lt;15000,"Low",IF(Sheet1[[#This Row],[annual_premium]]&lt;35000,"Medium","High"))</f>
        <v>Medium</v>
      </c>
      <c r="N381" s="2">
        <f>YEAR(Sheet1[[#This Row],[policy_start_date]])</f>
        <v>2022</v>
      </c>
      <c r="O381" s="2" t="str">
        <f>TEXT(Sheet1[[#This Row],[policy_start_date]],"mmm")</f>
        <v>Aug</v>
      </c>
      <c r="P381" s="2" t="str">
        <f>"Q"&amp;ROUNDUP(MONTH(Sheet1[[#This Row],[policy_start_date]])/3,0)</f>
        <v>Q3</v>
      </c>
      <c r="Q381" s="2">
        <f ca="1">DATEDIF(Sheet1[[#This Row],[policy_start_date]],TODAY(),"D")</f>
        <v>1440</v>
      </c>
      <c r="R381" s="2">
        <f>YEAR(Sheet1[[#This Row],[policy_end_date]])</f>
        <v>2025</v>
      </c>
      <c r="S381" s="2" t="str">
        <f>TEXT(Sheet1[[#This Row],[policy_end_date]],"mmm")</f>
        <v>Jan</v>
      </c>
      <c r="T381" s="2" t="str">
        <f>IF(Sheet1[[#This Row],[status]]="Active","Active","Inactive")</f>
        <v>Active</v>
      </c>
      <c r="U381" s="6">
        <f>Sheet1[[#This Row],[coverage_amount]]/Sheet1[[#This Row],[annual_premium]]</f>
        <v>7.9760805153256582</v>
      </c>
    </row>
    <row r="382" spans="1:21" x14ac:dyDescent="0.3">
      <c r="A382" s="2" t="s">
        <v>960</v>
      </c>
      <c r="B382" s="2" t="s">
        <v>961</v>
      </c>
      <c r="C382" s="2" t="s">
        <v>39</v>
      </c>
      <c r="D382" s="51">
        <v>197394.31</v>
      </c>
      <c r="E382" s="51">
        <v>39797.019999999997</v>
      </c>
      <c r="F382" s="1">
        <v>44809</v>
      </c>
      <c r="G382" s="1">
        <v>45621</v>
      </c>
      <c r="H382" s="2" t="s">
        <v>318</v>
      </c>
      <c r="I382" s="2" t="s">
        <v>29</v>
      </c>
      <c r="J382">
        <f>Sheet1[[#This Row],[policy_end_date]]-Sheet1[[#This Row],[policy_start_date]]</f>
        <v>812</v>
      </c>
      <c r="K382" s="5">
        <f>(Sheet1[[#This Row],[policy_end_date]]-Sheet1[[#This Row],[policy_start_date]])/365</f>
        <v>2.2246575342465755</v>
      </c>
      <c r="L382" s="2" t="str">
        <f>IF(Sheet1[[#This Row],[coverage_amount]]&lt;300000,"Low",IF(Sheet1[[#This Row],[coverage_amount]]&lt;700000,"Medium","High"))</f>
        <v>Low</v>
      </c>
      <c r="M382" s="2" t="str">
        <f>IF(Sheet1[[#This Row],[annual_premium]]&lt;15000,"Low",IF(Sheet1[[#This Row],[annual_premium]]&lt;35000,"Medium","High"))</f>
        <v>High</v>
      </c>
      <c r="N382" s="2">
        <f>YEAR(Sheet1[[#This Row],[policy_start_date]])</f>
        <v>2022</v>
      </c>
      <c r="O382" s="2" t="str">
        <f>TEXT(Sheet1[[#This Row],[policy_start_date]],"mmm")</f>
        <v>Sep</v>
      </c>
      <c r="P382" s="2" t="str">
        <f>"Q"&amp;ROUNDUP(MONTH(Sheet1[[#This Row],[policy_start_date]])/3,0)</f>
        <v>Q3</v>
      </c>
      <c r="Q382" s="2">
        <f ca="1">DATEDIF(Sheet1[[#This Row],[policy_start_date]],TODAY(),"D")</f>
        <v>1423</v>
      </c>
      <c r="R382" s="2">
        <f>YEAR(Sheet1[[#This Row],[policy_end_date]])</f>
        <v>2024</v>
      </c>
      <c r="S382" s="2" t="str">
        <f>TEXT(Sheet1[[#This Row],[policy_end_date]],"mmm")</f>
        <v>Nov</v>
      </c>
      <c r="T382" s="2" t="str">
        <f>IF(Sheet1[[#This Row],[status]]="Active","Active","Inactive")</f>
        <v>Inactive</v>
      </c>
      <c r="U382" s="6">
        <f>Sheet1[[#This Row],[coverage_amount]]/Sheet1[[#This Row],[annual_premium]]</f>
        <v>4.9600274090874148</v>
      </c>
    </row>
    <row r="383" spans="1:21" x14ac:dyDescent="0.3">
      <c r="A383" s="2" t="s">
        <v>962</v>
      </c>
      <c r="B383" s="2" t="s">
        <v>470</v>
      </c>
      <c r="C383" s="2" t="s">
        <v>39</v>
      </c>
      <c r="D383" s="51">
        <v>601401.28</v>
      </c>
      <c r="E383" s="51">
        <v>15356.93</v>
      </c>
      <c r="F383" s="1">
        <v>45043</v>
      </c>
      <c r="G383" s="1">
        <v>45165</v>
      </c>
      <c r="H383" s="2" t="s">
        <v>474</v>
      </c>
      <c r="I383" s="2" t="s">
        <v>13</v>
      </c>
      <c r="J383">
        <f>Sheet1[[#This Row],[policy_end_date]]-Sheet1[[#This Row],[policy_start_date]]</f>
        <v>122</v>
      </c>
      <c r="K383" s="5">
        <f>(Sheet1[[#This Row],[policy_end_date]]-Sheet1[[#This Row],[policy_start_date]])/365</f>
        <v>0.33424657534246577</v>
      </c>
      <c r="L383" s="2" t="str">
        <f>IF(Sheet1[[#This Row],[coverage_amount]]&lt;300000,"Low",IF(Sheet1[[#This Row],[coverage_amount]]&lt;700000,"Medium","High"))</f>
        <v>Medium</v>
      </c>
      <c r="M383" s="2" t="str">
        <f>IF(Sheet1[[#This Row],[annual_premium]]&lt;15000,"Low",IF(Sheet1[[#This Row],[annual_premium]]&lt;35000,"Medium","High"))</f>
        <v>Medium</v>
      </c>
      <c r="N383" s="2">
        <f>YEAR(Sheet1[[#This Row],[policy_start_date]])</f>
        <v>2023</v>
      </c>
      <c r="O383" s="2" t="str">
        <f>TEXT(Sheet1[[#This Row],[policy_start_date]],"mmm")</f>
        <v>Apr</v>
      </c>
      <c r="P383" s="2" t="str">
        <f>"Q"&amp;ROUNDUP(MONTH(Sheet1[[#This Row],[policy_start_date]])/3,0)</f>
        <v>Q2</v>
      </c>
      <c r="Q383" s="2">
        <f ca="1">DATEDIF(Sheet1[[#This Row],[policy_start_date]],TODAY(),"D")</f>
        <v>1189</v>
      </c>
      <c r="R383" s="2">
        <f>YEAR(Sheet1[[#This Row],[policy_end_date]])</f>
        <v>2023</v>
      </c>
      <c r="S383" s="2" t="str">
        <f>TEXT(Sheet1[[#This Row],[policy_end_date]],"mmm")</f>
        <v>Aug</v>
      </c>
      <c r="T383" s="2" t="str">
        <f>IF(Sheet1[[#This Row],[status]]="Active","Active","Inactive")</f>
        <v>Active</v>
      </c>
      <c r="U383" s="6">
        <f>Sheet1[[#This Row],[coverage_amount]]/Sheet1[[#This Row],[annual_premium]]</f>
        <v>39.161556378781434</v>
      </c>
    </row>
    <row r="384" spans="1:21" x14ac:dyDescent="0.3">
      <c r="A384" s="2" t="s">
        <v>963</v>
      </c>
      <c r="B384" s="2" t="s">
        <v>964</v>
      </c>
      <c r="C384" s="2" t="s">
        <v>16</v>
      </c>
      <c r="D384" s="51">
        <v>286285.31</v>
      </c>
      <c r="E384" s="51">
        <v>34225.910000000003</v>
      </c>
      <c r="F384" s="1">
        <v>45338</v>
      </c>
      <c r="G384" s="1">
        <v>45531</v>
      </c>
      <c r="H384" s="2" t="s">
        <v>257</v>
      </c>
      <c r="I384" s="2" t="s">
        <v>13</v>
      </c>
      <c r="J384">
        <f>Sheet1[[#This Row],[policy_end_date]]-Sheet1[[#This Row],[policy_start_date]]</f>
        <v>193</v>
      </c>
      <c r="K384" s="5">
        <f>(Sheet1[[#This Row],[policy_end_date]]-Sheet1[[#This Row],[policy_start_date]])/365</f>
        <v>0.52876712328767128</v>
      </c>
      <c r="L384" s="2" t="str">
        <f>IF(Sheet1[[#This Row],[coverage_amount]]&lt;300000,"Low",IF(Sheet1[[#This Row],[coverage_amount]]&lt;700000,"Medium","High"))</f>
        <v>Low</v>
      </c>
      <c r="M384" s="2" t="str">
        <f>IF(Sheet1[[#This Row],[annual_premium]]&lt;15000,"Low",IF(Sheet1[[#This Row],[annual_premium]]&lt;35000,"Medium","High"))</f>
        <v>Medium</v>
      </c>
      <c r="N384" s="2">
        <f>YEAR(Sheet1[[#This Row],[policy_start_date]])</f>
        <v>2024</v>
      </c>
      <c r="O384" s="2" t="str">
        <f>TEXT(Sheet1[[#This Row],[policy_start_date]],"mmm")</f>
        <v>Feb</v>
      </c>
      <c r="P384" s="2" t="str">
        <f>"Q"&amp;ROUNDUP(MONTH(Sheet1[[#This Row],[policy_start_date]])/3,0)</f>
        <v>Q1</v>
      </c>
      <c r="Q384" s="2">
        <f ca="1">DATEDIF(Sheet1[[#This Row],[policy_start_date]],TODAY(),"D")</f>
        <v>894</v>
      </c>
      <c r="R384" s="2">
        <f>YEAR(Sheet1[[#This Row],[policy_end_date]])</f>
        <v>2024</v>
      </c>
      <c r="S384" s="2" t="str">
        <f>TEXT(Sheet1[[#This Row],[policy_end_date]],"mmm")</f>
        <v>Aug</v>
      </c>
      <c r="T384" s="2" t="str">
        <f>IF(Sheet1[[#This Row],[status]]="Active","Active","Inactive")</f>
        <v>Active</v>
      </c>
      <c r="U384" s="6">
        <f>Sheet1[[#This Row],[coverage_amount]]/Sheet1[[#This Row],[annual_premium]]</f>
        <v>8.3645784728587191</v>
      </c>
    </row>
    <row r="385" spans="1:21" x14ac:dyDescent="0.3">
      <c r="A385" s="2" t="s">
        <v>965</v>
      </c>
      <c r="B385" s="2" t="s">
        <v>966</v>
      </c>
      <c r="C385" s="2" t="s">
        <v>39</v>
      </c>
      <c r="D385" s="51">
        <v>380171.6</v>
      </c>
      <c r="E385" s="51">
        <v>12459.63</v>
      </c>
      <c r="F385" s="1">
        <v>45006</v>
      </c>
      <c r="G385" s="1">
        <v>45574</v>
      </c>
      <c r="H385" s="2" t="s">
        <v>551</v>
      </c>
      <c r="I385" s="2" t="s">
        <v>13</v>
      </c>
      <c r="J385">
        <f>Sheet1[[#This Row],[policy_end_date]]-Sheet1[[#This Row],[policy_start_date]]</f>
        <v>568</v>
      </c>
      <c r="K385" s="5">
        <f>(Sheet1[[#This Row],[policy_end_date]]-Sheet1[[#This Row],[policy_start_date]])/365</f>
        <v>1.5561643835616439</v>
      </c>
      <c r="L385" s="2" t="str">
        <f>IF(Sheet1[[#This Row],[coverage_amount]]&lt;300000,"Low",IF(Sheet1[[#This Row],[coverage_amount]]&lt;700000,"Medium","High"))</f>
        <v>Medium</v>
      </c>
      <c r="M385" s="2" t="str">
        <f>IF(Sheet1[[#This Row],[annual_premium]]&lt;15000,"Low",IF(Sheet1[[#This Row],[annual_premium]]&lt;35000,"Medium","High"))</f>
        <v>Low</v>
      </c>
      <c r="N385" s="2">
        <f>YEAR(Sheet1[[#This Row],[policy_start_date]])</f>
        <v>2023</v>
      </c>
      <c r="O385" s="2" t="str">
        <f>TEXT(Sheet1[[#This Row],[policy_start_date]],"mmm")</f>
        <v>Mar</v>
      </c>
      <c r="P385" s="2" t="str">
        <f>"Q"&amp;ROUNDUP(MONTH(Sheet1[[#This Row],[policy_start_date]])/3,0)</f>
        <v>Q1</v>
      </c>
      <c r="Q385" s="2">
        <f ca="1">DATEDIF(Sheet1[[#This Row],[policy_start_date]],TODAY(),"D")</f>
        <v>1226</v>
      </c>
      <c r="R385" s="2">
        <f>YEAR(Sheet1[[#This Row],[policy_end_date]])</f>
        <v>2024</v>
      </c>
      <c r="S385" s="2" t="str">
        <f>TEXT(Sheet1[[#This Row],[policy_end_date]],"mmm")</f>
        <v>Oct</v>
      </c>
      <c r="T385" s="2" t="str">
        <f>IF(Sheet1[[#This Row],[status]]="Active","Active","Inactive")</f>
        <v>Active</v>
      </c>
      <c r="U385" s="6">
        <f>Sheet1[[#This Row],[coverage_amount]]/Sheet1[[#This Row],[annual_premium]]</f>
        <v>30.51227042857613</v>
      </c>
    </row>
    <row r="386" spans="1:21" x14ac:dyDescent="0.3">
      <c r="A386" s="2" t="s">
        <v>967</v>
      </c>
      <c r="B386" s="2" t="s">
        <v>968</v>
      </c>
      <c r="C386" s="2" t="s">
        <v>27</v>
      </c>
      <c r="D386" s="51">
        <v>694705.87</v>
      </c>
      <c r="E386" s="51">
        <v>21288.92</v>
      </c>
      <c r="F386" s="1">
        <v>45006</v>
      </c>
      <c r="G386" s="1">
        <v>45754</v>
      </c>
      <c r="H386" s="2" t="s">
        <v>225</v>
      </c>
      <c r="I386" s="2" t="s">
        <v>18</v>
      </c>
      <c r="J386">
        <f>Sheet1[[#This Row],[policy_end_date]]-Sheet1[[#This Row],[policy_start_date]]</f>
        <v>748</v>
      </c>
      <c r="K386" s="5">
        <f>(Sheet1[[#This Row],[policy_end_date]]-Sheet1[[#This Row],[policy_start_date]])/365</f>
        <v>2.0493150684931507</v>
      </c>
      <c r="L386" s="2" t="str">
        <f>IF(Sheet1[[#This Row],[coverage_amount]]&lt;300000,"Low",IF(Sheet1[[#This Row],[coverage_amount]]&lt;700000,"Medium","High"))</f>
        <v>Medium</v>
      </c>
      <c r="M386" s="2" t="str">
        <f>IF(Sheet1[[#This Row],[annual_premium]]&lt;15000,"Low",IF(Sheet1[[#This Row],[annual_premium]]&lt;35000,"Medium","High"))</f>
        <v>Medium</v>
      </c>
      <c r="N386" s="2">
        <f>YEAR(Sheet1[[#This Row],[policy_start_date]])</f>
        <v>2023</v>
      </c>
      <c r="O386" s="2" t="str">
        <f>TEXT(Sheet1[[#This Row],[policy_start_date]],"mmm")</f>
        <v>Mar</v>
      </c>
      <c r="P386" s="2" t="str">
        <f>"Q"&amp;ROUNDUP(MONTH(Sheet1[[#This Row],[policy_start_date]])/3,0)</f>
        <v>Q1</v>
      </c>
      <c r="Q386" s="2">
        <f ca="1">DATEDIF(Sheet1[[#This Row],[policy_start_date]],TODAY(),"D")</f>
        <v>1226</v>
      </c>
      <c r="R386" s="2">
        <f>YEAR(Sheet1[[#This Row],[policy_end_date]])</f>
        <v>2025</v>
      </c>
      <c r="S386" s="2" t="str">
        <f>TEXT(Sheet1[[#This Row],[policy_end_date]],"mmm")</f>
        <v>Apr</v>
      </c>
      <c r="T386" s="2" t="str">
        <f>IF(Sheet1[[#This Row],[status]]="Active","Active","Inactive")</f>
        <v>Inactive</v>
      </c>
      <c r="U386" s="6">
        <f>Sheet1[[#This Row],[coverage_amount]]/Sheet1[[#This Row],[annual_premium]]</f>
        <v>32.632273971624677</v>
      </c>
    </row>
    <row r="387" spans="1:21" x14ac:dyDescent="0.3">
      <c r="A387" s="2" t="s">
        <v>969</v>
      </c>
      <c r="B387" s="2" t="s">
        <v>970</v>
      </c>
      <c r="C387" s="2" t="s">
        <v>35</v>
      </c>
      <c r="D387" s="51">
        <v>161927.15</v>
      </c>
      <c r="E387" s="51">
        <v>3455.6</v>
      </c>
      <c r="F387" s="1">
        <v>45084</v>
      </c>
      <c r="G387" s="1">
        <v>45786</v>
      </c>
      <c r="H387" s="2" t="s">
        <v>248</v>
      </c>
      <c r="I387" s="2" t="s">
        <v>29</v>
      </c>
      <c r="J387">
        <f>Sheet1[[#This Row],[policy_end_date]]-Sheet1[[#This Row],[policy_start_date]]</f>
        <v>702</v>
      </c>
      <c r="K387" s="5">
        <f>(Sheet1[[#This Row],[policy_end_date]]-Sheet1[[#This Row],[policy_start_date]])/365</f>
        <v>1.9232876712328768</v>
      </c>
      <c r="L387" s="2" t="str">
        <f>IF(Sheet1[[#This Row],[coverage_amount]]&lt;300000,"Low",IF(Sheet1[[#This Row],[coverage_amount]]&lt;700000,"Medium","High"))</f>
        <v>Low</v>
      </c>
      <c r="M387" s="2" t="str">
        <f>IF(Sheet1[[#This Row],[annual_premium]]&lt;15000,"Low",IF(Sheet1[[#This Row],[annual_premium]]&lt;35000,"Medium","High"))</f>
        <v>Low</v>
      </c>
      <c r="N387" s="2">
        <f>YEAR(Sheet1[[#This Row],[policy_start_date]])</f>
        <v>2023</v>
      </c>
      <c r="O387" s="2" t="str">
        <f>TEXT(Sheet1[[#This Row],[policy_start_date]],"mmm")</f>
        <v>Jun</v>
      </c>
      <c r="P387" s="2" t="str">
        <f>"Q"&amp;ROUNDUP(MONTH(Sheet1[[#This Row],[policy_start_date]])/3,0)</f>
        <v>Q2</v>
      </c>
      <c r="Q387" s="2">
        <f ca="1">DATEDIF(Sheet1[[#This Row],[policy_start_date]],TODAY(),"D")</f>
        <v>1148</v>
      </c>
      <c r="R387" s="2">
        <f>YEAR(Sheet1[[#This Row],[policy_end_date]])</f>
        <v>2025</v>
      </c>
      <c r="S387" s="2" t="str">
        <f>TEXT(Sheet1[[#This Row],[policy_end_date]],"mmm")</f>
        <v>May</v>
      </c>
      <c r="T387" s="2" t="str">
        <f>IF(Sheet1[[#This Row],[status]]="Active","Active","Inactive")</f>
        <v>Inactive</v>
      </c>
      <c r="U387" s="6">
        <f>Sheet1[[#This Row],[coverage_amount]]/Sheet1[[#This Row],[annual_premium]]</f>
        <v>46.859344252807034</v>
      </c>
    </row>
    <row r="388" spans="1:21" x14ac:dyDescent="0.3">
      <c r="A388" s="2" t="s">
        <v>971</v>
      </c>
      <c r="B388" s="2" t="s">
        <v>972</v>
      </c>
      <c r="C388" s="2" t="s">
        <v>11</v>
      </c>
      <c r="D388" s="51">
        <v>104654.98</v>
      </c>
      <c r="E388" s="51">
        <v>17578.330000000002</v>
      </c>
      <c r="F388" s="1">
        <v>45147</v>
      </c>
      <c r="G388" s="1">
        <v>45226</v>
      </c>
      <c r="H388" s="2" t="s">
        <v>973</v>
      </c>
      <c r="I388" s="2" t="s">
        <v>18</v>
      </c>
      <c r="J388">
        <f>Sheet1[[#This Row],[policy_end_date]]-Sheet1[[#This Row],[policy_start_date]]</f>
        <v>79</v>
      </c>
      <c r="K388" s="5">
        <f>(Sheet1[[#This Row],[policy_end_date]]-Sheet1[[#This Row],[policy_start_date]])/365</f>
        <v>0.21643835616438356</v>
      </c>
      <c r="L388" s="2" t="str">
        <f>IF(Sheet1[[#This Row],[coverage_amount]]&lt;300000,"Low",IF(Sheet1[[#This Row],[coverage_amount]]&lt;700000,"Medium","High"))</f>
        <v>Low</v>
      </c>
      <c r="M388" s="2" t="str">
        <f>IF(Sheet1[[#This Row],[annual_premium]]&lt;15000,"Low",IF(Sheet1[[#This Row],[annual_premium]]&lt;35000,"Medium","High"))</f>
        <v>Medium</v>
      </c>
      <c r="N388" s="2">
        <f>YEAR(Sheet1[[#This Row],[policy_start_date]])</f>
        <v>2023</v>
      </c>
      <c r="O388" s="2" t="str">
        <f>TEXT(Sheet1[[#This Row],[policy_start_date]],"mmm")</f>
        <v>Aug</v>
      </c>
      <c r="P388" s="2" t="str">
        <f>"Q"&amp;ROUNDUP(MONTH(Sheet1[[#This Row],[policy_start_date]])/3,0)</f>
        <v>Q3</v>
      </c>
      <c r="Q388" s="2">
        <f ca="1">DATEDIF(Sheet1[[#This Row],[policy_start_date]],TODAY(),"D")</f>
        <v>1085</v>
      </c>
      <c r="R388" s="2">
        <f>YEAR(Sheet1[[#This Row],[policy_end_date]])</f>
        <v>2023</v>
      </c>
      <c r="S388" s="2" t="str">
        <f>TEXT(Sheet1[[#This Row],[policy_end_date]],"mmm")</f>
        <v>Oct</v>
      </c>
      <c r="T388" s="2" t="str">
        <f>IF(Sheet1[[#This Row],[status]]="Active","Active","Inactive")</f>
        <v>Inactive</v>
      </c>
      <c r="U388" s="6">
        <f>Sheet1[[#This Row],[coverage_amount]]/Sheet1[[#This Row],[annual_premium]]</f>
        <v>5.953636096261703</v>
      </c>
    </row>
    <row r="389" spans="1:21" x14ac:dyDescent="0.3">
      <c r="A389" s="2" t="s">
        <v>974</v>
      </c>
      <c r="B389" s="2" t="s">
        <v>975</v>
      </c>
      <c r="C389" s="2" t="s">
        <v>35</v>
      </c>
      <c r="D389" s="51">
        <v>708037.9</v>
      </c>
      <c r="E389" s="51">
        <v>29656.79</v>
      </c>
      <c r="F389" s="1">
        <v>44343</v>
      </c>
      <c r="G389" s="1">
        <v>45007</v>
      </c>
      <c r="H389" s="2" t="s">
        <v>228</v>
      </c>
      <c r="I389" s="2" t="s">
        <v>29</v>
      </c>
      <c r="J389">
        <f>Sheet1[[#This Row],[policy_end_date]]-Sheet1[[#This Row],[policy_start_date]]</f>
        <v>664</v>
      </c>
      <c r="K389" s="5">
        <f>(Sheet1[[#This Row],[policy_end_date]]-Sheet1[[#This Row],[policy_start_date]])/365</f>
        <v>1.8191780821917809</v>
      </c>
      <c r="L389" s="2" t="str">
        <f>IF(Sheet1[[#This Row],[coverage_amount]]&lt;300000,"Low",IF(Sheet1[[#This Row],[coverage_amount]]&lt;700000,"Medium","High"))</f>
        <v>High</v>
      </c>
      <c r="M389" s="2" t="str">
        <f>IF(Sheet1[[#This Row],[annual_premium]]&lt;15000,"Low",IF(Sheet1[[#This Row],[annual_premium]]&lt;35000,"Medium","High"))</f>
        <v>Medium</v>
      </c>
      <c r="N389" s="2">
        <f>YEAR(Sheet1[[#This Row],[policy_start_date]])</f>
        <v>2021</v>
      </c>
      <c r="O389" s="2" t="str">
        <f>TEXT(Sheet1[[#This Row],[policy_start_date]],"mmm")</f>
        <v>May</v>
      </c>
      <c r="P389" s="2" t="str">
        <f>"Q"&amp;ROUNDUP(MONTH(Sheet1[[#This Row],[policy_start_date]])/3,0)</f>
        <v>Q2</v>
      </c>
      <c r="Q389" s="2">
        <f ca="1">DATEDIF(Sheet1[[#This Row],[policy_start_date]],TODAY(),"D")</f>
        <v>1889</v>
      </c>
      <c r="R389" s="2">
        <f>YEAR(Sheet1[[#This Row],[policy_end_date]])</f>
        <v>2023</v>
      </c>
      <c r="S389" s="2" t="str">
        <f>TEXT(Sheet1[[#This Row],[policy_end_date]],"mmm")</f>
        <v>Mar</v>
      </c>
      <c r="T389" s="2" t="str">
        <f>IF(Sheet1[[#This Row],[status]]="Active","Active","Inactive")</f>
        <v>Inactive</v>
      </c>
      <c r="U389" s="6">
        <f>Sheet1[[#This Row],[coverage_amount]]/Sheet1[[#This Row],[annual_premium]]</f>
        <v>23.874394362977249</v>
      </c>
    </row>
    <row r="390" spans="1:21" x14ac:dyDescent="0.3">
      <c r="A390" s="2" t="s">
        <v>976</v>
      </c>
      <c r="B390" s="2" t="s">
        <v>977</v>
      </c>
      <c r="C390" s="2" t="s">
        <v>16</v>
      </c>
      <c r="D390" s="51">
        <v>868089.89</v>
      </c>
      <c r="E390" s="51">
        <v>28391.54</v>
      </c>
      <c r="F390" s="1">
        <v>44782</v>
      </c>
      <c r="G390" s="1">
        <v>45152</v>
      </c>
      <c r="H390" s="2" t="s">
        <v>304</v>
      </c>
      <c r="I390" s="2" t="s">
        <v>13</v>
      </c>
      <c r="J390">
        <f>Sheet1[[#This Row],[policy_end_date]]-Sheet1[[#This Row],[policy_start_date]]</f>
        <v>370</v>
      </c>
      <c r="K390" s="5">
        <f>(Sheet1[[#This Row],[policy_end_date]]-Sheet1[[#This Row],[policy_start_date]])/365</f>
        <v>1.0136986301369864</v>
      </c>
      <c r="L390" s="2" t="str">
        <f>IF(Sheet1[[#This Row],[coverage_amount]]&lt;300000,"Low",IF(Sheet1[[#This Row],[coverage_amount]]&lt;700000,"Medium","High"))</f>
        <v>High</v>
      </c>
      <c r="M390" s="2" t="str">
        <f>IF(Sheet1[[#This Row],[annual_premium]]&lt;15000,"Low",IF(Sheet1[[#This Row],[annual_premium]]&lt;35000,"Medium","High"))</f>
        <v>Medium</v>
      </c>
      <c r="N390" s="2">
        <f>YEAR(Sheet1[[#This Row],[policy_start_date]])</f>
        <v>2022</v>
      </c>
      <c r="O390" s="2" t="str">
        <f>TEXT(Sheet1[[#This Row],[policy_start_date]],"mmm")</f>
        <v>Aug</v>
      </c>
      <c r="P390" s="2" t="str">
        <f>"Q"&amp;ROUNDUP(MONTH(Sheet1[[#This Row],[policy_start_date]])/3,0)</f>
        <v>Q3</v>
      </c>
      <c r="Q390" s="2">
        <f ca="1">DATEDIF(Sheet1[[#This Row],[policy_start_date]],TODAY(),"D")</f>
        <v>1450</v>
      </c>
      <c r="R390" s="2">
        <f>YEAR(Sheet1[[#This Row],[policy_end_date]])</f>
        <v>2023</v>
      </c>
      <c r="S390" s="2" t="str">
        <f>TEXT(Sheet1[[#This Row],[policy_end_date]],"mmm")</f>
        <v>Aug</v>
      </c>
      <c r="T390" s="2" t="str">
        <f>IF(Sheet1[[#This Row],[status]]="Active","Active","Inactive")</f>
        <v>Active</v>
      </c>
      <c r="U390" s="6">
        <f>Sheet1[[#This Row],[coverage_amount]]/Sheet1[[#This Row],[annual_premium]]</f>
        <v>30.575653522140751</v>
      </c>
    </row>
    <row r="391" spans="1:21" x14ac:dyDescent="0.3">
      <c r="A391" s="2" t="s">
        <v>978</v>
      </c>
      <c r="B391" s="2" t="s">
        <v>979</v>
      </c>
      <c r="C391" s="2" t="s">
        <v>11</v>
      </c>
      <c r="D391" s="51">
        <v>551849.59</v>
      </c>
      <c r="E391" s="51">
        <v>7833.63</v>
      </c>
      <c r="F391" s="1">
        <v>44818</v>
      </c>
      <c r="G391" s="1">
        <v>45129</v>
      </c>
      <c r="H391" s="2" t="s">
        <v>980</v>
      </c>
      <c r="I391" s="2" t="s">
        <v>18</v>
      </c>
      <c r="J391">
        <f>Sheet1[[#This Row],[policy_end_date]]-Sheet1[[#This Row],[policy_start_date]]</f>
        <v>311</v>
      </c>
      <c r="K391" s="5">
        <f>(Sheet1[[#This Row],[policy_end_date]]-Sheet1[[#This Row],[policy_start_date]])/365</f>
        <v>0.852054794520548</v>
      </c>
      <c r="L391" s="2" t="str">
        <f>IF(Sheet1[[#This Row],[coverage_amount]]&lt;300000,"Low",IF(Sheet1[[#This Row],[coverage_amount]]&lt;700000,"Medium","High"))</f>
        <v>Medium</v>
      </c>
      <c r="M391" s="2" t="str">
        <f>IF(Sheet1[[#This Row],[annual_premium]]&lt;15000,"Low",IF(Sheet1[[#This Row],[annual_premium]]&lt;35000,"Medium","High"))</f>
        <v>Low</v>
      </c>
      <c r="N391" s="2">
        <f>YEAR(Sheet1[[#This Row],[policy_start_date]])</f>
        <v>2022</v>
      </c>
      <c r="O391" s="2" t="str">
        <f>TEXT(Sheet1[[#This Row],[policy_start_date]],"mmm")</f>
        <v>Sep</v>
      </c>
      <c r="P391" s="2" t="str">
        <f>"Q"&amp;ROUNDUP(MONTH(Sheet1[[#This Row],[policy_start_date]])/3,0)</f>
        <v>Q3</v>
      </c>
      <c r="Q391" s="2">
        <f ca="1">DATEDIF(Sheet1[[#This Row],[policy_start_date]],TODAY(),"D")</f>
        <v>1414</v>
      </c>
      <c r="R391" s="2">
        <f>YEAR(Sheet1[[#This Row],[policy_end_date]])</f>
        <v>2023</v>
      </c>
      <c r="S391" s="2" t="str">
        <f>TEXT(Sheet1[[#This Row],[policy_end_date]],"mmm")</f>
        <v>Jul</v>
      </c>
      <c r="T391" s="2" t="str">
        <f>IF(Sheet1[[#This Row],[status]]="Active","Active","Inactive")</f>
        <v>Inactive</v>
      </c>
      <c r="U391" s="6">
        <f>Sheet1[[#This Row],[coverage_amount]]/Sheet1[[#This Row],[annual_premium]]</f>
        <v>70.446215866718234</v>
      </c>
    </row>
    <row r="392" spans="1:21" x14ac:dyDescent="0.3">
      <c r="A392" s="2" t="s">
        <v>981</v>
      </c>
      <c r="B392" s="2" t="s">
        <v>982</v>
      </c>
      <c r="C392" s="2" t="s">
        <v>16</v>
      </c>
      <c r="D392" s="51">
        <v>870988</v>
      </c>
      <c r="E392" s="51">
        <v>10469.780000000001</v>
      </c>
      <c r="F392" s="1">
        <v>45413</v>
      </c>
      <c r="G392" s="1">
        <v>45603</v>
      </c>
      <c r="H392" s="2" t="s">
        <v>748</v>
      </c>
      <c r="I392" s="2" t="s">
        <v>18</v>
      </c>
      <c r="J392">
        <f>Sheet1[[#This Row],[policy_end_date]]-Sheet1[[#This Row],[policy_start_date]]</f>
        <v>190</v>
      </c>
      <c r="K392" s="5">
        <f>(Sheet1[[#This Row],[policy_end_date]]-Sheet1[[#This Row],[policy_start_date]])/365</f>
        <v>0.52054794520547942</v>
      </c>
      <c r="L392" s="2" t="str">
        <f>IF(Sheet1[[#This Row],[coverage_amount]]&lt;300000,"Low",IF(Sheet1[[#This Row],[coverage_amount]]&lt;700000,"Medium","High"))</f>
        <v>High</v>
      </c>
      <c r="M392" s="2" t="str">
        <f>IF(Sheet1[[#This Row],[annual_premium]]&lt;15000,"Low",IF(Sheet1[[#This Row],[annual_premium]]&lt;35000,"Medium","High"))</f>
        <v>Low</v>
      </c>
      <c r="N392" s="2">
        <f>YEAR(Sheet1[[#This Row],[policy_start_date]])</f>
        <v>2024</v>
      </c>
      <c r="O392" s="2" t="str">
        <f>TEXT(Sheet1[[#This Row],[policy_start_date]],"mmm")</f>
        <v>May</v>
      </c>
      <c r="P392" s="2" t="str">
        <f>"Q"&amp;ROUNDUP(MONTH(Sheet1[[#This Row],[policy_start_date]])/3,0)</f>
        <v>Q2</v>
      </c>
      <c r="Q392" s="2">
        <f ca="1">DATEDIF(Sheet1[[#This Row],[policy_start_date]],TODAY(),"D")</f>
        <v>819</v>
      </c>
      <c r="R392" s="2">
        <f>YEAR(Sheet1[[#This Row],[policy_end_date]])</f>
        <v>2024</v>
      </c>
      <c r="S392" s="2" t="str">
        <f>TEXT(Sheet1[[#This Row],[policy_end_date]],"mmm")</f>
        <v>Nov</v>
      </c>
      <c r="T392" s="2" t="str">
        <f>IF(Sheet1[[#This Row],[status]]="Active","Active","Inactive")</f>
        <v>Inactive</v>
      </c>
      <c r="U392" s="6">
        <f>Sheet1[[#This Row],[coverage_amount]]/Sheet1[[#This Row],[annual_premium]]</f>
        <v>83.190668762858436</v>
      </c>
    </row>
    <row r="393" spans="1:21" x14ac:dyDescent="0.3">
      <c r="A393" s="2" t="s">
        <v>983</v>
      </c>
      <c r="B393" s="2" t="s">
        <v>984</v>
      </c>
      <c r="C393" s="2" t="s">
        <v>27</v>
      </c>
      <c r="D393" s="51">
        <v>927464.21</v>
      </c>
      <c r="E393" s="51">
        <v>45815.42</v>
      </c>
      <c r="F393" s="1">
        <v>45361</v>
      </c>
      <c r="G393" s="1">
        <v>45682</v>
      </c>
      <c r="H393" s="2" t="s">
        <v>762</v>
      </c>
      <c r="I393" s="2" t="s">
        <v>18</v>
      </c>
      <c r="J393">
        <f>Sheet1[[#This Row],[policy_end_date]]-Sheet1[[#This Row],[policy_start_date]]</f>
        <v>321</v>
      </c>
      <c r="K393" s="5">
        <f>(Sheet1[[#This Row],[policy_end_date]]-Sheet1[[#This Row],[policy_start_date]])/365</f>
        <v>0.8794520547945206</v>
      </c>
      <c r="L393" s="2" t="str">
        <f>IF(Sheet1[[#This Row],[coverage_amount]]&lt;300000,"Low",IF(Sheet1[[#This Row],[coverage_amount]]&lt;700000,"Medium","High"))</f>
        <v>High</v>
      </c>
      <c r="M393" s="2" t="str">
        <f>IF(Sheet1[[#This Row],[annual_premium]]&lt;15000,"Low",IF(Sheet1[[#This Row],[annual_premium]]&lt;35000,"Medium","High"))</f>
        <v>High</v>
      </c>
      <c r="N393" s="2">
        <f>YEAR(Sheet1[[#This Row],[policy_start_date]])</f>
        <v>2024</v>
      </c>
      <c r="O393" s="2" t="str">
        <f>TEXT(Sheet1[[#This Row],[policy_start_date]],"mmm")</f>
        <v>Mar</v>
      </c>
      <c r="P393" s="2" t="str">
        <f>"Q"&amp;ROUNDUP(MONTH(Sheet1[[#This Row],[policy_start_date]])/3,0)</f>
        <v>Q1</v>
      </c>
      <c r="Q393" s="2">
        <f ca="1">DATEDIF(Sheet1[[#This Row],[policy_start_date]],TODAY(),"D")</f>
        <v>871</v>
      </c>
      <c r="R393" s="2">
        <f>YEAR(Sheet1[[#This Row],[policy_end_date]])</f>
        <v>2025</v>
      </c>
      <c r="S393" s="2" t="str">
        <f>TEXT(Sheet1[[#This Row],[policy_end_date]],"mmm")</f>
        <v>Jan</v>
      </c>
      <c r="T393" s="2" t="str">
        <f>IF(Sheet1[[#This Row],[status]]="Active","Active","Inactive")</f>
        <v>Inactive</v>
      </c>
      <c r="U393" s="6">
        <f>Sheet1[[#This Row],[coverage_amount]]/Sheet1[[#This Row],[annual_premium]]</f>
        <v>20.243494657475583</v>
      </c>
    </row>
    <row r="394" spans="1:21" x14ac:dyDescent="0.3">
      <c r="A394" s="2" t="s">
        <v>985</v>
      </c>
      <c r="B394" s="2" t="s">
        <v>373</v>
      </c>
      <c r="C394" s="2" t="s">
        <v>39</v>
      </c>
      <c r="D394" s="51">
        <v>783113.31</v>
      </c>
      <c r="E394" s="51">
        <v>14101.8</v>
      </c>
      <c r="F394" s="1">
        <v>44620</v>
      </c>
      <c r="G394" s="1">
        <v>45022</v>
      </c>
      <c r="H394" s="2" t="s">
        <v>858</v>
      </c>
      <c r="I394" s="2" t="s">
        <v>13</v>
      </c>
      <c r="J394">
        <f>Sheet1[[#This Row],[policy_end_date]]-Sheet1[[#This Row],[policy_start_date]]</f>
        <v>402</v>
      </c>
      <c r="K394" s="5">
        <f>(Sheet1[[#This Row],[policy_end_date]]-Sheet1[[#This Row],[policy_start_date]])/365</f>
        <v>1.1013698630136985</v>
      </c>
      <c r="L394" s="2" t="str">
        <f>IF(Sheet1[[#This Row],[coverage_amount]]&lt;300000,"Low",IF(Sheet1[[#This Row],[coverage_amount]]&lt;700000,"Medium","High"))</f>
        <v>High</v>
      </c>
      <c r="M394" s="2" t="str">
        <f>IF(Sheet1[[#This Row],[annual_premium]]&lt;15000,"Low",IF(Sheet1[[#This Row],[annual_premium]]&lt;35000,"Medium","High"))</f>
        <v>Low</v>
      </c>
      <c r="N394" s="2">
        <f>YEAR(Sheet1[[#This Row],[policy_start_date]])</f>
        <v>2022</v>
      </c>
      <c r="O394" s="2" t="str">
        <f>TEXT(Sheet1[[#This Row],[policy_start_date]],"mmm")</f>
        <v>Feb</v>
      </c>
      <c r="P394" s="2" t="str">
        <f>"Q"&amp;ROUNDUP(MONTH(Sheet1[[#This Row],[policy_start_date]])/3,0)</f>
        <v>Q1</v>
      </c>
      <c r="Q394" s="2">
        <f ca="1">DATEDIF(Sheet1[[#This Row],[policy_start_date]],TODAY(),"D")</f>
        <v>1612</v>
      </c>
      <c r="R394" s="2">
        <f>YEAR(Sheet1[[#This Row],[policy_end_date]])</f>
        <v>2023</v>
      </c>
      <c r="S394" s="2" t="str">
        <f>TEXT(Sheet1[[#This Row],[policy_end_date]],"mmm")</f>
        <v>Apr</v>
      </c>
      <c r="T394" s="2" t="str">
        <f>IF(Sheet1[[#This Row],[status]]="Active","Active","Inactive")</f>
        <v>Active</v>
      </c>
      <c r="U394" s="6">
        <f>Sheet1[[#This Row],[coverage_amount]]/Sheet1[[#This Row],[annual_premium]]</f>
        <v>55.532861762328217</v>
      </c>
    </row>
    <row r="395" spans="1:21" x14ac:dyDescent="0.3">
      <c r="A395" s="2" t="s">
        <v>986</v>
      </c>
      <c r="B395" s="2" t="s">
        <v>347</v>
      </c>
      <c r="C395" s="2" t="s">
        <v>35</v>
      </c>
      <c r="D395" s="51">
        <v>961071.2</v>
      </c>
      <c r="E395" s="51">
        <v>29245.96</v>
      </c>
      <c r="F395" s="1">
        <v>44842</v>
      </c>
      <c r="G395" s="1">
        <v>45332</v>
      </c>
      <c r="H395" s="2" t="s">
        <v>830</v>
      </c>
      <c r="I395" s="2" t="s">
        <v>13</v>
      </c>
      <c r="J395">
        <f>Sheet1[[#This Row],[policy_end_date]]-Sheet1[[#This Row],[policy_start_date]]</f>
        <v>490</v>
      </c>
      <c r="K395" s="5">
        <f>(Sheet1[[#This Row],[policy_end_date]]-Sheet1[[#This Row],[policy_start_date]])/365</f>
        <v>1.3424657534246576</v>
      </c>
      <c r="L395" s="2" t="str">
        <f>IF(Sheet1[[#This Row],[coverage_amount]]&lt;300000,"Low",IF(Sheet1[[#This Row],[coverage_amount]]&lt;700000,"Medium","High"))</f>
        <v>High</v>
      </c>
      <c r="M395" s="2" t="str">
        <f>IF(Sheet1[[#This Row],[annual_premium]]&lt;15000,"Low",IF(Sheet1[[#This Row],[annual_premium]]&lt;35000,"Medium","High"))</f>
        <v>Medium</v>
      </c>
      <c r="N395" s="2">
        <f>YEAR(Sheet1[[#This Row],[policy_start_date]])</f>
        <v>2022</v>
      </c>
      <c r="O395" s="2" t="str">
        <f>TEXT(Sheet1[[#This Row],[policy_start_date]],"mmm")</f>
        <v>Oct</v>
      </c>
      <c r="P395" s="2" t="str">
        <f>"Q"&amp;ROUNDUP(MONTH(Sheet1[[#This Row],[policy_start_date]])/3,0)</f>
        <v>Q4</v>
      </c>
      <c r="Q395" s="2">
        <f ca="1">DATEDIF(Sheet1[[#This Row],[policy_start_date]],TODAY(),"D")</f>
        <v>1390</v>
      </c>
      <c r="R395" s="2">
        <f>YEAR(Sheet1[[#This Row],[policy_end_date]])</f>
        <v>2024</v>
      </c>
      <c r="S395" s="2" t="str">
        <f>TEXT(Sheet1[[#This Row],[policy_end_date]],"mmm")</f>
        <v>Feb</v>
      </c>
      <c r="T395" s="2" t="str">
        <f>IF(Sheet1[[#This Row],[status]]="Active","Active","Inactive")</f>
        <v>Active</v>
      </c>
      <c r="U395" s="6">
        <f>Sheet1[[#This Row],[coverage_amount]]/Sheet1[[#This Row],[annual_premium]]</f>
        <v>32.861673885897403</v>
      </c>
    </row>
    <row r="396" spans="1:21" x14ac:dyDescent="0.3">
      <c r="A396" s="2" t="s">
        <v>987</v>
      </c>
      <c r="B396" s="2" t="s">
        <v>671</v>
      </c>
      <c r="C396" s="2" t="s">
        <v>11</v>
      </c>
      <c r="D396" s="51">
        <v>241720.42</v>
      </c>
      <c r="E396" s="51">
        <v>29049.61</v>
      </c>
      <c r="F396" s="1">
        <v>44429</v>
      </c>
      <c r="G396" s="1">
        <v>44831</v>
      </c>
      <c r="H396" s="2" t="s">
        <v>988</v>
      </c>
      <c r="I396" s="2" t="s">
        <v>29</v>
      </c>
      <c r="J396">
        <f>Sheet1[[#This Row],[policy_end_date]]-Sheet1[[#This Row],[policy_start_date]]</f>
        <v>402</v>
      </c>
      <c r="K396" s="5">
        <f>(Sheet1[[#This Row],[policy_end_date]]-Sheet1[[#This Row],[policy_start_date]])/365</f>
        <v>1.1013698630136985</v>
      </c>
      <c r="L396" s="2" t="str">
        <f>IF(Sheet1[[#This Row],[coverage_amount]]&lt;300000,"Low",IF(Sheet1[[#This Row],[coverage_amount]]&lt;700000,"Medium","High"))</f>
        <v>Low</v>
      </c>
      <c r="M396" s="2" t="str">
        <f>IF(Sheet1[[#This Row],[annual_premium]]&lt;15000,"Low",IF(Sheet1[[#This Row],[annual_premium]]&lt;35000,"Medium","High"))</f>
        <v>Medium</v>
      </c>
      <c r="N396" s="2">
        <f>YEAR(Sheet1[[#This Row],[policy_start_date]])</f>
        <v>2021</v>
      </c>
      <c r="O396" s="2" t="str">
        <f>TEXT(Sheet1[[#This Row],[policy_start_date]],"mmm")</f>
        <v>Aug</v>
      </c>
      <c r="P396" s="2" t="str">
        <f>"Q"&amp;ROUNDUP(MONTH(Sheet1[[#This Row],[policy_start_date]])/3,0)</f>
        <v>Q3</v>
      </c>
      <c r="Q396" s="2">
        <f ca="1">DATEDIF(Sheet1[[#This Row],[policy_start_date]],TODAY(),"D")</f>
        <v>1803</v>
      </c>
      <c r="R396" s="2">
        <f>YEAR(Sheet1[[#This Row],[policy_end_date]])</f>
        <v>2022</v>
      </c>
      <c r="S396" s="2" t="str">
        <f>TEXT(Sheet1[[#This Row],[policy_end_date]],"mmm")</f>
        <v>Sep</v>
      </c>
      <c r="T396" s="2" t="str">
        <f>IF(Sheet1[[#This Row],[status]]="Active","Active","Inactive")</f>
        <v>Inactive</v>
      </c>
      <c r="U396" s="6">
        <f>Sheet1[[#This Row],[coverage_amount]]/Sheet1[[#This Row],[annual_premium]]</f>
        <v>8.3209523294804999</v>
      </c>
    </row>
    <row r="397" spans="1:21" x14ac:dyDescent="0.3">
      <c r="A397" s="2" t="s">
        <v>989</v>
      </c>
      <c r="B397" s="2" t="s">
        <v>990</v>
      </c>
      <c r="C397" s="2" t="s">
        <v>35</v>
      </c>
      <c r="D397" s="51">
        <v>596746.51</v>
      </c>
      <c r="E397" s="51">
        <v>29063.59</v>
      </c>
      <c r="F397" s="1">
        <v>44526</v>
      </c>
      <c r="G397" s="1">
        <v>44632</v>
      </c>
      <c r="H397" s="2" t="s">
        <v>991</v>
      </c>
      <c r="I397" s="2" t="s">
        <v>29</v>
      </c>
      <c r="J397">
        <f>Sheet1[[#This Row],[policy_end_date]]-Sheet1[[#This Row],[policy_start_date]]</f>
        <v>106</v>
      </c>
      <c r="K397" s="5">
        <f>(Sheet1[[#This Row],[policy_end_date]]-Sheet1[[#This Row],[policy_start_date]])/365</f>
        <v>0.29041095890410956</v>
      </c>
      <c r="L397" s="2" t="str">
        <f>IF(Sheet1[[#This Row],[coverage_amount]]&lt;300000,"Low",IF(Sheet1[[#This Row],[coverage_amount]]&lt;700000,"Medium","High"))</f>
        <v>Medium</v>
      </c>
      <c r="M397" s="2" t="str">
        <f>IF(Sheet1[[#This Row],[annual_premium]]&lt;15000,"Low",IF(Sheet1[[#This Row],[annual_premium]]&lt;35000,"Medium","High"))</f>
        <v>Medium</v>
      </c>
      <c r="N397" s="2">
        <f>YEAR(Sheet1[[#This Row],[policy_start_date]])</f>
        <v>2021</v>
      </c>
      <c r="O397" s="2" t="str">
        <f>TEXT(Sheet1[[#This Row],[policy_start_date]],"mmm")</f>
        <v>Nov</v>
      </c>
      <c r="P397" s="2" t="str">
        <f>"Q"&amp;ROUNDUP(MONTH(Sheet1[[#This Row],[policy_start_date]])/3,0)</f>
        <v>Q4</v>
      </c>
      <c r="Q397" s="2">
        <f ca="1">DATEDIF(Sheet1[[#This Row],[policy_start_date]],TODAY(),"D")</f>
        <v>1706</v>
      </c>
      <c r="R397" s="2">
        <f>YEAR(Sheet1[[#This Row],[policy_end_date]])</f>
        <v>2022</v>
      </c>
      <c r="S397" s="2" t="str">
        <f>TEXT(Sheet1[[#This Row],[policy_end_date]],"mmm")</f>
        <v>Mar</v>
      </c>
      <c r="T397" s="2" t="str">
        <f>IF(Sheet1[[#This Row],[status]]="Active","Active","Inactive")</f>
        <v>Inactive</v>
      </c>
      <c r="U397" s="6">
        <f>Sheet1[[#This Row],[coverage_amount]]/Sheet1[[#This Row],[annual_premium]]</f>
        <v>20.532443170303463</v>
      </c>
    </row>
    <row r="398" spans="1:21" x14ac:dyDescent="0.3">
      <c r="A398" s="2" t="s">
        <v>992</v>
      </c>
      <c r="B398" s="2" t="s">
        <v>993</v>
      </c>
      <c r="C398" s="2" t="s">
        <v>39</v>
      </c>
      <c r="D398" s="51">
        <v>521141.18</v>
      </c>
      <c r="E398" s="51">
        <v>48757.4</v>
      </c>
      <c r="F398" s="1">
        <v>44559</v>
      </c>
      <c r="G398" s="1">
        <v>44820</v>
      </c>
      <c r="H398" s="2" t="s">
        <v>683</v>
      </c>
      <c r="I398" s="2" t="s">
        <v>13</v>
      </c>
      <c r="J398">
        <f>Sheet1[[#This Row],[policy_end_date]]-Sheet1[[#This Row],[policy_start_date]]</f>
        <v>261</v>
      </c>
      <c r="K398" s="5">
        <f>(Sheet1[[#This Row],[policy_end_date]]-Sheet1[[#This Row],[policy_start_date]])/365</f>
        <v>0.71506849315068488</v>
      </c>
      <c r="L398" s="2" t="str">
        <f>IF(Sheet1[[#This Row],[coverage_amount]]&lt;300000,"Low",IF(Sheet1[[#This Row],[coverage_amount]]&lt;700000,"Medium","High"))</f>
        <v>Medium</v>
      </c>
      <c r="M398" s="2" t="str">
        <f>IF(Sheet1[[#This Row],[annual_premium]]&lt;15000,"Low",IF(Sheet1[[#This Row],[annual_premium]]&lt;35000,"Medium","High"))</f>
        <v>High</v>
      </c>
      <c r="N398" s="2">
        <f>YEAR(Sheet1[[#This Row],[policy_start_date]])</f>
        <v>2021</v>
      </c>
      <c r="O398" s="2" t="str">
        <f>TEXT(Sheet1[[#This Row],[policy_start_date]],"mmm")</f>
        <v>Dec</v>
      </c>
      <c r="P398" s="2" t="str">
        <f>"Q"&amp;ROUNDUP(MONTH(Sheet1[[#This Row],[policy_start_date]])/3,0)</f>
        <v>Q4</v>
      </c>
      <c r="Q398" s="2">
        <f ca="1">DATEDIF(Sheet1[[#This Row],[policy_start_date]],TODAY(),"D")</f>
        <v>1673</v>
      </c>
      <c r="R398" s="2">
        <f>YEAR(Sheet1[[#This Row],[policy_end_date]])</f>
        <v>2022</v>
      </c>
      <c r="S398" s="2" t="str">
        <f>TEXT(Sheet1[[#This Row],[policy_end_date]],"mmm")</f>
        <v>Sep</v>
      </c>
      <c r="T398" s="2" t="str">
        <f>IF(Sheet1[[#This Row],[status]]="Active","Active","Inactive")</f>
        <v>Active</v>
      </c>
      <c r="U398" s="6">
        <f>Sheet1[[#This Row],[coverage_amount]]/Sheet1[[#This Row],[annual_premium]]</f>
        <v>10.68845303482138</v>
      </c>
    </row>
    <row r="399" spans="1:21" x14ac:dyDescent="0.3">
      <c r="A399" s="2" t="s">
        <v>994</v>
      </c>
      <c r="B399" s="2" t="s">
        <v>995</v>
      </c>
      <c r="C399" s="2" t="s">
        <v>16</v>
      </c>
      <c r="D399" s="51">
        <v>697377.68</v>
      </c>
      <c r="E399" s="51">
        <v>18021.919999999998</v>
      </c>
      <c r="F399" s="1">
        <v>45406</v>
      </c>
      <c r="G399" s="1">
        <v>45553</v>
      </c>
      <c r="H399" s="2" t="s">
        <v>185</v>
      </c>
      <c r="I399" s="2" t="s">
        <v>29</v>
      </c>
      <c r="J399">
        <f>Sheet1[[#This Row],[policy_end_date]]-Sheet1[[#This Row],[policy_start_date]]</f>
        <v>147</v>
      </c>
      <c r="K399" s="5">
        <f>(Sheet1[[#This Row],[policy_end_date]]-Sheet1[[#This Row],[policy_start_date]])/365</f>
        <v>0.40273972602739727</v>
      </c>
      <c r="L399" s="2" t="str">
        <f>IF(Sheet1[[#This Row],[coverage_amount]]&lt;300000,"Low",IF(Sheet1[[#This Row],[coverage_amount]]&lt;700000,"Medium","High"))</f>
        <v>Medium</v>
      </c>
      <c r="M399" s="2" t="str">
        <f>IF(Sheet1[[#This Row],[annual_premium]]&lt;15000,"Low",IF(Sheet1[[#This Row],[annual_premium]]&lt;35000,"Medium","High"))</f>
        <v>Medium</v>
      </c>
      <c r="N399" s="2">
        <f>YEAR(Sheet1[[#This Row],[policy_start_date]])</f>
        <v>2024</v>
      </c>
      <c r="O399" s="2" t="str">
        <f>TEXT(Sheet1[[#This Row],[policy_start_date]],"mmm")</f>
        <v>Apr</v>
      </c>
      <c r="P399" s="2" t="str">
        <f>"Q"&amp;ROUNDUP(MONTH(Sheet1[[#This Row],[policy_start_date]])/3,0)</f>
        <v>Q2</v>
      </c>
      <c r="Q399" s="2">
        <f ca="1">DATEDIF(Sheet1[[#This Row],[policy_start_date]],TODAY(),"D")</f>
        <v>826</v>
      </c>
      <c r="R399" s="2">
        <f>YEAR(Sheet1[[#This Row],[policy_end_date]])</f>
        <v>2024</v>
      </c>
      <c r="S399" s="2" t="str">
        <f>TEXT(Sheet1[[#This Row],[policy_end_date]],"mmm")</f>
        <v>Sep</v>
      </c>
      <c r="T399" s="2" t="str">
        <f>IF(Sheet1[[#This Row],[status]]="Active","Active","Inactive")</f>
        <v>Inactive</v>
      </c>
      <c r="U399" s="6">
        <f>Sheet1[[#This Row],[coverage_amount]]/Sheet1[[#This Row],[annual_premium]]</f>
        <v>38.696081216651727</v>
      </c>
    </row>
    <row r="400" spans="1:21" x14ac:dyDescent="0.3">
      <c r="A400" s="2" t="s">
        <v>996</v>
      </c>
      <c r="B400" s="2" t="s">
        <v>997</v>
      </c>
      <c r="C400" s="2" t="s">
        <v>16</v>
      </c>
      <c r="D400" s="51">
        <v>325803.81</v>
      </c>
      <c r="E400" s="51">
        <v>28187.19</v>
      </c>
      <c r="F400" s="1">
        <v>45386</v>
      </c>
      <c r="G400" s="1">
        <v>45720</v>
      </c>
      <c r="H400" s="2" t="s">
        <v>766</v>
      </c>
      <c r="I400" s="2" t="s">
        <v>29</v>
      </c>
      <c r="J400">
        <f>Sheet1[[#This Row],[policy_end_date]]-Sheet1[[#This Row],[policy_start_date]]</f>
        <v>334</v>
      </c>
      <c r="K400" s="5">
        <f>(Sheet1[[#This Row],[policy_end_date]]-Sheet1[[#This Row],[policy_start_date]])/365</f>
        <v>0.91506849315068495</v>
      </c>
      <c r="L400" s="2" t="str">
        <f>IF(Sheet1[[#This Row],[coverage_amount]]&lt;300000,"Low",IF(Sheet1[[#This Row],[coverage_amount]]&lt;700000,"Medium","High"))</f>
        <v>Medium</v>
      </c>
      <c r="M400" s="2" t="str">
        <f>IF(Sheet1[[#This Row],[annual_premium]]&lt;15000,"Low",IF(Sheet1[[#This Row],[annual_premium]]&lt;35000,"Medium","High"))</f>
        <v>Medium</v>
      </c>
      <c r="N400" s="2">
        <f>YEAR(Sheet1[[#This Row],[policy_start_date]])</f>
        <v>2024</v>
      </c>
      <c r="O400" s="2" t="str">
        <f>TEXT(Sheet1[[#This Row],[policy_start_date]],"mmm")</f>
        <v>Apr</v>
      </c>
      <c r="P400" s="2" t="str">
        <f>"Q"&amp;ROUNDUP(MONTH(Sheet1[[#This Row],[policy_start_date]])/3,0)</f>
        <v>Q2</v>
      </c>
      <c r="Q400" s="2">
        <f ca="1">DATEDIF(Sheet1[[#This Row],[policy_start_date]],TODAY(),"D")</f>
        <v>846</v>
      </c>
      <c r="R400" s="2">
        <f>YEAR(Sheet1[[#This Row],[policy_end_date]])</f>
        <v>2025</v>
      </c>
      <c r="S400" s="2" t="str">
        <f>TEXT(Sheet1[[#This Row],[policy_end_date]],"mmm")</f>
        <v>Mar</v>
      </c>
      <c r="T400" s="2" t="str">
        <f>IF(Sheet1[[#This Row],[status]]="Active","Active","Inactive")</f>
        <v>Inactive</v>
      </c>
      <c r="U400" s="6">
        <f>Sheet1[[#This Row],[coverage_amount]]/Sheet1[[#This Row],[annual_premium]]</f>
        <v>11.558577140892725</v>
      </c>
    </row>
    <row r="401" spans="1:21" x14ac:dyDescent="0.3">
      <c r="A401" s="2" t="s">
        <v>998</v>
      </c>
      <c r="B401" s="2" t="s">
        <v>999</v>
      </c>
      <c r="C401" s="2" t="s">
        <v>27</v>
      </c>
      <c r="D401" s="51">
        <v>911960.16</v>
      </c>
      <c r="E401" s="51">
        <v>8969.18</v>
      </c>
      <c r="F401" s="1">
        <v>45449</v>
      </c>
      <c r="G401" s="1">
        <v>45475</v>
      </c>
      <c r="H401" s="2" t="s">
        <v>263</v>
      </c>
      <c r="I401" s="2" t="s">
        <v>13</v>
      </c>
      <c r="J401">
        <f>Sheet1[[#This Row],[policy_end_date]]-Sheet1[[#This Row],[policy_start_date]]</f>
        <v>26</v>
      </c>
      <c r="K401" s="5">
        <f>(Sheet1[[#This Row],[policy_end_date]]-Sheet1[[#This Row],[policy_start_date]])/365</f>
        <v>7.1232876712328766E-2</v>
      </c>
      <c r="L401" s="2" t="str">
        <f>IF(Sheet1[[#This Row],[coverage_amount]]&lt;300000,"Low",IF(Sheet1[[#This Row],[coverage_amount]]&lt;700000,"Medium","High"))</f>
        <v>High</v>
      </c>
      <c r="M401" s="2" t="str">
        <f>IF(Sheet1[[#This Row],[annual_premium]]&lt;15000,"Low",IF(Sheet1[[#This Row],[annual_premium]]&lt;35000,"Medium","High"))</f>
        <v>Low</v>
      </c>
      <c r="N401" s="2">
        <f>YEAR(Sheet1[[#This Row],[policy_start_date]])</f>
        <v>2024</v>
      </c>
      <c r="O401" s="2" t="str">
        <f>TEXT(Sheet1[[#This Row],[policy_start_date]],"mmm")</f>
        <v>Jun</v>
      </c>
      <c r="P401" s="2" t="str">
        <f>"Q"&amp;ROUNDUP(MONTH(Sheet1[[#This Row],[policy_start_date]])/3,0)</f>
        <v>Q2</v>
      </c>
      <c r="Q401" s="2">
        <f ca="1">DATEDIF(Sheet1[[#This Row],[policy_start_date]],TODAY(),"D")</f>
        <v>783</v>
      </c>
      <c r="R401" s="2">
        <f>YEAR(Sheet1[[#This Row],[policy_end_date]])</f>
        <v>2024</v>
      </c>
      <c r="S401" s="2" t="str">
        <f>TEXT(Sheet1[[#This Row],[policy_end_date]],"mmm")</f>
        <v>Jul</v>
      </c>
      <c r="T401" s="2" t="str">
        <f>IF(Sheet1[[#This Row],[status]]="Active","Active","Inactive")</f>
        <v>Active</v>
      </c>
      <c r="U401" s="6">
        <f>Sheet1[[#This Row],[coverage_amount]]/Sheet1[[#This Row],[annual_premium]]</f>
        <v>101.67709422711998</v>
      </c>
    </row>
    <row r="402" spans="1:21" x14ac:dyDescent="0.3">
      <c r="A402" s="2" t="s">
        <v>1000</v>
      </c>
      <c r="B402" s="2" t="s">
        <v>1001</v>
      </c>
      <c r="C402" s="2" t="s">
        <v>11</v>
      </c>
      <c r="D402" s="51">
        <v>932133.11</v>
      </c>
      <c r="E402" s="51">
        <v>22202.28</v>
      </c>
      <c r="F402" s="1">
        <v>44600</v>
      </c>
      <c r="G402" s="1">
        <v>45721</v>
      </c>
      <c r="H402" s="2" t="s">
        <v>1002</v>
      </c>
      <c r="I402" s="2" t="s">
        <v>18</v>
      </c>
      <c r="J402">
        <f>Sheet1[[#This Row],[policy_end_date]]-Sheet1[[#This Row],[policy_start_date]]</f>
        <v>1121</v>
      </c>
      <c r="K402" s="5">
        <f>(Sheet1[[#This Row],[policy_end_date]]-Sheet1[[#This Row],[policy_start_date]])/365</f>
        <v>3.0712328767123287</v>
      </c>
      <c r="L402" s="2" t="str">
        <f>IF(Sheet1[[#This Row],[coverage_amount]]&lt;300000,"Low",IF(Sheet1[[#This Row],[coverage_amount]]&lt;700000,"Medium","High"))</f>
        <v>High</v>
      </c>
      <c r="M402" s="2" t="str">
        <f>IF(Sheet1[[#This Row],[annual_premium]]&lt;15000,"Low",IF(Sheet1[[#This Row],[annual_premium]]&lt;35000,"Medium","High"))</f>
        <v>Medium</v>
      </c>
      <c r="N402" s="2">
        <f>YEAR(Sheet1[[#This Row],[policy_start_date]])</f>
        <v>2022</v>
      </c>
      <c r="O402" s="2" t="str">
        <f>TEXT(Sheet1[[#This Row],[policy_start_date]],"mmm")</f>
        <v>Feb</v>
      </c>
      <c r="P402" s="2" t="str">
        <f>"Q"&amp;ROUNDUP(MONTH(Sheet1[[#This Row],[policy_start_date]])/3,0)</f>
        <v>Q1</v>
      </c>
      <c r="Q402" s="2">
        <f ca="1">DATEDIF(Sheet1[[#This Row],[policy_start_date]],TODAY(),"D")</f>
        <v>1632</v>
      </c>
      <c r="R402" s="2">
        <f>YEAR(Sheet1[[#This Row],[policy_end_date]])</f>
        <v>2025</v>
      </c>
      <c r="S402" s="2" t="str">
        <f>TEXT(Sheet1[[#This Row],[policy_end_date]],"mmm")</f>
        <v>Mar</v>
      </c>
      <c r="T402" s="2" t="str">
        <f>IF(Sheet1[[#This Row],[status]]="Active","Active","Inactive")</f>
        <v>Inactive</v>
      </c>
      <c r="U402" s="6">
        <f>Sheet1[[#This Row],[coverage_amount]]/Sheet1[[#This Row],[annual_premium]]</f>
        <v>41.983666091950916</v>
      </c>
    </row>
    <row r="403" spans="1:21" x14ac:dyDescent="0.3">
      <c r="A403" s="2" t="s">
        <v>1003</v>
      </c>
      <c r="B403" s="2" t="s">
        <v>1004</v>
      </c>
      <c r="C403" s="2" t="s">
        <v>16</v>
      </c>
      <c r="D403" s="51">
        <v>962374.56</v>
      </c>
      <c r="E403" s="51">
        <v>30930.15</v>
      </c>
      <c r="F403" s="1">
        <v>45393</v>
      </c>
      <c r="G403" s="1">
        <v>45594</v>
      </c>
      <c r="H403" s="2" t="s">
        <v>688</v>
      </c>
      <c r="I403" s="2" t="s">
        <v>13</v>
      </c>
      <c r="J403">
        <f>Sheet1[[#This Row],[policy_end_date]]-Sheet1[[#This Row],[policy_start_date]]</f>
        <v>201</v>
      </c>
      <c r="K403" s="5">
        <f>(Sheet1[[#This Row],[policy_end_date]]-Sheet1[[#This Row],[policy_start_date]])/365</f>
        <v>0.55068493150684927</v>
      </c>
      <c r="L403" s="2" t="str">
        <f>IF(Sheet1[[#This Row],[coverage_amount]]&lt;300000,"Low",IF(Sheet1[[#This Row],[coverage_amount]]&lt;700000,"Medium","High"))</f>
        <v>High</v>
      </c>
      <c r="M403" s="2" t="str">
        <f>IF(Sheet1[[#This Row],[annual_premium]]&lt;15000,"Low",IF(Sheet1[[#This Row],[annual_premium]]&lt;35000,"Medium","High"))</f>
        <v>Medium</v>
      </c>
      <c r="N403" s="2">
        <f>YEAR(Sheet1[[#This Row],[policy_start_date]])</f>
        <v>2024</v>
      </c>
      <c r="O403" s="2" t="str">
        <f>TEXT(Sheet1[[#This Row],[policy_start_date]],"mmm")</f>
        <v>Apr</v>
      </c>
      <c r="P403" s="2" t="str">
        <f>"Q"&amp;ROUNDUP(MONTH(Sheet1[[#This Row],[policy_start_date]])/3,0)</f>
        <v>Q2</v>
      </c>
      <c r="Q403" s="2">
        <f ca="1">DATEDIF(Sheet1[[#This Row],[policy_start_date]],TODAY(),"D")</f>
        <v>839</v>
      </c>
      <c r="R403" s="2">
        <f>YEAR(Sheet1[[#This Row],[policy_end_date]])</f>
        <v>2024</v>
      </c>
      <c r="S403" s="2" t="str">
        <f>TEXT(Sheet1[[#This Row],[policy_end_date]],"mmm")</f>
        <v>Oct</v>
      </c>
      <c r="T403" s="2" t="str">
        <f>IF(Sheet1[[#This Row],[status]]="Active","Active","Inactive")</f>
        <v>Active</v>
      </c>
      <c r="U403" s="6">
        <f>Sheet1[[#This Row],[coverage_amount]]/Sheet1[[#This Row],[annual_premium]]</f>
        <v>31.114448523528015</v>
      </c>
    </row>
    <row r="404" spans="1:21" x14ac:dyDescent="0.3">
      <c r="A404" s="2" t="s">
        <v>1005</v>
      </c>
      <c r="B404" s="2" t="s">
        <v>1006</v>
      </c>
      <c r="C404" s="2" t="s">
        <v>16</v>
      </c>
      <c r="D404" s="51">
        <v>866673.5</v>
      </c>
      <c r="E404" s="51">
        <v>17446.37</v>
      </c>
      <c r="F404" s="1">
        <v>45130</v>
      </c>
      <c r="G404" s="1">
        <v>45216</v>
      </c>
      <c r="H404" s="2" t="s">
        <v>554</v>
      </c>
      <c r="I404" s="2" t="s">
        <v>18</v>
      </c>
      <c r="J404">
        <f>Sheet1[[#This Row],[policy_end_date]]-Sheet1[[#This Row],[policy_start_date]]</f>
        <v>86</v>
      </c>
      <c r="K404" s="5">
        <f>(Sheet1[[#This Row],[policy_end_date]]-Sheet1[[#This Row],[policy_start_date]])/365</f>
        <v>0.23561643835616439</v>
      </c>
      <c r="L404" s="2" t="str">
        <f>IF(Sheet1[[#This Row],[coverage_amount]]&lt;300000,"Low",IF(Sheet1[[#This Row],[coverage_amount]]&lt;700000,"Medium","High"))</f>
        <v>High</v>
      </c>
      <c r="M404" s="2" t="str">
        <f>IF(Sheet1[[#This Row],[annual_premium]]&lt;15000,"Low",IF(Sheet1[[#This Row],[annual_premium]]&lt;35000,"Medium","High"))</f>
        <v>Medium</v>
      </c>
      <c r="N404" s="2">
        <f>YEAR(Sheet1[[#This Row],[policy_start_date]])</f>
        <v>2023</v>
      </c>
      <c r="O404" s="2" t="str">
        <f>TEXT(Sheet1[[#This Row],[policy_start_date]],"mmm")</f>
        <v>Jul</v>
      </c>
      <c r="P404" s="2" t="str">
        <f>"Q"&amp;ROUNDUP(MONTH(Sheet1[[#This Row],[policy_start_date]])/3,0)</f>
        <v>Q3</v>
      </c>
      <c r="Q404" s="2">
        <f ca="1">DATEDIF(Sheet1[[#This Row],[policy_start_date]],TODAY(),"D")</f>
        <v>1102</v>
      </c>
      <c r="R404" s="2">
        <f>YEAR(Sheet1[[#This Row],[policy_end_date]])</f>
        <v>2023</v>
      </c>
      <c r="S404" s="2" t="str">
        <f>TEXT(Sheet1[[#This Row],[policy_end_date]],"mmm")</f>
        <v>Oct</v>
      </c>
      <c r="T404" s="2" t="str">
        <f>IF(Sheet1[[#This Row],[status]]="Active","Active","Inactive")</f>
        <v>Inactive</v>
      </c>
      <c r="U404" s="6">
        <f>Sheet1[[#This Row],[coverage_amount]]/Sheet1[[#This Row],[annual_premium]]</f>
        <v>49.676436989471163</v>
      </c>
    </row>
    <row r="405" spans="1:21" x14ac:dyDescent="0.3">
      <c r="A405" s="2" t="s">
        <v>1007</v>
      </c>
      <c r="B405" s="2" t="s">
        <v>937</v>
      </c>
      <c r="C405" s="2" t="s">
        <v>27</v>
      </c>
      <c r="D405" s="51">
        <v>188572.07</v>
      </c>
      <c r="E405" s="51">
        <v>47348.63</v>
      </c>
      <c r="F405" s="1">
        <v>44938</v>
      </c>
      <c r="G405" s="1">
        <v>45394</v>
      </c>
      <c r="H405" s="2" t="s">
        <v>1008</v>
      </c>
      <c r="I405" s="2" t="s">
        <v>13</v>
      </c>
      <c r="J405">
        <f>Sheet1[[#This Row],[policy_end_date]]-Sheet1[[#This Row],[policy_start_date]]</f>
        <v>456</v>
      </c>
      <c r="K405" s="5">
        <f>(Sheet1[[#This Row],[policy_end_date]]-Sheet1[[#This Row],[policy_start_date]])/365</f>
        <v>1.2493150684931507</v>
      </c>
      <c r="L405" s="2" t="str">
        <f>IF(Sheet1[[#This Row],[coverage_amount]]&lt;300000,"Low",IF(Sheet1[[#This Row],[coverage_amount]]&lt;700000,"Medium","High"))</f>
        <v>Low</v>
      </c>
      <c r="M405" s="2" t="str">
        <f>IF(Sheet1[[#This Row],[annual_premium]]&lt;15000,"Low",IF(Sheet1[[#This Row],[annual_premium]]&lt;35000,"Medium","High"))</f>
        <v>High</v>
      </c>
      <c r="N405" s="2">
        <f>YEAR(Sheet1[[#This Row],[policy_start_date]])</f>
        <v>2023</v>
      </c>
      <c r="O405" s="2" t="str">
        <f>TEXT(Sheet1[[#This Row],[policy_start_date]],"mmm")</f>
        <v>Jan</v>
      </c>
      <c r="P405" s="2" t="str">
        <f>"Q"&amp;ROUNDUP(MONTH(Sheet1[[#This Row],[policy_start_date]])/3,0)</f>
        <v>Q1</v>
      </c>
      <c r="Q405" s="2">
        <f ca="1">DATEDIF(Sheet1[[#This Row],[policy_start_date]],TODAY(),"D")</f>
        <v>1294</v>
      </c>
      <c r="R405" s="2">
        <f>YEAR(Sheet1[[#This Row],[policy_end_date]])</f>
        <v>2024</v>
      </c>
      <c r="S405" s="2" t="str">
        <f>TEXT(Sheet1[[#This Row],[policy_end_date]],"mmm")</f>
        <v>Apr</v>
      </c>
      <c r="T405" s="2" t="str">
        <f>IF(Sheet1[[#This Row],[status]]="Active","Active","Inactive")</f>
        <v>Active</v>
      </c>
      <c r="U405" s="6">
        <f>Sheet1[[#This Row],[coverage_amount]]/Sheet1[[#This Row],[annual_premium]]</f>
        <v>3.9826299092497504</v>
      </c>
    </row>
    <row r="406" spans="1:21" x14ac:dyDescent="0.3">
      <c r="A406" s="2" t="s">
        <v>1009</v>
      </c>
      <c r="B406" s="2" t="s">
        <v>1010</v>
      </c>
      <c r="C406" s="2" t="s">
        <v>11</v>
      </c>
      <c r="D406" s="51">
        <v>258788.57</v>
      </c>
      <c r="E406" s="51">
        <v>8896.7900000000009</v>
      </c>
      <c r="F406" s="1">
        <v>44412</v>
      </c>
      <c r="G406" s="1">
        <v>44737</v>
      </c>
      <c r="H406" s="2" t="s">
        <v>471</v>
      </c>
      <c r="I406" s="2" t="s">
        <v>18</v>
      </c>
      <c r="J406">
        <f>Sheet1[[#This Row],[policy_end_date]]-Sheet1[[#This Row],[policy_start_date]]</f>
        <v>325</v>
      </c>
      <c r="K406" s="5">
        <f>(Sheet1[[#This Row],[policy_end_date]]-Sheet1[[#This Row],[policy_start_date]])/365</f>
        <v>0.8904109589041096</v>
      </c>
      <c r="L406" s="2" t="str">
        <f>IF(Sheet1[[#This Row],[coverage_amount]]&lt;300000,"Low",IF(Sheet1[[#This Row],[coverage_amount]]&lt;700000,"Medium","High"))</f>
        <v>Low</v>
      </c>
      <c r="M406" s="2" t="str">
        <f>IF(Sheet1[[#This Row],[annual_premium]]&lt;15000,"Low",IF(Sheet1[[#This Row],[annual_premium]]&lt;35000,"Medium","High"))</f>
        <v>Low</v>
      </c>
      <c r="N406" s="2">
        <f>YEAR(Sheet1[[#This Row],[policy_start_date]])</f>
        <v>2021</v>
      </c>
      <c r="O406" s="2" t="str">
        <f>TEXT(Sheet1[[#This Row],[policy_start_date]],"mmm")</f>
        <v>Aug</v>
      </c>
      <c r="P406" s="2" t="str">
        <f>"Q"&amp;ROUNDUP(MONTH(Sheet1[[#This Row],[policy_start_date]])/3,0)</f>
        <v>Q3</v>
      </c>
      <c r="Q406" s="2">
        <f ca="1">DATEDIF(Sheet1[[#This Row],[policy_start_date]],TODAY(),"D")</f>
        <v>1820</v>
      </c>
      <c r="R406" s="2">
        <f>YEAR(Sheet1[[#This Row],[policy_end_date]])</f>
        <v>2022</v>
      </c>
      <c r="S406" s="2" t="str">
        <f>TEXT(Sheet1[[#This Row],[policy_end_date]],"mmm")</f>
        <v>Jun</v>
      </c>
      <c r="T406" s="2" t="str">
        <f>IF(Sheet1[[#This Row],[status]]="Active","Active","Inactive")</f>
        <v>Inactive</v>
      </c>
      <c r="U406" s="6">
        <f>Sheet1[[#This Row],[coverage_amount]]/Sheet1[[#This Row],[annual_premium]]</f>
        <v>29.087858654638357</v>
      </c>
    </row>
    <row r="407" spans="1:21" x14ac:dyDescent="0.3">
      <c r="A407" s="2" t="s">
        <v>1011</v>
      </c>
      <c r="B407" s="2" t="s">
        <v>1012</v>
      </c>
      <c r="C407" s="2" t="s">
        <v>11</v>
      </c>
      <c r="D407" s="51">
        <v>185118.3</v>
      </c>
      <c r="E407" s="51">
        <v>49648.53</v>
      </c>
      <c r="F407" s="1">
        <v>44932</v>
      </c>
      <c r="G407" s="1">
        <v>45263</v>
      </c>
      <c r="H407" s="2" t="s">
        <v>626</v>
      </c>
      <c r="I407" s="2" t="s">
        <v>18</v>
      </c>
      <c r="J407">
        <f>Sheet1[[#This Row],[policy_end_date]]-Sheet1[[#This Row],[policy_start_date]]</f>
        <v>331</v>
      </c>
      <c r="K407" s="5">
        <f>(Sheet1[[#This Row],[policy_end_date]]-Sheet1[[#This Row],[policy_start_date]])/365</f>
        <v>0.9068493150684932</v>
      </c>
      <c r="L407" s="2" t="str">
        <f>IF(Sheet1[[#This Row],[coverage_amount]]&lt;300000,"Low",IF(Sheet1[[#This Row],[coverage_amount]]&lt;700000,"Medium","High"))</f>
        <v>Low</v>
      </c>
      <c r="M407" s="2" t="str">
        <f>IF(Sheet1[[#This Row],[annual_premium]]&lt;15000,"Low",IF(Sheet1[[#This Row],[annual_premium]]&lt;35000,"Medium","High"))</f>
        <v>High</v>
      </c>
      <c r="N407" s="2">
        <f>YEAR(Sheet1[[#This Row],[policy_start_date]])</f>
        <v>2023</v>
      </c>
      <c r="O407" s="2" t="str">
        <f>TEXT(Sheet1[[#This Row],[policy_start_date]],"mmm")</f>
        <v>Jan</v>
      </c>
      <c r="P407" s="2" t="str">
        <f>"Q"&amp;ROUNDUP(MONTH(Sheet1[[#This Row],[policy_start_date]])/3,0)</f>
        <v>Q1</v>
      </c>
      <c r="Q407" s="2">
        <f ca="1">DATEDIF(Sheet1[[#This Row],[policy_start_date]],TODAY(),"D")</f>
        <v>1300</v>
      </c>
      <c r="R407" s="2">
        <f>YEAR(Sheet1[[#This Row],[policy_end_date]])</f>
        <v>2023</v>
      </c>
      <c r="S407" s="2" t="str">
        <f>TEXT(Sheet1[[#This Row],[policy_end_date]],"mmm")</f>
        <v>Dec</v>
      </c>
      <c r="T407" s="2" t="str">
        <f>IF(Sheet1[[#This Row],[status]]="Active","Active","Inactive")</f>
        <v>Inactive</v>
      </c>
      <c r="U407" s="6">
        <f>Sheet1[[#This Row],[coverage_amount]]/Sheet1[[#This Row],[annual_premium]]</f>
        <v>3.7285756496718028</v>
      </c>
    </row>
    <row r="408" spans="1:21" x14ac:dyDescent="0.3">
      <c r="A408" s="2" t="s">
        <v>1013</v>
      </c>
      <c r="B408" s="2" t="s">
        <v>1014</v>
      </c>
      <c r="C408" s="2" t="s">
        <v>11</v>
      </c>
      <c r="D408" s="51">
        <v>919495.53</v>
      </c>
      <c r="E408" s="51">
        <v>10668.82</v>
      </c>
      <c r="F408" s="1">
        <v>45174</v>
      </c>
      <c r="G408" s="1">
        <v>45474</v>
      </c>
      <c r="H408" s="2" t="s">
        <v>278</v>
      </c>
      <c r="I408" s="2" t="s">
        <v>13</v>
      </c>
      <c r="J408">
        <f>Sheet1[[#This Row],[policy_end_date]]-Sheet1[[#This Row],[policy_start_date]]</f>
        <v>300</v>
      </c>
      <c r="K408" s="5">
        <f>(Sheet1[[#This Row],[policy_end_date]]-Sheet1[[#This Row],[policy_start_date]])/365</f>
        <v>0.82191780821917804</v>
      </c>
      <c r="L408" s="2" t="str">
        <f>IF(Sheet1[[#This Row],[coverage_amount]]&lt;300000,"Low",IF(Sheet1[[#This Row],[coverage_amount]]&lt;700000,"Medium","High"))</f>
        <v>High</v>
      </c>
      <c r="M408" s="2" t="str">
        <f>IF(Sheet1[[#This Row],[annual_premium]]&lt;15000,"Low",IF(Sheet1[[#This Row],[annual_premium]]&lt;35000,"Medium","High"))</f>
        <v>Low</v>
      </c>
      <c r="N408" s="2">
        <f>YEAR(Sheet1[[#This Row],[policy_start_date]])</f>
        <v>2023</v>
      </c>
      <c r="O408" s="2" t="str">
        <f>TEXT(Sheet1[[#This Row],[policy_start_date]],"mmm")</f>
        <v>Sep</v>
      </c>
      <c r="P408" s="2" t="str">
        <f>"Q"&amp;ROUNDUP(MONTH(Sheet1[[#This Row],[policy_start_date]])/3,0)</f>
        <v>Q3</v>
      </c>
      <c r="Q408" s="2">
        <f ca="1">DATEDIF(Sheet1[[#This Row],[policy_start_date]],TODAY(),"D")</f>
        <v>1058</v>
      </c>
      <c r="R408" s="2">
        <f>YEAR(Sheet1[[#This Row],[policy_end_date]])</f>
        <v>2024</v>
      </c>
      <c r="S408" s="2" t="str">
        <f>TEXT(Sheet1[[#This Row],[policy_end_date]],"mmm")</f>
        <v>Jul</v>
      </c>
      <c r="T408" s="2" t="str">
        <f>IF(Sheet1[[#This Row],[status]]="Active","Active","Inactive")</f>
        <v>Active</v>
      </c>
      <c r="U408" s="6">
        <f>Sheet1[[#This Row],[coverage_amount]]/Sheet1[[#This Row],[annual_premium]]</f>
        <v>86.185307278593143</v>
      </c>
    </row>
    <row r="409" spans="1:21" x14ac:dyDescent="0.3">
      <c r="A409" s="2" t="s">
        <v>1015</v>
      </c>
      <c r="B409" s="2" t="s">
        <v>807</v>
      </c>
      <c r="C409" s="2" t="s">
        <v>16</v>
      </c>
      <c r="D409" s="51">
        <v>297656.5</v>
      </c>
      <c r="E409" s="51">
        <v>25070.04</v>
      </c>
      <c r="F409" s="1">
        <v>45332</v>
      </c>
      <c r="G409" s="1">
        <v>45657</v>
      </c>
      <c r="H409" s="2" t="s">
        <v>534</v>
      </c>
      <c r="I409" s="2" t="s">
        <v>18</v>
      </c>
      <c r="J409">
        <f>Sheet1[[#This Row],[policy_end_date]]-Sheet1[[#This Row],[policy_start_date]]</f>
        <v>325</v>
      </c>
      <c r="K409" s="5">
        <f>(Sheet1[[#This Row],[policy_end_date]]-Sheet1[[#This Row],[policy_start_date]])/365</f>
        <v>0.8904109589041096</v>
      </c>
      <c r="L409" s="2" t="str">
        <f>IF(Sheet1[[#This Row],[coverage_amount]]&lt;300000,"Low",IF(Sheet1[[#This Row],[coverage_amount]]&lt;700000,"Medium","High"))</f>
        <v>Low</v>
      </c>
      <c r="M409" s="2" t="str">
        <f>IF(Sheet1[[#This Row],[annual_premium]]&lt;15000,"Low",IF(Sheet1[[#This Row],[annual_premium]]&lt;35000,"Medium","High"))</f>
        <v>Medium</v>
      </c>
      <c r="N409" s="2">
        <f>YEAR(Sheet1[[#This Row],[policy_start_date]])</f>
        <v>2024</v>
      </c>
      <c r="O409" s="2" t="str">
        <f>TEXT(Sheet1[[#This Row],[policy_start_date]],"mmm")</f>
        <v>Feb</v>
      </c>
      <c r="P409" s="2" t="str">
        <f>"Q"&amp;ROUNDUP(MONTH(Sheet1[[#This Row],[policy_start_date]])/3,0)</f>
        <v>Q1</v>
      </c>
      <c r="Q409" s="2">
        <f ca="1">DATEDIF(Sheet1[[#This Row],[policy_start_date]],TODAY(),"D")</f>
        <v>900</v>
      </c>
      <c r="R409" s="2">
        <f>YEAR(Sheet1[[#This Row],[policy_end_date]])</f>
        <v>2024</v>
      </c>
      <c r="S409" s="2" t="str">
        <f>TEXT(Sheet1[[#This Row],[policy_end_date]],"mmm")</f>
        <v>Dec</v>
      </c>
      <c r="T409" s="2" t="str">
        <f>IF(Sheet1[[#This Row],[status]]="Active","Active","Inactive")</f>
        <v>Inactive</v>
      </c>
      <c r="U409" s="6">
        <f>Sheet1[[#This Row],[coverage_amount]]/Sheet1[[#This Row],[annual_premium]]</f>
        <v>11.872996612689887</v>
      </c>
    </row>
    <row r="410" spans="1:21" x14ac:dyDescent="0.3">
      <c r="A410" s="2" t="s">
        <v>1016</v>
      </c>
      <c r="B410" s="2" t="s">
        <v>1017</v>
      </c>
      <c r="C410" s="2" t="s">
        <v>27</v>
      </c>
      <c r="D410" s="51">
        <v>787000.49</v>
      </c>
      <c r="E410" s="51">
        <v>17174.12</v>
      </c>
      <c r="F410" s="1">
        <v>44384</v>
      </c>
      <c r="G410" s="1">
        <v>45453</v>
      </c>
      <c r="H410" s="2" t="s">
        <v>1018</v>
      </c>
      <c r="I410" s="2" t="s">
        <v>29</v>
      </c>
      <c r="J410">
        <f>Sheet1[[#This Row],[policy_end_date]]-Sheet1[[#This Row],[policy_start_date]]</f>
        <v>1069</v>
      </c>
      <c r="K410" s="5">
        <f>(Sheet1[[#This Row],[policy_end_date]]-Sheet1[[#This Row],[policy_start_date]])/365</f>
        <v>2.9287671232876713</v>
      </c>
      <c r="L410" s="2" t="str">
        <f>IF(Sheet1[[#This Row],[coverage_amount]]&lt;300000,"Low",IF(Sheet1[[#This Row],[coverage_amount]]&lt;700000,"Medium","High"))</f>
        <v>High</v>
      </c>
      <c r="M410" s="2" t="str">
        <f>IF(Sheet1[[#This Row],[annual_premium]]&lt;15000,"Low",IF(Sheet1[[#This Row],[annual_premium]]&lt;35000,"Medium","High"))</f>
        <v>Medium</v>
      </c>
      <c r="N410" s="2">
        <f>YEAR(Sheet1[[#This Row],[policy_start_date]])</f>
        <v>2021</v>
      </c>
      <c r="O410" s="2" t="str">
        <f>TEXT(Sheet1[[#This Row],[policy_start_date]],"mmm")</f>
        <v>Jul</v>
      </c>
      <c r="P410" s="2" t="str">
        <f>"Q"&amp;ROUNDUP(MONTH(Sheet1[[#This Row],[policy_start_date]])/3,0)</f>
        <v>Q3</v>
      </c>
      <c r="Q410" s="2">
        <f ca="1">DATEDIF(Sheet1[[#This Row],[policy_start_date]],TODAY(),"D")</f>
        <v>1848</v>
      </c>
      <c r="R410" s="2">
        <f>YEAR(Sheet1[[#This Row],[policy_end_date]])</f>
        <v>2024</v>
      </c>
      <c r="S410" s="2" t="str">
        <f>TEXT(Sheet1[[#This Row],[policy_end_date]],"mmm")</f>
        <v>Jun</v>
      </c>
      <c r="T410" s="2" t="str">
        <f>IF(Sheet1[[#This Row],[status]]="Active","Active","Inactive")</f>
        <v>Inactive</v>
      </c>
      <c r="U410" s="6">
        <f>Sheet1[[#This Row],[coverage_amount]]/Sheet1[[#This Row],[annual_premium]]</f>
        <v>45.824792769585869</v>
      </c>
    </row>
    <row r="411" spans="1:21" x14ac:dyDescent="0.3">
      <c r="A411" s="2" t="s">
        <v>1019</v>
      </c>
      <c r="B411" s="2" t="s">
        <v>1020</v>
      </c>
      <c r="C411" s="2" t="s">
        <v>27</v>
      </c>
      <c r="D411" s="51">
        <v>728618.04</v>
      </c>
      <c r="E411" s="51">
        <v>25822.23</v>
      </c>
      <c r="F411" s="1">
        <v>45371</v>
      </c>
      <c r="G411" s="1">
        <v>45395</v>
      </c>
      <c r="H411" s="2" t="s">
        <v>591</v>
      </c>
      <c r="I411" s="2" t="s">
        <v>29</v>
      </c>
      <c r="J411">
        <f>Sheet1[[#This Row],[policy_end_date]]-Sheet1[[#This Row],[policy_start_date]]</f>
        <v>24</v>
      </c>
      <c r="K411" s="5">
        <f>(Sheet1[[#This Row],[policy_end_date]]-Sheet1[[#This Row],[policy_start_date]])/365</f>
        <v>6.575342465753424E-2</v>
      </c>
      <c r="L411" s="2" t="str">
        <f>IF(Sheet1[[#This Row],[coverage_amount]]&lt;300000,"Low",IF(Sheet1[[#This Row],[coverage_amount]]&lt;700000,"Medium","High"))</f>
        <v>High</v>
      </c>
      <c r="M411" s="2" t="str">
        <f>IF(Sheet1[[#This Row],[annual_premium]]&lt;15000,"Low",IF(Sheet1[[#This Row],[annual_premium]]&lt;35000,"Medium","High"))</f>
        <v>Medium</v>
      </c>
      <c r="N411" s="2">
        <f>YEAR(Sheet1[[#This Row],[policy_start_date]])</f>
        <v>2024</v>
      </c>
      <c r="O411" s="2" t="str">
        <f>TEXT(Sheet1[[#This Row],[policy_start_date]],"mmm")</f>
        <v>Mar</v>
      </c>
      <c r="P411" s="2" t="str">
        <f>"Q"&amp;ROUNDUP(MONTH(Sheet1[[#This Row],[policy_start_date]])/3,0)</f>
        <v>Q1</v>
      </c>
      <c r="Q411" s="2">
        <f ca="1">DATEDIF(Sheet1[[#This Row],[policy_start_date]],TODAY(),"D")</f>
        <v>861</v>
      </c>
      <c r="R411" s="2">
        <f>YEAR(Sheet1[[#This Row],[policy_end_date]])</f>
        <v>2024</v>
      </c>
      <c r="S411" s="2" t="str">
        <f>TEXT(Sheet1[[#This Row],[policy_end_date]],"mmm")</f>
        <v>Apr</v>
      </c>
      <c r="T411" s="2" t="str">
        <f>IF(Sheet1[[#This Row],[status]]="Active","Active","Inactive")</f>
        <v>Inactive</v>
      </c>
      <c r="U411" s="6">
        <f>Sheet1[[#This Row],[coverage_amount]]/Sheet1[[#This Row],[annual_premium]]</f>
        <v>28.216697008740145</v>
      </c>
    </row>
    <row r="412" spans="1:21" x14ac:dyDescent="0.3">
      <c r="A412" s="2" t="s">
        <v>1021</v>
      </c>
      <c r="B412" s="2" t="s">
        <v>1022</v>
      </c>
      <c r="C412" s="2" t="s">
        <v>11</v>
      </c>
      <c r="D412" s="51">
        <v>911264.04</v>
      </c>
      <c r="E412" s="51">
        <v>37301.53</v>
      </c>
      <c r="F412" s="1">
        <v>45432</v>
      </c>
      <c r="G412" s="1">
        <v>45583</v>
      </c>
      <c r="H412" s="2" t="s">
        <v>680</v>
      </c>
      <c r="I412" s="2" t="s">
        <v>13</v>
      </c>
      <c r="J412">
        <f>Sheet1[[#This Row],[policy_end_date]]-Sheet1[[#This Row],[policy_start_date]]</f>
        <v>151</v>
      </c>
      <c r="K412" s="5">
        <f>(Sheet1[[#This Row],[policy_end_date]]-Sheet1[[#This Row],[policy_start_date]])/365</f>
        <v>0.41369863013698632</v>
      </c>
      <c r="L412" s="2" t="str">
        <f>IF(Sheet1[[#This Row],[coverage_amount]]&lt;300000,"Low",IF(Sheet1[[#This Row],[coverage_amount]]&lt;700000,"Medium","High"))</f>
        <v>High</v>
      </c>
      <c r="M412" s="2" t="str">
        <f>IF(Sheet1[[#This Row],[annual_premium]]&lt;15000,"Low",IF(Sheet1[[#This Row],[annual_premium]]&lt;35000,"Medium","High"))</f>
        <v>High</v>
      </c>
      <c r="N412" s="2">
        <f>YEAR(Sheet1[[#This Row],[policy_start_date]])</f>
        <v>2024</v>
      </c>
      <c r="O412" s="2" t="str">
        <f>TEXT(Sheet1[[#This Row],[policy_start_date]],"mmm")</f>
        <v>May</v>
      </c>
      <c r="P412" s="2" t="str">
        <f>"Q"&amp;ROUNDUP(MONTH(Sheet1[[#This Row],[policy_start_date]])/3,0)</f>
        <v>Q2</v>
      </c>
      <c r="Q412" s="2">
        <f ca="1">DATEDIF(Sheet1[[#This Row],[policy_start_date]],TODAY(),"D")</f>
        <v>800</v>
      </c>
      <c r="R412" s="2">
        <f>YEAR(Sheet1[[#This Row],[policy_end_date]])</f>
        <v>2024</v>
      </c>
      <c r="S412" s="2" t="str">
        <f>TEXT(Sheet1[[#This Row],[policy_end_date]],"mmm")</f>
        <v>Oct</v>
      </c>
      <c r="T412" s="2" t="str">
        <f>IF(Sheet1[[#This Row],[status]]="Active","Active","Inactive")</f>
        <v>Active</v>
      </c>
      <c r="U412" s="6">
        <f>Sheet1[[#This Row],[coverage_amount]]/Sheet1[[#This Row],[annual_premium]]</f>
        <v>24.429669238768493</v>
      </c>
    </row>
    <row r="413" spans="1:21" x14ac:dyDescent="0.3">
      <c r="A413" s="2" t="s">
        <v>1023</v>
      </c>
      <c r="B413" s="2" t="s">
        <v>1024</v>
      </c>
      <c r="C413" s="2" t="s">
        <v>16</v>
      </c>
      <c r="D413" s="51">
        <v>591557.06000000006</v>
      </c>
      <c r="E413" s="51">
        <v>10719.52</v>
      </c>
      <c r="F413" s="1">
        <v>44773</v>
      </c>
      <c r="G413" s="1">
        <v>44973</v>
      </c>
      <c r="H413" s="2" t="s">
        <v>537</v>
      </c>
      <c r="I413" s="2" t="s">
        <v>18</v>
      </c>
      <c r="J413">
        <f>Sheet1[[#This Row],[policy_end_date]]-Sheet1[[#This Row],[policy_start_date]]</f>
        <v>200</v>
      </c>
      <c r="K413" s="5">
        <f>(Sheet1[[#This Row],[policy_end_date]]-Sheet1[[#This Row],[policy_start_date]])/365</f>
        <v>0.54794520547945202</v>
      </c>
      <c r="L413" s="2" t="str">
        <f>IF(Sheet1[[#This Row],[coverage_amount]]&lt;300000,"Low",IF(Sheet1[[#This Row],[coverage_amount]]&lt;700000,"Medium","High"))</f>
        <v>Medium</v>
      </c>
      <c r="M413" s="2" t="str">
        <f>IF(Sheet1[[#This Row],[annual_premium]]&lt;15000,"Low",IF(Sheet1[[#This Row],[annual_premium]]&lt;35000,"Medium","High"))</f>
        <v>Low</v>
      </c>
      <c r="N413" s="2">
        <f>YEAR(Sheet1[[#This Row],[policy_start_date]])</f>
        <v>2022</v>
      </c>
      <c r="O413" s="2" t="str">
        <f>TEXT(Sheet1[[#This Row],[policy_start_date]],"mmm")</f>
        <v>Jul</v>
      </c>
      <c r="P413" s="2" t="str">
        <f>"Q"&amp;ROUNDUP(MONTH(Sheet1[[#This Row],[policy_start_date]])/3,0)</f>
        <v>Q3</v>
      </c>
      <c r="Q413" s="2">
        <f ca="1">DATEDIF(Sheet1[[#This Row],[policy_start_date]],TODAY(),"D")</f>
        <v>1459</v>
      </c>
      <c r="R413" s="2">
        <f>YEAR(Sheet1[[#This Row],[policy_end_date]])</f>
        <v>2023</v>
      </c>
      <c r="S413" s="2" t="str">
        <f>TEXT(Sheet1[[#This Row],[policy_end_date]],"mmm")</f>
        <v>Feb</v>
      </c>
      <c r="T413" s="2" t="str">
        <f>IF(Sheet1[[#This Row],[status]]="Active","Active","Inactive")</f>
        <v>Inactive</v>
      </c>
      <c r="U413" s="6">
        <f>Sheet1[[#This Row],[coverage_amount]]/Sheet1[[#This Row],[annual_premium]]</f>
        <v>55.185032538770393</v>
      </c>
    </row>
    <row r="414" spans="1:21" x14ac:dyDescent="0.3">
      <c r="A414" s="2" t="s">
        <v>1025</v>
      </c>
      <c r="B414" s="2" t="s">
        <v>1026</v>
      </c>
      <c r="C414" s="2" t="s">
        <v>39</v>
      </c>
      <c r="D414" s="51">
        <v>521927.44</v>
      </c>
      <c r="E414" s="51">
        <v>18922.82</v>
      </c>
      <c r="F414" s="1">
        <v>45257</v>
      </c>
      <c r="G414" s="1">
        <v>45497</v>
      </c>
      <c r="H414" s="2" t="s">
        <v>1027</v>
      </c>
      <c r="I414" s="2" t="s">
        <v>18</v>
      </c>
      <c r="J414">
        <f>Sheet1[[#This Row],[policy_end_date]]-Sheet1[[#This Row],[policy_start_date]]</f>
        <v>240</v>
      </c>
      <c r="K414" s="5">
        <f>(Sheet1[[#This Row],[policy_end_date]]-Sheet1[[#This Row],[policy_start_date]])/365</f>
        <v>0.65753424657534243</v>
      </c>
      <c r="L414" s="2" t="str">
        <f>IF(Sheet1[[#This Row],[coverage_amount]]&lt;300000,"Low",IF(Sheet1[[#This Row],[coverage_amount]]&lt;700000,"Medium","High"))</f>
        <v>Medium</v>
      </c>
      <c r="M414" s="2" t="str">
        <f>IF(Sheet1[[#This Row],[annual_premium]]&lt;15000,"Low",IF(Sheet1[[#This Row],[annual_premium]]&lt;35000,"Medium","High"))</f>
        <v>Medium</v>
      </c>
      <c r="N414" s="2">
        <f>YEAR(Sheet1[[#This Row],[policy_start_date]])</f>
        <v>2023</v>
      </c>
      <c r="O414" s="2" t="str">
        <f>TEXT(Sheet1[[#This Row],[policy_start_date]],"mmm")</f>
        <v>Nov</v>
      </c>
      <c r="P414" s="2" t="str">
        <f>"Q"&amp;ROUNDUP(MONTH(Sheet1[[#This Row],[policy_start_date]])/3,0)</f>
        <v>Q4</v>
      </c>
      <c r="Q414" s="2">
        <f ca="1">DATEDIF(Sheet1[[#This Row],[policy_start_date]],TODAY(),"D")</f>
        <v>975</v>
      </c>
      <c r="R414" s="2">
        <f>YEAR(Sheet1[[#This Row],[policy_end_date]])</f>
        <v>2024</v>
      </c>
      <c r="S414" s="2" t="str">
        <f>TEXT(Sheet1[[#This Row],[policy_end_date]],"mmm")</f>
        <v>Jul</v>
      </c>
      <c r="T414" s="2" t="str">
        <f>IF(Sheet1[[#This Row],[status]]="Active","Active","Inactive")</f>
        <v>Inactive</v>
      </c>
      <c r="U414" s="6">
        <f>Sheet1[[#This Row],[coverage_amount]]/Sheet1[[#This Row],[annual_premium]]</f>
        <v>27.581905868152845</v>
      </c>
    </row>
    <row r="415" spans="1:21" x14ac:dyDescent="0.3">
      <c r="A415" s="2" t="s">
        <v>1028</v>
      </c>
      <c r="B415" s="2" t="s">
        <v>1029</v>
      </c>
      <c r="C415" s="2" t="s">
        <v>35</v>
      </c>
      <c r="D415" s="51">
        <v>994843.11</v>
      </c>
      <c r="E415" s="51">
        <v>28244.7</v>
      </c>
      <c r="F415" s="1">
        <v>44317</v>
      </c>
      <c r="G415" s="1">
        <v>44375</v>
      </c>
      <c r="H415" s="2" t="s">
        <v>669</v>
      </c>
      <c r="I415" s="2" t="s">
        <v>29</v>
      </c>
      <c r="J415">
        <f>Sheet1[[#This Row],[policy_end_date]]-Sheet1[[#This Row],[policy_start_date]]</f>
        <v>58</v>
      </c>
      <c r="K415" s="5">
        <f>(Sheet1[[#This Row],[policy_end_date]]-Sheet1[[#This Row],[policy_start_date]])/365</f>
        <v>0.15890410958904111</v>
      </c>
      <c r="L415" s="2" t="str">
        <f>IF(Sheet1[[#This Row],[coverage_amount]]&lt;300000,"Low",IF(Sheet1[[#This Row],[coverage_amount]]&lt;700000,"Medium","High"))</f>
        <v>High</v>
      </c>
      <c r="M415" s="2" t="str">
        <f>IF(Sheet1[[#This Row],[annual_premium]]&lt;15000,"Low",IF(Sheet1[[#This Row],[annual_premium]]&lt;35000,"Medium","High"))</f>
        <v>Medium</v>
      </c>
      <c r="N415" s="2">
        <f>YEAR(Sheet1[[#This Row],[policy_start_date]])</f>
        <v>2021</v>
      </c>
      <c r="O415" s="2" t="str">
        <f>TEXT(Sheet1[[#This Row],[policy_start_date]],"mmm")</f>
        <v>May</v>
      </c>
      <c r="P415" s="2" t="str">
        <f>"Q"&amp;ROUNDUP(MONTH(Sheet1[[#This Row],[policy_start_date]])/3,0)</f>
        <v>Q2</v>
      </c>
      <c r="Q415" s="2">
        <f ca="1">DATEDIF(Sheet1[[#This Row],[policy_start_date]],TODAY(),"D")</f>
        <v>1915</v>
      </c>
      <c r="R415" s="2">
        <f>YEAR(Sheet1[[#This Row],[policy_end_date]])</f>
        <v>2021</v>
      </c>
      <c r="S415" s="2" t="str">
        <f>TEXT(Sheet1[[#This Row],[policy_end_date]],"mmm")</f>
        <v>Jun</v>
      </c>
      <c r="T415" s="2" t="str">
        <f>IF(Sheet1[[#This Row],[status]]="Active","Active","Inactive")</f>
        <v>Inactive</v>
      </c>
      <c r="U415" s="6">
        <f>Sheet1[[#This Row],[coverage_amount]]/Sheet1[[#This Row],[annual_premium]]</f>
        <v>35.222293386015785</v>
      </c>
    </row>
    <row r="416" spans="1:21" x14ac:dyDescent="0.3">
      <c r="A416" s="2" t="s">
        <v>1030</v>
      </c>
      <c r="B416" s="2" t="s">
        <v>1031</v>
      </c>
      <c r="C416" s="2" t="s">
        <v>11</v>
      </c>
      <c r="D416" s="51">
        <v>781112.61</v>
      </c>
      <c r="E416" s="51">
        <v>3163.83</v>
      </c>
      <c r="F416" s="1">
        <v>45145</v>
      </c>
      <c r="G416" s="1">
        <v>45380</v>
      </c>
      <c r="H416" s="2" t="s">
        <v>980</v>
      </c>
      <c r="I416" s="2" t="s">
        <v>29</v>
      </c>
      <c r="J416">
        <f>Sheet1[[#This Row],[policy_end_date]]-Sheet1[[#This Row],[policy_start_date]]</f>
        <v>235</v>
      </c>
      <c r="K416" s="5">
        <f>(Sheet1[[#This Row],[policy_end_date]]-Sheet1[[#This Row],[policy_start_date]])/365</f>
        <v>0.64383561643835618</v>
      </c>
      <c r="L416" s="2" t="str">
        <f>IF(Sheet1[[#This Row],[coverage_amount]]&lt;300000,"Low",IF(Sheet1[[#This Row],[coverage_amount]]&lt;700000,"Medium","High"))</f>
        <v>High</v>
      </c>
      <c r="M416" s="2" t="str">
        <f>IF(Sheet1[[#This Row],[annual_premium]]&lt;15000,"Low",IF(Sheet1[[#This Row],[annual_premium]]&lt;35000,"Medium","High"))</f>
        <v>Low</v>
      </c>
      <c r="N416" s="2">
        <f>YEAR(Sheet1[[#This Row],[policy_start_date]])</f>
        <v>2023</v>
      </c>
      <c r="O416" s="2" t="str">
        <f>TEXT(Sheet1[[#This Row],[policy_start_date]],"mmm")</f>
        <v>Aug</v>
      </c>
      <c r="P416" s="2" t="str">
        <f>"Q"&amp;ROUNDUP(MONTH(Sheet1[[#This Row],[policy_start_date]])/3,0)</f>
        <v>Q3</v>
      </c>
      <c r="Q416" s="2">
        <f ca="1">DATEDIF(Sheet1[[#This Row],[policy_start_date]],TODAY(),"D")</f>
        <v>1087</v>
      </c>
      <c r="R416" s="2">
        <f>YEAR(Sheet1[[#This Row],[policy_end_date]])</f>
        <v>2024</v>
      </c>
      <c r="S416" s="2" t="str">
        <f>TEXT(Sheet1[[#This Row],[policy_end_date]],"mmm")</f>
        <v>Mar</v>
      </c>
      <c r="T416" s="2" t="str">
        <f>IF(Sheet1[[#This Row],[status]]="Active","Active","Inactive")</f>
        <v>Inactive</v>
      </c>
      <c r="U416" s="6">
        <f>Sheet1[[#This Row],[coverage_amount]]/Sheet1[[#This Row],[annual_premium]]</f>
        <v>246.88829994026227</v>
      </c>
    </row>
    <row r="417" spans="1:21" x14ac:dyDescent="0.3">
      <c r="A417" s="2" t="s">
        <v>1032</v>
      </c>
      <c r="B417" s="2" t="s">
        <v>1033</v>
      </c>
      <c r="C417" s="2" t="s">
        <v>16</v>
      </c>
      <c r="D417" s="51">
        <v>970594.84</v>
      </c>
      <c r="E417" s="51">
        <v>46697.31</v>
      </c>
      <c r="F417" s="1">
        <v>44731</v>
      </c>
      <c r="G417" s="1">
        <v>45455</v>
      </c>
      <c r="H417" s="2" t="s">
        <v>658</v>
      </c>
      <c r="I417" s="2" t="s">
        <v>29</v>
      </c>
      <c r="J417">
        <f>Sheet1[[#This Row],[policy_end_date]]-Sheet1[[#This Row],[policy_start_date]]</f>
        <v>724</v>
      </c>
      <c r="K417" s="5">
        <f>(Sheet1[[#This Row],[policy_end_date]]-Sheet1[[#This Row],[policy_start_date]])/365</f>
        <v>1.9835616438356165</v>
      </c>
      <c r="L417" s="2" t="str">
        <f>IF(Sheet1[[#This Row],[coverage_amount]]&lt;300000,"Low",IF(Sheet1[[#This Row],[coverage_amount]]&lt;700000,"Medium","High"))</f>
        <v>High</v>
      </c>
      <c r="M417" s="2" t="str">
        <f>IF(Sheet1[[#This Row],[annual_premium]]&lt;15000,"Low",IF(Sheet1[[#This Row],[annual_premium]]&lt;35000,"Medium","High"))</f>
        <v>High</v>
      </c>
      <c r="N417" s="2">
        <f>YEAR(Sheet1[[#This Row],[policy_start_date]])</f>
        <v>2022</v>
      </c>
      <c r="O417" s="2" t="str">
        <f>TEXT(Sheet1[[#This Row],[policy_start_date]],"mmm")</f>
        <v>Jun</v>
      </c>
      <c r="P417" s="2" t="str">
        <f>"Q"&amp;ROUNDUP(MONTH(Sheet1[[#This Row],[policy_start_date]])/3,0)</f>
        <v>Q2</v>
      </c>
      <c r="Q417" s="2">
        <f ca="1">DATEDIF(Sheet1[[#This Row],[policy_start_date]],TODAY(),"D")</f>
        <v>1501</v>
      </c>
      <c r="R417" s="2">
        <f>YEAR(Sheet1[[#This Row],[policy_end_date]])</f>
        <v>2024</v>
      </c>
      <c r="S417" s="2" t="str">
        <f>TEXT(Sheet1[[#This Row],[policy_end_date]],"mmm")</f>
        <v>Jun</v>
      </c>
      <c r="T417" s="2" t="str">
        <f>IF(Sheet1[[#This Row],[status]]="Active","Active","Inactive")</f>
        <v>Inactive</v>
      </c>
      <c r="U417" s="6">
        <f>Sheet1[[#This Row],[coverage_amount]]/Sheet1[[#This Row],[annual_premium]]</f>
        <v>20.784812658373685</v>
      </c>
    </row>
    <row r="418" spans="1:21" x14ac:dyDescent="0.3">
      <c r="A418" s="2" t="s">
        <v>1034</v>
      </c>
      <c r="B418" s="2" t="s">
        <v>1035</v>
      </c>
      <c r="C418" s="2" t="s">
        <v>35</v>
      </c>
      <c r="D418" s="51">
        <v>941817.94</v>
      </c>
      <c r="E418" s="51">
        <v>30345.72</v>
      </c>
      <c r="F418" s="1">
        <v>44289</v>
      </c>
      <c r="G418" s="1">
        <v>44731</v>
      </c>
      <c r="H418" s="2" t="s">
        <v>90</v>
      </c>
      <c r="I418" s="2" t="s">
        <v>29</v>
      </c>
      <c r="J418">
        <f>Sheet1[[#This Row],[policy_end_date]]-Sheet1[[#This Row],[policy_start_date]]</f>
        <v>442</v>
      </c>
      <c r="K418" s="5">
        <f>(Sheet1[[#This Row],[policy_end_date]]-Sheet1[[#This Row],[policy_start_date]])/365</f>
        <v>1.210958904109589</v>
      </c>
      <c r="L418" s="2" t="str">
        <f>IF(Sheet1[[#This Row],[coverage_amount]]&lt;300000,"Low",IF(Sheet1[[#This Row],[coverage_amount]]&lt;700000,"Medium","High"))</f>
        <v>High</v>
      </c>
      <c r="M418" s="2" t="str">
        <f>IF(Sheet1[[#This Row],[annual_premium]]&lt;15000,"Low",IF(Sheet1[[#This Row],[annual_premium]]&lt;35000,"Medium","High"))</f>
        <v>Medium</v>
      </c>
      <c r="N418" s="2">
        <f>YEAR(Sheet1[[#This Row],[policy_start_date]])</f>
        <v>2021</v>
      </c>
      <c r="O418" s="2" t="str">
        <f>TEXT(Sheet1[[#This Row],[policy_start_date]],"mmm")</f>
        <v>Apr</v>
      </c>
      <c r="P418" s="2" t="str">
        <f>"Q"&amp;ROUNDUP(MONTH(Sheet1[[#This Row],[policy_start_date]])/3,0)</f>
        <v>Q2</v>
      </c>
      <c r="Q418" s="2">
        <f ca="1">DATEDIF(Sheet1[[#This Row],[policy_start_date]],TODAY(),"D")</f>
        <v>1943</v>
      </c>
      <c r="R418" s="2">
        <f>YEAR(Sheet1[[#This Row],[policy_end_date]])</f>
        <v>2022</v>
      </c>
      <c r="S418" s="2" t="str">
        <f>TEXT(Sheet1[[#This Row],[policy_end_date]],"mmm")</f>
        <v>Jun</v>
      </c>
      <c r="T418" s="2" t="str">
        <f>IF(Sheet1[[#This Row],[status]]="Active","Active","Inactive")</f>
        <v>Inactive</v>
      </c>
      <c r="U418" s="6">
        <f>Sheet1[[#This Row],[coverage_amount]]/Sheet1[[#This Row],[annual_premium]]</f>
        <v>31.036269365169122</v>
      </c>
    </row>
    <row r="419" spans="1:21" x14ac:dyDescent="0.3">
      <c r="A419" s="2" t="s">
        <v>1036</v>
      </c>
      <c r="B419" s="2" t="s">
        <v>1037</v>
      </c>
      <c r="C419" s="2" t="s">
        <v>39</v>
      </c>
      <c r="D419" s="51">
        <v>850956.47</v>
      </c>
      <c r="E419" s="51">
        <v>47348.65</v>
      </c>
      <c r="F419" s="1">
        <v>44828</v>
      </c>
      <c r="G419" s="1">
        <v>45599</v>
      </c>
      <c r="H419" s="2" t="s">
        <v>1038</v>
      </c>
      <c r="I419" s="2" t="s">
        <v>29</v>
      </c>
      <c r="J419">
        <f>Sheet1[[#This Row],[policy_end_date]]-Sheet1[[#This Row],[policy_start_date]]</f>
        <v>771</v>
      </c>
      <c r="K419" s="5">
        <f>(Sheet1[[#This Row],[policy_end_date]]-Sheet1[[#This Row],[policy_start_date]])/365</f>
        <v>2.1123287671232878</v>
      </c>
      <c r="L419" s="2" t="str">
        <f>IF(Sheet1[[#This Row],[coverage_amount]]&lt;300000,"Low",IF(Sheet1[[#This Row],[coverage_amount]]&lt;700000,"Medium","High"))</f>
        <v>High</v>
      </c>
      <c r="M419" s="2" t="str">
        <f>IF(Sheet1[[#This Row],[annual_premium]]&lt;15000,"Low",IF(Sheet1[[#This Row],[annual_premium]]&lt;35000,"Medium","High"))</f>
        <v>High</v>
      </c>
      <c r="N419" s="2">
        <f>YEAR(Sheet1[[#This Row],[policy_start_date]])</f>
        <v>2022</v>
      </c>
      <c r="O419" s="2" t="str">
        <f>TEXT(Sheet1[[#This Row],[policy_start_date]],"mmm")</f>
        <v>Sep</v>
      </c>
      <c r="P419" s="2" t="str">
        <f>"Q"&amp;ROUNDUP(MONTH(Sheet1[[#This Row],[policy_start_date]])/3,0)</f>
        <v>Q3</v>
      </c>
      <c r="Q419" s="2">
        <f ca="1">DATEDIF(Sheet1[[#This Row],[policy_start_date]],TODAY(),"D")</f>
        <v>1404</v>
      </c>
      <c r="R419" s="2">
        <f>YEAR(Sheet1[[#This Row],[policy_end_date]])</f>
        <v>2024</v>
      </c>
      <c r="S419" s="2" t="str">
        <f>TEXT(Sheet1[[#This Row],[policy_end_date]],"mmm")</f>
        <v>Nov</v>
      </c>
      <c r="T419" s="2" t="str">
        <f>IF(Sheet1[[#This Row],[status]]="Active","Active","Inactive")</f>
        <v>Inactive</v>
      </c>
      <c r="U419" s="6">
        <f>Sheet1[[#This Row],[coverage_amount]]/Sheet1[[#This Row],[annual_premium]]</f>
        <v>17.972137959582795</v>
      </c>
    </row>
    <row r="420" spans="1:21" x14ac:dyDescent="0.3">
      <c r="A420" s="2" t="s">
        <v>1039</v>
      </c>
      <c r="B420" s="2" t="s">
        <v>1040</v>
      </c>
      <c r="C420" s="2" t="s">
        <v>39</v>
      </c>
      <c r="D420" s="51">
        <v>469578.84</v>
      </c>
      <c r="E420" s="51">
        <v>43547.16</v>
      </c>
      <c r="F420" s="1">
        <v>44796</v>
      </c>
      <c r="G420" s="1">
        <v>45067</v>
      </c>
      <c r="H420" s="2" t="s">
        <v>24</v>
      </c>
      <c r="I420" s="2" t="s">
        <v>18</v>
      </c>
      <c r="J420">
        <f>Sheet1[[#This Row],[policy_end_date]]-Sheet1[[#This Row],[policy_start_date]]</f>
        <v>271</v>
      </c>
      <c r="K420" s="5">
        <f>(Sheet1[[#This Row],[policy_end_date]]-Sheet1[[#This Row],[policy_start_date]])/365</f>
        <v>0.74246575342465748</v>
      </c>
      <c r="L420" s="2" t="str">
        <f>IF(Sheet1[[#This Row],[coverage_amount]]&lt;300000,"Low",IF(Sheet1[[#This Row],[coverage_amount]]&lt;700000,"Medium","High"))</f>
        <v>Medium</v>
      </c>
      <c r="M420" s="2" t="str">
        <f>IF(Sheet1[[#This Row],[annual_premium]]&lt;15000,"Low",IF(Sheet1[[#This Row],[annual_premium]]&lt;35000,"Medium","High"))</f>
        <v>High</v>
      </c>
      <c r="N420" s="2">
        <f>YEAR(Sheet1[[#This Row],[policy_start_date]])</f>
        <v>2022</v>
      </c>
      <c r="O420" s="2" t="str">
        <f>TEXT(Sheet1[[#This Row],[policy_start_date]],"mmm")</f>
        <v>Aug</v>
      </c>
      <c r="P420" s="2" t="str">
        <f>"Q"&amp;ROUNDUP(MONTH(Sheet1[[#This Row],[policy_start_date]])/3,0)</f>
        <v>Q3</v>
      </c>
      <c r="Q420" s="2">
        <f ca="1">DATEDIF(Sheet1[[#This Row],[policy_start_date]],TODAY(),"D")</f>
        <v>1436</v>
      </c>
      <c r="R420" s="2">
        <f>YEAR(Sheet1[[#This Row],[policy_end_date]])</f>
        <v>2023</v>
      </c>
      <c r="S420" s="2" t="str">
        <f>TEXT(Sheet1[[#This Row],[policy_end_date]],"mmm")</f>
        <v>May</v>
      </c>
      <c r="T420" s="2" t="str">
        <f>IF(Sheet1[[#This Row],[status]]="Active","Active","Inactive")</f>
        <v>Inactive</v>
      </c>
      <c r="U420" s="6">
        <f>Sheet1[[#This Row],[coverage_amount]]/Sheet1[[#This Row],[annual_premium]]</f>
        <v>10.783225358438989</v>
      </c>
    </row>
    <row r="421" spans="1:21" x14ac:dyDescent="0.3">
      <c r="A421" s="2" t="s">
        <v>1041</v>
      </c>
      <c r="B421" s="2" t="s">
        <v>1042</v>
      </c>
      <c r="C421" s="2" t="s">
        <v>39</v>
      </c>
      <c r="D421" s="51">
        <v>799359.71</v>
      </c>
      <c r="E421" s="51">
        <v>21566.85</v>
      </c>
      <c r="F421" s="1">
        <v>44157</v>
      </c>
      <c r="G421" s="1">
        <v>45238</v>
      </c>
      <c r="H421" s="2" t="s">
        <v>1043</v>
      </c>
      <c r="I421" s="2" t="s">
        <v>29</v>
      </c>
      <c r="J421">
        <f>Sheet1[[#This Row],[policy_end_date]]-Sheet1[[#This Row],[policy_start_date]]</f>
        <v>1081</v>
      </c>
      <c r="K421" s="5">
        <f>(Sheet1[[#This Row],[policy_end_date]]-Sheet1[[#This Row],[policy_start_date]])/365</f>
        <v>2.9616438356164383</v>
      </c>
      <c r="L421" s="2" t="str">
        <f>IF(Sheet1[[#This Row],[coverage_amount]]&lt;300000,"Low",IF(Sheet1[[#This Row],[coverage_amount]]&lt;700000,"Medium","High"))</f>
        <v>High</v>
      </c>
      <c r="M421" s="2" t="str">
        <f>IF(Sheet1[[#This Row],[annual_premium]]&lt;15000,"Low",IF(Sheet1[[#This Row],[annual_premium]]&lt;35000,"Medium","High"))</f>
        <v>Medium</v>
      </c>
      <c r="N421" s="2">
        <f>YEAR(Sheet1[[#This Row],[policy_start_date]])</f>
        <v>2020</v>
      </c>
      <c r="O421" s="2" t="str">
        <f>TEXT(Sheet1[[#This Row],[policy_start_date]],"mmm")</f>
        <v>Nov</v>
      </c>
      <c r="P421" s="2" t="str">
        <f>"Q"&amp;ROUNDUP(MONTH(Sheet1[[#This Row],[policy_start_date]])/3,0)</f>
        <v>Q4</v>
      </c>
      <c r="Q421" s="2">
        <f ca="1">DATEDIF(Sheet1[[#This Row],[policy_start_date]],TODAY(),"D")</f>
        <v>2075</v>
      </c>
      <c r="R421" s="2">
        <f>YEAR(Sheet1[[#This Row],[policy_end_date]])</f>
        <v>2023</v>
      </c>
      <c r="S421" s="2" t="str">
        <f>TEXT(Sheet1[[#This Row],[policy_end_date]],"mmm")</f>
        <v>Nov</v>
      </c>
      <c r="T421" s="2" t="str">
        <f>IF(Sheet1[[#This Row],[status]]="Active","Active","Inactive")</f>
        <v>Inactive</v>
      </c>
      <c r="U421" s="6">
        <f>Sheet1[[#This Row],[coverage_amount]]/Sheet1[[#This Row],[annual_premium]]</f>
        <v>37.064277351583563</v>
      </c>
    </row>
    <row r="422" spans="1:21" x14ac:dyDescent="0.3">
      <c r="A422" s="2" t="s">
        <v>1044</v>
      </c>
      <c r="B422" s="2" t="s">
        <v>1045</v>
      </c>
      <c r="C422" s="2" t="s">
        <v>35</v>
      </c>
      <c r="D422" s="51">
        <v>536998.68999999994</v>
      </c>
      <c r="E422" s="51">
        <v>31437.7</v>
      </c>
      <c r="F422" s="1">
        <v>44776</v>
      </c>
      <c r="G422" s="1">
        <v>44812</v>
      </c>
      <c r="H422" s="2" t="s">
        <v>808</v>
      </c>
      <c r="I422" s="2" t="s">
        <v>13</v>
      </c>
      <c r="J422">
        <f>Sheet1[[#This Row],[policy_end_date]]-Sheet1[[#This Row],[policy_start_date]]</f>
        <v>36</v>
      </c>
      <c r="K422" s="5">
        <f>(Sheet1[[#This Row],[policy_end_date]]-Sheet1[[#This Row],[policy_start_date]])/365</f>
        <v>9.8630136986301367E-2</v>
      </c>
      <c r="L422" s="2" t="str">
        <f>IF(Sheet1[[#This Row],[coverage_amount]]&lt;300000,"Low",IF(Sheet1[[#This Row],[coverage_amount]]&lt;700000,"Medium","High"))</f>
        <v>Medium</v>
      </c>
      <c r="M422" s="2" t="str">
        <f>IF(Sheet1[[#This Row],[annual_premium]]&lt;15000,"Low",IF(Sheet1[[#This Row],[annual_premium]]&lt;35000,"Medium","High"))</f>
        <v>Medium</v>
      </c>
      <c r="N422" s="2">
        <f>YEAR(Sheet1[[#This Row],[policy_start_date]])</f>
        <v>2022</v>
      </c>
      <c r="O422" s="2" t="str">
        <f>TEXT(Sheet1[[#This Row],[policy_start_date]],"mmm")</f>
        <v>Aug</v>
      </c>
      <c r="P422" s="2" t="str">
        <f>"Q"&amp;ROUNDUP(MONTH(Sheet1[[#This Row],[policy_start_date]])/3,0)</f>
        <v>Q3</v>
      </c>
      <c r="Q422" s="2">
        <f ca="1">DATEDIF(Sheet1[[#This Row],[policy_start_date]],TODAY(),"D")</f>
        <v>1456</v>
      </c>
      <c r="R422" s="2">
        <f>YEAR(Sheet1[[#This Row],[policy_end_date]])</f>
        <v>2022</v>
      </c>
      <c r="S422" s="2" t="str">
        <f>TEXT(Sheet1[[#This Row],[policy_end_date]],"mmm")</f>
        <v>Sep</v>
      </c>
      <c r="T422" s="2" t="str">
        <f>IF(Sheet1[[#This Row],[status]]="Active","Active","Inactive")</f>
        <v>Active</v>
      </c>
      <c r="U422" s="6">
        <f>Sheet1[[#This Row],[coverage_amount]]/Sheet1[[#This Row],[annual_premium]]</f>
        <v>17.081360595717879</v>
      </c>
    </row>
    <row r="423" spans="1:21" x14ac:dyDescent="0.3">
      <c r="A423" s="2" t="s">
        <v>1046</v>
      </c>
      <c r="B423" s="2" t="s">
        <v>650</v>
      </c>
      <c r="C423" s="2" t="s">
        <v>39</v>
      </c>
      <c r="D423" s="51">
        <v>287295.44</v>
      </c>
      <c r="E423" s="51">
        <v>18317.830000000002</v>
      </c>
      <c r="F423" s="1">
        <v>45366</v>
      </c>
      <c r="G423" s="1">
        <v>45641</v>
      </c>
      <c r="H423" s="2" t="s">
        <v>698</v>
      </c>
      <c r="I423" s="2" t="s">
        <v>29</v>
      </c>
      <c r="J423">
        <f>Sheet1[[#This Row],[policy_end_date]]-Sheet1[[#This Row],[policy_start_date]]</f>
        <v>275</v>
      </c>
      <c r="K423" s="5">
        <f>(Sheet1[[#This Row],[policy_end_date]]-Sheet1[[#This Row],[policy_start_date]])/365</f>
        <v>0.75342465753424659</v>
      </c>
      <c r="L423" s="2" t="str">
        <f>IF(Sheet1[[#This Row],[coverage_amount]]&lt;300000,"Low",IF(Sheet1[[#This Row],[coverage_amount]]&lt;700000,"Medium","High"))</f>
        <v>Low</v>
      </c>
      <c r="M423" s="2" t="str">
        <f>IF(Sheet1[[#This Row],[annual_premium]]&lt;15000,"Low",IF(Sheet1[[#This Row],[annual_premium]]&lt;35000,"Medium","High"))</f>
        <v>Medium</v>
      </c>
      <c r="N423" s="2">
        <f>YEAR(Sheet1[[#This Row],[policy_start_date]])</f>
        <v>2024</v>
      </c>
      <c r="O423" s="2" t="str">
        <f>TEXT(Sheet1[[#This Row],[policy_start_date]],"mmm")</f>
        <v>Mar</v>
      </c>
      <c r="P423" s="2" t="str">
        <f>"Q"&amp;ROUNDUP(MONTH(Sheet1[[#This Row],[policy_start_date]])/3,0)</f>
        <v>Q1</v>
      </c>
      <c r="Q423" s="2">
        <f ca="1">DATEDIF(Sheet1[[#This Row],[policy_start_date]],TODAY(),"D")</f>
        <v>866</v>
      </c>
      <c r="R423" s="2">
        <f>YEAR(Sheet1[[#This Row],[policy_end_date]])</f>
        <v>2024</v>
      </c>
      <c r="S423" s="2" t="str">
        <f>TEXT(Sheet1[[#This Row],[policy_end_date]],"mmm")</f>
        <v>Dec</v>
      </c>
      <c r="T423" s="2" t="str">
        <f>IF(Sheet1[[#This Row],[status]]="Active","Active","Inactive")</f>
        <v>Inactive</v>
      </c>
      <c r="U423" s="6">
        <f>Sheet1[[#This Row],[coverage_amount]]/Sheet1[[#This Row],[annual_premium]]</f>
        <v>15.683923259469051</v>
      </c>
    </row>
    <row r="424" spans="1:21" x14ac:dyDescent="0.3">
      <c r="A424" s="2" t="s">
        <v>1047</v>
      </c>
      <c r="B424" s="2" t="s">
        <v>291</v>
      </c>
      <c r="C424" s="2" t="s">
        <v>27</v>
      </c>
      <c r="D424" s="51">
        <v>541570.06000000006</v>
      </c>
      <c r="E424" s="51">
        <v>40052.26</v>
      </c>
      <c r="F424" s="1">
        <v>45308</v>
      </c>
      <c r="G424" s="1">
        <v>45551</v>
      </c>
      <c r="H424" s="2" t="s">
        <v>55</v>
      </c>
      <c r="I424" s="2" t="s">
        <v>29</v>
      </c>
      <c r="J424">
        <f>Sheet1[[#This Row],[policy_end_date]]-Sheet1[[#This Row],[policy_start_date]]</f>
        <v>243</v>
      </c>
      <c r="K424" s="5">
        <f>(Sheet1[[#This Row],[policy_end_date]]-Sheet1[[#This Row],[policy_start_date]])/365</f>
        <v>0.66575342465753429</v>
      </c>
      <c r="L424" s="2" t="str">
        <f>IF(Sheet1[[#This Row],[coverage_amount]]&lt;300000,"Low",IF(Sheet1[[#This Row],[coverage_amount]]&lt;700000,"Medium","High"))</f>
        <v>Medium</v>
      </c>
      <c r="M424" s="2" t="str">
        <f>IF(Sheet1[[#This Row],[annual_premium]]&lt;15000,"Low",IF(Sheet1[[#This Row],[annual_premium]]&lt;35000,"Medium","High"))</f>
        <v>High</v>
      </c>
      <c r="N424" s="2">
        <f>YEAR(Sheet1[[#This Row],[policy_start_date]])</f>
        <v>2024</v>
      </c>
      <c r="O424" s="2" t="str">
        <f>TEXT(Sheet1[[#This Row],[policy_start_date]],"mmm")</f>
        <v>Jan</v>
      </c>
      <c r="P424" s="2" t="str">
        <f>"Q"&amp;ROUNDUP(MONTH(Sheet1[[#This Row],[policy_start_date]])/3,0)</f>
        <v>Q1</v>
      </c>
      <c r="Q424" s="2">
        <f ca="1">DATEDIF(Sheet1[[#This Row],[policy_start_date]],TODAY(),"D")</f>
        <v>924</v>
      </c>
      <c r="R424" s="2">
        <f>YEAR(Sheet1[[#This Row],[policy_end_date]])</f>
        <v>2024</v>
      </c>
      <c r="S424" s="2" t="str">
        <f>TEXT(Sheet1[[#This Row],[policy_end_date]],"mmm")</f>
        <v>Sep</v>
      </c>
      <c r="T424" s="2" t="str">
        <f>IF(Sheet1[[#This Row],[status]]="Active","Active","Inactive")</f>
        <v>Inactive</v>
      </c>
      <c r="U424" s="6">
        <f>Sheet1[[#This Row],[coverage_amount]]/Sheet1[[#This Row],[annual_premium]]</f>
        <v>13.52158554848091</v>
      </c>
    </row>
    <row r="425" spans="1:21" x14ac:dyDescent="0.3">
      <c r="A425" s="2" t="s">
        <v>1048</v>
      </c>
      <c r="B425" s="2" t="s">
        <v>1049</v>
      </c>
      <c r="C425" s="2" t="s">
        <v>27</v>
      </c>
      <c r="D425" s="51">
        <v>320670.71000000002</v>
      </c>
      <c r="E425" s="51">
        <v>41924.379999999997</v>
      </c>
      <c r="F425" s="1">
        <v>44806</v>
      </c>
      <c r="G425" s="1">
        <v>45229</v>
      </c>
      <c r="H425" s="2" t="s">
        <v>1050</v>
      </c>
      <c r="I425" s="2" t="s">
        <v>13</v>
      </c>
      <c r="J425">
        <f>Sheet1[[#This Row],[policy_end_date]]-Sheet1[[#This Row],[policy_start_date]]</f>
        <v>423</v>
      </c>
      <c r="K425" s="5">
        <f>(Sheet1[[#This Row],[policy_end_date]]-Sheet1[[#This Row],[policy_start_date]])/365</f>
        <v>1.1589041095890411</v>
      </c>
      <c r="L425" s="2" t="str">
        <f>IF(Sheet1[[#This Row],[coverage_amount]]&lt;300000,"Low",IF(Sheet1[[#This Row],[coverage_amount]]&lt;700000,"Medium","High"))</f>
        <v>Medium</v>
      </c>
      <c r="M425" s="2" t="str">
        <f>IF(Sheet1[[#This Row],[annual_premium]]&lt;15000,"Low",IF(Sheet1[[#This Row],[annual_premium]]&lt;35000,"Medium","High"))</f>
        <v>High</v>
      </c>
      <c r="N425" s="2">
        <f>YEAR(Sheet1[[#This Row],[policy_start_date]])</f>
        <v>2022</v>
      </c>
      <c r="O425" s="2" t="str">
        <f>TEXT(Sheet1[[#This Row],[policy_start_date]],"mmm")</f>
        <v>Sep</v>
      </c>
      <c r="P425" s="2" t="str">
        <f>"Q"&amp;ROUNDUP(MONTH(Sheet1[[#This Row],[policy_start_date]])/3,0)</f>
        <v>Q3</v>
      </c>
      <c r="Q425" s="2">
        <f ca="1">DATEDIF(Sheet1[[#This Row],[policy_start_date]],TODAY(),"D")</f>
        <v>1426</v>
      </c>
      <c r="R425" s="2">
        <f>YEAR(Sheet1[[#This Row],[policy_end_date]])</f>
        <v>2023</v>
      </c>
      <c r="S425" s="2" t="str">
        <f>TEXT(Sheet1[[#This Row],[policy_end_date]],"mmm")</f>
        <v>Oct</v>
      </c>
      <c r="T425" s="2" t="str">
        <f>IF(Sheet1[[#This Row],[status]]="Active","Active","Inactive")</f>
        <v>Active</v>
      </c>
      <c r="U425" s="6">
        <f>Sheet1[[#This Row],[coverage_amount]]/Sheet1[[#This Row],[annual_premium]]</f>
        <v>7.6487883661010621</v>
      </c>
    </row>
    <row r="426" spans="1:21" x14ac:dyDescent="0.3">
      <c r="A426" s="2" t="s">
        <v>1051</v>
      </c>
      <c r="B426" s="2" t="s">
        <v>1052</v>
      </c>
      <c r="C426" s="2" t="s">
        <v>35</v>
      </c>
      <c r="D426" s="51">
        <v>155869.4</v>
      </c>
      <c r="E426" s="51">
        <v>26603.48</v>
      </c>
      <c r="F426" s="1">
        <v>45128</v>
      </c>
      <c r="G426" s="1">
        <v>45204</v>
      </c>
      <c r="H426" s="2" t="s">
        <v>329</v>
      </c>
      <c r="I426" s="2" t="s">
        <v>29</v>
      </c>
      <c r="J426">
        <f>Sheet1[[#This Row],[policy_end_date]]-Sheet1[[#This Row],[policy_start_date]]</f>
        <v>76</v>
      </c>
      <c r="K426" s="5">
        <f>(Sheet1[[#This Row],[policy_end_date]]-Sheet1[[#This Row],[policy_start_date]])/365</f>
        <v>0.20821917808219179</v>
      </c>
      <c r="L426" s="2" t="str">
        <f>IF(Sheet1[[#This Row],[coverage_amount]]&lt;300000,"Low",IF(Sheet1[[#This Row],[coverage_amount]]&lt;700000,"Medium","High"))</f>
        <v>Low</v>
      </c>
      <c r="M426" s="2" t="str">
        <f>IF(Sheet1[[#This Row],[annual_premium]]&lt;15000,"Low",IF(Sheet1[[#This Row],[annual_premium]]&lt;35000,"Medium","High"))</f>
        <v>Medium</v>
      </c>
      <c r="N426" s="2">
        <f>YEAR(Sheet1[[#This Row],[policy_start_date]])</f>
        <v>2023</v>
      </c>
      <c r="O426" s="2" t="str">
        <f>TEXT(Sheet1[[#This Row],[policy_start_date]],"mmm")</f>
        <v>Jul</v>
      </c>
      <c r="P426" s="2" t="str">
        <f>"Q"&amp;ROUNDUP(MONTH(Sheet1[[#This Row],[policy_start_date]])/3,0)</f>
        <v>Q3</v>
      </c>
      <c r="Q426" s="2">
        <f ca="1">DATEDIF(Sheet1[[#This Row],[policy_start_date]],TODAY(),"D")</f>
        <v>1104</v>
      </c>
      <c r="R426" s="2">
        <f>YEAR(Sheet1[[#This Row],[policy_end_date]])</f>
        <v>2023</v>
      </c>
      <c r="S426" s="2" t="str">
        <f>TEXT(Sheet1[[#This Row],[policy_end_date]],"mmm")</f>
        <v>Oct</v>
      </c>
      <c r="T426" s="2" t="str">
        <f>IF(Sheet1[[#This Row],[status]]="Active","Active","Inactive")</f>
        <v>Inactive</v>
      </c>
      <c r="U426" s="6">
        <f>Sheet1[[#This Row],[coverage_amount]]/Sheet1[[#This Row],[annual_premium]]</f>
        <v>5.8589853658243207</v>
      </c>
    </row>
    <row r="427" spans="1:21" x14ac:dyDescent="0.3">
      <c r="A427" s="2" t="s">
        <v>1053</v>
      </c>
      <c r="B427" s="2" t="s">
        <v>1054</v>
      </c>
      <c r="C427" s="2" t="s">
        <v>39</v>
      </c>
      <c r="D427" s="51">
        <v>644051.76</v>
      </c>
      <c r="E427" s="51">
        <v>49176.86</v>
      </c>
      <c r="F427" s="1">
        <v>44645</v>
      </c>
      <c r="G427" s="1">
        <v>44664</v>
      </c>
      <c r="H427" s="2" t="s">
        <v>740</v>
      </c>
      <c r="I427" s="2" t="s">
        <v>29</v>
      </c>
      <c r="J427">
        <f>Sheet1[[#This Row],[policy_end_date]]-Sheet1[[#This Row],[policy_start_date]]</f>
        <v>19</v>
      </c>
      <c r="K427" s="5">
        <f>(Sheet1[[#This Row],[policy_end_date]]-Sheet1[[#This Row],[policy_start_date]])/365</f>
        <v>5.2054794520547946E-2</v>
      </c>
      <c r="L427" s="2" t="str">
        <f>IF(Sheet1[[#This Row],[coverage_amount]]&lt;300000,"Low",IF(Sheet1[[#This Row],[coverage_amount]]&lt;700000,"Medium","High"))</f>
        <v>Medium</v>
      </c>
      <c r="M427" s="2" t="str">
        <f>IF(Sheet1[[#This Row],[annual_premium]]&lt;15000,"Low",IF(Sheet1[[#This Row],[annual_premium]]&lt;35000,"Medium","High"))</f>
        <v>High</v>
      </c>
      <c r="N427" s="2">
        <f>YEAR(Sheet1[[#This Row],[policy_start_date]])</f>
        <v>2022</v>
      </c>
      <c r="O427" s="2" t="str">
        <f>TEXT(Sheet1[[#This Row],[policy_start_date]],"mmm")</f>
        <v>Mar</v>
      </c>
      <c r="P427" s="2" t="str">
        <f>"Q"&amp;ROUNDUP(MONTH(Sheet1[[#This Row],[policy_start_date]])/3,0)</f>
        <v>Q1</v>
      </c>
      <c r="Q427" s="2">
        <f ca="1">DATEDIF(Sheet1[[#This Row],[policy_start_date]],TODAY(),"D")</f>
        <v>1587</v>
      </c>
      <c r="R427" s="2">
        <f>YEAR(Sheet1[[#This Row],[policy_end_date]])</f>
        <v>2022</v>
      </c>
      <c r="S427" s="2" t="str">
        <f>TEXT(Sheet1[[#This Row],[policy_end_date]],"mmm")</f>
        <v>Apr</v>
      </c>
      <c r="T427" s="2" t="str">
        <f>IF(Sheet1[[#This Row],[status]]="Active","Active","Inactive")</f>
        <v>Inactive</v>
      </c>
      <c r="U427" s="6">
        <f>Sheet1[[#This Row],[coverage_amount]]/Sheet1[[#This Row],[annual_premium]]</f>
        <v>13.096642607925761</v>
      </c>
    </row>
    <row r="428" spans="1:21" x14ac:dyDescent="0.3">
      <c r="A428" s="2" t="s">
        <v>1055</v>
      </c>
      <c r="B428" s="2" t="s">
        <v>1056</v>
      </c>
      <c r="C428" s="2" t="s">
        <v>39</v>
      </c>
      <c r="D428" s="51">
        <v>287751.64</v>
      </c>
      <c r="E428" s="51">
        <v>49661.3</v>
      </c>
      <c r="F428" s="1">
        <v>44611</v>
      </c>
      <c r="G428" s="1">
        <v>45381</v>
      </c>
      <c r="H428" s="2" t="s">
        <v>167</v>
      </c>
      <c r="I428" s="2" t="s">
        <v>18</v>
      </c>
      <c r="J428">
        <f>Sheet1[[#This Row],[policy_end_date]]-Sheet1[[#This Row],[policy_start_date]]</f>
        <v>770</v>
      </c>
      <c r="K428" s="5">
        <f>(Sheet1[[#This Row],[policy_end_date]]-Sheet1[[#This Row],[policy_start_date]])/365</f>
        <v>2.1095890410958904</v>
      </c>
      <c r="L428" s="2" t="str">
        <f>IF(Sheet1[[#This Row],[coverage_amount]]&lt;300000,"Low",IF(Sheet1[[#This Row],[coverage_amount]]&lt;700000,"Medium","High"))</f>
        <v>Low</v>
      </c>
      <c r="M428" s="2" t="str">
        <f>IF(Sheet1[[#This Row],[annual_premium]]&lt;15000,"Low",IF(Sheet1[[#This Row],[annual_premium]]&lt;35000,"Medium","High"))</f>
        <v>High</v>
      </c>
      <c r="N428" s="2">
        <f>YEAR(Sheet1[[#This Row],[policy_start_date]])</f>
        <v>2022</v>
      </c>
      <c r="O428" s="2" t="str">
        <f>TEXT(Sheet1[[#This Row],[policy_start_date]],"mmm")</f>
        <v>Feb</v>
      </c>
      <c r="P428" s="2" t="str">
        <f>"Q"&amp;ROUNDUP(MONTH(Sheet1[[#This Row],[policy_start_date]])/3,0)</f>
        <v>Q1</v>
      </c>
      <c r="Q428" s="2">
        <f ca="1">DATEDIF(Sheet1[[#This Row],[policy_start_date]],TODAY(),"D")</f>
        <v>1621</v>
      </c>
      <c r="R428" s="2">
        <f>YEAR(Sheet1[[#This Row],[policy_end_date]])</f>
        <v>2024</v>
      </c>
      <c r="S428" s="2" t="str">
        <f>TEXT(Sheet1[[#This Row],[policy_end_date]],"mmm")</f>
        <v>Mar</v>
      </c>
      <c r="T428" s="2" t="str">
        <f>IF(Sheet1[[#This Row],[status]]="Active","Active","Inactive")</f>
        <v>Inactive</v>
      </c>
      <c r="U428" s="6">
        <f>Sheet1[[#This Row],[coverage_amount]]/Sheet1[[#This Row],[annual_premium]]</f>
        <v>5.7942832749042008</v>
      </c>
    </row>
    <row r="429" spans="1:21" x14ac:dyDescent="0.3">
      <c r="A429" s="2" t="s">
        <v>1057</v>
      </c>
      <c r="B429" s="2" t="s">
        <v>1058</v>
      </c>
      <c r="C429" s="2" t="s">
        <v>39</v>
      </c>
      <c r="D429" s="51">
        <v>265968.28000000003</v>
      </c>
      <c r="E429" s="51">
        <v>38320.65</v>
      </c>
      <c r="F429" s="1">
        <v>45397</v>
      </c>
      <c r="G429" s="1">
        <v>45782</v>
      </c>
      <c r="H429" s="2" t="s">
        <v>76</v>
      </c>
      <c r="I429" s="2" t="s">
        <v>18</v>
      </c>
      <c r="J429">
        <f>Sheet1[[#This Row],[policy_end_date]]-Sheet1[[#This Row],[policy_start_date]]</f>
        <v>385</v>
      </c>
      <c r="K429" s="5">
        <f>(Sheet1[[#This Row],[policy_end_date]]-Sheet1[[#This Row],[policy_start_date]])/365</f>
        <v>1.0547945205479452</v>
      </c>
      <c r="L429" s="2" t="str">
        <f>IF(Sheet1[[#This Row],[coverage_amount]]&lt;300000,"Low",IF(Sheet1[[#This Row],[coverage_amount]]&lt;700000,"Medium","High"))</f>
        <v>Low</v>
      </c>
      <c r="M429" s="2" t="str">
        <f>IF(Sheet1[[#This Row],[annual_premium]]&lt;15000,"Low",IF(Sheet1[[#This Row],[annual_premium]]&lt;35000,"Medium","High"))</f>
        <v>High</v>
      </c>
      <c r="N429" s="2">
        <f>YEAR(Sheet1[[#This Row],[policy_start_date]])</f>
        <v>2024</v>
      </c>
      <c r="O429" s="2" t="str">
        <f>TEXT(Sheet1[[#This Row],[policy_start_date]],"mmm")</f>
        <v>Apr</v>
      </c>
      <c r="P429" s="2" t="str">
        <f>"Q"&amp;ROUNDUP(MONTH(Sheet1[[#This Row],[policy_start_date]])/3,0)</f>
        <v>Q2</v>
      </c>
      <c r="Q429" s="2">
        <f ca="1">DATEDIF(Sheet1[[#This Row],[policy_start_date]],TODAY(),"D")</f>
        <v>835</v>
      </c>
      <c r="R429" s="2">
        <f>YEAR(Sheet1[[#This Row],[policy_end_date]])</f>
        <v>2025</v>
      </c>
      <c r="S429" s="2" t="str">
        <f>TEXT(Sheet1[[#This Row],[policy_end_date]],"mmm")</f>
        <v>May</v>
      </c>
      <c r="T429" s="2" t="str">
        <f>IF(Sheet1[[#This Row],[status]]="Active","Active","Inactive")</f>
        <v>Inactive</v>
      </c>
      <c r="U429" s="6">
        <f>Sheet1[[#This Row],[coverage_amount]]/Sheet1[[#This Row],[annual_premium]]</f>
        <v>6.9405993896241327</v>
      </c>
    </row>
    <row r="430" spans="1:21" x14ac:dyDescent="0.3">
      <c r="A430" s="2" t="s">
        <v>1059</v>
      </c>
      <c r="B430" s="2" t="s">
        <v>31</v>
      </c>
      <c r="C430" s="2" t="s">
        <v>11</v>
      </c>
      <c r="D430" s="51">
        <v>238347.97</v>
      </c>
      <c r="E430" s="51">
        <v>34794.03</v>
      </c>
      <c r="F430" s="1">
        <v>44625</v>
      </c>
      <c r="G430" s="1">
        <v>45492</v>
      </c>
      <c r="H430" s="2" t="s">
        <v>125</v>
      </c>
      <c r="I430" s="2" t="s">
        <v>13</v>
      </c>
      <c r="J430">
        <f>Sheet1[[#This Row],[policy_end_date]]-Sheet1[[#This Row],[policy_start_date]]</f>
        <v>867</v>
      </c>
      <c r="K430" s="5">
        <f>(Sheet1[[#This Row],[policy_end_date]]-Sheet1[[#This Row],[policy_start_date]])/365</f>
        <v>2.3753424657534246</v>
      </c>
      <c r="L430" s="2" t="str">
        <f>IF(Sheet1[[#This Row],[coverage_amount]]&lt;300000,"Low",IF(Sheet1[[#This Row],[coverage_amount]]&lt;700000,"Medium","High"))</f>
        <v>Low</v>
      </c>
      <c r="M430" s="2" t="str">
        <f>IF(Sheet1[[#This Row],[annual_premium]]&lt;15000,"Low",IF(Sheet1[[#This Row],[annual_premium]]&lt;35000,"Medium","High"))</f>
        <v>Medium</v>
      </c>
      <c r="N430" s="2">
        <f>YEAR(Sheet1[[#This Row],[policy_start_date]])</f>
        <v>2022</v>
      </c>
      <c r="O430" s="2" t="str">
        <f>TEXT(Sheet1[[#This Row],[policy_start_date]],"mmm")</f>
        <v>Mar</v>
      </c>
      <c r="P430" s="2" t="str">
        <f>"Q"&amp;ROUNDUP(MONTH(Sheet1[[#This Row],[policy_start_date]])/3,0)</f>
        <v>Q1</v>
      </c>
      <c r="Q430" s="2">
        <f ca="1">DATEDIF(Sheet1[[#This Row],[policy_start_date]],TODAY(),"D")</f>
        <v>1607</v>
      </c>
      <c r="R430" s="2">
        <f>YEAR(Sheet1[[#This Row],[policy_end_date]])</f>
        <v>2024</v>
      </c>
      <c r="S430" s="2" t="str">
        <f>TEXT(Sheet1[[#This Row],[policy_end_date]],"mmm")</f>
        <v>Jul</v>
      </c>
      <c r="T430" s="2" t="str">
        <f>IF(Sheet1[[#This Row],[status]]="Active","Active","Inactive")</f>
        <v>Active</v>
      </c>
      <c r="U430" s="6">
        <f>Sheet1[[#This Row],[coverage_amount]]/Sheet1[[#This Row],[annual_premium]]</f>
        <v>6.8502547707178501</v>
      </c>
    </row>
    <row r="431" spans="1:21" x14ac:dyDescent="0.3">
      <c r="A431" s="2" t="s">
        <v>1060</v>
      </c>
      <c r="B431" s="2" t="s">
        <v>1061</v>
      </c>
      <c r="C431" s="2" t="s">
        <v>11</v>
      </c>
      <c r="D431" s="51">
        <v>507020.68</v>
      </c>
      <c r="E431" s="51">
        <v>17069.849999999999</v>
      </c>
      <c r="F431" s="1">
        <v>44761</v>
      </c>
      <c r="G431" s="1">
        <v>44814</v>
      </c>
      <c r="H431" s="2" t="s">
        <v>559</v>
      </c>
      <c r="I431" s="2" t="s">
        <v>18</v>
      </c>
      <c r="J431">
        <f>Sheet1[[#This Row],[policy_end_date]]-Sheet1[[#This Row],[policy_start_date]]</f>
        <v>53</v>
      </c>
      <c r="K431" s="5">
        <f>(Sheet1[[#This Row],[policy_end_date]]-Sheet1[[#This Row],[policy_start_date]])/365</f>
        <v>0.14520547945205478</v>
      </c>
      <c r="L431" s="2" t="str">
        <f>IF(Sheet1[[#This Row],[coverage_amount]]&lt;300000,"Low",IF(Sheet1[[#This Row],[coverage_amount]]&lt;700000,"Medium","High"))</f>
        <v>Medium</v>
      </c>
      <c r="M431" s="2" t="str">
        <f>IF(Sheet1[[#This Row],[annual_premium]]&lt;15000,"Low",IF(Sheet1[[#This Row],[annual_premium]]&lt;35000,"Medium","High"))</f>
        <v>Medium</v>
      </c>
      <c r="N431" s="2">
        <f>YEAR(Sheet1[[#This Row],[policy_start_date]])</f>
        <v>2022</v>
      </c>
      <c r="O431" s="2" t="str">
        <f>TEXT(Sheet1[[#This Row],[policy_start_date]],"mmm")</f>
        <v>Jul</v>
      </c>
      <c r="P431" s="2" t="str">
        <f>"Q"&amp;ROUNDUP(MONTH(Sheet1[[#This Row],[policy_start_date]])/3,0)</f>
        <v>Q3</v>
      </c>
      <c r="Q431" s="2">
        <f ca="1">DATEDIF(Sheet1[[#This Row],[policy_start_date]],TODAY(),"D")</f>
        <v>1471</v>
      </c>
      <c r="R431" s="2">
        <f>YEAR(Sheet1[[#This Row],[policy_end_date]])</f>
        <v>2022</v>
      </c>
      <c r="S431" s="2" t="str">
        <f>TEXT(Sheet1[[#This Row],[policy_end_date]],"mmm")</f>
        <v>Sep</v>
      </c>
      <c r="T431" s="2" t="str">
        <f>IF(Sheet1[[#This Row],[status]]="Active","Active","Inactive")</f>
        <v>Inactive</v>
      </c>
      <c r="U431" s="6">
        <f>Sheet1[[#This Row],[coverage_amount]]/Sheet1[[#This Row],[annual_premium]]</f>
        <v>29.7027027185359</v>
      </c>
    </row>
    <row r="432" spans="1:21" x14ac:dyDescent="0.3">
      <c r="A432" s="2" t="s">
        <v>1062</v>
      </c>
      <c r="B432" s="2" t="s">
        <v>450</v>
      </c>
      <c r="C432" s="2" t="s">
        <v>27</v>
      </c>
      <c r="D432" s="51">
        <v>357619.82</v>
      </c>
      <c r="E432" s="51">
        <v>40972.69</v>
      </c>
      <c r="F432" s="1">
        <v>44523</v>
      </c>
      <c r="G432" s="1">
        <v>44799</v>
      </c>
      <c r="H432" s="2" t="s">
        <v>386</v>
      </c>
      <c r="I432" s="2" t="s">
        <v>29</v>
      </c>
      <c r="J432">
        <f>Sheet1[[#This Row],[policy_end_date]]-Sheet1[[#This Row],[policy_start_date]]</f>
        <v>276</v>
      </c>
      <c r="K432" s="5">
        <f>(Sheet1[[#This Row],[policy_end_date]]-Sheet1[[#This Row],[policy_start_date]])/365</f>
        <v>0.75616438356164384</v>
      </c>
      <c r="L432" s="2" t="str">
        <f>IF(Sheet1[[#This Row],[coverage_amount]]&lt;300000,"Low",IF(Sheet1[[#This Row],[coverage_amount]]&lt;700000,"Medium","High"))</f>
        <v>Medium</v>
      </c>
      <c r="M432" s="2" t="str">
        <f>IF(Sheet1[[#This Row],[annual_premium]]&lt;15000,"Low",IF(Sheet1[[#This Row],[annual_premium]]&lt;35000,"Medium","High"))</f>
        <v>High</v>
      </c>
      <c r="N432" s="2">
        <f>YEAR(Sheet1[[#This Row],[policy_start_date]])</f>
        <v>2021</v>
      </c>
      <c r="O432" s="2" t="str">
        <f>TEXT(Sheet1[[#This Row],[policy_start_date]],"mmm")</f>
        <v>Nov</v>
      </c>
      <c r="P432" s="2" t="str">
        <f>"Q"&amp;ROUNDUP(MONTH(Sheet1[[#This Row],[policy_start_date]])/3,0)</f>
        <v>Q4</v>
      </c>
      <c r="Q432" s="2">
        <f ca="1">DATEDIF(Sheet1[[#This Row],[policy_start_date]],TODAY(),"D")</f>
        <v>1709</v>
      </c>
      <c r="R432" s="2">
        <f>YEAR(Sheet1[[#This Row],[policy_end_date]])</f>
        <v>2022</v>
      </c>
      <c r="S432" s="2" t="str">
        <f>TEXT(Sheet1[[#This Row],[policy_end_date]],"mmm")</f>
        <v>Aug</v>
      </c>
      <c r="T432" s="2" t="str">
        <f>IF(Sheet1[[#This Row],[status]]="Active","Active","Inactive")</f>
        <v>Inactive</v>
      </c>
      <c r="U432" s="6">
        <f>Sheet1[[#This Row],[coverage_amount]]/Sheet1[[#This Row],[annual_premium]]</f>
        <v>8.7282484991832359</v>
      </c>
    </row>
    <row r="433" spans="1:21" x14ac:dyDescent="0.3">
      <c r="A433" s="2" t="s">
        <v>1063</v>
      </c>
      <c r="B433" s="2" t="s">
        <v>1064</v>
      </c>
      <c r="C433" s="2" t="s">
        <v>27</v>
      </c>
      <c r="D433" s="51">
        <v>986453.16</v>
      </c>
      <c r="E433" s="51">
        <v>48079.12</v>
      </c>
      <c r="F433" s="1">
        <v>45388</v>
      </c>
      <c r="G433" s="1">
        <v>45793</v>
      </c>
      <c r="H433" s="2" t="s">
        <v>451</v>
      </c>
      <c r="I433" s="2" t="s">
        <v>29</v>
      </c>
      <c r="J433">
        <f>Sheet1[[#This Row],[policy_end_date]]-Sheet1[[#This Row],[policy_start_date]]</f>
        <v>405</v>
      </c>
      <c r="K433" s="5">
        <f>(Sheet1[[#This Row],[policy_end_date]]-Sheet1[[#This Row],[policy_start_date]])/365</f>
        <v>1.1095890410958904</v>
      </c>
      <c r="L433" s="2" t="str">
        <f>IF(Sheet1[[#This Row],[coverage_amount]]&lt;300000,"Low",IF(Sheet1[[#This Row],[coverage_amount]]&lt;700000,"Medium","High"))</f>
        <v>High</v>
      </c>
      <c r="M433" s="2" t="str">
        <f>IF(Sheet1[[#This Row],[annual_premium]]&lt;15000,"Low",IF(Sheet1[[#This Row],[annual_premium]]&lt;35000,"Medium","High"))</f>
        <v>High</v>
      </c>
      <c r="N433" s="2">
        <f>YEAR(Sheet1[[#This Row],[policy_start_date]])</f>
        <v>2024</v>
      </c>
      <c r="O433" s="2" t="str">
        <f>TEXT(Sheet1[[#This Row],[policy_start_date]],"mmm")</f>
        <v>Apr</v>
      </c>
      <c r="P433" s="2" t="str">
        <f>"Q"&amp;ROUNDUP(MONTH(Sheet1[[#This Row],[policy_start_date]])/3,0)</f>
        <v>Q2</v>
      </c>
      <c r="Q433" s="2">
        <f ca="1">DATEDIF(Sheet1[[#This Row],[policy_start_date]],TODAY(),"D")</f>
        <v>844</v>
      </c>
      <c r="R433" s="2">
        <f>YEAR(Sheet1[[#This Row],[policy_end_date]])</f>
        <v>2025</v>
      </c>
      <c r="S433" s="2" t="str">
        <f>TEXT(Sheet1[[#This Row],[policy_end_date]],"mmm")</f>
        <v>May</v>
      </c>
      <c r="T433" s="2" t="str">
        <f>IF(Sheet1[[#This Row],[status]]="Active","Active","Inactive")</f>
        <v>Inactive</v>
      </c>
      <c r="U433" s="6">
        <f>Sheet1[[#This Row],[coverage_amount]]/Sheet1[[#This Row],[annual_premium]]</f>
        <v>20.517288169999784</v>
      </c>
    </row>
    <row r="434" spans="1:21" x14ac:dyDescent="0.3">
      <c r="A434" s="2" t="s">
        <v>1065</v>
      </c>
      <c r="B434" s="2" t="s">
        <v>1066</v>
      </c>
      <c r="C434" s="2" t="s">
        <v>11</v>
      </c>
      <c r="D434" s="51">
        <v>418836.78</v>
      </c>
      <c r="E434" s="51">
        <v>32919.08</v>
      </c>
      <c r="F434" s="1">
        <v>45075</v>
      </c>
      <c r="G434" s="1">
        <v>45722</v>
      </c>
      <c r="H434" s="2" t="s">
        <v>245</v>
      </c>
      <c r="I434" s="2" t="s">
        <v>18</v>
      </c>
      <c r="J434">
        <f>Sheet1[[#This Row],[policy_end_date]]-Sheet1[[#This Row],[policy_start_date]]</f>
        <v>647</v>
      </c>
      <c r="K434" s="5">
        <f>(Sheet1[[#This Row],[policy_end_date]]-Sheet1[[#This Row],[policy_start_date]])/365</f>
        <v>1.7726027397260273</v>
      </c>
      <c r="L434" s="2" t="str">
        <f>IF(Sheet1[[#This Row],[coverage_amount]]&lt;300000,"Low",IF(Sheet1[[#This Row],[coverage_amount]]&lt;700000,"Medium","High"))</f>
        <v>Medium</v>
      </c>
      <c r="M434" s="2" t="str">
        <f>IF(Sheet1[[#This Row],[annual_premium]]&lt;15000,"Low",IF(Sheet1[[#This Row],[annual_premium]]&lt;35000,"Medium","High"))</f>
        <v>Medium</v>
      </c>
      <c r="N434" s="2">
        <f>YEAR(Sheet1[[#This Row],[policy_start_date]])</f>
        <v>2023</v>
      </c>
      <c r="O434" s="2" t="str">
        <f>TEXT(Sheet1[[#This Row],[policy_start_date]],"mmm")</f>
        <v>May</v>
      </c>
      <c r="P434" s="2" t="str">
        <f>"Q"&amp;ROUNDUP(MONTH(Sheet1[[#This Row],[policy_start_date]])/3,0)</f>
        <v>Q2</v>
      </c>
      <c r="Q434" s="2">
        <f ca="1">DATEDIF(Sheet1[[#This Row],[policy_start_date]],TODAY(),"D")</f>
        <v>1157</v>
      </c>
      <c r="R434" s="2">
        <f>YEAR(Sheet1[[#This Row],[policy_end_date]])</f>
        <v>2025</v>
      </c>
      <c r="S434" s="2" t="str">
        <f>TEXT(Sheet1[[#This Row],[policy_end_date]],"mmm")</f>
        <v>Mar</v>
      </c>
      <c r="T434" s="2" t="str">
        <f>IF(Sheet1[[#This Row],[status]]="Active","Active","Inactive")</f>
        <v>Inactive</v>
      </c>
      <c r="U434" s="6">
        <f>Sheet1[[#This Row],[coverage_amount]]/Sheet1[[#This Row],[annual_premium]]</f>
        <v>12.723222520191937</v>
      </c>
    </row>
    <row r="435" spans="1:21" x14ac:dyDescent="0.3">
      <c r="A435" s="2" t="s">
        <v>1067</v>
      </c>
      <c r="B435" s="2" t="s">
        <v>1068</v>
      </c>
      <c r="C435" s="2" t="s">
        <v>39</v>
      </c>
      <c r="D435" s="51">
        <v>141038.95000000001</v>
      </c>
      <c r="E435" s="51">
        <v>22438.17</v>
      </c>
      <c r="F435" s="1">
        <v>44952</v>
      </c>
      <c r="G435" s="1">
        <v>45574</v>
      </c>
      <c r="H435" s="2" t="s">
        <v>648</v>
      </c>
      <c r="I435" s="2" t="s">
        <v>18</v>
      </c>
      <c r="J435">
        <f>Sheet1[[#This Row],[policy_end_date]]-Sheet1[[#This Row],[policy_start_date]]</f>
        <v>622</v>
      </c>
      <c r="K435" s="5">
        <f>(Sheet1[[#This Row],[policy_end_date]]-Sheet1[[#This Row],[policy_start_date]])/365</f>
        <v>1.704109589041096</v>
      </c>
      <c r="L435" s="2" t="str">
        <f>IF(Sheet1[[#This Row],[coverage_amount]]&lt;300000,"Low",IF(Sheet1[[#This Row],[coverage_amount]]&lt;700000,"Medium","High"))</f>
        <v>Low</v>
      </c>
      <c r="M435" s="2" t="str">
        <f>IF(Sheet1[[#This Row],[annual_premium]]&lt;15000,"Low",IF(Sheet1[[#This Row],[annual_premium]]&lt;35000,"Medium","High"))</f>
        <v>Medium</v>
      </c>
      <c r="N435" s="2">
        <f>YEAR(Sheet1[[#This Row],[policy_start_date]])</f>
        <v>2023</v>
      </c>
      <c r="O435" s="2" t="str">
        <f>TEXT(Sheet1[[#This Row],[policy_start_date]],"mmm")</f>
        <v>Jan</v>
      </c>
      <c r="P435" s="2" t="str">
        <f>"Q"&amp;ROUNDUP(MONTH(Sheet1[[#This Row],[policy_start_date]])/3,0)</f>
        <v>Q1</v>
      </c>
      <c r="Q435" s="2">
        <f ca="1">DATEDIF(Sheet1[[#This Row],[policy_start_date]],TODAY(),"D")</f>
        <v>1280</v>
      </c>
      <c r="R435" s="2">
        <f>YEAR(Sheet1[[#This Row],[policy_end_date]])</f>
        <v>2024</v>
      </c>
      <c r="S435" s="2" t="str">
        <f>TEXT(Sheet1[[#This Row],[policy_end_date]],"mmm")</f>
        <v>Oct</v>
      </c>
      <c r="T435" s="2" t="str">
        <f>IF(Sheet1[[#This Row],[status]]="Active","Active","Inactive")</f>
        <v>Inactive</v>
      </c>
      <c r="U435" s="6">
        <f>Sheet1[[#This Row],[coverage_amount]]/Sheet1[[#This Row],[annual_premium]]</f>
        <v>6.2856708011393092</v>
      </c>
    </row>
    <row r="436" spans="1:21" x14ac:dyDescent="0.3">
      <c r="A436" s="2" t="s">
        <v>1069</v>
      </c>
      <c r="B436" s="2" t="s">
        <v>1070</v>
      </c>
      <c r="C436" s="2" t="s">
        <v>27</v>
      </c>
      <c r="D436" s="51">
        <v>412420.28</v>
      </c>
      <c r="E436" s="51">
        <v>10202.77</v>
      </c>
      <c r="F436" s="1">
        <v>45210</v>
      </c>
      <c r="G436" s="1">
        <v>45448</v>
      </c>
      <c r="H436" s="2" t="s">
        <v>461</v>
      </c>
      <c r="I436" s="2" t="s">
        <v>13</v>
      </c>
      <c r="J436">
        <f>Sheet1[[#This Row],[policy_end_date]]-Sheet1[[#This Row],[policy_start_date]]</f>
        <v>238</v>
      </c>
      <c r="K436" s="5">
        <f>(Sheet1[[#This Row],[policy_end_date]]-Sheet1[[#This Row],[policy_start_date]])/365</f>
        <v>0.65205479452054793</v>
      </c>
      <c r="L436" s="2" t="str">
        <f>IF(Sheet1[[#This Row],[coverage_amount]]&lt;300000,"Low",IF(Sheet1[[#This Row],[coverage_amount]]&lt;700000,"Medium","High"))</f>
        <v>Medium</v>
      </c>
      <c r="M436" s="2" t="str">
        <f>IF(Sheet1[[#This Row],[annual_premium]]&lt;15000,"Low",IF(Sheet1[[#This Row],[annual_premium]]&lt;35000,"Medium","High"))</f>
        <v>Low</v>
      </c>
      <c r="N436" s="2">
        <f>YEAR(Sheet1[[#This Row],[policy_start_date]])</f>
        <v>2023</v>
      </c>
      <c r="O436" s="2" t="str">
        <f>TEXT(Sheet1[[#This Row],[policy_start_date]],"mmm")</f>
        <v>Oct</v>
      </c>
      <c r="P436" s="2" t="str">
        <f>"Q"&amp;ROUNDUP(MONTH(Sheet1[[#This Row],[policy_start_date]])/3,0)</f>
        <v>Q4</v>
      </c>
      <c r="Q436" s="2">
        <f ca="1">DATEDIF(Sheet1[[#This Row],[policy_start_date]],TODAY(),"D")</f>
        <v>1022</v>
      </c>
      <c r="R436" s="2">
        <f>YEAR(Sheet1[[#This Row],[policy_end_date]])</f>
        <v>2024</v>
      </c>
      <c r="S436" s="2" t="str">
        <f>TEXT(Sheet1[[#This Row],[policy_end_date]],"mmm")</f>
        <v>Jun</v>
      </c>
      <c r="T436" s="2" t="str">
        <f>IF(Sheet1[[#This Row],[status]]="Active","Active","Inactive")</f>
        <v>Active</v>
      </c>
      <c r="U436" s="6">
        <f>Sheet1[[#This Row],[coverage_amount]]/Sheet1[[#This Row],[annual_premium]]</f>
        <v>40.422383333153647</v>
      </c>
    </row>
    <row r="437" spans="1:21" x14ac:dyDescent="0.3">
      <c r="A437" s="2" t="s">
        <v>1071</v>
      </c>
      <c r="B437" s="2" t="s">
        <v>1072</v>
      </c>
      <c r="C437" s="2" t="s">
        <v>16</v>
      </c>
      <c r="D437" s="51">
        <v>432203.24</v>
      </c>
      <c r="E437" s="51">
        <v>28936.93</v>
      </c>
      <c r="F437" s="1">
        <v>45321</v>
      </c>
      <c r="G437" s="1">
        <v>45836</v>
      </c>
      <c r="H437" s="2" t="s">
        <v>248</v>
      </c>
      <c r="I437" s="2" t="s">
        <v>13</v>
      </c>
      <c r="J437">
        <f>Sheet1[[#This Row],[policy_end_date]]-Sheet1[[#This Row],[policy_start_date]]</f>
        <v>515</v>
      </c>
      <c r="K437" s="5">
        <f>(Sheet1[[#This Row],[policy_end_date]]-Sheet1[[#This Row],[policy_start_date]])/365</f>
        <v>1.4109589041095891</v>
      </c>
      <c r="L437" s="2" t="str">
        <f>IF(Sheet1[[#This Row],[coverage_amount]]&lt;300000,"Low",IF(Sheet1[[#This Row],[coverage_amount]]&lt;700000,"Medium","High"))</f>
        <v>Medium</v>
      </c>
      <c r="M437" s="2" t="str">
        <f>IF(Sheet1[[#This Row],[annual_premium]]&lt;15000,"Low",IF(Sheet1[[#This Row],[annual_premium]]&lt;35000,"Medium","High"))</f>
        <v>Medium</v>
      </c>
      <c r="N437" s="2">
        <f>YEAR(Sheet1[[#This Row],[policy_start_date]])</f>
        <v>2024</v>
      </c>
      <c r="O437" s="2" t="str">
        <f>TEXT(Sheet1[[#This Row],[policy_start_date]],"mmm")</f>
        <v>Jan</v>
      </c>
      <c r="P437" s="2" t="str">
        <f>"Q"&amp;ROUNDUP(MONTH(Sheet1[[#This Row],[policy_start_date]])/3,0)</f>
        <v>Q1</v>
      </c>
      <c r="Q437" s="2">
        <f ca="1">DATEDIF(Sheet1[[#This Row],[policy_start_date]],TODAY(),"D")</f>
        <v>911</v>
      </c>
      <c r="R437" s="2">
        <f>YEAR(Sheet1[[#This Row],[policy_end_date]])</f>
        <v>2025</v>
      </c>
      <c r="S437" s="2" t="str">
        <f>TEXT(Sheet1[[#This Row],[policy_end_date]],"mmm")</f>
        <v>Jun</v>
      </c>
      <c r="T437" s="2" t="str">
        <f>IF(Sheet1[[#This Row],[status]]="Active","Active","Inactive")</f>
        <v>Active</v>
      </c>
      <c r="U437" s="6">
        <f>Sheet1[[#This Row],[coverage_amount]]/Sheet1[[#This Row],[annual_premium]]</f>
        <v>14.936043319039026</v>
      </c>
    </row>
    <row r="438" spans="1:21" x14ac:dyDescent="0.3">
      <c r="A438" s="2" t="s">
        <v>1073</v>
      </c>
      <c r="B438" s="2" t="s">
        <v>437</v>
      </c>
      <c r="C438" s="2" t="s">
        <v>27</v>
      </c>
      <c r="D438" s="51">
        <v>164466.54</v>
      </c>
      <c r="E438" s="51">
        <v>4818.3</v>
      </c>
      <c r="F438" s="1">
        <v>45453</v>
      </c>
      <c r="G438" s="1">
        <v>45750</v>
      </c>
      <c r="H438" s="2" t="s">
        <v>680</v>
      </c>
      <c r="I438" s="2" t="s">
        <v>13</v>
      </c>
      <c r="J438">
        <f>Sheet1[[#This Row],[policy_end_date]]-Sheet1[[#This Row],[policy_start_date]]</f>
        <v>297</v>
      </c>
      <c r="K438" s="5">
        <f>(Sheet1[[#This Row],[policy_end_date]]-Sheet1[[#This Row],[policy_start_date]])/365</f>
        <v>0.81369863013698629</v>
      </c>
      <c r="L438" s="2" t="str">
        <f>IF(Sheet1[[#This Row],[coverage_amount]]&lt;300000,"Low",IF(Sheet1[[#This Row],[coverage_amount]]&lt;700000,"Medium","High"))</f>
        <v>Low</v>
      </c>
      <c r="M438" s="2" t="str">
        <f>IF(Sheet1[[#This Row],[annual_premium]]&lt;15000,"Low",IF(Sheet1[[#This Row],[annual_premium]]&lt;35000,"Medium","High"))</f>
        <v>Low</v>
      </c>
      <c r="N438" s="2">
        <f>YEAR(Sheet1[[#This Row],[policy_start_date]])</f>
        <v>2024</v>
      </c>
      <c r="O438" s="2" t="str">
        <f>TEXT(Sheet1[[#This Row],[policy_start_date]],"mmm")</f>
        <v>Jun</v>
      </c>
      <c r="P438" s="2" t="str">
        <f>"Q"&amp;ROUNDUP(MONTH(Sheet1[[#This Row],[policy_start_date]])/3,0)</f>
        <v>Q2</v>
      </c>
      <c r="Q438" s="2">
        <f ca="1">DATEDIF(Sheet1[[#This Row],[policy_start_date]],TODAY(),"D")</f>
        <v>779</v>
      </c>
      <c r="R438" s="2">
        <f>YEAR(Sheet1[[#This Row],[policy_end_date]])</f>
        <v>2025</v>
      </c>
      <c r="S438" s="2" t="str">
        <f>TEXT(Sheet1[[#This Row],[policy_end_date]],"mmm")</f>
        <v>Apr</v>
      </c>
      <c r="T438" s="2" t="str">
        <f>IF(Sheet1[[#This Row],[status]]="Active","Active","Inactive")</f>
        <v>Active</v>
      </c>
      <c r="U438" s="6">
        <f>Sheet1[[#This Row],[coverage_amount]]/Sheet1[[#This Row],[annual_premium]]</f>
        <v>34.133727663283729</v>
      </c>
    </row>
    <row r="439" spans="1:21" x14ac:dyDescent="0.3">
      <c r="A439" s="2" t="s">
        <v>1074</v>
      </c>
      <c r="B439" s="2" t="s">
        <v>1075</v>
      </c>
      <c r="C439" s="2" t="s">
        <v>39</v>
      </c>
      <c r="D439" s="51">
        <v>605895.05000000005</v>
      </c>
      <c r="E439" s="51">
        <v>41425.1</v>
      </c>
      <c r="F439" s="1">
        <v>45278</v>
      </c>
      <c r="G439" s="1">
        <v>45658</v>
      </c>
      <c r="H439" s="2" t="s">
        <v>46</v>
      </c>
      <c r="I439" s="2" t="s">
        <v>18</v>
      </c>
      <c r="J439">
        <f>Sheet1[[#This Row],[policy_end_date]]-Sheet1[[#This Row],[policy_start_date]]</f>
        <v>380</v>
      </c>
      <c r="K439" s="5">
        <f>(Sheet1[[#This Row],[policy_end_date]]-Sheet1[[#This Row],[policy_start_date]])/365</f>
        <v>1.0410958904109588</v>
      </c>
      <c r="L439" s="2" t="str">
        <f>IF(Sheet1[[#This Row],[coverage_amount]]&lt;300000,"Low",IF(Sheet1[[#This Row],[coverage_amount]]&lt;700000,"Medium","High"))</f>
        <v>Medium</v>
      </c>
      <c r="M439" s="2" t="str">
        <f>IF(Sheet1[[#This Row],[annual_premium]]&lt;15000,"Low",IF(Sheet1[[#This Row],[annual_premium]]&lt;35000,"Medium","High"))</f>
        <v>High</v>
      </c>
      <c r="N439" s="2">
        <f>YEAR(Sheet1[[#This Row],[policy_start_date]])</f>
        <v>2023</v>
      </c>
      <c r="O439" s="2" t="str">
        <f>TEXT(Sheet1[[#This Row],[policy_start_date]],"mmm")</f>
        <v>Dec</v>
      </c>
      <c r="P439" s="2" t="str">
        <f>"Q"&amp;ROUNDUP(MONTH(Sheet1[[#This Row],[policy_start_date]])/3,0)</f>
        <v>Q4</v>
      </c>
      <c r="Q439" s="2">
        <f ca="1">DATEDIF(Sheet1[[#This Row],[policy_start_date]],TODAY(),"D")</f>
        <v>954</v>
      </c>
      <c r="R439" s="2">
        <f>YEAR(Sheet1[[#This Row],[policy_end_date]])</f>
        <v>2025</v>
      </c>
      <c r="S439" s="2" t="str">
        <f>TEXT(Sheet1[[#This Row],[policy_end_date]],"mmm")</f>
        <v>Jan</v>
      </c>
      <c r="T439" s="2" t="str">
        <f>IF(Sheet1[[#This Row],[status]]="Active","Active","Inactive")</f>
        <v>Inactive</v>
      </c>
      <c r="U439" s="6">
        <f>Sheet1[[#This Row],[coverage_amount]]/Sheet1[[#This Row],[annual_premium]]</f>
        <v>14.62627851230293</v>
      </c>
    </row>
    <row r="440" spans="1:21" x14ac:dyDescent="0.3">
      <c r="A440" s="2" t="s">
        <v>1076</v>
      </c>
      <c r="B440" s="2" t="s">
        <v>1077</v>
      </c>
      <c r="C440" s="2" t="s">
        <v>11</v>
      </c>
      <c r="D440" s="51">
        <v>719047.03</v>
      </c>
      <c r="E440" s="51">
        <v>15469.58</v>
      </c>
      <c r="F440" s="1">
        <v>44995</v>
      </c>
      <c r="G440" s="1">
        <v>45479</v>
      </c>
      <c r="H440" s="2" t="s">
        <v>341</v>
      </c>
      <c r="I440" s="2" t="s">
        <v>18</v>
      </c>
      <c r="J440">
        <f>Sheet1[[#This Row],[policy_end_date]]-Sheet1[[#This Row],[policy_start_date]]</f>
        <v>484</v>
      </c>
      <c r="K440" s="5">
        <f>(Sheet1[[#This Row],[policy_end_date]]-Sheet1[[#This Row],[policy_start_date]])/365</f>
        <v>1.3260273972602741</v>
      </c>
      <c r="L440" s="2" t="str">
        <f>IF(Sheet1[[#This Row],[coverage_amount]]&lt;300000,"Low",IF(Sheet1[[#This Row],[coverage_amount]]&lt;700000,"Medium","High"))</f>
        <v>High</v>
      </c>
      <c r="M440" s="2" t="str">
        <f>IF(Sheet1[[#This Row],[annual_premium]]&lt;15000,"Low",IF(Sheet1[[#This Row],[annual_premium]]&lt;35000,"Medium","High"))</f>
        <v>Medium</v>
      </c>
      <c r="N440" s="2">
        <f>YEAR(Sheet1[[#This Row],[policy_start_date]])</f>
        <v>2023</v>
      </c>
      <c r="O440" s="2" t="str">
        <f>TEXT(Sheet1[[#This Row],[policy_start_date]],"mmm")</f>
        <v>Mar</v>
      </c>
      <c r="P440" s="2" t="str">
        <f>"Q"&amp;ROUNDUP(MONTH(Sheet1[[#This Row],[policy_start_date]])/3,0)</f>
        <v>Q1</v>
      </c>
      <c r="Q440" s="2">
        <f ca="1">DATEDIF(Sheet1[[#This Row],[policy_start_date]],TODAY(),"D")</f>
        <v>1237</v>
      </c>
      <c r="R440" s="2">
        <f>YEAR(Sheet1[[#This Row],[policy_end_date]])</f>
        <v>2024</v>
      </c>
      <c r="S440" s="2" t="str">
        <f>TEXT(Sheet1[[#This Row],[policy_end_date]],"mmm")</f>
        <v>Jul</v>
      </c>
      <c r="T440" s="2" t="str">
        <f>IF(Sheet1[[#This Row],[status]]="Active","Active","Inactive")</f>
        <v>Inactive</v>
      </c>
      <c r="U440" s="6">
        <f>Sheet1[[#This Row],[coverage_amount]]/Sheet1[[#This Row],[annual_premium]]</f>
        <v>46.481354374197622</v>
      </c>
    </row>
    <row r="441" spans="1:21" x14ac:dyDescent="0.3">
      <c r="A441" s="2" t="s">
        <v>1078</v>
      </c>
      <c r="B441" s="2" t="s">
        <v>1079</v>
      </c>
      <c r="C441" s="2" t="s">
        <v>27</v>
      </c>
      <c r="D441" s="51">
        <v>528506.18999999994</v>
      </c>
      <c r="E441" s="51">
        <v>47933.05</v>
      </c>
      <c r="F441" s="1">
        <v>45294</v>
      </c>
      <c r="G441" s="1">
        <v>45677</v>
      </c>
      <c r="H441" s="2" t="s">
        <v>683</v>
      </c>
      <c r="I441" s="2" t="s">
        <v>29</v>
      </c>
      <c r="J441">
        <f>Sheet1[[#This Row],[policy_end_date]]-Sheet1[[#This Row],[policy_start_date]]</f>
        <v>383</v>
      </c>
      <c r="K441" s="5">
        <f>(Sheet1[[#This Row],[policy_end_date]]-Sheet1[[#This Row],[policy_start_date]])/365</f>
        <v>1.0493150684931507</v>
      </c>
      <c r="L441" s="2" t="str">
        <f>IF(Sheet1[[#This Row],[coverage_amount]]&lt;300000,"Low",IF(Sheet1[[#This Row],[coverage_amount]]&lt;700000,"Medium","High"))</f>
        <v>Medium</v>
      </c>
      <c r="M441" s="2" t="str">
        <f>IF(Sheet1[[#This Row],[annual_premium]]&lt;15000,"Low",IF(Sheet1[[#This Row],[annual_premium]]&lt;35000,"Medium","High"))</f>
        <v>High</v>
      </c>
      <c r="N441" s="2">
        <f>YEAR(Sheet1[[#This Row],[policy_start_date]])</f>
        <v>2024</v>
      </c>
      <c r="O441" s="2" t="str">
        <f>TEXT(Sheet1[[#This Row],[policy_start_date]],"mmm")</f>
        <v>Jan</v>
      </c>
      <c r="P441" s="2" t="str">
        <f>"Q"&amp;ROUNDUP(MONTH(Sheet1[[#This Row],[policy_start_date]])/3,0)</f>
        <v>Q1</v>
      </c>
      <c r="Q441" s="2">
        <f ca="1">DATEDIF(Sheet1[[#This Row],[policy_start_date]],TODAY(),"D")</f>
        <v>938</v>
      </c>
      <c r="R441" s="2">
        <f>YEAR(Sheet1[[#This Row],[policy_end_date]])</f>
        <v>2025</v>
      </c>
      <c r="S441" s="2" t="str">
        <f>TEXT(Sheet1[[#This Row],[policy_end_date]],"mmm")</f>
        <v>Jan</v>
      </c>
      <c r="T441" s="2" t="str">
        <f>IF(Sheet1[[#This Row],[status]]="Active","Active","Inactive")</f>
        <v>Inactive</v>
      </c>
      <c r="U441" s="6">
        <f>Sheet1[[#This Row],[coverage_amount]]/Sheet1[[#This Row],[annual_premium]]</f>
        <v>11.025924492599572</v>
      </c>
    </row>
    <row r="442" spans="1:21" x14ac:dyDescent="0.3">
      <c r="A442" s="2" t="s">
        <v>1080</v>
      </c>
      <c r="B442" s="2" t="s">
        <v>1081</v>
      </c>
      <c r="C442" s="2" t="s">
        <v>16</v>
      </c>
      <c r="D442" s="51">
        <v>540571.66</v>
      </c>
      <c r="E442" s="51">
        <v>46169.61</v>
      </c>
      <c r="F442" s="1">
        <v>44839</v>
      </c>
      <c r="G442" s="1">
        <v>44930</v>
      </c>
      <c r="H442" s="2" t="s">
        <v>90</v>
      </c>
      <c r="I442" s="2" t="s">
        <v>18</v>
      </c>
      <c r="J442">
        <f>Sheet1[[#This Row],[policy_end_date]]-Sheet1[[#This Row],[policy_start_date]]</f>
        <v>91</v>
      </c>
      <c r="K442" s="5">
        <f>(Sheet1[[#This Row],[policy_end_date]]-Sheet1[[#This Row],[policy_start_date]])/365</f>
        <v>0.24931506849315069</v>
      </c>
      <c r="L442" s="2" t="str">
        <f>IF(Sheet1[[#This Row],[coverage_amount]]&lt;300000,"Low",IF(Sheet1[[#This Row],[coverage_amount]]&lt;700000,"Medium","High"))</f>
        <v>Medium</v>
      </c>
      <c r="M442" s="2" t="str">
        <f>IF(Sheet1[[#This Row],[annual_premium]]&lt;15000,"Low",IF(Sheet1[[#This Row],[annual_premium]]&lt;35000,"Medium","High"))</f>
        <v>High</v>
      </c>
      <c r="N442" s="2">
        <f>YEAR(Sheet1[[#This Row],[policy_start_date]])</f>
        <v>2022</v>
      </c>
      <c r="O442" s="2" t="str">
        <f>TEXT(Sheet1[[#This Row],[policy_start_date]],"mmm")</f>
        <v>Oct</v>
      </c>
      <c r="P442" s="2" t="str">
        <f>"Q"&amp;ROUNDUP(MONTH(Sheet1[[#This Row],[policy_start_date]])/3,0)</f>
        <v>Q4</v>
      </c>
      <c r="Q442" s="2">
        <f ca="1">DATEDIF(Sheet1[[#This Row],[policy_start_date]],TODAY(),"D")</f>
        <v>1393</v>
      </c>
      <c r="R442" s="2">
        <f>YEAR(Sheet1[[#This Row],[policy_end_date]])</f>
        <v>2023</v>
      </c>
      <c r="S442" s="2" t="str">
        <f>TEXT(Sheet1[[#This Row],[policy_end_date]],"mmm")</f>
        <v>Jan</v>
      </c>
      <c r="T442" s="2" t="str">
        <f>IF(Sheet1[[#This Row],[status]]="Active","Active","Inactive")</f>
        <v>Inactive</v>
      </c>
      <c r="U442" s="6">
        <f>Sheet1[[#This Row],[coverage_amount]]/Sheet1[[#This Row],[annual_premium]]</f>
        <v>11.708386967098054</v>
      </c>
    </row>
    <row r="443" spans="1:21" x14ac:dyDescent="0.3">
      <c r="A443" s="2" t="s">
        <v>1082</v>
      </c>
      <c r="B443" s="2" t="s">
        <v>1083</v>
      </c>
      <c r="C443" s="2" t="s">
        <v>35</v>
      </c>
      <c r="D443" s="51">
        <v>152912.6</v>
      </c>
      <c r="E443" s="51">
        <v>29841.71</v>
      </c>
      <c r="F443" s="1">
        <v>44416</v>
      </c>
      <c r="G443" s="1">
        <v>45780</v>
      </c>
      <c r="H443" s="2" t="s">
        <v>713</v>
      </c>
      <c r="I443" s="2" t="s">
        <v>13</v>
      </c>
      <c r="J443">
        <f>Sheet1[[#This Row],[policy_end_date]]-Sheet1[[#This Row],[policy_start_date]]</f>
        <v>1364</v>
      </c>
      <c r="K443" s="5">
        <f>(Sheet1[[#This Row],[policy_end_date]]-Sheet1[[#This Row],[policy_start_date]])/365</f>
        <v>3.7369863013698632</v>
      </c>
      <c r="L443" s="2" t="str">
        <f>IF(Sheet1[[#This Row],[coverage_amount]]&lt;300000,"Low",IF(Sheet1[[#This Row],[coverage_amount]]&lt;700000,"Medium","High"))</f>
        <v>Low</v>
      </c>
      <c r="M443" s="2" t="str">
        <f>IF(Sheet1[[#This Row],[annual_premium]]&lt;15000,"Low",IF(Sheet1[[#This Row],[annual_premium]]&lt;35000,"Medium","High"))</f>
        <v>Medium</v>
      </c>
      <c r="N443" s="2">
        <f>YEAR(Sheet1[[#This Row],[policy_start_date]])</f>
        <v>2021</v>
      </c>
      <c r="O443" s="2" t="str">
        <f>TEXT(Sheet1[[#This Row],[policy_start_date]],"mmm")</f>
        <v>Aug</v>
      </c>
      <c r="P443" s="2" t="str">
        <f>"Q"&amp;ROUNDUP(MONTH(Sheet1[[#This Row],[policy_start_date]])/3,0)</f>
        <v>Q3</v>
      </c>
      <c r="Q443" s="2">
        <f ca="1">DATEDIF(Sheet1[[#This Row],[policy_start_date]],TODAY(),"D")</f>
        <v>1816</v>
      </c>
      <c r="R443" s="2">
        <f>YEAR(Sheet1[[#This Row],[policy_end_date]])</f>
        <v>2025</v>
      </c>
      <c r="S443" s="2" t="str">
        <f>TEXT(Sheet1[[#This Row],[policy_end_date]],"mmm")</f>
        <v>May</v>
      </c>
      <c r="T443" s="2" t="str">
        <f>IF(Sheet1[[#This Row],[status]]="Active","Active","Inactive")</f>
        <v>Active</v>
      </c>
      <c r="U443" s="6">
        <f>Sheet1[[#This Row],[coverage_amount]]/Sheet1[[#This Row],[annual_premium]]</f>
        <v>5.1241232489693118</v>
      </c>
    </row>
    <row r="444" spans="1:21" x14ac:dyDescent="0.3">
      <c r="A444" s="2" t="s">
        <v>1084</v>
      </c>
      <c r="B444" s="2" t="s">
        <v>1085</v>
      </c>
      <c r="C444" s="2" t="s">
        <v>16</v>
      </c>
      <c r="D444" s="51">
        <v>931622.8</v>
      </c>
      <c r="E444" s="51">
        <v>41327.29</v>
      </c>
      <c r="F444" s="1">
        <v>44578</v>
      </c>
      <c r="G444" s="1">
        <v>45192</v>
      </c>
      <c r="H444" s="2" t="s">
        <v>139</v>
      </c>
      <c r="I444" s="2" t="s">
        <v>29</v>
      </c>
      <c r="J444">
        <f>Sheet1[[#This Row],[policy_end_date]]-Sheet1[[#This Row],[policy_start_date]]</f>
        <v>614</v>
      </c>
      <c r="K444" s="5">
        <f>(Sheet1[[#This Row],[policy_end_date]]-Sheet1[[#This Row],[policy_start_date]])/365</f>
        <v>1.6821917808219178</v>
      </c>
      <c r="L444" s="2" t="str">
        <f>IF(Sheet1[[#This Row],[coverage_amount]]&lt;300000,"Low",IF(Sheet1[[#This Row],[coverage_amount]]&lt;700000,"Medium","High"))</f>
        <v>High</v>
      </c>
      <c r="M444" s="2" t="str">
        <f>IF(Sheet1[[#This Row],[annual_premium]]&lt;15000,"Low",IF(Sheet1[[#This Row],[annual_premium]]&lt;35000,"Medium","High"))</f>
        <v>High</v>
      </c>
      <c r="N444" s="2">
        <f>YEAR(Sheet1[[#This Row],[policy_start_date]])</f>
        <v>2022</v>
      </c>
      <c r="O444" s="2" t="str">
        <f>TEXT(Sheet1[[#This Row],[policy_start_date]],"mmm")</f>
        <v>Jan</v>
      </c>
      <c r="P444" s="2" t="str">
        <f>"Q"&amp;ROUNDUP(MONTH(Sheet1[[#This Row],[policy_start_date]])/3,0)</f>
        <v>Q1</v>
      </c>
      <c r="Q444" s="2">
        <f ca="1">DATEDIF(Sheet1[[#This Row],[policy_start_date]],TODAY(),"D")</f>
        <v>1654</v>
      </c>
      <c r="R444" s="2">
        <f>YEAR(Sheet1[[#This Row],[policy_end_date]])</f>
        <v>2023</v>
      </c>
      <c r="S444" s="2" t="str">
        <f>TEXT(Sheet1[[#This Row],[policy_end_date]],"mmm")</f>
        <v>Sep</v>
      </c>
      <c r="T444" s="2" t="str">
        <f>IF(Sheet1[[#This Row],[status]]="Active","Active","Inactive")</f>
        <v>Inactive</v>
      </c>
      <c r="U444" s="6">
        <f>Sheet1[[#This Row],[coverage_amount]]/Sheet1[[#This Row],[annual_premium]]</f>
        <v>22.542557230343437</v>
      </c>
    </row>
    <row r="445" spans="1:21" x14ac:dyDescent="0.3">
      <c r="A445" s="2" t="s">
        <v>1086</v>
      </c>
      <c r="B445" s="2" t="s">
        <v>690</v>
      </c>
      <c r="C445" s="2" t="s">
        <v>35</v>
      </c>
      <c r="D445" s="51">
        <v>233795.65</v>
      </c>
      <c r="E445" s="51">
        <v>21548.7</v>
      </c>
      <c r="F445" s="1">
        <v>44927</v>
      </c>
      <c r="G445" s="1">
        <v>45706</v>
      </c>
      <c r="H445" s="2" t="s">
        <v>1087</v>
      </c>
      <c r="I445" s="2" t="s">
        <v>13</v>
      </c>
      <c r="J445">
        <f>Sheet1[[#This Row],[policy_end_date]]-Sheet1[[#This Row],[policy_start_date]]</f>
        <v>779</v>
      </c>
      <c r="K445" s="5">
        <f>(Sheet1[[#This Row],[policy_end_date]]-Sheet1[[#This Row],[policy_start_date]])/365</f>
        <v>2.1342465753424658</v>
      </c>
      <c r="L445" s="2" t="str">
        <f>IF(Sheet1[[#This Row],[coverage_amount]]&lt;300000,"Low",IF(Sheet1[[#This Row],[coverage_amount]]&lt;700000,"Medium","High"))</f>
        <v>Low</v>
      </c>
      <c r="M445" s="2" t="str">
        <f>IF(Sheet1[[#This Row],[annual_premium]]&lt;15000,"Low",IF(Sheet1[[#This Row],[annual_premium]]&lt;35000,"Medium","High"))</f>
        <v>Medium</v>
      </c>
      <c r="N445" s="2">
        <f>YEAR(Sheet1[[#This Row],[policy_start_date]])</f>
        <v>2023</v>
      </c>
      <c r="O445" s="2" t="str">
        <f>TEXT(Sheet1[[#This Row],[policy_start_date]],"mmm")</f>
        <v>Jan</v>
      </c>
      <c r="P445" s="2" t="str">
        <f>"Q"&amp;ROUNDUP(MONTH(Sheet1[[#This Row],[policy_start_date]])/3,0)</f>
        <v>Q1</v>
      </c>
      <c r="Q445" s="2">
        <f ca="1">DATEDIF(Sheet1[[#This Row],[policy_start_date]],TODAY(),"D")</f>
        <v>1305</v>
      </c>
      <c r="R445" s="2">
        <f>YEAR(Sheet1[[#This Row],[policy_end_date]])</f>
        <v>2025</v>
      </c>
      <c r="S445" s="2" t="str">
        <f>TEXT(Sheet1[[#This Row],[policy_end_date]],"mmm")</f>
        <v>Feb</v>
      </c>
      <c r="T445" s="2" t="str">
        <f>IF(Sheet1[[#This Row],[status]]="Active","Active","Inactive")</f>
        <v>Active</v>
      </c>
      <c r="U445" s="6">
        <f>Sheet1[[#This Row],[coverage_amount]]/Sheet1[[#This Row],[annual_premium]]</f>
        <v>10.849640581566405</v>
      </c>
    </row>
    <row r="446" spans="1:21" x14ac:dyDescent="0.3">
      <c r="A446" s="2" t="s">
        <v>1088</v>
      </c>
      <c r="B446" s="2" t="s">
        <v>1089</v>
      </c>
      <c r="C446" s="2" t="s">
        <v>35</v>
      </c>
      <c r="D446" s="51">
        <v>750589.56</v>
      </c>
      <c r="E446" s="51">
        <v>40018.559999999998</v>
      </c>
      <c r="F446" s="1">
        <v>45251</v>
      </c>
      <c r="G446" s="1">
        <v>45759</v>
      </c>
      <c r="H446" s="2" t="s">
        <v>176</v>
      </c>
      <c r="I446" s="2" t="s">
        <v>13</v>
      </c>
      <c r="J446">
        <f>Sheet1[[#This Row],[policy_end_date]]-Sheet1[[#This Row],[policy_start_date]]</f>
        <v>508</v>
      </c>
      <c r="K446" s="5">
        <f>(Sheet1[[#This Row],[policy_end_date]]-Sheet1[[#This Row],[policy_start_date]])/365</f>
        <v>1.3917808219178083</v>
      </c>
      <c r="L446" s="2" t="str">
        <f>IF(Sheet1[[#This Row],[coverage_amount]]&lt;300000,"Low",IF(Sheet1[[#This Row],[coverage_amount]]&lt;700000,"Medium","High"))</f>
        <v>High</v>
      </c>
      <c r="M446" s="2" t="str">
        <f>IF(Sheet1[[#This Row],[annual_premium]]&lt;15000,"Low",IF(Sheet1[[#This Row],[annual_premium]]&lt;35000,"Medium","High"))</f>
        <v>High</v>
      </c>
      <c r="N446" s="2">
        <f>YEAR(Sheet1[[#This Row],[policy_start_date]])</f>
        <v>2023</v>
      </c>
      <c r="O446" s="2" t="str">
        <f>TEXT(Sheet1[[#This Row],[policy_start_date]],"mmm")</f>
        <v>Nov</v>
      </c>
      <c r="P446" s="2" t="str">
        <f>"Q"&amp;ROUNDUP(MONTH(Sheet1[[#This Row],[policy_start_date]])/3,0)</f>
        <v>Q4</v>
      </c>
      <c r="Q446" s="2">
        <f ca="1">DATEDIF(Sheet1[[#This Row],[policy_start_date]],TODAY(),"D")</f>
        <v>981</v>
      </c>
      <c r="R446" s="2">
        <f>YEAR(Sheet1[[#This Row],[policy_end_date]])</f>
        <v>2025</v>
      </c>
      <c r="S446" s="2" t="str">
        <f>TEXT(Sheet1[[#This Row],[policy_end_date]],"mmm")</f>
        <v>Apr</v>
      </c>
      <c r="T446" s="2" t="str">
        <f>IF(Sheet1[[#This Row],[status]]="Active","Active","Inactive")</f>
        <v>Active</v>
      </c>
      <c r="U446" s="6">
        <f>Sheet1[[#This Row],[coverage_amount]]/Sheet1[[#This Row],[annual_premium]]</f>
        <v>18.756036199203571</v>
      </c>
    </row>
    <row r="447" spans="1:21" x14ac:dyDescent="0.3">
      <c r="A447" s="2" t="s">
        <v>1090</v>
      </c>
      <c r="B447" s="2" t="s">
        <v>1091</v>
      </c>
      <c r="C447" s="2" t="s">
        <v>27</v>
      </c>
      <c r="D447" s="51">
        <v>274688.53000000003</v>
      </c>
      <c r="E447" s="51">
        <v>6254.38</v>
      </c>
      <c r="F447" s="1">
        <v>44703</v>
      </c>
      <c r="G447" s="1">
        <v>45137</v>
      </c>
      <c r="H447" s="2" t="s">
        <v>419</v>
      </c>
      <c r="I447" s="2" t="s">
        <v>13</v>
      </c>
      <c r="J447">
        <f>Sheet1[[#This Row],[policy_end_date]]-Sheet1[[#This Row],[policy_start_date]]</f>
        <v>434</v>
      </c>
      <c r="K447" s="5">
        <f>(Sheet1[[#This Row],[policy_end_date]]-Sheet1[[#This Row],[policy_start_date]])/365</f>
        <v>1.189041095890411</v>
      </c>
      <c r="L447" s="2" t="str">
        <f>IF(Sheet1[[#This Row],[coverage_amount]]&lt;300000,"Low",IF(Sheet1[[#This Row],[coverage_amount]]&lt;700000,"Medium","High"))</f>
        <v>Low</v>
      </c>
      <c r="M447" s="2" t="str">
        <f>IF(Sheet1[[#This Row],[annual_premium]]&lt;15000,"Low",IF(Sheet1[[#This Row],[annual_premium]]&lt;35000,"Medium","High"))</f>
        <v>Low</v>
      </c>
      <c r="N447" s="2">
        <f>YEAR(Sheet1[[#This Row],[policy_start_date]])</f>
        <v>2022</v>
      </c>
      <c r="O447" s="2" t="str">
        <f>TEXT(Sheet1[[#This Row],[policy_start_date]],"mmm")</f>
        <v>May</v>
      </c>
      <c r="P447" s="2" t="str">
        <f>"Q"&amp;ROUNDUP(MONTH(Sheet1[[#This Row],[policy_start_date]])/3,0)</f>
        <v>Q2</v>
      </c>
      <c r="Q447" s="2">
        <f ca="1">DATEDIF(Sheet1[[#This Row],[policy_start_date]],TODAY(),"D")</f>
        <v>1529</v>
      </c>
      <c r="R447" s="2">
        <f>YEAR(Sheet1[[#This Row],[policy_end_date]])</f>
        <v>2023</v>
      </c>
      <c r="S447" s="2" t="str">
        <f>TEXT(Sheet1[[#This Row],[policy_end_date]],"mmm")</f>
        <v>Jul</v>
      </c>
      <c r="T447" s="2" t="str">
        <f>IF(Sheet1[[#This Row],[status]]="Active","Active","Inactive")</f>
        <v>Active</v>
      </c>
      <c r="U447" s="6">
        <f>Sheet1[[#This Row],[coverage_amount]]/Sheet1[[#This Row],[annual_premium]]</f>
        <v>43.919386094225167</v>
      </c>
    </row>
    <row r="448" spans="1:21" x14ac:dyDescent="0.3">
      <c r="A448" s="2" t="s">
        <v>1092</v>
      </c>
      <c r="B448" s="2" t="s">
        <v>1093</v>
      </c>
      <c r="C448" s="2" t="s">
        <v>11</v>
      </c>
      <c r="D448" s="51">
        <v>187250.84</v>
      </c>
      <c r="E448" s="51">
        <v>36393.300000000003</v>
      </c>
      <c r="F448" s="1">
        <v>45042</v>
      </c>
      <c r="G448" s="1">
        <v>45287</v>
      </c>
      <c r="H448" s="2" t="s">
        <v>818</v>
      </c>
      <c r="I448" s="2" t="s">
        <v>29</v>
      </c>
      <c r="J448">
        <f>Sheet1[[#This Row],[policy_end_date]]-Sheet1[[#This Row],[policy_start_date]]</f>
        <v>245</v>
      </c>
      <c r="K448" s="5">
        <f>(Sheet1[[#This Row],[policy_end_date]]-Sheet1[[#This Row],[policy_start_date]])/365</f>
        <v>0.67123287671232879</v>
      </c>
      <c r="L448" s="2" t="str">
        <f>IF(Sheet1[[#This Row],[coverage_amount]]&lt;300000,"Low",IF(Sheet1[[#This Row],[coverage_amount]]&lt;700000,"Medium","High"))</f>
        <v>Low</v>
      </c>
      <c r="M448" s="2" t="str">
        <f>IF(Sheet1[[#This Row],[annual_premium]]&lt;15000,"Low",IF(Sheet1[[#This Row],[annual_premium]]&lt;35000,"Medium","High"))</f>
        <v>High</v>
      </c>
      <c r="N448" s="2">
        <f>YEAR(Sheet1[[#This Row],[policy_start_date]])</f>
        <v>2023</v>
      </c>
      <c r="O448" s="2" t="str">
        <f>TEXT(Sheet1[[#This Row],[policy_start_date]],"mmm")</f>
        <v>Apr</v>
      </c>
      <c r="P448" s="2" t="str">
        <f>"Q"&amp;ROUNDUP(MONTH(Sheet1[[#This Row],[policy_start_date]])/3,0)</f>
        <v>Q2</v>
      </c>
      <c r="Q448" s="2">
        <f ca="1">DATEDIF(Sheet1[[#This Row],[policy_start_date]],TODAY(),"D")</f>
        <v>1190</v>
      </c>
      <c r="R448" s="2">
        <f>YEAR(Sheet1[[#This Row],[policy_end_date]])</f>
        <v>2023</v>
      </c>
      <c r="S448" s="2" t="str">
        <f>TEXT(Sheet1[[#This Row],[policy_end_date]],"mmm")</f>
        <v>Dec</v>
      </c>
      <c r="T448" s="2" t="str">
        <f>IF(Sheet1[[#This Row],[status]]="Active","Active","Inactive")</f>
        <v>Inactive</v>
      </c>
      <c r="U448" s="6">
        <f>Sheet1[[#This Row],[coverage_amount]]/Sheet1[[#This Row],[annual_premium]]</f>
        <v>5.1452009023638965</v>
      </c>
    </row>
    <row r="449" spans="1:21" x14ac:dyDescent="0.3">
      <c r="A449" s="2" t="s">
        <v>1094</v>
      </c>
      <c r="B449" s="2" t="s">
        <v>1095</v>
      </c>
      <c r="C449" s="2" t="s">
        <v>27</v>
      </c>
      <c r="D449" s="51">
        <v>977447.76</v>
      </c>
      <c r="E449" s="51">
        <v>22507.15</v>
      </c>
      <c r="F449" s="1">
        <v>45196</v>
      </c>
      <c r="G449" s="1">
        <v>45599</v>
      </c>
      <c r="H449" s="2" t="s">
        <v>471</v>
      </c>
      <c r="I449" s="2" t="s">
        <v>29</v>
      </c>
      <c r="J449">
        <f>Sheet1[[#This Row],[policy_end_date]]-Sheet1[[#This Row],[policy_start_date]]</f>
        <v>403</v>
      </c>
      <c r="K449" s="5">
        <f>(Sheet1[[#This Row],[policy_end_date]]-Sheet1[[#This Row],[policy_start_date]])/365</f>
        <v>1.1041095890410959</v>
      </c>
      <c r="L449" s="2" t="str">
        <f>IF(Sheet1[[#This Row],[coverage_amount]]&lt;300000,"Low",IF(Sheet1[[#This Row],[coverage_amount]]&lt;700000,"Medium","High"))</f>
        <v>High</v>
      </c>
      <c r="M449" s="2" t="str">
        <f>IF(Sheet1[[#This Row],[annual_premium]]&lt;15000,"Low",IF(Sheet1[[#This Row],[annual_premium]]&lt;35000,"Medium","High"))</f>
        <v>Medium</v>
      </c>
      <c r="N449" s="2">
        <f>YEAR(Sheet1[[#This Row],[policy_start_date]])</f>
        <v>2023</v>
      </c>
      <c r="O449" s="2" t="str">
        <f>TEXT(Sheet1[[#This Row],[policy_start_date]],"mmm")</f>
        <v>Sep</v>
      </c>
      <c r="P449" s="2" t="str">
        <f>"Q"&amp;ROUNDUP(MONTH(Sheet1[[#This Row],[policy_start_date]])/3,0)</f>
        <v>Q3</v>
      </c>
      <c r="Q449" s="2">
        <f ca="1">DATEDIF(Sheet1[[#This Row],[policy_start_date]],TODAY(),"D")</f>
        <v>1036</v>
      </c>
      <c r="R449" s="2">
        <f>YEAR(Sheet1[[#This Row],[policy_end_date]])</f>
        <v>2024</v>
      </c>
      <c r="S449" s="2" t="str">
        <f>TEXT(Sheet1[[#This Row],[policy_end_date]],"mmm")</f>
        <v>Nov</v>
      </c>
      <c r="T449" s="2" t="str">
        <f>IF(Sheet1[[#This Row],[status]]="Active","Active","Inactive")</f>
        <v>Inactive</v>
      </c>
      <c r="U449" s="6">
        <f>Sheet1[[#This Row],[coverage_amount]]/Sheet1[[#This Row],[annual_premium]]</f>
        <v>43.428322110973625</v>
      </c>
    </row>
    <row r="450" spans="1:21" x14ac:dyDescent="0.3">
      <c r="A450" s="2" t="s">
        <v>1096</v>
      </c>
      <c r="B450" s="2" t="s">
        <v>1097</v>
      </c>
      <c r="C450" s="2" t="s">
        <v>35</v>
      </c>
      <c r="D450" s="51">
        <v>334236.73</v>
      </c>
      <c r="E450" s="51">
        <v>41073.949999999997</v>
      </c>
      <c r="F450" s="1">
        <v>44942</v>
      </c>
      <c r="G450" s="1">
        <v>45105</v>
      </c>
      <c r="H450" s="2" t="s">
        <v>988</v>
      </c>
      <c r="I450" s="2" t="s">
        <v>13</v>
      </c>
      <c r="J450">
        <f>Sheet1[[#This Row],[policy_end_date]]-Sheet1[[#This Row],[policy_start_date]]</f>
        <v>163</v>
      </c>
      <c r="K450" s="5">
        <f>(Sheet1[[#This Row],[policy_end_date]]-Sheet1[[#This Row],[policy_start_date]])/365</f>
        <v>0.44657534246575342</v>
      </c>
      <c r="L450" s="2" t="str">
        <f>IF(Sheet1[[#This Row],[coverage_amount]]&lt;300000,"Low",IF(Sheet1[[#This Row],[coverage_amount]]&lt;700000,"Medium","High"))</f>
        <v>Medium</v>
      </c>
      <c r="M450" s="2" t="str">
        <f>IF(Sheet1[[#This Row],[annual_premium]]&lt;15000,"Low",IF(Sheet1[[#This Row],[annual_premium]]&lt;35000,"Medium","High"))</f>
        <v>High</v>
      </c>
      <c r="N450" s="2">
        <f>YEAR(Sheet1[[#This Row],[policy_start_date]])</f>
        <v>2023</v>
      </c>
      <c r="O450" s="2" t="str">
        <f>TEXT(Sheet1[[#This Row],[policy_start_date]],"mmm")</f>
        <v>Jan</v>
      </c>
      <c r="P450" s="2" t="str">
        <f>"Q"&amp;ROUNDUP(MONTH(Sheet1[[#This Row],[policy_start_date]])/3,0)</f>
        <v>Q1</v>
      </c>
      <c r="Q450" s="2">
        <f ca="1">DATEDIF(Sheet1[[#This Row],[policy_start_date]],TODAY(),"D")</f>
        <v>1290</v>
      </c>
      <c r="R450" s="2">
        <f>YEAR(Sheet1[[#This Row],[policy_end_date]])</f>
        <v>2023</v>
      </c>
      <c r="S450" s="2" t="str">
        <f>TEXT(Sheet1[[#This Row],[policy_end_date]],"mmm")</f>
        <v>Jun</v>
      </c>
      <c r="T450" s="2" t="str">
        <f>IF(Sheet1[[#This Row],[status]]="Active","Active","Inactive")</f>
        <v>Active</v>
      </c>
      <c r="U450" s="6">
        <f>Sheet1[[#This Row],[coverage_amount]]/Sheet1[[#This Row],[annual_premium]]</f>
        <v>8.1374382059675288</v>
      </c>
    </row>
    <row r="451" spans="1:21" x14ac:dyDescent="0.3">
      <c r="A451" s="2" t="s">
        <v>1098</v>
      </c>
      <c r="B451" s="2" t="s">
        <v>1099</v>
      </c>
      <c r="C451" s="2" t="s">
        <v>35</v>
      </c>
      <c r="D451" s="51">
        <v>539242.06999999995</v>
      </c>
      <c r="E451" s="51">
        <v>23232.94</v>
      </c>
      <c r="F451" s="1">
        <v>45146</v>
      </c>
      <c r="G451" s="1">
        <v>45691</v>
      </c>
      <c r="H451" s="2" t="s">
        <v>516</v>
      </c>
      <c r="I451" s="2" t="s">
        <v>18</v>
      </c>
      <c r="J451">
        <f>Sheet1[[#This Row],[policy_end_date]]-Sheet1[[#This Row],[policy_start_date]]</f>
        <v>545</v>
      </c>
      <c r="K451" s="5">
        <f>(Sheet1[[#This Row],[policy_end_date]]-Sheet1[[#This Row],[policy_start_date]])/365</f>
        <v>1.4931506849315068</v>
      </c>
      <c r="L451" s="2" t="str">
        <f>IF(Sheet1[[#This Row],[coverage_amount]]&lt;300000,"Low",IF(Sheet1[[#This Row],[coverage_amount]]&lt;700000,"Medium","High"))</f>
        <v>Medium</v>
      </c>
      <c r="M451" s="2" t="str">
        <f>IF(Sheet1[[#This Row],[annual_premium]]&lt;15000,"Low",IF(Sheet1[[#This Row],[annual_premium]]&lt;35000,"Medium","High"))</f>
        <v>Medium</v>
      </c>
      <c r="N451" s="2">
        <f>YEAR(Sheet1[[#This Row],[policy_start_date]])</f>
        <v>2023</v>
      </c>
      <c r="O451" s="2" t="str">
        <f>TEXT(Sheet1[[#This Row],[policy_start_date]],"mmm")</f>
        <v>Aug</v>
      </c>
      <c r="P451" s="2" t="str">
        <f>"Q"&amp;ROUNDUP(MONTH(Sheet1[[#This Row],[policy_start_date]])/3,0)</f>
        <v>Q3</v>
      </c>
      <c r="Q451" s="2">
        <f ca="1">DATEDIF(Sheet1[[#This Row],[policy_start_date]],TODAY(),"D")</f>
        <v>1086</v>
      </c>
      <c r="R451" s="2">
        <f>YEAR(Sheet1[[#This Row],[policy_end_date]])</f>
        <v>2025</v>
      </c>
      <c r="S451" s="2" t="str">
        <f>TEXT(Sheet1[[#This Row],[policy_end_date]],"mmm")</f>
        <v>Feb</v>
      </c>
      <c r="T451" s="2" t="str">
        <f>IF(Sheet1[[#This Row],[status]]="Active","Active","Inactive")</f>
        <v>Inactive</v>
      </c>
      <c r="U451" s="6">
        <f>Sheet1[[#This Row],[coverage_amount]]/Sheet1[[#This Row],[annual_premium]]</f>
        <v>23.210238136025833</v>
      </c>
    </row>
    <row r="452" spans="1:21" x14ac:dyDescent="0.3">
      <c r="A452" s="2" t="s">
        <v>1100</v>
      </c>
      <c r="B452" s="2" t="s">
        <v>1101</v>
      </c>
      <c r="C452" s="2" t="s">
        <v>39</v>
      </c>
      <c r="D452" s="51">
        <v>350862.84</v>
      </c>
      <c r="E452" s="51">
        <v>23357.07</v>
      </c>
      <c r="F452" s="1">
        <v>45005</v>
      </c>
      <c r="G452" s="1">
        <v>45413</v>
      </c>
      <c r="H452" s="2" t="s">
        <v>893</v>
      </c>
      <c r="I452" s="2" t="s">
        <v>18</v>
      </c>
      <c r="J452">
        <f>Sheet1[[#This Row],[policy_end_date]]-Sheet1[[#This Row],[policy_start_date]]</f>
        <v>408</v>
      </c>
      <c r="K452" s="5">
        <f>(Sheet1[[#This Row],[policy_end_date]]-Sheet1[[#This Row],[policy_start_date]])/365</f>
        <v>1.1178082191780823</v>
      </c>
      <c r="L452" s="2" t="str">
        <f>IF(Sheet1[[#This Row],[coverage_amount]]&lt;300000,"Low",IF(Sheet1[[#This Row],[coverage_amount]]&lt;700000,"Medium","High"))</f>
        <v>Medium</v>
      </c>
      <c r="M452" s="2" t="str">
        <f>IF(Sheet1[[#This Row],[annual_premium]]&lt;15000,"Low",IF(Sheet1[[#This Row],[annual_premium]]&lt;35000,"Medium","High"))</f>
        <v>Medium</v>
      </c>
      <c r="N452" s="2">
        <f>YEAR(Sheet1[[#This Row],[policy_start_date]])</f>
        <v>2023</v>
      </c>
      <c r="O452" s="2" t="str">
        <f>TEXT(Sheet1[[#This Row],[policy_start_date]],"mmm")</f>
        <v>Mar</v>
      </c>
      <c r="P452" s="2" t="str">
        <f>"Q"&amp;ROUNDUP(MONTH(Sheet1[[#This Row],[policy_start_date]])/3,0)</f>
        <v>Q1</v>
      </c>
      <c r="Q452" s="2">
        <f ca="1">DATEDIF(Sheet1[[#This Row],[policy_start_date]],TODAY(),"D")</f>
        <v>1227</v>
      </c>
      <c r="R452" s="2">
        <f>YEAR(Sheet1[[#This Row],[policy_end_date]])</f>
        <v>2024</v>
      </c>
      <c r="S452" s="2" t="str">
        <f>TEXT(Sheet1[[#This Row],[policy_end_date]],"mmm")</f>
        <v>May</v>
      </c>
      <c r="T452" s="2" t="str">
        <f>IF(Sheet1[[#This Row],[status]]="Active","Active","Inactive")</f>
        <v>Inactive</v>
      </c>
      <c r="U452" s="6">
        <f>Sheet1[[#This Row],[coverage_amount]]/Sheet1[[#This Row],[annual_premium]]</f>
        <v>15.021697498872934</v>
      </c>
    </row>
    <row r="453" spans="1:21" x14ac:dyDescent="0.3">
      <c r="A453" s="2" t="s">
        <v>1102</v>
      </c>
      <c r="B453" s="2" t="s">
        <v>1103</v>
      </c>
      <c r="C453" s="2" t="s">
        <v>16</v>
      </c>
      <c r="D453" s="51">
        <v>749342.98</v>
      </c>
      <c r="E453" s="51">
        <v>42615.73</v>
      </c>
      <c r="F453" s="1">
        <v>44679</v>
      </c>
      <c r="G453" s="1">
        <v>45193</v>
      </c>
      <c r="H453" s="2" t="s">
        <v>525</v>
      </c>
      <c r="I453" s="2" t="s">
        <v>18</v>
      </c>
      <c r="J453">
        <f>Sheet1[[#This Row],[policy_end_date]]-Sheet1[[#This Row],[policy_start_date]]</f>
        <v>514</v>
      </c>
      <c r="K453" s="5">
        <f>(Sheet1[[#This Row],[policy_end_date]]-Sheet1[[#This Row],[policy_start_date]])/365</f>
        <v>1.4082191780821918</v>
      </c>
      <c r="L453" s="2" t="str">
        <f>IF(Sheet1[[#This Row],[coverage_amount]]&lt;300000,"Low",IF(Sheet1[[#This Row],[coverage_amount]]&lt;700000,"Medium","High"))</f>
        <v>High</v>
      </c>
      <c r="M453" s="2" t="str">
        <f>IF(Sheet1[[#This Row],[annual_premium]]&lt;15000,"Low",IF(Sheet1[[#This Row],[annual_premium]]&lt;35000,"Medium","High"))</f>
        <v>High</v>
      </c>
      <c r="N453" s="2">
        <f>YEAR(Sheet1[[#This Row],[policy_start_date]])</f>
        <v>2022</v>
      </c>
      <c r="O453" s="2" t="str">
        <f>TEXT(Sheet1[[#This Row],[policy_start_date]],"mmm")</f>
        <v>Apr</v>
      </c>
      <c r="P453" s="2" t="str">
        <f>"Q"&amp;ROUNDUP(MONTH(Sheet1[[#This Row],[policy_start_date]])/3,0)</f>
        <v>Q2</v>
      </c>
      <c r="Q453" s="2">
        <f ca="1">DATEDIF(Sheet1[[#This Row],[policy_start_date]],TODAY(),"D")</f>
        <v>1553</v>
      </c>
      <c r="R453" s="2">
        <f>YEAR(Sheet1[[#This Row],[policy_end_date]])</f>
        <v>2023</v>
      </c>
      <c r="S453" s="2" t="str">
        <f>TEXT(Sheet1[[#This Row],[policy_end_date]],"mmm")</f>
        <v>Sep</v>
      </c>
      <c r="T453" s="2" t="str">
        <f>IF(Sheet1[[#This Row],[status]]="Active","Active","Inactive")</f>
        <v>Inactive</v>
      </c>
      <c r="U453" s="6">
        <f>Sheet1[[#This Row],[coverage_amount]]/Sheet1[[#This Row],[annual_premium]]</f>
        <v>17.583718030877328</v>
      </c>
    </row>
    <row r="454" spans="1:21" x14ac:dyDescent="0.3">
      <c r="A454" s="2" t="s">
        <v>1104</v>
      </c>
      <c r="B454" s="2" t="s">
        <v>1105</v>
      </c>
      <c r="C454" s="2" t="s">
        <v>27</v>
      </c>
      <c r="D454" s="51">
        <v>759363.14</v>
      </c>
      <c r="E454" s="51">
        <v>26461.74</v>
      </c>
      <c r="F454" s="1">
        <v>45348</v>
      </c>
      <c r="G454" s="1">
        <v>45596</v>
      </c>
      <c r="H454" s="2" t="s">
        <v>70</v>
      </c>
      <c r="I454" s="2" t="s">
        <v>29</v>
      </c>
      <c r="J454">
        <f>Sheet1[[#This Row],[policy_end_date]]-Sheet1[[#This Row],[policy_start_date]]</f>
        <v>248</v>
      </c>
      <c r="K454" s="5">
        <f>(Sheet1[[#This Row],[policy_end_date]]-Sheet1[[#This Row],[policy_start_date]])/365</f>
        <v>0.67945205479452053</v>
      </c>
      <c r="L454" s="2" t="str">
        <f>IF(Sheet1[[#This Row],[coverage_amount]]&lt;300000,"Low",IF(Sheet1[[#This Row],[coverage_amount]]&lt;700000,"Medium","High"))</f>
        <v>High</v>
      </c>
      <c r="M454" s="2" t="str">
        <f>IF(Sheet1[[#This Row],[annual_premium]]&lt;15000,"Low",IF(Sheet1[[#This Row],[annual_premium]]&lt;35000,"Medium","High"))</f>
        <v>Medium</v>
      </c>
      <c r="N454" s="2">
        <f>YEAR(Sheet1[[#This Row],[policy_start_date]])</f>
        <v>2024</v>
      </c>
      <c r="O454" s="2" t="str">
        <f>TEXT(Sheet1[[#This Row],[policy_start_date]],"mmm")</f>
        <v>Feb</v>
      </c>
      <c r="P454" s="2" t="str">
        <f>"Q"&amp;ROUNDUP(MONTH(Sheet1[[#This Row],[policy_start_date]])/3,0)</f>
        <v>Q1</v>
      </c>
      <c r="Q454" s="2">
        <f ca="1">DATEDIF(Sheet1[[#This Row],[policy_start_date]],TODAY(),"D")</f>
        <v>884</v>
      </c>
      <c r="R454" s="2">
        <f>YEAR(Sheet1[[#This Row],[policy_end_date]])</f>
        <v>2024</v>
      </c>
      <c r="S454" s="2" t="str">
        <f>TEXT(Sheet1[[#This Row],[policy_end_date]],"mmm")</f>
        <v>Oct</v>
      </c>
      <c r="T454" s="2" t="str">
        <f>IF(Sheet1[[#This Row],[status]]="Active","Active","Inactive")</f>
        <v>Inactive</v>
      </c>
      <c r="U454" s="6">
        <f>Sheet1[[#This Row],[coverage_amount]]/Sheet1[[#This Row],[annual_premium]]</f>
        <v>28.696644287185951</v>
      </c>
    </row>
    <row r="455" spans="1:21" x14ac:dyDescent="0.3">
      <c r="A455" s="2" t="s">
        <v>1106</v>
      </c>
      <c r="B455" s="2" t="s">
        <v>1107</v>
      </c>
      <c r="C455" s="2" t="s">
        <v>39</v>
      </c>
      <c r="D455" s="51">
        <v>929288.26</v>
      </c>
      <c r="E455" s="51">
        <v>21504.15</v>
      </c>
      <c r="F455" s="1">
        <v>44565</v>
      </c>
      <c r="G455" s="1">
        <v>44958</v>
      </c>
      <c r="H455" s="2" t="s">
        <v>1108</v>
      </c>
      <c r="I455" s="2" t="s">
        <v>18</v>
      </c>
      <c r="J455">
        <f>Sheet1[[#This Row],[policy_end_date]]-Sheet1[[#This Row],[policy_start_date]]</f>
        <v>393</v>
      </c>
      <c r="K455" s="5">
        <f>(Sheet1[[#This Row],[policy_end_date]]-Sheet1[[#This Row],[policy_start_date]])/365</f>
        <v>1.0767123287671232</v>
      </c>
      <c r="L455" s="2" t="str">
        <f>IF(Sheet1[[#This Row],[coverage_amount]]&lt;300000,"Low",IF(Sheet1[[#This Row],[coverage_amount]]&lt;700000,"Medium","High"))</f>
        <v>High</v>
      </c>
      <c r="M455" s="2" t="str">
        <f>IF(Sheet1[[#This Row],[annual_premium]]&lt;15000,"Low",IF(Sheet1[[#This Row],[annual_premium]]&lt;35000,"Medium","High"))</f>
        <v>Medium</v>
      </c>
      <c r="N455" s="2">
        <f>YEAR(Sheet1[[#This Row],[policy_start_date]])</f>
        <v>2022</v>
      </c>
      <c r="O455" s="2" t="str">
        <f>TEXT(Sheet1[[#This Row],[policy_start_date]],"mmm")</f>
        <v>Jan</v>
      </c>
      <c r="P455" s="2" t="str">
        <f>"Q"&amp;ROUNDUP(MONTH(Sheet1[[#This Row],[policy_start_date]])/3,0)</f>
        <v>Q1</v>
      </c>
      <c r="Q455" s="2">
        <f ca="1">DATEDIF(Sheet1[[#This Row],[policy_start_date]],TODAY(),"D")</f>
        <v>1667</v>
      </c>
      <c r="R455" s="2">
        <f>YEAR(Sheet1[[#This Row],[policy_end_date]])</f>
        <v>2023</v>
      </c>
      <c r="S455" s="2" t="str">
        <f>TEXT(Sheet1[[#This Row],[policy_end_date]],"mmm")</f>
        <v>Feb</v>
      </c>
      <c r="T455" s="2" t="str">
        <f>IF(Sheet1[[#This Row],[status]]="Active","Active","Inactive")</f>
        <v>Inactive</v>
      </c>
      <c r="U455" s="6">
        <f>Sheet1[[#This Row],[coverage_amount]]/Sheet1[[#This Row],[annual_premium]]</f>
        <v>43.214368389357404</v>
      </c>
    </row>
    <row r="456" spans="1:21" x14ac:dyDescent="0.3">
      <c r="A456" s="2" t="s">
        <v>1109</v>
      </c>
      <c r="B456" s="2" t="s">
        <v>404</v>
      </c>
      <c r="C456" s="2" t="s">
        <v>16</v>
      </c>
      <c r="D456" s="51">
        <v>299799.12</v>
      </c>
      <c r="E456" s="51">
        <v>7492.98</v>
      </c>
      <c r="F456" s="1">
        <v>44932</v>
      </c>
      <c r="G456" s="1">
        <v>45536</v>
      </c>
      <c r="H456" s="2" t="s">
        <v>1110</v>
      </c>
      <c r="I456" s="2" t="s">
        <v>18</v>
      </c>
      <c r="J456">
        <f>Sheet1[[#This Row],[policy_end_date]]-Sheet1[[#This Row],[policy_start_date]]</f>
        <v>604</v>
      </c>
      <c r="K456" s="5">
        <f>(Sheet1[[#This Row],[policy_end_date]]-Sheet1[[#This Row],[policy_start_date]])/365</f>
        <v>1.6547945205479453</v>
      </c>
      <c r="L456" s="2" t="str">
        <f>IF(Sheet1[[#This Row],[coverage_amount]]&lt;300000,"Low",IF(Sheet1[[#This Row],[coverage_amount]]&lt;700000,"Medium","High"))</f>
        <v>Low</v>
      </c>
      <c r="M456" s="2" t="str">
        <f>IF(Sheet1[[#This Row],[annual_premium]]&lt;15000,"Low",IF(Sheet1[[#This Row],[annual_premium]]&lt;35000,"Medium","High"))</f>
        <v>Low</v>
      </c>
      <c r="N456" s="2">
        <f>YEAR(Sheet1[[#This Row],[policy_start_date]])</f>
        <v>2023</v>
      </c>
      <c r="O456" s="2" t="str">
        <f>TEXT(Sheet1[[#This Row],[policy_start_date]],"mmm")</f>
        <v>Jan</v>
      </c>
      <c r="P456" s="2" t="str">
        <f>"Q"&amp;ROUNDUP(MONTH(Sheet1[[#This Row],[policy_start_date]])/3,0)</f>
        <v>Q1</v>
      </c>
      <c r="Q456" s="2">
        <f ca="1">DATEDIF(Sheet1[[#This Row],[policy_start_date]],TODAY(),"D")</f>
        <v>1300</v>
      </c>
      <c r="R456" s="2">
        <f>YEAR(Sheet1[[#This Row],[policy_end_date]])</f>
        <v>2024</v>
      </c>
      <c r="S456" s="2" t="str">
        <f>TEXT(Sheet1[[#This Row],[policy_end_date]],"mmm")</f>
        <v>Sep</v>
      </c>
      <c r="T456" s="2" t="str">
        <f>IF(Sheet1[[#This Row],[status]]="Active","Active","Inactive")</f>
        <v>Inactive</v>
      </c>
      <c r="U456" s="6">
        <f>Sheet1[[#This Row],[coverage_amount]]/Sheet1[[#This Row],[annual_premium]]</f>
        <v>40.010665983360425</v>
      </c>
    </row>
    <row r="457" spans="1:21" x14ac:dyDescent="0.3">
      <c r="A457" s="2" t="s">
        <v>1111</v>
      </c>
      <c r="B457" s="2" t="s">
        <v>496</v>
      </c>
      <c r="C457" s="2" t="s">
        <v>27</v>
      </c>
      <c r="D457" s="51">
        <v>754594.09</v>
      </c>
      <c r="E457" s="51">
        <v>33998.480000000003</v>
      </c>
      <c r="F457" s="1">
        <v>45071</v>
      </c>
      <c r="G457" s="1">
        <v>45577</v>
      </c>
      <c r="H457" s="2" t="s">
        <v>358</v>
      </c>
      <c r="I457" s="2" t="s">
        <v>13</v>
      </c>
      <c r="J457">
        <f>Sheet1[[#This Row],[policy_end_date]]-Sheet1[[#This Row],[policy_start_date]]</f>
        <v>506</v>
      </c>
      <c r="K457" s="5">
        <f>(Sheet1[[#This Row],[policy_end_date]]-Sheet1[[#This Row],[policy_start_date]])/365</f>
        <v>1.3863013698630138</v>
      </c>
      <c r="L457" s="2" t="str">
        <f>IF(Sheet1[[#This Row],[coverage_amount]]&lt;300000,"Low",IF(Sheet1[[#This Row],[coverage_amount]]&lt;700000,"Medium","High"))</f>
        <v>High</v>
      </c>
      <c r="M457" s="2" t="str">
        <f>IF(Sheet1[[#This Row],[annual_premium]]&lt;15000,"Low",IF(Sheet1[[#This Row],[annual_premium]]&lt;35000,"Medium","High"))</f>
        <v>Medium</v>
      </c>
      <c r="N457" s="2">
        <f>YEAR(Sheet1[[#This Row],[policy_start_date]])</f>
        <v>2023</v>
      </c>
      <c r="O457" s="2" t="str">
        <f>TEXT(Sheet1[[#This Row],[policy_start_date]],"mmm")</f>
        <v>May</v>
      </c>
      <c r="P457" s="2" t="str">
        <f>"Q"&amp;ROUNDUP(MONTH(Sheet1[[#This Row],[policy_start_date]])/3,0)</f>
        <v>Q2</v>
      </c>
      <c r="Q457" s="2">
        <f ca="1">DATEDIF(Sheet1[[#This Row],[policy_start_date]],TODAY(),"D")</f>
        <v>1161</v>
      </c>
      <c r="R457" s="2">
        <f>YEAR(Sheet1[[#This Row],[policy_end_date]])</f>
        <v>2024</v>
      </c>
      <c r="S457" s="2" t="str">
        <f>TEXT(Sheet1[[#This Row],[policy_end_date]],"mmm")</f>
        <v>Oct</v>
      </c>
      <c r="T457" s="2" t="str">
        <f>IF(Sheet1[[#This Row],[status]]="Active","Active","Inactive")</f>
        <v>Active</v>
      </c>
      <c r="U457" s="6">
        <f>Sheet1[[#This Row],[coverage_amount]]/Sheet1[[#This Row],[annual_premium]]</f>
        <v>22.194936067730083</v>
      </c>
    </row>
    <row r="458" spans="1:21" x14ac:dyDescent="0.3">
      <c r="A458" s="2" t="s">
        <v>1112</v>
      </c>
      <c r="B458" s="2" t="s">
        <v>130</v>
      </c>
      <c r="C458" s="2" t="s">
        <v>39</v>
      </c>
      <c r="D458" s="51">
        <v>605992.56999999995</v>
      </c>
      <c r="E458" s="51">
        <v>7813.41</v>
      </c>
      <c r="F458" s="1">
        <v>44668</v>
      </c>
      <c r="G458" s="1">
        <v>45231</v>
      </c>
      <c r="H458" s="2" t="s">
        <v>318</v>
      </c>
      <c r="I458" s="2" t="s">
        <v>13</v>
      </c>
      <c r="J458">
        <f>Sheet1[[#This Row],[policy_end_date]]-Sheet1[[#This Row],[policy_start_date]]</f>
        <v>563</v>
      </c>
      <c r="K458" s="5">
        <f>(Sheet1[[#This Row],[policy_end_date]]-Sheet1[[#This Row],[policy_start_date]])/365</f>
        <v>1.5424657534246575</v>
      </c>
      <c r="L458" s="2" t="str">
        <f>IF(Sheet1[[#This Row],[coverage_amount]]&lt;300000,"Low",IF(Sheet1[[#This Row],[coverage_amount]]&lt;700000,"Medium","High"))</f>
        <v>Medium</v>
      </c>
      <c r="M458" s="2" t="str">
        <f>IF(Sheet1[[#This Row],[annual_premium]]&lt;15000,"Low",IF(Sheet1[[#This Row],[annual_premium]]&lt;35000,"Medium","High"))</f>
        <v>Low</v>
      </c>
      <c r="N458" s="2">
        <f>YEAR(Sheet1[[#This Row],[policy_start_date]])</f>
        <v>2022</v>
      </c>
      <c r="O458" s="2" t="str">
        <f>TEXT(Sheet1[[#This Row],[policy_start_date]],"mmm")</f>
        <v>Apr</v>
      </c>
      <c r="P458" s="2" t="str">
        <f>"Q"&amp;ROUNDUP(MONTH(Sheet1[[#This Row],[policy_start_date]])/3,0)</f>
        <v>Q2</v>
      </c>
      <c r="Q458" s="2">
        <f ca="1">DATEDIF(Sheet1[[#This Row],[policy_start_date]],TODAY(),"D")</f>
        <v>1564</v>
      </c>
      <c r="R458" s="2">
        <f>YEAR(Sheet1[[#This Row],[policy_end_date]])</f>
        <v>2023</v>
      </c>
      <c r="S458" s="2" t="str">
        <f>TEXT(Sheet1[[#This Row],[policy_end_date]],"mmm")</f>
        <v>Nov</v>
      </c>
      <c r="T458" s="2" t="str">
        <f>IF(Sheet1[[#This Row],[status]]="Active","Active","Inactive")</f>
        <v>Active</v>
      </c>
      <c r="U458" s="6">
        <f>Sheet1[[#This Row],[coverage_amount]]/Sheet1[[#This Row],[annual_premium]]</f>
        <v>77.558015002412517</v>
      </c>
    </row>
    <row r="459" spans="1:21" x14ac:dyDescent="0.3">
      <c r="A459" s="2" t="s">
        <v>1113</v>
      </c>
      <c r="B459" s="2" t="s">
        <v>178</v>
      </c>
      <c r="C459" s="2" t="s">
        <v>11</v>
      </c>
      <c r="D459" s="51">
        <v>248395.47</v>
      </c>
      <c r="E459" s="51">
        <v>4031.13</v>
      </c>
      <c r="F459" s="1">
        <v>44636</v>
      </c>
      <c r="G459" s="1">
        <v>45328</v>
      </c>
      <c r="H459" s="2" t="s">
        <v>640</v>
      </c>
      <c r="I459" s="2" t="s">
        <v>29</v>
      </c>
      <c r="J459">
        <f>Sheet1[[#This Row],[policy_end_date]]-Sheet1[[#This Row],[policy_start_date]]</f>
        <v>692</v>
      </c>
      <c r="K459" s="5">
        <f>(Sheet1[[#This Row],[policy_end_date]]-Sheet1[[#This Row],[policy_start_date]])/365</f>
        <v>1.8958904109589041</v>
      </c>
      <c r="L459" s="2" t="str">
        <f>IF(Sheet1[[#This Row],[coverage_amount]]&lt;300000,"Low",IF(Sheet1[[#This Row],[coverage_amount]]&lt;700000,"Medium","High"))</f>
        <v>Low</v>
      </c>
      <c r="M459" s="2" t="str">
        <f>IF(Sheet1[[#This Row],[annual_premium]]&lt;15000,"Low",IF(Sheet1[[#This Row],[annual_premium]]&lt;35000,"Medium","High"))</f>
        <v>Low</v>
      </c>
      <c r="N459" s="2">
        <f>YEAR(Sheet1[[#This Row],[policy_start_date]])</f>
        <v>2022</v>
      </c>
      <c r="O459" s="2" t="str">
        <f>TEXT(Sheet1[[#This Row],[policy_start_date]],"mmm")</f>
        <v>Mar</v>
      </c>
      <c r="P459" s="2" t="str">
        <f>"Q"&amp;ROUNDUP(MONTH(Sheet1[[#This Row],[policy_start_date]])/3,0)</f>
        <v>Q1</v>
      </c>
      <c r="Q459" s="2">
        <f ca="1">DATEDIF(Sheet1[[#This Row],[policy_start_date]],TODAY(),"D")</f>
        <v>1596</v>
      </c>
      <c r="R459" s="2">
        <f>YEAR(Sheet1[[#This Row],[policy_end_date]])</f>
        <v>2024</v>
      </c>
      <c r="S459" s="2" t="str">
        <f>TEXT(Sheet1[[#This Row],[policy_end_date]],"mmm")</f>
        <v>Feb</v>
      </c>
      <c r="T459" s="2" t="str">
        <f>IF(Sheet1[[#This Row],[status]]="Active","Active","Inactive")</f>
        <v>Inactive</v>
      </c>
      <c r="U459" s="6">
        <f>Sheet1[[#This Row],[coverage_amount]]/Sheet1[[#This Row],[annual_premium]]</f>
        <v>61.619315179614645</v>
      </c>
    </row>
    <row r="460" spans="1:21" x14ac:dyDescent="0.3">
      <c r="A460" s="2" t="s">
        <v>1114</v>
      </c>
      <c r="B460" s="2" t="s">
        <v>1115</v>
      </c>
      <c r="C460" s="2" t="s">
        <v>16</v>
      </c>
      <c r="D460" s="51">
        <v>821590.37</v>
      </c>
      <c r="E460" s="51">
        <v>6204.58</v>
      </c>
      <c r="F460" s="1">
        <v>45426</v>
      </c>
      <c r="G460" s="1">
        <v>45743</v>
      </c>
      <c r="H460" s="2" t="s">
        <v>474</v>
      </c>
      <c r="I460" s="2" t="s">
        <v>13</v>
      </c>
      <c r="J460">
        <f>Sheet1[[#This Row],[policy_end_date]]-Sheet1[[#This Row],[policy_start_date]]</f>
        <v>317</v>
      </c>
      <c r="K460" s="5">
        <f>(Sheet1[[#This Row],[policy_end_date]]-Sheet1[[#This Row],[policy_start_date]])/365</f>
        <v>0.86849315068493149</v>
      </c>
      <c r="L460" s="2" t="str">
        <f>IF(Sheet1[[#This Row],[coverage_amount]]&lt;300000,"Low",IF(Sheet1[[#This Row],[coverage_amount]]&lt;700000,"Medium","High"))</f>
        <v>High</v>
      </c>
      <c r="M460" s="2" t="str">
        <f>IF(Sheet1[[#This Row],[annual_premium]]&lt;15000,"Low",IF(Sheet1[[#This Row],[annual_premium]]&lt;35000,"Medium","High"))</f>
        <v>Low</v>
      </c>
      <c r="N460" s="2">
        <f>YEAR(Sheet1[[#This Row],[policy_start_date]])</f>
        <v>2024</v>
      </c>
      <c r="O460" s="2" t="str">
        <f>TEXT(Sheet1[[#This Row],[policy_start_date]],"mmm")</f>
        <v>May</v>
      </c>
      <c r="P460" s="2" t="str">
        <f>"Q"&amp;ROUNDUP(MONTH(Sheet1[[#This Row],[policy_start_date]])/3,0)</f>
        <v>Q2</v>
      </c>
      <c r="Q460" s="2">
        <f ca="1">DATEDIF(Sheet1[[#This Row],[policy_start_date]],TODAY(),"D")</f>
        <v>806</v>
      </c>
      <c r="R460" s="2">
        <f>YEAR(Sheet1[[#This Row],[policy_end_date]])</f>
        <v>2025</v>
      </c>
      <c r="S460" s="2" t="str">
        <f>TEXT(Sheet1[[#This Row],[policy_end_date]],"mmm")</f>
        <v>Mar</v>
      </c>
      <c r="T460" s="2" t="str">
        <f>IF(Sheet1[[#This Row],[status]]="Active","Active","Inactive")</f>
        <v>Active</v>
      </c>
      <c r="U460" s="6">
        <f>Sheet1[[#This Row],[coverage_amount]]/Sheet1[[#This Row],[annual_premium]]</f>
        <v>132.41675826566828</v>
      </c>
    </row>
    <row r="461" spans="1:21" x14ac:dyDescent="0.3">
      <c r="A461" s="2" t="s">
        <v>1116</v>
      </c>
      <c r="B461" s="2" t="s">
        <v>1117</v>
      </c>
      <c r="C461" s="2" t="s">
        <v>11</v>
      </c>
      <c r="D461" s="51">
        <v>626066.5</v>
      </c>
      <c r="E461" s="51">
        <v>47396.639999999999</v>
      </c>
      <c r="F461" s="1">
        <v>45249</v>
      </c>
      <c r="G461" s="1">
        <v>45412</v>
      </c>
      <c r="H461" s="2" t="s">
        <v>737</v>
      </c>
      <c r="I461" s="2" t="s">
        <v>18</v>
      </c>
      <c r="J461">
        <f>Sheet1[[#This Row],[policy_end_date]]-Sheet1[[#This Row],[policy_start_date]]</f>
        <v>163</v>
      </c>
      <c r="K461" s="5">
        <f>(Sheet1[[#This Row],[policy_end_date]]-Sheet1[[#This Row],[policy_start_date]])/365</f>
        <v>0.44657534246575342</v>
      </c>
      <c r="L461" s="2" t="str">
        <f>IF(Sheet1[[#This Row],[coverage_amount]]&lt;300000,"Low",IF(Sheet1[[#This Row],[coverage_amount]]&lt;700000,"Medium","High"))</f>
        <v>Medium</v>
      </c>
      <c r="M461" s="2" t="str">
        <f>IF(Sheet1[[#This Row],[annual_premium]]&lt;15000,"Low",IF(Sheet1[[#This Row],[annual_premium]]&lt;35000,"Medium","High"))</f>
        <v>High</v>
      </c>
      <c r="N461" s="2">
        <f>YEAR(Sheet1[[#This Row],[policy_start_date]])</f>
        <v>2023</v>
      </c>
      <c r="O461" s="2" t="str">
        <f>TEXT(Sheet1[[#This Row],[policy_start_date]],"mmm")</f>
        <v>Nov</v>
      </c>
      <c r="P461" s="2" t="str">
        <f>"Q"&amp;ROUNDUP(MONTH(Sheet1[[#This Row],[policy_start_date]])/3,0)</f>
        <v>Q4</v>
      </c>
      <c r="Q461" s="2">
        <f ca="1">DATEDIF(Sheet1[[#This Row],[policy_start_date]],TODAY(),"D")</f>
        <v>983</v>
      </c>
      <c r="R461" s="2">
        <f>YEAR(Sheet1[[#This Row],[policy_end_date]])</f>
        <v>2024</v>
      </c>
      <c r="S461" s="2" t="str">
        <f>TEXT(Sheet1[[#This Row],[policy_end_date]],"mmm")</f>
        <v>Apr</v>
      </c>
      <c r="T461" s="2" t="str">
        <f>IF(Sheet1[[#This Row],[status]]="Active","Active","Inactive")</f>
        <v>Inactive</v>
      </c>
      <c r="U461" s="6">
        <f>Sheet1[[#This Row],[coverage_amount]]/Sheet1[[#This Row],[annual_premium]]</f>
        <v>13.209090349020521</v>
      </c>
    </row>
    <row r="462" spans="1:21" x14ac:dyDescent="0.3">
      <c r="A462" s="2" t="s">
        <v>1118</v>
      </c>
      <c r="B462" s="2" t="s">
        <v>1119</v>
      </c>
      <c r="C462" s="2" t="s">
        <v>27</v>
      </c>
      <c r="D462" s="51">
        <v>228610.42</v>
      </c>
      <c r="E462" s="51">
        <v>43465.11</v>
      </c>
      <c r="F462" s="1">
        <v>44931</v>
      </c>
      <c r="G462" s="1">
        <v>45768</v>
      </c>
      <c r="H462" s="2" t="s">
        <v>519</v>
      </c>
      <c r="I462" s="2" t="s">
        <v>13</v>
      </c>
      <c r="J462">
        <f>Sheet1[[#This Row],[policy_end_date]]-Sheet1[[#This Row],[policy_start_date]]</f>
        <v>837</v>
      </c>
      <c r="K462" s="5">
        <f>(Sheet1[[#This Row],[policy_end_date]]-Sheet1[[#This Row],[policy_start_date]])/365</f>
        <v>2.2931506849315069</v>
      </c>
      <c r="L462" s="2" t="str">
        <f>IF(Sheet1[[#This Row],[coverage_amount]]&lt;300000,"Low",IF(Sheet1[[#This Row],[coverage_amount]]&lt;700000,"Medium","High"))</f>
        <v>Low</v>
      </c>
      <c r="M462" s="2" t="str">
        <f>IF(Sheet1[[#This Row],[annual_premium]]&lt;15000,"Low",IF(Sheet1[[#This Row],[annual_premium]]&lt;35000,"Medium","High"))</f>
        <v>High</v>
      </c>
      <c r="N462" s="2">
        <f>YEAR(Sheet1[[#This Row],[policy_start_date]])</f>
        <v>2023</v>
      </c>
      <c r="O462" s="2" t="str">
        <f>TEXT(Sheet1[[#This Row],[policy_start_date]],"mmm")</f>
        <v>Jan</v>
      </c>
      <c r="P462" s="2" t="str">
        <f>"Q"&amp;ROUNDUP(MONTH(Sheet1[[#This Row],[policy_start_date]])/3,0)</f>
        <v>Q1</v>
      </c>
      <c r="Q462" s="2">
        <f ca="1">DATEDIF(Sheet1[[#This Row],[policy_start_date]],TODAY(),"D")</f>
        <v>1301</v>
      </c>
      <c r="R462" s="2">
        <f>YEAR(Sheet1[[#This Row],[policy_end_date]])</f>
        <v>2025</v>
      </c>
      <c r="S462" s="2" t="str">
        <f>TEXT(Sheet1[[#This Row],[policy_end_date]],"mmm")</f>
        <v>Apr</v>
      </c>
      <c r="T462" s="2" t="str">
        <f>IF(Sheet1[[#This Row],[status]]="Active","Active","Inactive")</f>
        <v>Active</v>
      </c>
      <c r="U462" s="6">
        <f>Sheet1[[#This Row],[coverage_amount]]/Sheet1[[#This Row],[annual_premium]]</f>
        <v>5.25963054044957</v>
      </c>
    </row>
    <row r="463" spans="1:21" x14ac:dyDescent="0.3">
      <c r="A463" s="2" t="s">
        <v>1120</v>
      </c>
      <c r="B463" s="2" t="s">
        <v>1121</v>
      </c>
      <c r="C463" s="2" t="s">
        <v>11</v>
      </c>
      <c r="D463" s="51">
        <v>588552.42000000004</v>
      </c>
      <c r="E463" s="51">
        <v>11187.2</v>
      </c>
      <c r="F463" s="1">
        <v>44904</v>
      </c>
      <c r="G463" s="1">
        <v>45351</v>
      </c>
      <c r="H463" s="2" t="s">
        <v>170</v>
      </c>
      <c r="I463" s="2" t="s">
        <v>13</v>
      </c>
      <c r="J463">
        <f>Sheet1[[#This Row],[policy_end_date]]-Sheet1[[#This Row],[policy_start_date]]</f>
        <v>447</v>
      </c>
      <c r="K463" s="5">
        <f>(Sheet1[[#This Row],[policy_end_date]]-Sheet1[[#This Row],[policy_start_date]])/365</f>
        <v>1.2246575342465753</v>
      </c>
      <c r="L463" s="2" t="str">
        <f>IF(Sheet1[[#This Row],[coverage_amount]]&lt;300000,"Low",IF(Sheet1[[#This Row],[coverage_amount]]&lt;700000,"Medium","High"))</f>
        <v>Medium</v>
      </c>
      <c r="M463" s="2" t="str">
        <f>IF(Sheet1[[#This Row],[annual_premium]]&lt;15000,"Low",IF(Sheet1[[#This Row],[annual_premium]]&lt;35000,"Medium","High"))</f>
        <v>Low</v>
      </c>
      <c r="N463" s="2">
        <f>YEAR(Sheet1[[#This Row],[policy_start_date]])</f>
        <v>2022</v>
      </c>
      <c r="O463" s="2" t="str">
        <f>TEXT(Sheet1[[#This Row],[policy_start_date]],"mmm")</f>
        <v>Dec</v>
      </c>
      <c r="P463" s="2" t="str">
        <f>"Q"&amp;ROUNDUP(MONTH(Sheet1[[#This Row],[policy_start_date]])/3,0)</f>
        <v>Q4</v>
      </c>
      <c r="Q463" s="2">
        <f ca="1">DATEDIF(Sheet1[[#This Row],[policy_start_date]],TODAY(),"D")</f>
        <v>1328</v>
      </c>
      <c r="R463" s="2">
        <f>YEAR(Sheet1[[#This Row],[policy_end_date]])</f>
        <v>2024</v>
      </c>
      <c r="S463" s="2" t="str">
        <f>TEXT(Sheet1[[#This Row],[policy_end_date]],"mmm")</f>
        <v>Feb</v>
      </c>
      <c r="T463" s="2" t="str">
        <f>IF(Sheet1[[#This Row],[status]]="Active","Active","Inactive")</f>
        <v>Active</v>
      </c>
      <c r="U463" s="6">
        <f>Sheet1[[#This Row],[coverage_amount]]/Sheet1[[#This Row],[annual_premium]]</f>
        <v>52.609448298054922</v>
      </c>
    </row>
    <row r="464" spans="1:21" x14ac:dyDescent="0.3">
      <c r="A464" s="2" t="s">
        <v>1122</v>
      </c>
      <c r="B464" s="2" t="s">
        <v>1123</v>
      </c>
      <c r="C464" s="2" t="s">
        <v>11</v>
      </c>
      <c r="D464" s="51">
        <v>756517.86</v>
      </c>
      <c r="E464" s="51">
        <v>32399.05</v>
      </c>
      <c r="F464" s="1">
        <v>45489</v>
      </c>
      <c r="G464" s="1">
        <v>45737</v>
      </c>
      <c r="H464" s="2" t="s">
        <v>490</v>
      </c>
      <c r="I464" s="2" t="s">
        <v>13</v>
      </c>
      <c r="J464">
        <f>Sheet1[[#This Row],[policy_end_date]]-Sheet1[[#This Row],[policy_start_date]]</f>
        <v>248</v>
      </c>
      <c r="K464" s="5">
        <f>(Sheet1[[#This Row],[policy_end_date]]-Sheet1[[#This Row],[policy_start_date]])/365</f>
        <v>0.67945205479452053</v>
      </c>
      <c r="L464" s="2" t="str">
        <f>IF(Sheet1[[#This Row],[coverage_amount]]&lt;300000,"Low",IF(Sheet1[[#This Row],[coverage_amount]]&lt;700000,"Medium","High"))</f>
        <v>High</v>
      </c>
      <c r="M464" s="2" t="str">
        <f>IF(Sheet1[[#This Row],[annual_premium]]&lt;15000,"Low",IF(Sheet1[[#This Row],[annual_premium]]&lt;35000,"Medium","High"))</f>
        <v>Medium</v>
      </c>
      <c r="N464" s="2">
        <f>YEAR(Sheet1[[#This Row],[policy_start_date]])</f>
        <v>2024</v>
      </c>
      <c r="O464" s="2" t="str">
        <f>TEXT(Sheet1[[#This Row],[policy_start_date]],"mmm")</f>
        <v>Jul</v>
      </c>
      <c r="P464" s="2" t="str">
        <f>"Q"&amp;ROUNDUP(MONTH(Sheet1[[#This Row],[policy_start_date]])/3,0)</f>
        <v>Q3</v>
      </c>
      <c r="Q464" s="2">
        <f ca="1">DATEDIF(Sheet1[[#This Row],[policy_start_date]],TODAY(),"D")</f>
        <v>743</v>
      </c>
      <c r="R464" s="2">
        <f>YEAR(Sheet1[[#This Row],[policy_end_date]])</f>
        <v>2025</v>
      </c>
      <c r="S464" s="2" t="str">
        <f>TEXT(Sheet1[[#This Row],[policy_end_date]],"mmm")</f>
        <v>Mar</v>
      </c>
      <c r="T464" s="2" t="str">
        <f>IF(Sheet1[[#This Row],[status]]="Active","Active","Inactive")</f>
        <v>Active</v>
      </c>
      <c r="U464" s="6">
        <f>Sheet1[[#This Row],[coverage_amount]]/Sheet1[[#This Row],[annual_premium]]</f>
        <v>23.350001311766857</v>
      </c>
    </row>
    <row r="465" spans="1:21" x14ac:dyDescent="0.3">
      <c r="A465" s="2" t="s">
        <v>1124</v>
      </c>
      <c r="B465" s="2" t="s">
        <v>1125</v>
      </c>
      <c r="C465" s="2" t="s">
        <v>11</v>
      </c>
      <c r="D465" s="51">
        <v>906578.95</v>
      </c>
      <c r="E465" s="51">
        <v>42841.16</v>
      </c>
      <c r="F465" s="1">
        <v>45291</v>
      </c>
      <c r="G465" s="1">
        <v>45730</v>
      </c>
      <c r="H465" s="2" t="s">
        <v>167</v>
      </c>
      <c r="I465" s="2" t="s">
        <v>29</v>
      </c>
      <c r="J465">
        <f>Sheet1[[#This Row],[policy_end_date]]-Sheet1[[#This Row],[policy_start_date]]</f>
        <v>439</v>
      </c>
      <c r="K465" s="5">
        <f>(Sheet1[[#This Row],[policy_end_date]]-Sheet1[[#This Row],[policy_start_date]])/365</f>
        <v>1.2027397260273973</v>
      </c>
      <c r="L465" s="2" t="str">
        <f>IF(Sheet1[[#This Row],[coverage_amount]]&lt;300000,"Low",IF(Sheet1[[#This Row],[coverage_amount]]&lt;700000,"Medium","High"))</f>
        <v>High</v>
      </c>
      <c r="M465" s="2" t="str">
        <f>IF(Sheet1[[#This Row],[annual_premium]]&lt;15000,"Low",IF(Sheet1[[#This Row],[annual_premium]]&lt;35000,"Medium","High"))</f>
        <v>High</v>
      </c>
      <c r="N465" s="2">
        <f>YEAR(Sheet1[[#This Row],[policy_start_date]])</f>
        <v>2023</v>
      </c>
      <c r="O465" s="2" t="str">
        <f>TEXT(Sheet1[[#This Row],[policy_start_date]],"mmm")</f>
        <v>Dec</v>
      </c>
      <c r="P465" s="2" t="str">
        <f>"Q"&amp;ROUNDUP(MONTH(Sheet1[[#This Row],[policy_start_date]])/3,0)</f>
        <v>Q4</v>
      </c>
      <c r="Q465" s="2">
        <f ca="1">DATEDIF(Sheet1[[#This Row],[policy_start_date]],TODAY(),"D")</f>
        <v>941</v>
      </c>
      <c r="R465" s="2">
        <f>YEAR(Sheet1[[#This Row],[policy_end_date]])</f>
        <v>2025</v>
      </c>
      <c r="S465" s="2" t="str">
        <f>TEXT(Sheet1[[#This Row],[policy_end_date]],"mmm")</f>
        <v>Mar</v>
      </c>
      <c r="T465" s="2" t="str">
        <f>IF(Sheet1[[#This Row],[status]]="Active","Active","Inactive")</f>
        <v>Inactive</v>
      </c>
      <c r="U465" s="6">
        <f>Sheet1[[#This Row],[coverage_amount]]/Sheet1[[#This Row],[annual_premium]]</f>
        <v>21.161400625006415</v>
      </c>
    </row>
    <row r="466" spans="1:21" x14ac:dyDescent="0.3">
      <c r="A466" s="2" t="s">
        <v>1126</v>
      </c>
      <c r="B466" s="2" t="s">
        <v>1127</v>
      </c>
      <c r="C466" s="2" t="s">
        <v>11</v>
      </c>
      <c r="D466" s="51">
        <v>957896.95</v>
      </c>
      <c r="E466" s="51">
        <v>49805.279999999999</v>
      </c>
      <c r="F466" s="1">
        <v>44934</v>
      </c>
      <c r="G466" s="1">
        <v>45178</v>
      </c>
      <c r="H466" s="2" t="s">
        <v>1128</v>
      </c>
      <c r="I466" s="2" t="s">
        <v>18</v>
      </c>
      <c r="J466">
        <f>Sheet1[[#This Row],[policy_end_date]]-Sheet1[[#This Row],[policy_start_date]]</f>
        <v>244</v>
      </c>
      <c r="K466" s="5">
        <f>(Sheet1[[#This Row],[policy_end_date]]-Sheet1[[#This Row],[policy_start_date]])/365</f>
        <v>0.66849315068493154</v>
      </c>
      <c r="L466" s="2" t="str">
        <f>IF(Sheet1[[#This Row],[coverage_amount]]&lt;300000,"Low",IF(Sheet1[[#This Row],[coverage_amount]]&lt;700000,"Medium","High"))</f>
        <v>High</v>
      </c>
      <c r="M466" s="2" t="str">
        <f>IF(Sheet1[[#This Row],[annual_premium]]&lt;15000,"Low",IF(Sheet1[[#This Row],[annual_premium]]&lt;35000,"Medium","High"))</f>
        <v>High</v>
      </c>
      <c r="N466" s="2">
        <f>YEAR(Sheet1[[#This Row],[policy_start_date]])</f>
        <v>2023</v>
      </c>
      <c r="O466" s="2" t="str">
        <f>TEXT(Sheet1[[#This Row],[policy_start_date]],"mmm")</f>
        <v>Jan</v>
      </c>
      <c r="P466" s="2" t="str">
        <f>"Q"&amp;ROUNDUP(MONTH(Sheet1[[#This Row],[policy_start_date]])/3,0)</f>
        <v>Q1</v>
      </c>
      <c r="Q466" s="2">
        <f ca="1">DATEDIF(Sheet1[[#This Row],[policy_start_date]],TODAY(),"D")</f>
        <v>1298</v>
      </c>
      <c r="R466" s="2">
        <f>YEAR(Sheet1[[#This Row],[policy_end_date]])</f>
        <v>2023</v>
      </c>
      <c r="S466" s="2" t="str">
        <f>TEXT(Sheet1[[#This Row],[policy_end_date]],"mmm")</f>
        <v>Sep</v>
      </c>
      <c r="T466" s="2" t="str">
        <f>IF(Sheet1[[#This Row],[status]]="Active","Active","Inactive")</f>
        <v>Inactive</v>
      </c>
      <c r="U466" s="6">
        <f>Sheet1[[#This Row],[coverage_amount]]/Sheet1[[#This Row],[annual_premium]]</f>
        <v>19.23283936964113</v>
      </c>
    </row>
    <row r="467" spans="1:21" x14ac:dyDescent="0.3">
      <c r="A467" s="2" t="s">
        <v>1129</v>
      </c>
      <c r="B467" s="2" t="s">
        <v>933</v>
      </c>
      <c r="C467" s="2" t="s">
        <v>11</v>
      </c>
      <c r="D467" s="51">
        <v>552304.07999999996</v>
      </c>
      <c r="E467" s="51">
        <v>15251.04</v>
      </c>
      <c r="F467" s="1">
        <v>45005</v>
      </c>
      <c r="G467" s="1">
        <v>45708</v>
      </c>
      <c r="H467" s="2" t="s">
        <v>586</v>
      </c>
      <c r="I467" s="2" t="s">
        <v>18</v>
      </c>
      <c r="J467">
        <f>Sheet1[[#This Row],[policy_end_date]]-Sheet1[[#This Row],[policy_start_date]]</f>
        <v>703</v>
      </c>
      <c r="K467" s="5">
        <f>(Sheet1[[#This Row],[policy_end_date]]-Sheet1[[#This Row],[policy_start_date]])/365</f>
        <v>1.9260273972602739</v>
      </c>
      <c r="L467" s="2" t="str">
        <f>IF(Sheet1[[#This Row],[coverage_amount]]&lt;300000,"Low",IF(Sheet1[[#This Row],[coverage_amount]]&lt;700000,"Medium","High"))</f>
        <v>Medium</v>
      </c>
      <c r="M467" s="2" t="str">
        <f>IF(Sheet1[[#This Row],[annual_premium]]&lt;15000,"Low",IF(Sheet1[[#This Row],[annual_premium]]&lt;35000,"Medium","High"))</f>
        <v>Medium</v>
      </c>
      <c r="N467" s="2">
        <f>YEAR(Sheet1[[#This Row],[policy_start_date]])</f>
        <v>2023</v>
      </c>
      <c r="O467" s="2" t="str">
        <f>TEXT(Sheet1[[#This Row],[policy_start_date]],"mmm")</f>
        <v>Mar</v>
      </c>
      <c r="P467" s="2" t="str">
        <f>"Q"&amp;ROUNDUP(MONTH(Sheet1[[#This Row],[policy_start_date]])/3,0)</f>
        <v>Q1</v>
      </c>
      <c r="Q467" s="2">
        <f ca="1">DATEDIF(Sheet1[[#This Row],[policy_start_date]],TODAY(),"D")</f>
        <v>1227</v>
      </c>
      <c r="R467" s="2">
        <f>YEAR(Sheet1[[#This Row],[policy_end_date]])</f>
        <v>2025</v>
      </c>
      <c r="S467" s="2" t="str">
        <f>TEXT(Sheet1[[#This Row],[policy_end_date]],"mmm")</f>
        <v>Feb</v>
      </c>
      <c r="T467" s="2" t="str">
        <f>IF(Sheet1[[#This Row],[status]]="Active","Active","Inactive")</f>
        <v>Inactive</v>
      </c>
      <c r="U467" s="6">
        <f>Sheet1[[#This Row],[coverage_amount]]/Sheet1[[#This Row],[annual_premium]]</f>
        <v>36.214191294495322</v>
      </c>
    </row>
    <row r="468" spans="1:21" x14ac:dyDescent="0.3">
      <c r="A468" s="2" t="s">
        <v>1130</v>
      </c>
      <c r="B468" s="2" t="s">
        <v>1131</v>
      </c>
      <c r="C468" s="2" t="s">
        <v>35</v>
      </c>
      <c r="D468" s="51">
        <v>835399.66</v>
      </c>
      <c r="E468" s="51">
        <v>15145.22</v>
      </c>
      <c r="F468" s="1">
        <v>44743</v>
      </c>
      <c r="G468" s="1">
        <v>44936</v>
      </c>
      <c r="H468" s="2" t="s">
        <v>99</v>
      </c>
      <c r="I468" s="2" t="s">
        <v>18</v>
      </c>
      <c r="J468">
        <f>Sheet1[[#This Row],[policy_end_date]]-Sheet1[[#This Row],[policy_start_date]]</f>
        <v>193</v>
      </c>
      <c r="K468" s="5">
        <f>(Sheet1[[#This Row],[policy_end_date]]-Sheet1[[#This Row],[policy_start_date]])/365</f>
        <v>0.52876712328767128</v>
      </c>
      <c r="L468" s="2" t="str">
        <f>IF(Sheet1[[#This Row],[coverage_amount]]&lt;300000,"Low",IF(Sheet1[[#This Row],[coverage_amount]]&lt;700000,"Medium","High"))</f>
        <v>High</v>
      </c>
      <c r="M468" s="2" t="str">
        <f>IF(Sheet1[[#This Row],[annual_premium]]&lt;15000,"Low",IF(Sheet1[[#This Row],[annual_premium]]&lt;35000,"Medium","High"))</f>
        <v>Medium</v>
      </c>
      <c r="N468" s="2">
        <f>YEAR(Sheet1[[#This Row],[policy_start_date]])</f>
        <v>2022</v>
      </c>
      <c r="O468" s="2" t="str">
        <f>TEXT(Sheet1[[#This Row],[policy_start_date]],"mmm")</f>
        <v>Jul</v>
      </c>
      <c r="P468" s="2" t="str">
        <f>"Q"&amp;ROUNDUP(MONTH(Sheet1[[#This Row],[policy_start_date]])/3,0)</f>
        <v>Q3</v>
      </c>
      <c r="Q468" s="2">
        <f ca="1">DATEDIF(Sheet1[[#This Row],[policy_start_date]],TODAY(),"D")</f>
        <v>1489</v>
      </c>
      <c r="R468" s="2">
        <f>YEAR(Sheet1[[#This Row],[policy_end_date]])</f>
        <v>2023</v>
      </c>
      <c r="S468" s="2" t="str">
        <f>TEXT(Sheet1[[#This Row],[policy_end_date]],"mmm")</f>
        <v>Jan</v>
      </c>
      <c r="T468" s="2" t="str">
        <f>IF(Sheet1[[#This Row],[status]]="Active","Active","Inactive")</f>
        <v>Inactive</v>
      </c>
      <c r="U468" s="6">
        <f>Sheet1[[#This Row],[coverage_amount]]/Sheet1[[#This Row],[annual_premium]]</f>
        <v>55.159295143946409</v>
      </c>
    </row>
    <row r="469" spans="1:21" x14ac:dyDescent="0.3">
      <c r="A469" s="2" t="s">
        <v>1132</v>
      </c>
      <c r="B469" s="2" t="s">
        <v>1006</v>
      </c>
      <c r="C469" s="2" t="s">
        <v>11</v>
      </c>
      <c r="D469" s="51">
        <v>280016.65999999997</v>
      </c>
      <c r="E469" s="51">
        <v>40111.879999999997</v>
      </c>
      <c r="F469" s="1">
        <v>45414</v>
      </c>
      <c r="G469" s="1">
        <v>45624</v>
      </c>
      <c r="H469" s="2" t="s">
        <v>774</v>
      </c>
      <c r="I469" s="2" t="s">
        <v>13</v>
      </c>
      <c r="J469">
        <f>Sheet1[[#This Row],[policy_end_date]]-Sheet1[[#This Row],[policy_start_date]]</f>
        <v>210</v>
      </c>
      <c r="K469" s="5">
        <f>(Sheet1[[#This Row],[policy_end_date]]-Sheet1[[#This Row],[policy_start_date]])/365</f>
        <v>0.57534246575342463</v>
      </c>
      <c r="L469" s="2" t="str">
        <f>IF(Sheet1[[#This Row],[coverage_amount]]&lt;300000,"Low",IF(Sheet1[[#This Row],[coverage_amount]]&lt;700000,"Medium","High"))</f>
        <v>Low</v>
      </c>
      <c r="M469" s="2" t="str">
        <f>IF(Sheet1[[#This Row],[annual_premium]]&lt;15000,"Low",IF(Sheet1[[#This Row],[annual_premium]]&lt;35000,"Medium","High"))</f>
        <v>High</v>
      </c>
      <c r="N469" s="2">
        <f>YEAR(Sheet1[[#This Row],[policy_start_date]])</f>
        <v>2024</v>
      </c>
      <c r="O469" s="2" t="str">
        <f>TEXT(Sheet1[[#This Row],[policy_start_date]],"mmm")</f>
        <v>May</v>
      </c>
      <c r="P469" s="2" t="str">
        <f>"Q"&amp;ROUNDUP(MONTH(Sheet1[[#This Row],[policy_start_date]])/3,0)</f>
        <v>Q2</v>
      </c>
      <c r="Q469" s="2">
        <f ca="1">DATEDIF(Sheet1[[#This Row],[policy_start_date]],TODAY(),"D")</f>
        <v>818</v>
      </c>
      <c r="R469" s="2">
        <f>YEAR(Sheet1[[#This Row],[policy_end_date]])</f>
        <v>2024</v>
      </c>
      <c r="S469" s="2" t="str">
        <f>TEXT(Sheet1[[#This Row],[policy_end_date]],"mmm")</f>
        <v>Nov</v>
      </c>
      <c r="T469" s="2" t="str">
        <f>IF(Sheet1[[#This Row],[status]]="Active","Active","Inactive")</f>
        <v>Active</v>
      </c>
      <c r="U469" s="6">
        <f>Sheet1[[#This Row],[coverage_amount]]/Sheet1[[#This Row],[annual_premium]]</f>
        <v>6.9808909480183923</v>
      </c>
    </row>
    <row r="470" spans="1:21" x14ac:dyDescent="0.3">
      <c r="A470" s="2" t="s">
        <v>1133</v>
      </c>
      <c r="B470" s="2" t="s">
        <v>1134</v>
      </c>
      <c r="C470" s="2" t="s">
        <v>27</v>
      </c>
      <c r="D470" s="51">
        <v>993955.61</v>
      </c>
      <c r="E470" s="51">
        <v>33490.230000000003</v>
      </c>
      <c r="F470" s="1">
        <v>44768</v>
      </c>
      <c r="G470" s="1">
        <v>45207</v>
      </c>
      <c r="H470" s="2" t="s">
        <v>643</v>
      </c>
      <c r="I470" s="2" t="s">
        <v>18</v>
      </c>
      <c r="J470">
        <f>Sheet1[[#This Row],[policy_end_date]]-Sheet1[[#This Row],[policy_start_date]]</f>
        <v>439</v>
      </c>
      <c r="K470" s="5">
        <f>(Sheet1[[#This Row],[policy_end_date]]-Sheet1[[#This Row],[policy_start_date]])/365</f>
        <v>1.2027397260273973</v>
      </c>
      <c r="L470" s="2" t="str">
        <f>IF(Sheet1[[#This Row],[coverage_amount]]&lt;300000,"Low",IF(Sheet1[[#This Row],[coverage_amount]]&lt;700000,"Medium","High"))</f>
        <v>High</v>
      </c>
      <c r="M470" s="2" t="str">
        <f>IF(Sheet1[[#This Row],[annual_premium]]&lt;15000,"Low",IF(Sheet1[[#This Row],[annual_premium]]&lt;35000,"Medium","High"))</f>
        <v>Medium</v>
      </c>
      <c r="N470" s="2">
        <f>YEAR(Sheet1[[#This Row],[policy_start_date]])</f>
        <v>2022</v>
      </c>
      <c r="O470" s="2" t="str">
        <f>TEXT(Sheet1[[#This Row],[policy_start_date]],"mmm")</f>
        <v>Jul</v>
      </c>
      <c r="P470" s="2" t="str">
        <f>"Q"&amp;ROUNDUP(MONTH(Sheet1[[#This Row],[policy_start_date]])/3,0)</f>
        <v>Q3</v>
      </c>
      <c r="Q470" s="2">
        <f ca="1">DATEDIF(Sheet1[[#This Row],[policy_start_date]],TODAY(),"D")</f>
        <v>1464</v>
      </c>
      <c r="R470" s="2">
        <f>YEAR(Sheet1[[#This Row],[policy_end_date]])</f>
        <v>2023</v>
      </c>
      <c r="S470" s="2" t="str">
        <f>TEXT(Sheet1[[#This Row],[policy_end_date]],"mmm")</f>
        <v>Oct</v>
      </c>
      <c r="T470" s="2" t="str">
        <f>IF(Sheet1[[#This Row],[status]]="Active","Active","Inactive")</f>
        <v>Inactive</v>
      </c>
      <c r="U470" s="6">
        <f>Sheet1[[#This Row],[coverage_amount]]/Sheet1[[#This Row],[annual_premium]]</f>
        <v>29.678972345068992</v>
      </c>
    </row>
    <row r="471" spans="1:21" x14ac:dyDescent="0.3">
      <c r="A471" s="2" t="s">
        <v>1135</v>
      </c>
      <c r="B471" s="2" t="s">
        <v>1136</v>
      </c>
      <c r="C471" s="2" t="s">
        <v>16</v>
      </c>
      <c r="D471" s="51">
        <v>490242.35</v>
      </c>
      <c r="E471" s="51">
        <v>36533.99</v>
      </c>
      <c r="F471" s="1">
        <v>44983</v>
      </c>
      <c r="G471" s="1">
        <v>45627</v>
      </c>
      <c r="H471" s="2" t="s">
        <v>1137</v>
      </c>
      <c r="I471" s="2" t="s">
        <v>13</v>
      </c>
      <c r="J471">
        <f>Sheet1[[#This Row],[policy_end_date]]-Sheet1[[#This Row],[policy_start_date]]</f>
        <v>644</v>
      </c>
      <c r="K471" s="5">
        <f>(Sheet1[[#This Row],[policy_end_date]]-Sheet1[[#This Row],[policy_start_date]])/365</f>
        <v>1.7643835616438357</v>
      </c>
      <c r="L471" s="2" t="str">
        <f>IF(Sheet1[[#This Row],[coverage_amount]]&lt;300000,"Low",IF(Sheet1[[#This Row],[coverage_amount]]&lt;700000,"Medium","High"))</f>
        <v>Medium</v>
      </c>
      <c r="M471" s="2" t="str">
        <f>IF(Sheet1[[#This Row],[annual_premium]]&lt;15000,"Low",IF(Sheet1[[#This Row],[annual_premium]]&lt;35000,"Medium","High"))</f>
        <v>High</v>
      </c>
      <c r="N471" s="2">
        <f>YEAR(Sheet1[[#This Row],[policy_start_date]])</f>
        <v>2023</v>
      </c>
      <c r="O471" s="2" t="str">
        <f>TEXT(Sheet1[[#This Row],[policy_start_date]],"mmm")</f>
        <v>Feb</v>
      </c>
      <c r="P471" s="2" t="str">
        <f>"Q"&amp;ROUNDUP(MONTH(Sheet1[[#This Row],[policy_start_date]])/3,0)</f>
        <v>Q1</v>
      </c>
      <c r="Q471" s="2">
        <f ca="1">DATEDIF(Sheet1[[#This Row],[policy_start_date]],TODAY(),"D")</f>
        <v>1249</v>
      </c>
      <c r="R471" s="2">
        <f>YEAR(Sheet1[[#This Row],[policy_end_date]])</f>
        <v>2024</v>
      </c>
      <c r="S471" s="2" t="str">
        <f>TEXT(Sheet1[[#This Row],[policy_end_date]],"mmm")</f>
        <v>Dec</v>
      </c>
      <c r="T471" s="2" t="str">
        <f>IF(Sheet1[[#This Row],[status]]="Active","Active","Inactive")</f>
        <v>Active</v>
      </c>
      <c r="U471" s="6">
        <f>Sheet1[[#This Row],[coverage_amount]]/Sheet1[[#This Row],[annual_premium]]</f>
        <v>13.418801231401224</v>
      </c>
    </row>
    <row r="472" spans="1:21" x14ac:dyDescent="0.3">
      <c r="A472" s="2" t="s">
        <v>1138</v>
      </c>
      <c r="B472" s="2" t="s">
        <v>1139</v>
      </c>
      <c r="C472" s="2" t="s">
        <v>16</v>
      </c>
      <c r="D472" s="51">
        <v>598861.52</v>
      </c>
      <c r="E472" s="51">
        <v>46960.11</v>
      </c>
      <c r="F472" s="1">
        <v>44749</v>
      </c>
      <c r="G472" s="1">
        <v>44855</v>
      </c>
      <c r="H472" s="2" t="s">
        <v>1140</v>
      </c>
      <c r="I472" s="2" t="s">
        <v>13</v>
      </c>
      <c r="J472">
        <f>Sheet1[[#This Row],[policy_end_date]]-Sheet1[[#This Row],[policy_start_date]]</f>
        <v>106</v>
      </c>
      <c r="K472" s="5">
        <f>(Sheet1[[#This Row],[policy_end_date]]-Sheet1[[#This Row],[policy_start_date]])/365</f>
        <v>0.29041095890410956</v>
      </c>
      <c r="L472" s="2" t="str">
        <f>IF(Sheet1[[#This Row],[coverage_amount]]&lt;300000,"Low",IF(Sheet1[[#This Row],[coverage_amount]]&lt;700000,"Medium","High"))</f>
        <v>Medium</v>
      </c>
      <c r="M472" s="2" t="str">
        <f>IF(Sheet1[[#This Row],[annual_premium]]&lt;15000,"Low",IF(Sheet1[[#This Row],[annual_premium]]&lt;35000,"Medium","High"))</f>
        <v>High</v>
      </c>
      <c r="N472" s="2">
        <f>YEAR(Sheet1[[#This Row],[policy_start_date]])</f>
        <v>2022</v>
      </c>
      <c r="O472" s="2" t="str">
        <f>TEXT(Sheet1[[#This Row],[policy_start_date]],"mmm")</f>
        <v>Jul</v>
      </c>
      <c r="P472" s="2" t="str">
        <f>"Q"&amp;ROUNDUP(MONTH(Sheet1[[#This Row],[policy_start_date]])/3,0)</f>
        <v>Q3</v>
      </c>
      <c r="Q472" s="2">
        <f ca="1">DATEDIF(Sheet1[[#This Row],[policy_start_date]],TODAY(),"D")</f>
        <v>1483</v>
      </c>
      <c r="R472" s="2">
        <f>YEAR(Sheet1[[#This Row],[policy_end_date]])</f>
        <v>2022</v>
      </c>
      <c r="S472" s="2" t="str">
        <f>TEXT(Sheet1[[#This Row],[policy_end_date]],"mmm")</f>
        <v>Oct</v>
      </c>
      <c r="T472" s="2" t="str">
        <f>IF(Sheet1[[#This Row],[status]]="Active","Active","Inactive")</f>
        <v>Active</v>
      </c>
      <c r="U472" s="6">
        <f>Sheet1[[#This Row],[coverage_amount]]/Sheet1[[#This Row],[annual_premium]]</f>
        <v>12.752557862407052</v>
      </c>
    </row>
    <row r="473" spans="1:21" x14ac:dyDescent="0.3">
      <c r="A473" s="2" t="s">
        <v>1141</v>
      </c>
      <c r="B473" s="2" t="s">
        <v>1142</v>
      </c>
      <c r="C473" s="2" t="s">
        <v>27</v>
      </c>
      <c r="D473" s="51">
        <v>459775.68</v>
      </c>
      <c r="E473" s="51">
        <v>5573.79</v>
      </c>
      <c r="F473" s="1">
        <v>44817</v>
      </c>
      <c r="G473" s="1">
        <v>45733</v>
      </c>
      <c r="H473" s="2" t="s">
        <v>525</v>
      </c>
      <c r="I473" s="2" t="s">
        <v>18</v>
      </c>
      <c r="J473">
        <f>Sheet1[[#This Row],[policy_end_date]]-Sheet1[[#This Row],[policy_start_date]]</f>
        <v>916</v>
      </c>
      <c r="K473" s="5">
        <f>(Sheet1[[#This Row],[policy_end_date]]-Sheet1[[#This Row],[policy_start_date]])/365</f>
        <v>2.5095890410958903</v>
      </c>
      <c r="L473" s="2" t="str">
        <f>IF(Sheet1[[#This Row],[coverage_amount]]&lt;300000,"Low",IF(Sheet1[[#This Row],[coverage_amount]]&lt;700000,"Medium","High"))</f>
        <v>Medium</v>
      </c>
      <c r="M473" s="2" t="str">
        <f>IF(Sheet1[[#This Row],[annual_premium]]&lt;15000,"Low",IF(Sheet1[[#This Row],[annual_premium]]&lt;35000,"Medium","High"))</f>
        <v>Low</v>
      </c>
      <c r="N473" s="2">
        <f>YEAR(Sheet1[[#This Row],[policy_start_date]])</f>
        <v>2022</v>
      </c>
      <c r="O473" s="2" t="str">
        <f>TEXT(Sheet1[[#This Row],[policy_start_date]],"mmm")</f>
        <v>Sep</v>
      </c>
      <c r="P473" s="2" t="str">
        <f>"Q"&amp;ROUNDUP(MONTH(Sheet1[[#This Row],[policy_start_date]])/3,0)</f>
        <v>Q3</v>
      </c>
      <c r="Q473" s="2">
        <f ca="1">DATEDIF(Sheet1[[#This Row],[policy_start_date]],TODAY(),"D")</f>
        <v>1415</v>
      </c>
      <c r="R473" s="2">
        <f>YEAR(Sheet1[[#This Row],[policy_end_date]])</f>
        <v>2025</v>
      </c>
      <c r="S473" s="2" t="str">
        <f>TEXT(Sheet1[[#This Row],[policy_end_date]],"mmm")</f>
        <v>Mar</v>
      </c>
      <c r="T473" s="2" t="str">
        <f>IF(Sheet1[[#This Row],[status]]="Active","Active","Inactive")</f>
        <v>Inactive</v>
      </c>
      <c r="U473" s="6">
        <f>Sheet1[[#This Row],[coverage_amount]]/Sheet1[[#This Row],[annual_premium]]</f>
        <v>82.488877406576137</v>
      </c>
    </row>
    <row r="474" spans="1:21" x14ac:dyDescent="0.3">
      <c r="A474" s="2" t="s">
        <v>1143</v>
      </c>
      <c r="B474" s="2" t="s">
        <v>1144</v>
      </c>
      <c r="C474" s="2" t="s">
        <v>16</v>
      </c>
      <c r="D474" s="51">
        <v>239060.96</v>
      </c>
      <c r="E474" s="51">
        <v>38359.18</v>
      </c>
      <c r="F474" s="1">
        <v>45008</v>
      </c>
      <c r="G474" s="1">
        <v>45137</v>
      </c>
      <c r="H474" s="2" t="s">
        <v>1145</v>
      </c>
      <c r="I474" s="2" t="s">
        <v>29</v>
      </c>
      <c r="J474">
        <f>Sheet1[[#This Row],[policy_end_date]]-Sheet1[[#This Row],[policy_start_date]]</f>
        <v>129</v>
      </c>
      <c r="K474" s="5">
        <f>(Sheet1[[#This Row],[policy_end_date]]-Sheet1[[#This Row],[policy_start_date]])/365</f>
        <v>0.35342465753424657</v>
      </c>
      <c r="L474" s="2" t="str">
        <f>IF(Sheet1[[#This Row],[coverage_amount]]&lt;300000,"Low",IF(Sheet1[[#This Row],[coverage_amount]]&lt;700000,"Medium","High"))</f>
        <v>Low</v>
      </c>
      <c r="M474" s="2" t="str">
        <f>IF(Sheet1[[#This Row],[annual_premium]]&lt;15000,"Low",IF(Sheet1[[#This Row],[annual_premium]]&lt;35000,"Medium","High"))</f>
        <v>High</v>
      </c>
      <c r="N474" s="2">
        <f>YEAR(Sheet1[[#This Row],[policy_start_date]])</f>
        <v>2023</v>
      </c>
      <c r="O474" s="2" t="str">
        <f>TEXT(Sheet1[[#This Row],[policy_start_date]],"mmm")</f>
        <v>Mar</v>
      </c>
      <c r="P474" s="2" t="str">
        <f>"Q"&amp;ROUNDUP(MONTH(Sheet1[[#This Row],[policy_start_date]])/3,0)</f>
        <v>Q1</v>
      </c>
      <c r="Q474" s="2">
        <f ca="1">DATEDIF(Sheet1[[#This Row],[policy_start_date]],TODAY(),"D")</f>
        <v>1224</v>
      </c>
      <c r="R474" s="2">
        <f>YEAR(Sheet1[[#This Row],[policy_end_date]])</f>
        <v>2023</v>
      </c>
      <c r="S474" s="2" t="str">
        <f>TEXT(Sheet1[[#This Row],[policy_end_date]],"mmm")</f>
        <v>Jul</v>
      </c>
      <c r="T474" s="2" t="str">
        <f>IF(Sheet1[[#This Row],[status]]="Active","Active","Inactive")</f>
        <v>Inactive</v>
      </c>
      <c r="U474" s="6">
        <f>Sheet1[[#This Row],[coverage_amount]]/Sheet1[[#This Row],[annual_premium]]</f>
        <v>6.2321707606888364</v>
      </c>
    </row>
    <row r="475" spans="1:21" x14ac:dyDescent="0.3">
      <c r="A475" s="2" t="s">
        <v>1146</v>
      </c>
      <c r="B475" s="2" t="s">
        <v>1147</v>
      </c>
      <c r="C475" s="2" t="s">
        <v>27</v>
      </c>
      <c r="D475" s="51">
        <v>548995.11</v>
      </c>
      <c r="E475" s="51">
        <v>27754.17</v>
      </c>
      <c r="F475" s="1">
        <v>45294</v>
      </c>
      <c r="G475" s="1">
        <v>45599</v>
      </c>
      <c r="H475" s="2" t="s">
        <v>766</v>
      </c>
      <c r="I475" s="2" t="s">
        <v>18</v>
      </c>
      <c r="J475">
        <f>Sheet1[[#This Row],[policy_end_date]]-Sheet1[[#This Row],[policy_start_date]]</f>
        <v>305</v>
      </c>
      <c r="K475" s="5">
        <f>(Sheet1[[#This Row],[policy_end_date]]-Sheet1[[#This Row],[policy_start_date]])/365</f>
        <v>0.83561643835616439</v>
      </c>
      <c r="L475" s="2" t="str">
        <f>IF(Sheet1[[#This Row],[coverage_amount]]&lt;300000,"Low",IF(Sheet1[[#This Row],[coverage_amount]]&lt;700000,"Medium","High"))</f>
        <v>Medium</v>
      </c>
      <c r="M475" s="2" t="str">
        <f>IF(Sheet1[[#This Row],[annual_premium]]&lt;15000,"Low",IF(Sheet1[[#This Row],[annual_premium]]&lt;35000,"Medium","High"))</f>
        <v>Medium</v>
      </c>
      <c r="N475" s="2">
        <f>YEAR(Sheet1[[#This Row],[policy_start_date]])</f>
        <v>2024</v>
      </c>
      <c r="O475" s="2" t="str">
        <f>TEXT(Sheet1[[#This Row],[policy_start_date]],"mmm")</f>
        <v>Jan</v>
      </c>
      <c r="P475" s="2" t="str">
        <f>"Q"&amp;ROUNDUP(MONTH(Sheet1[[#This Row],[policy_start_date]])/3,0)</f>
        <v>Q1</v>
      </c>
      <c r="Q475" s="2">
        <f ca="1">DATEDIF(Sheet1[[#This Row],[policy_start_date]],TODAY(),"D")</f>
        <v>938</v>
      </c>
      <c r="R475" s="2">
        <f>YEAR(Sheet1[[#This Row],[policy_end_date]])</f>
        <v>2024</v>
      </c>
      <c r="S475" s="2" t="str">
        <f>TEXT(Sheet1[[#This Row],[policy_end_date]],"mmm")</f>
        <v>Nov</v>
      </c>
      <c r="T475" s="2" t="str">
        <f>IF(Sheet1[[#This Row],[status]]="Active","Active","Inactive")</f>
        <v>Inactive</v>
      </c>
      <c r="U475" s="6">
        <f>Sheet1[[#This Row],[coverage_amount]]/Sheet1[[#This Row],[annual_premium]]</f>
        <v>19.780635126181039</v>
      </c>
    </row>
    <row r="476" spans="1:21" x14ac:dyDescent="0.3">
      <c r="A476" s="2" t="s">
        <v>1148</v>
      </c>
      <c r="B476" s="2" t="s">
        <v>1149</v>
      </c>
      <c r="C476" s="2" t="s">
        <v>35</v>
      </c>
      <c r="D476" s="51">
        <v>914650.1</v>
      </c>
      <c r="E476" s="51">
        <v>10390.85</v>
      </c>
      <c r="F476" s="1">
        <v>45449</v>
      </c>
      <c r="G476" s="1">
        <v>45594</v>
      </c>
      <c r="H476" s="2" t="s">
        <v>105</v>
      </c>
      <c r="I476" s="2" t="s">
        <v>18</v>
      </c>
      <c r="J476">
        <f>Sheet1[[#This Row],[policy_end_date]]-Sheet1[[#This Row],[policy_start_date]]</f>
        <v>145</v>
      </c>
      <c r="K476" s="5">
        <f>(Sheet1[[#This Row],[policy_end_date]]-Sheet1[[#This Row],[policy_start_date]])/365</f>
        <v>0.39726027397260272</v>
      </c>
      <c r="L476" s="2" t="str">
        <f>IF(Sheet1[[#This Row],[coverage_amount]]&lt;300000,"Low",IF(Sheet1[[#This Row],[coverage_amount]]&lt;700000,"Medium","High"))</f>
        <v>High</v>
      </c>
      <c r="M476" s="2" t="str">
        <f>IF(Sheet1[[#This Row],[annual_premium]]&lt;15000,"Low",IF(Sheet1[[#This Row],[annual_premium]]&lt;35000,"Medium","High"))</f>
        <v>Low</v>
      </c>
      <c r="N476" s="2">
        <f>YEAR(Sheet1[[#This Row],[policy_start_date]])</f>
        <v>2024</v>
      </c>
      <c r="O476" s="2" t="str">
        <f>TEXT(Sheet1[[#This Row],[policy_start_date]],"mmm")</f>
        <v>Jun</v>
      </c>
      <c r="P476" s="2" t="str">
        <f>"Q"&amp;ROUNDUP(MONTH(Sheet1[[#This Row],[policy_start_date]])/3,0)</f>
        <v>Q2</v>
      </c>
      <c r="Q476" s="2">
        <f ca="1">DATEDIF(Sheet1[[#This Row],[policy_start_date]],TODAY(),"D")</f>
        <v>783</v>
      </c>
      <c r="R476" s="2">
        <f>YEAR(Sheet1[[#This Row],[policy_end_date]])</f>
        <v>2024</v>
      </c>
      <c r="S476" s="2" t="str">
        <f>TEXT(Sheet1[[#This Row],[policy_end_date]],"mmm")</f>
        <v>Oct</v>
      </c>
      <c r="T476" s="2" t="str">
        <f>IF(Sheet1[[#This Row],[status]]="Active","Active","Inactive")</f>
        <v>Inactive</v>
      </c>
      <c r="U476" s="6">
        <f>Sheet1[[#This Row],[coverage_amount]]/Sheet1[[#This Row],[annual_premium]]</f>
        <v>88.024569693528434</v>
      </c>
    </row>
    <row r="477" spans="1:21" x14ac:dyDescent="0.3">
      <c r="A477" s="2" t="s">
        <v>1150</v>
      </c>
      <c r="B477" s="2" t="s">
        <v>1151</v>
      </c>
      <c r="C477" s="2" t="s">
        <v>27</v>
      </c>
      <c r="D477" s="51">
        <v>875196.03</v>
      </c>
      <c r="E477" s="51">
        <v>47273.120000000003</v>
      </c>
      <c r="F477" s="1">
        <v>45132</v>
      </c>
      <c r="G477" s="1">
        <v>45707</v>
      </c>
      <c r="H477" s="2" t="s">
        <v>973</v>
      </c>
      <c r="I477" s="2" t="s">
        <v>13</v>
      </c>
      <c r="J477">
        <f>Sheet1[[#This Row],[policy_end_date]]-Sheet1[[#This Row],[policy_start_date]]</f>
        <v>575</v>
      </c>
      <c r="K477" s="5">
        <f>(Sheet1[[#This Row],[policy_end_date]]-Sheet1[[#This Row],[policy_start_date]])/365</f>
        <v>1.5753424657534247</v>
      </c>
      <c r="L477" s="2" t="str">
        <f>IF(Sheet1[[#This Row],[coverage_amount]]&lt;300000,"Low",IF(Sheet1[[#This Row],[coverage_amount]]&lt;700000,"Medium","High"))</f>
        <v>High</v>
      </c>
      <c r="M477" s="2" t="str">
        <f>IF(Sheet1[[#This Row],[annual_premium]]&lt;15000,"Low",IF(Sheet1[[#This Row],[annual_premium]]&lt;35000,"Medium","High"))</f>
        <v>High</v>
      </c>
      <c r="N477" s="2">
        <f>YEAR(Sheet1[[#This Row],[policy_start_date]])</f>
        <v>2023</v>
      </c>
      <c r="O477" s="2" t="str">
        <f>TEXT(Sheet1[[#This Row],[policy_start_date]],"mmm")</f>
        <v>Jul</v>
      </c>
      <c r="P477" s="2" t="str">
        <f>"Q"&amp;ROUNDUP(MONTH(Sheet1[[#This Row],[policy_start_date]])/3,0)</f>
        <v>Q3</v>
      </c>
      <c r="Q477" s="2">
        <f ca="1">DATEDIF(Sheet1[[#This Row],[policy_start_date]],TODAY(),"D")</f>
        <v>1100</v>
      </c>
      <c r="R477" s="2">
        <f>YEAR(Sheet1[[#This Row],[policy_end_date]])</f>
        <v>2025</v>
      </c>
      <c r="S477" s="2" t="str">
        <f>TEXT(Sheet1[[#This Row],[policy_end_date]],"mmm")</f>
        <v>Feb</v>
      </c>
      <c r="T477" s="2" t="str">
        <f>IF(Sheet1[[#This Row],[status]]="Active","Active","Inactive")</f>
        <v>Active</v>
      </c>
      <c r="U477" s="6">
        <f>Sheet1[[#This Row],[coverage_amount]]/Sheet1[[#This Row],[annual_premium]]</f>
        <v>18.513608367715097</v>
      </c>
    </row>
    <row r="478" spans="1:21" x14ac:dyDescent="0.3">
      <c r="A478" s="2" t="s">
        <v>1152</v>
      </c>
      <c r="B478" s="2" t="s">
        <v>1153</v>
      </c>
      <c r="C478" s="2" t="s">
        <v>39</v>
      </c>
      <c r="D478" s="51">
        <v>602323.56999999995</v>
      </c>
      <c r="E478" s="51">
        <v>35882.959999999999</v>
      </c>
      <c r="F478" s="1">
        <v>45259</v>
      </c>
      <c r="G478" s="1">
        <v>45553</v>
      </c>
      <c r="H478" s="2" t="s">
        <v>929</v>
      </c>
      <c r="I478" s="2" t="s">
        <v>13</v>
      </c>
      <c r="J478">
        <f>Sheet1[[#This Row],[policy_end_date]]-Sheet1[[#This Row],[policy_start_date]]</f>
        <v>294</v>
      </c>
      <c r="K478" s="5">
        <f>(Sheet1[[#This Row],[policy_end_date]]-Sheet1[[#This Row],[policy_start_date]])/365</f>
        <v>0.80547945205479454</v>
      </c>
      <c r="L478" s="2" t="str">
        <f>IF(Sheet1[[#This Row],[coverage_amount]]&lt;300000,"Low",IF(Sheet1[[#This Row],[coverage_amount]]&lt;700000,"Medium","High"))</f>
        <v>Medium</v>
      </c>
      <c r="M478" s="2" t="str">
        <f>IF(Sheet1[[#This Row],[annual_premium]]&lt;15000,"Low",IF(Sheet1[[#This Row],[annual_premium]]&lt;35000,"Medium","High"))</f>
        <v>High</v>
      </c>
      <c r="N478" s="2">
        <f>YEAR(Sheet1[[#This Row],[policy_start_date]])</f>
        <v>2023</v>
      </c>
      <c r="O478" s="2" t="str">
        <f>TEXT(Sheet1[[#This Row],[policy_start_date]],"mmm")</f>
        <v>Nov</v>
      </c>
      <c r="P478" s="2" t="str">
        <f>"Q"&amp;ROUNDUP(MONTH(Sheet1[[#This Row],[policy_start_date]])/3,0)</f>
        <v>Q4</v>
      </c>
      <c r="Q478" s="2">
        <f ca="1">DATEDIF(Sheet1[[#This Row],[policy_start_date]],TODAY(),"D")</f>
        <v>973</v>
      </c>
      <c r="R478" s="2">
        <f>YEAR(Sheet1[[#This Row],[policy_end_date]])</f>
        <v>2024</v>
      </c>
      <c r="S478" s="2" t="str">
        <f>TEXT(Sheet1[[#This Row],[policy_end_date]],"mmm")</f>
        <v>Sep</v>
      </c>
      <c r="T478" s="2" t="str">
        <f>IF(Sheet1[[#This Row],[status]]="Active","Active","Inactive")</f>
        <v>Active</v>
      </c>
      <c r="U478" s="6">
        <f>Sheet1[[#This Row],[coverage_amount]]/Sheet1[[#This Row],[annual_premium]]</f>
        <v>16.785782722495579</v>
      </c>
    </row>
    <row r="479" spans="1:21" x14ac:dyDescent="0.3">
      <c r="A479" s="2" t="s">
        <v>1154</v>
      </c>
      <c r="B479" s="2" t="s">
        <v>1155</v>
      </c>
      <c r="C479" s="2" t="s">
        <v>16</v>
      </c>
      <c r="D479" s="51">
        <v>339544.81</v>
      </c>
      <c r="E479" s="51">
        <v>19171.37</v>
      </c>
      <c r="F479" s="1">
        <v>44910</v>
      </c>
      <c r="G479" s="1">
        <v>45704</v>
      </c>
      <c r="H479" s="2" t="s">
        <v>365</v>
      </c>
      <c r="I479" s="2" t="s">
        <v>18</v>
      </c>
      <c r="J479">
        <f>Sheet1[[#This Row],[policy_end_date]]-Sheet1[[#This Row],[policy_start_date]]</f>
        <v>794</v>
      </c>
      <c r="K479" s="5">
        <f>(Sheet1[[#This Row],[policy_end_date]]-Sheet1[[#This Row],[policy_start_date]])/365</f>
        <v>2.1753424657534248</v>
      </c>
      <c r="L479" s="2" t="str">
        <f>IF(Sheet1[[#This Row],[coverage_amount]]&lt;300000,"Low",IF(Sheet1[[#This Row],[coverage_amount]]&lt;700000,"Medium","High"))</f>
        <v>Medium</v>
      </c>
      <c r="M479" s="2" t="str">
        <f>IF(Sheet1[[#This Row],[annual_premium]]&lt;15000,"Low",IF(Sheet1[[#This Row],[annual_premium]]&lt;35000,"Medium","High"))</f>
        <v>Medium</v>
      </c>
      <c r="N479" s="2">
        <f>YEAR(Sheet1[[#This Row],[policy_start_date]])</f>
        <v>2022</v>
      </c>
      <c r="O479" s="2" t="str">
        <f>TEXT(Sheet1[[#This Row],[policy_start_date]],"mmm")</f>
        <v>Dec</v>
      </c>
      <c r="P479" s="2" t="str">
        <f>"Q"&amp;ROUNDUP(MONTH(Sheet1[[#This Row],[policy_start_date]])/3,0)</f>
        <v>Q4</v>
      </c>
      <c r="Q479" s="2">
        <f ca="1">DATEDIF(Sheet1[[#This Row],[policy_start_date]],TODAY(),"D")</f>
        <v>1322</v>
      </c>
      <c r="R479" s="2">
        <f>YEAR(Sheet1[[#This Row],[policy_end_date]])</f>
        <v>2025</v>
      </c>
      <c r="S479" s="2" t="str">
        <f>TEXT(Sheet1[[#This Row],[policy_end_date]],"mmm")</f>
        <v>Feb</v>
      </c>
      <c r="T479" s="2" t="str">
        <f>IF(Sheet1[[#This Row],[status]]="Active","Active","Inactive")</f>
        <v>Inactive</v>
      </c>
      <c r="U479" s="6">
        <f>Sheet1[[#This Row],[coverage_amount]]/Sheet1[[#This Row],[annual_premium]]</f>
        <v>17.711035257261219</v>
      </c>
    </row>
    <row r="480" spans="1:21" x14ac:dyDescent="0.3">
      <c r="A480" s="2" t="s">
        <v>1156</v>
      </c>
      <c r="B480" s="2" t="s">
        <v>1157</v>
      </c>
      <c r="C480" s="2" t="s">
        <v>11</v>
      </c>
      <c r="D480" s="51">
        <v>212936.56</v>
      </c>
      <c r="E480" s="51">
        <v>21306.29</v>
      </c>
      <c r="F480" s="1">
        <v>44566</v>
      </c>
      <c r="G480" s="1">
        <v>45217</v>
      </c>
      <c r="H480" s="2" t="s">
        <v>76</v>
      </c>
      <c r="I480" s="2" t="s">
        <v>29</v>
      </c>
      <c r="J480">
        <f>Sheet1[[#This Row],[policy_end_date]]-Sheet1[[#This Row],[policy_start_date]]</f>
        <v>651</v>
      </c>
      <c r="K480" s="5">
        <f>(Sheet1[[#This Row],[policy_end_date]]-Sheet1[[#This Row],[policy_start_date]])/365</f>
        <v>1.7835616438356163</v>
      </c>
      <c r="L480" s="2" t="str">
        <f>IF(Sheet1[[#This Row],[coverage_amount]]&lt;300000,"Low",IF(Sheet1[[#This Row],[coverage_amount]]&lt;700000,"Medium","High"))</f>
        <v>Low</v>
      </c>
      <c r="M480" s="2" t="str">
        <f>IF(Sheet1[[#This Row],[annual_premium]]&lt;15000,"Low",IF(Sheet1[[#This Row],[annual_premium]]&lt;35000,"Medium","High"))</f>
        <v>Medium</v>
      </c>
      <c r="N480" s="2">
        <f>YEAR(Sheet1[[#This Row],[policy_start_date]])</f>
        <v>2022</v>
      </c>
      <c r="O480" s="2" t="str">
        <f>TEXT(Sheet1[[#This Row],[policy_start_date]],"mmm")</f>
        <v>Jan</v>
      </c>
      <c r="P480" s="2" t="str">
        <f>"Q"&amp;ROUNDUP(MONTH(Sheet1[[#This Row],[policy_start_date]])/3,0)</f>
        <v>Q1</v>
      </c>
      <c r="Q480" s="2">
        <f ca="1">DATEDIF(Sheet1[[#This Row],[policy_start_date]],TODAY(),"D")</f>
        <v>1666</v>
      </c>
      <c r="R480" s="2">
        <f>YEAR(Sheet1[[#This Row],[policy_end_date]])</f>
        <v>2023</v>
      </c>
      <c r="S480" s="2" t="str">
        <f>TEXT(Sheet1[[#This Row],[policy_end_date]],"mmm")</f>
        <v>Oct</v>
      </c>
      <c r="T480" s="2" t="str">
        <f>IF(Sheet1[[#This Row],[status]]="Active","Active","Inactive")</f>
        <v>Inactive</v>
      </c>
      <c r="U480" s="6">
        <f>Sheet1[[#This Row],[coverage_amount]]/Sheet1[[#This Row],[annual_premium]]</f>
        <v>9.9940702956732483</v>
      </c>
    </row>
    <row r="481" spans="1:21" x14ac:dyDescent="0.3">
      <c r="A481" s="2" t="s">
        <v>1158</v>
      </c>
      <c r="B481" s="2" t="s">
        <v>1001</v>
      </c>
      <c r="C481" s="2" t="s">
        <v>11</v>
      </c>
      <c r="D481" s="51">
        <v>254540.49</v>
      </c>
      <c r="E481" s="51">
        <v>29363.919999999998</v>
      </c>
      <c r="F481" s="1">
        <v>44991</v>
      </c>
      <c r="G481" s="1">
        <v>45342</v>
      </c>
      <c r="H481" s="2" t="s">
        <v>653</v>
      </c>
      <c r="I481" s="2" t="s">
        <v>18</v>
      </c>
      <c r="J481">
        <f>Sheet1[[#This Row],[policy_end_date]]-Sheet1[[#This Row],[policy_start_date]]</f>
        <v>351</v>
      </c>
      <c r="K481" s="5">
        <f>(Sheet1[[#This Row],[policy_end_date]]-Sheet1[[#This Row],[policy_start_date]])/365</f>
        <v>0.9616438356164384</v>
      </c>
      <c r="L481" s="2" t="str">
        <f>IF(Sheet1[[#This Row],[coverage_amount]]&lt;300000,"Low",IF(Sheet1[[#This Row],[coverage_amount]]&lt;700000,"Medium","High"))</f>
        <v>Low</v>
      </c>
      <c r="M481" s="2" t="str">
        <f>IF(Sheet1[[#This Row],[annual_premium]]&lt;15000,"Low",IF(Sheet1[[#This Row],[annual_premium]]&lt;35000,"Medium","High"))</f>
        <v>Medium</v>
      </c>
      <c r="N481" s="2">
        <f>YEAR(Sheet1[[#This Row],[policy_start_date]])</f>
        <v>2023</v>
      </c>
      <c r="O481" s="2" t="str">
        <f>TEXT(Sheet1[[#This Row],[policy_start_date]],"mmm")</f>
        <v>Mar</v>
      </c>
      <c r="P481" s="2" t="str">
        <f>"Q"&amp;ROUNDUP(MONTH(Sheet1[[#This Row],[policy_start_date]])/3,0)</f>
        <v>Q1</v>
      </c>
      <c r="Q481" s="2">
        <f ca="1">DATEDIF(Sheet1[[#This Row],[policy_start_date]],TODAY(),"D")</f>
        <v>1241</v>
      </c>
      <c r="R481" s="2">
        <f>YEAR(Sheet1[[#This Row],[policy_end_date]])</f>
        <v>2024</v>
      </c>
      <c r="S481" s="2" t="str">
        <f>TEXT(Sheet1[[#This Row],[policy_end_date]],"mmm")</f>
        <v>Feb</v>
      </c>
      <c r="T481" s="2" t="str">
        <f>IF(Sheet1[[#This Row],[status]]="Active","Active","Inactive")</f>
        <v>Inactive</v>
      </c>
      <c r="U481" s="6">
        <f>Sheet1[[#This Row],[coverage_amount]]/Sheet1[[#This Row],[annual_premium]]</f>
        <v>8.668477846282105</v>
      </c>
    </row>
    <row r="482" spans="1:21" x14ac:dyDescent="0.3">
      <c r="A482" s="2" t="s">
        <v>1159</v>
      </c>
      <c r="B482" s="2" t="s">
        <v>1160</v>
      </c>
      <c r="C482" s="2" t="s">
        <v>16</v>
      </c>
      <c r="D482" s="51">
        <v>689930.38</v>
      </c>
      <c r="E482" s="51">
        <v>34543.65</v>
      </c>
      <c r="F482" s="1">
        <v>44812</v>
      </c>
      <c r="G482" s="1">
        <v>45768</v>
      </c>
      <c r="H482" s="2" t="s">
        <v>1161</v>
      </c>
      <c r="I482" s="2" t="s">
        <v>18</v>
      </c>
      <c r="J482">
        <f>Sheet1[[#This Row],[policy_end_date]]-Sheet1[[#This Row],[policy_start_date]]</f>
        <v>956</v>
      </c>
      <c r="K482" s="5">
        <f>(Sheet1[[#This Row],[policy_end_date]]-Sheet1[[#This Row],[policy_start_date]])/365</f>
        <v>2.6191780821917807</v>
      </c>
      <c r="L482" s="2" t="str">
        <f>IF(Sheet1[[#This Row],[coverage_amount]]&lt;300000,"Low",IF(Sheet1[[#This Row],[coverage_amount]]&lt;700000,"Medium","High"))</f>
        <v>Medium</v>
      </c>
      <c r="M482" s="2" t="str">
        <f>IF(Sheet1[[#This Row],[annual_premium]]&lt;15000,"Low",IF(Sheet1[[#This Row],[annual_premium]]&lt;35000,"Medium","High"))</f>
        <v>Medium</v>
      </c>
      <c r="N482" s="2">
        <f>YEAR(Sheet1[[#This Row],[policy_start_date]])</f>
        <v>2022</v>
      </c>
      <c r="O482" s="2" t="str">
        <f>TEXT(Sheet1[[#This Row],[policy_start_date]],"mmm")</f>
        <v>Sep</v>
      </c>
      <c r="P482" s="2" t="str">
        <f>"Q"&amp;ROUNDUP(MONTH(Sheet1[[#This Row],[policy_start_date]])/3,0)</f>
        <v>Q3</v>
      </c>
      <c r="Q482" s="2">
        <f ca="1">DATEDIF(Sheet1[[#This Row],[policy_start_date]],TODAY(),"D")</f>
        <v>1420</v>
      </c>
      <c r="R482" s="2">
        <f>YEAR(Sheet1[[#This Row],[policy_end_date]])</f>
        <v>2025</v>
      </c>
      <c r="S482" s="2" t="str">
        <f>TEXT(Sheet1[[#This Row],[policy_end_date]],"mmm")</f>
        <v>Apr</v>
      </c>
      <c r="T482" s="2" t="str">
        <f>IF(Sheet1[[#This Row],[status]]="Active","Active","Inactive")</f>
        <v>Inactive</v>
      </c>
      <c r="U482" s="6">
        <f>Sheet1[[#This Row],[coverage_amount]]/Sheet1[[#This Row],[annual_premium]]</f>
        <v>19.972712206150767</v>
      </c>
    </row>
    <row r="483" spans="1:21" x14ac:dyDescent="0.3">
      <c r="A483" s="2" t="s">
        <v>1162</v>
      </c>
      <c r="B483" s="2" t="s">
        <v>370</v>
      </c>
      <c r="C483" s="2" t="s">
        <v>11</v>
      </c>
      <c r="D483" s="51">
        <v>221668.87</v>
      </c>
      <c r="E483" s="51">
        <v>15955.23</v>
      </c>
      <c r="F483" s="1">
        <v>44954</v>
      </c>
      <c r="G483" s="1">
        <v>45060</v>
      </c>
      <c r="H483" s="2" t="s">
        <v>929</v>
      </c>
      <c r="I483" s="2" t="s">
        <v>13</v>
      </c>
      <c r="J483">
        <f>Sheet1[[#This Row],[policy_end_date]]-Sheet1[[#This Row],[policy_start_date]]</f>
        <v>106</v>
      </c>
      <c r="K483" s="5">
        <f>(Sheet1[[#This Row],[policy_end_date]]-Sheet1[[#This Row],[policy_start_date]])/365</f>
        <v>0.29041095890410956</v>
      </c>
      <c r="L483" s="2" t="str">
        <f>IF(Sheet1[[#This Row],[coverage_amount]]&lt;300000,"Low",IF(Sheet1[[#This Row],[coverage_amount]]&lt;700000,"Medium","High"))</f>
        <v>Low</v>
      </c>
      <c r="M483" s="2" t="str">
        <f>IF(Sheet1[[#This Row],[annual_premium]]&lt;15000,"Low",IF(Sheet1[[#This Row],[annual_premium]]&lt;35000,"Medium","High"))</f>
        <v>Medium</v>
      </c>
      <c r="N483" s="2">
        <f>YEAR(Sheet1[[#This Row],[policy_start_date]])</f>
        <v>2023</v>
      </c>
      <c r="O483" s="2" t="str">
        <f>TEXT(Sheet1[[#This Row],[policy_start_date]],"mmm")</f>
        <v>Jan</v>
      </c>
      <c r="P483" s="2" t="str">
        <f>"Q"&amp;ROUNDUP(MONTH(Sheet1[[#This Row],[policy_start_date]])/3,0)</f>
        <v>Q1</v>
      </c>
      <c r="Q483" s="2">
        <f ca="1">DATEDIF(Sheet1[[#This Row],[policy_start_date]],TODAY(),"D")</f>
        <v>1278</v>
      </c>
      <c r="R483" s="2">
        <f>YEAR(Sheet1[[#This Row],[policy_end_date]])</f>
        <v>2023</v>
      </c>
      <c r="S483" s="2" t="str">
        <f>TEXT(Sheet1[[#This Row],[policy_end_date]],"mmm")</f>
        <v>May</v>
      </c>
      <c r="T483" s="2" t="str">
        <f>IF(Sheet1[[#This Row],[status]]="Active","Active","Inactive")</f>
        <v>Active</v>
      </c>
      <c r="U483" s="6">
        <f>Sheet1[[#This Row],[coverage_amount]]/Sheet1[[#This Row],[annual_premium]]</f>
        <v>13.893179227124898</v>
      </c>
    </row>
    <row r="484" spans="1:21" x14ac:dyDescent="0.3">
      <c r="A484" s="2" t="s">
        <v>1163</v>
      </c>
      <c r="B484" s="2" t="s">
        <v>1164</v>
      </c>
      <c r="C484" s="2" t="s">
        <v>11</v>
      </c>
      <c r="D484" s="51">
        <v>439642.23</v>
      </c>
      <c r="E484" s="51">
        <v>6210.91</v>
      </c>
      <c r="F484" s="1">
        <v>44319</v>
      </c>
      <c r="G484" s="1">
        <v>44578</v>
      </c>
      <c r="H484" s="2" t="s">
        <v>386</v>
      </c>
      <c r="I484" s="2" t="s">
        <v>29</v>
      </c>
      <c r="J484">
        <f>Sheet1[[#This Row],[policy_end_date]]-Sheet1[[#This Row],[policy_start_date]]</f>
        <v>259</v>
      </c>
      <c r="K484" s="5">
        <f>(Sheet1[[#This Row],[policy_end_date]]-Sheet1[[#This Row],[policy_start_date]])/365</f>
        <v>0.70958904109589038</v>
      </c>
      <c r="L484" s="2" t="str">
        <f>IF(Sheet1[[#This Row],[coverage_amount]]&lt;300000,"Low",IF(Sheet1[[#This Row],[coverage_amount]]&lt;700000,"Medium","High"))</f>
        <v>Medium</v>
      </c>
      <c r="M484" s="2" t="str">
        <f>IF(Sheet1[[#This Row],[annual_premium]]&lt;15000,"Low",IF(Sheet1[[#This Row],[annual_premium]]&lt;35000,"Medium","High"))</f>
        <v>Low</v>
      </c>
      <c r="N484" s="2">
        <f>YEAR(Sheet1[[#This Row],[policy_start_date]])</f>
        <v>2021</v>
      </c>
      <c r="O484" s="2" t="str">
        <f>TEXT(Sheet1[[#This Row],[policy_start_date]],"mmm")</f>
        <v>May</v>
      </c>
      <c r="P484" s="2" t="str">
        <f>"Q"&amp;ROUNDUP(MONTH(Sheet1[[#This Row],[policy_start_date]])/3,0)</f>
        <v>Q2</v>
      </c>
      <c r="Q484" s="2">
        <f ca="1">DATEDIF(Sheet1[[#This Row],[policy_start_date]],TODAY(),"D")</f>
        <v>1913</v>
      </c>
      <c r="R484" s="2">
        <f>YEAR(Sheet1[[#This Row],[policy_end_date]])</f>
        <v>2022</v>
      </c>
      <c r="S484" s="2" t="str">
        <f>TEXT(Sheet1[[#This Row],[policy_end_date]],"mmm")</f>
        <v>Jan</v>
      </c>
      <c r="T484" s="2" t="str">
        <f>IF(Sheet1[[#This Row],[status]]="Active","Active","Inactive")</f>
        <v>Inactive</v>
      </c>
      <c r="U484" s="6">
        <f>Sheet1[[#This Row],[coverage_amount]]/Sheet1[[#This Row],[annual_premium]]</f>
        <v>70.785477490416056</v>
      </c>
    </row>
    <row r="485" spans="1:21" x14ac:dyDescent="0.3">
      <c r="A485" s="2" t="s">
        <v>1165</v>
      </c>
      <c r="B485" s="2" t="s">
        <v>1166</v>
      </c>
      <c r="C485" s="2" t="s">
        <v>16</v>
      </c>
      <c r="D485" s="51">
        <v>865249.34</v>
      </c>
      <c r="E485" s="51">
        <v>47292.42</v>
      </c>
      <c r="F485" s="1">
        <v>44348</v>
      </c>
      <c r="G485" s="1">
        <v>45463</v>
      </c>
      <c r="H485" s="2" t="s">
        <v>1167</v>
      </c>
      <c r="I485" s="2" t="s">
        <v>13</v>
      </c>
      <c r="J485">
        <f>Sheet1[[#This Row],[policy_end_date]]-Sheet1[[#This Row],[policy_start_date]]</f>
        <v>1115</v>
      </c>
      <c r="K485" s="5">
        <f>(Sheet1[[#This Row],[policy_end_date]]-Sheet1[[#This Row],[policy_start_date]])/365</f>
        <v>3.0547945205479454</v>
      </c>
      <c r="L485" s="2" t="str">
        <f>IF(Sheet1[[#This Row],[coverage_amount]]&lt;300000,"Low",IF(Sheet1[[#This Row],[coverage_amount]]&lt;700000,"Medium","High"))</f>
        <v>High</v>
      </c>
      <c r="M485" s="2" t="str">
        <f>IF(Sheet1[[#This Row],[annual_premium]]&lt;15000,"Low",IF(Sheet1[[#This Row],[annual_premium]]&lt;35000,"Medium","High"))</f>
        <v>High</v>
      </c>
      <c r="N485" s="2">
        <f>YEAR(Sheet1[[#This Row],[policy_start_date]])</f>
        <v>2021</v>
      </c>
      <c r="O485" s="2" t="str">
        <f>TEXT(Sheet1[[#This Row],[policy_start_date]],"mmm")</f>
        <v>Jun</v>
      </c>
      <c r="P485" s="2" t="str">
        <f>"Q"&amp;ROUNDUP(MONTH(Sheet1[[#This Row],[policy_start_date]])/3,0)</f>
        <v>Q2</v>
      </c>
      <c r="Q485" s="2">
        <f ca="1">DATEDIF(Sheet1[[#This Row],[policy_start_date]],TODAY(),"D")</f>
        <v>1884</v>
      </c>
      <c r="R485" s="2">
        <f>YEAR(Sheet1[[#This Row],[policy_end_date]])</f>
        <v>2024</v>
      </c>
      <c r="S485" s="2" t="str">
        <f>TEXT(Sheet1[[#This Row],[policy_end_date]],"mmm")</f>
        <v>Jun</v>
      </c>
      <c r="T485" s="2" t="str">
        <f>IF(Sheet1[[#This Row],[status]]="Active","Active","Inactive")</f>
        <v>Active</v>
      </c>
      <c r="U485" s="6">
        <f>Sheet1[[#This Row],[coverage_amount]]/Sheet1[[#This Row],[annual_premium]]</f>
        <v>18.295729844232966</v>
      </c>
    </row>
    <row r="486" spans="1:21" x14ac:dyDescent="0.3">
      <c r="A486" s="2" t="s">
        <v>1168</v>
      </c>
      <c r="B486" s="2" t="s">
        <v>1169</v>
      </c>
      <c r="C486" s="2" t="s">
        <v>11</v>
      </c>
      <c r="D486" s="51">
        <v>176246.1</v>
      </c>
      <c r="E486" s="51">
        <v>30696.81</v>
      </c>
      <c r="F486" s="1">
        <v>45186</v>
      </c>
      <c r="G486" s="1">
        <v>45618</v>
      </c>
      <c r="H486" s="2" t="s">
        <v>713</v>
      </c>
      <c r="I486" s="2" t="s">
        <v>13</v>
      </c>
      <c r="J486">
        <f>Sheet1[[#This Row],[policy_end_date]]-Sheet1[[#This Row],[policy_start_date]]</f>
        <v>432</v>
      </c>
      <c r="K486" s="5">
        <f>(Sheet1[[#This Row],[policy_end_date]]-Sheet1[[#This Row],[policy_start_date]])/365</f>
        <v>1.1835616438356165</v>
      </c>
      <c r="L486" s="2" t="str">
        <f>IF(Sheet1[[#This Row],[coverage_amount]]&lt;300000,"Low",IF(Sheet1[[#This Row],[coverage_amount]]&lt;700000,"Medium","High"))</f>
        <v>Low</v>
      </c>
      <c r="M486" s="2" t="str">
        <f>IF(Sheet1[[#This Row],[annual_premium]]&lt;15000,"Low",IF(Sheet1[[#This Row],[annual_premium]]&lt;35000,"Medium","High"))</f>
        <v>Medium</v>
      </c>
      <c r="N486" s="2">
        <f>YEAR(Sheet1[[#This Row],[policy_start_date]])</f>
        <v>2023</v>
      </c>
      <c r="O486" s="2" t="str">
        <f>TEXT(Sheet1[[#This Row],[policy_start_date]],"mmm")</f>
        <v>Sep</v>
      </c>
      <c r="P486" s="2" t="str">
        <f>"Q"&amp;ROUNDUP(MONTH(Sheet1[[#This Row],[policy_start_date]])/3,0)</f>
        <v>Q3</v>
      </c>
      <c r="Q486" s="2">
        <f ca="1">DATEDIF(Sheet1[[#This Row],[policy_start_date]],TODAY(),"D")</f>
        <v>1046</v>
      </c>
      <c r="R486" s="2">
        <f>YEAR(Sheet1[[#This Row],[policy_end_date]])</f>
        <v>2024</v>
      </c>
      <c r="S486" s="2" t="str">
        <f>TEXT(Sheet1[[#This Row],[policy_end_date]],"mmm")</f>
        <v>Nov</v>
      </c>
      <c r="T486" s="2" t="str">
        <f>IF(Sheet1[[#This Row],[status]]="Active","Active","Inactive")</f>
        <v>Active</v>
      </c>
      <c r="U486" s="6">
        <f>Sheet1[[#This Row],[coverage_amount]]/Sheet1[[#This Row],[annual_premium]]</f>
        <v>5.7415119030283606</v>
      </c>
    </row>
    <row r="487" spans="1:21" x14ac:dyDescent="0.3">
      <c r="A487" s="2" t="s">
        <v>1170</v>
      </c>
      <c r="B487" s="2" t="s">
        <v>1171</v>
      </c>
      <c r="C487" s="2" t="s">
        <v>16</v>
      </c>
      <c r="D487" s="51">
        <v>996552.62</v>
      </c>
      <c r="E487" s="51">
        <v>9224.2099999999991</v>
      </c>
      <c r="F487" s="1">
        <v>44716</v>
      </c>
      <c r="G487" s="1">
        <v>45004</v>
      </c>
      <c r="H487" s="2" t="s">
        <v>134</v>
      </c>
      <c r="I487" s="2" t="s">
        <v>29</v>
      </c>
      <c r="J487">
        <f>Sheet1[[#This Row],[policy_end_date]]-Sheet1[[#This Row],[policy_start_date]]</f>
        <v>288</v>
      </c>
      <c r="K487" s="5">
        <f>(Sheet1[[#This Row],[policy_end_date]]-Sheet1[[#This Row],[policy_start_date]])/365</f>
        <v>0.78904109589041094</v>
      </c>
      <c r="L487" s="2" t="str">
        <f>IF(Sheet1[[#This Row],[coverage_amount]]&lt;300000,"Low",IF(Sheet1[[#This Row],[coverage_amount]]&lt;700000,"Medium","High"))</f>
        <v>High</v>
      </c>
      <c r="M487" s="2" t="str">
        <f>IF(Sheet1[[#This Row],[annual_premium]]&lt;15000,"Low",IF(Sheet1[[#This Row],[annual_premium]]&lt;35000,"Medium","High"))</f>
        <v>Low</v>
      </c>
      <c r="N487" s="2">
        <f>YEAR(Sheet1[[#This Row],[policy_start_date]])</f>
        <v>2022</v>
      </c>
      <c r="O487" s="2" t="str">
        <f>TEXT(Sheet1[[#This Row],[policy_start_date]],"mmm")</f>
        <v>Jun</v>
      </c>
      <c r="P487" s="2" t="str">
        <f>"Q"&amp;ROUNDUP(MONTH(Sheet1[[#This Row],[policy_start_date]])/3,0)</f>
        <v>Q2</v>
      </c>
      <c r="Q487" s="2">
        <f ca="1">DATEDIF(Sheet1[[#This Row],[policy_start_date]],TODAY(),"D")</f>
        <v>1516</v>
      </c>
      <c r="R487" s="2">
        <f>YEAR(Sheet1[[#This Row],[policy_end_date]])</f>
        <v>2023</v>
      </c>
      <c r="S487" s="2" t="str">
        <f>TEXT(Sheet1[[#This Row],[policy_end_date]],"mmm")</f>
        <v>Mar</v>
      </c>
      <c r="T487" s="2" t="str">
        <f>IF(Sheet1[[#This Row],[status]]="Active","Active","Inactive")</f>
        <v>Inactive</v>
      </c>
      <c r="U487" s="6">
        <f>Sheet1[[#This Row],[coverage_amount]]/Sheet1[[#This Row],[annual_premium]]</f>
        <v>108.0366361997396</v>
      </c>
    </row>
    <row r="488" spans="1:21" x14ac:dyDescent="0.3">
      <c r="A488" s="2" t="s">
        <v>1172</v>
      </c>
      <c r="B488" s="2" t="s">
        <v>1173</v>
      </c>
      <c r="C488" s="2" t="s">
        <v>39</v>
      </c>
      <c r="D488" s="51">
        <v>475001.01</v>
      </c>
      <c r="E488" s="51">
        <v>40408.629999999997</v>
      </c>
      <c r="F488" s="1">
        <v>45215</v>
      </c>
      <c r="G488" s="1">
        <v>45862</v>
      </c>
      <c r="H488" s="2" t="s">
        <v>525</v>
      </c>
      <c r="I488" s="2" t="s">
        <v>13</v>
      </c>
      <c r="J488">
        <f>Sheet1[[#This Row],[policy_end_date]]-Sheet1[[#This Row],[policy_start_date]]</f>
        <v>647</v>
      </c>
      <c r="K488" s="5">
        <f>(Sheet1[[#This Row],[policy_end_date]]-Sheet1[[#This Row],[policy_start_date]])/365</f>
        <v>1.7726027397260273</v>
      </c>
      <c r="L488" s="2" t="str">
        <f>IF(Sheet1[[#This Row],[coverage_amount]]&lt;300000,"Low",IF(Sheet1[[#This Row],[coverage_amount]]&lt;700000,"Medium","High"))</f>
        <v>Medium</v>
      </c>
      <c r="M488" s="2" t="str">
        <f>IF(Sheet1[[#This Row],[annual_premium]]&lt;15000,"Low",IF(Sheet1[[#This Row],[annual_premium]]&lt;35000,"Medium","High"))</f>
        <v>High</v>
      </c>
      <c r="N488" s="2">
        <f>YEAR(Sheet1[[#This Row],[policy_start_date]])</f>
        <v>2023</v>
      </c>
      <c r="O488" s="2" t="str">
        <f>TEXT(Sheet1[[#This Row],[policy_start_date]],"mmm")</f>
        <v>Oct</v>
      </c>
      <c r="P488" s="2" t="str">
        <f>"Q"&amp;ROUNDUP(MONTH(Sheet1[[#This Row],[policy_start_date]])/3,0)</f>
        <v>Q4</v>
      </c>
      <c r="Q488" s="2">
        <f ca="1">DATEDIF(Sheet1[[#This Row],[policy_start_date]],TODAY(),"D")</f>
        <v>1017</v>
      </c>
      <c r="R488" s="2">
        <f>YEAR(Sheet1[[#This Row],[policy_end_date]])</f>
        <v>2025</v>
      </c>
      <c r="S488" s="2" t="str">
        <f>TEXT(Sheet1[[#This Row],[policy_end_date]],"mmm")</f>
        <v>Jul</v>
      </c>
      <c r="T488" s="2" t="str">
        <f>IF(Sheet1[[#This Row],[status]]="Active","Active","Inactive")</f>
        <v>Active</v>
      </c>
      <c r="U488" s="6">
        <f>Sheet1[[#This Row],[coverage_amount]]/Sheet1[[#This Row],[annual_premium]]</f>
        <v>11.754939724509345</v>
      </c>
    </row>
    <row r="489" spans="1:21" x14ac:dyDescent="0.3">
      <c r="A489" s="2" t="s">
        <v>1174</v>
      </c>
      <c r="B489" s="2" t="s">
        <v>950</v>
      </c>
      <c r="C489" s="2" t="s">
        <v>27</v>
      </c>
      <c r="D489" s="51">
        <v>762636.47</v>
      </c>
      <c r="E489" s="51">
        <v>39288.65</v>
      </c>
      <c r="F489" s="1">
        <v>45015</v>
      </c>
      <c r="G489" s="1">
        <v>45430</v>
      </c>
      <c r="H489" s="2" t="s">
        <v>190</v>
      </c>
      <c r="I489" s="2" t="s">
        <v>18</v>
      </c>
      <c r="J489">
        <f>Sheet1[[#This Row],[policy_end_date]]-Sheet1[[#This Row],[policy_start_date]]</f>
        <v>415</v>
      </c>
      <c r="K489" s="5">
        <f>(Sheet1[[#This Row],[policy_end_date]]-Sheet1[[#This Row],[policy_start_date]])/365</f>
        <v>1.1369863013698631</v>
      </c>
      <c r="L489" s="2" t="str">
        <f>IF(Sheet1[[#This Row],[coverage_amount]]&lt;300000,"Low",IF(Sheet1[[#This Row],[coverage_amount]]&lt;700000,"Medium","High"))</f>
        <v>High</v>
      </c>
      <c r="M489" s="2" t="str">
        <f>IF(Sheet1[[#This Row],[annual_premium]]&lt;15000,"Low",IF(Sheet1[[#This Row],[annual_premium]]&lt;35000,"Medium","High"))</f>
        <v>High</v>
      </c>
      <c r="N489" s="2">
        <f>YEAR(Sheet1[[#This Row],[policy_start_date]])</f>
        <v>2023</v>
      </c>
      <c r="O489" s="2" t="str">
        <f>TEXT(Sheet1[[#This Row],[policy_start_date]],"mmm")</f>
        <v>Mar</v>
      </c>
      <c r="P489" s="2" t="str">
        <f>"Q"&amp;ROUNDUP(MONTH(Sheet1[[#This Row],[policy_start_date]])/3,0)</f>
        <v>Q1</v>
      </c>
      <c r="Q489" s="2">
        <f ca="1">DATEDIF(Sheet1[[#This Row],[policy_start_date]],TODAY(),"D")</f>
        <v>1217</v>
      </c>
      <c r="R489" s="2">
        <f>YEAR(Sheet1[[#This Row],[policy_end_date]])</f>
        <v>2024</v>
      </c>
      <c r="S489" s="2" t="str">
        <f>TEXT(Sheet1[[#This Row],[policy_end_date]],"mmm")</f>
        <v>May</v>
      </c>
      <c r="T489" s="2" t="str">
        <f>IF(Sheet1[[#This Row],[status]]="Active","Active","Inactive")</f>
        <v>Inactive</v>
      </c>
      <c r="U489" s="6">
        <f>Sheet1[[#This Row],[coverage_amount]]/Sheet1[[#This Row],[annual_premium]]</f>
        <v>19.411114151287965</v>
      </c>
    </row>
    <row r="490" spans="1:21" x14ac:dyDescent="0.3">
      <c r="A490" s="2" t="s">
        <v>1175</v>
      </c>
      <c r="B490" s="2" t="s">
        <v>1077</v>
      </c>
      <c r="C490" s="2" t="s">
        <v>16</v>
      </c>
      <c r="D490" s="51">
        <v>578045.82999999996</v>
      </c>
      <c r="E490" s="51">
        <v>35348.239999999998</v>
      </c>
      <c r="F490" s="1">
        <v>45219</v>
      </c>
      <c r="G490" s="1">
        <v>45748</v>
      </c>
      <c r="H490" s="2" t="s">
        <v>762</v>
      </c>
      <c r="I490" s="2" t="s">
        <v>29</v>
      </c>
      <c r="J490">
        <f>Sheet1[[#This Row],[policy_end_date]]-Sheet1[[#This Row],[policy_start_date]]</f>
        <v>529</v>
      </c>
      <c r="K490" s="5">
        <f>(Sheet1[[#This Row],[policy_end_date]]-Sheet1[[#This Row],[policy_start_date]])/365</f>
        <v>1.4493150684931506</v>
      </c>
      <c r="L490" s="2" t="str">
        <f>IF(Sheet1[[#This Row],[coverage_amount]]&lt;300000,"Low",IF(Sheet1[[#This Row],[coverage_amount]]&lt;700000,"Medium","High"))</f>
        <v>Medium</v>
      </c>
      <c r="M490" s="2" t="str">
        <f>IF(Sheet1[[#This Row],[annual_premium]]&lt;15000,"Low",IF(Sheet1[[#This Row],[annual_premium]]&lt;35000,"Medium","High"))</f>
        <v>High</v>
      </c>
      <c r="N490" s="2">
        <f>YEAR(Sheet1[[#This Row],[policy_start_date]])</f>
        <v>2023</v>
      </c>
      <c r="O490" s="2" t="str">
        <f>TEXT(Sheet1[[#This Row],[policy_start_date]],"mmm")</f>
        <v>Oct</v>
      </c>
      <c r="P490" s="2" t="str">
        <f>"Q"&amp;ROUNDUP(MONTH(Sheet1[[#This Row],[policy_start_date]])/3,0)</f>
        <v>Q4</v>
      </c>
      <c r="Q490" s="2">
        <f ca="1">DATEDIF(Sheet1[[#This Row],[policy_start_date]],TODAY(),"D")</f>
        <v>1013</v>
      </c>
      <c r="R490" s="2">
        <f>YEAR(Sheet1[[#This Row],[policy_end_date]])</f>
        <v>2025</v>
      </c>
      <c r="S490" s="2" t="str">
        <f>TEXT(Sheet1[[#This Row],[policy_end_date]],"mmm")</f>
        <v>Apr</v>
      </c>
      <c r="T490" s="2" t="str">
        <f>IF(Sheet1[[#This Row],[status]]="Active","Active","Inactive")</f>
        <v>Inactive</v>
      </c>
      <c r="U490" s="6">
        <f>Sheet1[[#This Row],[coverage_amount]]/Sheet1[[#This Row],[annual_premium]]</f>
        <v>16.352888573801692</v>
      </c>
    </row>
    <row r="491" spans="1:21" x14ac:dyDescent="0.3">
      <c r="A491" s="2" t="s">
        <v>1176</v>
      </c>
      <c r="B491" s="2" t="s">
        <v>1177</v>
      </c>
      <c r="C491" s="2" t="s">
        <v>11</v>
      </c>
      <c r="D491" s="51">
        <v>686810.46</v>
      </c>
      <c r="E491" s="51">
        <v>48762.1</v>
      </c>
      <c r="F491" s="1">
        <v>44395</v>
      </c>
      <c r="G491" s="1">
        <v>44822</v>
      </c>
      <c r="H491" s="2" t="s">
        <v>90</v>
      </c>
      <c r="I491" s="2" t="s">
        <v>29</v>
      </c>
      <c r="J491">
        <f>Sheet1[[#This Row],[policy_end_date]]-Sheet1[[#This Row],[policy_start_date]]</f>
        <v>427</v>
      </c>
      <c r="K491" s="5">
        <f>(Sheet1[[#This Row],[policy_end_date]]-Sheet1[[#This Row],[policy_start_date]])/365</f>
        <v>1.1698630136986301</v>
      </c>
      <c r="L491" s="2" t="str">
        <f>IF(Sheet1[[#This Row],[coverage_amount]]&lt;300000,"Low",IF(Sheet1[[#This Row],[coverage_amount]]&lt;700000,"Medium","High"))</f>
        <v>Medium</v>
      </c>
      <c r="M491" s="2" t="str">
        <f>IF(Sheet1[[#This Row],[annual_premium]]&lt;15000,"Low",IF(Sheet1[[#This Row],[annual_premium]]&lt;35000,"Medium","High"))</f>
        <v>High</v>
      </c>
      <c r="N491" s="2">
        <f>YEAR(Sheet1[[#This Row],[policy_start_date]])</f>
        <v>2021</v>
      </c>
      <c r="O491" s="2" t="str">
        <f>TEXT(Sheet1[[#This Row],[policy_start_date]],"mmm")</f>
        <v>Jul</v>
      </c>
      <c r="P491" s="2" t="str">
        <f>"Q"&amp;ROUNDUP(MONTH(Sheet1[[#This Row],[policy_start_date]])/3,0)</f>
        <v>Q3</v>
      </c>
      <c r="Q491" s="2">
        <f ca="1">DATEDIF(Sheet1[[#This Row],[policy_start_date]],TODAY(),"D")</f>
        <v>1837</v>
      </c>
      <c r="R491" s="2">
        <f>YEAR(Sheet1[[#This Row],[policy_end_date]])</f>
        <v>2022</v>
      </c>
      <c r="S491" s="2" t="str">
        <f>TEXT(Sheet1[[#This Row],[policy_end_date]],"mmm")</f>
        <v>Sep</v>
      </c>
      <c r="T491" s="2" t="str">
        <f>IF(Sheet1[[#This Row],[status]]="Active","Active","Inactive")</f>
        <v>Inactive</v>
      </c>
      <c r="U491" s="6">
        <f>Sheet1[[#This Row],[coverage_amount]]/Sheet1[[#This Row],[annual_premium]]</f>
        <v>14.084923742004548</v>
      </c>
    </row>
    <row r="492" spans="1:21" x14ac:dyDescent="0.3">
      <c r="A492" s="2" t="s">
        <v>1178</v>
      </c>
      <c r="B492" s="2" t="s">
        <v>510</v>
      </c>
      <c r="C492" s="2" t="s">
        <v>16</v>
      </c>
      <c r="D492" s="51">
        <v>531031.94999999995</v>
      </c>
      <c r="E492" s="51">
        <v>42862.81</v>
      </c>
      <c r="F492" s="1">
        <v>44794</v>
      </c>
      <c r="G492" s="1">
        <v>45025</v>
      </c>
      <c r="H492" s="2" t="s">
        <v>717</v>
      </c>
      <c r="I492" s="2" t="s">
        <v>29</v>
      </c>
      <c r="J492">
        <f>Sheet1[[#This Row],[policy_end_date]]-Sheet1[[#This Row],[policy_start_date]]</f>
        <v>231</v>
      </c>
      <c r="K492" s="5">
        <f>(Sheet1[[#This Row],[policy_end_date]]-Sheet1[[#This Row],[policy_start_date]])/365</f>
        <v>0.63287671232876708</v>
      </c>
      <c r="L492" s="2" t="str">
        <f>IF(Sheet1[[#This Row],[coverage_amount]]&lt;300000,"Low",IF(Sheet1[[#This Row],[coverage_amount]]&lt;700000,"Medium","High"))</f>
        <v>Medium</v>
      </c>
      <c r="M492" s="2" t="str">
        <f>IF(Sheet1[[#This Row],[annual_premium]]&lt;15000,"Low",IF(Sheet1[[#This Row],[annual_premium]]&lt;35000,"Medium","High"))</f>
        <v>High</v>
      </c>
      <c r="N492" s="2">
        <f>YEAR(Sheet1[[#This Row],[policy_start_date]])</f>
        <v>2022</v>
      </c>
      <c r="O492" s="2" t="str">
        <f>TEXT(Sheet1[[#This Row],[policy_start_date]],"mmm")</f>
        <v>Aug</v>
      </c>
      <c r="P492" s="2" t="str">
        <f>"Q"&amp;ROUNDUP(MONTH(Sheet1[[#This Row],[policy_start_date]])/3,0)</f>
        <v>Q3</v>
      </c>
      <c r="Q492" s="2">
        <f ca="1">DATEDIF(Sheet1[[#This Row],[policy_start_date]],TODAY(),"D")</f>
        <v>1438</v>
      </c>
      <c r="R492" s="2">
        <f>YEAR(Sheet1[[#This Row],[policy_end_date]])</f>
        <v>2023</v>
      </c>
      <c r="S492" s="2" t="str">
        <f>TEXT(Sheet1[[#This Row],[policy_end_date]],"mmm")</f>
        <v>Apr</v>
      </c>
      <c r="T492" s="2" t="str">
        <f>IF(Sheet1[[#This Row],[status]]="Active","Active","Inactive")</f>
        <v>Inactive</v>
      </c>
      <c r="U492" s="6">
        <f>Sheet1[[#This Row],[coverage_amount]]/Sheet1[[#This Row],[annual_premium]]</f>
        <v>12.389107247051697</v>
      </c>
    </row>
    <row r="493" spans="1:21" x14ac:dyDescent="0.3">
      <c r="A493" s="2" t="s">
        <v>1179</v>
      </c>
      <c r="B493" s="2" t="s">
        <v>1180</v>
      </c>
      <c r="C493" s="2" t="s">
        <v>39</v>
      </c>
      <c r="D493" s="51">
        <v>101487.75</v>
      </c>
      <c r="E493" s="51">
        <v>28655.7</v>
      </c>
      <c r="F493" s="1">
        <v>45408</v>
      </c>
      <c r="G493" s="1">
        <v>45578</v>
      </c>
      <c r="H493" s="2" t="s">
        <v>70</v>
      </c>
      <c r="I493" s="2" t="s">
        <v>13</v>
      </c>
      <c r="J493">
        <f>Sheet1[[#This Row],[policy_end_date]]-Sheet1[[#This Row],[policy_start_date]]</f>
        <v>170</v>
      </c>
      <c r="K493" s="5">
        <f>(Sheet1[[#This Row],[policy_end_date]]-Sheet1[[#This Row],[policy_start_date]])/365</f>
        <v>0.46575342465753422</v>
      </c>
      <c r="L493" s="2" t="str">
        <f>IF(Sheet1[[#This Row],[coverage_amount]]&lt;300000,"Low",IF(Sheet1[[#This Row],[coverage_amount]]&lt;700000,"Medium","High"))</f>
        <v>Low</v>
      </c>
      <c r="M493" s="2" t="str">
        <f>IF(Sheet1[[#This Row],[annual_premium]]&lt;15000,"Low",IF(Sheet1[[#This Row],[annual_premium]]&lt;35000,"Medium","High"))</f>
        <v>Medium</v>
      </c>
      <c r="N493" s="2">
        <f>YEAR(Sheet1[[#This Row],[policy_start_date]])</f>
        <v>2024</v>
      </c>
      <c r="O493" s="2" t="str">
        <f>TEXT(Sheet1[[#This Row],[policy_start_date]],"mmm")</f>
        <v>Apr</v>
      </c>
      <c r="P493" s="2" t="str">
        <f>"Q"&amp;ROUNDUP(MONTH(Sheet1[[#This Row],[policy_start_date]])/3,0)</f>
        <v>Q2</v>
      </c>
      <c r="Q493" s="2">
        <f ca="1">DATEDIF(Sheet1[[#This Row],[policy_start_date]],TODAY(),"D")</f>
        <v>824</v>
      </c>
      <c r="R493" s="2">
        <f>YEAR(Sheet1[[#This Row],[policy_end_date]])</f>
        <v>2024</v>
      </c>
      <c r="S493" s="2" t="str">
        <f>TEXT(Sheet1[[#This Row],[policy_end_date]],"mmm")</f>
        <v>Oct</v>
      </c>
      <c r="T493" s="2" t="str">
        <f>IF(Sheet1[[#This Row],[status]]="Active","Active","Inactive")</f>
        <v>Active</v>
      </c>
      <c r="U493" s="6">
        <f>Sheet1[[#This Row],[coverage_amount]]/Sheet1[[#This Row],[annual_premium]]</f>
        <v>3.5416252263947485</v>
      </c>
    </row>
    <row r="494" spans="1:21" x14ac:dyDescent="0.3">
      <c r="A494" s="2" t="s">
        <v>1181</v>
      </c>
      <c r="B494" s="2" t="s">
        <v>1182</v>
      </c>
      <c r="C494" s="2" t="s">
        <v>35</v>
      </c>
      <c r="D494" s="51">
        <v>865557.47</v>
      </c>
      <c r="E494" s="51">
        <v>31343.99</v>
      </c>
      <c r="F494" s="1">
        <v>45156</v>
      </c>
      <c r="G494" s="1">
        <v>45182</v>
      </c>
      <c r="H494" s="2" t="s">
        <v>1183</v>
      </c>
      <c r="I494" s="2" t="s">
        <v>13</v>
      </c>
      <c r="J494">
        <f>Sheet1[[#This Row],[policy_end_date]]-Sheet1[[#This Row],[policy_start_date]]</f>
        <v>26</v>
      </c>
      <c r="K494" s="5">
        <f>(Sheet1[[#This Row],[policy_end_date]]-Sheet1[[#This Row],[policy_start_date]])/365</f>
        <v>7.1232876712328766E-2</v>
      </c>
      <c r="L494" s="2" t="str">
        <f>IF(Sheet1[[#This Row],[coverage_amount]]&lt;300000,"Low",IF(Sheet1[[#This Row],[coverage_amount]]&lt;700000,"Medium","High"))</f>
        <v>High</v>
      </c>
      <c r="M494" s="2" t="str">
        <f>IF(Sheet1[[#This Row],[annual_premium]]&lt;15000,"Low",IF(Sheet1[[#This Row],[annual_premium]]&lt;35000,"Medium","High"))</f>
        <v>Medium</v>
      </c>
      <c r="N494" s="2">
        <f>YEAR(Sheet1[[#This Row],[policy_start_date]])</f>
        <v>2023</v>
      </c>
      <c r="O494" s="2" t="str">
        <f>TEXT(Sheet1[[#This Row],[policy_start_date]],"mmm")</f>
        <v>Aug</v>
      </c>
      <c r="P494" s="2" t="str">
        <f>"Q"&amp;ROUNDUP(MONTH(Sheet1[[#This Row],[policy_start_date]])/3,0)</f>
        <v>Q3</v>
      </c>
      <c r="Q494" s="2">
        <f ca="1">DATEDIF(Sheet1[[#This Row],[policy_start_date]],TODAY(),"D")</f>
        <v>1076</v>
      </c>
      <c r="R494" s="2">
        <f>YEAR(Sheet1[[#This Row],[policy_end_date]])</f>
        <v>2023</v>
      </c>
      <c r="S494" s="2" t="str">
        <f>TEXT(Sheet1[[#This Row],[policy_end_date]],"mmm")</f>
        <v>Sep</v>
      </c>
      <c r="T494" s="2" t="str">
        <f>IF(Sheet1[[#This Row],[status]]="Active","Active","Inactive")</f>
        <v>Active</v>
      </c>
      <c r="U494" s="6">
        <f>Sheet1[[#This Row],[coverage_amount]]/Sheet1[[#This Row],[annual_premium]]</f>
        <v>27.614782610637636</v>
      </c>
    </row>
    <row r="495" spans="1:21" x14ac:dyDescent="0.3">
      <c r="A495" s="2" t="s">
        <v>1184</v>
      </c>
      <c r="B495" s="2" t="s">
        <v>1185</v>
      </c>
      <c r="C495" s="2" t="s">
        <v>27</v>
      </c>
      <c r="D495" s="51">
        <v>529629.31999999995</v>
      </c>
      <c r="E495" s="51">
        <v>34718.81</v>
      </c>
      <c r="F495" s="1">
        <v>44711</v>
      </c>
      <c r="G495" s="1">
        <v>44931</v>
      </c>
      <c r="H495" s="2" t="s">
        <v>1038</v>
      </c>
      <c r="I495" s="2" t="s">
        <v>29</v>
      </c>
      <c r="J495">
        <f>Sheet1[[#This Row],[policy_end_date]]-Sheet1[[#This Row],[policy_start_date]]</f>
        <v>220</v>
      </c>
      <c r="K495" s="5">
        <f>(Sheet1[[#This Row],[policy_end_date]]-Sheet1[[#This Row],[policy_start_date]])/365</f>
        <v>0.60273972602739723</v>
      </c>
      <c r="L495" s="2" t="str">
        <f>IF(Sheet1[[#This Row],[coverage_amount]]&lt;300000,"Low",IF(Sheet1[[#This Row],[coverage_amount]]&lt;700000,"Medium","High"))</f>
        <v>Medium</v>
      </c>
      <c r="M495" s="2" t="str">
        <f>IF(Sheet1[[#This Row],[annual_premium]]&lt;15000,"Low",IF(Sheet1[[#This Row],[annual_premium]]&lt;35000,"Medium","High"))</f>
        <v>Medium</v>
      </c>
      <c r="N495" s="2">
        <f>YEAR(Sheet1[[#This Row],[policy_start_date]])</f>
        <v>2022</v>
      </c>
      <c r="O495" s="2" t="str">
        <f>TEXT(Sheet1[[#This Row],[policy_start_date]],"mmm")</f>
        <v>May</v>
      </c>
      <c r="P495" s="2" t="str">
        <f>"Q"&amp;ROUNDUP(MONTH(Sheet1[[#This Row],[policy_start_date]])/3,0)</f>
        <v>Q2</v>
      </c>
      <c r="Q495" s="2">
        <f ca="1">DATEDIF(Sheet1[[#This Row],[policy_start_date]],TODAY(),"D")</f>
        <v>1521</v>
      </c>
      <c r="R495" s="2">
        <f>YEAR(Sheet1[[#This Row],[policy_end_date]])</f>
        <v>2023</v>
      </c>
      <c r="S495" s="2" t="str">
        <f>TEXT(Sheet1[[#This Row],[policy_end_date]],"mmm")</f>
        <v>Jan</v>
      </c>
      <c r="T495" s="2" t="str">
        <f>IF(Sheet1[[#This Row],[status]]="Active","Active","Inactive")</f>
        <v>Inactive</v>
      </c>
      <c r="U495" s="6">
        <f>Sheet1[[#This Row],[coverage_amount]]/Sheet1[[#This Row],[annual_premium]]</f>
        <v>15.254823538018728</v>
      </c>
    </row>
    <row r="496" spans="1:21" x14ac:dyDescent="0.3">
      <c r="A496" s="2" t="s">
        <v>1186</v>
      </c>
      <c r="B496" s="2" t="s">
        <v>1187</v>
      </c>
      <c r="C496" s="2" t="s">
        <v>39</v>
      </c>
      <c r="D496" s="51">
        <v>338855.5</v>
      </c>
      <c r="E496" s="51">
        <v>40010.410000000003</v>
      </c>
      <c r="F496" s="1">
        <v>45241</v>
      </c>
      <c r="G496" s="1">
        <v>45303</v>
      </c>
      <c r="H496" s="2" t="s">
        <v>208</v>
      </c>
      <c r="I496" s="2" t="s">
        <v>13</v>
      </c>
      <c r="J496">
        <f>Sheet1[[#This Row],[policy_end_date]]-Sheet1[[#This Row],[policy_start_date]]</f>
        <v>62</v>
      </c>
      <c r="K496" s="5">
        <f>(Sheet1[[#This Row],[policy_end_date]]-Sheet1[[#This Row],[policy_start_date]])/365</f>
        <v>0.16986301369863013</v>
      </c>
      <c r="L496" s="2" t="str">
        <f>IF(Sheet1[[#This Row],[coverage_amount]]&lt;300000,"Low",IF(Sheet1[[#This Row],[coverage_amount]]&lt;700000,"Medium","High"))</f>
        <v>Medium</v>
      </c>
      <c r="M496" s="2" t="str">
        <f>IF(Sheet1[[#This Row],[annual_premium]]&lt;15000,"Low",IF(Sheet1[[#This Row],[annual_premium]]&lt;35000,"Medium","High"))</f>
        <v>High</v>
      </c>
      <c r="N496" s="2">
        <f>YEAR(Sheet1[[#This Row],[policy_start_date]])</f>
        <v>2023</v>
      </c>
      <c r="O496" s="2" t="str">
        <f>TEXT(Sheet1[[#This Row],[policy_start_date]],"mmm")</f>
        <v>Nov</v>
      </c>
      <c r="P496" s="2" t="str">
        <f>"Q"&amp;ROUNDUP(MONTH(Sheet1[[#This Row],[policy_start_date]])/3,0)</f>
        <v>Q4</v>
      </c>
      <c r="Q496" s="2">
        <f ca="1">DATEDIF(Sheet1[[#This Row],[policy_start_date]],TODAY(),"D")</f>
        <v>991</v>
      </c>
      <c r="R496" s="2">
        <f>YEAR(Sheet1[[#This Row],[policy_end_date]])</f>
        <v>2024</v>
      </c>
      <c r="S496" s="2" t="str">
        <f>TEXT(Sheet1[[#This Row],[policy_end_date]],"mmm")</f>
        <v>Jan</v>
      </c>
      <c r="T496" s="2" t="str">
        <f>IF(Sheet1[[#This Row],[status]]="Active","Active","Inactive")</f>
        <v>Active</v>
      </c>
      <c r="U496" s="6">
        <f>Sheet1[[#This Row],[coverage_amount]]/Sheet1[[#This Row],[annual_premium]]</f>
        <v>8.4691833950214441</v>
      </c>
    </row>
    <row r="497" spans="1:21" x14ac:dyDescent="0.3">
      <c r="A497" s="2" t="s">
        <v>1188</v>
      </c>
      <c r="B497" s="2" t="s">
        <v>1189</v>
      </c>
      <c r="C497" s="2" t="s">
        <v>11</v>
      </c>
      <c r="D497" s="51">
        <v>884959.1</v>
      </c>
      <c r="E497" s="51">
        <v>49578.69</v>
      </c>
      <c r="F497" s="1">
        <v>44150</v>
      </c>
      <c r="G497" s="1">
        <v>44746</v>
      </c>
      <c r="H497" s="2" t="s">
        <v>537</v>
      </c>
      <c r="I497" s="2" t="s">
        <v>18</v>
      </c>
      <c r="J497">
        <f>Sheet1[[#This Row],[policy_end_date]]-Sheet1[[#This Row],[policy_start_date]]</f>
        <v>596</v>
      </c>
      <c r="K497" s="5">
        <f>(Sheet1[[#This Row],[policy_end_date]]-Sheet1[[#This Row],[policy_start_date]])/365</f>
        <v>1.6328767123287671</v>
      </c>
      <c r="L497" s="2" t="str">
        <f>IF(Sheet1[[#This Row],[coverage_amount]]&lt;300000,"Low",IF(Sheet1[[#This Row],[coverage_amount]]&lt;700000,"Medium","High"))</f>
        <v>High</v>
      </c>
      <c r="M497" s="2" t="str">
        <f>IF(Sheet1[[#This Row],[annual_premium]]&lt;15000,"Low",IF(Sheet1[[#This Row],[annual_premium]]&lt;35000,"Medium","High"))</f>
        <v>High</v>
      </c>
      <c r="N497" s="2">
        <f>YEAR(Sheet1[[#This Row],[policy_start_date]])</f>
        <v>2020</v>
      </c>
      <c r="O497" s="2" t="str">
        <f>TEXT(Sheet1[[#This Row],[policy_start_date]],"mmm")</f>
        <v>Nov</v>
      </c>
      <c r="P497" s="2" t="str">
        <f>"Q"&amp;ROUNDUP(MONTH(Sheet1[[#This Row],[policy_start_date]])/3,0)</f>
        <v>Q4</v>
      </c>
      <c r="Q497" s="2">
        <f ca="1">DATEDIF(Sheet1[[#This Row],[policy_start_date]],TODAY(),"D")</f>
        <v>2082</v>
      </c>
      <c r="R497" s="2">
        <f>YEAR(Sheet1[[#This Row],[policy_end_date]])</f>
        <v>2022</v>
      </c>
      <c r="S497" s="2" t="str">
        <f>TEXT(Sheet1[[#This Row],[policy_end_date]],"mmm")</f>
        <v>Jul</v>
      </c>
      <c r="T497" s="2" t="str">
        <f>IF(Sheet1[[#This Row],[status]]="Active","Active","Inactive")</f>
        <v>Inactive</v>
      </c>
      <c r="U497" s="6">
        <f>Sheet1[[#This Row],[coverage_amount]]/Sheet1[[#This Row],[annual_premium]]</f>
        <v>17.849586183096001</v>
      </c>
    </row>
    <row r="498" spans="1:21" x14ac:dyDescent="0.3">
      <c r="A498" s="2" t="s">
        <v>1190</v>
      </c>
      <c r="B498" s="2" t="s">
        <v>1191</v>
      </c>
      <c r="C498" s="2" t="s">
        <v>16</v>
      </c>
      <c r="D498" s="51">
        <v>358637.87</v>
      </c>
      <c r="E498" s="51">
        <v>32246.66</v>
      </c>
      <c r="F498" s="1">
        <v>45027</v>
      </c>
      <c r="G498" s="1">
        <v>45578</v>
      </c>
      <c r="H498" s="2" t="s">
        <v>1192</v>
      </c>
      <c r="I498" s="2" t="s">
        <v>29</v>
      </c>
      <c r="J498">
        <f>Sheet1[[#This Row],[policy_end_date]]-Sheet1[[#This Row],[policy_start_date]]</f>
        <v>551</v>
      </c>
      <c r="K498" s="5">
        <f>(Sheet1[[#This Row],[policy_end_date]]-Sheet1[[#This Row],[policy_start_date]])/365</f>
        <v>1.5095890410958903</v>
      </c>
      <c r="L498" s="2" t="str">
        <f>IF(Sheet1[[#This Row],[coverage_amount]]&lt;300000,"Low",IF(Sheet1[[#This Row],[coverage_amount]]&lt;700000,"Medium","High"))</f>
        <v>Medium</v>
      </c>
      <c r="M498" s="2" t="str">
        <f>IF(Sheet1[[#This Row],[annual_premium]]&lt;15000,"Low",IF(Sheet1[[#This Row],[annual_premium]]&lt;35000,"Medium","High"))</f>
        <v>Medium</v>
      </c>
      <c r="N498" s="2">
        <f>YEAR(Sheet1[[#This Row],[policy_start_date]])</f>
        <v>2023</v>
      </c>
      <c r="O498" s="2" t="str">
        <f>TEXT(Sheet1[[#This Row],[policy_start_date]],"mmm")</f>
        <v>Apr</v>
      </c>
      <c r="P498" s="2" t="str">
        <f>"Q"&amp;ROUNDUP(MONTH(Sheet1[[#This Row],[policy_start_date]])/3,0)</f>
        <v>Q2</v>
      </c>
      <c r="Q498" s="2">
        <f ca="1">DATEDIF(Sheet1[[#This Row],[policy_start_date]],TODAY(),"D")</f>
        <v>1205</v>
      </c>
      <c r="R498" s="2">
        <f>YEAR(Sheet1[[#This Row],[policy_end_date]])</f>
        <v>2024</v>
      </c>
      <c r="S498" s="2" t="str">
        <f>TEXT(Sheet1[[#This Row],[policy_end_date]],"mmm")</f>
        <v>Oct</v>
      </c>
      <c r="T498" s="2" t="str">
        <f>IF(Sheet1[[#This Row],[status]]="Active","Active","Inactive")</f>
        <v>Inactive</v>
      </c>
      <c r="U498" s="6">
        <f>Sheet1[[#This Row],[coverage_amount]]/Sheet1[[#This Row],[annual_premium]]</f>
        <v>11.121705937917291</v>
      </c>
    </row>
    <row r="499" spans="1:21" x14ac:dyDescent="0.3">
      <c r="A499" s="2" t="s">
        <v>1193</v>
      </c>
      <c r="B499" s="2" t="s">
        <v>1194</v>
      </c>
      <c r="C499" s="2" t="s">
        <v>16</v>
      </c>
      <c r="D499" s="51">
        <v>823630.54</v>
      </c>
      <c r="E499" s="51">
        <v>19764.669999999998</v>
      </c>
      <c r="F499" s="1">
        <v>45132</v>
      </c>
      <c r="G499" s="1">
        <v>45820</v>
      </c>
      <c r="H499" s="2" t="s">
        <v>413</v>
      </c>
      <c r="I499" s="2" t="s">
        <v>13</v>
      </c>
      <c r="J499">
        <f>Sheet1[[#This Row],[policy_end_date]]-Sheet1[[#This Row],[policy_start_date]]</f>
        <v>688</v>
      </c>
      <c r="K499" s="5">
        <f>(Sheet1[[#This Row],[policy_end_date]]-Sheet1[[#This Row],[policy_start_date]])/365</f>
        <v>1.8849315068493151</v>
      </c>
      <c r="L499" s="2" t="str">
        <f>IF(Sheet1[[#This Row],[coverage_amount]]&lt;300000,"Low",IF(Sheet1[[#This Row],[coverage_amount]]&lt;700000,"Medium","High"))</f>
        <v>High</v>
      </c>
      <c r="M499" s="2" t="str">
        <f>IF(Sheet1[[#This Row],[annual_premium]]&lt;15000,"Low",IF(Sheet1[[#This Row],[annual_premium]]&lt;35000,"Medium","High"))</f>
        <v>Medium</v>
      </c>
      <c r="N499" s="2">
        <f>YEAR(Sheet1[[#This Row],[policy_start_date]])</f>
        <v>2023</v>
      </c>
      <c r="O499" s="2" t="str">
        <f>TEXT(Sheet1[[#This Row],[policy_start_date]],"mmm")</f>
        <v>Jul</v>
      </c>
      <c r="P499" s="2" t="str">
        <f>"Q"&amp;ROUNDUP(MONTH(Sheet1[[#This Row],[policy_start_date]])/3,0)</f>
        <v>Q3</v>
      </c>
      <c r="Q499" s="2">
        <f ca="1">DATEDIF(Sheet1[[#This Row],[policy_start_date]],TODAY(),"D")</f>
        <v>1100</v>
      </c>
      <c r="R499" s="2">
        <f>YEAR(Sheet1[[#This Row],[policy_end_date]])</f>
        <v>2025</v>
      </c>
      <c r="S499" s="2" t="str">
        <f>TEXT(Sheet1[[#This Row],[policy_end_date]],"mmm")</f>
        <v>Jun</v>
      </c>
      <c r="T499" s="2" t="str">
        <f>IF(Sheet1[[#This Row],[status]]="Active","Active","Inactive")</f>
        <v>Active</v>
      </c>
      <c r="U499" s="6">
        <f>Sheet1[[#This Row],[coverage_amount]]/Sheet1[[#This Row],[annual_premium]]</f>
        <v>41.671858928077228</v>
      </c>
    </row>
    <row r="500" spans="1:21" x14ac:dyDescent="0.3">
      <c r="A500" s="2" t="s">
        <v>1195</v>
      </c>
      <c r="B500" s="2" t="s">
        <v>1196</v>
      </c>
      <c r="C500" s="2" t="s">
        <v>27</v>
      </c>
      <c r="D500" s="51">
        <v>967982.29</v>
      </c>
      <c r="E500" s="51">
        <v>8637.0400000000009</v>
      </c>
      <c r="F500" s="1">
        <v>44709</v>
      </c>
      <c r="G500" s="1">
        <v>45622</v>
      </c>
      <c r="H500" s="2" t="s">
        <v>1197</v>
      </c>
      <c r="I500" s="2" t="s">
        <v>13</v>
      </c>
      <c r="J500">
        <f>Sheet1[[#This Row],[policy_end_date]]-Sheet1[[#This Row],[policy_start_date]]</f>
        <v>913</v>
      </c>
      <c r="K500" s="5">
        <f>(Sheet1[[#This Row],[policy_end_date]]-Sheet1[[#This Row],[policy_start_date]])/365</f>
        <v>2.5013698630136987</v>
      </c>
      <c r="L500" s="2" t="str">
        <f>IF(Sheet1[[#This Row],[coverage_amount]]&lt;300000,"Low",IF(Sheet1[[#This Row],[coverage_amount]]&lt;700000,"Medium","High"))</f>
        <v>High</v>
      </c>
      <c r="M500" s="2" t="str">
        <f>IF(Sheet1[[#This Row],[annual_premium]]&lt;15000,"Low",IF(Sheet1[[#This Row],[annual_premium]]&lt;35000,"Medium","High"))</f>
        <v>Low</v>
      </c>
      <c r="N500" s="2">
        <f>YEAR(Sheet1[[#This Row],[policy_start_date]])</f>
        <v>2022</v>
      </c>
      <c r="O500" s="2" t="str">
        <f>TEXT(Sheet1[[#This Row],[policy_start_date]],"mmm")</f>
        <v>May</v>
      </c>
      <c r="P500" s="2" t="str">
        <f>"Q"&amp;ROUNDUP(MONTH(Sheet1[[#This Row],[policy_start_date]])/3,0)</f>
        <v>Q2</v>
      </c>
      <c r="Q500" s="2">
        <f ca="1">DATEDIF(Sheet1[[#This Row],[policy_start_date]],TODAY(),"D")</f>
        <v>1523</v>
      </c>
      <c r="R500" s="2">
        <f>YEAR(Sheet1[[#This Row],[policy_end_date]])</f>
        <v>2024</v>
      </c>
      <c r="S500" s="2" t="str">
        <f>TEXT(Sheet1[[#This Row],[policy_end_date]],"mmm")</f>
        <v>Nov</v>
      </c>
      <c r="T500" s="2" t="str">
        <f>IF(Sheet1[[#This Row],[status]]="Active","Active","Inactive")</f>
        <v>Active</v>
      </c>
      <c r="U500" s="6">
        <f>Sheet1[[#This Row],[coverage_amount]]/Sheet1[[#This Row],[annual_premium]]</f>
        <v>112.0733827792855</v>
      </c>
    </row>
    <row r="501" spans="1:21" x14ac:dyDescent="0.3">
      <c r="A501" s="2" t="s">
        <v>1198</v>
      </c>
      <c r="B501" s="2" t="s">
        <v>1199</v>
      </c>
      <c r="C501" s="2" t="s">
        <v>35</v>
      </c>
      <c r="D501" s="51">
        <v>831106.65</v>
      </c>
      <c r="E501" s="51">
        <v>15173.36</v>
      </c>
      <c r="F501" s="1">
        <v>44431</v>
      </c>
      <c r="G501" s="1">
        <v>44478</v>
      </c>
      <c r="H501" s="2" t="s">
        <v>413</v>
      </c>
      <c r="I501" s="2" t="s">
        <v>29</v>
      </c>
      <c r="J501">
        <f>Sheet1[[#This Row],[policy_end_date]]-Sheet1[[#This Row],[policy_start_date]]</f>
        <v>47</v>
      </c>
      <c r="K501" s="5">
        <f>(Sheet1[[#This Row],[policy_end_date]]-Sheet1[[#This Row],[policy_start_date]])/365</f>
        <v>0.12876712328767123</v>
      </c>
      <c r="L501" s="2" t="str">
        <f>IF(Sheet1[[#This Row],[coverage_amount]]&lt;300000,"Low",IF(Sheet1[[#This Row],[coverage_amount]]&lt;700000,"Medium","High"))</f>
        <v>High</v>
      </c>
      <c r="M501" s="2" t="str">
        <f>IF(Sheet1[[#This Row],[annual_premium]]&lt;15000,"Low",IF(Sheet1[[#This Row],[annual_premium]]&lt;35000,"Medium","High"))</f>
        <v>Medium</v>
      </c>
      <c r="N501" s="2">
        <f>YEAR(Sheet1[[#This Row],[policy_start_date]])</f>
        <v>2021</v>
      </c>
      <c r="O501" s="2" t="str">
        <f>TEXT(Sheet1[[#This Row],[policy_start_date]],"mmm")</f>
        <v>Aug</v>
      </c>
      <c r="P501" s="2" t="str">
        <f>"Q"&amp;ROUNDUP(MONTH(Sheet1[[#This Row],[policy_start_date]])/3,0)</f>
        <v>Q3</v>
      </c>
      <c r="Q501" s="2">
        <f ca="1">DATEDIF(Sheet1[[#This Row],[policy_start_date]],TODAY(),"D")</f>
        <v>1801</v>
      </c>
      <c r="R501" s="2">
        <f>YEAR(Sheet1[[#This Row],[policy_end_date]])</f>
        <v>2021</v>
      </c>
      <c r="S501" s="2" t="str">
        <f>TEXT(Sheet1[[#This Row],[policy_end_date]],"mmm")</f>
        <v>Oct</v>
      </c>
      <c r="T501" s="2" t="str">
        <f>IF(Sheet1[[#This Row],[status]]="Active","Active","Inactive")</f>
        <v>Inactive</v>
      </c>
      <c r="U501" s="6">
        <f>Sheet1[[#This Row],[coverage_amount]]/Sheet1[[#This Row],[annual_premium]]</f>
        <v>54.774067839951073</v>
      </c>
    </row>
    <row r="502" spans="1:21" x14ac:dyDescent="0.3">
      <c r="A502" s="2" t="s">
        <v>1200</v>
      </c>
      <c r="B502" s="2" t="s">
        <v>1201</v>
      </c>
      <c r="C502" s="2" t="s">
        <v>27</v>
      </c>
      <c r="D502" s="51">
        <v>696326.36</v>
      </c>
      <c r="E502" s="51">
        <v>45185.96</v>
      </c>
      <c r="F502" s="1">
        <v>44830</v>
      </c>
      <c r="G502" s="1">
        <v>45554</v>
      </c>
      <c r="H502" s="2" t="s">
        <v>574</v>
      </c>
      <c r="I502" s="2" t="s">
        <v>29</v>
      </c>
      <c r="J502">
        <f>Sheet1[[#This Row],[policy_end_date]]-Sheet1[[#This Row],[policy_start_date]]</f>
        <v>724</v>
      </c>
      <c r="K502" s="5">
        <f>(Sheet1[[#This Row],[policy_end_date]]-Sheet1[[#This Row],[policy_start_date]])/365</f>
        <v>1.9835616438356165</v>
      </c>
      <c r="L502" s="2" t="str">
        <f>IF(Sheet1[[#This Row],[coverage_amount]]&lt;300000,"Low",IF(Sheet1[[#This Row],[coverage_amount]]&lt;700000,"Medium","High"))</f>
        <v>Medium</v>
      </c>
      <c r="M502" s="2" t="str">
        <f>IF(Sheet1[[#This Row],[annual_premium]]&lt;15000,"Low",IF(Sheet1[[#This Row],[annual_premium]]&lt;35000,"Medium","High"))</f>
        <v>High</v>
      </c>
      <c r="N502" s="2">
        <f>YEAR(Sheet1[[#This Row],[policy_start_date]])</f>
        <v>2022</v>
      </c>
      <c r="O502" s="2" t="str">
        <f>TEXT(Sheet1[[#This Row],[policy_start_date]],"mmm")</f>
        <v>Sep</v>
      </c>
      <c r="P502" s="2" t="str">
        <f>"Q"&amp;ROUNDUP(MONTH(Sheet1[[#This Row],[policy_start_date]])/3,0)</f>
        <v>Q3</v>
      </c>
      <c r="Q502" s="2">
        <f ca="1">DATEDIF(Sheet1[[#This Row],[policy_start_date]],TODAY(),"D")</f>
        <v>1402</v>
      </c>
      <c r="R502" s="2">
        <f>YEAR(Sheet1[[#This Row],[policy_end_date]])</f>
        <v>2024</v>
      </c>
      <c r="S502" s="2" t="str">
        <f>TEXT(Sheet1[[#This Row],[policy_end_date]],"mmm")</f>
        <v>Sep</v>
      </c>
      <c r="T502" s="2" t="str">
        <f>IF(Sheet1[[#This Row],[status]]="Active","Active","Inactive")</f>
        <v>Inactive</v>
      </c>
      <c r="U502" s="6">
        <f>Sheet1[[#This Row],[coverage_amount]]/Sheet1[[#This Row],[annual_premium]]</f>
        <v>15.41023716216276</v>
      </c>
    </row>
    <row r="503" spans="1:21" x14ac:dyDescent="0.3">
      <c r="A503" s="2" t="s">
        <v>1202</v>
      </c>
      <c r="B503" s="2" t="s">
        <v>1203</v>
      </c>
      <c r="C503" s="2" t="s">
        <v>39</v>
      </c>
      <c r="D503" s="51">
        <v>859022.62</v>
      </c>
      <c r="E503" s="51">
        <v>38006.92</v>
      </c>
      <c r="F503" s="1">
        <v>44297</v>
      </c>
      <c r="G503" s="1">
        <v>45125</v>
      </c>
      <c r="H503" s="2" t="s">
        <v>1204</v>
      </c>
      <c r="I503" s="2" t="s">
        <v>18</v>
      </c>
      <c r="J503">
        <f>Sheet1[[#This Row],[policy_end_date]]-Sheet1[[#This Row],[policy_start_date]]</f>
        <v>828</v>
      </c>
      <c r="K503" s="5">
        <f>(Sheet1[[#This Row],[policy_end_date]]-Sheet1[[#This Row],[policy_start_date]])/365</f>
        <v>2.2684931506849315</v>
      </c>
      <c r="L503" s="2" t="str">
        <f>IF(Sheet1[[#This Row],[coverage_amount]]&lt;300000,"Low",IF(Sheet1[[#This Row],[coverage_amount]]&lt;700000,"Medium","High"))</f>
        <v>High</v>
      </c>
      <c r="M503" s="2" t="str">
        <f>IF(Sheet1[[#This Row],[annual_premium]]&lt;15000,"Low",IF(Sheet1[[#This Row],[annual_premium]]&lt;35000,"Medium","High"))</f>
        <v>High</v>
      </c>
      <c r="N503" s="2">
        <f>YEAR(Sheet1[[#This Row],[policy_start_date]])</f>
        <v>2021</v>
      </c>
      <c r="O503" s="2" t="str">
        <f>TEXT(Sheet1[[#This Row],[policy_start_date]],"mmm")</f>
        <v>Apr</v>
      </c>
      <c r="P503" s="2" t="str">
        <f>"Q"&amp;ROUNDUP(MONTH(Sheet1[[#This Row],[policy_start_date]])/3,0)</f>
        <v>Q2</v>
      </c>
      <c r="Q503" s="2">
        <f ca="1">DATEDIF(Sheet1[[#This Row],[policy_start_date]],TODAY(),"D")</f>
        <v>1935</v>
      </c>
      <c r="R503" s="2">
        <f>YEAR(Sheet1[[#This Row],[policy_end_date]])</f>
        <v>2023</v>
      </c>
      <c r="S503" s="2" t="str">
        <f>TEXT(Sheet1[[#This Row],[policy_end_date]],"mmm")</f>
        <v>Jul</v>
      </c>
      <c r="T503" s="2" t="str">
        <f>IF(Sheet1[[#This Row],[status]]="Active","Active","Inactive")</f>
        <v>Inactive</v>
      </c>
      <c r="U503" s="6">
        <f>Sheet1[[#This Row],[coverage_amount]]/Sheet1[[#This Row],[annual_premium]]</f>
        <v>22.601742524782331</v>
      </c>
    </row>
    <row r="504" spans="1:21" x14ac:dyDescent="0.3">
      <c r="A504" s="2" t="s">
        <v>1205</v>
      </c>
      <c r="B504" s="2" t="s">
        <v>1206</v>
      </c>
      <c r="C504" s="2" t="s">
        <v>16</v>
      </c>
      <c r="D504" s="51">
        <v>927686.77</v>
      </c>
      <c r="E504" s="51">
        <v>5741.2</v>
      </c>
      <c r="F504" s="1">
        <v>44495</v>
      </c>
      <c r="G504" s="1">
        <v>44628</v>
      </c>
      <c r="H504" s="2" t="s">
        <v>64</v>
      </c>
      <c r="I504" s="2" t="s">
        <v>29</v>
      </c>
      <c r="J504">
        <f>Sheet1[[#This Row],[policy_end_date]]-Sheet1[[#This Row],[policy_start_date]]</f>
        <v>133</v>
      </c>
      <c r="K504" s="5">
        <f>(Sheet1[[#This Row],[policy_end_date]]-Sheet1[[#This Row],[policy_start_date]])/365</f>
        <v>0.36438356164383562</v>
      </c>
      <c r="L504" s="2" t="str">
        <f>IF(Sheet1[[#This Row],[coverage_amount]]&lt;300000,"Low",IF(Sheet1[[#This Row],[coverage_amount]]&lt;700000,"Medium","High"))</f>
        <v>High</v>
      </c>
      <c r="M504" s="2" t="str">
        <f>IF(Sheet1[[#This Row],[annual_premium]]&lt;15000,"Low",IF(Sheet1[[#This Row],[annual_premium]]&lt;35000,"Medium","High"))</f>
        <v>Low</v>
      </c>
      <c r="N504" s="2">
        <f>YEAR(Sheet1[[#This Row],[policy_start_date]])</f>
        <v>2021</v>
      </c>
      <c r="O504" s="2" t="str">
        <f>TEXT(Sheet1[[#This Row],[policy_start_date]],"mmm")</f>
        <v>Oct</v>
      </c>
      <c r="P504" s="2" t="str">
        <f>"Q"&amp;ROUNDUP(MONTH(Sheet1[[#This Row],[policy_start_date]])/3,0)</f>
        <v>Q4</v>
      </c>
      <c r="Q504" s="2">
        <f ca="1">DATEDIF(Sheet1[[#This Row],[policy_start_date]],TODAY(),"D")</f>
        <v>1737</v>
      </c>
      <c r="R504" s="2">
        <f>YEAR(Sheet1[[#This Row],[policy_end_date]])</f>
        <v>2022</v>
      </c>
      <c r="S504" s="2" t="str">
        <f>TEXT(Sheet1[[#This Row],[policy_end_date]],"mmm")</f>
        <v>Mar</v>
      </c>
      <c r="T504" s="2" t="str">
        <f>IF(Sheet1[[#This Row],[status]]="Active","Active","Inactive")</f>
        <v>Inactive</v>
      </c>
      <c r="U504" s="6">
        <f>Sheet1[[#This Row],[coverage_amount]]/Sheet1[[#This Row],[annual_premium]]</f>
        <v>161.58412352818226</v>
      </c>
    </row>
    <row r="505" spans="1:21" x14ac:dyDescent="0.3">
      <c r="A505" s="2" t="s">
        <v>1207</v>
      </c>
      <c r="B505" s="2" t="s">
        <v>1208</v>
      </c>
      <c r="C505" s="2" t="s">
        <v>39</v>
      </c>
      <c r="D505" s="51">
        <v>784387.86</v>
      </c>
      <c r="E505" s="51">
        <v>8447.39</v>
      </c>
      <c r="F505" s="1">
        <v>45357</v>
      </c>
      <c r="G505" s="1">
        <v>45436</v>
      </c>
      <c r="H505" s="2" t="s">
        <v>176</v>
      </c>
      <c r="I505" s="2" t="s">
        <v>13</v>
      </c>
      <c r="J505">
        <f>Sheet1[[#This Row],[policy_end_date]]-Sheet1[[#This Row],[policy_start_date]]</f>
        <v>79</v>
      </c>
      <c r="K505" s="5">
        <f>(Sheet1[[#This Row],[policy_end_date]]-Sheet1[[#This Row],[policy_start_date]])/365</f>
        <v>0.21643835616438356</v>
      </c>
      <c r="L505" s="2" t="str">
        <f>IF(Sheet1[[#This Row],[coverage_amount]]&lt;300000,"Low",IF(Sheet1[[#This Row],[coverage_amount]]&lt;700000,"Medium","High"))</f>
        <v>High</v>
      </c>
      <c r="M505" s="2" t="str">
        <f>IF(Sheet1[[#This Row],[annual_premium]]&lt;15000,"Low",IF(Sheet1[[#This Row],[annual_premium]]&lt;35000,"Medium","High"))</f>
        <v>Low</v>
      </c>
      <c r="N505" s="2">
        <f>YEAR(Sheet1[[#This Row],[policy_start_date]])</f>
        <v>2024</v>
      </c>
      <c r="O505" s="2" t="str">
        <f>TEXT(Sheet1[[#This Row],[policy_start_date]],"mmm")</f>
        <v>Mar</v>
      </c>
      <c r="P505" s="2" t="str">
        <f>"Q"&amp;ROUNDUP(MONTH(Sheet1[[#This Row],[policy_start_date]])/3,0)</f>
        <v>Q1</v>
      </c>
      <c r="Q505" s="2">
        <f ca="1">DATEDIF(Sheet1[[#This Row],[policy_start_date]],TODAY(),"D")</f>
        <v>875</v>
      </c>
      <c r="R505" s="2">
        <f>YEAR(Sheet1[[#This Row],[policy_end_date]])</f>
        <v>2024</v>
      </c>
      <c r="S505" s="2" t="str">
        <f>TEXT(Sheet1[[#This Row],[policy_end_date]],"mmm")</f>
        <v>May</v>
      </c>
      <c r="T505" s="2" t="str">
        <f>IF(Sheet1[[#This Row],[status]]="Active","Active","Inactive")</f>
        <v>Active</v>
      </c>
      <c r="U505" s="6">
        <f>Sheet1[[#This Row],[coverage_amount]]/Sheet1[[#This Row],[annual_premium]]</f>
        <v>92.855646536977702</v>
      </c>
    </row>
    <row r="506" spans="1:21" x14ac:dyDescent="0.3">
      <c r="A506" s="2" t="s">
        <v>1209</v>
      </c>
      <c r="B506" s="2" t="s">
        <v>846</v>
      </c>
      <c r="C506" s="2" t="s">
        <v>16</v>
      </c>
      <c r="D506" s="51">
        <v>281528.92</v>
      </c>
      <c r="E506" s="51">
        <v>16510.78</v>
      </c>
      <c r="F506" s="1">
        <v>45131</v>
      </c>
      <c r="G506" s="1">
        <v>45398</v>
      </c>
      <c r="H506" s="2" t="s">
        <v>353</v>
      </c>
      <c r="I506" s="2" t="s">
        <v>13</v>
      </c>
      <c r="J506">
        <f>Sheet1[[#This Row],[policy_end_date]]-Sheet1[[#This Row],[policy_start_date]]</f>
        <v>267</v>
      </c>
      <c r="K506" s="5">
        <f>(Sheet1[[#This Row],[policy_end_date]]-Sheet1[[#This Row],[policy_start_date]])/365</f>
        <v>0.73150684931506849</v>
      </c>
      <c r="L506" s="2" t="str">
        <f>IF(Sheet1[[#This Row],[coverage_amount]]&lt;300000,"Low",IF(Sheet1[[#This Row],[coverage_amount]]&lt;700000,"Medium","High"))</f>
        <v>Low</v>
      </c>
      <c r="M506" s="2" t="str">
        <f>IF(Sheet1[[#This Row],[annual_premium]]&lt;15000,"Low",IF(Sheet1[[#This Row],[annual_premium]]&lt;35000,"Medium","High"))</f>
        <v>Medium</v>
      </c>
      <c r="N506" s="2">
        <f>YEAR(Sheet1[[#This Row],[policy_start_date]])</f>
        <v>2023</v>
      </c>
      <c r="O506" s="2" t="str">
        <f>TEXT(Sheet1[[#This Row],[policy_start_date]],"mmm")</f>
        <v>Jul</v>
      </c>
      <c r="P506" s="2" t="str">
        <f>"Q"&amp;ROUNDUP(MONTH(Sheet1[[#This Row],[policy_start_date]])/3,0)</f>
        <v>Q3</v>
      </c>
      <c r="Q506" s="2">
        <f ca="1">DATEDIF(Sheet1[[#This Row],[policy_start_date]],TODAY(),"D")</f>
        <v>1101</v>
      </c>
      <c r="R506" s="2">
        <f>YEAR(Sheet1[[#This Row],[policy_end_date]])</f>
        <v>2024</v>
      </c>
      <c r="S506" s="2" t="str">
        <f>TEXT(Sheet1[[#This Row],[policy_end_date]],"mmm")</f>
        <v>Apr</v>
      </c>
      <c r="T506" s="2" t="str">
        <f>IF(Sheet1[[#This Row],[status]]="Active","Active","Inactive")</f>
        <v>Active</v>
      </c>
      <c r="U506" s="6">
        <f>Sheet1[[#This Row],[coverage_amount]]/Sheet1[[#This Row],[annual_premium]]</f>
        <v>17.051218658355328</v>
      </c>
    </row>
    <row r="507" spans="1:21" x14ac:dyDescent="0.3">
      <c r="A507" s="2" t="s">
        <v>1210</v>
      </c>
      <c r="B507" s="2" t="s">
        <v>1211</v>
      </c>
      <c r="C507" s="2" t="s">
        <v>16</v>
      </c>
      <c r="D507" s="51">
        <v>524787.73</v>
      </c>
      <c r="E507" s="51">
        <v>29800.1</v>
      </c>
      <c r="F507" s="1">
        <v>45221</v>
      </c>
      <c r="G507" s="1">
        <v>45372</v>
      </c>
      <c r="H507" s="2" t="s">
        <v>298</v>
      </c>
      <c r="I507" s="2" t="s">
        <v>18</v>
      </c>
      <c r="J507">
        <f>Sheet1[[#This Row],[policy_end_date]]-Sheet1[[#This Row],[policy_start_date]]</f>
        <v>151</v>
      </c>
      <c r="K507" s="5">
        <f>(Sheet1[[#This Row],[policy_end_date]]-Sheet1[[#This Row],[policy_start_date]])/365</f>
        <v>0.41369863013698632</v>
      </c>
      <c r="L507" s="2" t="str">
        <f>IF(Sheet1[[#This Row],[coverage_amount]]&lt;300000,"Low",IF(Sheet1[[#This Row],[coverage_amount]]&lt;700000,"Medium","High"))</f>
        <v>Medium</v>
      </c>
      <c r="M507" s="2" t="str">
        <f>IF(Sheet1[[#This Row],[annual_premium]]&lt;15000,"Low",IF(Sheet1[[#This Row],[annual_premium]]&lt;35000,"Medium","High"))</f>
        <v>Medium</v>
      </c>
      <c r="N507" s="2">
        <f>YEAR(Sheet1[[#This Row],[policy_start_date]])</f>
        <v>2023</v>
      </c>
      <c r="O507" s="2" t="str">
        <f>TEXT(Sheet1[[#This Row],[policy_start_date]],"mmm")</f>
        <v>Oct</v>
      </c>
      <c r="P507" s="2" t="str">
        <f>"Q"&amp;ROUNDUP(MONTH(Sheet1[[#This Row],[policy_start_date]])/3,0)</f>
        <v>Q4</v>
      </c>
      <c r="Q507" s="2">
        <f ca="1">DATEDIF(Sheet1[[#This Row],[policy_start_date]],TODAY(),"D")</f>
        <v>1011</v>
      </c>
      <c r="R507" s="2">
        <f>YEAR(Sheet1[[#This Row],[policy_end_date]])</f>
        <v>2024</v>
      </c>
      <c r="S507" s="2" t="str">
        <f>TEXT(Sheet1[[#This Row],[policy_end_date]],"mmm")</f>
        <v>Mar</v>
      </c>
      <c r="T507" s="2" t="str">
        <f>IF(Sheet1[[#This Row],[status]]="Active","Active","Inactive")</f>
        <v>Inactive</v>
      </c>
      <c r="U507" s="6">
        <f>Sheet1[[#This Row],[coverage_amount]]/Sheet1[[#This Row],[annual_premium]]</f>
        <v>17.610267415210018</v>
      </c>
    </row>
    <row r="508" spans="1:21" x14ac:dyDescent="0.3">
      <c r="A508" s="2" t="s">
        <v>1212</v>
      </c>
      <c r="B508" s="2" t="s">
        <v>1075</v>
      </c>
      <c r="C508" s="2" t="s">
        <v>16</v>
      </c>
      <c r="D508" s="51">
        <v>253007.11</v>
      </c>
      <c r="E508" s="51">
        <v>11056.74</v>
      </c>
      <c r="F508" s="1">
        <v>44892</v>
      </c>
      <c r="G508" s="1">
        <v>45324</v>
      </c>
      <c r="H508" s="2" t="s">
        <v>1213</v>
      </c>
      <c r="I508" s="2" t="s">
        <v>18</v>
      </c>
      <c r="J508">
        <f>Sheet1[[#This Row],[policy_end_date]]-Sheet1[[#This Row],[policy_start_date]]</f>
        <v>432</v>
      </c>
      <c r="K508" s="5">
        <f>(Sheet1[[#This Row],[policy_end_date]]-Sheet1[[#This Row],[policy_start_date]])/365</f>
        <v>1.1835616438356165</v>
      </c>
      <c r="L508" s="2" t="str">
        <f>IF(Sheet1[[#This Row],[coverage_amount]]&lt;300000,"Low",IF(Sheet1[[#This Row],[coverage_amount]]&lt;700000,"Medium","High"))</f>
        <v>Low</v>
      </c>
      <c r="M508" s="2" t="str">
        <f>IF(Sheet1[[#This Row],[annual_premium]]&lt;15000,"Low",IF(Sheet1[[#This Row],[annual_premium]]&lt;35000,"Medium","High"))</f>
        <v>Low</v>
      </c>
      <c r="N508" s="2">
        <f>YEAR(Sheet1[[#This Row],[policy_start_date]])</f>
        <v>2022</v>
      </c>
      <c r="O508" s="2" t="str">
        <f>TEXT(Sheet1[[#This Row],[policy_start_date]],"mmm")</f>
        <v>Nov</v>
      </c>
      <c r="P508" s="2" t="str">
        <f>"Q"&amp;ROUNDUP(MONTH(Sheet1[[#This Row],[policy_start_date]])/3,0)</f>
        <v>Q4</v>
      </c>
      <c r="Q508" s="2">
        <f ca="1">DATEDIF(Sheet1[[#This Row],[policy_start_date]],TODAY(),"D")</f>
        <v>1340</v>
      </c>
      <c r="R508" s="2">
        <f>YEAR(Sheet1[[#This Row],[policy_end_date]])</f>
        <v>2024</v>
      </c>
      <c r="S508" s="2" t="str">
        <f>TEXT(Sheet1[[#This Row],[policy_end_date]],"mmm")</f>
        <v>Feb</v>
      </c>
      <c r="T508" s="2" t="str">
        <f>IF(Sheet1[[#This Row],[status]]="Active","Active","Inactive")</f>
        <v>Inactive</v>
      </c>
      <c r="U508" s="6">
        <f>Sheet1[[#This Row],[coverage_amount]]/Sheet1[[#This Row],[annual_premium]]</f>
        <v>22.882613681790474</v>
      </c>
    </row>
    <row r="509" spans="1:21" x14ac:dyDescent="0.3">
      <c r="A509" s="2" t="s">
        <v>1214</v>
      </c>
      <c r="B509" s="2" t="s">
        <v>1215</v>
      </c>
      <c r="C509" s="2" t="s">
        <v>16</v>
      </c>
      <c r="D509" s="51">
        <v>406854.66</v>
      </c>
      <c r="E509" s="51">
        <v>7426.51</v>
      </c>
      <c r="F509" s="1">
        <v>45497</v>
      </c>
      <c r="G509" s="1">
        <v>45632</v>
      </c>
      <c r="H509" s="2" t="s">
        <v>380</v>
      </c>
      <c r="I509" s="2" t="s">
        <v>29</v>
      </c>
      <c r="J509">
        <f>Sheet1[[#This Row],[policy_end_date]]-Sheet1[[#This Row],[policy_start_date]]</f>
        <v>135</v>
      </c>
      <c r="K509" s="5">
        <f>(Sheet1[[#This Row],[policy_end_date]]-Sheet1[[#This Row],[policy_start_date]])/365</f>
        <v>0.36986301369863012</v>
      </c>
      <c r="L509" s="2" t="str">
        <f>IF(Sheet1[[#This Row],[coverage_amount]]&lt;300000,"Low",IF(Sheet1[[#This Row],[coverage_amount]]&lt;700000,"Medium","High"))</f>
        <v>Medium</v>
      </c>
      <c r="M509" s="2" t="str">
        <f>IF(Sheet1[[#This Row],[annual_premium]]&lt;15000,"Low",IF(Sheet1[[#This Row],[annual_premium]]&lt;35000,"Medium","High"))</f>
        <v>Low</v>
      </c>
      <c r="N509" s="2">
        <f>YEAR(Sheet1[[#This Row],[policy_start_date]])</f>
        <v>2024</v>
      </c>
      <c r="O509" s="2" t="str">
        <f>TEXT(Sheet1[[#This Row],[policy_start_date]],"mmm")</f>
        <v>Jul</v>
      </c>
      <c r="P509" s="2" t="str">
        <f>"Q"&amp;ROUNDUP(MONTH(Sheet1[[#This Row],[policy_start_date]])/3,0)</f>
        <v>Q3</v>
      </c>
      <c r="Q509" s="2">
        <f ca="1">DATEDIF(Sheet1[[#This Row],[policy_start_date]],TODAY(),"D")</f>
        <v>735</v>
      </c>
      <c r="R509" s="2">
        <f>YEAR(Sheet1[[#This Row],[policy_end_date]])</f>
        <v>2024</v>
      </c>
      <c r="S509" s="2" t="str">
        <f>TEXT(Sheet1[[#This Row],[policy_end_date]],"mmm")</f>
        <v>Dec</v>
      </c>
      <c r="T509" s="2" t="str">
        <f>IF(Sheet1[[#This Row],[status]]="Active","Active","Inactive")</f>
        <v>Inactive</v>
      </c>
      <c r="U509" s="6">
        <f>Sheet1[[#This Row],[coverage_amount]]/Sheet1[[#This Row],[annual_premium]]</f>
        <v>54.784099125968993</v>
      </c>
    </row>
    <row r="510" spans="1:21" x14ac:dyDescent="0.3">
      <c r="A510" s="2" t="s">
        <v>1216</v>
      </c>
      <c r="B510" s="2" t="s">
        <v>1217</v>
      </c>
      <c r="C510" s="2" t="s">
        <v>11</v>
      </c>
      <c r="D510" s="51">
        <v>264814.58</v>
      </c>
      <c r="E510" s="51">
        <v>22608.2</v>
      </c>
      <c r="F510" s="1">
        <v>45021</v>
      </c>
      <c r="G510" s="1">
        <v>45321</v>
      </c>
      <c r="H510" s="2" t="s">
        <v>851</v>
      </c>
      <c r="I510" s="2" t="s">
        <v>18</v>
      </c>
      <c r="J510">
        <f>Sheet1[[#This Row],[policy_end_date]]-Sheet1[[#This Row],[policy_start_date]]</f>
        <v>300</v>
      </c>
      <c r="K510" s="5">
        <f>(Sheet1[[#This Row],[policy_end_date]]-Sheet1[[#This Row],[policy_start_date]])/365</f>
        <v>0.82191780821917804</v>
      </c>
      <c r="L510" s="2" t="str">
        <f>IF(Sheet1[[#This Row],[coverage_amount]]&lt;300000,"Low",IF(Sheet1[[#This Row],[coverage_amount]]&lt;700000,"Medium","High"))</f>
        <v>Low</v>
      </c>
      <c r="M510" s="2" t="str">
        <f>IF(Sheet1[[#This Row],[annual_premium]]&lt;15000,"Low",IF(Sheet1[[#This Row],[annual_premium]]&lt;35000,"Medium","High"))</f>
        <v>Medium</v>
      </c>
      <c r="N510" s="2">
        <f>YEAR(Sheet1[[#This Row],[policy_start_date]])</f>
        <v>2023</v>
      </c>
      <c r="O510" s="2" t="str">
        <f>TEXT(Sheet1[[#This Row],[policy_start_date]],"mmm")</f>
        <v>Apr</v>
      </c>
      <c r="P510" s="2" t="str">
        <f>"Q"&amp;ROUNDUP(MONTH(Sheet1[[#This Row],[policy_start_date]])/3,0)</f>
        <v>Q2</v>
      </c>
      <c r="Q510" s="2">
        <f ca="1">DATEDIF(Sheet1[[#This Row],[policy_start_date]],TODAY(),"D")</f>
        <v>1211</v>
      </c>
      <c r="R510" s="2">
        <f>YEAR(Sheet1[[#This Row],[policy_end_date]])</f>
        <v>2024</v>
      </c>
      <c r="S510" s="2" t="str">
        <f>TEXT(Sheet1[[#This Row],[policy_end_date]],"mmm")</f>
        <v>Jan</v>
      </c>
      <c r="T510" s="2" t="str">
        <f>IF(Sheet1[[#This Row],[status]]="Active","Active","Inactive")</f>
        <v>Inactive</v>
      </c>
      <c r="U510" s="6">
        <f>Sheet1[[#This Row],[coverage_amount]]/Sheet1[[#This Row],[annual_premium]]</f>
        <v>11.713209366513036</v>
      </c>
    </row>
    <row r="511" spans="1:21" x14ac:dyDescent="0.3">
      <c r="A511" s="2" t="s">
        <v>1218</v>
      </c>
      <c r="B511" s="2" t="s">
        <v>1219</v>
      </c>
      <c r="C511" s="2" t="s">
        <v>35</v>
      </c>
      <c r="D511" s="51">
        <v>166391.76</v>
      </c>
      <c r="E511" s="51">
        <v>29229.09</v>
      </c>
      <c r="F511" s="1">
        <v>44807</v>
      </c>
      <c r="G511" s="1">
        <v>45237</v>
      </c>
      <c r="H511" s="2" t="s">
        <v>292</v>
      </c>
      <c r="I511" s="2" t="s">
        <v>29</v>
      </c>
      <c r="J511">
        <f>Sheet1[[#This Row],[policy_end_date]]-Sheet1[[#This Row],[policy_start_date]]</f>
        <v>430</v>
      </c>
      <c r="K511" s="5">
        <f>(Sheet1[[#This Row],[policy_end_date]]-Sheet1[[#This Row],[policy_start_date]])/365</f>
        <v>1.178082191780822</v>
      </c>
      <c r="L511" s="2" t="str">
        <f>IF(Sheet1[[#This Row],[coverage_amount]]&lt;300000,"Low",IF(Sheet1[[#This Row],[coverage_amount]]&lt;700000,"Medium","High"))</f>
        <v>Low</v>
      </c>
      <c r="M511" s="2" t="str">
        <f>IF(Sheet1[[#This Row],[annual_premium]]&lt;15000,"Low",IF(Sheet1[[#This Row],[annual_premium]]&lt;35000,"Medium","High"))</f>
        <v>Medium</v>
      </c>
      <c r="N511" s="2">
        <f>YEAR(Sheet1[[#This Row],[policy_start_date]])</f>
        <v>2022</v>
      </c>
      <c r="O511" s="2" t="str">
        <f>TEXT(Sheet1[[#This Row],[policy_start_date]],"mmm")</f>
        <v>Sep</v>
      </c>
      <c r="P511" s="2" t="str">
        <f>"Q"&amp;ROUNDUP(MONTH(Sheet1[[#This Row],[policy_start_date]])/3,0)</f>
        <v>Q3</v>
      </c>
      <c r="Q511" s="2">
        <f ca="1">DATEDIF(Sheet1[[#This Row],[policy_start_date]],TODAY(),"D")</f>
        <v>1425</v>
      </c>
      <c r="R511" s="2">
        <f>YEAR(Sheet1[[#This Row],[policy_end_date]])</f>
        <v>2023</v>
      </c>
      <c r="S511" s="2" t="str">
        <f>TEXT(Sheet1[[#This Row],[policy_end_date]],"mmm")</f>
        <v>Nov</v>
      </c>
      <c r="T511" s="2" t="str">
        <f>IF(Sheet1[[#This Row],[status]]="Active","Active","Inactive")</f>
        <v>Inactive</v>
      </c>
      <c r="U511" s="6">
        <f>Sheet1[[#This Row],[coverage_amount]]/Sheet1[[#This Row],[annual_premium]]</f>
        <v>5.6926767135069891</v>
      </c>
    </row>
    <row r="512" spans="1:21" x14ac:dyDescent="0.3">
      <c r="A512" s="2" t="s">
        <v>1220</v>
      </c>
      <c r="B512" s="2" t="s">
        <v>483</v>
      </c>
      <c r="C512" s="2" t="s">
        <v>11</v>
      </c>
      <c r="D512" s="51">
        <v>725177.51</v>
      </c>
      <c r="E512" s="51">
        <v>40898.36</v>
      </c>
      <c r="F512" s="1">
        <v>44751</v>
      </c>
      <c r="G512" s="1">
        <v>45256</v>
      </c>
      <c r="H512" s="2" t="s">
        <v>102</v>
      </c>
      <c r="I512" s="2" t="s">
        <v>18</v>
      </c>
      <c r="J512">
        <f>Sheet1[[#This Row],[policy_end_date]]-Sheet1[[#This Row],[policy_start_date]]</f>
        <v>505</v>
      </c>
      <c r="K512" s="5">
        <f>(Sheet1[[#This Row],[policy_end_date]]-Sheet1[[#This Row],[policy_start_date]])/365</f>
        <v>1.3835616438356164</v>
      </c>
      <c r="L512" s="2" t="str">
        <f>IF(Sheet1[[#This Row],[coverage_amount]]&lt;300000,"Low",IF(Sheet1[[#This Row],[coverage_amount]]&lt;700000,"Medium","High"))</f>
        <v>High</v>
      </c>
      <c r="M512" s="2" t="str">
        <f>IF(Sheet1[[#This Row],[annual_premium]]&lt;15000,"Low",IF(Sheet1[[#This Row],[annual_premium]]&lt;35000,"Medium","High"))</f>
        <v>High</v>
      </c>
      <c r="N512" s="2">
        <f>YEAR(Sheet1[[#This Row],[policy_start_date]])</f>
        <v>2022</v>
      </c>
      <c r="O512" s="2" t="str">
        <f>TEXT(Sheet1[[#This Row],[policy_start_date]],"mmm")</f>
        <v>Jul</v>
      </c>
      <c r="P512" s="2" t="str">
        <f>"Q"&amp;ROUNDUP(MONTH(Sheet1[[#This Row],[policy_start_date]])/3,0)</f>
        <v>Q3</v>
      </c>
      <c r="Q512" s="2">
        <f ca="1">DATEDIF(Sheet1[[#This Row],[policy_start_date]],TODAY(),"D")</f>
        <v>1481</v>
      </c>
      <c r="R512" s="2">
        <f>YEAR(Sheet1[[#This Row],[policy_end_date]])</f>
        <v>2023</v>
      </c>
      <c r="S512" s="2" t="str">
        <f>TEXT(Sheet1[[#This Row],[policy_end_date]],"mmm")</f>
        <v>Nov</v>
      </c>
      <c r="T512" s="2" t="str">
        <f>IF(Sheet1[[#This Row],[status]]="Active","Active","Inactive")</f>
        <v>Inactive</v>
      </c>
      <c r="U512" s="6">
        <f>Sheet1[[#This Row],[coverage_amount]]/Sheet1[[#This Row],[annual_premium]]</f>
        <v>17.731212449594555</v>
      </c>
    </row>
    <row r="513" spans="1:21" x14ac:dyDescent="0.3">
      <c r="A513" s="2" t="s">
        <v>1221</v>
      </c>
      <c r="B513" s="2" t="s">
        <v>1222</v>
      </c>
      <c r="C513" s="2" t="s">
        <v>27</v>
      </c>
      <c r="D513" s="51">
        <v>853629.78</v>
      </c>
      <c r="E513" s="51">
        <v>42843.1</v>
      </c>
      <c r="F513" s="1">
        <v>44431</v>
      </c>
      <c r="G513" s="1">
        <v>44553</v>
      </c>
      <c r="H513" s="2" t="s">
        <v>1223</v>
      </c>
      <c r="I513" s="2" t="s">
        <v>18</v>
      </c>
      <c r="J513">
        <f>Sheet1[[#This Row],[policy_end_date]]-Sheet1[[#This Row],[policy_start_date]]</f>
        <v>122</v>
      </c>
      <c r="K513" s="5">
        <f>(Sheet1[[#This Row],[policy_end_date]]-Sheet1[[#This Row],[policy_start_date]])/365</f>
        <v>0.33424657534246577</v>
      </c>
      <c r="L513" s="2" t="str">
        <f>IF(Sheet1[[#This Row],[coverage_amount]]&lt;300000,"Low",IF(Sheet1[[#This Row],[coverage_amount]]&lt;700000,"Medium","High"))</f>
        <v>High</v>
      </c>
      <c r="M513" s="2" t="str">
        <f>IF(Sheet1[[#This Row],[annual_premium]]&lt;15000,"Low",IF(Sheet1[[#This Row],[annual_premium]]&lt;35000,"Medium","High"))</f>
        <v>High</v>
      </c>
      <c r="N513" s="2">
        <f>YEAR(Sheet1[[#This Row],[policy_start_date]])</f>
        <v>2021</v>
      </c>
      <c r="O513" s="2" t="str">
        <f>TEXT(Sheet1[[#This Row],[policy_start_date]],"mmm")</f>
        <v>Aug</v>
      </c>
      <c r="P513" s="2" t="str">
        <f>"Q"&amp;ROUNDUP(MONTH(Sheet1[[#This Row],[policy_start_date]])/3,0)</f>
        <v>Q3</v>
      </c>
      <c r="Q513" s="2">
        <f ca="1">DATEDIF(Sheet1[[#This Row],[policy_start_date]],TODAY(),"D")</f>
        <v>1801</v>
      </c>
      <c r="R513" s="2">
        <f>YEAR(Sheet1[[#This Row],[policy_end_date]])</f>
        <v>2021</v>
      </c>
      <c r="S513" s="2" t="str">
        <f>TEXT(Sheet1[[#This Row],[policy_end_date]],"mmm")</f>
        <v>Dec</v>
      </c>
      <c r="T513" s="2" t="str">
        <f>IF(Sheet1[[#This Row],[status]]="Active","Active","Inactive")</f>
        <v>Inactive</v>
      </c>
      <c r="U513" s="6">
        <f>Sheet1[[#This Row],[coverage_amount]]/Sheet1[[#This Row],[annual_premium]]</f>
        <v>19.924556813115764</v>
      </c>
    </row>
    <row r="514" spans="1:21" x14ac:dyDescent="0.3">
      <c r="A514" s="2" t="s">
        <v>1224</v>
      </c>
      <c r="B514" s="2" t="s">
        <v>1225</v>
      </c>
      <c r="C514" s="2" t="s">
        <v>16</v>
      </c>
      <c r="D514" s="51">
        <v>999900.15</v>
      </c>
      <c r="E514" s="51">
        <v>10006.200000000001</v>
      </c>
      <c r="F514" s="1">
        <v>45235</v>
      </c>
      <c r="G514" s="1">
        <v>45708</v>
      </c>
      <c r="H514" s="2" t="s">
        <v>1226</v>
      </c>
      <c r="I514" s="2" t="s">
        <v>13</v>
      </c>
      <c r="J514">
        <f>Sheet1[[#This Row],[policy_end_date]]-Sheet1[[#This Row],[policy_start_date]]</f>
        <v>473</v>
      </c>
      <c r="K514" s="5">
        <f>(Sheet1[[#This Row],[policy_end_date]]-Sheet1[[#This Row],[policy_start_date]])/365</f>
        <v>1.295890410958904</v>
      </c>
      <c r="L514" s="2" t="str">
        <f>IF(Sheet1[[#This Row],[coverage_amount]]&lt;300000,"Low",IF(Sheet1[[#This Row],[coverage_amount]]&lt;700000,"Medium","High"))</f>
        <v>High</v>
      </c>
      <c r="M514" s="2" t="str">
        <f>IF(Sheet1[[#This Row],[annual_premium]]&lt;15000,"Low",IF(Sheet1[[#This Row],[annual_premium]]&lt;35000,"Medium","High"))</f>
        <v>Low</v>
      </c>
      <c r="N514" s="2">
        <f>YEAR(Sheet1[[#This Row],[policy_start_date]])</f>
        <v>2023</v>
      </c>
      <c r="O514" s="2" t="str">
        <f>TEXT(Sheet1[[#This Row],[policy_start_date]],"mmm")</f>
        <v>Nov</v>
      </c>
      <c r="P514" s="2" t="str">
        <f>"Q"&amp;ROUNDUP(MONTH(Sheet1[[#This Row],[policy_start_date]])/3,0)</f>
        <v>Q4</v>
      </c>
      <c r="Q514" s="2">
        <f ca="1">DATEDIF(Sheet1[[#This Row],[policy_start_date]],TODAY(),"D")</f>
        <v>997</v>
      </c>
      <c r="R514" s="2">
        <f>YEAR(Sheet1[[#This Row],[policy_end_date]])</f>
        <v>2025</v>
      </c>
      <c r="S514" s="2" t="str">
        <f>TEXT(Sheet1[[#This Row],[policy_end_date]],"mmm")</f>
        <v>Feb</v>
      </c>
      <c r="T514" s="2" t="str">
        <f>IF(Sheet1[[#This Row],[status]]="Active","Active","Inactive")</f>
        <v>Active</v>
      </c>
      <c r="U514" s="6">
        <f>Sheet1[[#This Row],[coverage_amount]]/Sheet1[[#This Row],[annual_premium]]</f>
        <v>99.928059603046108</v>
      </c>
    </row>
    <row r="515" spans="1:21" x14ac:dyDescent="0.3">
      <c r="A515" s="2" t="s">
        <v>1227</v>
      </c>
      <c r="B515" s="2" t="s">
        <v>1228</v>
      </c>
      <c r="C515" s="2" t="s">
        <v>11</v>
      </c>
      <c r="D515" s="51">
        <v>353080.52</v>
      </c>
      <c r="E515" s="51">
        <v>6343.23</v>
      </c>
      <c r="F515" s="1">
        <v>44313</v>
      </c>
      <c r="G515" s="1">
        <v>45249</v>
      </c>
      <c r="H515" s="2" t="s">
        <v>581</v>
      </c>
      <c r="I515" s="2" t="s">
        <v>18</v>
      </c>
      <c r="J515">
        <f>Sheet1[[#This Row],[policy_end_date]]-Sheet1[[#This Row],[policy_start_date]]</f>
        <v>936</v>
      </c>
      <c r="K515" s="5">
        <f>(Sheet1[[#This Row],[policy_end_date]]-Sheet1[[#This Row],[policy_start_date]])/365</f>
        <v>2.5643835616438357</v>
      </c>
      <c r="L515" s="2" t="str">
        <f>IF(Sheet1[[#This Row],[coverage_amount]]&lt;300000,"Low",IF(Sheet1[[#This Row],[coverage_amount]]&lt;700000,"Medium","High"))</f>
        <v>Medium</v>
      </c>
      <c r="M515" s="2" t="str">
        <f>IF(Sheet1[[#This Row],[annual_premium]]&lt;15000,"Low",IF(Sheet1[[#This Row],[annual_premium]]&lt;35000,"Medium","High"))</f>
        <v>Low</v>
      </c>
      <c r="N515" s="2">
        <f>YEAR(Sheet1[[#This Row],[policy_start_date]])</f>
        <v>2021</v>
      </c>
      <c r="O515" s="2" t="str">
        <f>TEXT(Sheet1[[#This Row],[policy_start_date]],"mmm")</f>
        <v>Apr</v>
      </c>
      <c r="P515" s="2" t="str">
        <f>"Q"&amp;ROUNDUP(MONTH(Sheet1[[#This Row],[policy_start_date]])/3,0)</f>
        <v>Q2</v>
      </c>
      <c r="Q515" s="2">
        <f ca="1">DATEDIF(Sheet1[[#This Row],[policy_start_date]],TODAY(),"D")</f>
        <v>1919</v>
      </c>
      <c r="R515" s="2">
        <f>YEAR(Sheet1[[#This Row],[policy_end_date]])</f>
        <v>2023</v>
      </c>
      <c r="S515" s="2" t="str">
        <f>TEXT(Sheet1[[#This Row],[policy_end_date]],"mmm")</f>
        <v>Nov</v>
      </c>
      <c r="T515" s="2" t="str">
        <f>IF(Sheet1[[#This Row],[status]]="Active","Active","Inactive")</f>
        <v>Inactive</v>
      </c>
      <c r="U515" s="6">
        <f>Sheet1[[#This Row],[coverage_amount]]/Sheet1[[#This Row],[annual_premium]]</f>
        <v>55.662575690933487</v>
      </c>
    </row>
    <row r="516" spans="1:21" x14ac:dyDescent="0.3">
      <c r="A516" s="2" t="s">
        <v>1229</v>
      </c>
      <c r="B516" s="2" t="s">
        <v>1230</v>
      </c>
      <c r="C516" s="2" t="s">
        <v>27</v>
      </c>
      <c r="D516" s="51">
        <v>312227.13</v>
      </c>
      <c r="E516" s="51">
        <v>28941.79</v>
      </c>
      <c r="F516" s="1">
        <v>45367</v>
      </c>
      <c r="G516" s="1">
        <v>45521</v>
      </c>
      <c r="H516" s="2" t="s">
        <v>64</v>
      </c>
      <c r="I516" s="2" t="s">
        <v>18</v>
      </c>
      <c r="J516">
        <f>Sheet1[[#This Row],[policy_end_date]]-Sheet1[[#This Row],[policy_start_date]]</f>
        <v>154</v>
      </c>
      <c r="K516" s="5">
        <f>(Sheet1[[#This Row],[policy_end_date]]-Sheet1[[#This Row],[policy_start_date]])/365</f>
        <v>0.42191780821917807</v>
      </c>
      <c r="L516" s="2" t="str">
        <f>IF(Sheet1[[#This Row],[coverage_amount]]&lt;300000,"Low",IF(Sheet1[[#This Row],[coverage_amount]]&lt;700000,"Medium","High"))</f>
        <v>Medium</v>
      </c>
      <c r="M516" s="2" t="str">
        <f>IF(Sheet1[[#This Row],[annual_premium]]&lt;15000,"Low",IF(Sheet1[[#This Row],[annual_premium]]&lt;35000,"Medium","High"))</f>
        <v>Medium</v>
      </c>
      <c r="N516" s="2">
        <f>YEAR(Sheet1[[#This Row],[policy_start_date]])</f>
        <v>2024</v>
      </c>
      <c r="O516" s="2" t="str">
        <f>TEXT(Sheet1[[#This Row],[policy_start_date]],"mmm")</f>
        <v>Mar</v>
      </c>
      <c r="P516" s="2" t="str">
        <f>"Q"&amp;ROUNDUP(MONTH(Sheet1[[#This Row],[policy_start_date]])/3,0)</f>
        <v>Q1</v>
      </c>
      <c r="Q516" s="2">
        <f ca="1">DATEDIF(Sheet1[[#This Row],[policy_start_date]],TODAY(),"D")</f>
        <v>865</v>
      </c>
      <c r="R516" s="2">
        <f>YEAR(Sheet1[[#This Row],[policy_end_date]])</f>
        <v>2024</v>
      </c>
      <c r="S516" s="2" t="str">
        <f>TEXT(Sheet1[[#This Row],[policy_end_date]],"mmm")</f>
        <v>Aug</v>
      </c>
      <c r="T516" s="2" t="str">
        <f>IF(Sheet1[[#This Row],[status]]="Active","Active","Inactive")</f>
        <v>Inactive</v>
      </c>
      <c r="U516" s="6">
        <f>Sheet1[[#This Row],[coverage_amount]]/Sheet1[[#This Row],[annual_premium]]</f>
        <v>10.788107093583362</v>
      </c>
    </row>
    <row r="517" spans="1:21" x14ac:dyDescent="0.3">
      <c r="A517" s="2" t="s">
        <v>1231</v>
      </c>
      <c r="B517" s="2" t="s">
        <v>1232</v>
      </c>
      <c r="C517" s="2" t="s">
        <v>35</v>
      </c>
      <c r="D517" s="51">
        <v>443166.27</v>
      </c>
      <c r="E517" s="51">
        <v>37076.29</v>
      </c>
      <c r="F517" s="1">
        <v>44934</v>
      </c>
      <c r="G517" s="1">
        <v>45335</v>
      </c>
      <c r="H517" s="2" t="s">
        <v>784</v>
      </c>
      <c r="I517" s="2" t="s">
        <v>13</v>
      </c>
      <c r="J517">
        <f>Sheet1[[#This Row],[policy_end_date]]-Sheet1[[#This Row],[policy_start_date]]</f>
        <v>401</v>
      </c>
      <c r="K517" s="5">
        <f>(Sheet1[[#This Row],[policy_end_date]]-Sheet1[[#This Row],[policy_start_date]])/365</f>
        <v>1.0986301369863014</v>
      </c>
      <c r="L517" s="2" t="str">
        <f>IF(Sheet1[[#This Row],[coverage_amount]]&lt;300000,"Low",IF(Sheet1[[#This Row],[coverage_amount]]&lt;700000,"Medium","High"))</f>
        <v>Medium</v>
      </c>
      <c r="M517" s="2" t="str">
        <f>IF(Sheet1[[#This Row],[annual_premium]]&lt;15000,"Low",IF(Sheet1[[#This Row],[annual_premium]]&lt;35000,"Medium","High"))</f>
        <v>High</v>
      </c>
      <c r="N517" s="2">
        <f>YEAR(Sheet1[[#This Row],[policy_start_date]])</f>
        <v>2023</v>
      </c>
      <c r="O517" s="2" t="str">
        <f>TEXT(Sheet1[[#This Row],[policy_start_date]],"mmm")</f>
        <v>Jan</v>
      </c>
      <c r="P517" s="2" t="str">
        <f>"Q"&amp;ROUNDUP(MONTH(Sheet1[[#This Row],[policy_start_date]])/3,0)</f>
        <v>Q1</v>
      </c>
      <c r="Q517" s="2">
        <f ca="1">DATEDIF(Sheet1[[#This Row],[policy_start_date]],TODAY(),"D")</f>
        <v>1298</v>
      </c>
      <c r="R517" s="2">
        <f>YEAR(Sheet1[[#This Row],[policy_end_date]])</f>
        <v>2024</v>
      </c>
      <c r="S517" s="2" t="str">
        <f>TEXT(Sheet1[[#This Row],[policy_end_date]],"mmm")</f>
        <v>Feb</v>
      </c>
      <c r="T517" s="2" t="str">
        <f>IF(Sheet1[[#This Row],[status]]="Active","Active","Inactive")</f>
        <v>Active</v>
      </c>
      <c r="U517" s="6">
        <f>Sheet1[[#This Row],[coverage_amount]]/Sheet1[[#This Row],[annual_premium]]</f>
        <v>11.952821331368376</v>
      </c>
    </row>
    <row r="518" spans="1:21" x14ac:dyDescent="0.3">
      <c r="A518" s="2" t="s">
        <v>1233</v>
      </c>
      <c r="B518" s="2" t="s">
        <v>1234</v>
      </c>
      <c r="C518" s="2" t="s">
        <v>11</v>
      </c>
      <c r="D518" s="51">
        <v>587641.16</v>
      </c>
      <c r="E518" s="51">
        <v>38174.69</v>
      </c>
      <c r="F518" s="1">
        <v>45099</v>
      </c>
      <c r="G518" s="1">
        <v>45415</v>
      </c>
      <c r="H518" s="2" t="s">
        <v>389</v>
      </c>
      <c r="I518" s="2" t="s">
        <v>13</v>
      </c>
      <c r="J518">
        <f>Sheet1[[#This Row],[policy_end_date]]-Sheet1[[#This Row],[policy_start_date]]</f>
        <v>316</v>
      </c>
      <c r="K518" s="5">
        <f>(Sheet1[[#This Row],[policy_end_date]]-Sheet1[[#This Row],[policy_start_date]])/365</f>
        <v>0.86575342465753424</v>
      </c>
      <c r="L518" s="2" t="str">
        <f>IF(Sheet1[[#This Row],[coverage_amount]]&lt;300000,"Low",IF(Sheet1[[#This Row],[coverage_amount]]&lt;700000,"Medium","High"))</f>
        <v>Medium</v>
      </c>
      <c r="M518" s="2" t="str">
        <f>IF(Sheet1[[#This Row],[annual_premium]]&lt;15000,"Low",IF(Sheet1[[#This Row],[annual_premium]]&lt;35000,"Medium","High"))</f>
        <v>High</v>
      </c>
      <c r="N518" s="2">
        <f>YEAR(Sheet1[[#This Row],[policy_start_date]])</f>
        <v>2023</v>
      </c>
      <c r="O518" s="2" t="str">
        <f>TEXT(Sheet1[[#This Row],[policy_start_date]],"mmm")</f>
        <v>Jun</v>
      </c>
      <c r="P518" s="2" t="str">
        <f>"Q"&amp;ROUNDUP(MONTH(Sheet1[[#This Row],[policy_start_date]])/3,0)</f>
        <v>Q2</v>
      </c>
      <c r="Q518" s="2">
        <f ca="1">DATEDIF(Sheet1[[#This Row],[policy_start_date]],TODAY(),"D")</f>
        <v>1133</v>
      </c>
      <c r="R518" s="2">
        <f>YEAR(Sheet1[[#This Row],[policy_end_date]])</f>
        <v>2024</v>
      </c>
      <c r="S518" s="2" t="str">
        <f>TEXT(Sheet1[[#This Row],[policy_end_date]],"mmm")</f>
        <v>May</v>
      </c>
      <c r="T518" s="2" t="str">
        <f>IF(Sheet1[[#This Row],[status]]="Active","Active","Inactive")</f>
        <v>Active</v>
      </c>
      <c r="U518" s="6">
        <f>Sheet1[[#This Row],[coverage_amount]]/Sheet1[[#This Row],[annual_premium]]</f>
        <v>15.393475624818434</v>
      </c>
    </row>
    <row r="519" spans="1:21" x14ac:dyDescent="0.3">
      <c r="A519" s="2" t="s">
        <v>1235</v>
      </c>
      <c r="B519" s="2" t="s">
        <v>1236</v>
      </c>
      <c r="C519" s="2" t="s">
        <v>27</v>
      </c>
      <c r="D519" s="51">
        <v>556516.31000000006</v>
      </c>
      <c r="E519" s="51">
        <v>36058.589999999997</v>
      </c>
      <c r="F519" s="1">
        <v>45159</v>
      </c>
      <c r="G519" s="1">
        <v>45782</v>
      </c>
      <c r="H519" s="2" t="s">
        <v>1018</v>
      </c>
      <c r="I519" s="2" t="s">
        <v>13</v>
      </c>
      <c r="J519">
        <f>Sheet1[[#This Row],[policy_end_date]]-Sheet1[[#This Row],[policy_start_date]]</f>
        <v>623</v>
      </c>
      <c r="K519" s="5">
        <f>(Sheet1[[#This Row],[policy_end_date]]-Sheet1[[#This Row],[policy_start_date]])/365</f>
        <v>1.7068493150684931</v>
      </c>
      <c r="L519" s="2" t="str">
        <f>IF(Sheet1[[#This Row],[coverage_amount]]&lt;300000,"Low",IF(Sheet1[[#This Row],[coverage_amount]]&lt;700000,"Medium","High"))</f>
        <v>Medium</v>
      </c>
      <c r="M519" s="2" t="str">
        <f>IF(Sheet1[[#This Row],[annual_premium]]&lt;15000,"Low",IF(Sheet1[[#This Row],[annual_premium]]&lt;35000,"Medium","High"))</f>
        <v>High</v>
      </c>
      <c r="N519" s="2">
        <f>YEAR(Sheet1[[#This Row],[policy_start_date]])</f>
        <v>2023</v>
      </c>
      <c r="O519" s="2" t="str">
        <f>TEXT(Sheet1[[#This Row],[policy_start_date]],"mmm")</f>
        <v>Aug</v>
      </c>
      <c r="P519" s="2" t="str">
        <f>"Q"&amp;ROUNDUP(MONTH(Sheet1[[#This Row],[policy_start_date]])/3,0)</f>
        <v>Q3</v>
      </c>
      <c r="Q519" s="2">
        <f ca="1">DATEDIF(Sheet1[[#This Row],[policy_start_date]],TODAY(),"D")</f>
        <v>1073</v>
      </c>
      <c r="R519" s="2">
        <f>YEAR(Sheet1[[#This Row],[policy_end_date]])</f>
        <v>2025</v>
      </c>
      <c r="S519" s="2" t="str">
        <f>TEXT(Sheet1[[#This Row],[policy_end_date]],"mmm")</f>
        <v>May</v>
      </c>
      <c r="T519" s="2" t="str">
        <f>IF(Sheet1[[#This Row],[status]]="Active","Active","Inactive")</f>
        <v>Active</v>
      </c>
      <c r="U519" s="6">
        <f>Sheet1[[#This Row],[coverage_amount]]/Sheet1[[#This Row],[annual_premium]]</f>
        <v>15.4336680940658</v>
      </c>
    </row>
    <row r="520" spans="1:21" x14ac:dyDescent="0.3">
      <c r="A520" s="2" t="s">
        <v>1237</v>
      </c>
      <c r="B520" s="2" t="s">
        <v>1222</v>
      </c>
      <c r="C520" s="2" t="s">
        <v>39</v>
      </c>
      <c r="D520" s="51">
        <v>189359.53</v>
      </c>
      <c r="E520" s="51">
        <v>49661.5</v>
      </c>
      <c r="F520" s="1">
        <v>45425</v>
      </c>
      <c r="G520" s="1">
        <v>45542</v>
      </c>
      <c r="H520" s="2" t="s">
        <v>1238</v>
      </c>
      <c r="I520" s="2" t="s">
        <v>29</v>
      </c>
      <c r="J520">
        <f>Sheet1[[#This Row],[policy_end_date]]-Sheet1[[#This Row],[policy_start_date]]</f>
        <v>117</v>
      </c>
      <c r="K520" s="5">
        <f>(Sheet1[[#This Row],[policy_end_date]]-Sheet1[[#This Row],[policy_start_date]])/365</f>
        <v>0.32054794520547947</v>
      </c>
      <c r="L520" s="2" t="str">
        <f>IF(Sheet1[[#This Row],[coverage_amount]]&lt;300000,"Low",IF(Sheet1[[#This Row],[coverage_amount]]&lt;700000,"Medium","High"))</f>
        <v>Low</v>
      </c>
      <c r="M520" s="2" t="str">
        <f>IF(Sheet1[[#This Row],[annual_premium]]&lt;15000,"Low",IF(Sheet1[[#This Row],[annual_premium]]&lt;35000,"Medium","High"))</f>
        <v>High</v>
      </c>
      <c r="N520" s="2">
        <f>YEAR(Sheet1[[#This Row],[policy_start_date]])</f>
        <v>2024</v>
      </c>
      <c r="O520" s="2" t="str">
        <f>TEXT(Sheet1[[#This Row],[policy_start_date]],"mmm")</f>
        <v>May</v>
      </c>
      <c r="P520" s="2" t="str">
        <f>"Q"&amp;ROUNDUP(MONTH(Sheet1[[#This Row],[policy_start_date]])/3,0)</f>
        <v>Q2</v>
      </c>
      <c r="Q520" s="2">
        <f ca="1">DATEDIF(Sheet1[[#This Row],[policy_start_date]],TODAY(),"D")</f>
        <v>807</v>
      </c>
      <c r="R520" s="2">
        <f>YEAR(Sheet1[[#This Row],[policy_end_date]])</f>
        <v>2024</v>
      </c>
      <c r="S520" s="2" t="str">
        <f>TEXT(Sheet1[[#This Row],[policy_end_date]],"mmm")</f>
        <v>Sep</v>
      </c>
      <c r="T520" s="2" t="str">
        <f>IF(Sheet1[[#This Row],[status]]="Active","Active","Inactive")</f>
        <v>Inactive</v>
      </c>
      <c r="U520" s="6">
        <f>Sheet1[[#This Row],[coverage_amount]]/Sheet1[[#This Row],[annual_premium]]</f>
        <v>3.8130046414224297</v>
      </c>
    </row>
    <row r="521" spans="1:21" x14ac:dyDescent="0.3">
      <c r="A521" s="2" t="s">
        <v>1239</v>
      </c>
      <c r="B521" s="2" t="s">
        <v>1240</v>
      </c>
      <c r="C521" s="2" t="s">
        <v>16</v>
      </c>
      <c r="D521" s="51">
        <v>177588.47</v>
      </c>
      <c r="E521" s="51">
        <v>19093.060000000001</v>
      </c>
      <c r="F521" s="1">
        <v>45444</v>
      </c>
      <c r="G521" s="1">
        <v>45526</v>
      </c>
      <c r="H521" s="2" t="s">
        <v>1002</v>
      </c>
      <c r="I521" s="2" t="s">
        <v>29</v>
      </c>
      <c r="J521">
        <f>Sheet1[[#This Row],[policy_end_date]]-Sheet1[[#This Row],[policy_start_date]]</f>
        <v>82</v>
      </c>
      <c r="K521" s="5">
        <f>(Sheet1[[#This Row],[policy_end_date]]-Sheet1[[#This Row],[policy_start_date]])/365</f>
        <v>0.22465753424657534</v>
      </c>
      <c r="L521" s="2" t="str">
        <f>IF(Sheet1[[#This Row],[coverage_amount]]&lt;300000,"Low",IF(Sheet1[[#This Row],[coverage_amount]]&lt;700000,"Medium","High"))</f>
        <v>Low</v>
      </c>
      <c r="M521" s="2" t="str">
        <f>IF(Sheet1[[#This Row],[annual_premium]]&lt;15000,"Low",IF(Sheet1[[#This Row],[annual_premium]]&lt;35000,"Medium","High"))</f>
        <v>Medium</v>
      </c>
      <c r="N521" s="2">
        <f>YEAR(Sheet1[[#This Row],[policy_start_date]])</f>
        <v>2024</v>
      </c>
      <c r="O521" s="2" t="str">
        <f>TEXT(Sheet1[[#This Row],[policy_start_date]],"mmm")</f>
        <v>Jun</v>
      </c>
      <c r="P521" s="2" t="str">
        <f>"Q"&amp;ROUNDUP(MONTH(Sheet1[[#This Row],[policy_start_date]])/3,0)</f>
        <v>Q2</v>
      </c>
      <c r="Q521" s="2">
        <f ca="1">DATEDIF(Sheet1[[#This Row],[policy_start_date]],TODAY(),"D")</f>
        <v>788</v>
      </c>
      <c r="R521" s="2">
        <f>YEAR(Sheet1[[#This Row],[policy_end_date]])</f>
        <v>2024</v>
      </c>
      <c r="S521" s="2" t="str">
        <f>TEXT(Sheet1[[#This Row],[policy_end_date]],"mmm")</f>
        <v>Aug</v>
      </c>
      <c r="T521" s="2" t="str">
        <f>IF(Sheet1[[#This Row],[status]]="Active","Active","Inactive")</f>
        <v>Inactive</v>
      </c>
      <c r="U521" s="6">
        <f>Sheet1[[#This Row],[coverage_amount]]/Sheet1[[#This Row],[annual_premium]]</f>
        <v>9.301205254684163</v>
      </c>
    </row>
    <row r="522" spans="1:21" x14ac:dyDescent="0.3">
      <c r="A522" s="2" t="s">
        <v>1241</v>
      </c>
      <c r="B522" s="2" t="s">
        <v>844</v>
      </c>
      <c r="C522" s="2" t="s">
        <v>27</v>
      </c>
      <c r="D522" s="51">
        <v>586337.52</v>
      </c>
      <c r="E522" s="51">
        <v>45362.87</v>
      </c>
      <c r="F522" s="1">
        <v>45158</v>
      </c>
      <c r="G522" s="1">
        <v>45845</v>
      </c>
      <c r="H522" s="2" t="s">
        <v>683</v>
      </c>
      <c r="I522" s="2" t="s">
        <v>29</v>
      </c>
      <c r="J522">
        <f>Sheet1[[#This Row],[policy_end_date]]-Sheet1[[#This Row],[policy_start_date]]</f>
        <v>687</v>
      </c>
      <c r="K522" s="5">
        <f>(Sheet1[[#This Row],[policy_end_date]]-Sheet1[[#This Row],[policy_start_date]])/365</f>
        <v>1.8821917808219177</v>
      </c>
      <c r="L522" s="2" t="str">
        <f>IF(Sheet1[[#This Row],[coverage_amount]]&lt;300000,"Low",IF(Sheet1[[#This Row],[coverage_amount]]&lt;700000,"Medium","High"))</f>
        <v>Medium</v>
      </c>
      <c r="M522" s="2" t="str">
        <f>IF(Sheet1[[#This Row],[annual_premium]]&lt;15000,"Low",IF(Sheet1[[#This Row],[annual_premium]]&lt;35000,"Medium","High"))</f>
        <v>High</v>
      </c>
      <c r="N522" s="2">
        <f>YEAR(Sheet1[[#This Row],[policy_start_date]])</f>
        <v>2023</v>
      </c>
      <c r="O522" s="2" t="str">
        <f>TEXT(Sheet1[[#This Row],[policy_start_date]],"mmm")</f>
        <v>Aug</v>
      </c>
      <c r="P522" s="2" t="str">
        <f>"Q"&amp;ROUNDUP(MONTH(Sheet1[[#This Row],[policy_start_date]])/3,0)</f>
        <v>Q3</v>
      </c>
      <c r="Q522" s="2">
        <f ca="1">DATEDIF(Sheet1[[#This Row],[policy_start_date]],TODAY(),"D")</f>
        <v>1074</v>
      </c>
      <c r="R522" s="2">
        <f>YEAR(Sheet1[[#This Row],[policy_end_date]])</f>
        <v>2025</v>
      </c>
      <c r="S522" s="2" t="str">
        <f>TEXT(Sheet1[[#This Row],[policy_end_date]],"mmm")</f>
        <v>Jul</v>
      </c>
      <c r="T522" s="2" t="str">
        <f>IF(Sheet1[[#This Row],[status]]="Active","Active","Inactive")</f>
        <v>Inactive</v>
      </c>
      <c r="U522" s="6">
        <f>Sheet1[[#This Row],[coverage_amount]]/Sheet1[[#This Row],[annual_premium]]</f>
        <v>12.925494352539863</v>
      </c>
    </row>
    <row r="523" spans="1:21" x14ac:dyDescent="0.3">
      <c r="A523" s="2" t="s">
        <v>1242</v>
      </c>
      <c r="B523" s="2" t="s">
        <v>1243</v>
      </c>
      <c r="C523" s="2" t="s">
        <v>35</v>
      </c>
      <c r="D523" s="51">
        <v>843996.84</v>
      </c>
      <c r="E523" s="51">
        <v>25363.72</v>
      </c>
      <c r="F523" s="1">
        <v>45372</v>
      </c>
      <c r="G523" s="1">
        <v>45703</v>
      </c>
      <c r="H523" s="2" t="s">
        <v>490</v>
      </c>
      <c r="I523" s="2" t="s">
        <v>13</v>
      </c>
      <c r="J523">
        <f>Sheet1[[#This Row],[policy_end_date]]-Sheet1[[#This Row],[policy_start_date]]</f>
        <v>331</v>
      </c>
      <c r="K523" s="5">
        <f>(Sheet1[[#This Row],[policy_end_date]]-Sheet1[[#This Row],[policy_start_date]])/365</f>
        <v>0.9068493150684932</v>
      </c>
      <c r="L523" s="2" t="str">
        <f>IF(Sheet1[[#This Row],[coverage_amount]]&lt;300000,"Low",IF(Sheet1[[#This Row],[coverage_amount]]&lt;700000,"Medium","High"))</f>
        <v>High</v>
      </c>
      <c r="M523" s="2" t="str">
        <f>IF(Sheet1[[#This Row],[annual_premium]]&lt;15000,"Low",IF(Sheet1[[#This Row],[annual_premium]]&lt;35000,"Medium","High"))</f>
        <v>Medium</v>
      </c>
      <c r="N523" s="2">
        <f>YEAR(Sheet1[[#This Row],[policy_start_date]])</f>
        <v>2024</v>
      </c>
      <c r="O523" s="2" t="str">
        <f>TEXT(Sheet1[[#This Row],[policy_start_date]],"mmm")</f>
        <v>Mar</v>
      </c>
      <c r="P523" s="2" t="str">
        <f>"Q"&amp;ROUNDUP(MONTH(Sheet1[[#This Row],[policy_start_date]])/3,0)</f>
        <v>Q1</v>
      </c>
      <c r="Q523" s="2">
        <f ca="1">DATEDIF(Sheet1[[#This Row],[policy_start_date]],TODAY(),"D")</f>
        <v>860</v>
      </c>
      <c r="R523" s="2">
        <f>YEAR(Sheet1[[#This Row],[policy_end_date]])</f>
        <v>2025</v>
      </c>
      <c r="S523" s="2" t="str">
        <f>TEXT(Sheet1[[#This Row],[policy_end_date]],"mmm")</f>
        <v>Feb</v>
      </c>
      <c r="T523" s="2" t="str">
        <f>IF(Sheet1[[#This Row],[status]]="Active","Active","Inactive")</f>
        <v>Active</v>
      </c>
      <c r="U523" s="6">
        <f>Sheet1[[#This Row],[coverage_amount]]/Sheet1[[#This Row],[annual_premium]]</f>
        <v>33.275751348776915</v>
      </c>
    </row>
    <row r="524" spans="1:21" x14ac:dyDescent="0.3">
      <c r="A524" s="2" t="s">
        <v>1244</v>
      </c>
      <c r="B524" s="2" t="s">
        <v>1245</v>
      </c>
      <c r="C524" s="2" t="s">
        <v>27</v>
      </c>
      <c r="D524" s="51">
        <v>732759.15</v>
      </c>
      <c r="E524" s="51">
        <v>28423.39</v>
      </c>
      <c r="F524" s="1">
        <v>44370</v>
      </c>
      <c r="G524" s="1">
        <v>44914</v>
      </c>
      <c r="H524" s="2" t="s">
        <v>717</v>
      </c>
      <c r="I524" s="2" t="s">
        <v>13</v>
      </c>
      <c r="J524">
        <f>Sheet1[[#This Row],[policy_end_date]]-Sheet1[[#This Row],[policy_start_date]]</f>
        <v>544</v>
      </c>
      <c r="K524" s="5">
        <f>(Sheet1[[#This Row],[policy_end_date]]-Sheet1[[#This Row],[policy_start_date]])/365</f>
        <v>1.4904109589041097</v>
      </c>
      <c r="L524" s="2" t="str">
        <f>IF(Sheet1[[#This Row],[coverage_amount]]&lt;300000,"Low",IF(Sheet1[[#This Row],[coverage_amount]]&lt;700000,"Medium","High"))</f>
        <v>High</v>
      </c>
      <c r="M524" s="2" t="str">
        <f>IF(Sheet1[[#This Row],[annual_premium]]&lt;15000,"Low",IF(Sheet1[[#This Row],[annual_premium]]&lt;35000,"Medium","High"))</f>
        <v>Medium</v>
      </c>
      <c r="N524" s="2">
        <f>YEAR(Sheet1[[#This Row],[policy_start_date]])</f>
        <v>2021</v>
      </c>
      <c r="O524" s="2" t="str">
        <f>TEXT(Sheet1[[#This Row],[policy_start_date]],"mmm")</f>
        <v>Jun</v>
      </c>
      <c r="P524" s="2" t="str">
        <f>"Q"&amp;ROUNDUP(MONTH(Sheet1[[#This Row],[policy_start_date]])/3,0)</f>
        <v>Q2</v>
      </c>
      <c r="Q524" s="2">
        <f ca="1">DATEDIF(Sheet1[[#This Row],[policy_start_date]],TODAY(),"D")</f>
        <v>1862</v>
      </c>
      <c r="R524" s="2">
        <f>YEAR(Sheet1[[#This Row],[policy_end_date]])</f>
        <v>2022</v>
      </c>
      <c r="S524" s="2" t="str">
        <f>TEXT(Sheet1[[#This Row],[policy_end_date]],"mmm")</f>
        <v>Dec</v>
      </c>
      <c r="T524" s="2" t="str">
        <f>IF(Sheet1[[#This Row],[status]]="Active","Active","Inactive")</f>
        <v>Active</v>
      </c>
      <c r="U524" s="6">
        <f>Sheet1[[#This Row],[coverage_amount]]/Sheet1[[#This Row],[annual_premium]]</f>
        <v>25.78014621056813</v>
      </c>
    </row>
    <row r="525" spans="1:21" x14ac:dyDescent="0.3">
      <c r="A525" s="2" t="s">
        <v>1246</v>
      </c>
      <c r="B525" s="2" t="s">
        <v>739</v>
      </c>
      <c r="C525" s="2" t="s">
        <v>27</v>
      </c>
      <c r="D525" s="51">
        <v>973152.74</v>
      </c>
      <c r="E525" s="51">
        <v>17593.11</v>
      </c>
      <c r="F525" s="1">
        <v>44955</v>
      </c>
      <c r="G525" s="1">
        <v>45721</v>
      </c>
      <c r="H525" s="2" t="s">
        <v>170</v>
      </c>
      <c r="I525" s="2" t="s">
        <v>18</v>
      </c>
      <c r="J525">
        <f>Sheet1[[#This Row],[policy_end_date]]-Sheet1[[#This Row],[policy_start_date]]</f>
        <v>766</v>
      </c>
      <c r="K525" s="5">
        <f>(Sheet1[[#This Row],[policy_end_date]]-Sheet1[[#This Row],[policy_start_date]])/365</f>
        <v>2.0986301369863014</v>
      </c>
      <c r="L525" s="2" t="str">
        <f>IF(Sheet1[[#This Row],[coverage_amount]]&lt;300000,"Low",IF(Sheet1[[#This Row],[coverage_amount]]&lt;700000,"Medium","High"))</f>
        <v>High</v>
      </c>
      <c r="M525" s="2" t="str">
        <f>IF(Sheet1[[#This Row],[annual_premium]]&lt;15000,"Low",IF(Sheet1[[#This Row],[annual_premium]]&lt;35000,"Medium","High"))</f>
        <v>Medium</v>
      </c>
      <c r="N525" s="2">
        <f>YEAR(Sheet1[[#This Row],[policy_start_date]])</f>
        <v>2023</v>
      </c>
      <c r="O525" s="2" t="str">
        <f>TEXT(Sheet1[[#This Row],[policy_start_date]],"mmm")</f>
        <v>Jan</v>
      </c>
      <c r="P525" s="2" t="str">
        <f>"Q"&amp;ROUNDUP(MONTH(Sheet1[[#This Row],[policy_start_date]])/3,0)</f>
        <v>Q1</v>
      </c>
      <c r="Q525" s="2">
        <f ca="1">DATEDIF(Sheet1[[#This Row],[policy_start_date]],TODAY(),"D")</f>
        <v>1277</v>
      </c>
      <c r="R525" s="2">
        <f>YEAR(Sheet1[[#This Row],[policy_end_date]])</f>
        <v>2025</v>
      </c>
      <c r="S525" s="2" t="str">
        <f>TEXT(Sheet1[[#This Row],[policy_end_date]],"mmm")</f>
        <v>Mar</v>
      </c>
      <c r="T525" s="2" t="str">
        <f>IF(Sheet1[[#This Row],[status]]="Active","Active","Inactive")</f>
        <v>Inactive</v>
      </c>
      <c r="U525" s="6">
        <f>Sheet1[[#This Row],[coverage_amount]]/Sheet1[[#This Row],[annual_premium]]</f>
        <v>55.314423657897891</v>
      </c>
    </row>
    <row r="526" spans="1:21" x14ac:dyDescent="0.3">
      <c r="A526" s="2" t="s">
        <v>1247</v>
      </c>
      <c r="B526" s="2" t="s">
        <v>1248</v>
      </c>
      <c r="C526" s="2" t="s">
        <v>11</v>
      </c>
      <c r="D526" s="51">
        <v>409943.92</v>
      </c>
      <c r="E526" s="51">
        <v>48113.27</v>
      </c>
      <c r="F526" s="1">
        <v>44856</v>
      </c>
      <c r="G526" s="1">
        <v>45010</v>
      </c>
      <c r="H526" s="2" t="s">
        <v>626</v>
      </c>
      <c r="I526" s="2" t="s">
        <v>13</v>
      </c>
      <c r="J526">
        <f>Sheet1[[#This Row],[policy_end_date]]-Sheet1[[#This Row],[policy_start_date]]</f>
        <v>154</v>
      </c>
      <c r="K526" s="5">
        <f>(Sheet1[[#This Row],[policy_end_date]]-Sheet1[[#This Row],[policy_start_date]])/365</f>
        <v>0.42191780821917807</v>
      </c>
      <c r="L526" s="2" t="str">
        <f>IF(Sheet1[[#This Row],[coverage_amount]]&lt;300000,"Low",IF(Sheet1[[#This Row],[coverage_amount]]&lt;700000,"Medium","High"))</f>
        <v>Medium</v>
      </c>
      <c r="M526" s="2" t="str">
        <f>IF(Sheet1[[#This Row],[annual_premium]]&lt;15000,"Low",IF(Sheet1[[#This Row],[annual_premium]]&lt;35000,"Medium","High"))</f>
        <v>High</v>
      </c>
      <c r="N526" s="2">
        <f>YEAR(Sheet1[[#This Row],[policy_start_date]])</f>
        <v>2022</v>
      </c>
      <c r="O526" s="2" t="str">
        <f>TEXT(Sheet1[[#This Row],[policy_start_date]],"mmm")</f>
        <v>Oct</v>
      </c>
      <c r="P526" s="2" t="str">
        <f>"Q"&amp;ROUNDUP(MONTH(Sheet1[[#This Row],[policy_start_date]])/3,0)</f>
        <v>Q4</v>
      </c>
      <c r="Q526" s="2">
        <f ca="1">DATEDIF(Sheet1[[#This Row],[policy_start_date]],TODAY(),"D")</f>
        <v>1376</v>
      </c>
      <c r="R526" s="2">
        <f>YEAR(Sheet1[[#This Row],[policy_end_date]])</f>
        <v>2023</v>
      </c>
      <c r="S526" s="2" t="str">
        <f>TEXT(Sheet1[[#This Row],[policy_end_date]],"mmm")</f>
        <v>Mar</v>
      </c>
      <c r="T526" s="2" t="str">
        <f>IF(Sheet1[[#This Row],[status]]="Active","Active","Inactive")</f>
        <v>Active</v>
      </c>
      <c r="U526" s="6">
        <f>Sheet1[[#This Row],[coverage_amount]]/Sheet1[[#This Row],[annual_premium]]</f>
        <v>8.5203919833343278</v>
      </c>
    </row>
    <row r="527" spans="1:21" x14ac:dyDescent="0.3">
      <c r="A527" s="2" t="s">
        <v>1249</v>
      </c>
      <c r="B527" s="2" t="s">
        <v>1250</v>
      </c>
      <c r="C527" s="2" t="s">
        <v>35</v>
      </c>
      <c r="D527" s="51">
        <v>277809.28000000003</v>
      </c>
      <c r="E527" s="51">
        <v>26555.03</v>
      </c>
      <c r="F527" s="1">
        <v>45241</v>
      </c>
      <c r="G527" s="1">
        <v>45561</v>
      </c>
      <c r="H527" s="2" t="s">
        <v>52</v>
      </c>
      <c r="I527" s="2" t="s">
        <v>29</v>
      </c>
      <c r="J527">
        <f>Sheet1[[#This Row],[policy_end_date]]-Sheet1[[#This Row],[policy_start_date]]</f>
        <v>320</v>
      </c>
      <c r="K527" s="5">
        <f>(Sheet1[[#This Row],[policy_end_date]]-Sheet1[[#This Row],[policy_start_date]])/365</f>
        <v>0.87671232876712324</v>
      </c>
      <c r="L527" s="2" t="str">
        <f>IF(Sheet1[[#This Row],[coverage_amount]]&lt;300000,"Low",IF(Sheet1[[#This Row],[coverage_amount]]&lt;700000,"Medium","High"))</f>
        <v>Low</v>
      </c>
      <c r="M527" s="2" t="str">
        <f>IF(Sheet1[[#This Row],[annual_premium]]&lt;15000,"Low",IF(Sheet1[[#This Row],[annual_premium]]&lt;35000,"Medium","High"))</f>
        <v>Medium</v>
      </c>
      <c r="N527" s="2">
        <f>YEAR(Sheet1[[#This Row],[policy_start_date]])</f>
        <v>2023</v>
      </c>
      <c r="O527" s="2" t="str">
        <f>TEXT(Sheet1[[#This Row],[policy_start_date]],"mmm")</f>
        <v>Nov</v>
      </c>
      <c r="P527" s="2" t="str">
        <f>"Q"&amp;ROUNDUP(MONTH(Sheet1[[#This Row],[policy_start_date]])/3,0)</f>
        <v>Q4</v>
      </c>
      <c r="Q527" s="2">
        <f ca="1">DATEDIF(Sheet1[[#This Row],[policy_start_date]],TODAY(),"D")</f>
        <v>991</v>
      </c>
      <c r="R527" s="2">
        <f>YEAR(Sheet1[[#This Row],[policy_end_date]])</f>
        <v>2024</v>
      </c>
      <c r="S527" s="2" t="str">
        <f>TEXT(Sheet1[[#This Row],[policy_end_date]],"mmm")</f>
        <v>Sep</v>
      </c>
      <c r="T527" s="2" t="str">
        <f>IF(Sheet1[[#This Row],[status]]="Active","Active","Inactive")</f>
        <v>Inactive</v>
      </c>
      <c r="U527" s="6">
        <f>Sheet1[[#This Row],[coverage_amount]]/Sheet1[[#This Row],[annual_premium]]</f>
        <v>10.461644366434534</v>
      </c>
    </row>
    <row r="528" spans="1:21" x14ac:dyDescent="0.3">
      <c r="A528" s="2" t="s">
        <v>1251</v>
      </c>
      <c r="B528" s="2" t="s">
        <v>1252</v>
      </c>
      <c r="C528" s="2" t="s">
        <v>39</v>
      </c>
      <c r="D528" s="51">
        <v>336157.4</v>
      </c>
      <c r="E528" s="51">
        <v>22550.47</v>
      </c>
      <c r="F528" s="1">
        <v>45460</v>
      </c>
      <c r="G528" s="1">
        <v>45598</v>
      </c>
      <c r="H528" s="2" t="s">
        <v>1087</v>
      </c>
      <c r="I528" s="2" t="s">
        <v>18</v>
      </c>
      <c r="J528">
        <f>Sheet1[[#This Row],[policy_end_date]]-Sheet1[[#This Row],[policy_start_date]]</f>
        <v>138</v>
      </c>
      <c r="K528" s="5">
        <f>(Sheet1[[#This Row],[policy_end_date]]-Sheet1[[#This Row],[policy_start_date]])/365</f>
        <v>0.37808219178082192</v>
      </c>
      <c r="L528" s="2" t="str">
        <f>IF(Sheet1[[#This Row],[coverage_amount]]&lt;300000,"Low",IF(Sheet1[[#This Row],[coverage_amount]]&lt;700000,"Medium","High"))</f>
        <v>Medium</v>
      </c>
      <c r="M528" s="2" t="str">
        <f>IF(Sheet1[[#This Row],[annual_premium]]&lt;15000,"Low",IF(Sheet1[[#This Row],[annual_premium]]&lt;35000,"Medium","High"))</f>
        <v>Medium</v>
      </c>
      <c r="N528" s="2">
        <f>YEAR(Sheet1[[#This Row],[policy_start_date]])</f>
        <v>2024</v>
      </c>
      <c r="O528" s="2" t="str">
        <f>TEXT(Sheet1[[#This Row],[policy_start_date]],"mmm")</f>
        <v>Jun</v>
      </c>
      <c r="P528" s="2" t="str">
        <f>"Q"&amp;ROUNDUP(MONTH(Sheet1[[#This Row],[policy_start_date]])/3,0)</f>
        <v>Q2</v>
      </c>
      <c r="Q528" s="2">
        <f ca="1">DATEDIF(Sheet1[[#This Row],[policy_start_date]],TODAY(),"D")</f>
        <v>772</v>
      </c>
      <c r="R528" s="2">
        <f>YEAR(Sheet1[[#This Row],[policy_end_date]])</f>
        <v>2024</v>
      </c>
      <c r="S528" s="2" t="str">
        <f>TEXT(Sheet1[[#This Row],[policy_end_date]],"mmm")</f>
        <v>Nov</v>
      </c>
      <c r="T528" s="2" t="str">
        <f>IF(Sheet1[[#This Row],[status]]="Active","Active","Inactive")</f>
        <v>Inactive</v>
      </c>
      <c r="U528" s="6">
        <f>Sheet1[[#This Row],[coverage_amount]]/Sheet1[[#This Row],[annual_premium]]</f>
        <v>14.906891075884449</v>
      </c>
    </row>
    <row r="529" spans="1:21" x14ac:dyDescent="0.3">
      <c r="A529" s="2" t="s">
        <v>1253</v>
      </c>
      <c r="B529" s="2" t="s">
        <v>1254</v>
      </c>
      <c r="C529" s="2" t="s">
        <v>35</v>
      </c>
      <c r="D529" s="51">
        <v>415020.75</v>
      </c>
      <c r="E529" s="51">
        <v>44726.44</v>
      </c>
      <c r="F529" s="1">
        <v>45422</v>
      </c>
      <c r="G529" s="1">
        <v>45717</v>
      </c>
      <c r="H529" s="2" t="s">
        <v>292</v>
      </c>
      <c r="I529" s="2" t="s">
        <v>13</v>
      </c>
      <c r="J529">
        <f>Sheet1[[#This Row],[policy_end_date]]-Sheet1[[#This Row],[policy_start_date]]</f>
        <v>295</v>
      </c>
      <c r="K529" s="5">
        <f>(Sheet1[[#This Row],[policy_end_date]]-Sheet1[[#This Row],[policy_start_date]])/365</f>
        <v>0.80821917808219179</v>
      </c>
      <c r="L529" s="2" t="str">
        <f>IF(Sheet1[[#This Row],[coverage_amount]]&lt;300000,"Low",IF(Sheet1[[#This Row],[coverage_amount]]&lt;700000,"Medium","High"))</f>
        <v>Medium</v>
      </c>
      <c r="M529" s="2" t="str">
        <f>IF(Sheet1[[#This Row],[annual_premium]]&lt;15000,"Low",IF(Sheet1[[#This Row],[annual_premium]]&lt;35000,"Medium","High"))</f>
        <v>High</v>
      </c>
      <c r="N529" s="2">
        <f>YEAR(Sheet1[[#This Row],[policy_start_date]])</f>
        <v>2024</v>
      </c>
      <c r="O529" s="2" t="str">
        <f>TEXT(Sheet1[[#This Row],[policy_start_date]],"mmm")</f>
        <v>May</v>
      </c>
      <c r="P529" s="2" t="str">
        <f>"Q"&amp;ROUNDUP(MONTH(Sheet1[[#This Row],[policy_start_date]])/3,0)</f>
        <v>Q2</v>
      </c>
      <c r="Q529" s="2">
        <f ca="1">DATEDIF(Sheet1[[#This Row],[policy_start_date]],TODAY(),"D")</f>
        <v>810</v>
      </c>
      <c r="R529" s="2">
        <f>YEAR(Sheet1[[#This Row],[policy_end_date]])</f>
        <v>2025</v>
      </c>
      <c r="S529" s="2" t="str">
        <f>TEXT(Sheet1[[#This Row],[policy_end_date]],"mmm")</f>
        <v>Mar</v>
      </c>
      <c r="T529" s="2" t="str">
        <f>IF(Sheet1[[#This Row],[status]]="Active","Active","Inactive")</f>
        <v>Active</v>
      </c>
      <c r="U529" s="6">
        <f>Sheet1[[#This Row],[coverage_amount]]/Sheet1[[#This Row],[annual_premium]]</f>
        <v>9.2790919643951089</v>
      </c>
    </row>
    <row r="530" spans="1:21" x14ac:dyDescent="0.3">
      <c r="A530" s="2" t="s">
        <v>1255</v>
      </c>
      <c r="B530" s="2" t="s">
        <v>409</v>
      </c>
      <c r="C530" s="2" t="s">
        <v>39</v>
      </c>
      <c r="D530" s="51">
        <v>851255.3</v>
      </c>
      <c r="E530" s="51">
        <v>43718.33</v>
      </c>
      <c r="F530" s="1">
        <v>44383</v>
      </c>
      <c r="G530" s="1">
        <v>45463</v>
      </c>
      <c r="H530" s="2" t="s">
        <v>574</v>
      </c>
      <c r="I530" s="2" t="s">
        <v>29</v>
      </c>
      <c r="J530">
        <f>Sheet1[[#This Row],[policy_end_date]]-Sheet1[[#This Row],[policy_start_date]]</f>
        <v>1080</v>
      </c>
      <c r="K530" s="5">
        <f>(Sheet1[[#This Row],[policy_end_date]]-Sheet1[[#This Row],[policy_start_date]])/365</f>
        <v>2.9589041095890409</v>
      </c>
      <c r="L530" s="2" t="str">
        <f>IF(Sheet1[[#This Row],[coverage_amount]]&lt;300000,"Low",IF(Sheet1[[#This Row],[coverage_amount]]&lt;700000,"Medium","High"))</f>
        <v>High</v>
      </c>
      <c r="M530" s="2" t="str">
        <f>IF(Sheet1[[#This Row],[annual_premium]]&lt;15000,"Low",IF(Sheet1[[#This Row],[annual_premium]]&lt;35000,"Medium","High"))</f>
        <v>High</v>
      </c>
      <c r="N530" s="2">
        <f>YEAR(Sheet1[[#This Row],[policy_start_date]])</f>
        <v>2021</v>
      </c>
      <c r="O530" s="2" t="str">
        <f>TEXT(Sheet1[[#This Row],[policy_start_date]],"mmm")</f>
        <v>Jul</v>
      </c>
      <c r="P530" s="2" t="str">
        <f>"Q"&amp;ROUNDUP(MONTH(Sheet1[[#This Row],[policy_start_date]])/3,0)</f>
        <v>Q3</v>
      </c>
      <c r="Q530" s="2">
        <f ca="1">DATEDIF(Sheet1[[#This Row],[policy_start_date]],TODAY(),"D")</f>
        <v>1849</v>
      </c>
      <c r="R530" s="2">
        <f>YEAR(Sheet1[[#This Row],[policy_end_date]])</f>
        <v>2024</v>
      </c>
      <c r="S530" s="2" t="str">
        <f>TEXT(Sheet1[[#This Row],[policy_end_date]],"mmm")</f>
        <v>Jun</v>
      </c>
      <c r="T530" s="2" t="str">
        <f>IF(Sheet1[[#This Row],[status]]="Active","Active","Inactive")</f>
        <v>Inactive</v>
      </c>
      <c r="U530" s="6">
        <f>Sheet1[[#This Row],[coverage_amount]]/Sheet1[[#This Row],[annual_premium]]</f>
        <v>19.471359038645804</v>
      </c>
    </row>
    <row r="531" spans="1:21" x14ac:dyDescent="0.3">
      <c r="A531" s="2" t="s">
        <v>1256</v>
      </c>
      <c r="B531" s="2" t="s">
        <v>489</v>
      </c>
      <c r="C531" s="2" t="s">
        <v>35</v>
      </c>
      <c r="D531" s="51">
        <v>840389.93</v>
      </c>
      <c r="E531" s="51">
        <v>42795.05</v>
      </c>
      <c r="F531" s="1">
        <v>45220</v>
      </c>
      <c r="G531" s="1">
        <v>45829</v>
      </c>
      <c r="H531" s="2" t="s">
        <v>851</v>
      </c>
      <c r="I531" s="2" t="s">
        <v>18</v>
      </c>
      <c r="J531">
        <f>Sheet1[[#This Row],[policy_end_date]]-Sheet1[[#This Row],[policy_start_date]]</f>
        <v>609</v>
      </c>
      <c r="K531" s="5">
        <f>(Sheet1[[#This Row],[policy_end_date]]-Sheet1[[#This Row],[policy_start_date]])/365</f>
        <v>1.6684931506849314</v>
      </c>
      <c r="L531" s="2" t="str">
        <f>IF(Sheet1[[#This Row],[coverage_amount]]&lt;300000,"Low",IF(Sheet1[[#This Row],[coverage_amount]]&lt;700000,"Medium","High"))</f>
        <v>High</v>
      </c>
      <c r="M531" s="2" t="str">
        <f>IF(Sheet1[[#This Row],[annual_premium]]&lt;15000,"Low",IF(Sheet1[[#This Row],[annual_premium]]&lt;35000,"Medium","High"))</f>
        <v>High</v>
      </c>
      <c r="N531" s="2">
        <f>YEAR(Sheet1[[#This Row],[policy_start_date]])</f>
        <v>2023</v>
      </c>
      <c r="O531" s="2" t="str">
        <f>TEXT(Sheet1[[#This Row],[policy_start_date]],"mmm")</f>
        <v>Oct</v>
      </c>
      <c r="P531" s="2" t="str">
        <f>"Q"&amp;ROUNDUP(MONTH(Sheet1[[#This Row],[policy_start_date]])/3,0)</f>
        <v>Q4</v>
      </c>
      <c r="Q531" s="2">
        <f ca="1">DATEDIF(Sheet1[[#This Row],[policy_start_date]],TODAY(),"D")</f>
        <v>1012</v>
      </c>
      <c r="R531" s="2">
        <f>YEAR(Sheet1[[#This Row],[policy_end_date]])</f>
        <v>2025</v>
      </c>
      <c r="S531" s="2" t="str">
        <f>TEXT(Sheet1[[#This Row],[policy_end_date]],"mmm")</f>
        <v>Jun</v>
      </c>
      <c r="T531" s="2" t="str">
        <f>IF(Sheet1[[#This Row],[status]]="Active","Active","Inactive")</f>
        <v>Inactive</v>
      </c>
      <c r="U531" s="6">
        <f>Sheet1[[#This Row],[coverage_amount]]/Sheet1[[#This Row],[annual_premium]]</f>
        <v>19.637549903551928</v>
      </c>
    </row>
    <row r="532" spans="1:21" x14ac:dyDescent="0.3">
      <c r="A532" s="2" t="s">
        <v>1257</v>
      </c>
      <c r="B532" s="2" t="s">
        <v>1258</v>
      </c>
      <c r="C532" s="2" t="s">
        <v>11</v>
      </c>
      <c r="D532" s="51">
        <v>767679.03</v>
      </c>
      <c r="E532" s="51">
        <v>30286.99</v>
      </c>
      <c r="F532" s="1">
        <v>45408</v>
      </c>
      <c r="G532" s="1">
        <v>45455</v>
      </c>
      <c r="H532" s="2" t="s">
        <v>1259</v>
      </c>
      <c r="I532" s="2" t="s">
        <v>13</v>
      </c>
      <c r="J532">
        <f>Sheet1[[#This Row],[policy_end_date]]-Sheet1[[#This Row],[policy_start_date]]</f>
        <v>47</v>
      </c>
      <c r="K532" s="5">
        <f>(Sheet1[[#This Row],[policy_end_date]]-Sheet1[[#This Row],[policy_start_date]])/365</f>
        <v>0.12876712328767123</v>
      </c>
      <c r="L532" s="2" t="str">
        <f>IF(Sheet1[[#This Row],[coverage_amount]]&lt;300000,"Low",IF(Sheet1[[#This Row],[coverage_amount]]&lt;700000,"Medium","High"))</f>
        <v>High</v>
      </c>
      <c r="M532" s="2" t="str">
        <f>IF(Sheet1[[#This Row],[annual_premium]]&lt;15000,"Low",IF(Sheet1[[#This Row],[annual_premium]]&lt;35000,"Medium","High"))</f>
        <v>Medium</v>
      </c>
      <c r="N532" s="2">
        <f>YEAR(Sheet1[[#This Row],[policy_start_date]])</f>
        <v>2024</v>
      </c>
      <c r="O532" s="2" t="str">
        <f>TEXT(Sheet1[[#This Row],[policy_start_date]],"mmm")</f>
        <v>Apr</v>
      </c>
      <c r="P532" s="2" t="str">
        <f>"Q"&amp;ROUNDUP(MONTH(Sheet1[[#This Row],[policy_start_date]])/3,0)</f>
        <v>Q2</v>
      </c>
      <c r="Q532" s="2">
        <f ca="1">DATEDIF(Sheet1[[#This Row],[policy_start_date]],TODAY(),"D")</f>
        <v>824</v>
      </c>
      <c r="R532" s="2">
        <f>YEAR(Sheet1[[#This Row],[policy_end_date]])</f>
        <v>2024</v>
      </c>
      <c r="S532" s="2" t="str">
        <f>TEXT(Sheet1[[#This Row],[policy_end_date]],"mmm")</f>
        <v>Jun</v>
      </c>
      <c r="T532" s="2" t="str">
        <f>IF(Sheet1[[#This Row],[status]]="Active","Active","Inactive")</f>
        <v>Active</v>
      </c>
      <c r="U532" s="6">
        <f>Sheet1[[#This Row],[coverage_amount]]/Sheet1[[#This Row],[annual_premium]]</f>
        <v>25.346824824784502</v>
      </c>
    </row>
    <row r="533" spans="1:21" x14ac:dyDescent="0.3">
      <c r="A533" s="2" t="s">
        <v>1260</v>
      </c>
      <c r="B533" s="2" t="s">
        <v>1261</v>
      </c>
      <c r="C533" s="2" t="s">
        <v>27</v>
      </c>
      <c r="D533" s="51">
        <v>228439.5</v>
      </c>
      <c r="E533" s="51">
        <v>37205.26</v>
      </c>
      <c r="F533" s="1">
        <v>45220</v>
      </c>
      <c r="G533" s="1">
        <v>45652</v>
      </c>
      <c r="H533" s="2" t="s">
        <v>397</v>
      </c>
      <c r="I533" s="2" t="s">
        <v>29</v>
      </c>
      <c r="J533">
        <f>Sheet1[[#This Row],[policy_end_date]]-Sheet1[[#This Row],[policy_start_date]]</f>
        <v>432</v>
      </c>
      <c r="K533" s="5">
        <f>(Sheet1[[#This Row],[policy_end_date]]-Sheet1[[#This Row],[policy_start_date]])/365</f>
        <v>1.1835616438356165</v>
      </c>
      <c r="L533" s="2" t="str">
        <f>IF(Sheet1[[#This Row],[coverage_amount]]&lt;300000,"Low",IF(Sheet1[[#This Row],[coverage_amount]]&lt;700000,"Medium","High"))</f>
        <v>Low</v>
      </c>
      <c r="M533" s="2" t="str">
        <f>IF(Sheet1[[#This Row],[annual_premium]]&lt;15000,"Low",IF(Sheet1[[#This Row],[annual_premium]]&lt;35000,"Medium","High"))</f>
        <v>High</v>
      </c>
      <c r="N533" s="2">
        <f>YEAR(Sheet1[[#This Row],[policy_start_date]])</f>
        <v>2023</v>
      </c>
      <c r="O533" s="2" t="str">
        <f>TEXT(Sheet1[[#This Row],[policy_start_date]],"mmm")</f>
        <v>Oct</v>
      </c>
      <c r="P533" s="2" t="str">
        <f>"Q"&amp;ROUNDUP(MONTH(Sheet1[[#This Row],[policy_start_date]])/3,0)</f>
        <v>Q4</v>
      </c>
      <c r="Q533" s="2">
        <f ca="1">DATEDIF(Sheet1[[#This Row],[policy_start_date]],TODAY(),"D")</f>
        <v>1012</v>
      </c>
      <c r="R533" s="2">
        <f>YEAR(Sheet1[[#This Row],[policy_end_date]])</f>
        <v>2024</v>
      </c>
      <c r="S533" s="2" t="str">
        <f>TEXT(Sheet1[[#This Row],[policy_end_date]],"mmm")</f>
        <v>Dec</v>
      </c>
      <c r="T533" s="2" t="str">
        <f>IF(Sheet1[[#This Row],[status]]="Active","Active","Inactive")</f>
        <v>Inactive</v>
      </c>
      <c r="U533" s="6">
        <f>Sheet1[[#This Row],[coverage_amount]]/Sheet1[[#This Row],[annual_premium]]</f>
        <v>6.1399785944245515</v>
      </c>
    </row>
    <row r="534" spans="1:21" x14ac:dyDescent="0.3">
      <c r="A534" s="2" t="s">
        <v>1262</v>
      </c>
      <c r="B534" s="2" t="s">
        <v>1263</v>
      </c>
      <c r="C534" s="2" t="s">
        <v>16</v>
      </c>
      <c r="D534" s="51">
        <v>392814.36</v>
      </c>
      <c r="E534" s="51">
        <v>40629.85</v>
      </c>
      <c r="F534" s="1">
        <v>45435</v>
      </c>
      <c r="G534" s="1">
        <v>45776</v>
      </c>
      <c r="H534" s="2" t="s">
        <v>348</v>
      </c>
      <c r="I534" s="2" t="s">
        <v>13</v>
      </c>
      <c r="J534">
        <f>Sheet1[[#This Row],[policy_end_date]]-Sheet1[[#This Row],[policy_start_date]]</f>
        <v>341</v>
      </c>
      <c r="K534" s="5">
        <f>(Sheet1[[#This Row],[policy_end_date]]-Sheet1[[#This Row],[policy_start_date]])/365</f>
        <v>0.9342465753424658</v>
      </c>
      <c r="L534" s="2" t="str">
        <f>IF(Sheet1[[#This Row],[coverage_amount]]&lt;300000,"Low",IF(Sheet1[[#This Row],[coverage_amount]]&lt;700000,"Medium","High"))</f>
        <v>Medium</v>
      </c>
      <c r="M534" s="2" t="str">
        <f>IF(Sheet1[[#This Row],[annual_premium]]&lt;15000,"Low",IF(Sheet1[[#This Row],[annual_premium]]&lt;35000,"Medium","High"))</f>
        <v>High</v>
      </c>
      <c r="N534" s="2">
        <f>YEAR(Sheet1[[#This Row],[policy_start_date]])</f>
        <v>2024</v>
      </c>
      <c r="O534" s="2" t="str">
        <f>TEXT(Sheet1[[#This Row],[policy_start_date]],"mmm")</f>
        <v>May</v>
      </c>
      <c r="P534" s="2" t="str">
        <f>"Q"&amp;ROUNDUP(MONTH(Sheet1[[#This Row],[policy_start_date]])/3,0)</f>
        <v>Q2</v>
      </c>
      <c r="Q534" s="2">
        <f ca="1">DATEDIF(Sheet1[[#This Row],[policy_start_date]],TODAY(),"D")</f>
        <v>797</v>
      </c>
      <c r="R534" s="2">
        <f>YEAR(Sheet1[[#This Row],[policy_end_date]])</f>
        <v>2025</v>
      </c>
      <c r="S534" s="2" t="str">
        <f>TEXT(Sheet1[[#This Row],[policy_end_date]],"mmm")</f>
        <v>Apr</v>
      </c>
      <c r="T534" s="2" t="str">
        <f>IF(Sheet1[[#This Row],[status]]="Active","Active","Inactive")</f>
        <v>Active</v>
      </c>
      <c r="U534" s="6">
        <f>Sheet1[[#This Row],[coverage_amount]]/Sheet1[[#This Row],[annual_premium]]</f>
        <v>9.6681223287804414</v>
      </c>
    </row>
    <row r="535" spans="1:21" x14ac:dyDescent="0.3">
      <c r="A535" s="2" t="s">
        <v>1264</v>
      </c>
      <c r="B535" s="2" t="s">
        <v>1265</v>
      </c>
      <c r="C535" s="2" t="s">
        <v>35</v>
      </c>
      <c r="D535" s="51">
        <v>149005.32999999999</v>
      </c>
      <c r="E535" s="51">
        <v>43560.13</v>
      </c>
      <c r="F535" s="1">
        <v>44279</v>
      </c>
      <c r="G535" s="1">
        <v>44697</v>
      </c>
      <c r="H535" s="2" t="s">
        <v>881</v>
      </c>
      <c r="I535" s="2" t="s">
        <v>29</v>
      </c>
      <c r="J535">
        <f>Sheet1[[#This Row],[policy_end_date]]-Sheet1[[#This Row],[policy_start_date]]</f>
        <v>418</v>
      </c>
      <c r="K535" s="5">
        <f>(Sheet1[[#This Row],[policy_end_date]]-Sheet1[[#This Row],[policy_start_date]])/365</f>
        <v>1.1452054794520548</v>
      </c>
      <c r="L535" s="2" t="str">
        <f>IF(Sheet1[[#This Row],[coverage_amount]]&lt;300000,"Low",IF(Sheet1[[#This Row],[coverage_amount]]&lt;700000,"Medium","High"))</f>
        <v>Low</v>
      </c>
      <c r="M535" s="2" t="str">
        <f>IF(Sheet1[[#This Row],[annual_premium]]&lt;15000,"Low",IF(Sheet1[[#This Row],[annual_premium]]&lt;35000,"Medium","High"))</f>
        <v>High</v>
      </c>
      <c r="N535" s="2">
        <f>YEAR(Sheet1[[#This Row],[policy_start_date]])</f>
        <v>2021</v>
      </c>
      <c r="O535" s="2" t="str">
        <f>TEXT(Sheet1[[#This Row],[policy_start_date]],"mmm")</f>
        <v>Mar</v>
      </c>
      <c r="P535" s="2" t="str">
        <f>"Q"&amp;ROUNDUP(MONTH(Sheet1[[#This Row],[policy_start_date]])/3,0)</f>
        <v>Q1</v>
      </c>
      <c r="Q535" s="2">
        <f ca="1">DATEDIF(Sheet1[[#This Row],[policy_start_date]],TODAY(),"D")</f>
        <v>1953</v>
      </c>
      <c r="R535" s="2">
        <f>YEAR(Sheet1[[#This Row],[policy_end_date]])</f>
        <v>2022</v>
      </c>
      <c r="S535" s="2" t="str">
        <f>TEXT(Sheet1[[#This Row],[policy_end_date]],"mmm")</f>
        <v>May</v>
      </c>
      <c r="T535" s="2" t="str">
        <f>IF(Sheet1[[#This Row],[status]]="Active","Active","Inactive")</f>
        <v>Inactive</v>
      </c>
      <c r="U535" s="6">
        <f>Sheet1[[#This Row],[coverage_amount]]/Sheet1[[#This Row],[annual_premium]]</f>
        <v>3.420681480978133</v>
      </c>
    </row>
    <row r="536" spans="1:21" x14ac:dyDescent="0.3">
      <c r="A536" s="2" t="s">
        <v>1266</v>
      </c>
      <c r="B536" s="2" t="s">
        <v>1267</v>
      </c>
      <c r="C536" s="2" t="s">
        <v>11</v>
      </c>
      <c r="D536" s="51">
        <v>112150.07</v>
      </c>
      <c r="E536" s="51">
        <v>18488.77</v>
      </c>
      <c r="F536" s="1">
        <v>44997</v>
      </c>
      <c r="G536" s="1">
        <v>45276</v>
      </c>
      <c r="H536" s="2" t="s">
        <v>185</v>
      </c>
      <c r="I536" s="2" t="s">
        <v>13</v>
      </c>
      <c r="J536">
        <f>Sheet1[[#This Row],[policy_end_date]]-Sheet1[[#This Row],[policy_start_date]]</f>
        <v>279</v>
      </c>
      <c r="K536" s="5">
        <f>(Sheet1[[#This Row],[policy_end_date]]-Sheet1[[#This Row],[policy_start_date]])/365</f>
        <v>0.76438356164383559</v>
      </c>
      <c r="L536" s="2" t="str">
        <f>IF(Sheet1[[#This Row],[coverage_amount]]&lt;300000,"Low",IF(Sheet1[[#This Row],[coverage_amount]]&lt;700000,"Medium","High"))</f>
        <v>Low</v>
      </c>
      <c r="M536" s="2" t="str">
        <f>IF(Sheet1[[#This Row],[annual_premium]]&lt;15000,"Low",IF(Sheet1[[#This Row],[annual_premium]]&lt;35000,"Medium","High"))</f>
        <v>Medium</v>
      </c>
      <c r="N536" s="2">
        <f>YEAR(Sheet1[[#This Row],[policy_start_date]])</f>
        <v>2023</v>
      </c>
      <c r="O536" s="2" t="str">
        <f>TEXT(Sheet1[[#This Row],[policy_start_date]],"mmm")</f>
        <v>Mar</v>
      </c>
      <c r="P536" s="2" t="str">
        <f>"Q"&amp;ROUNDUP(MONTH(Sheet1[[#This Row],[policy_start_date]])/3,0)</f>
        <v>Q1</v>
      </c>
      <c r="Q536" s="2">
        <f ca="1">DATEDIF(Sheet1[[#This Row],[policy_start_date]],TODAY(),"D")</f>
        <v>1235</v>
      </c>
      <c r="R536" s="2">
        <f>YEAR(Sheet1[[#This Row],[policy_end_date]])</f>
        <v>2023</v>
      </c>
      <c r="S536" s="2" t="str">
        <f>TEXT(Sheet1[[#This Row],[policy_end_date]],"mmm")</f>
        <v>Dec</v>
      </c>
      <c r="T536" s="2" t="str">
        <f>IF(Sheet1[[#This Row],[status]]="Active","Active","Inactive")</f>
        <v>Active</v>
      </c>
      <c r="U536" s="6">
        <f>Sheet1[[#This Row],[coverage_amount]]/Sheet1[[#This Row],[annual_premium]]</f>
        <v>6.065848079672147</v>
      </c>
    </row>
    <row r="537" spans="1:21" x14ac:dyDescent="0.3">
      <c r="A537" s="2" t="s">
        <v>1268</v>
      </c>
      <c r="B537" s="2" t="s">
        <v>1269</v>
      </c>
      <c r="C537" s="2" t="s">
        <v>39</v>
      </c>
      <c r="D537" s="51">
        <v>758174.88</v>
      </c>
      <c r="E537" s="51">
        <v>29523.84</v>
      </c>
      <c r="F537" s="1">
        <v>45385</v>
      </c>
      <c r="G537" s="1">
        <v>45665</v>
      </c>
      <c r="H537" s="2" t="s">
        <v>1137</v>
      </c>
      <c r="I537" s="2" t="s">
        <v>13</v>
      </c>
      <c r="J537">
        <f>Sheet1[[#This Row],[policy_end_date]]-Sheet1[[#This Row],[policy_start_date]]</f>
        <v>280</v>
      </c>
      <c r="K537" s="5">
        <f>(Sheet1[[#This Row],[policy_end_date]]-Sheet1[[#This Row],[policy_start_date]])/365</f>
        <v>0.76712328767123283</v>
      </c>
      <c r="L537" s="2" t="str">
        <f>IF(Sheet1[[#This Row],[coverage_amount]]&lt;300000,"Low",IF(Sheet1[[#This Row],[coverage_amount]]&lt;700000,"Medium","High"))</f>
        <v>High</v>
      </c>
      <c r="M537" s="2" t="str">
        <f>IF(Sheet1[[#This Row],[annual_premium]]&lt;15000,"Low",IF(Sheet1[[#This Row],[annual_premium]]&lt;35000,"Medium","High"))</f>
        <v>Medium</v>
      </c>
      <c r="N537" s="2">
        <f>YEAR(Sheet1[[#This Row],[policy_start_date]])</f>
        <v>2024</v>
      </c>
      <c r="O537" s="2" t="str">
        <f>TEXT(Sheet1[[#This Row],[policy_start_date]],"mmm")</f>
        <v>Apr</v>
      </c>
      <c r="P537" s="2" t="str">
        <f>"Q"&amp;ROUNDUP(MONTH(Sheet1[[#This Row],[policy_start_date]])/3,0)</f>
        <v>Q2</v>
      </c>
      <c r="Q537" s="2">
        <f ca="1">DATEDIF(Sheet1[[#This Row],[policy_start_date]],TODAY(),"D")</f>
        <v>847</v>
      </c>
      <c r="R537" s="2">
        <f>YEAR(Sheet1[[#This Row],[policy_end_date]])</f>
        <v>2025</v>
      </c>
      <c r="S537" s="2" t="str">
        <f>TEXT(Sheet1[[#This Row],[policy_end_date]],"mmm")</f>
        <v>Jan</v>
      </c>
      <c r="T537" s="2" t="str">
        <f>IF(Sheet1[[#This Row],[status]]="Active","Active","Inactive")</f>
        <v>Active</v>
      </c>
      <c r="U537" s="6">
        <f>Sheet1[[#This Row],[coverage_amount]]/Sheet1[[#This Row],[annual_premium]]</f>
        <v>25.680090394745399</v>
      </c>
    </row>
    <row r="538" spans="1:21" x14ac:dyDescent="0.3">
      <c r="A538" s="2" t="s">
        <v>1270</v>
      </c>
      <c r="B538" s="2" t="s">
        <v>1271</v>
      </c>
      <c r="C538" s="2" t="s">
        <v>35</v>
      </c>
      <c r="D538" s="51">
        <v>546517.85</v>
      </c>
      <c r="E538" s="51">
        <v>4129.63</v>
      </c>
      <c r="F538" s="1">
        <v>45190</v>
      </c>
      <c r="G538" s="1">
        <v>45558</v>
      </c>
      <c r="H538" s="2" t="s">
        <v>1272</v>
      </c>
      <c r="I538" s="2" t="s">
        <v>18</v>
      </c>
      <c r="J538">
        <f>Sheet1[[#This Row],[policy_end_date]]-Sheet1[[#This Row],[policy_start_date]]</f>
        <v>368</v>
      </c>
      <c r="K538" s="5">
        <f>(Sheet1[[#This Row],[policy_end_date]]-Sheet1[[#This Row],[policy_start_date]])/365</f>
        <v>1.0082191780821919</v>
      </c>
      <c r="L538" s="2" t="str">
        <f>IF(Sheet1[[#This Row],[coverage_amount]]&lt;300000,"Low",IF(Sheet1[[#This Row],[coverage_amount]]&lt;700000,"Medium","High"))</f>
        <v>Medium</v>
      </c>
      <c r="M538" s="2" t="str">
        <f>IF(Sheet1[[#This Row],[annual_premium]]&lt;15000,"Low",IF(Sheet1[[#This Row],[annual_premium]]&lt;35000,"Medium","High"))</f>
        <v>Low</v>
      </c>
      <c r="N538" s="2">
        <f>YEAR(Sheet1[[#This Row],[policy_start_date]])</f>
        <v>2023</v>
      </c>
      <c r="O538" s="2" t="str">
        <f>TEXT(Sheet1[[#This Row],[policy_start_date]],"mmm")</f>
        <v>Sep</v>
      </c>
      <c r="P538" s="2" t="str">
        <f>"Q"&amp;ROUNDUP(MONTH(Sheet1[[#This Row],[policy_start_date]])/3,0)</f>
        <v>Q3</v>
      </c>
      <c r="Q538" s="2">
        <f ca="1">DATEDIF(Sheet1[[#This Row],[policy_start_date]],TODAY(),"D")</f>
        <v>1042</v>
      </c>
      <c r="R538" s="2">
        <f>YEAR(Sheet1[[#This Row],[policy_end_date]])</f>
        <v>2024</v>
      </c>
      <c r="S538" s="2" t="str">
        <f>TEXT(Sheet1[[#This Row],[policy_end_date]],"mmm")</f>
        <v>Sep</v>
      </c>
      <c r="T538" s="2" t="str">
        <f>IF(Sheet1[[#This Row],[status]]="Active","Active","Inactive")</f>
        <v>Inactive</v>
      </c>
      <c r="U538" s="6">
        <f>Sheet1[[#This Row],[coverage_amount]]/Sheet1[[#This Row],[annual_premium]]</f>
        <v>132.3406334223647</v>
      </c>
    </row>
    <row r="539" spans="1:21" x14ac:dyDescent="0.3">
      <c r="A539" s="2" t="s">
        <v>1273</v>
      </c>
      <c r="B539" s="2" t="s">
        <v>1274</v>
      </c>
      <c r="C539" s="2" t="s">
        <v>35</v>
      </c>
      <c r="D539" s="51">
        <v>628976.57999999996</v>
      </c>
      <c r="E539" s="51">
        <v>20903.009999999998</v>
      </c>
      <c r="F539" s="1">
        <v>45214</v>
      </c>
      <c r="G539" s="1">
        <v>45309</v>
      </c>
      <c r="H539" s="2" t="s">
        <v>481</v>
      </c>
      <c r="I539" s="2" t="s">
        <v>18</v>
      </c>
      <c r="J539">
        <f>Sheet1[[#This Row],[policy_end_date]]-Sheet1[[#This Row],[policy_start_date]]</f>
        <v>95</v>
      </c>
      <c r="K539" s="5">
        <f>(Sheet1[[#This Row],[policy_end_date]]-Sheet1[[#This Row],[policy_start_date]])/365</f>
        <v>0.26027397260273971</v>
      </c>
      <c r="L539" s="2" t="str">
        <f>IF(Sheet1[[#This Row],[coverage_amount]]&lt;300000,"Low",IF(Sheet1[[#This Row],[coverage_amount]]&lt;700000,"Medium","High"))</f>
        <v>Medium</v>
      </c>
      <c r="M539" s="2" t="str">
        <f>IF(Sheet1[[#This Row],[annual_premium]]&lt;15000,"Low",IF(Sheet1[[#This Row],[annual_premium]]&lt;35000,"Medium","High"))</f>
        <v>Medium</v>
      </c>
      <c r="N539" s="2">
        <f>YEAR(Sheet1[[#This Row],[policy_start_date]])</f>
        <v>2023</v>
      </c>
      <c r="O539" s="2" t="str">
        <f>TEXT(Sheet1[[#This Row],[policy_start_date]],"mmm")</f>
        <v>Oct</v>
      </c>
      <c r="P539" s="2" t="str">
        <f>"Q"&amp;ROUNDUP(MONTH(Sheet1[[#This Row],[policy_start_date]])/3,0)</f>
        <v>Q4</v>
      </c>
      <c r="Q539" s="2">
        <f ca="1">DATEDIF(Sheet1[[#This Row],[policy_start_date]],TODAY(),"D")</f>
        <v>1018</v>
      </c>
      <c r="R539" s="2">
        <f>YEAR(Sheet1[[#This Row],[policy_end_date]])</f>
        <v>2024</v>
      </c>
      <c r="S539" s="2" t="str">
        <f>TEXT(Sheet1[[#This Row],[policy_end_date]],"mmm")</f>
        <v>Jan</v>
      </c>
      <c r="T539" s="2" t="str">
        <f>IF(Sheet1[[#This Row],[status]]="Active","Active","Inactive")</f>
        <v>Inactive</v>
      </c>
      <c r="U539" s="6">
        <f>Sheet1[[#This Row],[coverage_amount]]/Sheet1[[#This Row],[annual_premium]]</f>
        <v>30.090239635344382</v>
      </c>
    </row>
    <row r="540" spans="1:21" x14ac:dyDescent="0.3">
      <c r="A540" s="2" t="s">
        <v>1275</v>
      </c>
      <c r="B540" s="2" t="s">
        <v>954</v>
      </c>
      <c r="C540" s="2" t="s">
        <v>35</v>
      </c>
      <c r="D540" s="51">
        <v>822789.4</v>
      </c>
      <c r="E540" s="51">
        <v>4170.87</v>
      </c>
      <c r="F540" s="1">
        <v>44484</v>
      </c>
      <c r="G540" s="1">
        <v>45831</v>
      </c>
      <c r="H540" s="2" t="s">
        <v>744</v>
      </c>
      <c r="I540" s="2" t="s">
        <v>29</v>
      </c>
      <c r="J540">
        <f>Sheet1[[#This Row],[policy_end_date]]-Sheet1[[#This Row],[policy_start_date]]</f>
        <v>1347</v>
      </c>
      <c r="K540" s="5">
        <f>(Sheet1[[#This Row],[policy_end_date]]-Sheet1[[#This Row],[policy_start_date]])/365</f>
        <v>3.6904109589041094</v>
      </c>
      <c r="L540" s="2" t="str">
        <f>IF(Sheet1[[#This Row],[coverage_amount]]&lt;300000,"Low",IF(Sheet1[[#This Row],[coverage_amount]]&lt;700000,"Medium","High"))</f>
        <v>High</v>
      </c>
      <c r="M540" s="2" t="str">
        <f>IF(Sheet1[[#This Row],[annual_premium]]&lt;15000,"Low",IF(Sheet1[[#This Row],[annual_premium]]&lt;35000,"Medium","High"))</f>
        <v>Low</v>
      </c>
      <c r="N540" s="2">
        <f>YEAR(Sheet1[[#This Row],[policy_start_date]])</f>
        <v>2021</v>
      </c>
      <c r="O540" s="2" t="str">
        <f>TEXT(Sheet1[[#This Row],[policy_start_date]],"mmm")</f>
        <v>Oct</v>
      </c>
      <c r="P540" s="2" t="str">
        <f>"Q"&amp;ROUNDUP(MONTH(Sheet1[[#This Row],[policy_start_date]])/3,0)</f>
        <v>Q4</v>
      </c>
      <c r="Q540" s="2">
        <f ca="1">DATEDIF(Sheet1[[#This Row],[policy_start_date]],TODAY(),"D")</f>
        <v>1748</v>
      </c>
      <c r="R540" s="2">
        <f>YEAR(Sheet1[[#This Row],[policy_end_date]])</f>
        <v>2025</v>
      </c>
      <c r="S540" s="2" t="str">
        <f>TEXT(Sheet1[[#This Row],[policy_end_date]],"mmm")</f>
        <v>Jun</v>
      </c>
      <c r="T540" s="2" t="str">
        <f>IF(Sheet1[[#This Row],[status]]="Active","Active","Inactive")</f>
        <v>Inactive</v>
      </c>
      <c r="U540" s="6">
        <f>Sheet1[[#This Row],[coverage_amount]]/Sheet1[[#This Row],[annual_premium]]</f>
        <v>197.27044957047332</v>
      </c>
    </row>
    <row r="541" spans="1:21" x14ac:dyDescent="0.3">
      <c r="A541" s="2" t="s">
        <v>1276</v>
      </c>
      <c r="B541" s="2" t="s">
        <v>1277</v>
      </c>
      <c r="C541" s="2" t="s">
        <v>39</v>
      </c>
      <c r="D541" s="51">
        <v>279111.25</v>
      </c>
      <c r="E541" s="51">
        <v>43369.599999999999</v>
      </c>
      <c r="F541" s="1">
        <v>45145</v>
      </c>
      <c r="G541" s="1">
        <v>45469</v>
      </c>
      <c r="H541" s="2" t="s">
        <v>88</v>
      </c>
      <c r="I541" s="2" t="s">
        <v>29</v>
      </c>
      <c r="J541">
        <f>Sheet1[[#This Row],[policy_end_date]]-Sheet1[[#This Row],[policy_start_date]]</f>
        <v>324</v>
      </c>
      <c r="K541" s="5">
        <f>(Sheet1[[#This Row],[policy_end_date]]-Sheet1[[#This Row],[policy_start_date]])/365</f>
        <v>0.88767123287671235</v>
      </c>
      <c r="L541" s="2" t="str">
        <f>IF(Sheet1[[#This Row],[coverage_amount]]&lt;300000,"Low",IF(Sheet1[[#This Row],[coverage_amount]]&lt;700000,"Medium","High"))</f>
        <v>Low</v>
      </c>
      <c r="M541" s="2" t="str">
        <f>IF(Sheet1[[#This Row],[annual_premium]]&lt;15000,"Low",IF(Sheet1[[#This Row],[annual_premium]]&lt;35000,"Medium","High"))</f>
        <v>High</v>
      </c>
      <c r="N541" s="2">
        <f>YEAR(Sheet1[[#This Row],[policy_start_date]])</f>
        <v>2023</v>
      </c>
      <c r="O541" s="2" t="str">
        <f>TEXT(Sheet1[[#This Row],[policy_start_date]],"mmm")</f>
        <v>Aug</v>
      </c>
      <c r="P541" s="2" t="str">
        <f>"Q"&amp;ROUNDUP(MONTH(Sheet1[[#This Row],[policy_start_date]])/3,0)</f>
        <v>Q3</v>
      </c>
      <c r="Q541" s="2">
        <f ca="1">DATEDIF(Sheet1[[#This Row],[policy_start_date]],TODAY(),"D")</f>
        <v>1087</v>
      </c>
      <c r="R541" s="2">
        <f>YEAR(Sheet1[[#This Row],[policy_end_date]])</f>
        <v>2024</v>
      </c>
      <c r="S541" s="2" t="str">
        <f>TEXT(Sheet1[[#This Row],[policy_end_date]],"mmm")</f>
        <v>Jun</v>
      </c>
      <c r="T541" s="2" t="str">
        <f>IF(Sheet1[[#This Row],[status]]="Active","Active","Inactive")</f>
        <v>Inactive</v>
      </c>
      <c r="U541" s="6">
        <f>Sheet1[[#This Row],[coverage_amount]]/Sheet1[[#This Row],[annual_premium]]</f>
        <v>6.4356427082564744</v>
      </c>
    </row>
    <row r="542" spans="1:21" x14ac:dyDescent="0.3">
      <c r="A542" s="2" t="s">
        <v>1278</v>
      </c>
      <c r="B542" s="2" t="s">
        <v>1279</v>
      </c>
      <c r="C542" s="2" t="s">
        <v>39</v>
      </c>
      <c r="D542" s="51">
        <v>688461.98</v>
      </c>
      <c r="E542" s="51">
        <v>14707.25</v>
      </c>
      <c r="F542" s="1">
        <v>44422</v>
      </c>
      <c r="G542" s="1">
        <v>45329</v>
      </c>
      <c r="H542" s="2" t="s">
        <v>748</v>
      </c>
      <c r="I542" s="2" t="s">
        <v>18</v>
      </c>
      <c r="J542">
        <f>Sheet1[[#This Row],[policy_end_date]]-Sheet1[[#This Row],[policy_start_date]]</f>
        <v>907</v>
      </c>
      <c r="K542" s="5">
        <f>(Sheet1[[#This Row],[policy_end_date]]-Sheet1[[#This Row],[policy_start_date]])/365</f>
        <v>2.484931506849315</v>
      </c>
      <c r="L542" s="2" t="str">
        <f>IF(Sheet1[[#This Row],[coverage_amount]]&lt;300000,"Low",IF(Sheet1[[#This Row],[coverage_amount]]&lt;700000,"Medium","High"))</f>
        <v>Medium</v>
      </c>
      <c r="M542" s="2" t="str">
        <f>IF(Sheet1[[#This Row],[annual_premium]]&lt;15000,"Low",IF(Sheet1[[#This Row],[annual_premium]]&lt;35000,"Medium","High"))</f>
        <v>Low</v>
      </c>
      <c r="N542" s="2">
        <f>YEAR(Sheet1[[#This Row],[policy_start_date]])</f>
        <v>2021</v>
      </c>
      <c r="O542" s="2" t="str">
        <f>TEXT(Sheet1[[#This Row],[policy_start_date]],"mmm")</f>
        <v>Aug</v>
      </c>
      <c r="P542" s="2" t="str">
        <f>"Q"&amp;ROUNDUP(MONTH(Sheet1[[#This Row],[policy_start_date]])/3,0)</f>
        <v>Q3</v>
      </c>
      <c r="Q542" s="2">
        <f ca="1">DATEDIF(Sheet1[[#This Row],[policy_start_date]],TODAY(),"D")</f>
        <v>1810</v>
      </c>
      <c r="R542" s="2">
        <f>YEAR(Sheet1[[#This Row],[policy_end_date]])</f>
        <v>2024</v>
      </c>
      <c r="S542" s="2" t="str">
        <f>TEXT(Sheet1[[#This Row],[policy_end_date]],"mmm")</f>
        <v>Feb</v>
      </c>
      <c r="T542" s="2" t="str">
        <f>IF(Sheet1[[#This Row],[status]]="Active","Active","Inactive")</f>
        <v>Inactive</v>
      </c>
      <c r="U542" s="6">
        <f>Sheet1[[#This Row],[coverage_amount]]/Sheet1[[#This Row],[annual_premium]]</f>
        <v>46.811061211307347</v>
      </c>
    </row>
    <row r="543" spans="1:21" x14ac:dyDescent="0.3">
      <c r="A543" s="2" t="s">
        <v>1280</v>
      </c>
      <c r="B543" s="2" t="s">
        <v>1281</v>
      </c>
      <c r="C543" s="2" t="s">
        <v>39</v>
      </c>
      <c r="D543" s="51">
        <v>974983.81</v>
      </c>
      <c r="E543" s="51">
        <v>15696.69</v>
      </c>
      <c r="F543" s="1">
        <v>44588</v>
      </c>
      <c r="G543" s="1">
        <v>45063</v>
      </c>
      <c r="H543" s="2" t="s">
        <v>150</v>
      </c>
      <c r="I543" s="2" t="s">
        <v>29</v>
      </c>
      <c r="J543">
        <f>Sheet1[[#This Row],[policy_end_date]]-Sheet1[[#This Row],[policy_start_date]]</f>
        <v>475</v>
      </c>
      <c r="K543" s="5">
        <f>(Sheet1[[#This Row],[policy_end_date]]-Sheet1[[#This Row],[policy_start_date]])/365</f>
        <v>1.3013698630136987</v>
      </c>
      <c r="L543" s="2" t="str">
        <f>IF(Sheet1[[#This Row],[coverage_amount]]&lt;300000,"Low",IF(Sheet1[[#This Row],[coverage_amount]]&lt;700000,"Medium","High"))</f>
        <v>High</v>
      </c>
      <c r="M543" s="2" t="str">
        <f>IF(Sheet1[[#This Row],[annual_premium]]&lt;15000,"Low",IF(Sheet1[[#This Row],[annual_premium]]&lt;35000,"Medium","High"))</f>
        <v>Medium</v>
      </c>
      <c r="N543" s="2">
        <f>YEAR(Sheet1[[#This Row],[policy_start_date]])</f>
        <v>2022</v>
      </c>
      <c r="O543" s="2" t="str">
        <f>TEXT(Sheet1[[#This Row],[policy_start_date]],"mmm")</f>
        <v>Jan</v>
      </c>
      <c r="P543" s="2" t="str">
        <f>"Q"&amp;ROUNDUP(MONTH(Sheet1[[#This Row],[policy_start_date]])/3,0)</f>
        <v>Q1</v>
      </c>
      <c r="Q543" s="2">
        <f ca="1">DATEDIF(Sheet1[[#This Row],[policy_start_date]],TODAY(),"D")</f>
        <v>1644</v>
      </c>
      <c r="R543" s="2">
        <f>YEAR(Sheet1[[#This Row],[policy_end_date]])</f>
        <v>2023</v>
      </c>
      <c r="S543" s="2" t="str">
        <f>TEXT(Sheet1[[#This Row],[policy_end_date]],"mmm")</f>
        <v>May</v>
      </c>
      <c r="T543" s="2" t="str">
        <f>IF(Sheet1[[#This Row],[status]]="Active","Active","Inactive")</f>
        <v>Inactive</v>
      </c>
      <c r="U543" s="6">
        <f>Sheet1[[#This Row],[coverage_amount]]/Sheet1[[#This Row],[annual_premium]]</f>
        <v>62.113974984534956</v>
      </c>
    </row>
    <row r="544" spans="1:21" x14ac:dyDescent="0.3">
      <c r="A544" s="2" t="s">
        <v>1282</v>
      </c>
      <c r="B544" s="2" t="s">
        <v>1283</v>
      </c>
      <c r="C544" s="2" t="s">
        <v>11</v>
      </c>
      <c r="D544" s="51">
        <v>204318.92</v>
      </c>
      <c r="E544" s="51">
        <v>27469.66</v>
      </c>
      <c r="F544" s="1">
        <v>44350</v>
      </c>
      <c r="G544" s="1">
        <v>44917</v>
      </c>
      <c r="H544" s="2" t="s">
        <v>929</v>
      </c>
      <c r="I544" s="2" t="s">
        <v>13</v>
      </c>
      <c r="J544">
        <f>Sheet1[[#This Row],[policy_end_date]]-Sheet1[[#This Row],[policy_start_date]]</f>
        <v>567</v>
      </c>
      <c r="K544" s="5">
        <f>(Sheet1[[#This Row],[policy_end_date]]-Sheet1[[#This Row],[policy_start_date]])/365</f>
        <v>1.5534246575342465</v>
      </c>
      <c r="L544" s="2" t="str">
        <f>IF(Sheet1[[#This Row],[coverage_amount]]&lt;300000,"Low",IF(Sheet1[[#This Row],[coverage_amount]]&lt;700000,"Medium","High"))</f>
        <v>Low</v>
      </c>
      <c r="M544" s="2" t="str">
        <f>IF(Sheet1[[#This Row],[annual_premium]]&lt;15000,"Low",IF(Sheet1[[#This Row],[annual_premium]]&lt;35000,"Medium","High"))</f>
        <v>Medium</v>
      </c>
      <c r="N544" s="2">
        <f>YEAR(Sheet1[[#This Row],[policy_start_date]])</f>
        <v>2021</v>
      </c>
      <c r="O544" s="2" t="str">
        <f>TEXT(Sheet1[[#This Row],[policy_start_date]],"mmm")</f>
        <v>Jun</v>
      </c>
      <c r="P544" s="2" t="str">
        <f>"Q"&amp;ROUNDUP(MONTH(Sheet1[[#This Row],[policy_start_date]])/3,0)</f>
        <v>Q2</v>
      </c>
      <c r="Q544" s="2">
        <f ca="1">DATEDIF(Sheet1[[#This Row],[policy_start_date]],TODAY(),"D")</f>
        <v>1882</v>
      </c>
      <c r="R544" s="2">
        <f>YEAR(Sheet1[[#This Row],[policy_end_date]])</f>
        <v>2022</v>
      </c>
      <c r="S544" s="2" t="str">
        <f>TEXT(Sheet1[[#This Row],[policy_end_date]],"mmm")</f>
        <v>Dec</v>
      </c>
      <c r="T544" s="2" t="str">
        <f>IF(Sheet1[[#This Row],[status]]="Active","Active","Inactive")</f>
        <v>Active</v>
      </c>
      <c r="U544" s="6">
        <f>Sheet1[[#This Row],[coverage_amount]]/Sheet1[[#This Row],[annual_premium]]</f>
        <v>7.4379850351260268</v>
      </c>
    </row>
    <row r="545" spans="1:21" x14ac:dyDescent="0.3">
      <c r="A545" s="2" t="s">
        <v>1284</v>
      </c>
      <c r="B545" s="2" t="s">
        <v>1285</v>
      </c>
      <c r="C545" s="2" t="s">
        <v>16</v>
      </c>
      <c r="D545" s="51">
        <v>197325.22</v>
      </c>
      <c r="E545" s="51">
        <v>27205.47</v>
      </c>
      <c r="F545" s="1">
        <v>45233</v>
      </c>
      <c r="G545" s="1">
        <v>45409</v>
      </c>
      <c r="H545" s="2" t="s">
        <v>1286</v>
      </c>
      <c r="I545" s="2" t="s">
        <v>18</v>
      </c>
      <c r="J545">
        <f>Sheet1[[#This Row],[policy_end_date]]-Sheet1[[#This Row],[policy_start_date]]</f>
        <v>176</v>
      </c>
      <c r="K545" s="5">
        <f>(Sheet1[[#This Row],[policy_end_date]]-Sheet1[[#This Row],[policy_start_date]])/365</f>
        <v>0.48219178082191783</v>
      </c>
      <c r="L545" s="2" t="str">
        <f>IF(Sheet1[[#This Row],[coverage_amount]]&lt;300000,"Low",IF(Sheet1[[#This Row],[coverage_amount]]&lt;700000,"Medium","High"))</f>
        <v>Low</v>
      </c>
      <c r="M545" s="2" t="str">
        <f>IF(Sheet1[[#This Row],[annual_premium]]&lt;15000,"Low",IF(Sheet1[[#This Row],[annual_premium]]&lt;35000,"Medium","High"))</f>
        <v>Medium</v>
      </c>
      <c r="N545" s="2">
        <f>YEAR(Sheet1[[#This Row],[policy_start_date]])</f>
        <v>2023</v>
      </c>
      <c r="O545" s="2" t="str">
        <f>TEXT(Sheet1[[#This Row],[policy_start_date]],"mmm")</f>
        <v>Nov</v>
      </c>
      <c r="P545" s="2" t="str">
        <f>"Q"&amp;ROUNDUP(MONTH(Sheet1[[#This Row],[policy_start_date]])/3,0)</f>
        <v>Q4</v>
      </c>
      <c r="Q545" s="2">
        <f ca="1">DATEDIF(Sheet1[[#This Row],[policy_start_date]],TODAY(),"D")</f>
        <v>999</v>
      </c>
      <c r="R545" s="2">
        <f>YEAR(Sheet1[[#This Row],[policy_end_date]])</f>
        <v>2024</v>
      </c>
      <c r="S545" s="2" t="str">
        <f>TEXT(Sheet1[[#This Row],[policy_end_date]],"mmm")</f>
        <v>Apr</v>
      </c>
      <c r="T545" s="2" t="str">
        <f>IF(Sheet1[[#This Row],[status]]="Active","Active","Inactive")</f>
        <v>Inactive</v>
      </c>
      <c r="U545" s="6">
        <f>Sheet1[[#This Row],[coverage_amount]]/Sheet1[[#This Row],[annual_premium]]</f>
        <v>7.2531450476687223</v>
      </c>
    </row>
    <row r="546" spans="1:21" x14ac:dyDescent="0.3">
      <c r="A546" s="2" t="s">
        <v>1287</v>
      </c>
      <c r="B546" s="2" t="s">
        <v>1288</v>
      </c>
      <c r="C546" s="2" t="s">
        <v>27</v>
      </c>
      <c r="D546" s="51">
        <v>483351.82</v>
      </c>
      <c r="E546" s="51">
        <v>43560.92</v>
      </c>
      <c r="F546" s="1">
        <v>45387</v>
      </c>
      <c r="G546" s="1">
        <v>45439</v>
      </c>
      <c r="H546" s="2" t="s">
        <v>338</v>
      </c>
      <c r="I546" s="2" t="s">
        <v>13</v>
      </c>
      <c r="J546">
        <f>Sheet1[[#This Row],[policy_end_date]]-Sheet1[[#This Row],[policy_start_date]]</f>
        <v>52</v>
      </c>
      <c r="K546" s="5">
        <f>(Sheet1[[#This Row],[policy_end_date]]-Sheet1[[#This Row],[policy_start_date]])/365</f>
        <v>0.14246575342465753</v>
      </c>
      <c r="L546" s="2" t="str">
        <f>IF(Sheet1[[#This Row],[coverage_amount]]&lt;300000,"Low",IF(Sheet1[[#This Row],[coverage_amount]]&lt;700000,"Medium","High"))</f>
        <v>Medium</v>
      </c>
      <c r="M546" s="2" t="str">
        <f>IF(Sheet1[[#This Row],[annual_premium]]&lt;15000,"Low",IF(Sheet1[[#This Row],[annual_premium]]&lt;35000,"Medium","High"))</f>
        <v>High</v>
      </c>
      <c r="N546" s="2">
        <f>YEAR(Sheet1[[#This Row],[policy_start_date]])</f>
        <v>2024</v>
      </c>
      <c r="O546" s="2" t="str">
        <f>TEXT(Sheet1[[#This Row],[policy_start_date]],"mmm")</f>
        <v>Apr</v>
      </c>
      <c r="P546" s="2" t="str">
        <f>"Q"&amp;ROUNDUP(MONTH(Sheet1[[#This Row],[policy_start_date]])/3,0)</f>
        <v>Q2</v>
      </c>
      <c r="Q546" s="2">
        <f ca="1">DATEDIF(Sheet1[[#This Row],[policy_start_date]],TODAY(),"D")</f>
        <v>845</v>
      </c>
      <c r="R546" s="2">
        <f>YEAR(Sheet1[[#This Row],[policy_end_date]])</f>
        <v>2024</v>
      </c>
      <c r="S546" s="2" t="str">
        <f>TEXT(Sheet1[[#This Row],[policy_end_date]],"mmm")</f>
        <v>May</v>
      </c>
      <c r="T546" s="2" t="str">
        <f>IF(Sheet1[[#This Row],[status]]="Active","Active","Inactive")</f>
        <v>Active</v>
      </c>
      <c r="U546" s="6">
        <f>Sheet1[[#This Row],[coverage_amount]]/Sheet1[[#This Row],[annual_premium]]</f>
        <v>11.095996595113235</v>
      </c>
    </row>
    <row r="547" spans="1:21" x14ac:dyDescent="0.3">
      <c r="A547" s="2" t="s">
        <v>1289</v>
      </c>
      <c r="B547" s="2" t="s">
        <v>1290</v>
      </c>
      <c r="C547" s="2" t="s">
        <v>27</v>
      </c>
      <c r="D547" s="51">
        <v>247144.31</v>
      </c>
      <c r="E547" s="51">
        <v>18077.41</v>
      </c>
      <c r="F547" s="1">
        <v>44179</v>
      </c>
      <c r="G547" s="1">
        <v>45480</v>
      </c>
      <c r="H547" s="2" t="s">
        <v>1291</v>
      </c>
      <c r="I547" s="2" t="s">
        <v>18</v>
      </c>
      <c r="J547">
        <f>Sheet1[[#This Row],[policy_end_date]]-Sheet1[[#This Row],[policy_start_date]]</f>
        <v>1301</v>
      </c>
      <c r="K547" s="5">
        <f>(Sheet1[[#This Row],[policy_end_date]]-Sheet1[[#This Row],[policy_start_date]])/365</f>
        <v>3.5643835616438357</v>
      </c>
      <c r="L547" s="2" t="str">
        <f>IF(Sheet1[[#This Row],[coverage_amount]]&lt;300000,"Low",IF(Sheet1[[#This Row],[coverage_amount]]&lt;700000,"Medium","High"))</f>
        <v>Low</v>
      </c>
      <c r="M547" s="2" t="str">
        <f>IF(Sheet1[[#This Row],[annual_premium]]&lt;15000,"Low",IF(Sheet1[[#This Row],[annual_premium]]&lt;35000,"Medium","High"))</f>
        <v>Medium</v>
      </c>
      <c r="N547" s="2">
        <f>YEAR(Sheet1[[#This Row],[policy_start_date]])</f>
        <v>2020</v>
      </c>
      <c r="O547" s="2" t="str">
        <f>TEXT(Sheet1[[#This Row],[policy_start_date]],"mmm")</f>
        <v>Dec</v>
      </c>
      <c r="P547" s="2" t="str">
        <f>"Q"&amp;ROUNDUP(MONTH(Sheet1[[#This Row],[policy_start_date]])/3,0)</f>
        <v>Q4</v>
      </c>
      <c r="Q547" s="2">
        <f ca="1">DATEDIF(Sheet1[[#This Row],[policy_start_date]],TODAY(),"D")</f>
        <v>2053</v>
      </c>
      <c r="R547" s="2">
        <f>YEAR(Sheet1[[#This Row],[policy_end_date]])</f>
        <v>2024</v>
      </c>
      <c r="S547" s="2" t="str">
        <f>TEXT(Sheet1[[#This Row],[policy_end_date]],"mmm")</f>
        <v>Jul</v>
      </c>
      <c r="T547" s="2" t="str">
        <f>IF(Sheet1[[#This Row],[status]]="Active","Active","Inactive")</f>
        <v>Inactive</v>
      </c>
      <c r="U547" s="6">
        <f>Sheet1[[#This Row],[coverage_amount]]/Sheet1[[#This Row],[annual_premium]]</f>
        <v>13.671444637257217</v>
      </c>
    </row>
    <row r="548" spans="1:21" x14ac:dyDescent="0.3">
      <c r="A548" s="2" t="s">
        <v>1292</v>
      </c>
      <c r="B548" s="2" t="s">
        <v>215</v>
      </c>
      <c r="C548" s="2" t="s">
        <v>16</v>
      </c>
      <c r="D548" s="51">
        <v>183732.1</v>
      </c>
      <c r="E548" s="51">
        <v>28698.06</v>
      </c>
      <c r="F548" s="1">
        <v>44814</v>
      </c>
      <c r="G548" s="1">
        <v>45706</v>
      </c>
      <c r="H548" s="2" t="s">
        <v>525</v>
      </c>
      <c r="I548" s="2" t="s">
        <v>18</v>
      </c>
      <c r="J548">
        <f>Sheet1[[#This Row],[policy_end_date]]-Sheet1[[#This Row],[policy_start_date]]</f>
        <v>892</v>
      </c>
      <c r="K548" s="5">
        <f>(Sheet1[[#This Row],[policy_end_date]]-Sheet1[[#This Row],[policy_start_date]])/365</f>
        <v>2.4438356164383563</v>
      </c>
      <c r="L548" s="2" t="str">
        <f>IF(Sheet1[[#This Row],[coverage_amount]]&lt;300000,"Low",IF(Sheet1[[#This Row],[coverage_amount]]&lt;700000,"Medium","High"))</f>
        <v>Low</v>
      </c>
      <c r="M548" s="2" t="str">
        <f>IF(Sheet1[[#This Row],[annual_premium]]&lt;15000,"Low",IF(Sheet1[[#This Row],[annual_premium]]&lt;35000,"Medium","High"))</f>
        <v>Medium</v>
      </c>
      <c r="N548" s="2">
        <f>YEAR(Sheet1[[#This Row],[policy_start_date]])</f>
        <v>2022</v>
      </c>
      <c r="O548" s="2" t="str">
        <f>TEXT(Sheet1[[#This Row],[policy_start_date]],"mmm")</f>
        <v>Sep</v>
      </c>
      <c r="P548" s="2" t="str">
        <f>"Q"&amp;ROUNDUP(MONTH(Sheet1[[#This Row],[policy_start_date]])/3,0)</f>
        <v>Q3</v>
      </c>
      <c r="Q548" s="2">
        <f ca="1">DATEDIF(Sheet1[[#This Row],[policy_start_date]],TODAY(),"D")</f>
        <v>1418</v>
      </c>
      <c r="R548" s="2">
        <f>YEAR(Sheet1[[#This Row],[policy_end_date]])</f>
        <v>2025</v>
      </c>
      <c r="S548" s="2" t="str">
        <f>TEXT(Sheet1[[#This Row],[policy_end_date]],"mmm")</f>
        <v>Feb</v>
      </c>
      <c r="T548" s="2" t="str">
        <f>IF(Sheet1[[#This Row],[status]]="Active","Active","Inactive")</f>
        <v>Inactive</v>
      </c>
      <c r="U548" s="6">
        <f>Sheet1[[#This Row],[coverage_amount]]/Sheet1[[#This Row],[annual_premium]]</f>
        <v>6.4022480962127757</v>
      </c>
    </row>
    <row r="549" spans="1:21" x14ac:dyDescent="0.3">
      <c r="A549" s="2" t="s">
        <v>1293</v>
      </c>
      <c r="B549" s="2" t="s">
        <v>1142</v>
      </c>
      <c r="C549" s="2" t="s">
        <v>11</v>
      </c>
      <c r="D549" s="51">
        <v>191396.27</v>
      </c>
      <c r="E549" s="51">
        <v>32718.1</v>
      </c>
      <c r="F549" s="1">
        <v>45359</v>
      </c>
      <c r="G549" s="1">
        <v>45532</v>
      </c>
      <c r="H549" s="2" t="s">
        <v>713</v>
      </c>
      <c r="I549" s="2" t="s">
        <v>18</v>
      </c>
      <c r="J549">
        <f>Sheet1[[#This Row],[policy_end_date]]-Sheet1[[#This Row],[policy_start_date]]</f>
        <v>173</v>
      </c>
      <c r="K549" s="5">
        <f>(Sheet1[[#This Row],[policy_end_date]]-Sheet1[[#This Row],[policy_start_date]])/365</f>
        <v>0.47397260273972602</v>
      </c>
      <c r="L549" s="2" t="str">
        <f>IF(Sheet1[[#This Row],[coverage_amount]]&lt;300000,"Low",IF(Sheet1[[#This Row],[coverage_amount]]&lt;700000,"Medium","High"))</f>
        <v>Low</v>
      </c>
      <c r="M549" s="2" t="str">
        <f>IF(Sheet1[[#This Row],[annual_premium]]&lt;15000,"Low",IF(Sheet1[[#This Row],[annual_premium]]&lt;35000,"Medium","High"))</f>
        <v>Medium</v>
      </c>
      <c r="N549" s="2">
        <f>YEAR(Sheet1[[#This Row],[policy_start_date]])</f>
        <v>2024</v>
      </c>
      <c r="O549" s="2" t="str">
        <f>TEXT(Sheet1[[#This Row],[policy_start_date]],"mmm")</f>
        <v>Mar</v>
      </c>
      <c r="P549" s="2" t="str">
        <f>"Q"&amp;ROUNDUP(MONTH(Sheet1[[#This Row],[policy_start_date]])/3,0)</f>
        <v>Q1</v>
      </c>
      <c r="Q549" s="2">
        <f ca="1">DATEDIF(Sheet1[[#This Row],[policy_start_date]],TODAY(),"D")</f>
        <v>873</v>
      </c>
      <c r="R549" s="2">
        <f>YEAR(Sheet1[[#This Row],[policy_end_date]])</f>
        <v>2024</v>
      </c>
      <c r="S549" s="2" t="str">
        <f>TEXT(Sheet1[[#This Row],[policy_end_date]],"mmm")</f>
        <v>Aug</v>
      </c>
      <c r="T549" s="2" t="str">
        <f>IF(Sheet1[[#This Row],[status]]="Active","Active","Inactive")</f>
        <v>Inactive</v>
      </c>
      <c r="U549" s="6">
        <f>Sheet1[[#This Row],[coverage_amount]]/Sheet1[[#This Row],[annual_premium]]</f>
        <v>5.8498589465769708</v>
      </c>
    </row>
    <row r="550" spans="1:21" x14ac:dyDescent="0.3">
      <c r="A550" s="2" t="s">
        <v>1294</v>
      </c>
      <c r="B550" s="2" t="s">
        <v>1295</v>
      </c>
      <c r="C550" s="2" t="s">
        <v>39</v>
      </c>
      <c r="D550" s="51">
        <v>719834.26</v>
      </c>
      <c r="E550" s="51">
        <v>13265.32</v>
      </c>
      <c r="F550" s="1">
        <v>44338</v>
      </c>
      <c r="G550" s="1">
        <v>45597</v>
      </c>
      <c r="H550" s="2" t="s">
        <v>1296</v>
      </c>
      <c r="I550" s="2" t="s">
        <v>29</v>
      </c>
      <c r="J550">
        <f>Sheet1[[#This Row],[policy_end_date]]-Sheet1[[#This Row],[policy_start_date]]</f>
        <v>1259</v>
      </c>
      <c r="K550" s="5">
        <f>(Sheet1[[#This Row],[policy_end_date]]-Sheet1[[#This Row],[policy_start_date]])/365</f>
        <v>3.4493150684931506</v>
      </c>
      <c r="L550" s="2" t="str">
        <f>IF(Sheet1[[#This Row],[coverage_amount]]&lt;300000,"Low",IF(Sheet1[[#This Row],[coverage_amount]]&lt;700000,"Medium","High"))</f>
        <v>High</v>
      </c>
      <c r="M550" s="2" t="str">
        <f>IF(Sheet1[[#This Row],[annual_premium]]&lt;15000,"Low",IF(Sheet1[[#This Row],[annual_premium]]&lt;35000,"Medium","High"))</f>
        <v>Low</v>
      </c>
      <c r="N550" s="2">
        <f>YEAR(Sheet1[[#This Row],[policy_start_date]])</f>
        <v>2021</v>
      </c>
      <c r="O550" s="2" t="str">
        <f>TEXT(Sheet1[[#This Row],[policy_start_date]],"mmm")</f>
        <v>May</v>
      </c>
      <c r="P550" s="2" t="str">
        <f>"Q"&amp;ROUNDUP(MONTH(Sheet1[[#This Row],[policy_start_date]])/3,0)</f>
        <v>Q2</v>
      </c>
      <c r="Q550" s="2">
        <f ca="1">DATEDIF(Sheet1[[#This Row],[policy_start_date]],TODAY(),"D")</f>
        <v>1894</v>
      </c>
      <c r="R550" s="2">
        <f>YEAR(Sheet1[[#This Row],[policy_end_date]])</f>
        <v>2024</v>
      </c>
      <c r="S550" s="2" t="str">
        <f>TEXT(Sheet1[[#This Row],[policy_end_date]],"mmm")</f>
        <v>Nov</v>
      </c>
      <c r="T550" s="2" t="str">
        <f>IF(Sheet1[[#This Row],[status]]="Active","Active","Inactive")</f>
        <v>Inactive</v>
      </c>
      <c r="U550" s="6">
        <f>Sheet1[[#This Row],[coverage_amount]]/Sheet1[[#This Row],[annual_premium]]</f>
        <v>54.264372061887691</v>
      </c>
    </row>
    <row r="551" spans="1:21" x14ac:dyDescent="0.3">
      <c r="A551" s="2" t="s">
        <v>1297</v>
      </c>
      <c r="B551" s="2" t="s">
        <v>1298</v>
      </c>
      <c r="C551" s="2" t="s">
        <v>35</v>
      </c>
      <c r="D551" s="51">
        <v>278492.12</v>
      </c>
      <c r="E551" s="51">
        <v>9709.8799999999992</v>
      </c>
      <c r="F551" s="1">
        <v>45426</v>
      </c>
      <c r="G551" s="1">
        <v>45613</v>
      </c>
      <c r="H551" s="2" t="s">
        <v>658</v>
      </c>
      <c r="I551" s="2" t="s">
        <v>18</v>
      </c>
      <c r="J551">
        <f>Sheet1[[#This Row],[policy_end_date]]-Sheet1[[#This Row],[policy_start_date]]</f>
        <v>187</v>
      </c>
      <c r="K551" s="5">
        <f>(Sheet1[[#This Row],[policy_end_date]]-Sheet1[[#This Row],[policy_start_date]])/365</f>
        <v>0.51232876712328768</v>
      </c>
      <c r="L551" s="2" t="str">
        <f>IF(Sheet1[[#This Row],[coverage_amount]]&lt;300000,"Low",IF(Sheet1[[#This Row],[coverage_amount]]&lt;700000,"Medium","High"))</f>
        <v>Low</v>
      </c>
      <c r="M551" s="2" t="str">
        <f>IF(Sheet1[[#This Row],[annual_premium]]&lt;15000,"Low",IF(Sheet1[[#This Row],[annual_premium]]&lt;35000,"Medium","High"))</f>
        <v>Low</v>
      </c>
      <c r="N551" s="2">
        <f>YEAR(Sheet1[[#This Row],[policy_start_date]])</f>
        <v>2024</v>
      </c>
      <c r="O551" s="2" t="str">
        <f>TEXT(Sheet1[[#This Row],[policy_start_date]],"mmm")</f>
        <v>May</v>
      </c>
      <c r="P551" s="2" t="str">
        <f>"Q"&amp;ROUNDUP(MONTH(Sheet1[[#This Row],[policy_start_date]])/3,0)</f>
        <v>Q2</v>
      </c>
      <c r="Q551" s="2">
        <f ca="1">DATEDIF(Sheet1[[#This Row],[policy_start_date]],TODAY(),"D")</f>
        <v>806</v>
      </c>
      <c r="R551" s="2">
        <f>YEAR(Sheet1[[#This Row],[policy_end_date]])</f>
        <v>2024</v>
      </c>
      <c r="S551" s="2" t="str">
        <f>TEXT(Sheet1[[#This Row],[policy_end_date]],"mmm")</f>
        <v>Nov</v>
      </c>
      <c r="T551" s="2" t="str">
        <f>IF(Sheet1[[#This Row],[status]]="Active","Active","Inactive")</f>
        <v>Inactive</v>
      </c>
      <c r="U551" s="6">
        <f>Sheet1[[#This Row],[coverage_amount]]/Sheet1[[#This Row],[annual_premium]]</f>
        <v>28.681314290186904</v>
      </c>
    </row>
    <row r="552" spans="1:21" x14ac:dyDescent="0.3">
      <c r="A552" s="2" t="s">
        <v>1299</v>
      </c>
      <c r="B552" s="2" t="s">
        <v>1300</v>
      </c>
      <c r="C552" s="2" t="s">
        <v>11</v>
      </c>
      <c r="D552" s="51">
        <v>836694.72</v>
      </c>
      <c r="E552" s="51">
        <v>25626.86</v>
      </c>
      <c r="F552" s="1">
        <v>44476</v>
      </c>
      <c r="G552" s="1">
        <v>44614</v>
      </c>
      <c r="H552" s="2" t="s">
        <v>1301</v>
      </c>
      <c r="I552" s="2" t="s">
        <v>18</v>
      </c>
      <c r="J552">
        <f>Sheet1[[#This Row],[policy_end_date]]-Sheet1[[#This Row],[policy_start_date]]</f>
        <v>138</v>
      </c>
      <c r="K552" s="5">
        <f>(Sheet1[[#This Row],[policy_end_date]]-Sheet1[[#This Row],[policy_start_date]])/365</f>
        <v>0.37808219178082192</v>
      </c>
      <c r="L552" s="2" t="str">
        <f>IF(Sheet1[[#This Row],[coverage_amount]]&lt;300000,"Low",IF(Sheet1[[#This Row],[coverage_amount]]&lt;700000,"Medium","High"))</f>
        <v>High</v>
      </c>
      <c r="M552" s="2" t="str">
        <f>IF(Sheet1[[#This Row],[annual_premium]]&lt;15000,"Low",IF(Sheet1[[#This Row],[annual_premium]]&lt;35000,"Medium","High"))</f>
        <v>Medium</v>
      </c>
      <c r="N552" s="2">
        <f>YEAR(Sheet1[[#This Row],[policy_start_date]])</f>
        <v>2021</v>
      </c>
      <c r="O552" s="2" t="str">
        <f>TEXT(Sheet1[[#This Row],[policy_start_date]],"mmm")</f>
        <v>Oct</v>
      </c>
      <c r="P552" s="2" t="str">
        <f>"Q"&amp;ROUNDUP(MONTH(Sheet1[[#This Row],[policy_start_date]])/3,0)</f>
        <v>Q4</v>
      </c>
      <c r="Q552" s="2">
        <f ca="1">DATEDIF(Sheet1[[#This Row],[policy_start_date]],TODAY(),"D")</f>
        <v>1756</v>
      </c>
      <c r="R552" s="2">
        <f>YEAR(Sheet1[[#This Row],[policy_end_date]])</f>
        <v>2022</v>
      </c>
      <c r="S552" s="2" t="str">
        <f>TEXT(Sheet1[[#This Row],[policy_end_date]],"mmm")</f>
        <v>Feb</v>
      </c>
      <c r="T552" s="2" t="str">
        <f>IF(Sheet1[[#This Row],[status]]="Active","Active","Inactive")</f>
        <v>Inactive</v>
      </c>
      <c r="U552" s="6">
        <f>Sheet1[[#This Row],[coverage_amount]]/Sheet1[[#This Row],[annual_premium]]</f>
        <v>32.649131419143821</v>
      </c>
    </row>
    <row r="553" spans="1:21" x14ac:dyDescent="0.3">
      <c r="A553" s="2" t="s">
        <v>1302</v>
      </c>
      <c r="B553" s="2" t="s">
        <v>1219</v>
      </c>
      <c r="C553" s="2" t="s">
        <v>16</v>
      </c>
      <c r="D553" s="51">
        <v>875291.94</v>
      </c>
      <c r="E553" s="51">
        <v>5421.06</v>
      </c>
      <c r="F553" s="1">
        <v>45174</v>
      </c>
      <c r="G553" s="1">
        <v>45366</v>
      </c>
      <c r="H553" s="2" t="s">
        <v>1128</v>
      </c>
      <c r="I553" s="2" t="s">
        <v>29</v>
      </c>
      <c r="J553">
        <f>Sheet1[[#This Row],[policy_end_date]]-Sheet1[[#This Row],[policy_start_date]]</f>
        <v>192</v>
      </c>
      <c r="K553" s="5">
        <f>(Sheet1[[#This Row],[policy_end_date]]-Sheet1[[#This Row],[policy_start_date]])/365</f>
        <v>0.52602739726027392</v>
      </c>
      <c r="L553" s="2" t="str">
        <f>IF(Sheet1[[#This Row],[coverage_amount]]&lt;300000,"Low",IF(Sheet1[[#This Row],[coverage_amount]]&lt;700000,"Medium","High"))</f>
        <v>High</v>
      </c>
      <c r="M553" s="2" t="str">
        <f>IF(Sheet1[[#This Row],[annual_premium]]&lt;15000,"Low",IF(Sheet1[[#This Row],[annual_premium]]&lt;35000,"Medium","High"))</f>
        <v>Low</v>
      </c>
      <c r="N553" s="2">
        <f>YEAR(Sheet1[[#This Row],[policy_start_date]])</f>
        <v>2023</v>
      </c>
      <c r="O553" s="2" t="str">
        <f>TEXT(Sheet1[[#This Row],[policy_start_date]],"mmm")</f>
        <v>Sep</v>
      </c>
      <c r="P553" s="2" t="str">
        <f>"Q"&amp;ROUNDUP(MONTH(Sheet1[[#This Row],[policy_start_date]])/3,0)</f>
        <v>Q3</v>
      </c>
      <c r="Q553" s="2">
        <f ca="1">DATEDIF(Sheet1[[#This Row],[policy_start_date]],TODAY(),"D")</f>
        <v>1058</v>
      </c>
      <c r="R553" s="2">
        <f>YEAR(Sheet1[[#This Row],[policy_end_date]])</f>
        <v>2024</v>
      </c>
      <c r="S553" s="2" t="str">
        <f>TEXT(Sheet1[[#This Row],[policy_end_date]],"mmm")</f>
        <v>Mar</v>
      </c>
      <c r="T553" s="2" t="str">
        <f>IF(Sheet1[[#This Row],[status]]="Active","Active","Inactive")</f>
        <v>Inactive</v>
      </c>
      <c r="U553" s="6">
        <f>Sheet1[[#This Row],[coverage_amount]]/Sheet1[[#This Row],[annual_premium]]</f>
        <v>161.46140053790216</v>
      </c>
    </row>
    <row r="554" spans="1:21" x14ac:dyDescent="0.3">
      <c r="A554" s="2" t="s">
        <v>1303</v>
      </c>
      <c r="B554" s="2" t="s">
        <v>1304</v>
      </c>
      <c r="C554" s="2" t="s">
        <v>11</v>
      </c>
      <c r="D554" s="51">
        <v>845553.46</v>
      </c>
      <c r="E554" s="51">
        <v>17394.18</v>
      </c>
      <c r="F554" s="1">
        <v>44595</v>
      </c>
      <c r="G554" s="1">
        <v>44765</v>
      </c>
      <c r="H554" s="2" t="s">
        <v>1305</v>
      </c>
      <c r="I554" s="2" t="s">
        <v>18</v>
      </c>
      <c r="J554">
        <f>Sheet1[[#This Row],[policy_end_date]]-Sheet1[[#This Row],[policy_start_date]]</f>
        <v>170</v>
      </c>
      <c r="K554" s="5">
        <f>(Sheet1[[#This Row],[policy_end_date]]-Sheet1[[#This Row],[policy_start_date]])/365</f>
        <v>0.46575342465753422</v>
      </c>
      <c r="L554" s="2" t="str">
        <f>IF(Sheet1[[#This Row],[coverage_amount]]&lt;300000,"Low",IF(Sheet1[[#This Row],[coverage_amount]]&lt;700000,"Medium","High"))</f>
        <v>High</v>
      </c>
      <c r="M554" s="2" t="str">
        <f>IF(Sheet1[[#This Row],[annual_premium]]&lt;15000,"Low",IF(Sheet1[[#This Row],[annual_premium]]&lt;35000,"Medium","High"))</f>
        <v>Medium</v>
      </c>
      <c r="N554" s="2">
        <f>YEAR(Sheet1[[#This Row],[policy_start_date]])</f>
        <v>2022</v>
      </c>
      <c r="O554" s="2" t="str">
        <f>TEXT(Sheet1[[#This Row],[policy_start_date]],"mmm")</f>
        <v>Feb</v>
      </c>
      <c r="P554" s="2" t="str">
        <f>"Q"&amp;ROUNDUP(MONTH(Sheet1[[#This Row],[policy_start_date]])/3,0)</f>
        <v>Q1</v>
      </c>
      <c r="Q554" s="2">
        <f ca="1">DATEDIF(Sheet1[[#This Row],[policy_start_date]],TODAY(),"D")</f>
        <v>1637</v>
      </c>
      <c r="R554" s="2">
        <f>YEAR(Sheet1[[#This Row],[policy_end_date]])</f>
        <v>2022</v>
      </c>
      <c r="S554" s="2" t="str">
        <f>TEXT(Sheet1[[#This Row],[policy_end_date]],"mmm")</f>
        <v>Jul</v>
      </c>
      <c r="T554" s="2" t="str">
        <f>IF(Sheet1[[#This Row],[status]]="Active","Active","Inactive")</f>
        <v>Inactive</v>
      </c>
      <c r="U554" s="6">
        <f>Sheet1[[#This Row],[coverage_amount]]/Sheet1[[#This Row],[annual_premium]]</f>
        <v>48.611286073847687</v>
      </c>
    </row>
    <row r="555" spans="1:21" x14ac:dyDescent="0.3">
      <c r="A555" s="2" t="s">
        <v>1306</v>
      </c>
      <c r="B555" s="2" t="s">
        <v>1307</v>
      </c>
      <c r="C555" s="2" t="s">
        <v>39</v>
      </c>
      <c r="D555" s="51">
        <v>702620.91</v>
      </c>
      <c r="E555" s="51">
        <v>13713.48</v>
      </c>
      <c r="F555" s="1">
        <v>45004</v>
      </c>
      <c r="G555" s="1">
        <v>45213</v>
      </c>
      <c r="H555" s="2" t="s">
        <v>90</v>
      </c>
      <c r="I555" s="2" t="s">
        <v>18</v>
      </c>
      <c r="J555">
        <f>Sheet1[[#This Row],[policy_end_date]]-Sheet1[[#This Row],[policy_start_date]]</f>
        <v>209</v>
      </c>
      <c r="K555" s="5">
        <f>(Sheet1[[#This Row],[policy_end_date]]-Sheet1[[#This Row],[policy_start_date]])/365</f>
        <v>0.57260273972602738</v>
      </c>
      <c r="L555" s="2" t="str">
        <f>IF(Sheet1[[#This Row],[coverage_amount]]&lt;300000,"Low",IF(Sheet1[[#This Row],[coverage_amount]]&lt;700000,"Medium","High"))</f>
        <v>High</v>
      </c>
      <c r="M555" s="2" t="str">
        <f>IF(Sheet1[[#This Row],[annual_premium]]&lt;15000,"Low",IF(Sheet1[[#This Row],[annual_premium]]&lt;35000,"Medium","High"))</f>
        <v>Low</v>
      </c>
      <c r="N555" s="2">
        <f>YEAR(Sheet1[[#This Row],[policy_start_date]])</f>
        <v>2023</v>
      </c>
      <c r="O555" s="2" t="str">
        <f>TEXT(Sheet1[[#This Row],[policy_start_date]],"mmm")</f>
        <v>Mar</v>
      </c>
      <c r="P555" s="2" t="str">
        <f>"Q"&amp;ROUNDUP(MONTH(Sheet1[[#This Row],[policy_start_date]])/3,0)</f>
        <v>Q1</v>
      </c>
      <c r="Q555" s="2">
        <f ca="1">DATEDIF(Sheet1[[#This Row],[policy_start_date]],TODAY(),"D")</f>
        <v>1228</v>
      </c>
      <c r="R555" s="2">
        <f>YEAR(Sheet1[[#This Row],[policy_end_date]])</f>
        <v>2023</v>
      </c>
      <c r="S555" s="2" t="str">
        <f>TEXT(Sheet1[[#This Row],[policy_end_date]],"mmm")</f>
        <v>Oct</v>
      </c>
      <c r="T555" s="2" t="str">
        <f>IF(Sheet1[[#This Row],[status]]="Active","Active","Inactive")</f>
        <v>Inactive</v>
      </c>
      <c r="U555" s="6">
        <f>Sheet1[[#This Row],[coverage_amount]]/Sheet1[[#This Row],[annual_premium]]</f>
        <v>51.23578478985641</v>
      </c>
    </row>
    <row r="556" spans="1:21" x14ac:dyDescent="0.3">
      <c r="A556" s="2" t="s">
        <v>1308</v>
      </c>
      <c r="B556" s="2" t="s">
        <v>1309</v>
      </c>
      <c r="C556" s="2" t="s">
        <v>16</v>
      </c>
      <c r="D556" s="51">
        <v>969386.62</v>
      </c>
      <c r="E556" s="51">
        <v>36828.99</v>
      </c>
      <c r="F556" s="1">
        <v>44391</v>
      </c>
      <c r="G556" s="1">
        <v>44784</v>
      </c>
      <c r="H556" s="2" t="s">
        <v>335</v>
      </c>
      <c r="I556" s="2" t="s">
        <v>18</v>
      </c>
      <c r="J556">
        <f>Sheet1[[#This Row],[policy_end_date]]-Sheet1[[#This Row],[policy_start_date]]</f>
        <v>393</v>
      </c>
      <c r="K556" s="5">
        <f>(Sheet1[[#This Row],[policy_end_date]]-Sheet1[[#This Row],[policy_start_date]])/365</f>
        <v>1.0767123287671232</v>
      </c>
      <c r="L556" s="2" t="str">
        <f>IF(Sheet1[[#This Row],[coverage_amount]]&lt;300000,"Low",IF(Sheet1[[#This Row],[coverage_amount]]&lt;700000,"Medium","High"))</f>
        <v>High</v>
      </c>
      <c r="M556" s="2" t="str">
        <f>IF(Sheet1[[#This Row],[annual_premium]]&lt;15000,"Low",IF(Sheet1[[#This Row],[annual_premium]]&lt;35000,"Medium","High"))</f>
        <v>High</v>
      </c>
      <c r="N556" s="2">
        <f>YEAR(Sheet1[[#This Row],[policy_start_date]])</f>
        <v>2021</v>
      </c>
      <c r="O556" s="2" t="str">
        <f>TEXT(Sheet1[[#This Row],[policy_start_date]],"mmm")</f>
        <v>Jul</v>
      </c>
      <c r="P556" s="2" t="str">
        <f>"Q"&amp;ROUNDUP(MONTH(Sheet1[[#This Row],[policy_start_date]])/3,0)</f>
        <v>Q3</v>
      </c>
      <c r="Q556" s="2">
        <f ca="1">DATEDIF(Sheet1[[#This Row],[policy_start_date]],TODAY(),"D")</f>
        <v>1841</v>
      </c>
      <c r="R556" s="2">
        <f>YEAR(Sheet1[[#This Row],[policy_end_date]])</f>
        <v>2022</v>
      </c>
      <c r="S556" s="2" t="str">
        <f>TEXT(Sheet1[[#This Row],[policy_end_date]],"mmm")</f>
        <v>Aug</v>
      </c>
      <c r="T556" s="2" t="str">
        <f>IF(Sheet1[[#This Row],[status]]="Active","Active","Inactive")</f>
        <v>Inactive</v>
      </c>
      <c r="U556" s="6">
        <f>Sheet1[[#This Row],[coverage_amount]]/Sheet1[[#This Row],[annual_premium]]</f>
        <v>26.321292546985408</v>
      </c>
    </row>
    <row r="557" spans="1:21" x14ac:dyDescent="0.3">
      <c r="A557" s="2" t="s">
        <v>1310</v>
      </c>
      <c r="B557" s="2" t="s">
        <v>262</v>
      </c>
      <c r="C557" s="2" t="s">
        <v>11</v>
      </c>
      <c r="D557" s="51">
        <v>864304.4</v>
      </c>
      <c r="E557" s="51">
        <v>27905.95</v>
      </c>
      <c r="F557" s="1">
        <v>44306</v>
      </c>
      <c r="G557" s="1">
        <v>44569</v>
      </c>
      <c r="H557" s="2" t="s">
        <v>1161</v>
      </c>
      <c r="I557" s="2" t="s">
        <v>18</v>
      </c>
      <c r="J557">
        <f>Sheet1[[#This Row],[policy_end_date]]-Sheet1[[#This Row],[policy_start_date]]</f>
        <v>263</v>
      </c>
      <c r="K557" s="5">
        <f>(Sheet1[[#This Row],[policy_end_date]]-Sheet1[[#This Row],[policy_start_date]])/365</f>
        <v>0.72054794520547949</v>
      </c>
      <c r="L557" s="2" t="str">
        <f>IF(Sheet1[[#This Row],[coverage_amount]]&lt;300000,"Low",IF(Sheet1[[#This Row],[coverage_amount]]&lt;700000,"Medium","High"))</f>
        <v>High</v>
      </c>
      <c r="M557" s="2" t="str">
        <f>IF(Sheet1[[#This Row],[annual_premium]]&lt;15000,"Low",IF(Sheet1[[#This Row],[annual_premium]]&lt;35000,"Medium","High"))</f>
        <v>Medium</v>
      </c>
      <c r="N557" s="2">
        <f>YEAR(Sheet1[[#This Row],[policy_start_date]])</f>
        <v>2021</v>
      </c>
      <c r="O557" s="2" t="str">
        <f>TEXT(Sheet1[[#This Row],[policy_start_date]],"mmm")</f>
        <v>Apr</v>
      </c>
      <c r="P557" s="2" t="str">
        <f>"Q"&amp;ROUNDUP(MONTH(Sheet1[[#This Row],[policy_start_date]])/3,0)</f>
        <v>Q2</v>
      </c>
      <c r="Q557" s="2">
        <f ca="1">DATEDIF(Sheet1[[#This Row],[policy_start_date]],TODAY(),"D")</f>
        <v>1926</v>
      </c>
      <c r="R557" s="2">
        <f>YEAR(Sheet1[[#This Row],[policy_end_date]])</f>
        <v>2022</v>
      </c>
      <c r="S557" s="2" t="str">
        <f>TEXT(Sheet1[[#This Row],[policy_end_date]],"mmm")</f>
        <v>Jan</v>
      </c>
      <c r="T557" s="2" t="str">
        <f>IF(Sheet1[[#This Row],[status]]="Active","Active","Inactive")</f>
        <v>Inactive</v>
      </c>
      <c r="U557" s="6">
        <f>Sheet1[[#This Row],[coverage_amount]]/Sheet1[[#This Row],[annual_premium]]</f>
        <v>30.972047179902493</v>
      </c>
    </row>
    <row r="558" spans="1:21" x14ac:dyDescent="0.3">
      <c r="A558" s="2" t="s">
        <v>1311</v>
      </c>
      <c r="B558" s="2" t="s">
        <v>874</v>
      </c>
      <c r="C558" s="2" t="s">
        <v>27</v>
      </c>
      <c r="D558" s="51">
        <v>830707.39</v>
      </c>
      <c r="E558" s="51">
        <v>29138.17</v>
      </c>
      <c r="F558" s="1">
        <v>44339</v>
      </c>
      <c r="G558" s="1">
        <v>44932</v>
      </c>
      <c r="H558" s="2" t="s">
        <v>429</v>
      </c>
      <c r="I558" s="2" t="s">
        <v>29</v>
      </c>
      <c r="J558">
        <f>Sheet1[[#This Row],[policy_end_date]]-Sheet1[[#This Row],[policy_start_date]]</f>
        <v>593</v>
      </c>
      <c r="K558" s="5">
        <f>(Sheet1[[#This Row],[policy_end_date]]-Sheet1[[#This Row],[policy_start_date]])/365</f>
        <v>1.6246575342465754</v>
      </c>
      <c r="L558" s="2" t="str">
        <f>IF(Sheet1[[#This Row],[coverage_amount]]&lt;300000,"Low",IF(Sheet1[[#This Row],[coverage_amount]]&lt;700000,"Medium","High"))</f>
        <v>High</v>
      </c>
      <c r="M558" s="2" t="str">
        <f>IF(Sheet1[[#This Row],[annual_premium]]&lt;15000,"Low",IF(Sheet1[[#This Row],[annual_premium]]&lt;35000,"Medium","High"))</f>
        <v>Medium</v>
      </c>
      <c r="N558" s="2">
        <f>YEAR(Sheet1[[#This Row],[policy_start_date]])</f>
        <v>2021</v>
      </c>
      <c r="O558" s="2" t="str">
        <f>TEXT(Sheet1[[#This Row],[policy_start_date]],"mmm")</f>
        <v>May</v>
      </c>
      <c r="P558" s="2" t="str">
        <f>"Q"&amp;ROUNDUP(MONTH(Sheet1[[#This Row],[policy_start_date]])/3,0)</f>
        <v>Q2</v>
      </c>
      <c r="Q558" s="2">
        <f ca="1">DATEDIF(Sheet1[[#This Row],[policy_start_date]],TODAY(),"D")</f>
        <v>1893</v>
      </c>
      <c r="R558" s="2">
        <f>YEAR(Sheet1[[#This Row],[policy_end_date]])</f>
        <v>2023</v>
      </c>
      <c r="S558" s="2" t="str">
        <f>TEXT(Sheet1[[#This Row],[policy_end_date]],"mmm")</f>
        <v>Jan</v>
      </c>
      <c r="T558" s="2" t="str">
        <f>IF(Sheet1[[#This Row],[status]]="Active","Active","Inactive")</f>
        <v>Inactive</v>
      </c>
      <c r="U558" s="6">
        <f>Sheet1[[#This Row],[coverage_amount]]/Sheet1[[#This Row],[annual_premium]]</f>
        <v>28.509250580939025</v>
      </c>
    </row>
    <row r="559" spans="1:21" x14ac:dyDescent="0.3">
      <c r="A559" s="2" t="s">
        <v>1312</v>
      </c>
      <c r="B559" s="2" t="s">
        <v>1313</v>
      </c>
      <c r="C559" s="2" t="s">
        <v>16</v>
      </c>
      <c r="D559" s="51">
        <v>373858.94</v>
      </c>
      <c r="E559" s="51">
        <v>13202.59</v>
      </c>
      <c r="F559" s="1">
        <v>45320</v>
      </c>
      <c r="G559" s="1">
        <v>45534</v>
      </c>
      <c r="H559" s="2" t="s">
        <v>1314</v>
      </c>
      <c r="I559" s="2" t="s">
        <v>29</v>
      </c>
      <c r="J559">
        <f>Sheet1[[#This Row],[policy_end_date]]-Sheet1[[#This Row],[policy_start_date]]</f>
        <v>214</v>
      </c>
      <c r="K559" s="5">
        <f>(Sheet1[[#This Row],[policy_end_date]]-Sheet1[[#This Row],[policy_start_date]])/365</f>
        <v>0.58630136986301373</v>
      </c>
      <c r="L559" s="2" t="str">
        <f>IF(Sheet1[[#This Row],[coverage_amount]]&lt;300000,"Low",IF(Sheet1[[#This Row],[coverage_amount]]&lt;700000,"Medium","High"))</f>
        <v>Medium</v>
      </c>
      <c r="M559" s="2" t="str">
        <f>IF(Sheet1[[#This Row],[annual_premium]]&lt;15000,"Low",IF(Sheet1[[#This Row],[annual_premium]]&lt;35000,"Medium","High"))</f>
        <v>Low</v>
      </c>
      <c r="N559" s="2">
        <f>YEAR(Sheet1[[#This Row],[policy_start_date]])</f>
        <v>2024</v>
      </c>
      <c r="O559" s="2" t="str">
        <f>TEXT(Sheet1[[#This Row],[policy_start_date]],"mmm")</f>
        <v>Jan</v>
      </c>
      <c r="P559" s="2" t="str">
        <f>"Q"&amp;ROUNDUP(MONTH(Sheet1[[#This Row],[policy_start_date]])/3,0)</f>
        <v>Q1</v>
      </c>
      <c r="Q559" s="2">
        <f ca="1">DATEDIF(Sheet1[[#This Row],[policy_start_date]],TODAY(),"D")</f>
        <v>912</v>
      </c>
      <c r="R559" s="2">
        <f>YEAR(Sheet1[[#This Row],[policy_end_date]])</f>
        <v>2024</v>
      </c>
      <c r="S559" s="2" t="str">
        <f>TEXT(Sheet1[[#This Row],[policy_end_date]],"mmm")</f>
        <v>Aug</v>
      </c>
      <c r="T559" s="2" t="str">
        <f>IF(Sheet1[[#This Row],[status]]="Active","Active","Inactive")</f>
        <v>Inactive</v>
      </c>
      <c r="U559" s="6">
        <f>Sheet1[[#This Row],[coverage_amount]]/Sheet1[[#This Row],[annual_premium]]</f>
        <v>28.317090813241947</v>
      </c>
    </row>
    <row r="560" spans="1:21" x14ac:dyDescent="0.3">
      <c r="A560" s="2" t="s">
        <v>1315</v>
      </c>
      <c r="B560" s="2" t="s">
        <v>155</v>
      </c>
      <c r="C560" s="2" t="s">
        <v>11</v>
      </c>
      <c r="D560" s="51">
        <v>603886.76</v>
      </c>
      <c r="E560" s="51">
        <v>29088.44</v>
      </c>
      <c r="F560" s="1">
        <v>44104</v>
      </c>
      <c r="G560" s="1">
        <v>45112</v>
      </c>
      <c r="H560" s="2" t="s">
        <v>292</v>
      </c>
      <c r="I560" s="2" t="s">
        <v>18</v>
      </c>
      <c r="J560">
        <f>Sheet1[[#This Row],[policy_end_date]]-Sheet1[[#This Row],[policy_start_date]]</f>
        <v>1008</v>
      </c>
      <c r="K560" s="5">
        <f>(Sheet1[[#This Row],[policy_end_date]]-Sheet1[[#This Row],[policy_start_date]])/365</f>
        <v>2.7616438356164386</v>
      </c>
      <c r="L560" s="2" t="str">
        <f>IF(Sheet1[[#This Row],[coverage_amount]]&lt;300000,"Low",IF(Sheet1[[#This Row],[coverage_amount]]&lt;700000,"Medium","High"))</f>
        <v>Medium</v>
      </c>
      <c r="M560" s="2" t="str">
        <f>IF(Sheet1[[#This Row],[annual_premium]]&lt;15000,"Low",IF(Sheet1[[#This Row],[annual_premium]]&lt;35000,"Medium","High"))</f>
        <v>Medium</v>
      </c>
      <c r="N560" s="2">
        <f>YEAR(Sheet1[[#This Row],[policy_start_date]])</f>
        <v>2020</v>
      </c>
      <c r="O560" s="2" t="str">
        <f>TEXT(Sheet1[[#This Row],[policy_start_date]],"mmm")</f>
        <v>Sep</v>
      </c>
      <c r="P560" s="2" t="str">
        <f>"Q"&amp;ROUNDUP(MONTH(Sheet1[[#This Row],[policy_start_date]])/3,0)</f>
        <v>Q3</v>
      </c>
      <c r="Q560" s="2">
        <f ca="1">DATEDIF(Sheet1[[#This Row],[policy_start_date]],TODAY(),"D")</f>
        <v>2128</v>
      </c>
      <c r="R560" s="2">
        <f>YEAR(Sheet1[[#This Row],[policy_end_date]])</f>
        <v>2023</v>
      </c>
      <c r="S560" s="2" t="str">
        <f>TEXT(Sheet1[[#This Row],[policy_end_date]],"mmm")</f>
        <v>Jul</v>
      </c>
      <c r="T560" s="2" t="str">
        <f>IF(Sheet1[[#This Row],[status]]="Active","Active","Inactive")</f>
        <v>Inactive</v>
      </c>
      <c r="U560" s="6">
        <f>Sheet1[[#This Row],[coverage_amount]]/Sheet1[[#This Row],[annual_premium]]</f>
        <v>20.760369411353789</v>
      </c>
    </row>
    <row r="561" spans="1:21" x14ac:dyDescent="0.3">
      <c r="A561" s="2" t="s">
        <v>1316</v>
      </c>
      <c r="B561" s="2" t="s">
        <v>1029</v>
      </c>
      <c r="C561" s="2" t="s">
        <v>11</v>
      </c>
      <c r="D561" s="51">
        <v>676744.63</v>
      </c>
      <c r="E561" s="51">
        <v>37912.49</v>
      </c>
      <c r="F561" s="1">
        <v>45485</v>
      </c>
      <c r="G561" s="1">
        <v>45735</v>
      </c>
      <c r="H561" s="2" t="s">
        <v>818</v>
      </c>
      <c r="I561" s="2" t="s">
        <v>29</v>
      </c>
      <c r="J561">
        <f>Sheet1[[#This Row],[policy_end_date]]-Sheet1[[#This Row],[policy_start_date]]</f>
        <v>250</v>
      </c>
      <c r="K561" s="5">
        <f>(Sheet1[[#This Row],[policy_end_date]]-Sheet1[[#This Row],[policy_start_date]])/365</f>
        <v>0.68493150684931503</v>
      </c>
      <c r="L561" s="2" t="str">
        <f>IF(Sheet1[[#This Row],[coverage_amount]]&lt;300000,"Low",IF(Sheet1[[#This Row],[coverage_amount]]&lt;700000,"Medium","High"))</f>
        <v>Medium</v>
      </c>
      <c r="M561" s="2" t="str">
        <f>IF(Sheet1[[#This Row],[annual_premium]]&lt;15000,"Low",IF(Sheet1[[#This Row],[annual_premium]]&lt;35000,"Medium","High"))</f>
        <v>High</v>
      </c>
      <c r="N561" s="2">
        <f>YEAR(Sheet1[[#This Row],[policy_start_date]])</f>
        <v>2024</v>
      </c>
      <c r="O561" s="2" t="str">
        <f>TEXT(Sheet1[[#This Row],[policy_start_date]],"mmm")</f>
        <v>Jul</v>
      </c>
      <c r="P561" s="2" t="str">
        <f>"Q"&amp;ROUNDUP(MONTH(Sheet1[[#This Row],[policy_start_date]])/3,0)</f>
        <v>Q3</v>
      </c>
      <c r="Q561" s="2">
        <f ca="1">DATEDIF(Sheet1[[#This Row],[policy_start_date]],TODAY(),"D")</f>
        <v>747</v>
      </c>
      <c r="R561" s="2">
        <f>YEAR(Sheet1[[#This Row],[policy_end_date]])</f>
        <v>2025</v>
      </c>
      <c r="S561" s="2" t="str">
        <f>TEXT(Sheet1[[#This Row],[policy_end_date]],"mmm")</f>
        <v>Mar</v>
      </c>
      <c r="T561" s="2" t="str">
        <f>IF(Sheet1[[#This Row],[status]]="Active","Active","Inactive")</f>
        <v>Inactive</v>
      </c>
      <c r="U561" s="6">
        <f>Sheet1[[#This Row],[coverage_amount]]/Sheet1[[#This Row],[annual_premium]]</f>
        <v>17.850176287550621</v>
      </c>
    </row>
    <row r="562" spans="1:21" x14ac:dyDescent="0.3">
      <c r="A562" s="2" t="s">
        <v>1317</v>
      </c>
      <c r="B562" s="2" t="s">
        <v>1318</v>
      </c>
      <c r="C562" s="2" t="s">
        <v>16</v>
      </c>
      <c r="D562" s="51">
        <v>581080.5</v>
      </c>
      <c r="E562" s="51">
        <v>27012.05</v>
      </c>
      <c r="F562" s="1">
        <v>44742</v>
      </c>
      <c r="G562" s="1">
        <v>44863</v>
      </c>
      <c r="H562" s="2" t="s">
        <v>988</v>
      </c>
      <c r="I562" s="2" t="s">
        <v>13</v>
      </c>
      <c r="J562">
        <f>Sheet1[[#This Row],[policy_end_date]]-Sheet1[[#This Row],[policy_start_date]]</f>
        <v>121</v>
      </c>
      <c r="K562" s="5">
        <f>(Sheet1[[#This Row],[policy_end_date]]-Sheet1[[#This Row],[policy_start_date]])/365</f>
        <v>0.33150684931506852</v>
      </c>
      <c r="L562" s="2" t="str">
        <f>IF(Sheet1[[#This Row],[coverage_amount]]&lt;300000,"Low",IF(Sheet1[[#This Row],[coverage_amount]]&lt;700000,"Medium","High"))</f>
        <v>Medium</v>
      </c>
      <c r="M562" s="2" t="str">
        <f>IF(Sheet1[[#This Row],[annual_premium]]&lt;15000,"Low",IF(Sheet1[[#This Row],[annual_premium]]&lt;35000,"Medium","High"))</f>
        <v>Medium</v>
      </c>
      <c r="N562" s="2">
        <f>YEAR(Sheet1[[#This Row],[policy_start_date]])</f>
        <v>2022</v>
      </c>
      <c r="O562" s="2" t="str">
        <f>TEXT(Sheet1[[#This Row],[policy_start_date]],"mmm")</f>
        <v>Jun</v>
      </c>
      <c r="P562" s="2" t="str">
        <f>"Q"&amp;ROUNDUP(MONTH(Sheet1[[#This Row],[policy_start_date]])/3,0)</f>
        <v>Q2</v>
      </c>
      <c r="Q562" s="2">
        <f ca="1">DATEDIF(Sheet1[[#This Row],[policy_start_date]],TODAY(),"D")</f>
        <v>1490</v>
      </c>
      <c r="R562" s="2">
        <f>YEAR(Sheet1[[#This Row],[policy_end_date]])</f>
        <v>2022</v>
      </c>
      <c r="S562" s="2" t="str">
        <f>TEXT(Sheet1[[#This Row],[policy_end_date]],"mmm")</f>
        <v>Oct</v>
      </c>
      <c r="T562" s="2" t="str">
        <f>IF(Sheet1[[#This Row],[status]]="Active","Active","Inactive")</f>
        <v>Active</v>
      </c>
      <c r="U562" s="6">
        <f>Sheet1[[#This Row],[coverage_amount]]/Sheet1[[#This Row],[annual_premium]]</f>
        <v>21.511899319007629</v>
      </c>
    </row>
    <row r="563" spans="1:21" x14ac:dyDescent="0.3">
      <c r="A563" s="2" t="s">
        <v>1319</v>
      </c>
      <c r="B563" s="2" t="s">
        <v>1320</v>
      </c>
      <c r="C563" s="2" t="s">
        <v>39</v>
      </c>
      <c r="D563" s="51">
        <v>591725.66</v>
      </c>
      <c r="E563" s="51">
        <v>36326.120000000003</v>
      </c>
      <c r="F563" s="1">
        <v>44830</v>
      </c>
      <c r="G563" s="1">
        <v>45631</v>
      </c>
      <c r="H563" s="2" t="s">
        <v>519</v>
      </c>
      <c r="I563" s="2" t="s">
        <v>13</v>
      </c>
      <c r="J563">
        <f>Sheet1[[#This Row],[policy_end_date]]-Sheet1[[#This Row],[policy_start_date]]</f>
        <v>801</v>
      </c>
      <c r="K563" s="5">
        <f>(Sheet1[[#This Row],[policy_end_date]]-Sheet1[[#This Row],[policy_start_date]])/365</f>
        <v>2.1945205479452055</v>
      </c>
      <c r="L563" s="2" t="str">
        <f>IF(Sheet1[[#This Row],[coverage_amount]]&lt;300000,"Low",IF(Sheet1[[#This Row],[coverage_amount]]&lt;700000,"Medium","High"))</f>
        <v>Medium</v>
      </c>
      <c r="M563" s="2" t="str">
        <f>IF(Sheet1[[#This Row],[annual_premium]]&lt;15000,"Low",IF(Sheet1[[#This Row],[annual_premium]]&lt;35000,"Medium","High"))</f>
        <v>High</v>
      </c>
      <c r="N563" s="2">
        <f>YEAR(Sheet1[[#This Row],[policy_start_date]])</f>
        <v>2022</v>
      </c>
      <c r="O563" s="2" t="str">
        <f>TEXT(Sheet1[[#This Row],[policy_start_date]],"mmm")</f>
        <v>Sep</v>
      </c>
      <c r="P563" s="2" t="str">
        <f>"Q"&amp;ROUNDUP(MONTH(Sheet1[[#This Row],[policy_start_date]])/3,0)</f>
        <v>Q3</v>
      </c>
      <c r="Q563" s="2">
        <f ca="1">DATEDIF(Sheet1[[#This Row],[policy_start_date]],TODAY(),"D")</f>
        <v>1402</v>
      </c>
      <c r="R563" s="2">
        <f>YEAR(Sheet1[[#This Row],[policy_end_date]])</f>
        <v>2024</v>
      </c>
      <c r="S563" s="2" t="str">
        <f>TEXT(Sheet1[[#This Row],[policy_end_date]],"mmm")</f>
        <v>Dec</v>
      </c>
      <c r="T563" s="2" t="str">
        <f>IF(Sheet1[[#This Row],[status]]="Active","Active","Inactive")</f>
        <v>Active</v>
      </c>
      <c r="U563" s="6">
        <f>Sheet1[[#This Row],[coverage_amount]]/Sheet1[[#This Row],[annual_premium]]</f>
        <v>16.289261280863467</v>
      </c>
    </row>
    <row r="564" spans="1:21" x14ac:dyDescent="0.3">
      <c r="A564" s="2" t="s">
        <v>1321</v>
      </c>
      <c r="B564" s="2" t="s">
        <v>1322</v>
      </c>
      <c r="C564" s="2" t="s">
        <v>27</v>
      </c>
      <c r="D564" s="51">
        <v>573613.80000000005</v>
      </c>
      <c r="E564" s="51">
        <v>16614.21</v>
      </c>
      <c r="F564" s="1">
        <v>44588</v>
      </c>
      <c r="G564" s="1">
        <v>45532</v>
      </c>
      <c r="H564" s="2" t="s">
        <v>338</v>
      </c>
      <c r="I564" s="2" t="s">
        <v>13</v>
      </c>
      <c r="J564">
        <f>Sheet1[[#This Row],[policy_end_date]]-Sheet1[[#This Row],[policy_start_date]]</f>
        <v>944</v>
      </c>
      <c r="K564" s="5">
        <f>(Sheet1[[#This Row],[policy_end_date]]-Sheet1[[#This Row],[policy_start_date]])/365</f>
        <v>2.5863013698630137</v>
      </c>
      <c r="L564" s="2" t="str">
        <f>IF(Sheet1[[#This Row],[coverage_amount]]&lt;300000,"Low",IF(Sheet1[[#This Row],[coverage_amount]]&lt;700000,"Medium","High"))</f>
        <v>Medium</v>
      </c>
      <c r="M564" s="2" t="str">
        <f>IF(Sheet1[[#This Row],[annual_premium]]&lt;15000,"Low",IF(Sheet1[[#This Row],[annual_premium]]&lt;35000,"Medium","High"))</f>
        <v>Medium</v>
      </c>
      <c r="N564" s="2">
        <f>YEAR(Sheet1[[#This Row],[policy_start_date]])</f>
        <v>2022</v>
      </c>
      <c r="O564" s="2" t="str">
        <f>TEXT(Sheet1[[#This Row],[policy_start_date]],"mmm")</f>
        <v>Jan</v>
      </c>
      <c r="P564" s="2" t="str">
        <f>"Q"&amp;ROUNDUP(MONTH(Sheet1[[#This Row],[policy_start_date]])/3,0)</f>
        <v>Q1</v>
      </c>
      <c r="Q564" s="2">
        <f ca="1">DATEDIF(Sheet1[[#This Row],[policy_start_date]],TODAY(),"D")</f>
        <v>1644</v>
      </c>
      <c r="R564" s="2">
        <f>YEAR(Sheet1[[#This Row],[policy_end_date]])</f>
        <v>2024</v>
      </c>
      <c r="S564" s="2" t="str">
        <f>TEXT(Sheet1[[#This Row],[policy_end_date]],"mmm")</f>
        <v>Aug</v>
      </c>
      <c r="T564" s="2" t="str">
        <f>IF(Sheet1[[#This Row],[status]]="Active","Active","Inactive")</f>
        <v>Active</v>
      </c>
      <c r="U564" s="6">
        <f>Sheet1[[#This Row],[coverage_amount]]/Sheet1[[#This Row],[annual_premium]]</f>
        <v>34.525493538362646</v>
      </c>
    </row>
    <row r="565" spans="1:21" x14ac:dyDescent="0.3">
      <c r="A565" s="2" t="s">
        <v>1323</v>
      </c>
      <c r="B565" s="2" t="s">
        <v>1324</v>
      </c>
      <c r="C565" s="2" t="s">
        <v>39</v>
      </c>
      <c r="D565" s="51">
        <v>128209.19</v>
      </c>
      <c r="E565" s="51">
        <v>24649.89</v>
      </c>
      <c r="F565" s="1">
        <v>44582</v>
      </c>
      <c r="G565" s="1">
        <v>45201</v>
      </c>
      <c r="H565" s="2" t="s">
        <v>432</v>
      </c>
      <c r="I565" s="2" t="s">
        <v>29</v>
      </c>
      <c r="J565">
        <f>Sheet1[[#This Row],[policy_end_date]]-Sheet1[[#This Row],[policy_start_date]]</f>
        <v>619</v>
      </c>
      <c r="K565" s="5">
        <f>(Sheet1[[#This Row],[policy_end_date]]-Sheet1[[#This Row],[policy_start_date]])/365</f>
        <v>1.6958904109589041</v>
      </c>
      <c r="L565" s="2" t="str">
        <f>IF(Sheet1[[#This Row],[coverage_amount]]&lt;300000,"Low",IF(Sheet1[[#This Row],[coverage_amount]]&lt;700000,"Medium","High"))</f>
        <v>Low</v>
      </c>
      <c r="M565" s="2" t="str">
        <f>IF(Sheet1[[#This Row],[annual_premium]]&lt;15000,"Low",IF(Sheet1[[#This Row],[annual_premium]]&lt;35000,"Medium","High"))</f>
        <v>Medium</v>
      </c>
      <c r="N565" s="2">
        <f>YEAR(Sheet1[[#This Row],[policy_start_date]])</f>
        <v>2022</v>
      </c>
      <c r="O565" s="2" t="str">
        <f>TEXT(Sheet1[[#This Row],[policy_start_date]],"mmm")</f>
        <v>Jan</v>
      </c>
      <c r="P565" s="2" t="str">
        <f>"Q"&amp;ROUNDUP(MONTH(Sheet1[[#This Row],[policy_start_date]])/3,0)</f>
        <v>Q1</v>
      </c>
      <c r="Q565" s="2">
        <f ca="1">DATEDIF(Sheet1[[#This Row],[policy_start_date]],TODAY(),"D")</f>
        <v>1650</v>
      </c>
      <c r="R565" s="2">
        <f>YEAR(Sheet1[[#This Row],[policy_end_date]])</f>
        <v>2023</v>
      </c>
      <c r="S565" s="2" t="str">
        <f>TEXT(Sheet1[[#This Row],[policy_end_date]],"mmm")</f>
        <v>Oct</v>
      </c>
      <c r="T565" s="2" t="str">
        <f>IF(Sheet1[[#This Row],[status]]="Active","Active","Inactive")</f>
        <v>Inactive</v>
      </c>
      <c r="U565" s="6">
        <f>Sheet1[[#This Row],[coverage_amount]]/Sheet1[[#This Row],[annual_premium]]</f>
        <v>5.2012073887550816</v>
      </c>
    </row>
    <row r="566" spans="1:21" x14ac:dyDescent="0.3">
      <c r="A566" s="2" t="s">
        <v>1325</v>
      </c>
      <c r="B566" s="2" t="s">
        <v>1326</v>
      </c>
      <c r="C566" s="2" t="s">
        <v>39</v>
      </c>
      <c r="D566" s="51">
        <v>943477.63</v>
      </c>
      <c r="E566" s="51">
        <v>40453.949999999997</v>
      </c>
      <c r="F566" s="1">
        <v>45437</v>
      </c>
      <c r="G566" s="1">
        <v>45650</v>
      </c>
      <c r="H566" s="2" t="s">
        <v>64</v>
      </c>
      <c r="I566" s="2" t="s">
        <v>18</v>
      </c>
      <c r="J566">
        <f>Sheet1[[#This Row],[policy_end_date]]-Sheet1[[#This Row],[policy_start_date]]</f>
        <v>213</v>
      </c>
      <c r="K566" s="5">
        <f>(Sheet1[[#This Row],[policy_end_date]]-Sheet1[[#This Row],[policy_start_date]])/365</f>
        <v>0.58356164383561648</v>
      </c>
      <c r="L566" s="2" t="str">
        <f>IF(Sheet1[[#This Row],[coverage_amount]]&lt;300000,"Low",IF(Sheet1[[#This Row],[coverage_amount]]&lt;700000,"Medium","High"))</f>
        <v>High</v>
      </c>
      <c r="M566" s="2" t="str">
        <f>IF(Sheet1[[#This Row],[annual_premium]]&lt;15000,"Low",IF(Sheet1[[#This Row],[annual_premium]]&lt;35000,"Medium","High"))</f>
        <v>High</v>
      </c>
      <c r="N566" s="2">
        <f>YEAR(Sheet1[[#This Row],[policy_start_date]])</f>
        <v>2024</v>
      </c>
      <c r="O566" s="2" t="str">
        <f>TEXT(Sheet1[[#This Row],[policy_start_date]],"mmm")</f>
        <v>May</v>
      </c>
      <c r="P566" s="2" t="str">
        <f>"Q"&amp;ROUNDUP(MONTH(Sheet1[[#This Row],[policy_start_date]])/3,0)</f>
        <v>Q2</v>
      </c>
      <c r="Q566" s="2">
        <f ca="1">DATEDIF(Sheet1[[#This Row],[policy_start_date]],TODAY(),"D")</f>
        <v>795</v>
      </c>
      <c r="R566" s="2">
        <f>YEAR(Sheet1[[#This Row],[policy_end_date]])</f>
        <v>2024</v>
      </c>
      <c r="S566" s="2" t="str">
        <f>TEXT(Sheet1[[#This Row],[policy_end_date]],"mmm")</f>
        <v>Dec</v>
      </c>
      <c r="T566" s="2" t="str">
        <f>IF(Sheet1[[#This Row],[status]]="Active","Active","Inactive")</f>
        <v>Inactive</v>
      </c>
      <c r="U566" s="6">
        <f>Sheet1[[#This Row],[coverage_amount]]/Sheet1[[#This Row],[annual_premium]]</f>
        <v>23.322262226556369</v>
      </c>
    </row>
    <row r="567" spans="1:21" x14ac:dyDescent="0.3">
      <c r="A567" s="2" t="s">
        <v>1327</v>
      </c>
      <c r="B567" s="2" t="s">
        <v>1328</v>
      </c>
      <c r="C567" s="2" t="s">
        <v>16</v>
      </c>
      <c r="D567" s="51">
        <v>224679.86</v>
      </c>
      <c r="E567" s="51">
        <v>42384</v>
      </c>
      <c r="F567" s="1">
        <v>45272</v>
      </c>
      <c r="G567" s="1">
        <v>45505</v>
      </c>
      <c r="H567" s="2" t="s">
        <v>537</v>
      </c>
      <c r="I567" s="2" t="s">
        <v>29</v>
      </c>
      <c r="J567">
        <f>Sheet1[[#This Row],[policy_end_date]]-Sheet1[[#This Row],[policy_start_date]]</f>
        <v>233</v>
      </c>
      <c r="K567" s="5">
        <f>(Sheet1[[#This Row],[policy_end_date]]-Sheet1[[#This Row],[policy_start_date]])/365</f>
        <v>0.63835616438356169</v>
      </c>
      <c r="L567" s="2" t="str">
        <f>IF(Sheet1[[#This Row],[coverage_amount]]&lt;300000,"Low",IF(Sheet1[[#This Row],[coverage_amount]]&lt;700000,"Medium","High"))</f>
        <v>Low</v>
      </c>
      <c r="M567" s="2" t="str">
        <f>IF(Sheet1[[#This Row],[annual_premium]]&lt;15000,"Low",IF(Sheet1[[#This Row],[annual_premium]]&lt;35000,"Medium","High"))</f>
        <v>High</v>
      </c>
      <c r="N567" s="2">
        <f>YEAR(Sheet1[[#This Row],[policy_start_date]])</f>
        <v>2023</v>
      </c>
      <c r="O567" s="2" t="str">
        <f>TEXT(Sheet1[[#This Row],[policy_start_date]],"mmm")</f>
        <v>Dec</v>
      </c>
      <c r="P567" s="2" t="str">
        <f>"Q"&amp;ROUNDUP(MONTH(Sheet1[[#This Row],[policy_start_date]])/3,0)</f>
        <v>Q4</v>
      </c>
      <c r="Q567" s="2">
        <f ca="1">DATEDIF(Sheet1[[#This Row],[policy_start_date]],TODAY(),"D")</f>
        <v>960</v>
      </c>
      <c r="R567" s="2">
        <f>YEAR(Sheet1[[#This Row],[policy_end_date]])</f>
        <v>2024</v>
      </c>
      <c r="S567" s="2" t="str">
        <f>TEXT(Sheet1[[#This Row],[policy_end_date]],"mmm")</f>
        <v>Aug</v>
      </c>
      <c r="T567" s="2" t="str">
        <f>IF(Sheet1[[#This Row],[status]]="Active","Active","Inactive")</f>
        <v>Inactive</v>
      </c>
      <c r="U567" s="6">
        <f>Sheet1[[#This Row],[coverage_amount]]/Sheet1[[#This Row],[annual_premium]]</f>
        <v>5.3010536995092483</v>
      </c>
    </row>
    <row r="568" spans="1:21" x14ac:dyDescent="0.3">
      <c r="A568" s="2" t="s">
        <v>1329</v>
      </c>
      <c r="B568" s="2" t="s">
        <v>1330</v>
      </c>
      <c r="C568" s="2" t="s">
        <v>39</v>
      </c>
      <c r="D568" s="51">
        <v>957347.7</v>
      </c>
      <c r="E568" s="51">
        <v>17311.11</v>
      </c>
      <c r="F568" s="1">
        <v>44768</v>
      </c>
      <c r="G568" s="1">
        <v>45660</v>
      </c>
      <c r="H568" s="2" t="s">
        <v>329</v>
      </c>
      <c r="I568" s="2" t="s">
        <v>13</v>
      </c>
      <c r="J568">
        <f>Sheet1[[#This Row],[policy_end_date]]-Sheet1[[#This Row],[policy_start_date]]</f>
        <v>892</v>
      </c>
      <c r="K568" s="5">
        <f>(Sheet1[[#This Row],[policy_end_date]]-Sheet1[[#This Row],[policy_start_date]])/365</f>
        <v>2.4438356164383563</v>
      </c>
      <c r="L568" s="2" t="str">
        <f>IF(Sheet1[[#This Row],[coverage_amount]]&lt;300000,"Low",IF(Sheet1[[#This Row],[coverage_amount]]&lt;700000,"Medium","High"))</f>
        <v>High</v>
      </c>
      <c r="M568" s="2" t="str">
        <f>IF(Sheet1[[#This Row],[annual_premium]]&lt;15000,"Low",IF(Sheet1[[#This Row],[annual_premium]]&lt;35000,"Medium","High"))</f>
        <v>Medium</v>
      </c>
      <c r="N568" s="2">
        <f>YEAR(Sheet1[[#This Row],[policy_start_date]])</f>
        <v>2022</v>
      </c>
      <c r="O568" s="2" t="str">
        <f>TEXT(Sheet1[[#This Row],[policy_start_date]],"mmm")</f>
        <v>Jul</v>
      </c>
      <c r="P568" s="2" t="str">
        <f>"Q"&amp;ROUNDUP(MONTH(Sheet1[[#This Row],[policy_start_date]])/3,0)</f>
        <v>Q3</v>
      </c>
      <c r="Q568" s="2">
        <f ca="1">DATEDIF(Sheet1[[#This Row],[policy_start_date]],TODAY(),"D")</f>
        <v>1464</v>
      </c>
      <c r="R568" s="2">
        <f>YEAR(Sheet1[[#This Row],[policy_end_date]])</f>
        <v>2025</v>
      </c>
      <c r="S568" s="2" t="str">
        <f>TEXT(Sheet1[[#This Row],[policy_end_date]],"mmm")</f>
        <v>Jan</v>
      </c>
      <c r="T568" s="2" t="str">
        <f>IF(Sheet1[[#This Row],[status]]="Active","Active","Inactive")</f>
        <v>Active</v>
      </c>
      <c r="U568" s="6">
        <f>Sheet1[[#This Row],[coverage_amount]]/Sheet1[[#This Row],[annual_premium]]</f>
        <v>55.302502265885892</v>
      </c>
    </row>
    <row r="569" spans="1:21" x14ac:dyDescent="0.3">
      <c r="A569" s="2" t="s">
        <v>1331</v>
      </c>
      <c r="B569" s="2" t="s">
        <v>1332</v>
      </c>
      <c r="C569" s="2" t="s">
        <v>39</v>
      </c>
      <c r="D569" s="51">
        <v>940361.38</v>
      </c>
      <c r="E569" s="51">
        <v>29564.29</v>
      </c>
      <c r="F569" s="1">
        <v>44361</v>
      </c>
      <c r="G569" s="1">
        <v>44700</v>
      </c>
      <c r="H569" s="2" t="s">
        <v>429</v>
      </c>
      <c r="I569" s="2" t="s">
        <v>29</v>
      </c>
      <c r="J569">
        <f>Sheet1[[#This Row],[policy_end_date]]-Sheet1[[#This Row],[policy_start_date]]</f>
        <v>339</v>
      </c>
      <c r="K569" s="5">
        <f>(Sheet1[[#This Row],[policy_end_date]]-Sheet1[[#This Row],[policy_start_date]])/365</f>
        <v>0.92876712328767119</v>
      </c>
      <c r="L569" s="2" t="str">
        <f>IF(Sheet1[[#This Row],[coverage_amount]]&lt;300000,"Low",IF(Sheet1[[#This Row],[coverage_amount]]&lt;700000,"Medium","High"))</f>
        <v>High</v>
      </c>
      <c r="M569" s="2" t="str">
        <f>IF(Sheet1[[#This Row],[annual_premium]]&lt;15000,"Low",IF(Sheet1[[#This Row],[annual_premium]]&lt;35000,"Medium","High"))</f>
        <v>Medium</v>
      </c>
      <c r="N569" s="2">
        <f>YEAR(Sheet1[[#This Row],[policy_start_date]])</f>
        <v>2021</v>
      </c>
      <c r="O569" s="2" t="str">
        <f>TEXT(Sheet1[[#This Row],[policy_start_date]],"mmm")</f>
        <v>Jun</v>
      </c>
      <c r="P569" s="2" t="str">
        <f>"Q"&amp;ROUNDUP(MONTH(Sheet1[[#This Row],[policy_start_date]])/3,0)</f>
        <v>Q2</v>
      </c>
      <c r="Q569" s="2">
        <f ca="1">DATEDIF(Sheet1[[#This Row],[policy_start_date]],TODAY(),"D")</f>
        <v>1871</v>
      </c>
      <c r="R569" s="2">
        <f>YEAR(Sheet1[[#This Row],[policy_end_date]])</f>
        <v>2022</v>
      </c>
      <c r="S569" s="2" t="str">
        <f>TEXT(Sheet1[[#This Row],[policy_end_date]],"mmm")</f>
        <v>May</v>
      </c>
      <c r="T569" s="2" t="str">
        <f>IF(Sheet1[[#This Row],[status]]="Active","Active","Inactive")</f>
        <v>Inactive</v>
      </c>
      <c r="U569" s="6">
        <f>Sheet1[[#This Row],[coverage_amount]]/Sheet1[[#This Row],[annual_premium]]</f>
        <v>31.80733851548608</v>
      </c>
    </row>
    <row r="570" spans="1:21" x14ac:dyDescent="0.3">
      <c r="A570" s="2" t="s">
        <v>1333</v>
      </c>
      <c r="B570" s="2" t="s">
        <v>1334</v>
      </c>
      <c r="C570" s="2" t="s">
        <v>39</v>
      </c>
      <c r="D570" s="51">
        <v>955341.75</v>
      </c>
      <c r="E570" s="51">
        <v>41312.949999999997</v>
      </c>
      <c r="F570" s="1">
        <v>45245</v>
      </c>
      <c r="G570" s="1">
        <v>45345</v>
      </c>
      <c r="H570" s="2" t="s">
        <v>774</v>
      </c>
      <c r="I570" s="2" t="s">
        <v>29</v>
      </c>
      <c r="J570">
        <f>Sheet1[[#This Row],[policy_end_date]]-Sheet1[[#This Row],[policy_start_date]]</f>
        <v>100</v>
      </c>
      <c r="K570" s="5">
        <f>(Sheet1[[#This Row],[policy_end_date]]-Sheet1[[#This Row],[policy_start_date]])/365</f>
        <v>0.27397260273972601</v>
      </c>
      <c r="L570" s="2" t="str">
        <f>IF(Sheet1[[#This Row],[coverage_amount]]&lt;300000,"Low",IF(Sheet1[[#This Row],[coverage_amount]]&lt;700000,"Medium","High"))</f>
        <v>High</v>
      </c>
      <c r="M570" s="2" t="str">
        <f>IF(Sheet1[[#This Row],[annual_premium]]&lt;15000,"Low",IF(Sheet1[[#This Row],[annual_premium]]&lt;35000,"Medium","High"))</f>
        <v>High</v>
      </c>
      <c r="N570" s="2">
        <f>YEAR(Sheet1[[#This Row],[policy_start_date]])</f>
        <v>2023</v>
      </c>
      <c r="O570" s="2" t="str">
        <f>TEXT(Sheet1[[#This Row],[policy_start_date]],"mmm")</f>
        <v>Nov</v>
      </c>
      <c r="P570" s="2" t="str">
        <f>"Q"&amp;ROUNDUP(MONTH(Sheet1[[#This Row],[policy_start_date]])/3,0)</f>
        <v>Q4</v>
      </c>
      <c r="Q570" s="2">
        <f ca="1">DATEDIF(Sheet1[[#This Row],[policy_start_date]],TODAY(),"D")</f>
        <v>987</v>
      </c>
      <c r="R570" s="2">
        <f>YEAR(Sheet1[[#This Row],[policy_end_date]])</f>
        <v>2024</v>
      </c>
      <c r="S570" s="2" t="str">
        <f>TEXT(Sheet1[[#This Row],[policy_end_date]],"mmm")</f>
        <v>Feb</v>
      </c>
      <c r="T570" s="2" t="str">
        <f>IF(Sheet1[[#This Row],[status]]="Active","Active","Inactive")</f>
        <v>Inactive</v>
      </c>
      <c r="U570" s="6">
        <f>Sheet1[[#This Row],[coverage_amount]]/Sheet1[[#This Row],[annual_premium]]</f>
        <v>23.124510595346013</v>
      </c>
    </row>
    <row r="571" spans="1:21" x14ac:dyDescent="0.3">
      <c r="A571" s="2" t="s">
        <v>1335</v>
      </c>
      <c r="B571" s="2" t="s">
        <v>1336</v>
      </c>
      <c r="C571" s="2" t="s">
        <v>16</v>
      </c>
      <c r="D571" s="51">
        <v>689868.7</v>
      </c>
      <c r="E571" s="51">
        <v>18365.02</v>
      </c>
      <c r="F571" s="1">
        <v>45271</v>
      </c>
      <c r="G571" s="1">
        <v>45659</v>
      </c>
      <c r="H571" s="2" t="s">
        <v>1197</v>
      </c>
      <c r="I571" s="2" t="s">
        <v>18</v>
      </c>
      <c r="J571">
        <f>Sheet1[[#This Row],[policy_end_date]]-Sheet1[[#This Row],[policy_start_date]]</f>
        <v>388</v>
      </c>
      <c r="K571" s="5">
        <f>(Sheet1[[#This Row],[policy_end_date]]-Sheet1[[#This Row],[policy_start_date]])/365</f>
        <v>1.0630136986301371</v>
      </c>
      <c r="L571" s="2" t="str">
        <f>IF(Sheet1[[#This Row],[coverage_amount]]&lt;300000,"Low",IF(Sheet1[[#This Row],[coverage_amount]]&lt;700000,"Medium","High"))</f>
        <v>Medium</v>
      </c>
      <c r="M571" s="2" t="str">
        <f>IF(Sheet1[[#This Row],[annual_premium]]&lt;15000,"Low",IF(Sheet1[[#This Row],[annual_premium]]&lt;35000,"Medium","High"))</f>
        <v>Medium</v>
      </c>
      <c r="N571" s="2">
        <f>YEAR(Sheet1[[#This Row],[policy_start_date]])</f>
        <v>2023</v>
      </c>
      <c r="O571" s="2" t="str">
        <f>TEXT(Sheet1[[#This Row],[policy_start_date]],"mmm")</f>
        <v>Dec</v>
      </c>
      <c r="P571" s="2" t="str">
        <f>"Q"&amp;ROUNDUP(MONTH(Sheet1[[#This Row],[policy_start_date]])/3,0)</f>
        <v>Q4</v>
      </c>
      <c r="Q571" s="2">
        <f ca="1">DATEDIF(Sheet1[[#This Row],[policy_start_date]],TODAY(),"D")</f>
        <v>961</v>
      </c>
      <c r="R571" s="2">
        <f>YEAR(Sheet1[[#This Row],[policy_end_date]])</f>
        <v>2025</v>
      </c>
      <c r="S571" s="2" t="str">
        <f>TEXT(Sheet1[[#This Row],[policy_end_date]],"mmm")</f>
        <v>Jan</v>
      </c>
      <c r="T571" s="2" t="str">
        <f>IF(Sheet1[[#This Row],[status]]="Active","Active","Inactive")</f>
        <v>Inactive</v>
      </c>
      <c r="U571" s="6">
        <f>Sheet1[[#This Row],[coverage_amount]]/Sheet1[[#This Row],[annual_premium]]</f>
        <v>37.564277087637258</v>
      </c>
    </row>
    <row r="572" spans="1:21" x14ac:dyDescent="0.3">
      <c r="A572" s="2" t="s">
        <v>1337</v>
      </c>
      <c r="B572" s="2" t="s">
        <v>1338</v>
      </c>
      <c r="C572" s="2" t="s">
        <v>11</v>
      </c>
      <c r="D572" s="51">
        <v>468226.33</v>
      </c>
      <c r="E572" s="51">
        <v>7096.48</v>
      </c>
      <c r="F572" s="1">
        <v>45199</v>
      </c>
      <c r="G572" s="1">
        <v>45369</v>
      </c>
      <c r="H572" s="2" t="s">
        <v>167</v>
      </c>
      <c r="I572" s="2" t="s">
        <v>29</v>
      </c>
      <c r="J572">
        <f>Sheet1[[#This Row],[policy_end_date]]-Sheet1[[#This Row],[policy_start_date]]</f>
        <v>170</v>
      </c>
      <c r="K572" s="5">
        <f>(Sheet1[[#This Row],[policy_end_date]]-Sheet1[[#This Row],[policy_start_date]])/365</f>
        <v>0.46575342465753422</v>
      </c>
      <c r="L572" s="2" t="str">
        <f>IF(Sheet1[[#This Row],[coverage_amount]]&lt;300000,"Low",IF(Sheet1[[#This Row],[coverage_amount]]&lt;700000,"Medium","High"))</f>
        <v>Medium</v>
      </c>
      <c r="M572" s="2" t="str">
        <f>IF(Sheet1[[#This Row],[annual_premium]]&lt;15000,"Low",IF(Sheet1[[#This Row],[annual_premium]]&lt;35000,"Medium","High"))</f>
        <v>Low</v>
      </c>
      <c r="N572" s="2">
        <f>YEAR(Sheet1[[#This Row],[policy_start_date]])</f>
        <v>2023</v>
      </c>
      <c r="O572" s="2" t="str">
        <f>TEXT(Sheet1[[#This Row],[policy_start_date]],"mmm")</f>
        <v>Sep</v>
      </c>
      <c r="P572" s="2" t="str">
        <f>"Q"&amp;ROUNDUP(MONTH(Sheet1[[#This Row],[policy_start_date]])/3,0)</f>
        <v>Q3</v>
      </c>
      <c r="Q572" s="2">
        <f ca="1">DATEDIF(Sheet1[[#This Row],[policy_start_date]],TODAY(),"D")</f>
        <v>1033</v>
      </c>
      <c r="R572" s="2">
        <f>YEAR(Sheet1[[#This Row],[policy_end_date]])</f>
        <v>2024</v>
      </c>
      <c r="S572" s="2" t="str">
        <f>TEXT(Sheet1[[#This Row],[policy_end_date]],"mmm")</f>
        <v>Mar</v>
      </c>
      <c r="T572" s="2" t="str">
        <f>IF(Sheet1[[#This Row],[status]]="Active","Active","Inactive")</f>
        <v>Inactive</v>
      </c>
      <c r="U572" s="6">
        <f>Sheet1[[#This Row],[coverage_amount]]/Sheet1[[#This Row],[annual_premium]]</f>
        <v>65.980081674294865</v>
      </c>
    </row>
    <row r="573" spans="1:21" x14ac:dyDescent="0.3">
      <c r="A573" s="2" t="s">
        <v>1339</v>
      </c>
      <c r="B573" s="2" t="s">
        <v>1340</v>
      </c>
      <c r="C573" s="2" t="s">
        <v>27</v>
      </c>
      <c r="D573" s="51">
        <v>577442.98</v>
      </c>
      <c r="E573" s="51">
        <v>13520.07</v>
      </c>
      <c r="F573" s="1">
        <v>44897</v>
      </c>
      <c r="G573" s="1">
        <v>44977</v>
      </c>
      <c r="H573" s="2" t="s">
        <v>102</v>
      </c>
      <c r="I573" s="2" t="s">
        <v>13</v>
      </c>
      <c r="J573">
        <f>Sheet1[[#This Row],[policy_end_date]]-Sheet1[[#This Row],[policy_start_date]]</f>
        <v>80</v>
      </c>
      <c r="K573" s="5">
        <f>(Sheet1[[#This Row],[policy_end_date]]-Sheet1[[#This Row],[policy_start_date]])/365</f>
        <v>0.21917808219178081</v>
      </c>
      <c r="L573" s="2" t="str">
        <f>IF(Sheet1[[#This Row],[coverage_amount]]&lt;300000,"Low",IF(Sheet1[[#This Row],[coverage_amount]]&lt;700000,"Medium","High"))</f>
        <v>Medium</v>
      </c>
      <c r="M573" s="2" t="str">
        <f>IF(Sheet1[[#This Row],[annual_premium]]&lt;15000,"Low",IF(Sheet1[[#This Row],[annual_premium]]&lt;35000,"Medium","High"))</f>
        <v>Low</v>
      </c>
      <c r="N573" s="2">
        <f>YEAR(Sheet1[[#This Row],[policy_start_date]])</f>
        <v>2022</v>
      </c>
      <c r="O573" s="2" t="str">
        <f>TEXT(Sheet1[[#This Row],[policy_start_date]],"mmm")</f>
        <v>Dec</v>
      </c>
      <c r="P573" s="2" t="str">
        <f>"Q"&amp;ROUNDUP(MONTH(Sheet1[[#This Row],[policy_start_date]])/3,0)</f>
        <v>Q4</v>
      </c>
      <c r="Q573" s="2">
        <f ca="1">DATEDIF(Sheet1[[#This Row],[policy_start_date]],TODAY(),"D")</f>
        <v>1335</v>
      </c>
      <c r="R573" s="2">
        <f>YEAR(Sheet1[[#This Row],[policy_end_date]])</f>
        <v>2023</v>
      </c>
      <c r="S573" s="2" t="str">
        <f>TEXT(Sheet1[[#This Row],[policy_end_date]],"mmm")</f>
        <v>Feb</v>
      </c>
      <c r="T573" s="2" t="str">
        <f>IF(Sheet1[[#This Row],[status]]="Active","Active","Inactive")</f>
        <v>Active</v>
      </c>
      <c r="U573" s="6">
        <f>Sheet1[[#This Row],[coverage_amount]]/Sheet1[[#This Row],[annual_premium]]</f>
        <v>42.710058453839366</v>
      </c>
    </row>
    <row r="574" spans="1:21" x14ac:dyDescent="0.3">
      <c r="A574" s="2" t="s">
        <v>1341</v>
      </c>
      <c r="B574" s="2" t="s">
        <v>1342</v>
      </c>
      <c r="C574" s="2" t="s">
        <v>16</v>
      </c>
      <c r="D574" s="51">
        <v>679806.99</v>
      </c>
      <c r="E574" s="51">
        <v>25511.53</v>
      </c>
      <c r="F574" s="1">
        <v>45037</v>
      </c>
      <c r="G574" s="1">
        <v>45227</v>
      </c>
      <c r="H574" s="2" t="s">
        <v>335</v>
      </c>
      <c r="I574" s="2" t="s">
        <v>13</v>
      </c>
      <c r="J574">
        <f>Sheet1[[#This Row],[policy_end_date]]-Sheet1[[#This Row],[policy_start_date]]</f>
        <v>190</v>
      </c>
      <c r="K574" s="5">
        <f>(Sheet1[[#This Row],[policy_end_date]]-Sheet1[[#This Row],[policy_start_date]])/365</f>
        <v>0.52054794520547942</v>
      </c>
      <c r="L574" s="2" t="str">
        <f>IF(Sheet1[[#This Row],[coverage_amount]]&lt;300000,"Low",IF(Sheet1[[#This Row],[coverage_amount]]&lt;700000,"Medium","High"))</f>
        <v>Medium</v>
      </c>
      <c r="M574" s="2" t="str">
        <f>IF(Sheet1[[#This Row],[annual_premium]]&lt;15000,"Low",IF(Sheet1[[#This Row],[annual_premium]]&lt;35000,"Medium","High"))</f>
        <v>Medium</v>
      </c>
      <c r="N574" s="2">
        <f>YEAR(Sheet1[[#This Row],[policy_start_date]])</f>
        <v>2023</v>
      </c>
      <c r="O574" s="2" t="str">
        <f>TEXT(Sheet1[[#This Row],[policy_start_date]],"mmm")</f>
        <v>Apr</v>
      </c>
      <c r="P574" s="2" t="str">
        <f>"Q"&amp;ROUNDUP(MONTH(Sheet1[[#This Row],[policy_start_date]])/3,0)</f>
        <v>Q2</v>
      </c>
      <c r="Q574" s="2">
        <f ca="1">DATEDIF(Sheet1[[#This Row],[policy_start_date]],TODAY(),"D")</f>
        <v>1195</v>
      </c>
      <c r="R574" s="2">
        <f>YEAR(Sheet1[[#This Row],[policy_end_date]])</f>
        <v>2023</v>
      </c>
      <c r="S574" s="2" t="str">
        <f>TEXT(Sheet1[[#This Row],[policy_end_date]],"mmm")</f>
        <v>Oct</v>
      </c>
      <c r="T574" s="2" t="str">
        <f>IF(Sheet1[[#This Row],[status]]="Active","Active","Inactive")</f>
        <v>Active</v>
      </c>
      <c r="U574" s="6">
        <f>Sheet1[[#This Row],[coverage_amount]]/Sheet1[[#This Row],[annual_premium]]</f>
        <v>26.647049000981127</v>
      </c>
    </row>
    <row r="575" spans="1:21" x14ac:dyDescent="0.3">
      <c r="A575" s="2" t="s">
        <v>1343</v>
      </c>
      <c r="B575" s="2" t="s">
        <v>1344</v>
      </c>
      <c r="C575" s="2" t="s">
        <v>35</v>
      </c>
      <c r="D575" s="51">
        <v>497341.67</v>
      </c>
      <c r="E575" s="51">
        <v>4599.7700000000004</v>
      </c>
      <c r="F575" s="1">
        <v>45033</v>
      </c>
      <c r="G575" s="1">
        <v>45354</v>
      </c>
      <c r="H575" s="2" t="s">
        <v>1345</v>
      </c>
      <c r="I575" s="2" t="s">
        <v>18</v>
      </c>
      <c r="J575">
        <f>Sheet1[[#This Row],[policy_end_date]]-Sheet1[[#This Row],[policy_start_date]]</f>
        <v>321</v>
      </c>
      <c r="K575" s="5">
        <f>(Sheet1[[#This Row],[policy_end_date]]-Sheet1[[#This Row],[policy_start_date]])/365</f>
        <v>0.8794520547945206</v>
      </c>
      <c r="L575" s="2" t="str">
        <f>IF(Sheet1[[#This Row],[coverage_amount]]&lt;300000,"Low",IF(Sheet1[[#This Row],[coverage_amount]]&lt;700000,"Medium","High"))</f>
        <v>Medium</v>
      </c>
      <c r="M575" s="2" t="str">
        <f>IF(Sheet1[[#This Row],[annual_premium]]&lt;15000,"Low",IF(Sheet1[[#This Row],[annual_premium]]&lt;35000,"Medium","High"))</f>
        <v>Low</v>
      </c>
      <c r="N575" s="2">
        <f>YEAR(Sheet1[[#This Row],[policy_start_date]])</f>
        <v>2023</v>
      </c>
      <c r="O575" s="2" t="str">
        <f>TEXT(Sheet1[[#This Row],[policy_start_date]],"mmm")</f>
        <v>Apr</v>
      </c>
      <c r="P575" s="2" t="str">
        <f>"Q"&amp;ROUNDUP(MONTH(Sheet1[[#This Row],[policy_start_date]])/3,0)</f>
        <v>Q2</v>
      </c>
      <c r="Q575" s="2">
        <f ca="1">DATEDIF(Sheet1[[#This Row],[policy_start_date]],TODAY(),"D")</f>
        <v>1199</v>
      </c>
      <c r="R575" s="2">
        <f>YEAR(Sheet1[[#This Row],[policy_end_date]])</f>
        <v>2024</v>
      </c>
      <c r="S575" s="2" t="str">
        <f>TEXT(Sheet1[[#This Row],[policy_end_date]],"mmm")</f>
        <v>Mar</v>
      </c>
      <c r="T575" s="2" t="str">
        <f>IF(Sheet1[[#This Row],[status]]="Active","Active","Inactive")</f>
        <v>Inactive</v>
      </c>
      <c r="U575" s="6">
        <f>Sheet1[[#This Row],[coverage_amount]]/Sheet1[[#This Row],[annual_premium]]</f>
        <v>108.12316050585136</v>
      </c>
    </row>
    <row r="576" spans="1:21" x14ac:dyDescent="0.3">
      <c r="A576" s="2" t="s">
        <v>1346</v>
      </c>
      <c r="B576" s="2" t="s">
        <v>1347</v>
      </c>
      <c r="C576" s="2" t="s">
        <v>27</v>
      </c>
      <c r="D576" s="51">
        <v>674210.5</v>
      </c>
      <c r="E576" s="51">
        <v>23871.21</v>
      </c>
      <c r="F576" s="1">
        <v>45369</v>
      </c>
      <c r="G576" s="1">
        <v>45763</v>
      </c>
      <c r="H576" s="2" t="s">
        <v>70</v>
      </c>
      <c r="I576" s="2" t="s">
        <v>29</v>
      </c>
      <c r="J576">
        <f>Sheet1[[#This Row],[policy_end_date]]-Sheet1[[#This Row],[policy_start_date]]</f>
        <v>394</v>
      </c>
      <c r="K576" s="5">
        <f>(Sheet1[[#This Row],[policy_end_date]]-Sheet1[[#This Row],[policy_start_date]])/365</f>
        <v>1.0794520547945206</v>
      </c>
      <c r="L576" s="2" t="str">
        <f>IF(Sheet1[[#This Row],[coverage_amount]]&lt;300000,"Low",IF(Sheet1[[#This Row],[coverage_amount]]&lt;700000,"Medium","High"))</f>
        <v>Medium</v>
      </c>
      <c r="M576" s="2" t="str">
        <f>IF(Sheet1[[#This Row],[annual_premium]]&lt;15000,"Low",IF(Sheet1[[#This Row],[annual_premium]]&lt;35000,"Medium","High"))</f>
        <v>Medium</v>
      </c>
      <c r="N576" s="2">
        <f>YEAR(Sheet1[[#This Row],[policy_start_date]])</f>
        <v>2024</v>
      </c>
      <c r="O576" s="2" t="str">
        <f>TEXT(Sheet1[[#This Row],[policy_start_date]],"mmm")</f>
        <v>Mar</v>
      </c>
      <c r="P576" s="2" t="str">
        <f>"Q"&amp;ROUNDUP(MONTH(Sheet1[[#This Row],[policy_start_date]])/3,0)</f>
        <v>Q1</v>
      </c>
      <c r="Q576" s="2">
        <f ca="1">DATEDIF(Sheet1[[#This Row],[policy_start_date]],TODAY(),"D")</f>
        <v>863</v>
      </c>
      <c r="R576" s="2">
        <f>YEAR(Sheet1[[#This Row],[policy_end_date]])</f>
        <v>2025</v>
      </c>
      <c r="S576" s="2" t="str">
        <f>TEXT(Sheet1[[#This Row],[policy_end_date]],"mmm")</f>
        <v>Apr</v>
      </c>
      <c r="T576" s="2" t="str">
        <f>IF(Sheet1[[#This Row],[status]]="Active","Active","Inactive")</f>
        <v>Inactive</v>
      </c>
      <c r="U576" s="6">
        <f>Sheet1[[#This Row],[coverage_amount]]/Sheet1[[#This Row],[annual_premium]]</f>
        <v>28.243666743328053</v>
      </c>
    </row>
    <row r="577" spans="1:21" x14ac:dyDescent="0.3">
      <c r="A577" s="2" t="s">
        <v>1348</v>
      </c>
      <c r="B577" s="2" t="s">
        <v>1349</v>
      </c>
      <c r="C577" s="2" t="s">
        <v>39</v>
      </c>
      <c r="D577" s="51">
        <v>807093.8</v>
      </c>
      <c r="E577" s="51">
        <v>7595.21</v>
      </c>
      <c r="F577" s="1">
        <v>45087</v>
      </c>
      <c r="G577" s="1">
        <v>45670</v>
      </c>
      <c r="H577" s="2" t="s">
        <v>1350</v>
      </c>
      <c r="I577" s="2" t="s">
        <v>29</v>
      </c>
      <c r="J577">
        <f>Sheet1[[#This Row],[policy_end_date]]-Sheet1[[#This Row],[policy_start_date]]</f>
        <v>583</v>
      </c>
      <c r="K577" s="5">
        <f>(Sheet1[[#This Row],[policy_end_date]]-Sheet1[[#This Row],[policy_start_date]])/365</f>
        <v>1.5972602739726027</v>
      </c>
      <c r="L577" s="2" t="str">
        <f>IF(Sheet1[[#This Row],[coverage_amount]]&lt;300000,"Low",IF(Sheet1[[#This Row],[coverage_amount]]&lt;700000,"Medium","High"))</f>
        <v>High</v>
      </c>
      <c r="M577" s="2" t="str">
        <f>IF(Sheet1[[#This Row],[annual_premium]]&lt;15000,"Low",IF(Sheet1[[#This Row],[annual_premium]]&lt;35000,"Medium","High"))</f>
        <v>Low</v>
      </c>
      <c r="N577" s="2">
        <f>YEAR(Sheet1[[#This Row],[policy_start_date]])</f>
        <v>2023</v>
      </c>
      <c r="O577" s="2" t="str">
        <f>TEXT(Sheet1[[#This Row],[policy_start_date]],"mmm")</f>
        <v>Jun</v>
      </c>
      <c r="P577" s="2" t="str">
        <f>"Q"&amp;ROUNDUP(MONTH(Sheet1[[#This Row],[policy_start_date]])/3,0)</f>
        <v>Q2</v>
      </c>
      <c r="Q577" s="2">
        <f ca="1">DATEDIF(Sheet1[[#This Row],[policy_start_date]],TODAY(),"D")</f>
        <v>1145</v>
      </c>
      <c r="R577" s="2">
        <f>YEAR(Sheet1[[#This Row],[policy_end_date]])</f>
        <v>2025</v>
      </c>
      <c r="S577" s="2" t="str">
        <f>TEXT(Sheet1[[#This Row],[policy_end_date]],"mmm")</f>
        <v>Jan</v>
      </c>
      <c r="T577" s="2" t="str">
        <f>IF(Sheet1[[#This Row],[status]]="Active","Active","Inactive")</f>
        <v>Inactive</v>
      </c>
      <c r="U577" s="6">
        <f>Sheet1[[#This Row],[coverage_amount]]/Sheet1[[#This Row],[annual_premium]]</f>
        <v>106.26352661743388</v>
      </c>
    </row>
    <row r="578" spans="1:21" x14ac:dyDescent="0.3">
      <c r="A578" s="2" t="s">
        <v>1351</v>
      </c>
      <c r="B578" s="2" t="s">
        <v>1352</v>
      </c>
      <c r="C578" s="2" t="s">
        <v>16</v>
      </c>
      <c r="D578" s="51">
        <v>838495.05</v>
      </c>
      <c r="E578" s="51">
        <v>42760.87</v>
      </c>
      <c r="F578" s="1">
        <v>44979</v>
      </c>
      <c r="G578" s="1">
        <v>45182</v>
      </c>
      <c r="H578" s="2" t="s">
        <v>720</v>
      </c>
      <c r="I578" s="2" t="s">
        <v>18</v>
      </c>
      <c r="J578">
        <f>Sheet1[[#This Row],[policy_end_date]]-Sheet1[[#This Row],[policy_start_date]]</f>
        <v>203</v>
      </c>
      <c r="K578" s="5">
        <f>(Sheet1[[#This Row],[policy_end_date]]-Sheet1[[#This Row],[policy_start_date]])/365</f>
        <v>0.55616438356164388</v>
      </c>
      <c r="L578" s="2" t="str">
        <f>IF(Sheet1[[#This Row],[coverage_amount]]&lt;300000,"Low",IF(Sheet1[[#This Row],[coverage_amount]]&lt;700000,"Medium","High"))</f>
        <v>High</v>
      </c>
      <c r="M578" s="2" t="str">
        <f>IF(Sheet1[[#This Row],[annual_premium]]&lt;15000,"Low",IF(Sheet1[[#This Row],[annual_premium]]&lt;35000,"Medium","High"))</f>
        <v>High</v>
      </c>
      <c r="N578" s="2">
        <f>YEAR(Sheet1[[#This Row],[policy_start_date]])</f>
        <v>2023</v>
      </c>
      <c r="O578" s="2" t="str">
        <f>TEXT(Sheet1[[#This Row],[policy_start_date]],"mmm")</f>
        <v>Feb</v>
      </c>
      <c r="P578" s="2" t="str">
        <f>"Q"&amp;ROUNDUP(MONTH(Sheet1[[#This Row],[policy_start_date]])/3,0)</f>
        <v>Q1</v>
      </c>
      <c r="Q578" s="2">
        <f ca="1">DATEDIF(Sheet1[[#This Row],[policy_start_date]],TODAY(),"D")</f>
        <v>1253</v>
      </c>
      <c r="R578" s="2">
        <f>YEAR(Sheet1[[#This Row],[policy_end_date]])</f>
        <v>2023</v>
      </c>
      <c r="S578" s="2" t="str">
        <f>TEXT(Sheet1[[#This Row],[policy_end_date]],"mmm")</f>
        <v>Sep</v>
      </c>
      <c r="T578" s="2" t="str">
        <f>IF(Sheet1[[#This Row],[status]]="Active","Active","Inactive")</f>
        <v>Inactive</v>
      </c>
      <c r="U578" s="6">
        <f>Sheet1[[#This Row],[coverage_amount]]/Sheet1[[#This Row],[annual_premium]]</f>
        <v>19.608933354255889</v>
      </c>
    </row>
    <row r="579" spans="1:21" x14ac:dyDescent="0.3">
      <c r="A579" s="2" t="s">
        <v>1353</v>
      </c>
      <c r="B579" s="2" t="s">
        <v>57</v>
      </c>
      <c r="C579" s="2" t="s">
        <v>16</v>
      </c>
      <c r="D579" s="51">
        <v>617391.47</v>
      </c>
      <c r="E579" s="51">
        <v>33735.279999999999</v>
      </c>
      <c r="F579" s="1">
        <v>44227</v>
      </c>
      <c r="G579" s="1">
        <v>45560</v>
      </c>
      <c r="H579" s="2" t="s">
        <v>55</v>
      </c>
      <c r="I579" s="2" t="s">
        <v>18</v>
      </c>
      <c r="J579">
        <f>Sheet1[[#This Row],[policy_end_date]]-Sheet1[[#This Row],[policy_start_date]]</f>
        <v>1333</v>
      </c>
      <c r="K579" s="5">
        <f>(Sheet1[[#This Row],[policy_end_date]]-Sheet1[[#This Row],[policy_start_date]])/365</f>
        <v>3.6520547945205482</v>
      </c>
      <c r="L579" s="2" t="str">
        <f>IF(Sheet1[[#This Row],[coverage_amount]]&lt;300000,"Low",IF(Sheet1[[#This Row],[coverage_amount]]&lt;700000,"Medium","High"))</f>
        <v>Medium</v>
      </c>
      <c r="M579" s="2" t="str">
        <f>IF(Sheet1[[#This Row],[annual_premium]]&lt;15000,"Low",IF(Sheet1[[#This Row],[annual_premium]]&lt;35000,"Medium","High"))</f>
        <v>Medium</v>
      </c>
      <c r="N579" s="2">
        <f>YEAR(Sheet1[[#This Row],[policy_start_date]])</f>
        <v>2021</v>
      </c>
      <c r="O579" s="2" t="str">
        <f>TEXT(Sheet1[[#This Row],[policy_start_date]],"mmm")</f>
        <v>Jan</v>
      </c>
      <c r="P579" s="2" t="str">
        <f>"Q"&amp;ROUNDUP(MONTH(Sheet1[[#This Row],[policy_start_date]])/3,0)</f>
        <v>Q1</v>
      </c>
      <c r="Q579" s="2">
        <f ca="1">DATEDIF(Sheet1[[#This Row],[policy_start_date]],TODAY(),"D")</f>
        <v>2005</v>
      </c>
      <c r="R579" s="2">
        <f>YEAR(Sheet1[[#This Row],[policy_end_date]])</f>
        <v>2024</v>
      </c>
      <c r="S579" s="2" t="str">
        <f>TEXT(Sheet1[[#This Row],[policy_end_date]],"mmm")</f>
        <v>Sep</v>
      </c>
      <c r="T579" s="2" t="str">
        <f>IF(Sheet1[[#This Row],[status]]="Active","Active","Inactive")</f>
        <v>Inactive</v>
      </c>
      <c r="U579" s="6">
        <f>Sheet1[[#This Row],[coverage_amount]]/Sheet1[[#This Row],[annual_premium]]</f>
        <v>18.301062567140395</v>
      </c>
    </row>
    <row r="580" spans="1:21" x14ac:dyDescent="0.3">
      <c r="A580" s="2" t="s">
        <v>1354</v>
      </c>
      <c r="B580" s="2" t="s">
        <v>1355</v>
      </c>
      <c r="C580" s="2" t="s">
        <v>27</v>
      </c>
      <c r="D580" s="51">
        <v>343521.33</v>
      </c>
      <c r="E580" s="51">
        <v>41413.910000000003</v>
      </c>
      <c r="F580" s="1">
        <v>45495</v>
      </c>
      <c r="G580" s="1">
        <v>45755</v>
      </c>
      <c r="H580" s="2" t="s">
        <v>377</v>
      </c>
      <c r="I580" s="2" t="s">
        <v>18</v>
      </c>
      <c r="J580">
        <f>Sheet1[[#This Row],[policy_end_date]]-Sheet1[[#This Row],[policy_start_date]]</f>
        <v>260</v>
      </c>
      <c r="K580" s="5">
        <f>(Sheet1[[#This Row],[policy_end_date]]-Sheet1[[#This Row],[policy_start_date]])/365</f>
        <v>0.71232876712328763</v>
      </c>
      <c r="L580" s="2" t="str">
        <f>IF(Sheet1[[#This Row],[coverage_amount]]&lt;300000,"Low",IF(Sheet1[[#This Row],[coverage_amount]]&lt;700000,"Medium","High"))</f>
        <v>Medium</v>
      </c>
      <c r="M580" s="2" t="str">
        <f>IF(Sheet1[[#This Row],[annual_premium]]&lt;15000,"Low",IF(Sheet1[[#This Row],[annual_premium]]&lt;35000,"Medium","High"))</f>
        <v>High</v>
      </c>
      <c r="N580" s="2">
        <f>YEAR(Sheet1[[#This Row],[policy_start_date]])</f>
        <v>2024</v>
      </c>
      <c r="O580" s="2" t="str">
        <f>TEXT(Sheet1[[#This Row],[policy_start_date]],"mmm")</f>
        <v>Jul</v>
      </c>
      <c r="P580" s="2" t="str">
        <f>"Q"&amp;ROUNDUP(MONTH(Sheet1[[#This Row],[policy_start_date]])/3,0)</f>
        <v>Q3</v>
      </c>
      <c r="Q580" s="2">
        <f ca="1">DATEDIF(Sheet1[[#This Row],[policy_start_date]],TODAY(),"D")</f>
        <v>737</v>
      </c>
      <c r="R580" s="2">
        <f>YEAR(Sheet1[[#This Row],[policy_end_date]])</f>
        <v>2025</v>
      </c>
      <c r="S580" s="2" t="str">
        <f>TEXT(Sheet1[[#This Row],[policy_end_date]],"mmm")</f>
        <v>Apr</v>
      </c>
      <c r="T580" s="2" t="str">
        <f>IF(Sheet1[[#This Row],[status]]="Active","Active","Inactive")</f>
        <v>Inactive</v>
      </c>
      <c r="U580" s="6">
        <f>Sheet1[[#This Row],[coverage_amount]]/Sheet1[[#This Row],[annual_premium]]</f>
        <v>8.2948296840361113</v>
      </c>
    </row>
    <row r="581" spans="1:21" x14ac:dyDescent="0.3">
      <c r="A581" s="2" t="s">
        <v>1356</v>
      </c>
      <c r="B581" s="2" t="s">
        <v>1357</v>
      </c>
      <c r="C581" s="2" t="s">
        <v>39</v>
      </c>
      <c r="D581" s="51">
        <v>459547.63</v>
      </c>
      <c r="E581" s="51">
        <v>34403.08</v>
      </c>
      <c r="F581" s="1">
        <v>44908</v>
      </c>
      <c r="G581" s="1">
        <v>45560</v>
      </c>
      <c r="H581" s="2" t="s">
        <v>564</v>
      </c>
      <c r="I581" s="2" t="s">
        <v>13</v>
      </c>
      <c r="J581">
        <f>Sheet1[[#This Row],[policy_end_date]]-Sheet1[[#This Row],[policy_start_date]]</f>
        <v>652</v>
      </c>
      <c r="K581" s="5">
        <f>(Sheet1[[#This Row],[policy_end_date]]-Sheet1[[#This Row],[policy_start_date]])/365</f>
        <v>1.7863013698630137</v>
      </c>
      <c r="L581" s="2" t="str">
        <f>IF(Sheet1[[#This Row],[coverage_amount]]&lt;300000,"Low",IF(Sheet1[[#This Row],[coverage_amount]]&lt;700000,"Medium","High"))</f>
        <v>Medium</v>
      </c>
      <c r="M581" s="2" t="str">
        <f>IF(Sheet1[[#This Row],[annual_premium]]&lt;15000,"Low",IF(Sheet1[[#This Row],[annual_premium]]&lt;35000,"Medium","High"))</f>
        <v>Medium</v>
      </c>
      <c r="N581" s="2">
        <f>YEAR(Sheet1[[#This Row],[policy_start_date]])</f>
        <v>2022</v>
      </c>
      <c r="O581" s="2" t="str">
        <f>TEXT(Sheet1[[#This Row],[policy_start_date]],"mmm")</f>
        <v>Dec</v>
      </c>
      <c r="P581" s="2" t="str">
        <f>"Q"&amp;ROUNDUP(MONTH(Sheet1[[#This Row],[policy_start_date]])/3,0)</f>
        <v>Q4</v>
      </c>
      <c r="Q581" s="2">
        <f ca="1">DATEDIF(Sheet1[[#This Row],[policy_start_date]],TODAY(),"D")</f>
        <v>1324</v>
      </c>
      <c r="R581" s="2">
        <f>YEAR(Sheet1[[#This Row],[policy_end_date]])</f>
        <v>2024</v>
      </c>
      <c r="S581" s="2" t="str">
        <f>TEXT(Sheet1[[#This Row],[policy_end_date]],"mmm")</f>
        <v>Sep</v>
      </c>
      <c r="T581" s="2" t="str">
        <f>IF(Sheet1[[#This Row],[status]]="Active","Active","Inactive")</f>
        <v>Active</v>
      </c>
      <c r="U581" s="6">
        <f>Sheet1[[#This Row],[coverage_amount]]/Sheet1[[#This Row],[annual_premium]]</f>
        <v>13.357746748256261</v>
      </c>
    </row>
    <row r="582" spans="1:21" x14ac:dyDescent="0.3">
      <c r="A582" s="2" t="s">
        <v>1358</v>
      </c>
      <c r="B582" s="2" t="s">
        <v>1359</v>
      </c>
      <c r="C582" s="2" t="s">
        <v>16</v>
      </c>
      <c r="D582" s="51">
        <v>562915.81999999995</v>
      </c>
      <c r="E582" s="51">
        <v>43526.67</v>
      </c>
      <c r="F582" s="1">
        <v>44217</v>
      </c>
      <c r="G582" s="1">
        <v>44330</v>
      </c>
      <c r="H582" s="2" t="s">
        <v>389</v>
      </c>
      <c r="I582" s="2" t="s">
        <v>29</v>
      </c>
      <c r="J582">
        <f>Sheet1[[#This Row],[policy_end_date]]-Sheet1[[#This Row],[policy_start_date]]</f>
        <v>113</v>
      </c>
      <c r="K582" s="5">
        <f>(Sheet1[[#This Row],[policy_end_date]]-Sheet1[[#This Row],[policy_start_date]])/365</f>
        <v>0.30958904109589042</v>
      </c>
      <c r="L582" s="2" t="str">
        <f>IF(Sheet1[[#This Row],[coverage_amount]]&lt;300000,"Low",IF(Sheet1[[#This Row],[coverage_amount]]&lt;700000,"Medium","High"))</f>
        <v>Medium</v>
      </c>
      <c r="M582" s="2" t="str">
        <f>IF(Sheet1[[#This Row],[annual_premium]]&lt;15000,"Low",IF(Sheet1[[#This Row],[annual_premium]]&lt;35000,"Medium","High"))</f>
        <v>High</v>
      </c>
      <c r="N582" s="2">
        <f>YEAR(Sheet1[[#This Row],[policy_start_date]])</f>
        <v>2021</v>
      </c>
      <c r="O582" s="2" t="str">
        <f>TEXT(Sheet1[[#This Row],[policy_start_date]],"mmm")</f>
        <v>Jan</v>
      </c>
      <c r="P582" s="2" t="str">
        <f>"Q"&amp;ROUNDUP(MONTH(Sheet1[[#This Row],[policy_start_date]])/3,0)</f>
        <v>Q1</v>
      </c>
      <c r="Q582" s="2">
        <f ca="1">DATEDIF(Sheet1[[#This Row],[policy_start_date]],TODAY(),"D")</f>
        <v>2015</v>
      </c>
      <c r="R582" s="2">
        <f>YEAR(Sheet1[[#This Row],[policy_end_date]])</f>
        <v>2021</v>
      </c>
      <c r="S582" s="2" t="str">
        <f>TEXT(Sheet1[[#This Row],[policy_end_date]],"mmm")</f>
        <v>May</v>
      </c>
      <c r="T582" s="2" t="str">
        <f>IF(Sheet1[[#This Row],[status]]="Active","Active","Inactive")</f>
        <v>Inactive</v>
      </c>
      <c r="U582" s="6">
        <f>Sheet1[[#This Row],[coverage_amount]]/Sheet1[[#This Row],[annual_premium]]</f>
        <v>12.932664502016809</v>
      </c>
    </row>
    <row r="583" spans="1:21" x14ac:dyDescent="0.3">
      <c r="A583" s="2" t="s">
        <v>1360</v>
      </c>
      <c r="B583" s="2" t="s">
        <v>1361</v>
      </c>
      <c r="C583" s="2" t="s">
        <v>35</v>
      </c>
      <c r="D583" s="51">
        <v>477407.52</v>
      </c>
      <c r="E583" s="51">
        <v>17694.71</v>
      </c>
      <c r="F583" s="1">
        <v>45298</v>
      </c>
      <c r="G583" s="1">
        <v>45614</v>
      </c>
      <c r="H583" s="2" t="s">
        <v>666</v>
      </c>
      <c r="I583" s="2" t="s">
        <v>18</v>
      </c>
      <c r="J583">
        <f>Sheet1[[#This Row],[policy_end_date]]-Sheet1[[#This Row],[policy_start_date]]</f>
        <v>316</v>
      </c>
      <c r="K583" s="5">
        <f>(Sheet1[[#This Row],[policy_end_date]]-Sheet1[[#This Row],[policy_start_date]])/365</f>
        <v>0.86575342465753424</v>
      </c>
      <c r="L583" s="2" t="str">
        <f>IF(Sheet1[[#This Row],[coverage_amount]]&lt;300000,"Low",IF(Sheet1[[#This Row],[coverage_amount]]&lt;700000,"Medium","High"))</f>
        <v>Medium</v>
      </c>
      <c r="M583" s="2" t="str">
        <f>IF(Sheet1[[#This Row],[annual_premium]]&lt;15000,"Low",IF(Sheet1[[#This Row],[annual_premium]]&lt;35000,"Medium","High"))</f>
        <v>Medium</v>
      </c>
      <c r="N583" s="2">
        <f>YEAR(Sheet1[[#This Row],[policy_start_date]])</f>
        <v>2024</v>
      </c>
      <c r="O583" s="2" t="str">
        <f>TEXT(Sheet1[[#This Row],[policy_start_date]],"mmm")</f>
        <v>Jan</v>
      </c>
      <c r="P583" s="2" t="str">
        <f>"Q"&amp;ROUNDUP(MONTH(Sheet1[[#This Row],[policy_start_date]])/3,0)</f>
        <v>Q1</v>
      </c>
      <c r="Q583" s="2">
        <f ca="1">DATEDIF(Sheet1[[#This Row],[policy_start_date]],TODAY(),"D")</f>
        <v>934</v>
      </c>
      <c r="R583" s="2">
        <f>YEAR(Sheet1[[#This Row],[policy_end_date]])</f>
        <v>2024</v>
      </c>
      <c r="S583" s="2" t="str">
        <f>TEXT(Sheet1[[#This Row],[policy_end_date]],"mmm")</f>
        <v>Nov</v>
      </c>
      <c r="T583" s="2" t="str">
        <f>IF(Sheet1[[#This Row],[status]]="Active","Active","Inactive")</f>
        <v>Inactive</v>
      </c>
      <c r="U583" s="6">
        <f>Sheet1[[#This Row],[coverage_amount]]/Sheet1[[#This Row],[annual_premium]]</f>
        <v>26.98023985699681</v>
      </c>
    </row>
    <row r="584" spans="1:21" x14ac:dyDescent="0.3">
      <c r="A584" s="2" t="s">
        <v>1362</v>
      </c>
      <c r="B584" s="2" t="s">
        <v>690</v>
      </c>
      <c r="C584" s="2" t="s">
        <v>39</v>
      </c>
      <c r="D584" s="51">
        <v>373812.62</v>
      </c>
      <c r="E584" s="51">
        <v>7665.91</v>
      </c>
      <c r="F584" s="1">
        <v>44832</v>
      </c>
      <c r="G584" s="1">
        <v>45430</v>
      </c>
      <c r="H584" s="2" t="s">
        <v>1363</v>
      </c>
      <c r="I584" s="2" t="s">
        <v>13</v>
      </c>
      <c r="J584">
        <f>Sheet1[[#This Row],[policy_end_date]]-Sheet1[[#This Row],[policy_start_date]]</f>
        <v>598</v>
      </c>
      <c r="K584" s="5">
        <f>(Sheet1[[#This Row],[policy_end_date]]-Sheet1[[#This Row],[policy_start_date]])/365</f>
        <v>1.6383561643835616</v>
      </c>
      <c r="L584" s="2" t="str">
        <f>IF(Sheet1[[#This Row],[coverage_amount]]&lt;300000,"Low",IF(Sheet1[[#This Row],[coverage_amount]]&lt;700000,"Medium","High"))</f>
        <v>Medium</v>
      </c>
      <c r="M584" s="2" t="str">
        <f>IF(Sheet1[[#This Row],[annual_premium]]&lt;15000,"Low",IF(Sheet1[[#This Row],[annual_premium]]&lt;35000,"Medium","High"))</f>
        <v>Low</v>
      </c>
      <c r="N584" s="2">
        <f>YEAR(Sheet1[[#This Row],[policy_start_date]])</f>
        <v>2022</v>
      </c>
      <c r="O584" s="2" t="str">
        <f>TEXT(Sheet1[[#This Row],[policy_start_date]],"mmm")</f>
        <v>Sep</v>
      </c>
      <c r="P584" s="2" t="str">
        <f>"Q"&amp;ROUNDUP(MONTH(Sheet1[[#This Row],[policy_start_date]])/3,0)</f>
        <v>Q3</v>
      </c>
      <c r="Q584" s="2">
        <f ca="1">DATEDIF(Sheet1[[#This Row],[policy_start_date]],TODAY(),"D")</f>
        <v>1400</v>
      </c>
      <c r="R584" s="2">
        <f>YEAR(Sheet1[[#This Row],[policy_end_date]])</f>
        <v>2024</v>
      </c>
      <c r="S584" s="2" t="str">
        <f>TEXT(Sheet1[[#This Row],[policy_end_date]],"mmm")</f>
        <v>May</v>
      </c>
      <c r="T584" s="2" t="str">
        <f>IF(Sheet1[[#This Row],[status]]="Active","Active","Inactive")</f>
        <v>Active</v>
      </c>
      <c r="U584" s="6">
        <f>Sheet1[[#This Row],[coverage_amount]]/Sheet1[[#This Row],[annual_premium]]</f>
        <v>48.762980520251347</v>
      </c>
    </row>
    <row r="585" spans="1:21" x14ac:dyDescent="0.3">
      <c r="A585" s="2" t="s">
        <v>1364</v>
      </c>
      <c r="B585" s="2" t="s">
        <v>1365</v>
      </c>
      <c r="C585" s="2" t="s">
        <v>16</v>
      </c>
      <c r="D585" s="51">
        <v>196601.21</v>
      </c>
      <c r="E585" s="51">
        <v>40343.769999999997</v>
      </c>
      <c r="F585" s="1">
        <v>44715</v>
      </c>
      <c r="G585" s="1">
        <v>44727</v>
      </c>
      <c r="H585" s="2" t="s">
        <v>441</v>
      </c>
      <c r="I585" s="2" t="s">
        <v>18</v>
      </c>
      <c r="J585">
        <f>Sheet1[[#This Row],[policy_end_date]]-Sheet1[[#This Row],[policy_start_date]]</f>
        <v>12</v>
      </c>
      <c r="K585" s="5">
        <f>(Sheet1[[#This Row],[policy_end_date]]-Sheet1[[#This Row],[policy_start_date]])/365</f>
        <v>3.287671232876712E-2</v>
      </c>
      <c r="L585" s="2" t="str">
        <f>IF(Sheet1[[#This Row],[coverage_amount]]&lt;300000,"Low",IF(Sheet1[[#This Row],[coverage_amount]]&lt;700000,"Medium","High"))</f>
        <v>Low</v>
      </c>
      <c r="M585" s="2" t="str">
        <f>IF(Sheet1[[#This Row],[annual_premium]]&lt;15000,"Low",IF(Sheet1[[#This Row],[annual_premium]]&lt;35000,"Medium","High"))</f>
        <v>High</v>
      </c>
      <c r="N585" s="2">
        <f>YEAR(Sheet1[[#This Row],[policy_start_date]])</f>
        <v>2022</v>
      </c>
      <c r="O585" s="2" t="str">
        <f>TEXT(Sheet1[[#This Row],[policy_start_date]],"mmm")</f>
        <v>Jun</v>
      </c>
      <c r="P585" s="2" t="str">
        <f>"Q"&amp;ROUNDUP(MONTH(Sheet1[[#This Row],[policy_start_date]])/3,0)</f>
        <v>Q2</v>
      </c>
      <c r="Q585" s="2">
        <f ca="1">DATEDIF(Sheet1[[#This Row],[policy_start_date]],TODAY(),"D")</f>
        <v>1517</v>
      </c>
      <c r="R585" s="2">
        <f>YEAR(Sheet1[[#This Row],[policy_end_date]])</f>
        <v>2022</v>
      </c>
      <c r="S585" s="2" t="str">
        <f>TEXT(Sheet1[[#This Row],[policy_end_date]],"mmm")</f>
        <v>Jun</v>
      </c>
      <c r="T585" s="2" t="str">
        <f>IF(Sheet1[[#This Row],[status]]="Active","Active","Inactive")</f>
        <v>Inactive</v>
      </c>
      <c r="U585" s="6">
        <f>Sheet1[[#This Row],[coverage_amount]]/Sheet1[[#This Row],[annual_premium]]</f>
        <v>4.8731491875945157</v>
      </c>
    </row>
    <row r="586" spans="1:21" x14ac:dyDescent="0.3">
      <c r="A586" s="2" t="s">
        <v>1366</v>
      </c>
      <c r="B586" s="2" t="s">
        <v>1367</v>
      </c>
      <c r="C586" s="2" t="s">
        <v>16</v>
      </c>
      <c r="D586" s="51">
        <v>850388.39</v>
      </c>
      <c r="E586" s="51">
        <v>14301.27</v>
      </c>
      <c r="F586" s="1">
        <v>44522</v>
      </c>
      <c r="G586" s="1">
        <v>44852</v>
      </c>
      <c r="H586" s="2" t="s">
        <v>957</v>
      </c>
      <c r="I586" s="2" t="s">
        <v>13</v>
      </c>
      <c r="J586">
        <f>Sheet1[[#This Row],[policy_end_date]]-Sheet1[[#This Row],[policy_start_date]]</f>
        <v>330</v>
      </c>
      <c r="K586" s="5">
        <f>(Sheet1[[#This Row],[policy_end_date]]-Sheet1[[#This Row],[policy_start_date]])/365</f>
        <v>0.90410958904109584</v>
      </c>
      <c r="L586" s="2" t="str">
        <f>IF(Sheet1[[#This Row],[coverage_amount]]&lt;300000,"Low",IF(Sheet1[[#This Row],[coverage_amount]]&lt;700000,"Medium","High"))</f>
        <v>High</v>
      </c>
      <c r="M586" s="2" t="str">
        <f>IF(Sheet1[[#This Row],[annual_premium]]&lt;15000,"Low",IF(Sheet1[[#This Row],[annual_premium]]&lt;35000,"Medium","High"))</f>
        <v>Low</v>
      </c>
      <c r="N586" s="2">
        <f>YEAR(Sheet1[[#This Row],[policy_start_date]])</f>
        <v>2021</v>
      </c>
      <c r="O586" s="2" t="str">
        <f>TEXT(Sheet1[[#This Row],[policy_start_date]],"mmm")</f>
        <v>Nov</v>
      </c>
      <c r="P586" s="2" t="str">
        <f>"Q"&amp;ROUNDUP(MONTH(Sheet1[[#This Row],[policy_start_date]])/3,0)</f>
        <v>Q4</v>
      </c>
      <c r="Q586" s="2">
        <f ca="1">DATEDIF(Sheet1[[#This Row],[policy_start_date]],TODAY(),"D")</f>
        <v>1710</v>
      </c>
      <c r="R586" s="2">
        <f>YEAR(Sheet1[[#This Row],[policy_end_date]])</f>
        <v>2022</v>
      </c>
      <c r="S586" s="2" t="str">
        <f>TEXT(Sheet1[[#This Row],[policy_end_date]],"mmm")</f>
        <v>Oct</v>
      </c>
      <c r="T586" s="2" t="str">
        <f>IF(Sheet1[[#This Row],[status]]="Active","Active","Inactive")</f>
        <v>Active</v>
      </c>
      <c r="U586" s="6">
        <f>Sheet1[[#This Row],[coverage_amount]]/Sheet1[[#This Row],[annual_premium]]</f>
        <v>59.462438650553409</v>
      </c>
    </row>
    <row r="587" spans="1:21" x14ac:dyDescent="0.3">
      <c r="A587" s="2" t="s">
        <v>1368</v>
      </c>
      <c r="B587" s="2" t="s">
        <v>968</v>
      </c>
      <c r="C587" s="2" t="s">
        <v>35</v>
      </c>
      <c r="D587" s="51">
        <v>205973.31</v>
      </c>
      <c r="E587" s="51">
        <v>37353.25</v>
      </c>
      <c r="F587" s="1">
        <v>44911</v>
      </c>
      <c r="G587" s="1">
        <v>45518</v>
      </c>
      <c r="H587" s="2" t="s">
        <v>522</v>
      </c>
      <c r="I587" s="2" t="s">
        <v>13</v>
      </c>
      <c r="J587">
        <f>Sheet1[[#This Row],[policy_end_date]]-Sheet1[[#This Row],[policy_start_date]]</f>
        <v>607</v>
      </c>
      <c r="K587" s="5">
        <f>(Sheet1[[#This Row],[policy_end_date]]-Sheet1[[#This Row],[policy_start_date]])/365</f>
        <v>1.6630136986301369</v>
      </c>
      <c r="L587" s="2" t="str">
        <f>IF(Sheet1[[#This Row],[coverage_amount]]&lt;300000,"Low",IF(Sheet1[[#This Row],[coverage_amount]]&lt;700000,"Medium","High"))</f>
        <v>Low</v>
      </c>
      <c r="M587" s="2" t="str">
        <f>IF(Sheet1[[#This Row],[annual_premium]]&lt;15000,"Low",IF(Sheet1[[#This Row],[annual_premium]]&lt;35000,"Medium","High"))</f>
        <v>High</v>
      </c>
      <c r="N587" s="2">
        <f>YEAR(Sheet1[[#This Row],[policy_start_date]])</f>
        <v>2022</v>
      </c>
      <c r="O587" s="2" t="str">
        <f>TEXT(Sheet1[[#This Row],[policy_start_date]],"mmm")</f>
        <v>Dec</v>
      </c>
      <c r="P587" s="2" t="str">
        <f>"Q"&amp;ROUNDUP(MONTH(Sheet1[[#This Row],[policy_start_date]])/3,0)</f>
        <v>Q4</v>
      </c>
      <c r="Q587" s="2">
        <f ca="1">DATEDIF(Sheet1[[#This Row],[policy_start_date]],TODAY(),"D")</f>
        <v>1321</v>
      </c>
      <c r="R587" s="2">
        <f>YEAR(Sheet1[[#This Row],[policy_end_date]])</f>
        <v>2024</v>
      </c>
      <c r="S587" s="2" t="str">
        <f>TEXT(Sheet1[[#This Row],[policy_end_date]],"mmm")</f>
        <v>Aug</v>
      </c>
      <c r="T587" s="2" t="str">
        <f>IF(Sheet1[[#This Row],[status]]="Active","Active","Inactive")</f>
        <v>Active</v>
      </c>
      <c r="U587" s="6">
        <f>Sheet1[[#This Row],[coverage_amount]]/Sheet1[[#This Row],[annual_premium]]</f>
        <v>5.5142005046414972</v>
      </c>
    </row>
    <row r="588" spans="1:21" x14ac:dyDescent="0.3">
      <c r="A588" s="2" t="s">
        <v>1369</v>
      </c>
      <c r="B588" s="2" t="s">
        <v>1370</v>
      </c>
      <c r="C588" s="2" t="s">
        <v>35</v>
      </c>
      <c r="D588" s="51">
        <v>213653.89</v>
      </c>
      <c r="E588" s="51">
        <v>38159.629999999997</v>
      </c>
      <c r="F588" s="1">
        <v>45314</v>
      </c>
      <c r="G588" s="1">
        <v>45837</v>
      </c>
      <c r="H588" s="2" t="s">
        <v>525</v>
      </c>
      <c r="I588" s="2" t="s">
        <v>13</v>
      </c>
      <c r="J588">
        <f>Sheet1[[#This Row],[policy_end_date]]-Sheet1[[#This Row],[policy_start_date]]</f>
        <v>523</v>
      </c>
      <c r="K588" s="5">
        <f>(Sheet1[[#This Row],[policy_end_date]]-Sheet1[[#This Row],[policy_start_date]])/365</f>
        <v>1.4328767123287671</v>
      </c>
      <c r="L588" s="2" t="str">
        <f>IF(Sheet1[[#This Row],[coverage_amount]]&lt;300000,"Low",IF(Sheet1[[#This Row],[coverage_amount]]&lt;700000,"Medium","High"))</f>
        <v>Low</v>
      </c>
      <c r="M588" s="2" t="str">
        <f>IF(Sheet1[[#This Row],[annual_premium]]&lt;15000,"Low",IF(Sheet1[[#This Row],[annual_premium]]&lt;35000,"Medium","High"))</f>
        <v>High</v>
      </c>
      <c r="N588" s="2">
        <f>YEAR(Sheet1[[#This Row],[policy_start_date]])</f>
        <v>2024</v>
      </c>
      <c r="O588" s="2" t="str">
        <f>TEXT(Sheet1[[#This Row],[policy_start_date]],"mmm")</f>
        <v>Jan</v>
      </c>
      <c r="P588" s="2" t="str">
        <f>"Q"&amp;ROUNDUP(MONTH(Sheet1[[#This Row],[policy_start_date]])/3,0)</f>
        <v>Q1</v>
      </c>
      <c r="Q588" s="2">
        <f ca="1">DATEDIF(Sheet1[[#This Row],[policy_start_date]],TODAY(),"D")</f>
        <v>918</v>
      </c>
      <c r="R588" s="2">
        <f>YEAR(Sheet1[[#This Row],[policy_end_date]])</f>
        <v>2025</v>
      </c>
      <c r="S588" s="2" t="str">
        <f>TEXT(Sheet1[[#This Row],[policy_end_date]],"mmm")</f>
        <v>Jun</v>
      </c>
      <c r="T588" s="2" t="str">
        <f>IF(Sheet1[[#This Row],[status]]="Active","Active","Inactive")</f>
        <v>Active</v>
      </c>
      <c r="U588" s="6">
        <f>Sheet1[[#This Row],[coverage_amount]]/Sheet1[[#This Row],[annual_premium]]</f>
        <v>5.5989507759902288</v>
      </c>
    </row>
    <row r="589" spans="1:21" x14ac:dyDescent="0.3">
      <c r="A589" s="2" t="s">
        <v>1371</v>
      </c>
      <c r="B589" s="2" t="s">
        <v>1372</v>
      </c>
      <c r="C589" s="2" t="s">
        <v>35</v>
      </c>
      <c r="D589" s="51">
        <v>264420.14</v>
      </c>
      <c r="E589" s="51">
        <v>31879.69</v>
      </c>
      <c r="F589" s="1">
        <v>44623</v>
      </c>
      <c r="G589" s="1">
        <v>44627</v>
      </c>
      <c r="H589" s="2" t="s">
        <v>1197</v>
      </c>
      <c r="I589" s="2" t="s">
        <v>29</v>
      </c>
      <c r="J589">
        <f>Sheet1[[#This Row],[policy_end_date]]-Sheet1[[#This Row],[policy_start_date]]</f>
        <v>4</v>
      </c>
      <c r="K589" s="5">
        <f>(Sheet1[[#This Row],[policy_end_date]]-Sheet1[[#This Row],[policy_start_date]])/365</f>
        <v>1.0958904109589041E-2</v>
      </c>
      <c r="L589" s="2" t="str">
        <f>IF(Sheet1[[#This Row],[coverage_amount]]&lt;300000,"Low",IF(Sheet1[[#This Row],[coverage_amount]]&lt;700000,"Medium","High"))</f>
        <v>Low</v>
      </c>
      <c r="M589" s="2" t="str">
        <f>IF(Sheet1[[#This Row],[annual_premium]]&lt;15000,"Low",IF(Sheet1[[#This Row],[annual_premium]]&lt;35000,"Medium","High"))</f>
        <v>Medium</v>
      </c>
      <c r="N589" s="2">
        <f>YEAR(Sheet1[[#This Row],[policy_start_date]])</f>
        <v>2022</v>
      </c>
      <c r="O589" s="2" t="str">
        <f>TEXT(Sheet1[[#This Row],[policy_start_date]],"mmm")</f>
        <v>Mar</v>
      </c>
      <c r="P589" s="2" t="str">
        <f>"Q"&amp;ROUNDUP(MONTH(Sheet1[[#This Row],[policy_start_date]])/3,0)</f>
        <v>Q1</v>
      </c>
      <c r="Q589" s="2">
        <f ca="1">DATEDIF(Sheet1[[#This Row],[policy_start_date]],TODAY(),"D")</f>
        <v>1609</v>
      </c>
      <c r="R589" s="2">
        <f>YEAR(Sheet1[[#This Row],[policy_end_date]])</f>
        <v>2022</v>
      </c>
      <c r="S589" s="2" t="str">
        <f>TEXT(Sheet1[[#This Row],[policy_end_date]],"mmm")</f>
        <v>Mar</v>
      </c>
      <c r="T589" s="2" t="str">
        <f>IF(Sheet1[[#This Row],[status]]="Active","Active","Inactive")</f>
        <v>Inactive</v>
      </c>
      <c r="U589" s="6">
        <f>Sheet1[[#This Row],[coverage_amount]]/Sheet1[[#This Row],[annual_premium]]</f>
        <v>8.2943134014163888</v>
      </c>
    </row>
    <row r="590" spans="1:21" x14ac:dyDescent="0.3">
      <c r="A590" s="2" t="s">
        <v>1373</v>
      </c>
      <c r="B590" s="2" t="s">
        <v>1374</v>
      </c>
      <c r="C590" s="2" t="s">
        <v>27</v>
      </c>
      <c r="D590" s="51">
        <v>133825.4</v>
      </c>
      <c r="E590" s="51">
        <v>29727.200000000001</v>
      </c>
      <c r="F590" s="1">
        <v>45110</v>
      </c>
      <c r="G590" s="1">
        <v>45680</v>
      </c>
      <c r="H590" s="2" t="s">
        <v>774</v>
      </c>
      <c r="I590" s="2" t="s">
        <v>29</v>
      </c>
      <c r="J590">
        <f>Sheet1[[#This Row],[policy_end_date]]-Sheet1[[#This Row],[policy_start_date]]</f>
        <v>570</v>
      </c>
      <c r="K590" s="5">
        <f>(Sheet1[[#This Row],[policy_end_date]]-Sheet1[[#This Row],[policy_start_date]])/365</f>
        <v>1.5616438356164384</v>
      </c>
      <c r="L590" s="2" t="str">
        <f>IF(Sheet1[[#This Row],[coverage_amount]]&lt;300000,"Low",IF(Sheet1[[#This Row],[coverage_amount]]&lt;700000,"Medium","High"))</f>
        <v>Low</v>
      </c>
      <c r="M590" s="2" t="str">
        <f>IF(Sheet1[[#This Row],[annual_premium]]&lt;15000,"Low",IF(Sheet1[[#This Row],[annual_premium]]&lt;35000,"Medium","High"))</f>
        <v>Medium</v>
      </c>
      <c r="N590" s="2">
        <f>YEAR(Sheet1[[#This Row],[policy_start_date]])</f>
        <v>2023</v>
      </c>
      <c r="O590" s="2" t="str">
        <f>TEXT(Sheet1[[#This Row],[policy_start_date]],"mmm")</f>
        <v>Jul</v>
      </c>
      <c r="P590" s="2" t="str">
        <f>"Q"&amp;ROUNDUP(MONTH(Sheet1[[#This Row],[policy_start_date]])/3,0)</f>
        <v>Q3</v>
      </c>
      <c r="Q590" s="2">
        <f ca="1">DATEDIF(Sheet1[[#This Row],[policy_start_date]],TODAY(),"D")</f>
        <v>1122</v>
      </c>
      <c r="R590" s="2">
        <f>YEAR(Sheet1[[#This Row],[policy_end_date]])</f>
        <v>2025</v>
      </c>
      <c r="S590" s="2" t="str">
        <f>TEXT(Sheet1[[#This Row],[policy_end_date]],"mmm")</f>
        <v>Jan</v>
      </c>
      <c r="T590" s="2" t="str">
        <f>IF(Sheet1[[#This Row],[status]]="Active","Active","Inactive")</f>
        <v>Inactive</v>
      </c>
      <c r="U590" s="6">
        <f>Sheet1[[#This Row],[coverage_amount]]/Sheet1[[#This Row],[annual_premium]]</f>
        <v>4.5017828789795198</v>
      </c>
    </row>
    <row r="591" spans="1:21" x14ac:dyDescent="0.3">
      <c r="A591" s="2" t="s">
        <v>1375</v>
      </c>
      <c r="B591" s="2" t="s">
        <v>1342</v>
      </c>
      <c r="C591" s="2" t="s">
        <v>27</v>
      </c>
      <c r="D591" s="51">
        <v>418018.95</v>
      </c>
      <c r="E591" s="51">
        <v>20032.47</v>
      </c>
      <c r="F591" s="1">
        <v>44841</v>
      </c>
      <c r="G591" s="1">
        <v>45362</v>
      </c>
      <c r="H591" s="2" t="s">
        <v>416</v>
      </c>
      <c r="I591" s="2" t="s">
        <v>13</v>
      </c>
      <c r="J591">
        <f>Sheet1[[#This Row],[policy_end_date]]-Sheet1[[#This Row],[policy_start_date]]</f>
        <v>521</v>
      </c>
      <c r="K591" s="5">
        <f>(Sheet1[[#This Row],[policy_end_date]]-Sheet1[[#This Row],[policy_start_date]])/365</f>
        <v>1.4273972602739726</v>
      </c>
      <c r="L591" s="2" t="str">
        <f>IF(Sheet1[[#This Row],[coverage_amount]]&lt;300000,"Low",IF(Sheet1[[#This Row],[coverage_amount]]&lt;700000,"Medium","High"))</f>
        <v>Medium</v>
      </c>
      <c r="M591" s="2" t="str">
        <f>IF(Sheet1[[#This Row],[annual_premium]]&lt;15000,"Low",IF(Sheet1[[#This Row],[annual_premium]]&lt;35000,"Medium","High"))</f>
        <v>Medium</v>
      </c>
      <c r="N591" s="2">
        <f>YEAR(Sheet1[[#This Row],[policy_start_date]])</f>
        <v>2022</v>
      </c>
      <c r="O591" s="2" t="str">
        <f>TEXT(Sheet1[[#This Row],[policy_start_date]],"mmm")</f>
        <v>Oct</v>
      </c>
      <c r="P591" s="2" t="str">
        <f>"Q"&amp;ROUNDUP(MONTH(Sheet1[[#This Row],[policy_start_date]])/3,0)</f>
        <v>Q4</v>
      </c>
      <c r="Q591" s="2">
        <f ca="1">DATEDIF(Sheet1[[#This Row],[policy_start_date]],TODAY(),"D")</f>
        <v>1391</v>
      </c>
      <c r="R591" s="2">
        <f>YEAR(Sheet1[[#This Row],[policy_end_date]])</f>
        <v>2024</v>
      </c>
      <c r="S591" s="2" t="str">
        <f>TEXT(Sheet1[[#This Row],[policy_end_date]],"mmm")</f>
        <v>Mar</v>
      </c>
      <c r="T591" s="2" t="str">
        <f>IF(Sheet1[[#This Row],[status]]="Active","Active","Inactive")</f>
        <v>Active</v>
      </c>
      <c r="U591" s="6">
        <f>Sheet1[[#This Row],[coverage_amount]]/Sheet1[[#This Row],[annual_premium]]</f>
        <v>20.867069812159958</v>
      </c>
    </row>
    <row r="592" spans="1:21" x14ac:dyDescent="0.3">
      <c r="A592" s="2" t="s">
        <v>1376</v>
      </c>
      <c r="B592" s="2" t="s">
        <v>1377</v>
      </c>
      <c r="C592" s="2" t="s">
        <v>39</v>
      </c>
      <c r="D592" s="51">
        <v>949429.85</v>
      </c>
      <c r="E592" s="51">
        <v>35098.36</v>
      </c>
      <c r="F592" s="1">
        <v>44572</v>
      </c>
      <c r="G592" s="1">
        <v>44929</v>
      </c>
      <c r="H592" s="2" t="s">
        <v>1050</v>
      </c>
      <c r="I592" s="2" t="s">
        <v>18</v>
      </c>
      <c r="J592">
        <f>Sheet1[[#This Row],[policy_end_date]]-Sheet1[[#This Row],[policy_start_date]]</f>
        <v>357</v>
      </c>
      <c r="K592" s="5">
        <f>(Sheet1[[#This Row],[policy_end_date]]-Sheet1[[#This Row],[policy_start_date]])/365</f>
        <v>0.9780821917808219</v>
      </c>
      <c r="L592" s="2" t="str">
        <f>IF(Sheet1[[#This Row],[coverage_amount]]&lt;300000,"Low",IF(Sheet1[[#This Row],[coverage_amount]]&lt;700000,"Medium","High"))</f>
        <v>High</v>
      </c>
      <c r="M592" s="2" t="str">
        <f>IF(Sheet1[[#This Row],[annual_premium]]&lt;15000,"Low",IF(Sheet1[[#This Row],[annual_premium]]&lt;35000,"Medium","High"))</f>
        <v>High</v>
      </c>
      <c r="N592" s="2">
        <f>YEAR(Sheet1[[#This Row],[policy_start_date]])</f>
        <v>2022</v>
      </c>
      <c r="O592" s="2" t="str">
        <f>TEXT(Sheet1[[#This Row],[policy_start_date]],"mmm")</f>
        <v>Jan</v>
      </c>
      <c r="P592" s="2" t="str">
        <f>"Q"&amp;ROUNDUP(MONTH(Sheet1[[#This Row],[policy_start_date]])/3,0)</f>
        <v>Q1</v>
      </c>
      <c r="Q592" s="2">
        <f ca="1">DATEDIF(Sheet1[[#This Row],[policy_start_date]],TODAY(),"D")</f>
        <v>1660</v>
      </c>
      <c r="R592" s="2">
        <f>YEAR(Sheet1[[#This Row],[policy_end_date]])</f>
        <v>2023</v>
      </c>
      <c r="S592" s="2" t="str">
        <f>TEXT(Sheet1[[#This Row],[policy_end_date]],"mmm")</f>
        <v>Jan</v>
      </c>
      <c r="T592" s="2" t="str">
        <f>IF(Sheet1[[#This Row],[status]]="Active","Active","Inactive")</f>
        <v>Inactive</v>
      </c>
      <c r="U592" s="6">
        <f>Sheet1[[#This Row],[coverage_amount]]/Sheet1[[#This Row],[annual_premium]]</f>
        <v>27.050547376002751</v>
      </c>
    </row>
    <row r="593" spans="1:21" x14ac:dyDescent="0.3">
      <c r="A593" s="2" t="s">
        <v>1378</v>
      </c>
      <c r="B593" s="2" t="s">
        <v>1379</v>
      </c>
      <c r="C593" s="2" t="s">
        <v>16</v>
      </c>
      <c r="D593" s="51">
        <v>525814.85</v>
      </c>
      <c r="E593" s="51">
        <v>22646.02</v>
      </c>
      <c r="F593" s="1">
        <v>44052</v>
      </c>
      <c r="G593" s="1">
        <v>45619</v>
      </c>
      <c r="H593" s="2" t="s">
        <v>1380</v>
      </c>
      <c r="I593" s="2" t="s">
        <v>29</v>
      </c>
      <c r="J593">
        <f>Sheet1[[#This Row],[policy_end_date]]-Sheet1[[#This Row],[policy_start_date]]</f>
        <v>1567</v>
      </c>
      <c r="K593" s="5">
        <f>(Sheet1[[#This Row],[policy_end_date]]-Sheet1[[#This Row],[policy_start_date]])/365</f>
        <v>4.2931506849315069</v>
      </c>
      <c r="L593" s="2" t="str">
        <f>IF(Sheet1[[#This Row],[coverage_amount]]&lt;300000,"Low",IF(Sheet1[[#This Row],[coverage_amount]]&lt;700000,"Medium","High"))</f>
        <v>Medium</v>
      </c>
      <c r="M593" s="2" t="str">
        <f>IF(Sheet1[[#This Row],[annual_premium]]&lt;15000,"Low",IF(Sheet1[[#This Row],[annual_premium]]&lt;35000,"Medium","High"))</f>
        <v>Medium</v>
      </c>
      <c r="N593" s="2">
        <f>YEAR(Sheet1[[#This Row],[policy_start_date]])</f>
        <v>2020</v>
      </c>
      <c r="O593" s="2" t="str">
        <f>TEXT(Sheet1[[#This Row],[policy_start_date]],"mmm")</f>
        <v>Aug</v>
      </c>
      <c r="P593" s="2" t="str">
        <f>"Q"&amp;ROUNDUP(MONTH(Sheet1[[#This Row],[policy_start_date]])/3,0)</f>
        <v>Q3</v>
      </c>
      <c r="Q593" s="2">
        <f ca="1">DATEDIF(Sheet1[[#This Row],[policy_start_date]],TODAY(),"D")</f>
        <v>2180</v>
      </c>
      <c r="R593" s="2">
        <f>YEAR(Sheet1[[#This Row],[policy_end_date]])</f>
        <v>2024</v>
      </c>
      <c r="S593" s="2" t="str">
        <f>TEXT(Sheet1[[#This Row],[policy_end_date]],"mmm")</f>
        <v>Nov</v>
      </c>
      <c r="T593" s="2" t="str">
        <f>IF(Sheet1[[#This Row],[status]]="Active","Active","Inactive")</f>
        <v>Inactive</v>
      </c>
      <c r="U593" s="6">
        <f>Sheet1[[#This Row],[coverage_amount]]/Sheet1[[#This Row],[annual_premium]]</f>
        <v>23.218863623718427</v>
      </c>
    </row>
    <row r="594" spans="1:21" x14ac:dyDescent="0.3">
      <c r="A594" s="2" t="s">
        <v>1381</v>
      </c>
      <c r="B594" s="2" t="s">
        <v>961</v>
      </c>
      <c r="C594" s="2" t="s">
        <v>35</v>
      </c>
      <c r="D594" s="51">
        <v>512077.79</v>
      </c>
      <c r="E594" s="51">
        <v>43800.19</v>
      </c>
      <c r="F594" s="1">
        <v>45392</v>
      </c>
      <c r="G594" s="1">
        <v>45501</v>
      </c>
      <c r="H594" s="2" t="s">
        <v>839</v>
      </c>
      <c r="I594" s="2" t="s">
        <v>29</v>
      </c>
      <c r="J594">
        <f>Sheet1[[#This Row],[policy_end_date]]-Sheet1[[#This Row],[policy_start_date]]</f>
        <v>109</v>
      </c>
      <c r="K594" s="5">
        <f>(Sheet1[[#This Row],[policy_end_date]]-Sheet1[[#This Row],[policy_start_date]])/365</f>
        <v>0.29863013698630136</v>
      </c>
      <c r="L594" s="2" t="str">
        <f>IF(Sheet1[[#This Row],[coverage_amount]]&lt;300000,"Low",IF(Sheet1[[#This Row],[coverage_amount]]&lt;700000,"Medium","High"))</f>
        <v>Medium</v>
      </c>
      <c r="M594" s="2" t="str">
        <f>IF(Sheet1[[#This Row],[annual_premium]]&lt;15000,"Low",IF(Sheet1[[#This Row],[annual_premium]]&lt;35000,"Medium","High"))</f>
        <v>High</v>
      </c>
      <c r="N594" s="2">
        <f>YEAR(Sheet1[[#This Row],[policy_start_date]])</f>
        <v>2024</v>
      </c>
      <c r="O594" s="2" t="str">
        <f>TEXT(Sheet1[[#This Row],[policy_start_date]],"mmm")</f>
        <v>Apr</v>
      </c>
      <c r="P594" s="2" t="str">
        <f>"Q"&amp;ROUNDUP(MONTH(Sheet1[[#This Row],[policy_start_date]])/3,0)</f>
        <v>Q2</v>
      </c>
      <c r="Q594" s="2">
        <f ca="1">DATEDIF(Sheet1[[#This Row],[policy_start_date]],TODAY(),"D")</f>
        <v>840</v>
      </c>
      <c r="R594" s="2">
        <f>YEAR(Sheet1[[#This Row],[policy_end_date]])</f>
        <v>2024</v>
      </c>
      <c r="S594" s="2" t="str">
        <f>TEXT(Sheet1[[#This Row],[policy_end_date]],"mmm")</f>
        <v>Jul</v>
      </c>
      <c r="T594" s="2" t="str">
        <f>IF(Sheet1[[#This Row],[status]]="Active","Active","Inactive")</f>
        <v>Inactive</v>
      </c>
      <c r="U594" s="6">
        <f>Sheet1[[#This Row],[coverage_amount]]/Sheet1[[#This Row],[annual_premium]]</f>
        <v>11.691223028941197</v>
      </c>
    </row>
    <row r="595" spans="1:21" x14ac:dyDescent="0.3">
      <c r="A595" s="2" t="s">
        <v>1382</v>
      </c>
      <c r="B595" s="2" t="s">
        <v>1383</v>
      </c>
      <c r="C595" s="2" t="s">
        <v>16</v>
      </c>
      <c r="D595" s="51">
        <v>205314.73</v>
      </c>
      <c r="E595" s="51">
        <v>49296.49</v>
      </c>
      <c r="F595" s="1">
        <v>45165</v>
      </c>
      <c r="G595" s="1">
        <v>45422</v>
      </c>
      <c r="H595" s="2" t="s">
        <v>481</v>
      </c>
      <c r="I595" s="2" t="s">
        <v>29</v>
      </c>
      <c r="J595">
        <f>Sheet1[[#This Row],[policy_end_date]]-Sheet1[[#This Row],[policy_start_date]]</f>
        <v>257</v>
      </c>
      <c r="K595" s="5">
        <f>(Sheet1[[#This Row],[policy_end_date]]-Sheet1[[#This Row],[policy_start_date]])/365</f>
        <v>0.70410958904109588</v>
      </c>
      <c r="L595" s="2" t="str">
        <f>IF(Sheet1[[#This Row],[coverage_amount]]&lt;300000,"Low",IF(Sheet1[[#This Row],[coverage_amount]]&lt;700000,"Medium","High"))</f>
        <v>Low</v>
      </c>
      <c r="M595" s="2" t="str">
        <f>IF(Sheet1[[#This Row],[annual_premium]]&lt;15000,"Low",IF(Sheet1[[#This Row],[annual_premium]]&lt;35000,"Medium","High"))</f>
        <v>High</v>
      </c>
      <c r="N595" s="2">
        <f>YEAR(Sheet1[[#This Row],[policy_start_date]])</f>
        <v>2023</v>
      </c>
      <c r="O595" s="2" t="str">
        <f>TEXT(Sheet1[[#This Row],[policy_start_date]],"mmm")</f>
        <v>Aug</v>
      </c>
      <c r="P595" s="2" t="str">
        <f>"Q"&amp;ROUNDUP(MONTH(Sheet1[[#This Row],[policy_start_date]])/3,0)</f>
        <v>Q3</v>
      </c>
      <c r="Q595" s="2">
        <f ca="1">DATEDIF(Sheet1[[#This Row],[policy_start_date]],TODAY(),"D")</f>
        <v>1067</v>
      </c>
      <c r="R595" s="2">
        <f>YEAR(Sheet1[[#This Row],[policy_end_date]])</f>
        <v>2024</v>
      </c>
      <c r="S595" s="2" t="str">
        <f>TEXT(Sheet1[[#This Row],[policy_end_date]],"mmm")</f>
        <v>May</v>
      </c>
      <c r="T595" s="2" t="str">
        <f>IF(Sheet1[[#This Row],[status]]="Active","Active","Inactive")</f>
        <v>Inactive</v>
      </c>
      <c r="U595" s="6">
        <f>Sheet1[[#This Row],[coverage_amount]]/Sheet1[[#This Row],[annual_premium]]</f>
        <v>4.1648955128448293</v>
      </c>
    </row>
    <row r="596" spans="1:21" x14ac:dyDescent="0.3">
      <c r="A596" s="2" t="s">
        <v>1384</v>
      </c>
      <c r="B596" s="2" t="s">
        <v>1385</v>
      </c>
      <c r="C596" s="2" t="s">
        <v>39</v>
      </c>
      <c r="D596" s="51">
        <v>485149.38</v>
      </c>
      <c r="E596" s="51">
        <v>22326.26</v>
      </c>
      <c r="F596" s="1">
        <v>44472</v>
      </c>
      <c r="G596" s="1">
        <v>45421</v>
      </c>
      <c r="H596" s="2" t="s">
        <v>902</v>
      </c>
      <c r="I596" s="2" t="s">
        <v>13</v>
      </c>
      <c r="J596">
        <f>Sheet1[[#This Row],[policy_end_date]]-Sheet1[[#This Row],[policy_start_date]]</f>
        <v>949</v>
      </c>
      <c r="K596" s="5">
        <f>(Sheet1[[#This Row],[policy_end_date]]-Sheet1[[#This Row],[policy_start_date]])/365</f>
        <v>2.6</v>
      </c>
      <c r="L596" s="2" t="str">
        <f>IF(Sheet1[[#This Row],[coverage_amount]]&lt;300000,"Low",IF(Sheet1[[#This Row],[coverage_amount]]&lt;700000,"Medium","High"))</f>
        <v>Medium</v>
      </c>
      <c r="M596" s="2" t="str">
        <f>IF(Sheet1[[#This Row],[annual_premium]]&lt;15000,"Low",IF(Sheet1[[#This Row],[annual_premium]]&lt;35000,"Medium","High"))</f>
        <v>Medium</v>
      </c>
      <c r="N596" s="2">
        <f>YEAR(Sheet1[[#This Row],[policy_start_date]])</f>
        <v>2021</v>
      </c>
      <c r="O596" s="2" t="str">
        <f>TEXT(Sheet1[[#This Row],[policy_start_date]],"mmm")</f>
        <v>Oct</v>
      </c>
      <c r="P596" s="2" t="str">
        <f>"Q"&amp;ROUNDUP(MONTH(Sheet1[[#This Row],[policy_start_date]])/3,0)</f>
        <v>Q4</v>
      </c>
      <c r="Q596" s="2">
        <f ca="1">DATEDIF(Sheet1[[#This Row],[policy_start_date]],TODAY(),"D")</f>
        <v>1760</v>
      </c>
      <c r="R596" s="2">
        <f>YEAR(Sheet1[[#This Row],[policy_end_date]])</f>
        <v>2024</v>
      </c>
      <c r="S596" s="2" t="str">
        <f>TEXT(Sheet1[[#This Row],[policy_end_date]],"mmm")</f>
        <v>May</v>
      </c>
      <c r="T596" s="2" t="str">
        <f>IF(Sheet1[[#This Row],[status]]="Active","Active","Inactive")</f>
        <v>Active</v>
      </c>
      <c r="U596" s="6">
        <f>Sheet1[[#This Row],[coverage_amount]]/Sheet1[[#This Row],[annual_premium]]</f>
        <v>21.729988811381755</v>
      </c>
    </row>
    <row r="597" spans="1:21" x14ac:dyDescent="0.3">
      <c r="A597" s="2" t="s">
        <v>1386</v>
      </c>
      <c r="B597" s="2" t="s">
        <v>1387</v>
      </c>
      <c r="C597" s="2" t="s">
        <v>35</v>
      </c>
      <c r="D597" s="51">
        <v>570350.76</v>
      </c>
      <c r="E597" s="51">
        <v>29765.03</v>
      </c>
      <c r="F597" s="1">
        <v>44945</v>
      </c>
      <c r="G597" s="1">
        <v>45020</v>
      </c>
      <c r="H597" s="2" t="s">
        <v>263</v>
      </c>
      <c r="I597" s="2" t="s">
        <v>13</v>
      </c>
      <c r="J597">
        <f>Sheet1[[#This Row],[policy_end_date]]-Sheet1[[#This Row],[policy_start_date]]</f>
        <v>75</v>
      </c>
      <c r="K597" s="5">
        <f>(Sheet1[[#This Row],[policy_end_date]]-Sheet1[[#This Row],[policy_start_date]])/365</f>
        <v>0.20547945205479451</v>
      </c>
      <c r="L597" s="2" t="str">
        <f>IF(Sheet1[[#This Row],[coverage_amount]]&lt;300000,"Low",IF(Sheet1[[#This Row],[coverage_amount]]&lt;700000,"Medium","High"))</f>
        <v>Medium</v>
      </c>
      <c r="M597" s="2" t="str">
        <f>IF(Sheet1[[#This Row],[annual_premium]]&lt;15000,"Low",IF(Sheet1[[#This Row],[annual_premium]]&lt;35000,"Medium","High"))</f>
        <v>Medium</v>
      </c>
      <c r="N597" s="2">
        <f>YEAR(Sheet1[[#This Row],[policy_start_date]])</f>
        <v>2023</v>
      </c>
      <c r="O597" s="2" t="str">
        <f>TEXT(Sheet1[[#This Row],[policy_start_date]],"mmm")</f>
        <v>Jan</v>
      </c>
      <c r="P597" s="2" t="str">
        <f>"Q"&amp;ROUNDUP(MONTH(Sheet1[[#This Row],[policy_start_date]])/3,0)</f>
        <v>Q1</v>
      </c>
      <c r="Q597" s="2">
        <f ca="1">DATEDIF(Sheet1[[#This Row],[policy_start_date]],TODAY(),"D")</f>
        <v>1287</v>
      </c>
      <c r="R597" s="2">
        <f>YEAR(Sheet1[[#This Row],[policy_end_date]])</f>
        <v>2023</v>
      </c>
      <c r="S597" s="2" t="str">
        <f>TEXT(Sheet1[[#This Row],[policy_end_date]],"mmm")</f>
        <v>Apr</v>
      </c>
      <c r="T597" s="2" t="str">
        <f>IF(Sheet1[[#This Row],[status]]="Active","Active","Inactive")</f>
        <v>Active</v>
      </c>
      <c r="U597" s="6">
        <f>Sheet1[[#This Row],[coverage_amount]]/Sheet1[[#This Row],[annual_premium]]</f>
        <v>19.161773396499182</v>
      </c>
    </row>
    <row r="598" spans="1:21" x14ac:dyDescent="0.3">
      <c r="A598" s="2" t="s">
        <v>1388</v>
      </c>
      <c r="B598" s="2" t="s">
        <v>1389</v>
      </c>
      <c r="C598" s="2" t="s">
        <v>11</v>
      </c>
      <c r="D598" s="51">
        <v>556895.17000000004</v>
      </c>
      <c r="E598" s="51">
        <v>3924.04</v>
      </c>
      <c r="F598" s="1">
        <v>44633</v>
      </c>
      <c r="G598" s="1">
        <v>45185</v>
      </c>
      <c r="H598" s="2" t="s">
        <v>451</v>
      </c>
      <c r="I598" s="2" t="s">
        <v>18</v>
      </c>
      <c r="J598">
        <f>Sheet1[[#This Row],[policy_end_date]]-Sheet1[[#This Row],[policy_start_date]]</f>
        <v>552</v>
      </c>
      <c r="K598" s="5">
        <f>(Sheet1[[#This Row],[policy_end_date]]-Sheet1[[#This Row],[policy_start_date]])/365</f>
        <v>1.5123287671232877</v>
      </c>
      <c r="L598" s="2" t="str">
        <f>IF(Sheet1[[#This Row],[coverage_amount]]&lt;300000,"Low",IF(Sheet1[[#This Row],[coverage_amount]]&lt;700000,"Medium","High"))</f>
        <v>Medium</v>
      </c>
      <c r="M598" s="2" t="str">
        <f>IF(Sheet1[[#This Row],[annual_premium]]&lt;15000,"Low",IF(Sheet1[[#This Row],[annual_premium]]&lt;35000,"Medium","High"))</f>
        <v>Low</v>
      </c>
      <c r="N598" s="2">
        <f>YEAR(Sheet1[[#This Row],[policy_start_date]])</f>
        <v>2022</v>
      </c>
      <c r="O598" s="2" t="str">
        <f>TEXT(Sheet1[[#This Row],[policy_start_date]],"mmm")</f>
        <v>Mar</v>
      </c>
      <c r="P598" s="2" t="str">
        <f>"Q"&amp;ROUNDUP(MONTH(Sheet1[[#This Row],[policy_start_date]])/3,0)</f>
        <v>Q1</v>
      </c>
      <c r="Q598" s="2">
        <f ca="1">DATEDIF(Sheet1[[#This Row],[policy_start_date]],TODAY(),"D")</f>
        <v>1599</v>
      </c>
      <c r="R598" s="2">
        <f>YEAR(Sheet1[[#This Row],[policy_end_date]])</f>
        <v>2023</v>
      </c>
      <c r="S598" s="2" t="str">
        <f>TEXT(Sheet1[[#This Row],[policy_end_date]],"mmm")</f>
        <v>Sep</v>
      </c>
      <c r="T598" s="2" t="str">
        <f>IF(Sheet1[[#This Row],[status]]="Active","Active","Inactive")</f>
        <v>Inactive</v>
      </c>
      <c r="U598" s="6">
        <f>Sheet1[[#This Row],[coverage_amount]]/Sheet1[[#This Row],[annual_premium]]</f>
        <v>141.91883110263913</v>
      </c>
    </row>
    <row r="599" spans="1:21" x14ac:dyDescent="0.3">
      <c r="A599" s="2" t="s">
        <v>1390</v>
      </c>
      <c r="B599" s="2" t="s">
        <v>1391</v>
      </c>
      <c r="C599" s="2" t="s">
        <v>27</v>
      </c>
      <c r="D599" s="51">
        <v>712844.23</v>
      </c>
      <c r="E599" s="51">
        <v>8696.2800000000007</v>
      </c>
      <c r="F599" s="1">
        <v>45330</v>
      </c>
      <c r="G599" s="1">
        <v>45504</v>
      </c>
      <c r="H599" s="2" t="s">
        <v>653</v>
      </c>
      <c r="I599" s="2" t="s">
        <v>29</v>
      </c>
      <c r="J599">
        <f>Sheet1[[#This Row],[policy_end_date]]-Sheet1[[#This Row],[policy_start_date]]</f>
        <v>174</v>
      </c>
      <c r="K599" s="5">
        <f>(Sheet1[[#This Row],[policy_end_date]]-Sheet1[[#This Row],[policy_start_date]])/365</f>
        <v>0.47671232876712327</v>
      </c>
      <c r="L599" s="2" t="str">
        <f>IF(Sheet1[[#This Row],[coverage_amount]]&lt;300000,"Low",IF(Sheet1[[#This Row],[coverage_amount]]&lt;700000,"Medium","High"))</f>
        <v>High</v>
      </c>
      <c r="M599" s="2" t="str">
        <f>IF(Sheet1[[#This Row],[annual_premium]]&lt;15000,"Low",IF(Sheet1[[#This Row],[annual_premium]]&lt;35000,"Medium","High"))</f>
        <v>Low</v>
      </c>
      <c r="N599" s="2">
        <f>YEAR(Sheet1[[#This Row],[policy_start_date]])</f>
        <v>2024</v>
      </c>
      <c r="O599" s="2" t="str">
        <f>TEXT(Sheet1[[#This Row],[policy_start_date]],"mmm")</f>
        <v>Feb</v>
      </c>
      <c r="P599" s="2" t="str">
        <f>"Q"&amp;ROUNDUP(MONTH(Sheet1[[#This Row],[policy_start_date]])/3,0)</f>
        <v>Q1</v>
      </c>
      <c r="Q599" s="2">
        <f ca="1">DATEDIF(Sheet1[[#This Row],[policy_start_date]],TODAY(),"D")</f>
        <v>902</v>
      </c>
      <c r="R599" s="2">
        <f>YEAR(Sheet1[[#This Row],[policy_end_date]])</f>
        <v>2024</v>
      </c>
      <c r="S599" s="2" t="str">
        <f>TEXT(Sheet1[[#This Row],[policy_end_date]],"mmm")</f>
        <v>Jul</v>
      </c>
      <c r="T599" s="2" t="str">
        <f>IF(Sheet1[[#This Row],[status]]="Active","Active","Inactive")</f>
        <v>Inactive</v>
      </c>
      <c r="U599" s="6">
        <f>Sheet1[[#This Row],[coverage_amount]]/Sheet1[[#This Row],[annual_premium]]</f>
        <v>81.971168131660889</v>
      </c>
    </row>
    <row r="600" spans="1:21" x14ac:dyDescent="0.3">
      <c r="A600" s="2" t="s">
        <v>1392</v>
      </c>
      <c r="B600" s="2" t="s">
        <v>1393</v>
      </c>
      <c r="C600" s="2" t="s">
        <v>11</v>
      </c>
      <c r="D600" s="51">
        <v>353290.03</v>
      </c>
      <c r="E600" s="51">
        <v>22273.34</v>
      </c>
      <c r="F600" s="1">
        <v>45378</v>
      </c>
      <c r="G600" s="1">
        <v>45561</v>
      </c>
      <c r="H600" s="2" t="s">
        <v>1363</v>
      </c>
      <c r="I600" s="2" t="s">
        <v>18</v>
      </c>
      <c r="J600">
        <f>Sheet1[[#This Row],[policy_end_date]]-Sheet1[[#This Row],[policy_start_date]]</f>
        <v>183</v>
      </c>
      <c r="K600" s="5">
        <f>(Sheet1[[#This Row],[policy_end_date]]-Sheet1[[#This Row],[policy_start_date]])/365</f>
        <v>0.50136986301369868</v>
      </c>
      <c r="L600" s="2" t="str">
        <f>IF(Sheet1[[#This Row],[coverage_amount]]&lt;300000,"Low",IF(Sheet1[[#This Row],[coverage_amount]]&lt;700000,"Medium","High"))</f>
        <v>Medium</v>
      </c>
      <c r="M600" s="2" t="str">
        <f>IF(Sheet1[[#This Row],[annual_premium]]&lt;15000,"Low",IF(Sheet1[[#This Row],[annual_premium]]&lt;35000,"Medium","High"))</f>
        <v>Medium</v>
      </c>
      <c r="N600" s="2">
        <f>YEAR(Sheet1[[#This Row],[policy_start_date]])</f>
        <v>2024</v>
      </c>
      <c r="O600" s="2" t="str">
        <f>TEXT(Sheet1[[#This Row],[policy_start_date]],"mmm")</f>
        <v>Mar</v>
      </c>
      <c r="P600" s="2" t="str">
        <f>"Q"&amp;ROUNDUP(MONTH(Sheet1[[#This Row],[policy_start_date]])/3,0)</f>
        <v>Q1</v>
      </c>
      <c r="Q600" s="2">
        <f ca="1">DATEDIF(Sheet1[[#This Row],[policy_start_date]],TODAY(),"D")</f>
        <v>854</v>
      </c>
      <c r="R600" s="2">
        <f>YEAR(Sheet1[[#This Row],[policy_end_date]])</f>
        <v>2024</v>
      </c>
      <c r="S600" s="2" t="str">
        <f>TEXT(Sheet1[[#This Row],[policy_end_date]],"mmm")</f>
        <v>Sep</v>
      </c>
      <c r="T600" s="2" t="str">
        <f>IF(Sheet1[[#This Row],[status]]="Active","Active","Inactive")</f>
        <v>Inactive</v>
      </c>
      <c r="U600" s="6">
        <f>Sheet1[[#This Row],[coverage_amount]]/Sheet1[[#This Row],[annual_premium]]</f>
        <v>15.861564992048791</v>
      </c>
    </row>
    <row r="601" spans="1:21" x14ac:dyDescent="0.3">
      <c r="A601" s="2" t="s">
        <v>1394</v>
      </c>
      <c r="B601" s="2" t="s">
        <v>1395</v>
      </c>
      <c r="C601" s="2" t="s">
        <v>39</v>
      </c>
      <c r="D601" s="51">
        <v>225387.33</v>
      </c>
      <c r="E601" s="51">
        <v>26015.279999999999</v>
      </c>
      <c r="F601" s="1">
        <v>44355</v>
      </c>
      <c r="G601" s="1">
        <v>45396</v>
      </c>
      <c r="H601" s="2" t="s">
        <v>12</v>
      </c>
      <c r="I601" s="2" t="s">
        <v>18</v>
      </c>
      <c r="J601">
        <f>Sheet1[[#This Row],[policy_end_date]]-Sheet1[[#This Row],[policy_start_date]]</f>
        <v>1041</v>
      </c>
      <c r="K601" s="5">
        <f>(Sheet1[[#This Row],[policy_end_date]]-Sheet1[[#This Row],[policy_start_date]])/365</f>
        <v>2.8520547945205479</v>
      </c>
      <c r="L601" s="2" t="str">
        <f>IF(Sheet1[[#This Row],[coverage_amount]]&lt;300000,"Low",IF(Sheet1[[#This Row],[coverage_amount]]&lt;700000,"Medium","High"))</f>
        <v>Low</v>
      </c>
      <c r="M601" s="2" t="str">
        <f>IF(Sheet1[[#This Row],[annual_premium]]&lt;15000,"Low",IF(Sheet1[[#This Row],[annual_premium]]&lt;35000,"Medium","High"))</f>
        <v>Medium</v>
      </c>
      <c r="N601" s="2">
        <f>YEAR(Sheet1[[#This Row],[policy_start_date]])</f>
        <v>2021</v>
      </c>
      <c r="O601" s="2" t="str">
        <f>TEXT(Sheet1[[#This Row],[policy_start_date]],"mmm")</f>
        <v>Jun</v>
      </c>
      <c r="P601" s="2" t="str">
        <f>"Q"&amp;ROUNDUP(MONTH(Sheet1[[#This Row],[policy_start_date]])/3,0)</f>
        <v>Q2</v>
      </c>
      <c r="Q601" s="2">
        <f ca="1">DATEDIF(Sheet1[[#This Row],[policy_start_date]],TODAY(),"D")</f>
        <v>1877</v>
      </c>
      <c r="R601" s="2">
        <f>YEAR(Sheet1[[#This Row],[policy_end_date]])</f>
        <v>2024</v>
      </c>
      <c r="S601" s="2" t="str">
        <f>TEXT(Sheet1[[#This Row],[policy_end_date]],"mmm")</f>
        <v>Apr</v>
      </c>
      <c r="T601" s="2" t="str">
        <f>IF(Sheet1[[#This Row],[status]]="Active","Active","Inactive")</f>
        <v>Inactive</v>
      </c>
      <c r="U601" s="6">
        <f>Sheet1[[#This Row],[coverage_amount]]/Sheet1[[#This Row],[annual_premium]]</f>
        <v>8.66365189996033</v>
      </c>
    </row>
    <row r="602" spans="1:21" x14ac:dyDescent="0.3">
      <c r="A602" s="2" t="s">
        <v>1396</v>
      </c>
      <c r="B602" s="2" t="s">
        <v>1285</v>
      </c>
      <c r="C602" s="2" t="s">
        <v>16</v>
      </c>
      <c r="D602" s="51">
        <v>267717.40999999997</v>
      </c>
      <c r="E602" s="51">
        <v>33460.01</v>
      </c>
      <c r="F602" s="1">
        <v>44275</v>
      </c>
      <c r="G602" s="1">
        <v>44404</v>
      </c>
      <c r="H602" s="2" t="s">
        <v>477</v>
      </c>
      <c r="I602" s="2" t="s">
        <v>18</v>
      </c>
      <c r="J602">
        <f>Sheet1[[#This Row],[policy_end_date]]-Sheet1[[#This Row],[policy_start_date]]</f>
        <v>129</v>
      </c>
      <c r="K602" s="5">
        <f>(Sheet1[[#This Row],[policy_end_date]]-Sheet1[[#This Row],[policy_start_date]])/365</f>
        <v>0.35342465753424657</v>
      </c>
      <c r="L602" s="2" t="str">
        <f>IF(Sheet1[[#This Row],[coverage_amount]]&lt;300000,"Low",IF(Sheet1[[#This Row],[coverage_amount]]&lt;700000,"Medium","High"))</f>
        <v>Low</v>
      </c>
      <c r="M602" s="2" t="str">
        <f>IF(Sheet1[[#This Row],[annual_premium]]&lt;15000,"Low",IF(Sheet1[[#This Row],[annual_premium]]&lt;35000,"Medium","High"))</f>
        <v>Medium</v>
      </c>
      <c r="N602" s="2">
        <f>YEAR(Sheet1[[#This Row],[policy_start_date]])</f>
        <v>2021</v>
      </c>
      <c r="O602" s="2" t="str">
        <f>TEXT(Sheet1[[#This Row],[policy_start_date]],"mmm")</f>
        <v>Mar</v>
      </c>
      <c r="P602" s="2" t="str">
        <f>"Q"&amp;ROUNDUP(MONTH(Sheet1[[#This Row],[policy_start_date]])/3,0)</f>
        <v>Q1</v>
      </c>
      <c r="Q602" s="2">
        <f ca="1">DATEDIF(Sheet1[[#This Row],[policy_start_date]],TODAY(),"D")</f>
        <v>1957</v>
      </c>
      <c r="R602" s="2">
        <f>YEAR(Sheet1[[#This Row],[policy_end_date]])</f>
        <v>2021</v>
      </c>
      <c r="S602" s="2" t="str">
        <f>TEXT(Sheet1[[#This Row],[policy_end_date]],"mmm")</f>
        <v>Jul</v>
      </c>
      <c r="T602" s="2" t="str">
        <f>IF(Sheet1[[#This Row],[status]]="Active","Active","Inactive")</f>
        <v>Inactive</v>
      </c>
      <c r="U602" s="6">
        <f>Sheet1[[#This Row],[coverage_amount]]/Sheet1[[#This Row],[annual_premium]]</f>
        <v>8.0011156601567048</v>
      </c>
    </row>
    <row r="603" spans="1:21" x14ac:dyDescent="0.3">
      <c r="A603" s="2" t="s">
        <v>1397</v>
      </c>
      <c r="B603" s="2" t="s">
        <v>1398</v>
      </c>
      <c r="C603" s="2" t="s">
        <v>11</v>
      </c>
      <c r="D603" s="51">
        <v>765208.06</v>
      </c>
      <c r="E603" s="51">
        <v>29315.64</v>
      </c>
      <c r="F603" s="1">
        <v>44105</v>
      </c>
      <c r="G603" s="1">
        <v>45525</v>
      </c>
      <c r="H603" s="2" t="s">
        <v>389</v>
      </c>
      <c r="I603" s="2" t="s">
        <v>29</v>
      </c>
      <c r="J603">
        <f>Sheet1[[#This Row],[policy_end_date]]-Sheet1[[#This Row],[policy_start_date]]</f>
        <v>1420</v>
      </c>
      <c r="K603" s="5">
        <f>(Sheet1[[#This Row],[policy_end_date]]-Sheet1[[#This Row],[policy_start_date]])/365</f>
        <v>3.8904109589041096</v>
      </c>
      <c r="L603" s="2" t="str">
        <f>IF(Sheet1[[#This Row],[coverage_amount]]&lt;300000,"Low",IF(Sheet1[[#This Row],[coverage_amount]]&lt;700000,"Medium","High"))</f>
        <v>High</v>
      </c>
      <c r="M603" s="2" t="str">
        <f>IF(Sheet1[[#This Row],[annual_premium]]&lt;15000,"Low",IF(Sheet1[[#This Row],[annual_premium]]&lt;35000,"Medium","High"))</f>
        <v>Medium</v>
      </c>
      <c r="N603" s="2">
        <f>YEAR(Sheet1[[#This Row],[policy_start_date]])</f>
        <v>2020</v>
      </c>
      <c r="O603" s="2" t="str">
        <f>TEXT(Sheet1[[#This Row],[policy_start_date]],"mmm")</f>
        <v>Oct</v>
      </c>
      <c r="P603" s="2" t="str">
        <f>"Q"&amp;ROUNDUP(MONTH(Sheet1[[#This Row],[policy_start_date]])/3,0)</f>
        <v>Q4</v>
      </c>
      <c r="Q603" s="2">
        <f ca="1">DATEDIF(Sheet1[[#This Row],[policy_start_date]],TODAY(),"D")</f>
        <v>2127</v>
      </c>
      <c r="R603" s="2">
        <f>YEAR(Sheet1[[#This Row],[policy_end_date]])</f>
        <v>2024</v>
      </c>
      <c r="S603" s="2" t="str">
        <f>TEXT(Sheet1[[#This Row],[policy_end_date]],"mmm")</f>
        <v>Aug</v>
      </c>
      <c r="T603" s="2" t="str">
        <f>IF(Sheet1[[#This Row],[status]]="Active","Active","Inactive")</f>
        <v>Inactive</v>
      </c>
      <c r="U603" s="6">
        <f>Sheet1[[#This Row],[coverage_amount]]/Sheet1[[#This Row],[annual_premium]]</f>
        <v>26.102382891862504</v>
      </c>
    </row>
    <row r="604" spans="1:21" x14ac:dyDescent="0.3">
      <c r="A604" s="2" t="s">
        <v>1399</v>
      </c>
      <c r="B604" s="2" t="s">
        <v>1400</v>
      </c>
      <c r="C604" s="2" t="s">
        <v>11</v>
      </c>
      <c r="D604" s="51">
        <v>947737.88</v>
      </c>
      <c r="E604" s="51">
        <v>47988.87</v>
      </c>
      <c r="F604" s="1">
        <v>44166</v>
      </c>
      <c r="G604" s="1">
        <v>45712</v>
      </c>
      <c r="H604" s="2" t="s">
        <v>737</v>
      </c>
      <c r="I604" s="2" t="s">
        <v>29</v>
      </c>
      <c r="J604">
        <f>Sheet1[[#This Row],[policy_end_date]]-Sheet1[[#This Row],[policy_start_date]]</f>
        <v>1546</v>
      </c>
      <c r="K604" s="5">
        <f>(Sheet1[[#This Row],[policy_end_date]]-Sheet1[[#This Row],[policy_start_date]])/365</f>
        <v>4.2356164383561641</v>
      </c>
      <c r="L604" s="2" t="str">
        <f>IF(Sheet1[[#This Row],[coverage_amount]]&lt;300000,"Low",IF(Sheet1[[#This Row],[coverage_amount]]&lt;700000,"Medium","High"))</f>
        <v>High</v>
      </c>
      <c r="M604" s="2" t="str">
        <f>IF(Sheet1[[#This Row],[annual_premium]]&lt;15000,"Low",IF(Sheet1[[#This Row],[annual_premium]]&lt;35000,"Medium","High"))</f>
        <v>High</v>
      </c>
      <c r="N604" s="2">
        <f>YEAR(Sheet1[[#This Row],[policy_start_date]])</f>
        <v>2020</v>
      </c>
      <c r="O604" s="2" t="str">
        <f>TEXT(Sheet1[[#This Row],[policy_start_date]],"mmm")</f>
        <v>Dec</v>
      </c>
      <c r="P604" s="2" t="str">
        <f>"Q"&amp;ROUNDUP(MONTH(Sheet1[[#This Row],[policy_start_date]])/3,0)</f>
        <v>Q4</v>
      </c>
      <c r="Q604" s="2">
        <f ca="1">DATEDIF(Sheet1[[#This Row],[policy_start_date]],TODAY(),"D")</f>
        <v>2066</v>
      </c>
      <c r="R604" s="2">
        <f>YEAR(Sheet1[[#This Row],[policy_end_date]])</f>
        <v>2025</v>
      </c>
      <c r="S604" s="2" t="str">
        <f>TEXT(Sheet1[[#This Row],[policy_end_date]],"mmm")</f>
        <v>Feb</v>
      </c>
      <c r="T604" s="2" t="str">
        <f>IF(Sheet1[[#This Row],[status]]="Active","Active","Inactive")</f>
        <v>Inactive</v>
      </c>
      <c r="U604" s="6">
        <f>Sheet1[[#This Row],[coverage_amount]]/Sheet1[[#This Row],[annual_premium]]</f>
        <v>19.749118493517351</v>
      </c>
    </row>
    <row r="605" spans="1:21" x14ac:dyDescent="0.3">
      <c r="A605" s="2" t="s">
        <v>1401</v>
      </c>
      <c r="B605" s="2" t="s">
        <v>1402</v>
      </c>
      <c r="C605" s="2" t="s">
        <v>16</v>
      </c>
      <c r="D605" s="51">
        <v>186734.28</v>
      </c>
      <c r="E605" s="51">
        <v>9995.0400000000009</v>
      </c>
      <c r="F605" s="1">
        <v>44964</v>
      </c>
      <c r="G605" s="1">
        <v>45599</v>
      </c>
      <c r="H605" s="2" t="s">
        <v>58</v>
      </c>
      <c r="I605" s="2" t="s">
        <v>18</v>
      </c>
      <c r="J605">
        <f>Sheet1[[#This Row],[policy_end_date]]-Sheet1[[#This Row],[policy_start_date]]</f>
        <v>635</v>
      </c>
      <c r="K605" s="5">
        <f>(Sheet1[[#This Row],[policy_end_date]]-Sheet1[[#This Row],[policy_start_date]])/365</f>
        <v>1.7397260273972603</v>
      </c>
      <c r="L605" s="2" t="str">
        <f>IF(Sheet1[[#This Row],[coverage_amount]]&lt;300000,"Low",IF(Sheet1[[#This Row],[coverage_amount]]&lt;700000,"Medium","High"))</f>
        <v>Low</v>
      </c>
      <c r="M605" s="2" t="str">
        <f>IF(Sheet1[[#This Row],[annual_premium]]&lt;15000,"Low",IF(Sheet1[[#This Row],[annual_premium]]&lt;35000,"Medium","High"))</f>
        <v>Low</v>
      </c>
      <c r="N605" s="2">
        <f>YEAR(Sheet1[[#This Row],[policy_start_date]])</f>
        <v>2023</v>
      </c>
      <c r="O605" s="2" t="str">
        <f>TEXT(Sheet1[[#This Row],[policy_start_date]],"mmm")</f>
        <v>Feb</v>
      </c>
      <c r="P605" s="2" t="str">
        <f>"Q"&amp;ROUNDUP(MONTH(Sheet1[[#This Row],[policy_start_date]])/3,0)</f>
        <v>Q1</v>
      </c>
      <c r="Q605" s="2">
        <f ca="1">DATEDIF(Sheet1[[#This Row],[policy_start_date]],TODAY(),"D")</f>
        <v>1268</v>
      </c>
      <c r="R605" s="2">
        <f>YEAR(Sheet1[[#This Row],[policy_end_date]])</f>
        <v>2024</v>
      </c>
      <c r="S605" s="2" t="str">
        <f>TEXT(Sheet1[[#This Row],[policy_end_date]],"mmm")</f>
        <v>Nov</v>
      </c>
      <c r="T605" s="2" t="str">
        <f>IF(Sheet1[[#This Row],[status]]="Active","Active","Inactive")</f>
        <v>Inactive</v>
      </c>
      <c r="U605" s="6">
        <f>Sheet1[[#This Row],[coverage_amount]]/Sheet1[[#This Row],[annual_premium]]</f>
        <v>18.682694616529798</v>
      </c>
    </row>
    <row r="606" spans="1:21" x14ac:dyDescent="0.3">
      <c r="A606" s="2" t="s">
        <v>1403</v>
      </c>
      <c r="B606" s="2" t="s">
        <v>1404</v>
      </c>
      <c r="C606" s="2" t="s">
        <v>39</v>
      </c>
      <c r="D606" s="51">
        <v>250389.79</v>
      </c>
      <c r="E606" s="51">
        <v>39134.04</v>
      </c>
      <c r="F606" s="1">
        <v>44864</v>
      </c>
      <c r="G606" s="1">
        <v>44875</v>
      </c>
      <c r="H606" s="2" t="s">
        <v>295</v>
      </c>
      <c r="I606" s="2" t="s">
        <v>29</v>
      </c>
      <c r="J606">
        <f>Sheet1[[#This Row],[policy_end_date]]-Sheet1[[#This Row],[policy_start_date]]</f>
        <v>11</v>
      </c>
      <c r="K606" s="5">
        <f>(Sheet1[[#This Row],[policy_end_date]]-Sheet1[[#This Row],[policy_start_date]])/365</f>
        <v>3.0136986301369864E-2</v>
      </c>
      <c r="L606" s="2" t="str">
        <f>IF(Sheet1[[#This Row],[coverage_amount]]&lt;300000,"Low",IF(Sheet1[[#This Row],[coverage_amount]]&lt;700000,"Medium","High"))</f>
        <v>Low</v>
      </c>
      <c r="M606" s="2" t="str">
        <f>IF(Sheet1[[#This Row],[annual_premium]]&lt;15000,"Low",IF(Sheet1[[#This Row],[annual_premium]]&lt;35000,"Medium","High"))</f>
        <v>High</v>
      </c>
      <c r="N606" s="2">
        <f>YEAR(Sheet1[[#This Row],[policy_start_date]])</f>
        <v>2022</v>
      </c>
      <c r="O606" s="2" t="str">
        <f>TEXT(Sheet1[[#This Row],[policy_start_date]],"mmm")</f>
        <v>Oct</v>
      </c>
      <c r="P606" s="2" t="str">
        <f>"Q"&amp;ROUNDUP(MONTH(Sheet1[[#This Row],[policy_start_date]])/3,0)</f>
        <v>Q4</v>
      </c>
      <c r="Q606" s="2">
        <f ca="1">DATEDIF(Sheet1[[#This Row],[policy_start_date]],TODAY(),"D")</f>
        <v>1368</v>
      </c>
      <c r="R606" s="2">
        <f>YEAR(Sheet1[[#This Row],[policy_end_date]])</f>
        <v>2022</v>
      </c>
      <c r="S606" s="2" t="str">
        <f>TEXT(Sheet1[[#This Row],[policy_end_date]],"mmm")</f>
        <v>Nov</v>
      </c>
      <c r="T606" s="2" t="str">
        <f>IF(Sheet1[[#This Row],[status]]="Active","Active","Inactive")</f>
        <v>Inactive</v>
      </c>
      <c r="U606" s="6">
        <f>Sheet1[[#This Row],[coverage_amount]]/Sheet1[[#This Row],[annual_premium]]</f>
        <v>6.3982606958034491</v>
      </c>
    </row>
    <row r="607" spans="1:21" x14ac:dyDescent="0.3">
      <c r="A607" s="2" t="s">
        <v>1405</v>
      </c>
      <c r="B607" s="2" t="s">
        <v>1406</v>
      </c>
      <c r="C607" s="2" t="s">
        <v>39</v>
      </c>
      <c r="D607" s="51">
        <v>809182.14</v>
      </c>
      <c r="E607" s="51">
        <v>9414.64</v>
      </c>
      <c r="F607" s="1">
        <v>45296</v>
      </c>
      <c r="G607" s="1">
        <v>45553</v>
      </c>
      <c r="H607" s="2" t="s">
        <v>1161</v>
      </c>
      <c r="I607" s="2" t="s">
        <v>29</v>
      </c>
      <c r="J607">
        <f>Sheet1[[#This Row],[policy_end_date]]-Sheet1[[#This Row],[policy_start_date]]</f>
        <v>257</v>
      </c>
      <c r="K607" s="5">
        <f>(Sheet1[[#This Row],[policy_end_date]]-Sheet1[[#This Row],[policy_start_date]])/365</f>
        <v>0.70410958904109588</v>
      </c>
      <c r="L607" s="2" t="str">
        <f>IF(Sheet1[[#This Row],[coverage_amount]]&lt;300000,"Low",IF(Sheet1[[#This Row],[coverage_amount]]&lt;700000,"Medium","High"))</f>
        <v>High</v>
      </c>
      <c r="M607" s="2" t="str">
        <f>IF(Sheet1[[#This Row],[annual_premium]]&lt;15000,"Low",IF(Sheet1[[#This Row],[annual_premium]]&lt;35000,"Medium","High"))</f>
        <v>Low</v>
      </c>
      <c r="N607" s="2">
        <f>YEAR(Sheet1[[#This Row],[policy_start_date]])</f>
        <v>2024</v>
      </c>
      <c r="O607" s="2" t="str">
        <f>TEXT(Sheet1[[#This Row],[policy_start_date]],"mmm")</f>
        <v>Jan</v>
      </c>
      <c r="P607" s="2" t="str">
        <f>"Q"&amp;ROUNDUP(MONTH(Sheet1[[#This Row],[policy_start_date]])/3,0)</f>
        <v>Q1</v>
      </c>
      <c r="Q607" s="2">
        <f ca="1">DATEDIF(Sheet1[[#This Row],[policy_start_date]],TODAY(),"D")</f>
        <v>936</v>
      </c>
      <c r="R607" s="2">
        <f>YEAR(Sheet1[[#This Row],[policy_end_date]])</f>
        <v>2024</v>
      </c>
      <c r="S607" s="2" t="str">
        <f>TEXT(Sheet1[[#This Row],[policy_end_date]],"mmm")</f>
        <v>Sep</v>
      </c>
      <c r="T607" s="2" t="str">
        <f>IF(Sheet1[[#This Row],[status]]="Active","Active","Inactive")</f>
        <v>Inactive</v>
      </c>
      <c r="U607" s="6">
        <f>Sheet1[[#This Row],[coverage_amount]]/Sheet1[[#This Row],[annual_premium]]</f>
        <v>85.949344850148293</v>
      </c>
    </row>
    <row r="608" spans="1:21" x14ac:dyDescent="0.3">
      <c r="A608" s="2" t="s">
        <v>1407</v>
      </c>
      <c r="B608" s="2" t="s">
        <v>1408</v>
      </c>
      <c r="C608" s="2" t="s">
        <v>39</v>
      </c>
      <c r="D608" s="51">
        <v>163111.71</v>
      </c>
      <c r="E608" s="51">
        <v>32409.72</v>
      </c>
      <c r="F608" s="1">
        <v>44756</v>
      </c>
      <c r="G608" s="1">
        <v>45302</v>
      </c>
      <c r="H608" s="2" t="s">
        <v>551</v>
      </c>
      <c r="I608" s="2" t="s">
        <v>29</v>
      </c>
      <c r="J608">
        <f>Sheet1[[#This Row],[policy_end_date]]-Sheet1[[#This Row],[policy_start_date]]</f>
        <v>546</v>
      </c>
      <c r="K608" s="5">
        <f>(Sheet1[[#This Row],[policy_end_date]]-Sheet1[[#This Row],[policy_start_date]])/365</f>
        <v>1.4958904109589042</v>
      </c>
      <c r="L608" s="2" t="str">
        <f>IF(Sheet1[[#This Row],[coverage_amount]]&lt;300000,"Low",IF(Sheet1[[#This Row],[coverage_amount]]&lt;700000,"Medium","High"))</f>
        <v>Low</v>
      </c>
      <c r="M608" s="2" t="str">
        <f>IF(Sheet1[[#This Row],[annual_premium]]&lt;15000,"Low",IF(Sheet1[[#This Row],[annual_premium]]&lt;35000,"Medium","High"))</f>
        <v>Medium</v>
      </c>
      <c r="N608" s="2">
        <f>YEAR(Sheet1[[#This Row],[policy_start_date]])</f>
        <v>2022</v>
      </c>
      <c r="O608" s="2" t="str">
        <f>TEXT(Sheet1[[#This Row],[policy_start_date]],"mmm")</f>
        <v>Jul</v>
      </c>
      <c r="P608" s="2" t="str">
        <f>"Q"&amp;ROUNDUP(MONTH(Sheet1[[#This Row],[policy_start_date]])/3,0)</f>
        <v>Q3</v>
      </c>
      <c r="Q608" s="2">
        <f ca="1">DATEDIF(Sheet1[[#This Row],[policy_start_date]],TODAY(),"D")</f>
        <v>1476</v>
      </c>
      <c r="R608" s="2">
        <f>YEAR(Sheet1[[#This Row],[policy_end_date]])</f>
        <v>2024</v>
      </c>
      <c r="S608" s="2" t="str">
        <f>TEXT(Sheet1[[#This Row],[policy_end_date]],"mmm")</f>
        <v>Jan</v>
      </c>
      <c r="T608" s="2" t="str">
        <f>IF(Sheet1[[#This Row],[status]]="Active","Active","Inactive")</f>
        <v>Inactive</v>
      </c>
      <c r="U608" s="6">
        <f>Sheet1[[#This Row],[coverage_amount]]/Sheet1[[#This Row],[annual_premium]]</f>
        <v>5.0328021963781229</v>
      </c>
    </row>
    <row r="609" spans="1:21" x14ac:dyDescent="0.3">
      <c r="A609" s="2" t="s">
        <v>1409</v>
      </c>
      <c r="B609" s="2" t="s">
        <v>1410</v>
      </c>
      <c r="C609" s="2" t="s">
        <v>27</v>
      </c>
      <c r="D609" s="51">
        <v>766480.45</v>
      </c>
      <c r="E609" s="51">
        <v>49103.67</v>
      </c>
      <c r="F609" s="1">
        <v>45289</v>
      </c>
      <c r="G609" s="1">
        <v>45691</v>
      </c>
      <c r="H609" s="2" t="s">
        <v>275</v>
      </c>
      <c r="I609" s="2" t="s">
        <v>29</v>
      </c>
      <c r="J609">
        <f>Sheet1[[#This Row],[policy_end_date]]-Sheet1[[#This Row],[policy_start_date]]</f>
        <v>402</v>
      </c>
      <c r="K609" s="5">
        <f>(Sheet1[[#This Row],[policy_end_date]]-Sheet1[[#This Row],[policy_start_date]])/365</f>
        <v>1.1013698630136985</v>
      </c>
      <c r="L609" s="2" t="str">
        <f>IF(Sheet1[[#This Row],[coverage_amount]]&lt;300000,"Low",IF(Sheet1[[#This Row],[coverage_amount]]&lt;700000,"Medium","High"))</f>
        <v>High</v>
      </c>
      <c r="M609" s="2" t="str">
        <f>IF(Sheet1[[#This Row],[annual_premium]]&lt;15000,"Low",IF(Sheet1[[#This Row],[annual_premium]]&lt;35000,"Medium","High"))</f>
        <v>High</v>
      </c>
      <c r="N609" s="2">
        <f>YEAR(Sheet1[[#This Row],[policy_start_date]])</f>
        <v>2023</v>
      </c>
      <c r="O609" s="2" t="str">
        <f>TEXT(Sheet1[[#This Row],[policy_start_date]],"mmm")</f>
        <v>Dec</v>
      </c>
      <c r="P609" s="2" t="str">
        <f>"Q"&amp;ROUNDUP(MONTH(Sheet1[[#This Row],[policy_start_date]])/3,0)</f>
        <v>Q4</v>
      </c>
      <c r="Q609" s="2">
        <f ca="1">DATEDIF(Sheet1[[#This Row],[policy_start_date]],TODAY(),"D")</f>
        <v>943</v>
      </c>
      <c r="R609" s="2">
        <f>YEAR(Sheet1[[#This Row],[policy_end_date]])</f>
        <v>2025</v>
      </c>
      <c r="S609" s="2" t="str">
        <f>TEXT(Sheet1[[#This Row],[policy_end_date]],"mmm")</f>
        <v>Feb</v>
      </c>
      <c r="T609" s="2" t="str">
        <f>IF(Sheet1[[#This Row],[status]]="Active","Active","Inactive")</f>
        <v>Inactive</v>
      </c>
      <c r="U609" s="6">
        <f>Sheet1[[#This Row],[coverage_amount]]/Sheet1[[#This Row],[annual_premium]]</f>
        <v>15.609433062742561</v>
      </c>
    </row>
    <row r="610" spans="1:21" x14ac:dyDescent="0.3">
      <c r="A610" s="2" t="s">
        <v>1411</v>
      </c>
      <c r="B610" s="2" t="s">
        <v>1412</v>
      </c>
      <c r="C610" s="2" t="s">
        <v>35</v>
      </c>
      <c r="D610" s="51">
        <v>679048.33</v>
      </c>
      <c r="E610" s="51">
        <v>21638.79</v>
      </c>
      <c r="F610" s="1">
        <v>44317</v>
      </c>
      <c r="G610" s="1">
        <v>44851</v>
      </c>
      <c r="H610" s="2" t="s">
        <v>85</v>
      </c>
      <c r="I610" s="2" t="s">
        <v>18</v>
      </c>
      <c r="J610">
        <f>Sheet1[[#This Row],[policy_end_date]]-Sheet1[[#This Row],[policy_start_date]]</f>
        <v>534</v>
      </c>
      <c r="K610" s="5">
        <f>(Sheet1[[#This Row],[policy_end_date]]-Sheet1[[#This Row],[policy_start_date]])/365</f>
        <v>1.463013698630137</v>
      </c>
      <c r="L610" s="2" t="str">
        <f>IF(Sheet1[[#This Row],[coverage_amount]]&lt;300000,"Low",IF(Sheet1[[#This Row],[coverage_amount]]&lt;700000,"Medium","High"))</f>
        <v>Medium</v>
      </c>
      <c r="M610" s="2" t="str">
        <f>IF(Sheet1[[#This Row],[annual_premium]]&lt;15000,"Low",IF(Sheet1[[#This Row],[annual_premium]]&lt;35000,"Medium","High"))</f>
        <v>Medium</v>
      </c>
      <c r="N610" s="2">
        <f>YEAR(Sheet1[[#This Row],[policy_start_date]])</f>
        <v>2021</v>
      </c>
      <c r="O610" s="2" t="str">
        <f>TEXT(Sheet1[[#This Row],[policy_start_date]],"mmm")</f>
        <v>May</v>
      </c>
      <c r="P610" s="2" t="str">
        <f>"Q"&amp;ROUNDUP(MONTH(Sheet1[[#This Row],[policy_start_date]])/3,0)</f>
        <v>Q2</v>
      </c>
      <c r="Q610" s="2">
        <f ca="1">DATEDIF(Sheet1[[#This Row],[policy_start_date]],TODAY(),"D")</f>
        <v>1915</v>
      </c>
      <c r="R610" s="2">
        <f>YEAR(Sheet1[[#This Row],[policy_end_date]])</f>
        <v>2022</v>
      </c>
      <c r="S610" s="2" t="str">
        <f>TEXT(Sheet1[[#This Row],[policy_end_date]],"mmm")</f>
        <v>Oct</v>
      </c>
      <c r="T610" s="2" t="str">
        <f>IF(Sheet1[[#This Row],[status]]="Active","Active","Inactive")</f>
        <v>Inactive</v>
      </c>
      <c r="U610" s="6">
        <f>Sheet1[[#This Row],[coverage_amount]]/Sheet1[[#This Row],[annual_premium]]</f>
        <v>31.381067518100593</v>
      </c>
    </row>
    <row r="611" spans="1:21" x14ac:dyDescent="0.3">
      <c r="A611" s="2" t="s">
        <v>1413</v>
      </c>
      <c r="B611" s="2" t="s">
        <v>1414</v>
      </c>
      <c r="C611" s="2" t="s">
        <v>39</v>
      </c>
      <c r="D611" s="51">
        <v>144623.38</v>
      </c>
      <c r="E611" s="51">
        <v>29783.69</v>
      </c>
      <c r="F611" s="1">
        <v>44767</v>
      </c>
      <c r="G611" s="1">
        <v>45762</v>
      </c>
      <c r="H611" s="2" t="s">
        <v>1183</v>
      </c>
      <c r="I611" s="2" t="s">
        <v>13</v>
      </c>
      <c r="J611">
        <f>Sheet1[[#This Row],[policy_end_date]]-Sheet1[[#This Row],[policy_start_date]]</f>
        <v>995</v>
      </c>
      <c r="K611" s="5">
        <f>(Sheet1[[#This Row],[policy_end_date]]-Sheet1[[#This Row],[policy_start_date]])/365</f>
        <v>2.7260273972602738</v>
      </c>
      <c r="L611" s="2" t="str">
        <f>IF(Sheet1[[#This Row],[coverage_amount]]&lt;300000,"Low",IF(Sheet1[[#This Row],[coverage_amount]]&lt;700000,"Medium","High"))</f>
        <v>Low</v>
      </c>
      <c r="M611" s="2" t="str">
        <f>IF(Sheet1[[#This Row],[annual_premium]]&lt;15000,"Low",IF(Sheet1[[#This Row],[annual_premium]]&lt;35000,"Medium","High"))</f>
        <v>Medium</v>
      </c>
      <c r="N611" s="2">
        <f>YEAR(Sheet1[[#This Row],[policy_start_date]])</f>
        <v>2022</v>
      </c>
      <c r="O611" s="2" t="str">
        <f>TEXT(Sheet1[[#This Row],[policy_start_date]],"mmm")</f>
        <v>Jul</v>
      </c>
      <c r="P611" s="2" t="str">
        <f>"Q"&amp;ROUNDUP(MONTH(Sheet1[[#This Row],[policy_start_date]])/3,0)</f>
        <v>Q3</v>
      </c>
      <c r="Q611" s="2">
        <f ca="1">DATEDIF(Sheet1[[#This Row],[policy_start_date]],TODAY(),"D")</f>
        <v>1465</v>
      </c>
      <c r="R611" s="2">
        <f>YEAR(Sheet1[[#This Row],[policy_end_date]])</f>
        <v>2025</v>
      </c>
      <c r="S611" s="2" t="str">
        <f>TEXT(Sheet1[[#This Row],[policy_end_date]],"mmm")</f>
        <v>Apr</v>
      </c>
      <c r="T611" s="2" t="str">
        <f>IF(Sheet1[[#This Row],[status]]="Active","Active","Inactive")</f>
        <v>Active</v>
      </c>
      <c r="U611" s="6">
        <f>Sheet1[[#This Row],[coverage_amount]]/Sheet1[[#This Row],[annual_premium]]</f>
        <v>4.8557912065294797</v>
      </c>
    </row>
    <row r="612" spans="1:21" x14ac:dyDescent="0.3">
      <c r="A612" s="2" t="s">
        <v>1415</v>
      </c>
      <c r="B612" s="2" t="s">
        <v>1416</v>
      </c>
      <c r="C612" s="2" t="s">
        <v>11</v>
      </c>
      <c r="D612" s="51">
        <v>608104.61</v>
      </c>
      <c r="E612" s="51">
        <v>37421.74</v>
      </c>
      <c r="F612" s="1">
        <v>45342</v>
      </c>
      <c r="G612" s="1">
        <v>45500</v>
      </c>
      <c r="H612" s="2" t="s">
        <v>1128</v>
      </c>
      <c r="I612" s="2" t="s">
        <v>18</v>
      </c>
      <c r="J612">
        <f>Sheet1[[#This Row],[policy_end_date]]-Sheet1[[#This Row],[policy_start_date]]</f>
        <v>158</v>
      </c>
      <c r="K612" s="5">
        <f>(Sheet1[[#This Row],[policy_end_date]]-Sheet1[[#This Row],[policy_start_date]])/365</f>
        <v>0.43287671232876712</v>
      </c>
      <c r="L612" s="2" t="str">
        <f>IF(Sheet1[[#This Row],[coverage_amount]]&lt;300000,"Low",IF(Sheet1[[#This Row],[coverage_amount]]&lt;700000,"Medium","High"))</f>
        <v>Medium</v>
      </c>
      <c r="M612" s="2" t="str">
        <f>IF(Sheet1[[#This Row],[annual_premium]]&lt;15000,"Low",IF(Sheet1[[#This Row],[annual_premium]]&lt;35000,"Medium","High"))</f>
        <v>High</v>
      </c>
      <c r="N612" s="2">
        <f>YEAR(Sheet1[[#This Row],[policy_start_date]])</f>
        <v>2024</v>
      </c>
      <c r="O612" s="2" t="str">
        <f>TEXT(Sheet1[[#This Row],[policy_start_date]],"mmm")</f>
        <v>Feb</v>
      </c>
      <c r="P612" s="2" t="str">
        <f>"Q"&amp;ROUNDUP(MONTH(Sheet1[[#This Row],[policy_start_date]])/3,0)</f>
        <v>Q1</v>
      </c>
      <c r="Q612" s="2">
        <f ca="1">DATEDIF(Sheet1[[#This Row],[policy_start_date]],TODAY(),"D")</f>
        <v>890</v>
      </c>
      <c r="R612" s="2">
        <f>YEAR(Sheet1[[#This Row],[policy_end_date]])</f>
        <v>2024</v>
      </c>
      <c r="S612" s="2" t="str">
        <f>TEXT(Sheet1[[#This Row],[policy_end_date]],"mmm")</f>
        <v>Jul</v>
      </c>
      <c r="T612" s="2" t="str">
        <f>IF(Sheet1[[#This Row],[status]]="Active","Active","Inactive")</f>
        <v>Inactive</v>
      </c>
      <c r="U612" s="6">
        <f>Sheet1[[#This Row],[coverage_amount]]/Sheet1[[#This Row],[annual_premium]]</f>
        <v>16.250035674450199</v>
      </c>
    </row>
    <row r="613" spans="1:21" x14ac:dyDescent="0.3">
      <c r="A613" s="2" t="s">
        <v>1417</v>
      </c>
      <c r="B613" s="2" t="s">
        <v>1418</v>
      </c>
      <c r="C613" s="2" t="s">
        <v>39</v>
      </c>
      <c r="D613" s="51">
        <v>201865.37</v>
      </c>
      <c r="E613" s="51">
        <v>33276.839999999997</v>
      </c>
      <c r="F613" s="1">
        <v>44226</v>
      </c>
      <c r="G613" s="1">
        <v>45716</v>
      </c>
      <c r="H613" s="2" t="s">
        <v>551</v>
      </c>
      <c r="I613" s="2" t="s">
        <v>13</v>
      </c>
      <c r="J613">
        <f>Sheet1[[#This Row],[policy_end_date]]-Sheet1[[#This Row],[policy_start_date]]</f>
        <v>1490</v>
      </c>
      <c r="K613" s="5">
        <f>(Sheet1[[#This Row],[policy_end_date]]-Sheet1[[#This Row],[policy_start_date]])/365</f>
        <v>4.0821917808219181</v>
      </c>
      <c r="L613" s="2" t="str">
        <f>IF(Sheet1[[#This Row],[coverage_amount]]&lt;300000,"Low",IF(Sheet1[[#This Row],[coverage_amount]]&lt;700000,"Medium","High"))</f>
        <v>Low</v>
      </c>
      <c r="M613" s="2" t="str">
        <f>IF(Sheet1[[#This Row],[annual_premium]]&lt;15000,"Low",IF(Sheet1[[#This Row],[annual_premium]]&lt;35000,"Medium","High"))</f>
        <v>Medium</v>
      </c>
      <c r="N613" s="2">
        <f>YEAR(Sheet1[[#This Row],[policy_start_date]])</f>
        <v>2021</v>
      </c>
      <c r="O613" s="2" t="str">
        <f>TEXT(Sheet1[[#This Row],[policy_start_date]],"mmm")</f>
        <v>Jan</v>
      </c>
      <c r="P613" s="2" t="str">
        <f>"Q"&amp;ROUNDUP(MONTH(Sheet1[[#This Row],[policy_start_date]])/3,0)</f>
        <v>Q1</v>
      </c>
      <c r="Q613" s="2">
        <f ca="1">DATEDIF(Sheet1[[#This Row],[policy_start_date]],TODAY(),"D")</f>
        <v>2006</v>
      </c>
      <c r="R613" s="2">
        <f>YEAR(Sheet1[[#This Row],[policy_end_date]])</f>
        <v>2025</v>
      </c>
      <c r="S613" s="2" t="str">
        <f>TEXT(Sheet1[[#This Row],[policy_end_date]],"mmm")</f>
        <v>Feb</v>
      </c>
      <c r="T613" s="2" t="str">
        <f>IF(Sheet1[[#This Row],[status]]="Active","Active","Inactive")</f>
        <v>Active</v>
      </c>
      <c r="U613" s="6">
        <f>Sheet1[[#This Row],[coverage_amount]]/Sheet1[[#This Row],[annual_premium]]</f>
        <v>6.0662421672250133</v>
      </c>
    </row>
    <row r="614" spans="1:21" x14ac:dyDescent="0.3">
      <c r="A614" s="2" t="s">
        <v>1419</v>
      </c>
      <c r="B614" s="2" t="s">
        <v>1420</v>
      </c>
      <c r="C614" s="2" t="s">
        <v>39</v>
      </c>
      <c r="D614" s="51">
        <v>112067.49</v>
      </c>
      <c r="E614" s="51">
        <v>16032</v>
      </c>
      <c r="F614" s="1">
        <v>45057</v>
      </c>
      <c r="G614" s="1">
        <v>45060</v>
      </c>
      <c r="H614" s="2" t="s">
        <v>648</v>
      </c>
      <c r="I614" s="2" t="s">
        <v>29</v>
      </c>
      <c r="J614">
        <f>Sheet1[[#This Row],[policy_end_date]]-Sheet1[[#This Row],[policy_start_date]]</f>
        <v>3</v>
      </c>
      <c r="K614" s="5">
        <f>(Sheet1[[#This Row],[policy_end_date]]-Sheet1[[#This Row],[policy_start_date]])/365</f>
        <v>8.21917808219178E-3</v>
      </c>
      <c r="L614" s="2" t="str">
        <f>IF(Sheet1[[#This Row],[coverage_amount]]&lt;300000,"Low",IF(Sheet1[[#This Row],[coverage_amount]]&lt;700000,"Medium","High"))</f>
        <v>Low</v>
      </c>
      <c r="M614" s="2" t="str">
        <f>IF(Sheet1[[#This Row],[annual_premium]]&lt;15000,"Low",IF(Sheet1[[#This Row],[annual_premium]]&lt;35000,"Medium","High"))</f>
        <v>Medium</v>
      </c>
      <c r="N614" s="2">
        <f>YEAR(Sheet1[[#This Row],[policy_start_date]])</f>
        <v>2023</v>
      </c>
      <c r="O614" s="2" t="str">
        <f>TEXT(Sheet1[[#This Row],[policy_start_date]],"mmm")</f>
        <v>May</v>
      </c>
      <c r="P614" s="2" t="str">
        <f>"Q"&amp;ROUNDUP(MONTH(Sheet1[[#This Row],[policy_start_date]])/3,0)</f>
        <v>Q2</v>
      </c>
      <c r="Q614" s="2">
        <f ca="1">DATEDIF(Sheet1[[#This Row],[policy_start_date]],TODAY(),"D")</f>
        <v>1175</v>
      </c>
      <c r="R614" s="2">
        <f>YEAR(Sheet1[[#This Row],[policy_end_date]])</f>
        <v>2023</v>
      </c>
      <c r="S614" s="2" t="str">
        <f>TEXT(Sheet1[[#This Row],[policy_end_date]],"mmm")</f>
        <v>May</v>
      </c>
      <c r="T614" s="2" t="str">
        <f>IF(Sheet1[[#This Row],[status]]="Active","Active","Inactive")</f>
        <v>Inactive</v>
      </c>
      <c r="U614" s="6">
        <f>Sheet1[[#This Row],[coverage_amount]]/Sheet1[[#This Row],[annual_premium]]</f>
        <v>6.9902376497005987</v>
      </c>
    </row>
    <row r="615" spans="1:21" x14ac:dyDescent="0.3">
      <c r="A615" s="2" t="s">
        <v>1421</v>
      </c>
      <c r="B615" s="2" t="s">
        <v>1422</v>
      </c>
      <c r="C615" s="2" t="s">
        <v>39</v>
      </c>
      <c r="D615" s="51">
        <v>263682.73</v>
      </c>
      <c r="E615" s="51">
        <v>16028.28</v>
      </c>
      <c r="F615" s="1">
        <v>44827</v>
      </c>
      <c r="G615" s="1">
        <v>45067</v>
      </c>
      <c r="H615" s="2" t="s">
        <v>1423</v>
      </c>
      <c r="I615" s="2" t="s">
        <v>29</v>
      </c>
      <c r="J615">
        <f>Sheet1[[#This Row],[policy_end_date]]-Sheet1[[#This Row],[policy_start_date]]</f>
        <v>240</v>
      </c>
      <c r="K615" s="5">
        <f>(Sheet1[[#This Row],[policy_end_date]]-Sheet1[[#This Row],[policy_start_date]])/365</f>
        <v>0.65753424657534243</v>
      </c>
      <c r="L615" s="2" t="str">
        <f>IF(Sheet1[[#This Row],[coverage_amount]]&lt;300000,"Low",IF(Sheet1[[#This Row],[coverage_amount]]&lt;700000,"Medium","High"))</f>
        <v>Low</v>
      </c>
      <c r="M615" s="2" t="str">
        <f>IF(Sheet1[[#This Row],[annual_premium]]&lt;15000,"Low",IF(Sheet1[[#This Row],[annual_premium]]&lt;35000,"Medium","High"))</f>
        <v>Medium</v>
      </c>
      <c r="N615" s="2">
        <f>YEAR(Sheet1[[#This Row],[policy_start_date]])</f>
        <v>2022</v>
      </c>
      <c r="O615" s="2" t="str">
        <f>TEXT(Sheet1[[#This Row],[policy_start_date]],"mmm")</f>
        <v>Sep</v>
      </c>
      <c r="P615" s="2" t="str">
        <f>"Q"&amp;ROUNDUP(MONTH(Sheet1[[#This Row],[policy_start_date]])/3,0)</f>
        <v>Q3</v>
      </c>
      <c r="Q615" s="2">
        <f ca="1">DATEDIF(Sheet1[[#This Row],[policy_start_date]],TODAY(),"D")</f>
        <v>1405</v>
      </c>
      <c r="R615" s="2">
        <f>YEAR(Sheet1[[#This Row],[policy_end_date]])</f>
        <v>2023</v>
      </c>
      <c r="S615" s="2" t="str">
        <f>TEXT(Sheet1[[#This Row],[policy_end_date]],"mmm")</f>
        <v>May</v>
      </c>
      <c r="T615" s="2" t="str">
        <f>IF(Sheet1[[#This Row],[status]]="Active","Active","Inactive")</f>
        <v>Inactive</v>
      </c>
      <c r="U615" s="6">
        <f>Sheet1[[#This Row],[coverage_amount]]/Sheet1[[#This Row],[annual_premium]]</f>
        <v>16.45109331756121</v>
      </c>
    </row>
    <row r="616" spans="1:21" x14ac:dyDescent="0.3">
      <c r="A616" s="2" t="s">
        <v>1424</v>
      </c>
      <c r="B616" s="2" t="s">
        <v>1425</v>
      </c>
      <c r="C616" s="2" t="s">
        <v>11</v>
      </c>
      <c r="D616" s="51">
        <v>981826.17</v>
      </c>
      <c r="E616" s="51">
        <v>8107.86</v>
      </c>
      <c r="F616" s="1">
        <v>44964</v>
      </c>
      <c r="G616" s="1">
        <v>45463</v>
      </c>
      <c r="H616" s="2" t="s">
        <v>448</v>
      </c>
      <c r="I616" s="2" t="s">
        <v>18</v>
      </c>
      <c r="J616">
        <f>Sheet1[[#This Row],[policy_end_date]]-Sheet1[[#This Row],[policy_start_date]]</f>
        <v>499</v>
      </c>
      <c r="K616" s="5">
        <f>(Sheet1[[#This Row],[policy_end_date]]-Sheet1[[#This Row],[policy_start_date]])/365</f>
        <v>1.3671232876712329</v>
      </c>
      <c r="L616" s="2" t="str">
        <f>IF(Sheet1[[#This Row],[coverage_amount]]&lt;300000,"Low",IF(Sheet1[[#This Row],[coverage_amount]]&lt;700000,"Medium","High"))</f>
        <v>High</v>
      </c>
      <c r="M616" s="2" t="str">
        <f>IF(Sheet1[[#This Row],[annual_premium]]&lt;15000,"Low",IF(Sheet1[[#This Row],[annual_premium]]&lt;35000,"Medium","High"))</f>
        <v>Low</v>
      </c>
      <c r="N616" s="2">
        <f>YEAR(Sheet1[[#This Row],[policy_start_date]])</f>
        <v>2023</v>
      </c>
      <c r="O616" s="2" t="str">
        <f>TEXT(Sheet1[[#This Row],[policy_start_date]],"mmm")</f>
        <v>Feb</v>
      </c>
      <c r="P616" s="2" t="str">
        <f>"Q"&amp;ROUNDUP(MONTH(Sheet1[[#This Row],[policy_start_date]])/3,0)</f>
        <v>Q1</v>
      </c>
      <c r="Q616" s="2">
        <f ca="1">DATEDIF(Sheet1[[#This Row],[policy_start_date]],TODAY(),"D")</f>
        <v>1268</v>
      </c>
      <c r="R616" s="2">
        <f>YEAR(Sheet1[[#This Row],[policy_end_date]])</f>
        <v>2024</v>
      </c>
      <c r="S616" s="2" t="str">
        <f>TEXT(Sheet1[[#This Row],[policy_end_date]],"mmm")</f>
        <v>Jun</v>
      </c>
      <c r="T616" s="2" t="str">
        <f>IF(Sheet1[[#This Row],[status]]="Active","Active","Inactive")</f>
        <v>Inactive</v>
      </c>
      <c r="U616" s="6">
        <f>Sheet1[[#This Row],[coverage_amount]]/Sheet1[[#This Row],[annual_premium]]</f>
        <v>121.09559982535467</v>
      </c>
    </row>
    <row r="617" spans="1:21" x14ac:dyDescent="0.3">
      <c r="A617" s="2" t="s">
        <v>1426</v>
      </c>
      <c r="B617" s="2" t="s">
        <v>1427</v>
      </c>
      <c r="C617" s="2" t="s">
        <v>27</v>
      </c>
      <c r="D617" s="51">
        <v>363700.2</v>
      </c>
      <c r="E617" s="51">
        <v>16783.64</v>
      </c>
      <c r="F617" s="1">
        <v>44505</v>
      </c>
      <c r="G617" s="1">
        <v>44829</v>
      </c>
      <c r="H617" s="2" t="s">
        <v>1428</v>
      </c>
      <c r="I617" s="2" t="s">
        <v>29</v>
      </c>
      <c r="J617">
        <f>Sheet1[[#This Row],[policy_end_date]]-Sheet1[[#This Row],[policy_start_date]]</f>
        <v>324</v>
      </c>
      <c r="K617" s="5">
        <f>(Sheet1[[#This Row],[policy_end_date]]-Sheet1[[#This Row],[policy_start_date]])/365</f>
        <v>0.88767123287671235</v>
      </c>
      <c r="L617" s="2" t="str">
        <f>IF(Sheet1[[#This Row],[coverage_amount]]&lt;300000,"Low",IF(Sheet1[[#This Row],[coverage_amount]]&lt;700000,"Medium","High"))</f>
        <v>Medium</v>
      </c>
      <c r="M617" s="2" t="str">
        <f>IF(Sheet1[[#This Row],[annual_premium]]&lt;15000,"Low",IF(Sheet1[[#This Row],[annual_premium]]&lt;35000,"Medium","High"))</f>
        <v>Medium</v>
      </c>
      <c r="N617" s="2">
        <f>YEAR(Sheet1[[#This Row],[policy_start_date]])</f>
        <v>2021</v>
      </c>
      <c r="O617" s="2" t="str">
        <f>TEXT(Sheet1[[#This Row],[policy_start_date]],"mmm")</f>
        <v>Nov</v>
      </c>
      <c r="P617" s="2" t="str">
        <f>"Q"&amp;ROUNDUP(MONTH(Sheet1[[#This Row],[policy_start_date]])/3,0)</f>
        <v>Q4</v>
      </c>
      <c r="Q617" s="2">
        <f ca="1">DATEDIF(Sheet1[[#This Row],[policy_start_date]],TODAY(),"D")</f>
        <v>1727</v>
      </c>
      <c r="R617" s="2">
        <f>YEAR(Sheet1[[#This Row],[policy_end_date]])</f>
        <v>2022</v>
      </c>
      <c r="S617" s="2" t="str">
        <f>TEXT(Sheet1[[#This Row],[policy_end_date]],"mmm")</f>
        <v>Sep</v>
      </c>
      <c r="T617" s="2" t="str">
        <f>IF(Sheet1[[#This Row],[status]]="Active","Active","Inactive")</f>
        <v>Inactive</v>
      </c>
      <c r="U617" s="6">
        <f>Sheet1[[#This Row],[coverage_amount]]/Sheet1[[#This Row],[annual_premium]]</f>
        <v>21.669923806754674</v>
      </c>
    </row>
    <row r="618" spans="1:21" x14ac:dyDescent="0.3">
      <c r="A618" s="2" t="s">
        <v>1429</v>
      </c>
      <c r="B618" s="2" t="s">
        <v>1430</v>
      </c>
      <c r="C618" s="2" t="s">
        <v>27</v>
      </c>
      <c r="D618" s="51">
        <v>699034.85</v>
      </c>
      <c r="E618" s="51">
        <v>26989.91</v>
      </c>
      <c r="F618" s="1">
        <v>44599</v>
      </c>
      <c r="G618" s="1">
        <v>44926</v>
      </c>
      <c r="H618" s="2" t="s">
        <v>1431</v>
      </c>
      <c r="I618" s="2" t="s">
        <v>18</v>
      </c>
      <c r="J618">
        <f>Sheet1[[#This Row],[policy_end_date]]-Sheet1[[#This Row],[policy_start_date]]</f>
        <v>327</v>
      </c>
      <c r="K618" s="5">
        <f>(Sheet1[[#This Row],[policy_end_date]]-Sheet1[[#This Row],[policy_start_date]])/365</f>
        <v>0.89589041095890409</v>
      </c>
      <c r="L618" s="2" t="str">
        <f>IF(Sheet1[[#This Row],[coverage_amount]]&lt;300000,"Low",IF(Sheet1[[#This Row],[coverage_amount]]&lt;700000,"Medium","High"))</f>
        <v>Medium</v>
      </c>
      <c r="M618" s="2" t="str">
        <f>IF(Sheet1[[#This Row],[annual_premium]]&lt;15000,"Low",IF(Sheet1[[#This Row],[annual_premium]]&lt;35000,"Medium","High"))</f>
        <v>Medium</v>
      </c>
      <c r="N618" s="2">
        <f>YEAR(Sheet1[[#This Row],[policy_start_date]])</f>
        <v>2022</v>
      </c>
      <c r="O618" s="2" t="str">
        <f>TEXT(Sheet1[[#This Row],[policy_start_date]],"mmm")</f>
        <v>Feb</v>
      </c>
      <c r="P618" s="2" t="str">
        <f>"Q"&amp;ROUNDUP(MONTH(Sheet1[[#This Row],[policy_start_date]])/3,0)</f>
        <v>Q1</v>
      </c>
      <c r="Q618" s="2">
        <f ca="1">DATEDIF(Sheet1[[#This Row],[policy_start_date]],TODAY(),"D")</f>
        <v>1633</v>
      </c>
      <c r="R618" s="2">
        <f>YEAR(Sheet1[[#This Row],[policy_end_date]])</f>
        <v>2022</v>
      </c>
      <c r="S618" s="2" t="str">
        <f>TEXT(Sheet1[[#This Row],[policy_end_date]],"mmm")</f>
        <v>Dec</v>
      </c>
      <c r="T618" s="2" t="str">
        <f>IF(Sheet1[[#This Row],[status]]="Active","Active","Inactive")</f>
        <v>Inactive</v>
      </c>
      <c r="U618" s="6">
        <f>Sheet1[[#This Row],[coverage_amount]]/Sheet1[[#This Row],[annual_premium]]</f>
        <v>25.899858502677482</v>
      </c>
    </row>
    <row r="619" spans="1:21" x14ac:dyDescent="0.3">
      <c r="A619" s="2" t="s">
        <v>1432</v>
      </c>
      <c r="B619" s="2" t="s">
        <v>712</v>
      </c>
      <c r="C619" s="2" t="s">
        <v>35</v>
      </c>
      <c r="D619" s="51">
        <v>827685.25</v>
      </c>
      <c r="E619" s="51">
        <v>19169.64</v>
      </c>
      <c r="F619" s="1">
        <v>45141</v>
      </c>
      <c r="G619" s="1">
        <v>45468</v>
      </c>
      <c r="H619" s="2" t="s">
        <v>21</v>
      </c>
      <c r="I619" s="2" t="s">
        <v>18</v>
      </c>
      <c r="J619">
        <f>Sheet1[[#This Row],[policy_end_date]]-Sheet1[[#This Row],[policy_start_date]]</f>
        <v>327</v>
      </c>
      <c r="K619" s="5">
        <f>(Sheet1[[#This Row],[policy_end_date]]-Sheet1[[#This Row],[policy_start_date]])/365</f>
        <v>0.89589041095890409</v>
      </c>
      <c r="L619" s="2" t="str">
        <f>IF(Sheet1[[#This Row],[coverage_amount]]&lt;300000,"Low",IF(Sheet1[[#This Row],[coverage_amount]]&lt;700000,"Medium","High"))</f>
        <v>High</v>
      </c>
      <c r="M619" s="2" t="str">
        <f>IF(Sheet1[[#This Row],[annual_premium]]&lt;15000,"Low",IF(Sheet1[[#This Row],[annual_premium]]&lt;35000,"Medium","High"))</f>
        <v>Medium</v>
      </c>
      <c r="N619" s="2">
        <f>YEAR(Sheet1[[#This Row],[policy_start_date]])</f>
        <v>2023</v>
      </c>
      <c r="O619" s="2" t="str">
        <f>TEXT(Sheet1[[#This Row],[policy_start_date]],"mmm")</f>
        <v>Aug</v>
      </c>
      <c r="P619" s="2" t="str">
        <f>"Q"&amp;ROUNDUP(MONTH(Sheet1[[#This Row],[policy_start_date]])/3,0)</f>
        <v>Q3</v>
      </c>
      <c r="Q619" s="2">
        <f ca="1">DATEDIF(Sheet1[[#This Row],[policy_start_date]],TODAY(),"D")</f>
        <v>1091</v>
      </c>
      <c r="R619" s="2">
        <f>YEAR(Sheet1[[#This Row],[policy_end_date]])</f>
        <v>2024</v>
      </c>
      <c r="S619" s="2" t="str">
        <f>TEXT(Sheet1[[#This Row],[policy_end_date]],"mmm")</f>
        <v>Jun</v>
      </c>
      <c r="T619" s="2" t="str">
        <f>IF(Sheet1[[#This Row],[status]]="Active","Active","Inactive")</f>
        <v>Inactive</v>
      </c>
      <c r="U619" s="6">
        <f>Sheet1[[#This Row],[coverage_amount]]/Sheet1[[#This Row],[annual_premium]]</f>
        <v>43.176880212669616</v>
      </c>
    </row>
    <row r="620" spans="1:21" x14ac:dyDescent="0.3">
      <c r="A620" s="2" t="s">
        <v>1433</v>
      </c>
      <c r="B620" s="2" t="s">
        <v>1434</v>
      </c>
      <c r="C620" s="2" t="s">
        <v>16</v>
      </c>
      <c r="D620" s="51">
        <v>370663.55</v>
      </c>
      <c r="E620" s="51">
        <v>48013.77</v>
      </c>
      <c r="F620" s="1">
        <v>45253</v>
      </c>
      <c r="G620" s="1">
        <v>45532</v>
      </c>
      <c r="H620" s="2" t="s">
        <v>839</v>
      </c>
      <c r="I620" s="2" t="s">
        <v>29</v>
      </c>
      <c r="J620">
        <f>Sheet1[[#This Row],[policy_end_date]]-Sheet1[[#This Row],[policy_start_date]]</f>
        <v>279</v>
      </c>
      <c r="K620" s="5">
        <f>(Sheet1[[#This Row],[policy_end_date]]-Sheet1[[#This Row],[policy_start_date]])/365</f>
        <v>0.76438356164383559</v>
      </c>
      <c r="L620" s="2" t="str">
        <f>IF(Sheet1[[#This Row],[coverage_amount]]&lt;300000,"Low",IF(Sheet1[[#This Row],[coverage_amount]]&lt;700000,"Medium","High"))</f>
        <v>Medium</v>
      </c>
      <c r="M620" s="2" t="str">
        <f>IF(Sheet1[[#This Row],[annual_premium]]&lt;15000,"Low",IF(Sheet1[[#This Row],[annual_premium]]&lt;35000,"Medium","High"))</f>
        <v>High</v>
      </c>
      <c r="N620" s="2">
        <f>YEAR(Sheet1[[#This Row],[policy_start_date]])</f>
        <v>2023</v>
      </c>
      <c r="O620" s="2" t="str">
        <f>TEXT(Sheet1[[#This Row],[policy_start_date]],"mmm")</f>
        <v>Nov</v>
      </c>
      <c r="P620" s="2" t="str">
        <f>"Q"&amp;ROUNDUP(MONTH(Sheet1[[#This Row],[policy_start_date]])/3,0)</f>
        <v>Q4</v>
      </c>
      <c r="Q620" s="2">
        <f ca="1">DATEDIF(Sheet1[[#This Row],[policy_start_date]],TODAY(),"D")</f>
        <v>979</v>
      </c>
      <c r="R620" s="2">
        <f>YEAR(Sheet1[[#This Row],[policy_end_date]])</f>
        <v>2024</v>
      </c>
      <c r="S620" s="2" t="str">
        <f>TEXT(Sheet1[[#This Row],[policy_end_date]],"mmm")</f>
        <v>Aug</v>
      </c>
      <c r="T620" s="2" t="str">
        <f>IF(Sheet1[[#This Row],[status]]="Active","Active","Inactive")</f>
        <v>Inactive</v>
      </c>
      <c r="U620" s="6">
        <f>Sheet1[[#This Row],[coverage_amount]]/Sheet1[[#This Row],[annual_premium]]</f>
        <v>7.7199426331237895</v>
      </c>
    </row>
    <row r="621" spans="1:21" x14ac:dyDescent="0.3">
      <c r="A621" s="2" t="s">
        <v>1435</v>
      </c>
      <c r="B621" s="2" t="s">
        <v>1436</v>
      </c>
      <c r="C621" s="2" t="s">
        <v>35</v>
      </c>
      <c r="D621" s="51">
        <v>952901.27</v>
      </c>
      <c r="E621" s="51">
        <v>44482.080000000002</v>
      </c>
      <c r="F621" s="1">
        <v>45301</v>
      </c>
      <c r="G621" s="1">
        <v>45546</v>
      </c>
      <c r="H621" s="2" t="s">
        <v>1437</v>
      </c>
      <c r="I621" s="2" t="s">
        <v>29</v>
      </c>
      <c r="J621">
        <f>Sheet1[[#This Row],[policy_end_date]]-Sheet1[[#This Row],[policy_start_date]]</f>
        <v>245</v>
      </c>
      <c r="K621" s="5">
        <f>(Sheet1[[#This Row],[policy_end_date]]-Sheet1[[#This Row],[policy_start_date]])/365</f>
        <v>0.67123287671232879</v>
      </c>
      <c r="L621" s="2" t="str">
        <f>IF(Sheet1[[#This Row],[coverage_amount]]&lt;300000,"Low",IF(Sheet1[[#This Row],[coverage_amount]]&lt;700000,"Medium","High"))</f>
        <v>High</v>
      </c>
      <c r="M621" s="2" t="str">
        <f>IF(Sheet1[[#This Row],[annual_premium]]&lt;15000,"Low",IF(Sheet1[[#This Row],[annual_premium]]&lt;35000,"Medium","High"))</f>
        <v>High</v>
      </c>
      <c r="N621" s="2">
        <f>YEAR(Sheet1[[#This Row],[policy_start_date]])</f>
        <v>2024</v>
      </c>
      <c r="O621" s="2" t="str">
        <f>TEXT(Sheet1[[#This Row],[policy_start_date]],"mmm")</f>
        <v>Jan</v>
      </c>
      <c r="P621" s="2" t="str">
        <f>"Q"&amp;ROUNDUP(MONTH(Sheet1[[#This Row],[policy_start_date]])/3,0)</f>
        <v>Q1</v>
      </c>
      <c r="Q621" s="2">
        <f ca="1">DATEDIF(Sheet1[[#This Row],[policy_start_date]],TODAY(),"D")</f>
        <v>931</v>
      </c>
      <c r="R621" s="2">
        <f>YEAR(Sheet1[[#This Row],[policy_end_date]])</f>
        <v>2024</v>
      </c>
      <c r="S621" s="2" t="str">
        <f>TEXT(Sheet1[[#This Row],[policy_end_date]],"mmm")</f>
        <v>Sep</v>
      </c>
      <c r="T621" s="2" t="str">
        <f>IF(Sheet1[[#This Row],[status]]="Active","Active","Inactive")</f>
        <v>Inactive</v>
      </c>
      <c r="U621" s="6">
        <f>Sheet1[[#This Row],[coverage_amount]]/Sheet1[[#This Row],[annual_premium]]</f>
        <v>21.422138308280548</v>
      </c>
    </row>
    <row r="622" spans="1:21" x14ac:dyDescent="0.3">
      <c r="A622" s="2" t="s">
        <v>1438</v>
      </c>
      <c r="B622" s="2" t="s">
        <v>518</v>
      </c>
      <c r="C622" s="2" t="s">
        <v>27</v>
      </c>
      <c r="D622" s="51">
        <v>374876.15999999997</v>
      </c>
      <c r="E622" s="51">
        <v>24333.19</v>
      </c>
      <c r="F622" s="1">
        <v>44125</v>
      </c>
      <c r="G622" s="1">
        <v>44799</v>
      </c>
      <c r="H622" s="2" t="s">
        <v>554</v>
      </c>
      <c r="I622" s="2" t="s">
        <v>13</v>
      </c>
      <c r="J622">
        <f>Sheet1[[#This Row],[policy_end_date]]-Sheet1[[#This Row],[policy_start_date]]</f>
        <v>674</v>
      </c>
      <c r="K622" s="5">
        <f>(Sheet1[[#This Row],[policy_end_date]]-Sheet1[[#This Row],[policy_start_date]])/365</f>
        <v>1.8465753424657534</v>
      </c>
      <c r="L622" s="2" t="str">
        <f>IF(Sheet1[[#This Row],[coverage_amount]]&lt;300000,"Low",IF(Sheet1[[#This Row],[coverage_amount]]&lt;700000,"Medium","High"))</f>
        <v>Medium</v>
      </c>
      <c r="M622" s="2" t="str">
        <f>IF(Sheet1[[#This Row],[annual_premium]]&lt;15000,"Low",IF(Sheet1[[#This Row],[annual_premium]]&lt;35000,"Medium","High"))</f>
        <v>Medium</v>
      </c>
      <c r="N622" s="2">
        <f>YEAR(Sheet1[[#This Row],[policy_start_date]])</f>
        <v>2020</v>
      </c>
      <c r="O622" s="2" t="str">
        <f>TEXT(Sheet1[[#This Row],[policy_start_date]],"mmm")</f>
        <v>Oct</v>
      </c>
      <c r="P622" s="2" t="str">
        <f>"Q"&amp;ROUNDUP(MONTH(Sheet1[[#This Row],[policy_start_date]])/3,0)</f>
        <v>Q4</v>
      </c>
      <c r="Q622" s="2">
        <f ca="1">DATEDIF(Sheet1[[#This Row],[policy_start_date]],TODAY(),"D")</f>
        <v>2107</v>
      </c>
      <c r="R622" s="2">
        <f>YEAR(Sheet1[[#This Row],[policy_end_date]])</f>
        <v>2022</v>
      </c>
      <c r="S622" s="2" t="str">
        <f>TEXT(Sheet1[[#This Row],[policy_end_date]],"mmm")</f>
        <v>Aug</v>
      </c>
      <c r="T622" s="2" t="str">
        <f>IF(Sheet1[[#This Row],[status]]="Active","Active","Inactive")</f>
        <v>Active</v>
      </c>
      <c r="U622" s="6">
        <f>Sheet1[[#This Row],[coverage_amount]]/Sheet1[[#This Row],[annual_premium]]</f>
        <v>15.405960336478694</v>
      </c>
    </row>
    <row r="623" spans="1:21" x14ac:dyDescent="0.3">
      <c r="A623" s="2" t="s">
        <v>1439</v>
      </c>
      <c r="B623" s="2" t="s">
        <v>1328</v>
      </c>
      <c r="C623" s="2" t="s">
        <v>11</v>
      </c>
      <c r="D623" s="51">
        <v>683924.95</v>
      </c>
      <c r="E623" s="51">
        <v>4862.63</v>
      </c>
      <c r="F623" s="1">
        <v>45431</v>
      </c>
      <c r="G623" s="1">
        <v>45795</v>
      </c>
      <c r="H623" s="2" t="s">
        <v>866</v>
      </c>
      <c r="I623" s="2" t="s">
        <v>29</v>
      </c>
      <c r="J623">
        <f>Sheet1[[#This Row],[policy_end_date]]-Sheet1[[#This Row],[policy_start_date]]</f>
        <v>364</v>
      </c>
      <c r="K623" s="5">
        <f>(Sheet1[[#This Row],[policy_end_date]]-Sheet1[[#This Row],[policy_start_date]])/365</f>
        <v>0.99726027397260275</v>
      </c>
      <c r="L623" s="2" t="str">
        <f>IF(Sheet1[[#This Row],[coverage_amount]]&lt;300000,"Low",IF(Sheet1[[#This Row],[coverage_amount]]&lt;700000,"Medium","High"))</f>
        <v>Medium</v>
      </c>
      <c r="M623" s="2" t="str">
        <f>IF(Sheet1[[#This Row],[annual_premium]]&lt;15000,"Low",IF(Sheet1[[#This Row],[annual_premium]]&lt;35000,"Medium","High"))</f>
        <v>Low</v>
      </c>
      <c r="N623" s="2">
        <f>YEAR(Sheet1[[#This Row],[policy_start_date]])</f>
        <v>2024</v>
      </c>
      <c r="O623" s="2" t="str">
        <f>TEXT(Sheet1[[#This Row],[policy_start_date]],"mmm")</f>
        <v>May</v>
      </c>
      <c r="P623" s="2" t="str">
        <f>"Q"&amp;ROUNDUP(MONTH(Sheet1[[#This Row],[policy_start_date]])/3,0)</f>
        <v>Q2</v>
      </c>
      <c r="Q623" s="2">
        <f ca="1">DATEDIF(Sheet1[[#This Row],[policy_start_date]],TODAY(),"D")</f>
        <v>801</v>
      </c>
      <c r="R623" s="2">
        <f>YEAR(Sheet1[[#This Row],[policy_end_date]])</f>
        <v>2025</v>
      </c>
      <c r="S623" s="2" t="str">
        <f>TEXT(Sheet1[[#This Row],[policy_end_date]],"mmm")</f>
        <v>May</v>
      </c>
      <c r="T623" s="2" t="str">
        <f>IF(Sheet1[[#This Row],[status]]="Active","Active","Inactive")</f>
        <v>Inactive</v>
      </c>
      <c r="U623" s="6">
        <f>Sheet1[[#This Row],[coverage_amount]]/Sheet1[[#This Row],[annual_premium]]</f>
        <v>140.64918572871059</v>
      </c>
    </row>
    <row r="624" spans="1:21" x14ac:dyDescent="0.3">
      <c r="A624" s="2" t="s">
        <v>1440</v>
      </c>
      <c r="B624" s="2" t="s">
        <v>1441</v>
      </c>
      <c r="C624" s="2" t="s">
        <v>16</v>
      </c>
      <c r="D624" s="51">
        <v>360357.28</v>
      </c>
      <c r="E624" s="51">
        <v>38939.01</v>
      </c>
      <c r="F624" s="1">
        <v>45397</v>
      </c>
      <c r="G624" s="1">
        <v>45770</v>
      </c>
      <c r="H624" s="2" t="s">
        <v>1442</v>
      </c>
      <c r="I624" s="2" t="s">
        <v>29</v>
      </c>
      <c r="J624">
        <f>Sheet1[[#This Row],[policy_end_date]]-Sheet1[[#This Row],[policy_start_date]]</f>
        <v>373</v>
      </c>
      <c r="K624" s="5">
        <f>(Sheet1[[#This Row],[policy_end_date]]-Sheet1[[#This Row],[policy_start_date]])/365</f>
        <v>1.021917808219178</v>
      </c>
      <c r="L624" s="2" t="str">
        <f>IF(Sheet1[[#This Row],[coverage_amount]]&lt;300000,"Low",IF(Sheet1[[#This Row],[coverage_amount]]&lt;700000,"Medium","High"))</f>
        <v>Medium</v>
      </c>
      <c r="M624" s="2" t="str">
        <f>IF(Sheet1[[#This Row],[annual_premium]]&lt;15000,"Low",IF(Sheet1[[#This Row],[annual_premium]]&lt;35000,"Medium","High"))</f>
        <v>High</v>
      </c>
      <c r="N624" s="2">
        <f>YEAR(Sheet1[[#This Row],[policy_start_date]])</f>
        <v>2024</v>
      </c>
      <c r="O624" s="2" t="str">
        <f>TEXT(Sheet1[[#This Row],[policy_start_date]],"mmm")</f>
        <v>Apr</v>
      </c>
      <c r="P624" s="2" t="str">
        <f>"Q"&amp;ROUNDUP(MONTH(Sheet1[[#This Row],[policy_start_date]])/3,0)</f>
        <v>Q2</v>
      </c>
      <c r="Q624" s="2">
        <f ca="1">DATEDIF(Sheet1[[#This Row],[policy_start_date]],TODAY(),"D")</f>
        <v>835</v>
      </c>
      <c r="R624" s="2">
        <f>YEAR(Sheet1[[#This Row],[policy_end_date]])</f>
        <v>2025</v>
      </c>
      <c r="S624" s="2" t="str">
        <f>TEXT(Sheet1[[#This Row],[policy_end_date]],"mmm")</f>
        <v>Apr</v>
      </c>
      <c r="T624" s="2" t="str">
        <f>IF(Sheet1[[#This Row],[status]]="Active","Active","Inactive")</f>
        <v>Inactive</v>
      </c>
      <c r="U624" s="6">
        <f>Sheet1[[#This Row],[coverage_amount]]/Sheet1[[#This Row],[annual_premium]]</f>
        <v>9.2544027185077375</v>
      </c>
    </row>
    <row r="625" spans="1:21" x14ac:dyDescent="0.3">
      <c r="A625" s="2" t="s">
        <v>1443</v>
      </c>
      <c r="B625" s="2" t="s">
        <v>1444</v>
      </c>
      <c r="C625" s="2" t="s">
        <v>11</v>
      </c>
      <c r="D625" s="51">
        <v>666638.82999999996</v>
      </c>
      <c r="E625" s="51">
        <v>16571.5</v>
      </c>
      <c r="F625" s="1">
        <v>45267</v>
      </c>
      <c r="G625" s="1">
        <v>45770</v>
      </c>
      <c r="H625" s="2" t="s">
        <v>1301</v>
      </c>
      <c r="I625" s="2" t="s">
        <v>18</v>
      </c>
      <c r="J625">
        <f>Sheet1[[#This Row],[policy_end_date]]-Sheet1[[#This Row],[policy_start_date]]</f>
        <v>503</v>
      </c>
      <c r="K625" s="5">
        <f>(Sheet1[[#This Row],[policy_end_date]]-Sheet1[[#This Row],[policy_start_date]])/365</f>
        <v>1.3780821917808219</v>
      </c>
      <c r="L625" s="2" t="str">
        <f>IF(Sheet1[[#This Row],[coverage_amount]]&lt;300000,"Low",IF(Sheet1[[#This Row],[coverage_amount]]&lt;700000,"Medium","High"))</f>
        <v>Medium</v>
      </c>
      <c r="M625" s="2" t="str">
        <f>IF(Sheet1[[#This Row],[annual_premium]]&lt;15000,"Low",IF(Sheet1[[#This Row],[annual_premium]]&lt;35000,"Medium","High"))</f>
        <v>Medium</v>
      </c>
      <c r="N625" s="2">
        <f>YEAR(Sheet1[[#This Row],[policy_start_date]])</f>
        <v>2023</v>
      </c>
      <c r="O625" s="2" t="str">
        <f>TEXT(Sheet1[[#This Row],[policy_start_date]],"mmm")</f>
        <v>Dec</v>
      </c>
      <c r="P625" s="2" t="str">
        <f>"Q"&amp;ROUNDUP(MONTH(Sheet1[[#This Row],[policy_start_date]])/3,0)</f>
        <v>Q4</v>
      </c>
      <c r="Q625" s="2">
        <f ca="1">DATEDIF(Sheet1[[#This Row],[policy_start_date]],TODAY(),"D")</f>
        <v>965</v>
      </c>
      <c r="R625" s="2">
        <f>YEAR(Sheet1[[#This Row],[policy_end_date]])</f>
        <v>2025</v>
      </c>
      <c r="S625" s="2" t="str">
        <f>TEXT(Sheet1[[#This Row],[policy_end_date]],"mmm")</f>
        <v>Apr</v>
      </c>
      <c r="T625" s="2" t="str">
        <f>IF(Sheet1[[#This Row],[status]]="Active","Active","Inactive")</f>
        <v>Inactive</v>
      </c>
      <c r="U625" s="6">
        <f>Sheet1[[#This Row],[coverage_amount]]/Sheet1[[#This Row],[annual_premium]]</f>
        <v>40.228031861931626</v>
      </c>
    </row>
    <row r="626" spans="1:21" x14ac:dyDescent="0.3">
      <c r="A626" s="2" t="s">
        <v>1445</v>
      </c>
      <c r="B626" s="2" t="s">
        <v>1446</v>
      </c>
      <c r="C626" s="2" t="s">
        <v>35</v>
      </c>
      <c r="D626" s="51">
        <v>932949.74</v>
      </c>
      <c r="E626" s="51">
        <v>46107.77</v>
      </c>
      <c r="F626" s="1">
        <v>44295</v>
      </c>
      <c r="G626" s="1">
        <v>45205</v>
      </c>
      <c r="H626" s="2" t="s">
        <v>1447</v>
      </c>
      <c r="I626" s="2" t="s">
        <v>18</v>
      </c>
      <c r="J626">
        <f>Sheet1[[#This Row],[policy_end_date]]-Sheet1[[#This Row],[policy_start_date]]</f>
        <v>910</v>
      </c>
      <c r="K626" s="5">
        <f>(Sheet1[[#This Row],[policy_end_date]]-Sheet1[[#This Row],[policy_start_date]])/365</f>
        <v>2.493150684931507</v>
      </c>
      <c r="L626" s="2" t="str">
        <f>IF(Sheet1[[#This Row],[coverage_amount]]&lt;300000,"Low",IF(Sheet1[[#This Row],[coverage_amount]]&lt;700000,"Medium","High"))</f>
        <v>High</v>
      </c>
      <c r="M626" s="2" t="str">
        <f>IF(Sheet1[[#This Row],[annual_premium]]&lt;15000,"Low",IF(Sheet1[[#This Row],[annual_premium]]&lt;35000,"Medium","High"))</f>
        <v>High</v>
      </c>
      <c r="N626" s="2">
        <f>YEAR(Sheet1[[#This Row],[policy_start_date]])</f>
        <v>2021</v>
      </c>
      <c r="O626" s="2" t="str">
        <f>TEXT(Sheet1[[#This Row],[policy_start_date]],"mmm")</f>
        <v>Apr</v>
      </c>
      <c r="P626" s="2" t="str">
        <f>"Q"&amp;ROUNDUP(MONTH(Sheet1[[#This Row],[policy_start_date]])/3,0)</f>
        <v>Q2</v>
      </c>
      <c r="Q626" s="2">
        <f ca="1">DATEDIF(Sheet1[[#This Row],[policy_start_date]],TODAY(),"D")</f>
        <v>1937</v>
      </c>
      <c r="R626" s="2">
        <f>YEAR(Sheet1[[#This Row],[policy_end_date]])</f>
        <v>2023</v>
      </c>
      <c r="S626" s="2" t="str">
        <f>TEXT(Sheet1[[#This Row],[policy_end_date]],"mmm")</f>
        <v>Oct</v>
      </c>
      <c r="T626" s="2" t="str">
        <f>IF(Sheet1[[#This Row],[status]]="Active","Active","Inactive")</f>
        <v>Inactive</v>
      </c>
      <c r="U626" s="6">
        <f>Sheet1[[#This Row],[coverage_amount]]/Sheet1[[#This Row],[annual_premium]]</f>
        <v>20.23411108366334</v>
      </c>
    </row>
    <row r="627" spans="1:21" x14ac:dyDescent="0.3">
      <c r="A627" s="2" t="s">
        <v>1448</v>
      </c>
      <c r="B627" s="2" t="s">
        <v>1211</v>
      </c>
      <c r="C627" s="2" t="s">
        <v>39</v>
      </c>
      <c r="D627" s="51">
        <v>248125.83</v>
      </c>
      <c r="E627" s="51">
        <v>8898.92</v>
      </c>
      <c r="F627" s="1">
        <v>44650</v>
      </c>
      <c r="G627" s="1">
        <v>45656</v>
      </c>
      <c r="H627" s="2" t="s">
        <v>1449</v>
      </c>
      <c r="I627" s="2" t="s">
        <v>13</v>
      </c>
      <c r="J627">
        <f>Sheet1[[#This Row],[policy_end_date]]-Sheet1[[#This Row],[policy_start_date]]</f>
        <v>1006</v>
      </c>
      <c r="K627" s="5">
        <f>(Sheet1[[#This Row],[policy_end_date]]-Sheet1[[#This Row],[policy_start_date]])/365</f>
        <v>2.7561643835616438</v>
      </c>
      <c r="L627" s="2" t="str">
        <f>IF(Sheet1[[#This Row],[coverage_amount]]&lt;300000,"Low",IF(Sheet1[[#This Row],[coverage_amount]]&lt;700000,"Medium","High"))</f>
        <v>Low</v>
      </c>
      <c r="M627" s="2" t="str">
        <f>IF(Sheet1[[#This Row],[annual_premium]]&lt;15000,"Low",IF(Sheet1[[#This Row],[annual_premium]]&lt;35000,"Medium","High"))</f>
        <v>Low</v>
      </c>
      <c r="N627" s="2">
        <f>YEAR(Sheet1[[#This Row],[policy_start_date]])</f>
        <v>2022</v>
      </c>
      <c r="O627" s="2" t="str">
        <f>TEXT(Sheet1[[#This Row],[policy_start_date]],"mmm")</f>
        <v>Mar</v>
      </c>
      <c r="P627" s="2" t="str">
        <f>"Q"&amp;ROUNDUP(MONTH(Sheet1[[#This Row],[policy_start_date]])/3,0)</f>
        <v>Q1</v>
      </c>
      <c r="Q627" s="2">
        <f ca="1">DATEDIF(Sheet1[[#This Row],[policy_start_date]],TODAY(),"D")</f>
        <v>1582</v>
      </c>
      <c r="R627" s="2">
        <f>YEAR(Sheet1[[#This Row],[policy_end_date]])</f>
        <v>2024</v>
      </c>
      <c r="S627" s="2" t="str">
        <f>TEXT(Sheet1[[#This Row],[policy_end_date]],"mmm")</f>
        <v>Dec</v>
      </c>
      <c r="T627" s="2" t="str">
        <f>IF(Sheet1[[#This Row],[status]]="Active","Active","Inactive")</f>
        <v>Active</v>
      </c>
      <c r="U627" s="6">
        <f>Sheet1[[#This Row],[coverage_amount]]/Sheet1[[#This Row],[annual_premium]]</f>
        <v>27.882690259042668</v>
      </c>
    </row>
    <row r="628" spans="1:21" x14ac:dyDescent="0.3">
      <c r="A628" s="2" t="s">
        <v>1450</v>
      </c>
      <c r="B628" s="2" t="s">
        <v>1451</v>
      </c>
      <c r="C628" s="2" t="s">
        <v>16</v>
      </c>
      <c r="D628" s="51">
        <v>215935.48</v>
      </c>
      <c r="E628" s="51">
        <v>7970.92</v>
      </c>
      <c r="F628" s="1">
        <v>45096</v>
      </c>
      <c r="G628" s="1">
        <v>45351</v>
      </c>
      <c r="H628" s="2" t="s">
        <v>943</v>
      </c>
      <c r="I628" s="2" t="s">
        <v>18</v>
      </c>
      <c r="J628">
        <f>Sheet1[[#This Row],[policy_end_date]]-Sheet1[[#This Row],[policy_start_date]]</f>
        <v>255</v>
      </c>
      <c r="K628" s="5">
        <f>(Sheet1[[#This Row],[policy_end_date]]-Sheet1[[#This Row],[policy_start_date]])/365</f>
        <v>0.69863013698630139</v>
      </c>
      <c r="L628" s="2" t="str">
        <f>IF(Sheet1[[#This Row],[coverage_amount]]&lt;300000,"Low",IF(Sheet1[[#This Row],[coverage_amount]]&lt;700000,"Medium","High"))</f>
        <v>Low</v>
      </c>
      <c r="M628" s="2" t="str">
        <f>IF(Sheet1[[#This Row],[annual_premium]]&lt;15000,"Low",IF(Sheet1[[#This Row],[annual_premium]]&lt;35000,"Medium","High"))</f>
        <v>Low</v>
      </c>
      <c r="N628" s="2">
        <f>YEAR(Sheet1[[#This Row],[policy_start_date]])</f>
        <v>2023</v>
      </c>
      <c r="O628" s="2" t="str">
        <f>TEXT(Sheet1[[#This Row],[policy_start_date]],"mmm")</f>
        <v>Jun</v>
      </c>
      <c r="P628" s="2" t="str">
        <f>"Q"&amp;ROUNDUP(MONTH(Sheet1[[#This Row],[policy_start_date]])/3,0)</f>
        <v>Q2</v>
      </c>
      <c r="Q628" s="2">
        <f ca="1">DATEDIF(Sheet1[[#This Row],[policy_start_date]],TODAY(),"D")</f>
        <v>1136</v>
      </c>
      <c r="R628" s="2">
        <f>YEAR(Sheet1[[#This Row],[policy_end_date]])</f>
        <v>2024</v>
      </c>
      <c r="S628" s="2" t="str">
        <f>TEXT(Sheet1[[#This Row],[policy_end_date]],"mmm")</f>
        <v>Feb</v>
      </c>
      <c r="T628" s="2" t="str">
        <f>IF(Sheet1[[#This Row],[status]]="Active","Active","Inactive")</f>
        <v>Inactive</v>
      </c>
      <c r="U628" s="6">
        <f>Sheet1[[#This Row],[coverage_amount]]/Sheet1[[#This Row],[annual_premium]]</f>
        <v>27.090408635389643</v>
      </c>
    </row>
    <row r="629" spans="1:21" x14ac:dyDescent="0.3">
      <c r="A629" s="2" t="s">
        <v>1452</v>
      </c>
      <c r="B629" s="2" t="s">
        <v>663</v>
      </c>
      <c r="C629" s="2" t="s">
        <v>16</v>
      </c>
      <c r="D629" s="51">
        <v>365138.49</v>
      </c>
      <c r="E629" s="51">
        <v>29345.02</v>
      </c>
      <c r="F629" s="1">
        <v>45139</v>
      </c>
      <c r="G629" s="1">
        <v>45501</v>
      </c>
      <c r="H629" s="2" t="s">
        <v>24</v>
      </c>
      <c r="I629" s="2" t="s">
        <v>13</v>
      </c>
      <c r="J629">
        <f>Sheet1[[#This Row],[policy_end_date]]-Sheet1[[#This Row],[policy_start_date]]</f>
        <v>362</v>
      </c>
      <c r="K629" s="5">
        <f>(Sheet1[[#This Row],[policy_end_date]]-Sheet1[[#This Row],[policy_start_date]])/365</f>
        <v>0.99178082191780825</v>
      </c>
      <c r="L629" s="2" t="str">
        <f>IF(Sheet1[[#This Row],[coverage_amount]]&lt;300000,"Low",IF(Sheet1[[#This Row],[coverage_amount]]&lt;700000,"Medium","High"))</f>
        <v>Medium</v>
      </c>
      <c r="M629" s="2" t="str">
        <f>IF(Sheet1[[#This Row],[annual_premium]]&lt;15000,"Low",IF(Sheet1[[#This Row],[annual_premium]]&lt;35000,"Medium","High"))</f>
        <v>Medium</v>
      </c>
      <c r="N629" s="2">
        <f>YEAR(Sheet1[[#This Row],[policy_start_date]])</f>
        <v>2023</v>
      </c>
      <c r="O629" s="2" t="str">
        <f>TEXT(Sheet1[[#This Row],[policy_start_date]],"mmm")</f>
        <v>Aug</v>
      </c>
      <c r="P629" s="2" t="str">
        <f>"Q"&amp;ROUNDUP(MONTH(Sheet1[[#This Row],[policy_start_date]])/3,0)</f>
        <v>Q3</v>
      </c>
      <c r="Q629" s="2">
        <f ca="1">DATEDIF(Sheet1[[#This Row],[policy_start_date]],TODAY(),"D")</f>
        <v>1093</v>
      </c>
      <c r="R629" s="2">
        <f>YEAR(Sheet1[[#This Row],[policy_end_date]])</f>
        <v>2024</v>
      </c>
      <c r="S629" s="2" t="str">
        <f>TEXT(Sheet1[[#This Row],[policy_end_date]],"mmm")</f>
        <v>Jul</v>
      </c>
      <c r="T629" s="2" t="str">
        <f>IF(Sheet1[[#This Row],[status]]="Active","Active","Inactive")</f>
        <v>Active</v>
      </c>
      <c r="U629" s="6">
        <f>Sheet1[[#This Row],[coverage_amount]]/Sheet1[[#This Row],[annual_premium]]</f>
        <v>12.442945685503025</v>
      </c>
    </row>
    <row r="630" spans="1:21" x14ac:dyDescent="0.3">
      <c r="A630" s="2" t="s">
        <v>1453</v>
      </c>
      <c r="B630" s="2" t="s">
        <v>1454</v>
      </c>
      <c r="C630" s="2" t="s">
        <v>27</v>
      </c>
      <c r="D630" s="51">
        <v>977007.66</v>
      </c>
      <c r="E630" s="51">
        <v>16094.69</v>
      </c>
      <c r="F630" s="1">
        <v>45468</v>
      </c>
      <c r="G630" s="1">
        <v>45861</v>
      </c>
      <c r="H630" s="2" t="s">
        <v>717</v>
      </c>
      <c r="I630" s="2" t="s">
        <v>29</v>
      </c>
      <c r="J630">
        <f>Sheet1[[#This Row],[policy_end_date]]-Sheet1[[#This Row],[policy_start_date]]</f>
        <v>393</v>
      </c>
      <c r="K630" s="5">
        <f>(Sheet1[[#This Row],[policy_end_date]]-Sheet1[[#This Row],[policy_start_date]])/365</f>
        <v>1.0767123287671232</v>
      </c>
      <c r="L630" s="2" t="str">
        <f>IF(Sheet1[[#This Row],[coverage_amount]]&lt;300000,"Low",IF(Sheet1[[#This Row],[coverage_amount]]&lt;700000,"Medium","High"))</f>
        <v>High</v>
      </c>
      <c r="M630" s="2" t="str">
        <f>IF(Sheet1[[#This Row],[annual_premium]]&lt;15000,"Low",IF(Sheet1[[#This Row],[annual_premium]]&lt;35000,"Medium","High"))</f>
        <v>Medium</v>
      </c>
      <c r="N630" s="2">
        <f>YEAR(Sheet1[[#This Row],[policy_start_date]])</f>
        <v>2024</v>
      </c>
      <c r="O630" s="2" t="str">
        <f>TEXT(Sheet1[[#This Row],[policy_start_date]],"mmm")</f>
        <v>Jun</v>
      </c>
      <c r="P630" s="2" t="str">
        <f>"Q"&amp;ROUNDUP(MONTH(Sheet1[[#This Row],[policy_start_date]])/3,0)</f>
        <v>Q2</v>
      </c>
      <c r="Q630" s="2">
        <f ca="1">DATEDIF(Sheet1[[#This Row],[policy_start_date]],TODAY(),"D")</f>
        <v>764</v>
      </c>
      <c r="R630" s="2">
        <f>YEAR(Sheet1[[#This Row],[policy_end_date]])</f>
        <v>2025</v>
      </c>
      <c r="S630" s="2" t="str">
        <f>TEXT(Sheet1[[#This Row],[policy_end_date]],"mmm")</f>
        <v>Jul</v>
      </c>
      <c r="T630" s="2" t="str">
        <f>IF(Sheet1[[#This Row],[status]]="Active","Active","Inactive")</f>
        <v>Inactive</v>
      </c>
      <c r="U630" s="6">
        <f>Sheet1[[#This Row],[coverage_amount]]/Sheet1[[#This Row],[annual_premium]]</f>
        <v>60.703726508556549</v>
      </c>
    </row>
    <row r="631" spans="1:21" x14ac:dyDescent="0.3">
      <c r="A631" s="2" t="s">
        <v>1455</v>
      </c>
      <c r="B631" s="2" t="s">
        <v>1456</v>
      </c>
      <c r="C631" s="2" t="s">
        <v>27</v>
      </c>
      <c r="D631" s="51">
        <v>495870.86</v>
      </c>
      <c r="E631" s="51">
        <v>27449.43</v>
      </c>
      <c r="F631" s="1">
        <v>44534</v>
      </c>
      <c r="G631" s="1">
        <v>45570</v>
      </c>
      <c r="H631" s="2" t="s">
        <v>1457</v>
      </c>
      <c r="I631" s="2" t="s">
        <v>18</v>
      </c>
      <c r="J631">
        <f>Sheet1[[#This Row],[policy_end_date]]-Sheet1[[#This Row],[policy_start_date]]</f>
        <v>1036</v>
      </c>
      <c r="K631" s="5">
        <f>(Sheet1[[#This Row],[policy_end_date]]-Sheet1[[#This Row],[policy_start_date]])/365</f>
        <v>2.8383561643835615</v>
      </c>
      <c r="L631" s="2" t="str">
        <f>IF(Sheet1[[#This Row],[coverage_amount]]&lt;300000,"Low",IF(Sheet1[[#This Row],[coverage_amount]]&lt;700000,"Medium","High"))</f>
        <v>Medium</v>
      </c>
      <c r="M631" s="2" t="str">
        <f>IF(Sheet1[[#This Row],[annual_premium]]&lt;15000,"Low",IF(Sheet1[[#This Row],[annual_premium]]&lt;35000,"Medium","High"))</f>
        <v>Medium</v>
      </c>
      <c r="N631" s="2">
        <f>YEAR(Sheet1[[#This Row],[policy_start_date]])</f>
        <v>2021</v>
      </c>
      <c r="O631" s="2" t="str">
        <f>TEXT(Sheet1[[#This Row],[policy_start_date]],"mmm")</f>
        <v>Dec</v>
      </c>
      <c r="P631" s="2" t="str">
        <f>"Q"&amp;ROUNDUP(MONTH(Sheet1[[#This Row],[policy_start_date]])/3,0)</f>
        <v>Q4</v>
      </c>
      <c r="Q631" s="2">
        <f ca="1">DATEDIF(Sheet1[[#This Row],[policy_start_date]],TODAY(),"D")</f>
        <v>1698</v>
      </c>
      <c r="R631" s="2">
        <f>YEAR(Sheet1[[#This Row],[policy_end_date]])</f>
        <v>2024</v>
      </c>
      <c r="S631" s="2" t="str">
        <f>TEXT(Sheet1[[#This Row],[policy_end_date]],"mmm")</f>
        <v>Oct</v>
      </c>
      <c r="T631" s="2" t="str">
        <f>IF(Sheet1[[#This Row],[status]]="Active","Active","Inactive")</f>
        <v>Inactive</v>
      </c>
      <c r="U631" s="6">
        <f>Sheet1[[#This Row],[coverage_amount]]/Sheet1[[#This Row],[annual_premium]]</f>
        <v>18.064887321886101</v>
      </c>
    </row>
    <row r="632" spans="1:21" x14ac:dyDescent="0.3">
      <c r="A632" s="2" t="s">
        <v>1458</v>
      </c>
      <c r="B632" s="2" t="s">
        <v>1459</v>
      </c>
      <c r="C632" s="2" t="s">
        <v>11</v>
      </c>
      <c r="D632" s="51">
        <v>209006.47</v>
      </c>
      <c r="E632" s="51">
        <v>47505.93</v>
      </c>
      <c r="F632" s="1">
        <v>44480</v>
      </c>
      <c r="G632" s="1">
        <v>45688</v>
      </c>
      <c r="H632" s="2" t="s">
        <v>1305</v>
      </c>
      <c r="I632" s="2" t="s">
        <v>13</v>
      </c>
      <c r="J632">
        <f>Sheet1[[#This Row],[policy_end_date]]-Sheet1[[#This Row],[policy_start_date]]</f>
        <v>1208</v>
      </c>
      <c r="K632" s="5">
        <f>(Sheet1[[#This Row],[policy_end_date]]-Sheet1[[#This Row],[policy_start_date]])/365</f>
        <v>3.3095890410958906</v>
      </c>
      <c r="L632" s="2" t="str">
        <f>IF(Sheet1[[#This Row],[coverage_amount]]&lt;300000,"Low",IF(Sheet1[[#This Row],[coverage_amount]]&lt;700000,"Medium","High"))</f>
        <v>Low</v>
      </c>
      <c r="M632" s="2" t="str">
        <f>IF(Sheet1[[#This Row],[annual_premium]]&lt;15000,"Low",IF(Sheet1[[#This Row],[annual_premium]]&lt;35000,"Medium","High"))</f>
        <v>High</v>
      </c>
      <c r="N632" s="2">
        <f>YEAR(Sheet1[[#This Row],[policy_start_date]])</f>
        <v>2021</v>
      </c>
      <c r="O632" s="2" t="str">
        <f>TEXT(Sheet1[[#This Row],[policy_start_date]],"mmm")</f>
        <v>Oct</v>
      </c>
      <c r="P632" s="2" t="str">
        <f>"Q"&amp;ROUNDUP(MONTH(Sheet1[[#This Row],[policy_start_date]])/3,0)</f>
        <v>Q4</v>
      </c>
      <c r="Q632" s="2">
        <f ca="1">DATEDIF(Sheet1[[#This Row],[policy_start_date]],TODAY(),"D")</f>
        <v>1752</v>
      </c>
      <c r="R632" s="2">
        <f>YEAR(Sheet1[[#This Row],[policy_end_date]])</f>
        <v>2025</v>
      </c>
      <c r="S632" s="2" t="str">
        <f>TEXT(Sheet1[[#This Row],[policy_end_date]],"mmm")</f>
        <v>Jan</v>
      </c>
      <c r="T632" s="2" t="str">
        <f>IF(Sheet1[[#This Row],[status]]="Active","Active","Inactive")</f>
        <v>Active</v>
      </c>
      <c r="U632" s="6">
        <f>Sheet1[[#This Row],[coverage_amount]]/Sheet1[[#This Row],[annual_premium]]</f>
        <v>4.3995869568283368</v>
      </c>
    </row>
    <row r="633" spans="1:21" x14ac:dyDescent="0.3">
      <c r="A633" s="2" t="s">
        <v>1460</v>
      </c>
      <c r="B633" s="2" t="s">
        <v>1461</v>
      </c>
      <c r="C633" s="2" t="s">
        <v>16</v>
      </c>
      <c r="D633" s="51">
        <v>593323.67000000004</v>
      </c>
      <c r="E633" s="51">
        <v>23936.26</v>
      </c>
      <c r="F633" s="1">
        <v>44678</v>
      </c>
      <c r="G633" s="1">
        <v>45629</v>
      </c>
      <c r="H633" s="2" t="s">
        <v>1301</v>
      </c>
      <c r="I633" s="2" t="s">
        <v>29</v>
      </c>
      <c r="J633">
        <f>Sheet1[[#This Row],[policy_end_date]]-Sheet1[[#This Row],[policy_start_date]]</f>
        <v>951</v>
      </c>
      <c r="K633" s="5">
        <f>(Sheet1[[#This Row],[policy_end_date]]-Sheet1[[#This Row],[policy_start_date]])/365</f>
        <v>2.6054794520547944</v>
      </c>
      <c r="L633" s="2" t="str">
        <f>IF(Sheet1[[#This Row],[coverage_amount]]&lt;300000,"Low",IF(Sheet1[[#This Row],[coverage_amount]]&lt;700000,"Medium","High"))</f>
        <v>Medium</v>
      </c>
      <c r="M633" s="2" t="str">
        <f>IF(Sheet1[[#This Row],[annual_premium]]&lt;15000,"Low",IF(Sheet1[[#This Row],[annual_premium]]&lt;35000,"Medium","High"))</f>
        <v>Medium</v>
      </c>
      <c r="N633" s="2">
        <f>YEAR(Sheet1[[#This Row],[policy_start_date]])</f>
        <v>2022</v>
      </c>
      <c r="O633" s="2" t="str">
        <f>TEXT(Sheet1[[#This Row],[policy_start_date]],"mmm")</f>
        <v>Apr</v>
      </c>
      <c r="P633" s="2" t="str">
        <f>"Q"&amp;ROUNDUP(MONTH(Sheet1[[#This Row],[policy_start_date]])/3,0)</f>
        <v>Q2</v>
      </c>
      <c r="Q633" s="2">
        <f ca="1">DATEDIF(Sheet1[[#This Row],[policy_start_date]],TODAY(),"D")</f>
        <v>1554</v>
      </c>
      <c r="R633" s="2">
        <f>YEAR(Sheet1[[#This Row],[policy_end_date]])</f>
        <v>2024</v>
      </c>
      <c r="S633" s="2" t="str">
        <f>TEXT(Sheet1[[#This Row],[policy_end_date]],"mmm")</f>
        <v>Dec</v>
      </c>
      <c r="T633" s="2" t="str">
        <f>IF(Sheet1[[#This Row],[status]]="Active","Active","Inactive")</f>
        <v>Inactive</v>
      </c>
      <c r="U633" s="6">
        <f>Sheet1[[#This Row],[coverage_amount]]/Sheet1[[#This Row],[annual_premium]]</f>
        <v>24.78765145432077</v>
      </c>
    </row>
    <row r="634" spans="1:21" x14ac:dyDescent="0.3">
      <c r="A634" s="2" t="s">
        <v>1462</v>
      </c>
      <c r="B634" s="2" t="s">
        <v>1463</v>
      </c>
      <c r="C634" s="2" t="s">
        <v>16</v>
      </c>
      <c r="D634" s="51">
        <v>886886.31</v>
      </c>
      <c r="E634" s="51">
        <v>5490.01</v>
      </c>
      <c r="F634" s="1">
        <v>45269</v>
      </c>
      <c r="G634" s="1">
        <v>45591</v>
      </c>
      <c r="H634" s="2" t="s">
        <v>635</v>
      </c>
      <c r="I634" s="2" t="s">
        <v>13</v>
      </c>
      <c r="J634">
        <f>Sheet1[[#This Row],[policy_end_date]]-Sheet1[[#This Row],[policy_start_date]]</f>
        <v>322</v>
      </c>
      <c r="K634" s="5">
        <f>(Sheet1[[#This Row],[policy_end_date]]-Sheet1[[#This Row],[policy_start_date]])/365</f>
        <v>0.88219178082191785</v>
      </c>
      <c r="L634" s="2" t="str">
        <f>IF(Sheet1[[#This Row],[coverage_amount]]&lt;300000,"Low",IF(Sheet1[[#This Row],[coverage_amount]]&lt;700000,"Medium","High"))</f>
        <v>High</v>
      </c>
      <c r="M634" s="2" t="str">
        <f>IF(Sheet1[[#This Row],[annual_premium]]&lt;15000,"Low",IF(Sheet1[[#This Row],[annual_premium]]&lt;35000,"Medium","High"))</f>
        <v>Low</v>
      </c>
      <c r="N634" s="2">
        <f>YEAR(Sheet1[[#This Row],[policy_start_date]])</f>
        <v>2023</v>
      </c>
      <c r="O634" s="2" t="str">
        <f>TEXT(Sheet1[[#This Row],[policy_start_date]],"mmm")</f>
        <v>Dec</v>
      </c>
      <c r="P634" s="2" t="str">
        <f>"Q"&amp;ROUNDUP(MONTH(Sheet1[[#This Row],[policy_start_date]])/3,0)</f>
        <v>Q4</v>
      </c>
      <c r="Q634" s="2">
        <f ca="1">DATEDIF(Sheet1[[#This Row],[policy_start_date]],TODAY(),"D")</f>
        <v>963</v>
      </c>
      <c r="R634" s="2">
        <f>YEAR(Sheet1[[#This Row],[policy_end_date]])</f>
        <v>2024</v>
      </c>
      <c r="S634" s="2" t="str">
        <f>TEXT(Sheet1[[#This Row],[policy_end_date]],"mmm")</f>
        <v>Oct</v>
      </c>
      <c r="T634" s="2" t="str">
        <f>IF(Sheet1[[#This Row],[status]]="Active","Active","Inactive")</f>
        <v>Active</v>
      </c>
      <c r="U634" s="6">
        <f>Sheet1[[#This Row],[coverage_amount]]/Sheet1[[#This Row],[annual_premium]]</f>
        <v>161.54548170221912</v>
      </c>
    </row>
    <row r="635" spans="1:21" x14ac:dyDescent="0.3">
      <c r="A635" s="2" t="s">
        <v>1464</v>
      </c>
      <c r="B635" s="2" t="s">
        <v>1465</v>
      </c>
      <c r="C635" s="2" t="s">
        <v>35</v>
      </c>
      <c r="D635" s="51">
        <v>755811.4</v>
      </c>
      <c r="E635" s="51">
        <v>46393.61</v>
      </c>
      <c r="F635" s="1">
        <v>45484</v>
      </c>
      <c r="G635" s="1">
        <v>45631</v>
      </c>
      <c r="H635" s="2" t="s">
        <v>1437</v>
      </c>
      <c r="I635" s="2" t="s">
        <v>29</v>
      </c>
      <c r="J635">
        <f>Sheet1[[#This Row],[policy_end_date]]-Sheet1[[#This Row],[policy_start_date]]</f>
        <v>147</v>
      </c>
      <c r="K635" s="5">
        <f>(Sheet1[[#This Row],[policy_end_date]]-Sheet1[[#This Row],[policy_start_date]])/365</f>
        <v>0.40273972602739727</v>
      </c>
      <c r="L635" s="2" t="str">
        <f>IF(Sheet1[[#This Row],[coverage_amount]]&lt;300000,"Low",IF(Sheet1[[#This Row],[coverage_amount]]&lt;700000,"Medium","High"))</f>
        <v>High</v>
      </c>
      <c r="M635" s="2" t="str">
        <f>IF(Sheet1[[#This Row],[annual_premium]]&lt;15000,"Low",IF(Sheet1[[#This Row],[annual_premium]]&lt;35000,"Medium","High"))</f>
        <v>High</v>
      </c>
      <c r="N635" s="2">
        <f>YEAR(Sheet1[[#This Row],[policy_start_date]])</f>
        <v>2024</v>
      </c>
      <c r="O635" s="2" t="str">
        <f>TEXT(Sheet1[[#This Row],[policy_start_date]],"mmm")</f>
        <v>Jul</v>
      </c>
      <c r="P635" s="2" t="str">
        <f>"Q"&amp;ROUNDUP(MONTH(Sheet1[[#This Row],[policy_start_date]])/3,0)</f>
        <v>Q3</v>
      </c>
      <c r="Q635" s="2">
        <f ca="1">DATEDIF(Sheet1[[#This Row],[policy_start_date]],TODAY(),"D")</f>
        <v>748</v>
      </c>
      <c r="R635" s="2">
        <f>YEAR(Sheet1[[#This Row],[policy_end_date]])</f>
        <v>2024</v>
      </c>
      <c r="S635" s="2" t="str">
        <f>TEXT(Sheet1[[#This Row],[policy_end_date]],"mmm")</f>
        <v>Dec</v>
      </c>
      <c r="T635" s="2" t="str">
        <f>IF(Sheet1[[#This Row],[status]]="Active","Active","Inactive")</f>
        <v>Inactive</v>
      </c>
      <c r="U635" s="6">
        <f>Sheet1[[#This Row],[coverage_amount]]/Sheet1[[#This Row],[annual_premium]]</f>
        <v>16.291282355479559</v>
      </c>
    </row>
    <row r="636" spans="1:21" x14ac:dyDescent="0.3">
      <c r="A636" s="2" t="s">
        <v>1466</v>
      </c>
      <c r="B636" s="2" t="s">
        <v>1467</v>
      </c>
      <c r="C636" s="2" t="s">
        <v>16</v>
      </c>
      <c r="D636" s="51">
        <v>214285.82</v>
      </c>
      <c r="E636" s="51">
        <v>4591.8900000000003</v>
      </c>
      <c r="F636" s="1">
        <v>45288</v>
      </c>
      <c r="G636" s="1">
        <v>45774</v>
      </c>
      <c r="H636" s="2" t="s">
        <v>17</v>
      </c>
      <c r="I636" s="2" t="s">
        <v>13</v>
      </c>
      <c r="J636">
        <f>Sheet1[[#This Row],[policy_end_date]]-Sheet1[[#This Row],[policy_start_date]]</f>
        <v>486</v>
      </c>
      <c r="K636" s="5">
        <f>(Sheet1[[#This Row],[policy_end_date]]-Sheet1[[#This Row],[policy_start_date]])/365</f>
        <v>1.3315068493150686</v>
      </c>
      <c r="L636" s="2" t="str">
        <f>IF(Sheet1[[#This Row],[coverage_amount]]&lt;300000,"Low",IF(Sheet1[[#This Row],[coverage_amount]]&lt;700000,"Medium","High"))</f>
        <v>Low</v>
      </c>
      <c r="M636" s="2" t="str">
        <f>IF(Sheet1[[#This Row],[annual_premium]]&lt;15000,"Low",IF(Sheet1[[#This Row],[annual_premium]]&lt;35000,"Medium","High"))</f>
        <v>Low</v>
      </c>
      <c r="N636" s="2">
        <f>YEAR(Sheet1[[#This Row],[policy_start_date]])</f>
        <v>2023</v>
      </c>
      <c r="O636" s="2" t="str">
        <f>TEXT(Sheet1[[#This Row],[policy_start_date]],"mmm")</f>
        <v>Dec</v>
      </c>
      <c r="P636" s="2" t="str">
        <f>"Q"&amp;ROUNDUP(MONTH(Sheet1[[#This Row],[policy_start_date]])/3,0)</f>
        <v>Q4</v>
      </c>
      <c r="Q636" s="2">
        <f ca="1">DATEDIF(Sheet1[[#This Row],[policy_start_date]],TODAY(),"D")</f>
        <v>944</v>
      </c>
      <c r="R636" s="2">
        <f>YEAR(Sheet1[[#This Row],[policy_end_date]])</f>
        <v>2025</v>
      </c>
      <c r="S636" s="2" t="str">
        <f>TEXT(Sheet1[[#This Row],[policy_end_date]],"mmm")</f>
        <v>Apr</v>
      </c>
      <c r="T636" s="2" t="str">
        <f>IF(Sheet1[[#This Row],[status]]="Active","Active","Inactive")</f>
        <v>Active</v>
      </c>
      <c r="U636" s="6">
        <f>Sheet1[[#This Row],[coverage_amount]]/Sheet1[[#This Row],[annual_premium]]</f>
        <v>46.666148361567892</v>
      </c>
    </row>
    <row r="637" spans="1:21" x14ac:dyDescent="0.3">
      <c r="A637" s="2" t="s">
        <v>1468</v>
      </c>
      <c r="B637" s="2" t="s">
        <v>1395</v>
      </c>
      <c r="C637" s="2" t="s">
        <v>16</v>
      </c>
      <c r="D637" s="51">
        <v>177215.14</v>
      </c>
      <c r="E637" s="51">
        <v>14411</v>
      </c>
      <c r="F637" s="1">
        <v>44905</v>
      </c>
      <c r="G637" s="1">
        <v>45718</v>
      </c>
      <c r="H637" s="2" t="s">
        <v>222</v>
      </c>
      <c r="I637" s="2" t="s">
        <v>29</v>
      </c>
      <c r="J637">
        <f>Sheet1[[#This Row],[policy_end_date]]-Sheet1[[#This Row],[policy_start_date]]</f>
        <v>813</v>
      </c>
      <c r="K637" s="5">
        <f>(Sheet1[[#This Row],[policy_end_date]]-Sheet1[[#This Row],[policy_start_date]])/365</f>
        <v>2.2273972602739724</v>
      </c>
      <c r="L637" s="2" t="str">
        <f>IF(Sheet1[[#This Row],[coverage_amount]]&lt;300000,"Low",IF(Sheet1[[#This Row],[coverage_amount]]&lt;700000,"Medium","High"))</f>
        <v>Low</v>
      </c>
      <c r="M637" s="2" t="str">
        <f>IF(Sheet1[[#This Row],[annual_premium]]&lt;15000,"Low",IF(Sheet1[[#This Row],[annual_premium]]&lt;35000,"Medium","High"))</f>
        <v>Low</v>
      </c>
      <c r="N637" s="2">
        <f>YEAR(Sheet1[[#This Row],[policy_start_date]])</f>
        <v>2022</v>
      </c>
      <c r="O637" s="2" t="str">
        <f>TEXT(Sheet1[[#This Row],[policy_start_date]],"mmm")</f>
        <v>Dec</v>
      </c>
      <c r="P637" s="2" t="str">
        <f>"Q"&amp;ROUNDUP(MONTH(Sheet1[[#This Row],[policy_start_date]])/3,0)</f>
        <v>Q4</v>
      </c>
      <c r="Q637" s="2">
        <f ca="1">DATEDIF(Sheet1[[#This Row],[policy_start_date]],TODAY(),"D")</f>
        <v>1327</v>
      </c>
      <c r="R637" s="2">
        <f>YEAR(Sheet1[[#This Row],[policy_end_date]])</f>
        <v>2025</v>
      </c>
      <c r="S637" s="2" t="str">
        <f>TEXT(Sheet1[[#This Row],[policy_end_date]],"mmm")</f>
        <v>Mar</v>
      </c>
      <c r="T637" s="2" t="str">
        <f>IF(Sheet1[[#This Row],[status]]="Active","Active","Inactive")</f>
        <v>Inactive</v>
      </c>
      <c r="U637" s="6">
        <f>Sheet1[[#This Row],[coverage_amount]]/Sheet1[[#This Row],[annual_premium]]</f>
        <v>12.297213239886199</v>
      </c>
    </row>
    <row r="638" spans="1:21" x14ac:dyDescent="0.3">
      <c r="A638" s="2" t="s">
        <v>1469</v>
      </c>
      <c r="B638" s="2" t="s">
        <v>1470</v>
      </c>
      <c r="C638" s="2" t="s">
        <v>11</v>
      </c>
      <c r="D638" s="51">
        <v>987084.73</v>
      </c>
      <c r="E638" s="51">
        <v>16655.3</v>
      </c>
      <c r="F638" s="1">
        <v>45338</v>
      </c>
      <c r="G638" s="1">
        <v>45527</v>
      </c>
      <c r="H638" s="2" t="s">
        <v>348</v>
      </c>
      <c r="I638" s="2" t="s">
        <v>13</v>
      </c>
      <c r="J638">
        <f>Sheet1[[#This Row],[policy_end_date]]-Sheet1[[#This Row],[policy_start_date]]</f>
        <v>189</v>
      </c>
      <c r="K638" s="5">
        <f>(Sheet1[[#This Row],[policy_end_date]]-Sheet1[[#This Row],[policy_start_date]])/365</f>
        <v>0.51780821917808217</v>
      </c>
      <c r="L638" s="2" t="str">
        <f>IF(Sheet1[[#This Row],[coverage_amount]]&lt;300000,"Low",IF(Sheet1[[#This Row],[coverage_amount]]&lt;700000,"Medium","High"))</f>
        <v>High</v>
      </c>
      <c r="M638" s="2" t="str">
        <f>IF(Sheet1[[#This Row],[annual_premium]]&lt;15000,"Low",IF(Sheet1[[#This Row],[annual_premium]]&lt;35000,"Medium","High"))</f>
        <v>Medium</v>
      </c>
      <c r="N638" s="2">
        <f>YEAR(Sheet1[[#This Row],[policy_start_date]])</f>
        <v>2024</v>
      </c>
      <c r="O638" s="2" t="str">
        <f>TEXT(Sheet1[[#This Row],[policy_start_date]],"mmm")</f>
        <v>Feb</v>
      </c>
      <c r="P638" s="2" t="str">
        <f>"Q"&amp;ROUNDUP(MONTH(Sheet1[[#This Row],[policy_start_date]])/3,0)</f>
        <v>Q1</v>
      </c>
      <c r="Q638" s="2">
        <f ca="1">DATEDIF(Sheet1[[#This Row],[policy_start_date]],TODAY(),"D")</f>
        <v>894</v>
      </c>
      <c r="R638" s="2">
        <f>YEAR(Sheet1[[#This Row],[policy_end_date]])</f>
        <v>2024</v>
      </c>
      <c r="S638" s="2" t="str">
        <f>TEXT(Sheet1[[#This Row],[policy_end_date]],"mmm")</f>
        <v>Aug</v>
      </c>
      <c r="T638" s="2" t="str">
        <f>IF(Sheet1[[#This Row],[status]]="Active","Active","Inactive")</f>
        <v>Active</v>
      </c>
      <c r="U638" s="6">
        <f>Sheet1[[#This Row],[coverage_amount]]/Sheet1[[#This Row],[annual_premium]]</f>
        <v>59.26550287295936</v>
      </c>
    </row>
    <row r="639" spans="1:21" x14ac:dyDescent="0.3">
      <c r="A639" s="2" t="s">
        <v>1471</v>
      </c>
      <c r="B639" s="2" t="s">
        <v>1472</v>
      </c>
      <c r="C639" s="2" t="s">
        <v>16</v>
      </c>
      <c r="D639" s="51">
        <v>983885.63</v>
      </c>
      <c r="E639" s="51">
        <v>31100.49</v>
      </c>
      <c r="F639" s="1">
        <v>44883</v>
      </c>
      <c r="G639" s="1">
        <v>45755</v>
      </c>
      <c r="H639" s="2" t="s">
        <v>1350</v>
      </c>
      <c r="I639" s="2" t="s">
        <v>29</v>
      </c>
      <c r="J639">
        <f>Sheet1[[#This Row],[policy_end_date]]-Sheet1[[#This Row],[policy_start_date]]</f>
        <v>872</v>
      </c>
      <c r="K639" s="5">
        <f>(Sheet1[[#This Row],[policy_end_date]]-Sheet1[[#This Row],[policy_start_date]])/365</f>
        <v>2.3890410958904109</v>
      </c>
      <c r="L639" s="2" t="str">
        <f>IF(Sheet1[[#This Row],[coverage_amount]]&lt;300000,"Low",IF(Sheet1[[#This Row],[coverage_amount]]&lt;700000,"Medium","High"))</f>
        <v>High</v>
      </c>
      <c r="M639" s="2" t="str">
        <f>IF(Sheet1[[#This Row],[annual_premium]]&lt;15000,"Low",IF(Sheet1[[#This Row],[annual_premium]]&lt;35000,"Medium","High"))</f>
        <v>Medium</v>
      </c>
      <c r="N639" s="2">
        <f>YEAR(Sheet1[[#This Row],[policy_start_date]])</f>
        <v>2022</v>
      </c>
      <c r="O639" s="2" t="str">
        <f>TEXT(Sheet1[[#This Row],[policy_start_date]],"mmm")</f>
        <v>Nov</v>
      </c>
      <c r="P639" s="2" t="str">
        <f>"Q"&amp;ROUNDUP(MONTH(Sheet1[[#This Row],[policy_start_date]])/3,0)</f>
        <v>Q4</v>
      </c>
      <c r="Q639" s="2">
        <f ca="1">DATEDIF(Sheet1[[#This Row],[policy_start_date]],TODAY(),"D")</f>
        <v>1349</v>
      </c>
      <c r="R639" s="2">
        <f>YEAR(Sheet1[[#This Row],[policy_end_date]])</f>
        <v>2025</v>
      </c>
      <c r="S639" s="2" t="str">
        <f>TEXT(Sheet1[[#This Row],[policy_end_date]],"mmm")</f>
        <v>Apr</v>
      </c>
      <c r="T639" s="2" t="str">
        <f>IF(Sheet1[[#This Row],[status]]="Active","Active","Inactive")</f>
        <v>Inactive</v>
      </c>
      <c r="U639" s="6">
        <f>Sheet1[[#This Row],[coverage_amount]]/Sheet1[[#This Row],[annual_premium]]</f>
        <v>31.635695450457533</v>
      </c>
    </row>
    <row r="640" spans="1:21" x14ac:dyDescent="0.3">
      <c r="A640" s="2" t="s">
        <v>1473</v>
      </c>
      <c r="B640" s="2" t="s">
        <v>1474</v>
      </c>
      <c r="C640" s="2" t="s">
        <v>27</v>
      </c>
      <c r="D640" s="51">
        <v>260152.83</v>
      </c>
      <c r="E640" s="51">
        <v>11979.57</v>
      </c>
      <c r="F640" s="1">
        <v>45209</v>
      </c>
      <c r="G640" s="1">
        <v>45479</v>
      </c>
      <c r="H640" s="2" t="s">
        <v>477</v>
      </c>
      <c r="I640" s="2" t="s">
        <v>29</v>
      </c>
      <c r="J640">
        <f>Sheet1[[#This Row],[policy_end_date]]-Sheet1[[#This Row],[policy_start_date]]</f>
        <v>270</v>
      </c>
      <c r="K640" s="5">
        <f>(Sheet1[[#This Row],[policy_end_date]]-Sheet1[[#This Row],[policy_start_date]])/365</f>
        <v>0.73972602739726023</v>
      </c>
      <c r="L640" s="2" t="str">
        <f>IF(Sheet1[[#This Row],[coverage_amount]]&lt;300000,"Low",IF(Sheet1[[#This Row],[coverage_amount]]&lt;700000,"Medium","High"))</f>
        <v>Low</v>
      </c>
      <c r="M640" s="2" t="str">
        <f>IF(Sheet1[[#This Row],[annual_premium]]&lt;15000,"Low",IF(Sheet1[[#This Row],[annual_premium]]&lt;35000,"Medium","High"))</f>
        <v>Low</v>
      </c>
      <c r="N640" s="2">
        <f>YEAR(Sheet1[[#This Row],[policy_start_date]])</f>
        <v>2023</v>
      </c>
      <c r="O640" s="2" t="str">
        <f>TEXT(Sheet1[[#This Row],[policy_start_date]],"mmm")</f>
        <v>Oct</v>
      </c>
      <c r="P640" s="2" t="str">
        <f>"Q"&amp;ROUNDUP(MONTH(Sheet1[[#This Row],[policy_start_date]])/3,0)</f>
        <v>Q4</v>
      </c>
      <c r="Q640" s="2">
        <f ca="1">DATEDIF(Sheet1[[#This Row],[policy_start_date]],TODAY(),"D")</f>
        <v>1023</v>
      </c>
      <c r="R640" s="2">
        <f>YEAR(Sheet1[[#This Row],[policy_end_date]])</f>
        <v>2024</v>
      </c>
      <c r="S640" s="2" t="str">
        <f>TEXT(Sheet1[[#This Row],[policy_end_date]],"mmm")</f>
        <v>Jul</v>
      </c>
      <c r="T640" s="2" t="str">
        <f>IF(Sheet1[[#This Row],[status]]="Active","Active","Inactive")</f>
        <v>Inactive</v>
      </c>
      <c r="U640" s="6">
        <f>Sheet1[[#This Row],[coverage_amount]]/Sheet1[[#This Row],[annual_premium]]</f>
        <v>21.716374627803834</v>
      </c>
    </row>
    <row r="641" spans="1:21" x14ac:dyDescent="0.3">
      <c r="A641" s="2" t="s">
        <v>1475</v>
      </c>
      <c r="B641" s="2" t="s">
        <v>1476</v>
      </c>
      <c r="C641" s="2" t="s">
        <v>16</v>
      </c>
      <c r="D641" s="51">
        <v>847131.13</v>
      </c>
      <c r="E641" s="51">
        <v>30145.94</v>
      </c>
      <c r="F641" s="1">
        <v>44744</v>
      </c>
      <c r="G641" s="1">
        <v>45856</v>
      </c>
      <c r="H641" s="2" t="s">
        <v>893</v>
      </c>
      <c r="I641" s="2" t="s">
        <v>29</v>
      </c>
      <c r="J641">
        <f>Sheet1[[#This Row],[policy_end_date]]-Sheet1[[#This Row],[policy_start_date]]</f>
        <v>1112</v>
      </c>
      <c r="K641" s="5">
        <f>(Sheet1[[#This Row],[policy_end_date]]-Sheet1[[#This Row],[policy_start_date]])/365</f>
        <v>3.0465753424657533</v>
      </c>
      <c r="L641" s="2" t="str">
        <f>IF(Sheet1[[#This Row],[coverage_amount]]&lt;300000,"Low",IF(Sheet1[[#This Row],[coverage_amount]]&lt;700000,"Medium","High"))</f>
        <v>High</v>
      </c>
      <c r="M641" s="2" t="str">
        <f>IF(Sheet1[[#This Row],[annual_premium]]&lt;15000,"Low",IF(Sheet1[[#This Row],[annual_premium]]&lt;35000,"Medium","High"))</f>
        <v>Medium</v>
      </c>
      <c r="N641" s="2">
        <f>YEAR(Sheet1[[#This Row],[policy_start_date]])</f>
        <v>2022</v>
      </c>
      <c r="O641" s="2" t="str">
        <f>TEXT(Sheet1[[#This Row],[policy_start_date]],"mmm")</f>
        <v>Jul</v>
      </c>
      <c r="P641" s="2" t="str">
        <f>"Q"&amp;ROUNDUP(MONTH(Sheet1[[#This Row],[policy_start_date]])/3,0)</f>
        <v>Q3</v>
      </c>
      <c r="Q641" s="2">
        <f ca="1">DATEDIF(Sheet1[[#This Row],[policy_start_date]],TODAY(),"D")</f>
        <v>1488</v>
      </c>
      <c r="R641" s="2">
        <f>YEAR(Sheet1[[#This Row],[policy_end_date]])</f>
        <v>2025</v>
      </c>
      <c r="S641" s="2" t="str">
        <f>TEXT(Sheet1[[#This Row],[policy_end_date]],"mmm")</f>
        <v>Jul</v>
      </c>
      <c r="T641" s="2" t="str">
        <f>IF(Sheet1[[#This Row],[status]]="Active","Active","Inactive")</f>
        <v>Inactive</v>
      </c>
      <c r="U641" s="6">
        <f>Sheet1[[#This Row],[coverage_amount]]/Sheet1[[#This Row],[annual_premium]]</f>
        <v>28.101002324027714</v>
      </c>
    </row>
    <row r="642" spans="1:21" x14ac:dyDescent="0.3">
      <c r="A642" s="2" t="s">
        <v>1477</v>
      </c>
      <c r="B642" s="2" t="s">
        <v>1478</v>
      </c>
      <c r="C642" s="2" t="s">
        <v>39</v>
      </c>
      <c r="D642" s="51">
        <v>358259.7</v>
      </c>
      <c r="E642" s="51">
        <v>36829.25</v>
      </c>
      <c r="F642" s="1">
        <v>44693</v>
      </c>
      <c r="G642" s="1">
        <v>45032</v>
      </c>
      <c r="H642" s="2" t="s">
        <v>683</v>
      </c>
      <c r="I642" s="2" t="s">
        <v>29</v>
      </c>
      <c r="J642">
        <f>Sheet1[[#This Row],[policy_end_date]]-Sheet1[[#This Row],[policy_start_date]]</f>
        <v>339</v>
      </c>
      <c r="K642" s="5">
        <f>(Sheet1[[#This Row],[policy_end_date]]-Sheet1[[#This Row],[policy_start_date]])/365</f>
        <v>0.92876712328767119</v>
      </c>
      <c r="L642" s="2" t="str">
        <f>IF(Sheet1[[#This Row],[coverage_amount]]&lt;300000,"Low",IF(Sheet1[[#This Row],[coverage_amount]]&lt;700000,"Medium","High"))</f>
        <v>Medium</v>
      </c>
      <c r="M642" s="2" t="str">
        <f>IF(Sheet1[[#This Row],[annual_premium]]&lt;15000,"Low",IF(Sheet1[[#This Row],[annual_premium]]&lt;35000,"Medium","High"))</f>
        <v>High</v>
      </c>
      <c r="N642" s="2">
        <f>YEAR(Sheet1[[#This Row],[policy_start_date]])</f>
        <v>2022</v>
      </c>
      <c r="O642" s="2" t="str">
        <f>TEXT(Sheet1[[#This Row],[policy_start_date]],"mmm")</f>
        <v>May</v>
      </c>
      <c r="P642" s="2" t="str">
        <f>"Q"&amp;ROUNDUP(MONTH(Sheet1[[#This Row],[policy_start_date]])/3,0)</f>
        <v>Q2</v>
      </c>
      <c r="Q642" s="2">
        <f ca="1">DATEDIF(Sheet1[[#This Row],[policy_start_date]],TODAY(),"D")</f>
        <v>1539</v>
      </c>
      <c r="R642" s="2">
        <f>YEAR(Sheet1[[#This Row],[policy_end_date]])</f>
        <v>2023</v>
      </c>
      <c r="S642" s="2" t="str">
        <f>TEXT(Sheet1[[#This Row],[policy_end_date]],"mmm")</f>
        <v>Apr</v>
      </c>
      <c r="T642" s="2" t="str">
        <f>IF(Sheet1[[#This Row],[status]]="Active","Active","Inactive")</f>
        <v>Inactive</v>
      </c>
      <c r="U642" s="6">
        <f>Sheet1[[#This Row],[coverage_amount]]/Sheet1[[#This Row],[annual_premium]]</f>
        <v>9.7275860898606403</v>
      </c>
    </row>
    <row r="643" spans="1:21" x14ac:dyDescent="0.3">
      <c r="A643" s="2" t="s">
        <v>1479</v>
      </c>
      <c r="B643" s="2" t="s">
        <v>355</v>
      </c>
      <c r="C643" s="2" t="s">
        <v>11</v>
      </c>
      <c r="D643" s="51">
        <v>721237.06</v>
      </c>
      <c r="E643" s="51">
        <v>22364.17</v>
      </c>
      <c r="F643" s="1">
        <v>45122</v>
      </c>
      <c r="G643" s="1">
        <v>45432</v>
      </c>
      <c r="H643" s="2" t="s">
        <v>73</v>
      </c>
      <c r="I643" s="2" t="s">
        <v>29</v>
      </c>
      <c r="J643">
        <f>Sheet1[[#This Row],[policy_end_date]]-Sheet1[[#This Row],[policy_start_date]]</f>
        <v>310</v>
      </c>
      <c r="K643" s="5">
        <f>(Sheet1[[#This Row],[policy_end_date]]-Sheet1[[#This Row],[policy_start_date]])/365</f>
        <v>0.84931506849315064</v>
      </c>
      <c r="L643" s="2" t="str">
        <f>IF(Sheet1[[#This Row],[coverage_amount]]&lt;300000,"Low",IF(Sheet1[[#This Row],[coverage_amount]]&lt;700000,"Medium","High"))</f>
        <v>High</v>
      </c>
      <c r="M643" s="2" t="str">
        <f>IF(Sheet1[[#This Row],[annual_premium]]&lt;15000,"Low",IF(Sheet1[[#This Row],[annual_premium]]&lt;35000,"Medium","High"))</f>
        <v>Medium</v>
      </c>
      <c r="N643" s="2">
        <f>YEAR(Sheet1[[#This Row],[policy_start_date]])</f>
        <v>2023</v>
      </c>
      <c r="O643" s="2" t="str">
        <f>TEXT(Sheet1[[#This Row],[policy_start_date]],"mmm")</f>
        <v>Jul</v>
      </c>
      <c r="P643" s="2" t="str">
        <f>"Q"&amp;ROUNDUP(MONTH(Sheet1[[#This Row],[policy_start_date]])/3,0)</f>
        <v>Q3</v>
      </c>
      <c r="Q643" s="2">
        <f ca="1">DATEDIF(Sheet1[[#This Row],[policy_start_date]],TODAY(),"D")</f>
        <v>1110</v>
      </c>
      <c r="R643" s="2">
        <f>YEAR(Sheet1[[#This Row],[policy_end_date]])</f>
        <v>2024</v>
      </c>
      <c r="S643" s="2" t="str">
        <f>TEXT(Sheet1[[#This Row],[policy_end_date]],"mmm")</f>
        <v>May</v>
      </c>
      <c r="T643" s="2" t="str">
        <f>IF(Sheet1[[#This Row],[status]]="Active","Active","Inactive")</f>
        <v>Inactive</v>
      </c>
      <c r="U643" s="6">
        <f>Sheet1[[#This Row],[coverage_amount]]/Sheet1[[#This Row],[annual_premium]]</f>
        <v>32.249668107513052</v>
      </c>
    </row>
    <row r="644" spans="1:21" x14ac:dyDescent="0.3">
      <c r="A644" s="2" t="s">
        <v>1480</v>
      </c>
      <c r="B644" s="2" t="s">
        <v>468</v>
      </c>
      <c r="C644" s="2" t="s">
        <v>27</v>
      </c>
      <c r="D644" s="51">
        <v>812703.14</v>
      </c>
      <c r="E644" s="51">
        <v>35097.68</v>
      </c>
      <c r="F644" s="1">
        <v>44711</v>
      </c>
      <c r="G644" s="1">
        <v>45301</v>
      </c>
      <c r="H644" s="2" t="s">
        <v>301</v>
      </c>
      <c r="I644" s="2" t="s">
        <v>18</v>
      </c>
      <c r="J644">
        <f>Sheet1[[#This Row],[policy_end_date]]-Sheet1[[#This Row],[policy_start_date]]</f>
        <v>590</v>
      </c>
      <c r="K644" s="5">
        <f>(Sheet1[[#This Row],[policy_end_date]]-Sheet1[[#This Row],[policy_start_date]])/365</f>
        <v>1.6164383561643836</v>
      </c>
      <c r="L644" s="2" t="str">
        <f>IF(Sheet1[[#This Row],[coverage_amount]]&lt;300000,"Low",IF(Sheet1[[#This Row],[coverage_amount]]&lt;700000,"Medium","High"))</f>
        <v>High</v>
      </c>
      <c r="M644" s="2" t="str">
        <f>IF(Sheet1[[#This Row],[annual_premium]]&lt;15000,"Low",IF(Sheet1[[#This Row],[annual_premium]]&lt;35000,"Medium","High"))</f>
        <v>High</v>
      </c>
      <c r="N644" s="2">
        <f>YEAR(Sheet1[[#This Row],[policy_start_date]])</f>
        <v>2022</v>
      </c>
      <c r="O644" s="2" t="str">
        <f>TEXT(Sheet1[[#This Row],[policy_start_date]],"mmm")</f>
        <v>May</v>
      </c>
      <c r="P644" s="2" t="str">
        <f>"Q"&amp;ROUNDUP(MONTH(Sheet1[[#This Row],[policy_start_date]])/3,0)</f>
        <v>Q2</v>
      </c>
      <c r="Q644" s="2">
        <f ca="1">DATEDIF(Sheet1[[#This Row],[policy_start_date]],TODAY(),"D")</f>
        <v>1521</v>
      </c>
      <c r="R644" s="2">
        <f>YEAR(Sheet1[[#This Row],[policy_end_date]])</f>
        <v>2024</v>
      </c>
      <c r="S644" s="2" t="str">
        <f>TEXT(Sheet1[[#This Row],[policy_end_date]],"mmm")</f>
        <v>Jan</v>
      </c>
      <c r="T644" s="2" t="str">
        <f>IF(Sheet1[[#This Row],[status]]="Active","Active","Inactive")</f>
        <v>Inactive</v>
      </c>
      <c r="U644" s="6">
        <f>Sheet1[[#This Row],[coverage_amount]]/Sheet1[[#This Row],[annual_premium]]</f>
        <v>23.155466116278912</v>
      </c>
    </row>
    <row r="645" spans="1:21" x14ac:dyDescent="0.3">
      <c r="A645" s="2" t="s">
        <v>1481</v>
      </c>
      <c r="B645" s="2" t="s">
        <v>458</v>
      </c>
      <c r="C645" s="2" t="s">
        <v>11</v>
      </c>
      <c r="D645" s="51">
        <v>870581.56</v>
      </c>
      <c r="E645" s="51">
        <v>26121.91</v>
      </c>
      <c r="F645" s="1">
        <v>45191</v>
      </c>
      <c r="G645" s="1">
        <v>45293</v>
      </c>
      <c r="H645" s="2" t="s">
        <v>105</v>
      </c>
      <c r="I645" s="2" t="s">
        <v>13</v>
      </c>
      <c r="J645">
        <f>Sheet1[[#This Row],[policy_end_date]]-Sheet1[[#This Row],[policy_start_date]]</f>
        <v>102</v>
      </c>
      <c r="K645" s="5">
        <f>(Sheet1[[#This Row],[policy_end_date]]-Sheet1[[#This Row],[policy_start_date]])/365</f>
        <v>0.27945205479452057</v>
      </c>
      <c r="L645" s="2" t="str">
        <f>IF(Sheet1[[#This Row],[coverage_amount]]&lt;300000,"Low",IF(Sheet1[[#This Row],[coverage_amount]]&lt;700000,"Medium","High"))</f>
        <v>High</v>
      </c>
      <c r="M645" s="2" t="str">
        <f>IF(Sheet1[[#This Row],[annual_premium]]&lt;15000,"Low",IF(Sheet1[[#This Row],[annual_premium]]&lt;35000,"Medium","High"))</f>
        <v>Medium</v>
      </c>
      <c r="N645" s="2">
        <f>YEAR(Sheet1[[#This Row],[policy_start_date]])</f>
        <v>2023</v>
      </c>
      <c r="O645" s="2" t="str">
        <f>TEXT(Sheet1[[#This Row],[policy_start_date]],"mmm")</f>
        <v>Sep</v>
      </c>
      <c r="P645" s="2" t="str">
        <f>"Q"&amp;ROUNDUP(MONTH(Sheet1[[#This Row],[policy_start_date]])/3,0)</f>
        <v>Q3</v>
      </c>
      <c r="Q645" s="2">
        <f ca="1">DATEDIF(Sheet1[[#This Row],[policy_start_date]],TODAY(),"D")</f>
        <v>1041</v>
      </c>
      <c r="R645" s="2">
        <f>YEAR(Sheet1[[#This Row],[policy_end_date]])</f>
        <v>2024</v>
      </c>
      <c r="S645" s="2" t="str">
        <f>TEXT(Sheet1[[#This Row],[policy_end_date]],"mmm")</f>
        <v>Jan</v>
      </c>
      <c r="T645" s="2" t="str">
        <f>IF(Sheet1[[#This Row],[status]]="Active","Active","Inactive")</f>
        <v>Active</v>
      </c>
      <c r="U645" s="6">
        <f>Sheet1[[#This Row],[coverage_amount]]/Sheet1[[#This Row],[annual_premium]]</f>
        <v>33.327637986655645</v>
      </c>
    </row>
    <row r="646" spans="1:21" x14ac:dyDescent="0.3">
      <c r="A646" s="2" t="s">
        <v>1482</v>
      </c>
      <c r="B646" s="2" t="s">
        <v>1483</v>
      </c>
      <c r="C646" s="2" t="s">
        <v>35</v>
      </c>
      <c r="D646" s="51">
        <v>196192.48</v>
      </c>
      <c r="E646" s="51">
        <v>39201.050000000003</v>
      </c>
      <c r="F646" s="1">
        <v>44602</v>
      </c>
      <c r="G646" s="1">
        <v>45329</v>
      </c>
      <c r="H646" s="2" t="s">
        <v>335</v>
      </c>
      <c r="I646" s="2" t="s">
        <v>29</v>
      </c>
      <c r="J646">
        <f>Sheet1[[#This Row],[policy_end_date]]-Sheet1[[#This Row],[policy_start_date]]</f>
        <v>727</v>
      </c>
      <c r="K646" s="5">
        <f>(Sheet1[[#This Row],[policy_end_date]]-Sheet1[[#This Row],[policy_start_date]])/365</f>
        <v>1.9917808219178081</v>
      </c>
      <c r="L646" s="2" t="str">
        <f>IF(Sheet1[[#This Row],[coverage_amount]]&lt;300000,"Low",IF(Sheet1[[#This Row],[coverage_amount]]&lt;700000,"Medium","High"))</f>
        <v>Low</v>
      </c>
      <c r="M646" s="2" t="str">
        <f>IF(Sheet1[[#This Row],[annual_premium]]&lt;15000,"Low",IF(Sheet1[[#This Row],[annual_premium]]&lt;35000,"Medium","High"))</f>
        <v>High</v>
      </c>
      <c r="N646" s="2">
        <f>YEAR(Sheet1[[#This Row],[policy_start_date]])</f>
        <v>2022</v>
      </c>
      <c r="O646" s="2" t="str">
        <f>TEXT(Sheet1[[#This Row],[policy_start_date]],"mmm")</f>
        <v>Feb</v>
      </c>
      <c r="P646" s="2" t="str">
        <f>"Q"&amp;ROUNDUP(MONTH(Sheet1[[#This Row],[policy_start_date]])/3,0)</f>
        <v>Q1</v>
      </c>
      <c r="Q646" s="2">
        <f ca="1">DATEDIF(Sheet1[[#This Row],[policy_start_date]],TODAY(),"D")</f>
        <v>1630</v>
      </c>
      <c r="R646" s="2">
        <f>YEAR(Sheet1[[#This Row],[policy_end_date]])</f>
        <v>2024</v>
      </c>
      <c r="S646" s="2" t="str">
        <f>TEXT(Sheet1[[#This Row],[policy_end_date]],"mmm")</f>
        <v>Feb</v>
      </c>
      <c r="T646" s="2" t="str">
        <f>IF(Sheet1[[#This Row],[status]]="Active","Active","Inactive")</f>
        <v>Inactive</v>
      </c>
      <c r="U646" s="6">
        <f>Sheet1[[#This Row],[coverage_amount]]/Sheet1[[#This Row],[annual_premium]]</f>
        <v>5.0047761475776795</v>
      </c>
    </row>
    <row r="647" spans="1:21" x14ac:dyDescent="0.3">
      <c r="A647" s="2" t="s">
        <v>1484</v>
      </c>
      <c r="B647" s="2" t="s">
        <v>1485</v>
      </c>
      <c r="C647" s="2" t="s">
        <v>27</v>
      </c>
      <c r="D647" s="51">
        <v>919183.76</v>
      </c>
      <c r="E647" s="51">
        <v>18393.599999999999</v>
      </c>
      <c r="F647" s="1">
        <v>44469</v>
      </c>
      <c r="G647" s="1">
        <v>44940</v>
      </c>
      <c r="H647" s="2" t="s">
        <v>12</v>
      </c>
      <c r="I647" s="2" t="s">
        <v>18</v>
      </c>
      <c r="J647">
        <f>Sheet1[[#This Row],[policy_end_date]]-Sheet1[[#This Row],[policy_start_date]]</f>
        <v>471</v>
      </c>
      <c r="K647" s="5">
        <f>(Sheet1[[#This Row],[policy_end_date]]-Sheet1[[#This Row],[policy_start_date]])/365</f>
        <v>1.2904109589041095</v>
      </c>
      <c r="L647" s="2" t="str">
        <f>IF(Sheet1[[#This Row],[coverage_amount]]&lt;300000,"Low",IF(Sheet1[[#This Row],[coverage_amount]]&lt;700000,"Medium","High"))</f>
        <v>High</v>
      </c>
      <c r="M647" s="2" t="str">
        <f>IF(Sheet1[[#This Row],[annual_premium]]&lt;15000,"Low",IF(Sheet1[[#This Row],[annual_premium]]&lt;35000,"Medium","High"))</f>
        <v>Medium</v>
      </c>
      <c r="N647" s="2">
        <f>YEAR(Sheet1[[#This Row],[policy_start_date]])</f>
        <v>2021</v>
      </c>
      <c r="O647" s="2" t="str">
        <f>TEXT(Sheet1[[#This Row],[policy_start_date]],"mmm")</f>
        <v>Sep</v>
      </c>
      <c r="P647" s="2" t="str">
        <f>"Q"&amp;ROUNDUP(MONTH(Sheet1[[#This Row],[policy_start_date]])/3,0)</f>
        <v>Q3</v>
      </c>
      <c r="Q647" s="2">
        <f ca="1">DATEDIF(Sheet1[[#This Row],[policy_start_date]],TODAY(),"D")</f>
        <v>1763</v>
      </c>
      <c r="R647" s="2">
        <f>YEAR(Sheet1[[#This Row],[policy_end_date]])</f>
        <v>2023</v>
      </c>
      <c r="S647" s="2" t="str">
        <f>TEXT(Sheet1[[#This Row],[policy_end_date]],"mmm")</f>
        <v>Jan</v>
      </c>
      <c r="T647" s="2" t="str">
        <f>IF(Sheet1[[#This Row],[status]]="Active","Active","Inactive")</f>
        <v>Inactive</v>
      </c>
      <c r="U647" s="6">
        <f>Sheet1[[#This Row],[coverage_amount]]/Sheet1[[#This Row],[annual_premium]]</f>
        <v>49.973021050800284</v>
      </c>
    </row>
    <row r="648" spans="1:21" x14ac:dyDescent="0.3">
      <c r="A648" s="2" t="s">
        <v>1486</v>
      </c>
      <c r="B648" s="2" t="s">
        <v>1487</v>
      </c>
      <c r="C648" s="2" t="s">
        <v>39</v>
      </c>
      <c r="D648" s="51">
        <v>544053.42000000004</v>
      </c>
      <c r="E648" s="51">
        <v>10962.44</v>
      </c>
      <c r="F648" s="1">
        <v>45415</v>
      </c>
      <c r="G648" s="1">
        <v>45720</v>
      </c>
      <c r="H648" s="2" t="s">
        <v>52</v>
      </c>
      <c r="I648" s="2" t="s">
        <v>18</v>
      </c>
      <c r="J648">
        <f>Sheet1[[#This Row],[policy_end_date]]-Sheet1[[#This Row],[policy_start_date]]</f>
        <v>305</v>
      </c>
      <c r="K648" s="5">
        <f>(Sheet1[[#This Row],[policy_end_date]]-Sheet1[[#This Row],[policy_start_date]])/365</f>
        <v>0.83561643835616439</v>
      </c>
      <c r="L648" s="2" t="str">
        <f>IF(Sheet1[[#This Row],[coverage_amount]]&lt;300000,"Low",IF(Sheet1[[#This Row],[coverage_amount]]&lt;700000,"Medium","High"))</f>
        <v>Medium</v>
      </c>
      <c r="M648" s="2" t="str">
        <f>IF(Sheet1[[#This Row],[annual_premium]]&lt;15000,"Low",IF(Sheet1[[#This Row],[annual_premium]]&lt;35000,"Medium","High"))</f>
        <v>Low</v>
      </c>
      <c r="N648" s="2">
        <f>YEAR(Sheet1[[#This Row],[policy_start_date]])</f>
        <v>2024</v>
      </c>
      <c r="O648" s="2" t="str">
        <f>TEXT(Sheet1[[#This Row],[policy_start_date]],"mmm")</f>
        <v>May</v>
      </c>
      <c r="P648" s="2" t="str">
        <f>"Q"&amp;ROUNDUP(MONTH(Sheet1[[#This Row],[policy_start_date]])/3,0)</f>
        <v>Q2</v>
      </c>
      <c r="Q648" s="2">
        <f ca="1">DATEDIF(Sheet1[[#This Row],[policy_start_date]],TODAY(),"D")</f>
        <v>817</v>
      </c>
      <c r="R648" s="2">
        <f>YEAR(Sheet1[[#This Row],[policy_end_date]])</f>
        <v>2025</v>
      </c>
      <c r="S648" s="2" t="str">
        <f>TEXT(Sheet1[[#This Row],[policy_end_date]],"mmm")</f>
        <v>Mar</v>
      </c>
      <c r="T648" s="2" t="str">
        <f>IF(Sheet1[[#This Row],[status]]="Active","Active","Inactive")</f>
        <v>Inactive</v>
      </c>
      <c r="U648" s="6">
        <f>Sheet1[[#This Row],[coverage_amount]]/Sheet1[[#This Row],[annual_premium]]</f>
        <v>49.628861822732894</v>
      </c>
    </row>
    <row r="649" spans="1:21" x14ac:dyDescent="0.3">
      <c r="A649" s="2" t="s">
        <v>1488</v>
      </c>
      <c r="B649" s="2" t="s">
        <v>637</v>
      </c>
      <c r="C649" s="2" t="s">
        <v>27</v>
      </c>
      <c r="D649" s="51">
        <v>981948.49</v>
      </c>
      <c r="E649" s="51">
        <v>38945.129999999997</v>
      </c>
      <c r="F649" s="1">
        <v>45144</v>
      </c>
      <c r="G649" s="1">
        <v>45561</v>
      </c>
      <c r="H649" s="2" t="s">
        <v>658</v>
      </c>
      <c r="I649" s="2" t="s">
        <v>13</v>
      </c>
      <c r="J649">
        <f>Sheet1[[#This Row],[policy_end_date]]-Sheet1[[#This Row],[policy_start_date]]</f>
        <v>417</v>
      </c>
      <c r="K649" s="5">
        <f>(Sheet1[[#This Row],[policy_end_date]]-Sheet1[[#This Row],[policy_start_date]])/365</f>
        <v>1.1424657534246576</v>
      </c>
      <c r="L649" s="2" t="str">
        <f>IF(Sheet1[[#This Row],[coverage_amount]]&lt;300000,"Low",IF(Sheet1[[#This Row],[coverage_amount]]&lt;700000,"Medium","High"))</f>
        <v>High</v>
      </c>
      <c r="M649" s="2" t="str">
        <f>IF(Sheet1[[#This Row],[annual_premium]]&lt;15000,"Low",IF(Sheet1[[#This Row],[annual_premium]]&lt;35000,"Medium","High"))</f>
        <v>High</v>
      </c>
      <c r="N649" s="2">
        <f>YEAR(Sheet1[[#This Row],[policy_start_date]])</f>
        <v>2023</v>
      </c>
      <c r="O649" s="2" t="str">
        <f>TEXT(Sheet1[[#This Row],[policy_start_date]],"mmm")</f>
        <v>Aug</v>
      </c>
      <c r="P649" s="2" t="str">
        <f>"Q"&amp;ROUNDUP(MONTH(Sheet1[[#This Row],[policy_start_date]])/3,0)</f>
        <v>Q3</v>
      </c>
      <c r="Q649" s="2">
        <f ca="1">DATEDIF(Sheet1[[#This Row],[policy_start_date]],TODAY(),"D")</f>
        <v>1088</v>
      </c>
      <c r="R649" s="2">
        <f>YEAR(Sheet1[[#This Row],[policy_end_date]])</f>
        <v>2024</v>
      </c>
      <c r="S649" s="2" t="str">
        <f>TEXT(Sheet1[[#This Row],[policy_end_date]],"mmm")</f>
        <v>Sep</v>
      </c>
      <c r="T649" s="2" t="str">
        <f>IF(Sheet1[[#This Row],[status]]="Active","Active","Inactive")</f>
        <v>Active</v>
      </c>
      <c r="U649" s="6">
        <f>Sheet1[[#This Row],[coverage_amount]]/Sheet1[[#This Row],[annual_premium]]</f>
        <v>25.213640062313313</v>
      </c>
    </row>
    <row r="650" spans="1:21" x14ac:dyDescent="0.3">
      <c r="A650" s="2" t="s">
        <v>1489</v>
      </c>
      <c r="B650" s="2" t="s">
        <v>1490</v>
      </c>
      <c r="C650" s="2" t="s">
        <v>11</v>
      </c>
      <c r="D650" s="51">
        <v>794700.88</v>
      </c>
      <c r="E650" s="51">
        <v>47614.91</v>
      </c>
      <c r="F650" s="1">
        <v>44926</v>
      </c>
      <c r="G650" s="1">
        <v>45167</v>
      </c>
      <c r="H650" s="2" t="s">
        <v>597</v>
      </c>
      <c r="I650" s="2" t="s">
        <v>13</v>
      </c>
      <c r="J650">
        <f>Sheet1[[#This Row],[policy_end_date]]-Sheet1[[#This Row],[policy_start_date]]</f>
        <v>241</v>
      </c>
      <c r="K650" s="5">
        <f>(Sheet1[[#This Row],[policy_end_date]]-Sheet1[[#This Row],[policy_start_date]])/365</f>
        <v>0.66027397260273968</v>
      </c>
      <c r="L650" s="2" t="str">
        <f>IF(Sheet1[[#This Row],[coverage_amount]]&lt;300000,"Low",IF(Sheet1[[#This Row],[coverage_amount]]&lt;700000,"Medium","High"))</f>
        <v>High</v>
      </c>
      <c r="M650" s="2" t="str">
        <f>IF(Sheet1[[#This Row],[annual_premium]]&lt;15000,"Low",IF(Sheet1[[#This Row],[annual_premium]]&lt;35000,"Medium","High"))</f>
        <v>High</v>
      </c>
      <c r="N650" s="2">
        <f>YEAR(Sheet1[[#This Row],[policy_start_date]])</f>
        <v>2022</v>
      </c>
      <c r="O650" s="2" t="str">
        <f>TEXT(Sheet1[[#This Row],[policy_start_date]],"mmm")</f>
        <v>Dec</v>
      </c>
      <c r="P650" s="2" t="str">
        <f>"Q"&amp;ROUNDUP(MONTH(Sheet1[[#This Row],[policy_start_date]])/3,0)</f>
        <v>Q4</v>
      </c>
      <c r="Q650" s="2">
        <f ca="1">DATEDIF(Sheet1[[#This Row],[policy_start_date]],TODAY(),"D")</f>
        <v>1306</v>
      </c>
      <c r="R650" s="2">
        <f>YEAR(Sheet1[[#This Row],[policy_end_date]])</f>
        <v>2023</v>
      </c>
      <c r="S650" s="2" t="str">
        <f>TEXT(Sheet1[[#This Row],[policy_end_date]],"mmm")</f>
        <v>Aug</v>
      </c>
      <c r="T650" s="2" t="str">
        <f>IF(Sheet1[[#This Row],[status]]="Active","Active","Inactive")</f>
        <v>Active</v>
      </c>
      <c r="U650" s="6">
        <f>Sheet1[[#This Row],[coverage_amount]]/Sheet1[[#This Row],[annual_premium]]</f>
        <v>16.690168688757364</v>
      </c>
    </row>
    <row r="651" spans="1:21" x14ac:dyDescent="0.3">
      <c r="A651" s="2" t="s">
        <v>1491</v>
      </c>
      <c r="B651" s="2" t="s">
        <v>1492</v>
      </c>
      <c r="C651" s="2" t="s">
        <v>11</v>
      </c>
      <c r="D651" s="51">
        <v>818443.89</v>
      </c>
      <c r="E651" s="51">
        <v>3089.33</v>
      </c>
      <c r="F651" s="1">
        <v>44546</v>
      </c>
      <c r="G651" s="1">
        <v>45095</v>
      </c>
      <c r="H651" s="2" t="s">
        <v>830</v>
      </c>
      <c r="I651" s="2" t="s">
        <v>29</v>
      </c>
      <c r="J651">
        <f>Sheet1[[#This Row],[policy_end_date]]-Sheet1[[#This Row],[policy_start_date]]</f>
        <v>549</v>
      </c>
      <c r="K651" s="5">
        <f>(Sheet1[[#This Row],[policy_end_date]]-Sheet1[[#This Row],[policy_start_date]])/365</f>
        <v>1.5041095890410958</v>
      </c>
      <c r="L651" s="2" t="str">
        <f>IF(Sheet1[[#This Row],[coverage_amount]]&lt;300000,"Low",IF(Sheet1[[#This Row],[coverage_amount]]&lt;700000,"Medium","High"))</f>
        <v>High</v>
      </c>
      <c r="M651" s="2" t="str">
        <f>IF(Sheet1[[#This Row],[annual_premium]]&lt;15000,"Low",IF(Sheet1[[#This Row],[annual_premium]]&lt;35000,"Medium","High"))</f>
        <v>Low</v>
      </c>
      <c r="N651" s="2">
        <f>YEAR(Sheet1[[#This Row],[policy_start_date]])</f>
        <v>2021</v>
      </c>
      <c r="O651" s="2" t="str">
        <f>TEXT(Sheet1[[#This Row],[policy_start_date]],"mmm")</f>
        <v>Dec</v>
      </c>
      <c r="P651" s="2" t="str">
        <f>"Q"&amp;ROUNDUP(MONTH(Sheet1[[#This Row],[policy_start_date]])/3,0)</f>
        <v>Q4</v>
      </c>
      <c r="Q651" s="2">
        <f ca="1">DATEDIF(Sheet1[[#This Row],[policy_start_date]],TODAY(),"D")</f>
        <v>1686</v>
      </c>
      <c r="R651" s="2">
        <f>YEAR(Sheet1[[#This Row],[policy_end_date]])</f>
        <v>2023</v>
      </c>
      <c r="S651" s="2" t="str">
        <f>TEXT(Sheet1[[#This Row],[policy_end_date]],"mmm")</f>
        <v>Jun</v>
      </c>
      <c r="T651" s="2" t="str">
        <f>IF(Sheet1[[#This Row],[status]]="Active","Active","Inactive")</f>
        <v>Inactive</v>
      </c>
      <c r="U651" s="6">
        <f>Sheet1[[#This Row],[coverage_amount]]/Sheet1[[#This Row],[annual_premium]]</f>
        <v>264.92601632069091</v>
      </c>
    </row>
    <row r="652" spans="1:21" x14ac:dyDescent="0.3">
      <c r="A652" s="2" t="s">
        <v>1493</v>
      </c>
      <c r="B652" s="2" t="s">
        <v>1494</v>
      </c>
      <c r="C652" s="2" t="s">
        <v>39</v>
      </c>
      <c r="D652" s="51">
        <v>920259.65</v>
      </c>
      <c r="E652" s="51">
        <v>13668.86</v>
      </c>
      <c r="F652" s="1">
        <v>45268</v>
      </c>
      <c r="G652" s="1">
        <v>45493</v>
      </c>
      <c r="H652" s="2" t="s">
        <v>1043</v>
      </c>
      <c r="I652" s="2" t="s">
        <v>18</v>
      </c>
      <c r="J652">
        <f>Sheet1[[#This Row],[policy_end_date]]-Sheet1[[#This Row],[policy_start_date]]</f>
        <v>225</v>
      </c>
      <c r="K652" s="5">
        <f>(Sheet1[[#This Row],[policy_end_date]]-Sheet1[[#This Row],[policy_start_date]])/365</f>
        <v>0.61643835616438358</v>
      </c>
      <c r="L652" s="2" t="str">
        <f>IF(Sheet1[[#This Row],[coverage_amount]]&lt;300000,"Low",IF(Sheet1[[#This Row],[coverage_amount]]&lt;700000,"Medium","High"))</f>
        <v>High</v>
      </c>
      <c r="M652" s="2" t="str">
        <f>IF(Sheet1[[#This Row],[annual_premium]]&lt;15000,"Low",IF(Sheet1[[#This Row],[annual_premium]]&lt;35000,"Medium","High"))</f>
        <v>Low</v>
      </c>
      <c r="N652" s="2">
        <f>YEAR(Sheet1[[#This Row],[policy_start_date]])</f>
        <v>2023</v>
      </c>
      <c r="O652" s="2" t="str">
        <f>TEXT(Sheet1[[#This Row],[policy_start_date]],"mmm")</f>
        <v>Dec</v>
      </c>
      <c r="P652" s="2" t="str">
        <f>"Q"&amp;ROUNDUP(MONTH(Sheet1[[#This Row],[policy_start_date]])/3,0)</f>
        <v>Q4</v>
      </c>
      <c r="Q652" s="2">
        <f ca="1">DATEDIF(Sheet1[[#This Row],[policy_start_date]],TODAY(),"D")</f>
        <v>964</v>
      </c>
      <c r="R652" s="2">
        <f>YEAR(Sheet1[[#This Row],[policy_end_date]])</f>
        <v>2024</v>
      </c>
      <c r="S652" s="2" t="str">
        <f>TEXT(Sheet1[[#This Row],[policy_end_date]],"mmm")</f>
        <v>Jul</v>
      </c>
      <c r="T652" s="2" t="str">
        <f>IF(Sheet1[[#This Row],[status]]="Active","Active","Inactive")</f>
        <v>Inactive</v>
      </c>
      <c r="U652" s="6">
        <f>Sheet1[[#This Row],[coverage_amount]]/Sheet1[[#This Row],[annual_premium]]</f>
        <v>67.325267066895123</v>
      </c>
    </row>
    <row r="653" spans="1:21" x14ac:dyDescent="0.3">
      <c r="A653" s="2" t="s">
        <v>1495</v>
      </c>
      <c r="B653" s="2" t="s">
        <v>1496</v>
      </c>
      <c r="C653" s="2" t="s">
        <v>27</v>
      </c>
      <c r="D653" s="51">
        <v>756379.62</v>
      </c>
      <c r="E653" s="51">
        <v>48719.96</v>
      </c>
      <c r="F653" s="1">
        <v>44899</v>
      </c>
      <c r="G653" s="1">
        <v>45475</v>
      </c>
      <c r="H653" s="2" t="s">
        <v>125</v>
      </c>
      <c r="I653" s="2" t="s">
        <v>18</v>
      </c>
      <c r="J653">
        <f>Sheet1[[#This Row],[policy_end_date]]-Sheet1[[#This Row],[policy_start_date]]</f>
        <v>576</v>
      </c>
      <c r="K653" s="5">
        <f>(Sheet1[[#This Row],[policy_end_date]]-Sheet1[[#This Row],[policy_start_date]])/365</f>
        <v>1.5780821917808219</v>
      </c>
      <c r="L653" s="2" t="str">
        <f>IF(Sheet1[[#This Row],[coverage_amount]]&lt;300000,"Low",IF(Sheet1[[#This Row],[coverage_amount]]&lt;700000,"Medium","High"))</f>
        <v>High</v>
      </c>
      <c r="M653" s="2" t="str">
        <f>IF(Sheet1[[#This Row],[annual_premium]]&lt;15000,"Low",IF(Sheet1[[#This Row],[annual_premium]]&lt;35000,"Medium","High"))</f>
        <v>High</v>
      </c>
      <c r="N653" s="2">
        <f>YEAR(Sheet1[[#This Row],[policy_start_date]])</f>
        <v>2022</v>
      </c>
      <c r="O653" s="2" t="str">
        <f>TEXT(Sheet1[[#This Row],[policy_start_date]],"mmm")</f>
        <v>Dec</v>
      </c>
      <c r="P653" s="2" t="str">
        <f>"Q"&amp;ROUNDUP(MONTH(Sheet1[[#This Row],[policy_start_date]])/3,0)</f>
        <v>Q4</v>
      </c>
      <c r="Q653" s="2">
        <f ca="1">DATEDIF(Sheet1[[#This Row],[policy_start_date]],TODAY(),"D")</f>
        <v>1333</v>
      </c>
      <c r="R653" s="2">
        <f>YEAR(Sheet1[[#This Row],[policy_end_date]])</f>
        <v>2024</v>
      </c>
      <c r="S653" s="2" t="str">
        <f>TEXT(Sheet1[[#This Row],[policy_end_date]],"mmm")</f>
        <v>Jul</v>
      </c>
      <c r="T653" s="2" t="str">
        <f>IF(Sheet1[[#This Row],[status]]="Active","Active","Inactive")</f>
        <v>Inactive</v>
      </c>
      <c r="U653" s="6">
        <f>Sheet1[[#This Row],[coverage_amount]]/Sheet1[[#This Row],[annual_premium]]</f>
        <v>15.525045997574711</v>
      </c>
    </row>
    <row r="654" spans="1:21" x14ac:dyDescent="0.3">
      <c r="A654" s="2" t="s">
        <v>1497</v>
      </c>
      <c r="B654" s="2" t="s">
        <v>1498</v>
      </c>
      <c r="C654" s="2" t="s">
        <v>16</v>
      </c>
      <c r="D654" s="51">
        <v>321114.51</v>
      </c>
      <c r="E654" s="51">
        <v>48716.69</v>
      </c>
      <c r="F654" s="1">
        <v>45384</v>
      </c>
      <c r="G654" s="1">
        <v>45841</v>
      </c>
      <c r="H654" s="2" t="s">
        <v>96</v>
      </c>
      <c r="I654" s="2" t="s">
        <v>29</v>
      </c>
      <c r="J654">
        <f>Sheet1[[#This Row],[policy_end_date]]-Sheet1[[#This Row],[policy_start_date]]</f>
        <v>457</v>
      </c>
      <c r="K654" s="5">
        <f>(Sheet1[[#This Row],[policy_end_date]]-Sheet1[[#This Row],[policy_start_date]])/365</f>
        <v>1.252054794520548</v>
      </c>
      <c r="L654" s="2" t="str">
        <f>IF(Sheet1[[#This Row],[coverage_amount]]&lt;300000,"Low",IF(Sheet1[[#This Row],[coverage_amount]]&lt;700000,"Medium","High"))</f>
        <v>Medium</v>
      </c>
      <c r="M654" s="2" t="str">
        <f>IF(Sheet1[[#This Row],[annual_premium]]&lt;15000,"Low",IF(Sheet1[[#This Row],[annual_premium]]&lt;35000,"Medium","High"))</f>
        <v>High</v>
      </c>
      <c r="N654" s="2">
        <f>YEAR(Sheet1[[#This Row],[policy_start_date]])</f>
        <v>2024</v>
      </c>
      <c r="O654" s="2" t="str">
        <f>TEXT(Sheet1[[#This Row],[policy_start_date]],"mmm")</f>
        <v>Apr</v>
      </c>
      <c r="P654" s="2" t="str">
        <f>"Q"&amp;ROUNDUP(MONTH(Sheet1[[#This Row],[policy_start_date]])/3,0)</f>
        <v>Q2</v>
      </c>
      <c r="Q654" s="2">
        <f ca="1">DATEDIF(Sheet1[[#This Row],[policy_start_date]],TODAY(),"D")</f>
        <v>848</v>
      </c>
      <c r="R654" s="2">
        <f>YEAR(Sheet1[[#This Row],[policy_end_date]])</f>
        <v>2025</v>
      </c>
      <c r="S654" s="2" t="str">
        <f>TEXT(Sheet1[[#This Row],[policy_end_date]],"mmm")</f>
        <v>Jul</v>
      </c>
      <c r="T654" s="2" t="str">
        <f>IF(Sheet1[[#This Row],[status]]="Active","Active","Inactive")</f>
        <v>Inactive</v>
      </c>
      <c r="U654" s="6">
        <f>Sheet1[[#This Row],[coverage_amount]]/Sheet1[[#This Row],[annual_premium]]</f>
        <v>6.5914681395636689</v>
      </c>
    </row>
    <row r="655" spans="1:21" x14ac:dyDescent="0.3">
      <c r="A655" s="2" t="s">
        <v>1499</v>
      </c>
      <c r="B655" s="2" t="s">
        <v>1500</v>
      </c>
      <c r="C655" s="2" t="s">
        <v>27</v>
      </c>
      <c r="D655" s="51">
        <v>653215.77</v>
      </c>
      <c r="E655" s="51">
        <v>38372.31</v>
      </c>
      <c r="F655" s="1">
        <v>45085</v>
      </c>
      <c r="G655" s="1">
        <v>45402</v>
      </c>
      <c r="H655" s="2" t="s">
        <v>1038</v>
      </c>
      <c r="I655" s="2" t="s">
        <v>29</v>
      </c>
      <c r="J655">
        <f>Sheet1[[#This Row],[policy_end_date]]-Sheet1[[#This Row],[policy_start_date]]</f>
        <v>317</v>
      </c>
      <c r="K655" s="5">
        <f>(Sheet1[[#This Row],[policy_end_date]]-Sheet1[[#This Row],[policy_start_date]])/365</f>
        <v>0.86849315068493149</v>
      </c>
      <c r="L655" s="2" t="str">
        <f>IF(Sheet1[[#This Row],[coverage_amount]]&lt;300000,"Low",IF(Sheet1[[#This Row],[coverage_amount]]&lt;700000,"Medium","High"))</f>
        <v>Medium</v>
      </c>
      <c r="M655" s="2" t="str">
        <f>IF(Sheet1[[#This Row],[annual_premium]]&lt;15000,"Low",IF(Sheet1[[#This Row],[annual_premium]]&lt;35000,"Medium","High"))</f>
        <v>High</v>
      </c>
      <c r="N655" s="2">
        <f>YEAR(Sheet1[[#This Row],[policy_start_date]])</f>
        <v>2023</v>
      </c>
      <c r="O655" s="2" t="str">
        <f>TEXT(Sheet1[[#This Row],[policy_start_date]],"mmm")</f>
        <v>Jun</v>
      </c>
      <c r="P655" s="2" t="str">
        <f>"Q"&amp;ROUNDUP(MONTH(Sheet1[[#This Row],[policy_start_date]])/3,0)</f>
        <v>Q2</v>
      </c>
      <c r="Q655" s="2">
        <f ca="1">DATEDIF(Sheet1[[#This Row],[policy_start_date]],TODAY(),"D")</f>
        <v>1147</v>
      </c>
      <c r="R655" s="2">
        <f>YEAR(Sheet1[[#This Row],[policy_end_date]])</f>
        <v>2024</v>
      </c>
      <c r="S655" s="2" t="str">
        <f>TEXT(Sheet1[[#This Row],[policy_end_date]],"mmm")</f>
        <v>Apr</v>
      </c>
      <c r="T655" s="2" t="str">
        <f>IF(Sheet1[[#This Row],[status]]="Active","Active","Inactive")</f>
        <v>Inactive</v>
      </c>
      <c r="U655" s="6">
        <f>Sheet1[[#This Row],[coverage_amount]]/Sheet1[[#This Row],[annual_premium]]</f>
        <v>17.023102596638047</v>
      </c>
    </row>
    <row r="656" spans="1:21" x14ac:dyDescent="0.3">
      <c r="A656" s="2" t="s">
        <v>1501</v>
      </c>
      <c r="B656" s="2" t="s">
        <v>409</v>
      </c>
      <c r="C656" s="2" t="s">
        <v>11</v>
      </c>
      <c r="D656" s="51">
        <v>210793.64</v>
      </c>
      <c r="E656" s="51">
        <v>12124.3</v>
      </c>
      <c r="F656" s="1">
        <v>44356</v>
      </c>
      <c r="G656" s="1">
        <v>44555</v>
      </c>
      <c r="H656" s="2" t="s">
        <v>808</v>
      </c>
      <c r="I656" s="2" t="s">
        <v>29</v>
      </c>
      <c r="J656">
        <f>Sheet1[[#This Row],[policy_end_date]]-Sheet1[[#This Row],[policy_start_date]]</f>
        <v>199</v>
      </c>
      <c r="K656" s="5">
        <f>(Sheet1[[#This Row],[policy_end_date]]-Sheet1[[#This Row],[policy_start_date]])/365</f>
        <v>0.54520547945205478</v>
      </c>
      <c r="L656" s="2" t="str">
        <f>IF(Sheet1[[#This Row],[coverage_amount]]&lt;300000,"Low",IF(Sheet1[[#This Row],[coverage_amount]]&lt;700000,"Medium","High"))</f>
        <v>Low</v>
      </c>
      <c r="M656" s="2" t="str">
        <f>IF(Sheet1[[#This Row],[annual_premium]]&lt;15000,"Low",IF(Sheet1[[#This Row],[annual_premium]]&lt;35000,"Medium","High"))</f>
        <v>Low</v>
      </c>
      <c r="N656" s="2">
        <f>YEAR(Sheet1[[#This Row],[policy_start_date]])</f>
        <v>2021</v>
      </c>
      <c r="O656" s="2" t="str">
        <f>TEXT(Sheet1[[#This Row],[policy_start_date]],"mmm")</f>
        <v>Jun</v>
      </c>
      <c r="P656" s="2" t="str">
        <f>"Q"&amp;ROUNDUP(MONTH(Sheet1[[#This Row],[policy_start_date]])/3,0)</f>
        <v>Q2</v>
      </c>
      <c r="Q656" s="2">
        <f ca="1">DATEDIF(Sheet1[[#This Row],[policy_start_date]],TODAY(),"D")</f>
        <v>1876</v>
      </c>
      <c r="R656" s="2">
        <f>YEAR(Sheet1[[#This Row],[policy_end_date]])</f>
        <v>2021</v>
      </c>
      <c r="S656" s="2" t="str">
        <f>TEXT(Sheet1[[#This Row],[policy_end_date]],"mmm")</f>
        <v>Dec</v>
      </c>
      <c r="T656" s="2" t="str">
        <f>IF(Sheet1[[#This Row],[status]]="Active","Active","Inactive")</f>
        <v>Inactive</v>
      </c>
      <c r="U656" s="6">
        <f>Sheet1[[#This Row],[coverage_amount]]/Sheet1[[#This Row],[annual_premium]]</f>
        <v>17.386046204729347</v>
      </c>
    </row>
    <row r="657" spans="1:21" x14ac:dyDescent="0.3">
      <c r="A657" s="2" t="s">
        <v>1502</v>
      </c>
      <c r="B657" s="2" t="s">
        <v>1470</v>
      </c>
      <c r="C657" s="2" t="s">
        <v>27</v>
      </c>
      <c r="D657" s="51">
        <v>903862.99</v>
      </c>
      <c r="E657" s="51">
        <v>8497.0300000000007</v>
      </c>
      <c r="F657" s="1">
        <v>44635</v>
      </c>
      <c r="G657" s="1">
        <v>45308</v>
      </c>
      <c r="H657" s="2" t="s">
        <v>167</v>
      </c>
      <c r="I657" s="2" t="s">
        <v>29</v>
      </c>
      <c r="J657">
        <f>Sheet1[[#This Row],[policy_end_date]]-Sheet1[[#This Row],[policy_start_date]]</f>
        <v>673</v>
      </c>
      <c r="K657" s="5">
        <f>(Sheet1[[#This Row],[policy_end_date]]-Sheet1[[#This Row],[policy_start_date]])/365</f>
        <v>1.8438356164383563</v>
      </c>
      <c r="L657" s="2" t="str">
        <f>IF(Sheet1[[#This Row],[coverage_amount]]&lt;300000,"Low",IF(Sheet1[[#This Row],[coverage_amount]]&lt;700000,"Medium","High"))</f>
        <v>High</v>
      </c>
      <c r="M657" s="2" t="str">
        <f>IF(Sheet1[[#This Row],[annual_premium]]&lt;15000,"Low",IF(Sheet1[[#This Row],[annual_premium]]&lt;35000,"Medium","High"))</f>
        <v>Low</v>
      </c>
      <c r="N657" s="2">
        <f>YEAR(Sheet1[[#This Row],[policy_start_date]])</f>
        <v>2022</v>
      </c>
      <c r="O657" s="2" t="str">
        <f>TEXT(Sheet1[[#This Row],[policy_start_date]],"mmm")</f>
        <v>Mar</v>
      </c>
      <c r="P657" s="2" t="str">
        <f>"Q"&amp;ROUNDUP(MONTH(Sheet1[[#This Row],[policy_start_date]])/3,0)</f>
        <v>Q1</v>
      </c>
      <c r="Q657" s="2">
        <f ca="1">DATEDIF(Sheet1[[#This Row],[policy_start_date]],TODAY(),"D")</f>
        <v>1597</v>
      </c>
      <c r="R657" s="2">
        <f>YEAR(Sheet1[[#This Row],[policy_end_date]])</f>
        <v>2024</v>
      </c>
      <c r="S657" s="2" t="str">
        <f>TEXT(Sheet1[[#This Row],[policy_end_date]],"mmm")</f>
        <v>Jan</v>
      </c>
      <c r="T657" s="2" t="str">
        <f>IF(Sheet1[[#This Row],[status]]="Active","Active","Inactive")</f>
        <v>Inactive</v>
      </c>
      <c r="U657" s="6">
        <f>Sheet1[[#This Row],[coverage_amount]]/Sheet1[[#This Row],[annual_premium]]</f>
        <v>106.37399067674234</v>
      </c>
    </row>
    <row r="658" spans="1:21" x14ac:dyDescent="0.3">
      <c r="A658" s="2" t="s">
        <v>1503</v>
      </c>
      <c r="B658" s="2" t="s">
        <v>1504</v>
      </c>
      <c r="C658" s="2" t="s">
        <v>16</v>
      </c>
      <c r="D658" s="51">
        <v>653668.99</v>
      </c>
      <c r="E658" s="51">
        <v>29476.15</v>
      </c>
      <c r="F658" s="1">
        <v>44684</v>
      </c>
      <c r="G658" s="1">
        <v>45204</v>
      </c>
      <c r="H658" s="2" t="s">
        <v>1457</v>
      </c>
      <c r="I658" s="2" t="s">
        <v>29</v>
      </c>
      <c r="J658">
        <f>Sheet1[[#This Row],[policy_end_date]]-Sheet1[[#This Row],[policy_start_date]]</f>
        <v>520</v>
      </c>
      <c r="K658" s="5">
        <f>(Sheet1[[#This Row],[policy_end_date]]-Sheet1[[#This Row],[policy_start_date]])/365</f>
        <v>1.4246575342465753</v>
      </c>
      <c r="L658" s="2" t="str">
        <f>IF(Sheet1[[#This Row],[coverage_amount]]&lt;300000,"Low",IF(Sheet1[[#This Row],[coverage_amount]]&lt;700000,"Medium","High"))</f>
        <v>Medium</v>
      </c>
      <c r="M658" s="2" t="str">
        <f>IF(Sheet1[[#This Row],[annual_premium]]&lt;15000,"Low",IF(Sheet1[[#This Row],[annual_premium]]&lt;35000,"Medium","High"))</f>
        <v>Medium</v>
      </c>
      <c r="N658" s="2">
        <f>YEAR(Sheet1[[#This Row],[policy_start_date]])</f>
        <v>2022</v>
      </c>
      <c r="O658" s="2" t="str">
        <f>TEXT(Sheet1[[#This Row],[policy_start_date]],"mmm")</f>
        <v>May</v>
      </c>
      <c r="P658" s="2" t="str">
        <f>"Q"&amp;ROUNDUP(MONTH(Sheet1[[#This Row],[policy_start_date]])/3,0)</f>
        <v>Q2</v>
      </c>
      <c r="Q658" s="2">
        <f ca="1">DATEDIF(Sheet1[[#This Row],[policy_start_date]],TODAY(),"D")</f>
        <v>1548</v>
      </c>
      <c r="R658" s="2">
        <f>YEAR(Sheet1[[#This Row],[policy_end_date]])</f>
        <v>2023</v>
      </c>
      <c r="S658" s="2" t="str">
        <f>TEXT(Sheet1[[#This Row],[policy_end_date]],"mmm")</f>
        <v>Oct</v>
      </c>
      <c r="T658" s="2" t="str">
        <f>IF(Sheet1[[#This Row],[status]]="Active","Active","Inactive")</f>
        <v>Inactive</v>
      </c>
      <c r="U658" s="6">
        <f>Sheet1[[#This Row],[coverage_amount]]/Sheet1[[#This Row],[annual_premium]]</f>
        <v>22.176199741146654</v>
      </c>
    </row>
    <row r="659" spans="1:21" x14ac:dyDescent="0.3">
      <c r="A659" s="2" t="s">
        <v>1505</v>
      </c>
      <c r="B659" s="2" t="s">
        <v>604</v>
      </c>
      <c r="C659" s="2" t="s">
        <v>11</v>
      </c>
      <c r="D659" s="51">
        <v>254866.44</v>
      </c>
      <c r="E659" s="51">
        <v>44293.72</v>
      </c>
      <c r="F659" s="1">
        <v>44721</v>
      </c>
      <c r="G659" s="1">
        <v>45586</v>
      </c>
      <c r="H659" s="2" t="s">
        <v>245</v>
      </c>
      <c r="I659" s="2" t="s">
        <v>29</v>
      </c>
      <c r="J659">
        <f>Sheet1[[#This Row],[policy_end_date]]-Sheet1[[#This Row],[policy_start_date]]</f>
        <v>865</v>
      </c>
      <c r="K659" s="5">
        <f>(Sheet1[[#This Row],[policy_end_date]]-Sheet1[[#This Row],[policy_start_date]])/365</f>
        <v>2.3698630136986303</v>
      </c>
      <c r="L659" s="2" t="str">
        <f>IF(Sheet1[[#This Row],[coverage_amount]]&lt;300000,"Low",IF(Sheet1[[#This Row],[coverage_amount]]&lt;700000,"Medium","High"))</f>
        <v>Low</v>
      </c>
      <c r="M659" s="2" t="str">
        <f>IF(Sheet1[[#This Row],[annual_premium]]&lt;15000,"Low",IF(Sheet1[[#This Row],[annual_premium]]&lt;35000,"Medium","High"))</f>
        <v>High</v>
      </c>
      <c r="N659" s="2">
        <f>YEAR(Sheet1[[#This Row],[policy_start_date]])</f>
        <v>2022</v>
      </c>
      <c r="O659" s="2" t="str">
        <f>TEXT(Sheet1[[#This Row],[policy_start_date]],"mmm")</f>
        <v>Jun</v>
      </c>
      <c r="P659" s="2" t="str">
        <f>"Q"&amp;ROUNDUP(MONTH(Sheet1[[#This Row],[policy_start_date]])/3,0)</f>
        <v>Q2</v>
      </c>
      <c r="Q659" s="2">
        <f ca="1">DATEDIF(Sheet1[[#This Row],[policy_start_date]],TODAY(),"D")</f>
        <v>1511</v>
      </c>
      <c r="R659" s="2">
        <f>YEAR(Sheet1[[#This Row],[policy_end_date]])</f>
        <v>2024</v>
      </c>
      <c r="S659" s="2" t="str">
        <f>TEXT(Sheet1[[#This Row],[policy_end_date]],"mmm")</f>
        <v>Oct</v>
      </c>
      <c r="T659" s="2" t="str">
        <f>IF(Sheet1[[#This Row],[status]]="Active","Active","Inactive")</f>
        <v>Inactive</v>
      </c>
      <c r="U659" s="6">
        <f>Sheet1[[#This Row],[coverage_amount]]/Sheet1[[#This Row],[annual_premium]]</f>
        <v>5.7540084689206505</v>
      </c>
    </row>
    <row r="660" spans="1:21" x14ac:dyDescent="0.3">
      <c r="A660" s="2" t="s">
        <v>1506</v>
      </c>
      <c r="B660" s="2" t="s">
        <v>1507</v>
      </c>
      <c r="C660" s="2" t="s">
        <v>11</v>
      </c>
      <c r="D660" s="51">
        <v>471036.44</v>
      </c>
      <c r="E660" s="51">
        <v>37294.03</v>
      </c>
      <c r="F660" s="1">
        <v>45242</v>
      </c>
      <c r="G660" s="1">
        <v>45331</v>
      </c>
      <c r="H660" s="2" t="s">
        <v>1447</v>
      </c>
      <c r="I660" s="2" t="s">
        <v>13</v>
      </c>
      <c r="J660">
        <f>Sheet1[[#This Row],[policy_end_date]]-Sheet1[[#This Row],[policy_start_date]]</f>
        <v>89</v>
      </c>
      <c r="K660" s="5">
        <f>(Sheet1[[#This Row],[policy_end_date]]-Sheet1[[#This Row],[policy_start_date]])/365</f>
        <v>0.24383561643835616</v>
      </c>
      <c r="L660" s="2" t="str">
        <f>IF(Sheet1[[#This Row],[coverage_amount]]&lt;300000,"Low",IF(Sheet1[[#This Row],[coverage_amount]]&lt;700000,"Medium","High"))</f>
        <v>Medium</v>
      </c>
      <c r="M660" s="2" t="str">
        <f>IF(Sheet1[[#This Row],[annual_premium]]&lt;15000,"Low",IF(Sheet1[[#This Row],[annual_premium]]&lt;35000,"Medium","High"))</f>
        <v>High</v>
      </c>
      <c r="N660" s="2">
        <f>YEAR(Sheet1[[#This Row],[policy_start_date]])</f>
        <v>2023</v>
      </c>
      <c r="O660" s="2" t="str">
        <f>TEXT(Sheet1[[#This Row],[policy_start_date]],"mmm")</f>
        <v>Nov</v>
      </c>
      <c r="P660" s="2" t="str">
        <f>"Q"&amp;ROUNDUP(MONTH(Sheet1[[#This Row],[policy_start_date]])/3,0)</f>
        <v>Q4</v>
      </c>
      <c r="Q660" s="2">
        <f ca="1">DATEDIF(Sheet1[[#This Row],[policy_start_date]],TODAY(),"D")</f>
        <v>990</v>
      </c>
      <c r="R660" s="2">
        <f>YEAR(Sheet1[[#This Row],[policy_end_date]])</f>
        <v>2024</v>
      </c>
      <c r="S660" s="2" t="str">
        <f>TEXT(Sheet1[[#This Row],[policy_end_date]],"mmm")</f>
        <v>Feb</v>
      </c>
      <c r="T660" s="2" t="str">
        <f>IF(Sheet1[[#This Row],[status]]="Active","Active","Inactive")</f>
        <v>Active</v>
      </c>
      <c r="U660" s="6">
        <f>Sheet1[[#This Row],[coverage_amount]]/Sheet1[[#This Row],[annual_premium]]</f>
        <v>12.630344320525296</v>
      </c>
    </row>
    <row r="661" spans="1:21" x14ac:dyDescent="0.3">
      <c r="A661" s="2" t="s">
        <v>1508</v>
      </c>
      <c r="B661" s="2" t="s">
        <v>1509</v>
      </c>
      <c r="C661" s="2" t="s">
        <v>39</v>
      </c>
      <c r="D661" s="51">
        <v>638296.28</v>
      </c>
      <c r="E661" s="51">
        <v>39730.85</v>
      </c>
      <c r="F661" s="1">
        <v>45145</v>
      </c>
      <c r="G661" s="1">
        <v>45464</v>
      </c>
      <c r="H661" s="2" t="s">
        <v>12</v>
      </c>
      <c r="I661" s="2" t="s">
        <v>18</v>
      </c>
      <c r="J661">
        <f>Sheet1[[#This Row],[policy_end_date]]-Sheet1[[#This Row],[policy_start_date]]</f>
        <v>319</v>
      </c>
      <c r="K661" s="5">
        <f>(Sheet1[[#This Row],[policy_end_date]]-Sheet1[[#This Row],[policy_start_date]])/365</f>
        <v>0.87397260273972599</v>
      </c>
      <c r="L661" s="2" t="str">
        <f>IF(Sheet1[[#This Row],[coverage_amount]]&lt;300000,"Low",IF(Sheet1[[#This Row],[coverage_amount]]&lt;700000,"Medium","High"))</f>
        <v>Medium</v>
      </c>
      <c r="M661" s="2" t="str">
        <f>IF(Sheet1[[#This Row],[annual_premium]]&lt;15000,"Low",IF(Sheet1[[#This Row],[annual_premium]]&lt;35000,"Medium","High"))</f>
        <v>High</v>
      </c>
      <c r="N661" s="2">
        <f>YEAR(Sheet1[[#This Row],[policy_start_date]])</f>
        <v>2023</v>
      </c>
      <c r="O661" s="2" t="str">
        <f>TEXT(Sheet1[[#This Row],[policy_start_date]],"mmm")</f>
        <v>Aug</v>
      </c>
      <c r="P661" s="2" t="str">
        <f>"Q"&amp;ROUNDUP(MONTH(Sheet1[[#This Row],[policy_start_date]])/3,0)</f>
        <v>Q3</v>
      </c>
      <c r="Q661" s="2">
        <f ca="1">DATEDIF(Sheet1[[#This Row],[policy_start_date]],TODAY(),"D")</f>
        <v>1087</v>
      </c>
      <c r="R661" s="2">
        <f>YEAR(Sheet1[[#This Row],[policy_end_date]])</f>
        <v>2024</v>
      </c>
      <c r="S661" s="2" t="str">
        <f>TEXT(Sheet1[[#This Row],[policy_end_date]],"mmm")</f>
        <v>Jun</v>
      </c>
      <c r="T661" s="2" t="str">
        <f>IF(Sheet1[[#This Row],[status]]="Active","Active","Inactive")</f>
        <v>Inactive</v>
      </c>
      <c r="U661" s="6">
        <f>Sheet1[[#This Row],[coverage_amount]]/Sheet1[[#This Row],[annual_premium]]</f>
        <v>16.065507785511763</v>
      </c>
    </row>
    <row r="662" spans="1:21" x14ac:dyDescent="0.3">
      <c r="A662" s="2" t="s">
        <v>1510</v>
      </c>
      <c r="B662" s="2" t="s">
        <v>1511</v>
      </c>
      <c r="C662" s="2" t="s">
        <v>27</v>
      </c>
      <c r="D662" s="51">
        <v>914010.44</v>
      </c>
      <c r="E662" s="51">
        <v>15592.69</v>
      </c>
      <c r="F662" s="1">
        <v>45015</v>
      </c>
      <c r="G662" s="1">
        <v>45087</v>
      </c>
      <c r="H662" s="2" t="s">
        <v>321</v>
      </c>
      <c r="I662" s="2" t="s">
        <v>18</v>
      </c>
      <c r="J662">
        <f>Sheet1[[#This Row],[policy_end_date]]-Sheet1[[#This Row],[policy_start_date]]</f>
        <v>72</v>
      </c>
      <c r="K662" s="5">
        <f>(Sheet1[[#This Row],[policy_end_date]]-Sheet1[[#This Row],[policy_start_date]])/365</f>
        <v>0.19726027397260273</v>
      </c>
      <c r="L662" s="2" t="str">
        <f>IF(Sheet1[[#This Row],[coverage_amount]]&lt;300000,"Low",IF(Sheet1[[#This Row],[coverage_amount]]&lt;700000,"Medium","High"))</f>
        <v>High</v>
      </c>
      <c r="M662" s="2" t="str">
        <f>IF(Sheet1[[#This Row],[annual_premium]]&lt;15000,"Low",IF(Sheet1[[#This Row],[annual_premium]]&lt;35000,"Medium","High"))</f>
        <v>Medium</v>
      </c>
      <c r="N662" s="2">
        <f>YEAR(Sheet1[[#This Row],[policy_start_date]])</f>
        <v>2023</v>
      </c>
      <c r="O662" s="2" t="str">
        <f>TEXT(Sheet1[[#This Row],[policy_start_date]],"mmm")</f>
        <v>Mar</v>
      </c>
      <c r="P662" s="2" t="str">
        <f>"Q"&amp;ROUNDUP(MONTH(Sheet1[[#This Row],[policy_start_date]])/3,0)</f>
        <v>Q1</v>
      </c>
      <c r="Q662" s="2">
        <f ca="1">DATEDIF(Sheet1[[#This Row],[policy_start_date]],TODAY(),"D")</f>
        <v>1217</v>
      </c>
      <c r="R662" s="2">
        <f>YEAR(Sheet1[[#This Row],[policy_end_date]])</f>
        <v>2023</v>
      </c>
      <c r="S662" s="2" t="str">
        <f>TEXT(Sheet1[[#This Row],[policy_end_date]],"mmm")</f>
        <v>Jun</v>
      </c>
      <c r="T662" s="2" t="str">
        <f>IF(Sheet1[[#This Row],[status]]="Active","Active","Inactive")</f>
        <v>Inactive</v>
      </c>
      <c r="U662" s="6">
        <f>Sheet1[[#This Row],[coverage_amount]]/Sheet1[[#This Row],[annual_premium]]</f>
        <v>58.617880558133322</v>
      </c>
    </row>
    <row r="663" spans="1:21" x14ac:dyDescent="0.3">
      <c r="A663" s="2" t="s">
        <v>1512</v>
      </c>
      <c r="B663" s="2" t="s">
        <v>695</v>
      </c>
      <c r="C663" s="2" t="s">
        <v>27</v>
      </c>
      <c r="D663" s="51">
        <v>104459.76</v>
      </c>
      <c r="E663" s="51">
        <v>19913.650000000001</v>
      </c>
      <c r="F663" s="1">
        <v>45419</v>
      </c>
      <c r="G663" s="1">
        <v>45756</v>
      </c>
      <c r="H663" s="2" t="s">
        <v>798</v>
      </c>
      <c r="I663" s="2" t="s">
        <v>18</v>
      </c>
      <c r="J663">
        <f>Sheet1[[#This Row],[policy_end_date]]-Sheet1[[#This Row],[policy_start_date]]</f>
        <v>337</v>
      </c>
      <c r="K663" s="5">
        <f>(Sheet1[[#This Row],[policy_end_date]]-Sheet1[[#This Row],[policy_start_date]])/365</f>
        <v>0.92328767123287669</v>
      </c>
      <c r="L663" s="2" t="str">
        <f>IF(Sheet1[[#This Row],[coverage_amount]]&lt;300000,"Low",IF(Sheet1[[#This Row],[coverage_amount]]&lt;700000,"Medium","High"))</f>
        <v>Low</v>
      </c>
      <c r="M663" s="2" t="str">
        <f>IF(Sheet1[[#This Row],[annual_premium]]&lt;15000,"Low",IF(Sheet1[[#This Row],[annual_premium]]&lt;35000,"Medium","High"))</f>
        <v>Medium</v>
      </c>
      <c r="N663" s="2">
        <f>YEAR(Sheet1[[#This Row],[policy_start_date]])</f>
        <v>2024</v>
      </c>
      <c r="O663" s="2" t="str">
        <f>TEXT(Sheet1[[#This Row],[policy_start_date]],"mmm")</f>
        <v>May</v>
      </c>
      <c r="P663" s="2" t="str">
        <f>"Q"&amp;ROUNDUP(MONTH(Sheet1[[#This Row],[policy_start_date]])/3,0)</f>
        <v>Q2</v>
      </c>
      <c r="Q663" s="2">
        <f ca="1">DATEDIF(Sheet1[[#This Row],[policy_start_date]],TODAY(),"D")</f>
        <v>813</v>
      </c>
      <c r="R663" s="2">
        <f>YEAR(Sheet1[[#This Row],[policy_end_date]])</f>
        <v>2025</v>
      </c>
      <c r="S663" s="2" t="str">
        <f>TEXT(Sheet1[[#This Row],[policy_end_date]],"mmm")</f>
        <v>Apr</v>
      </c>
      <c r="T663" s="2" t="str">
        <f>IF(Sheet1[[#This Row],[status]]="Active","Active","Inactive")</f>
        <v>Inactive</v>
      </c>
      <c r="U663" s="6">
        <f>Sheet1[[#This Row],[coverage_amount]]/Sheet1[[#This Row],[annual_premium]]</f>
        <v>5.245636033574959</v>
      </c>
    </row>
    <row r="664" spans="1:21" x14ac:dyDescent="0.3">
      <c r="A664" s="2" t="s">
        <v>1513</v>
      </c>
      <c r="B664" s="2" t="s">
        <v>959</v>
      </c>
      <c r="C664" s="2" t="s">
        <v>16</v>
      </c>
      <c r="D664" s="51">
        <v>228735.23</v>
      </c>
      <c r="E664" s="51">
        <v>7995.31</v>
      </c>
      <c r="F664" s="1">
        <v>45480</v>
      </c>
      <c r="G664" s="1">
        <v>45527</v>
      </c>
      <c r="H664" s="2" t="s">
        <v>574</v>
      </c>
      <c r="I664" s="2" t="s">
        <v>13</v>
      </c>
      <c r="J664">
        <f>Sheet1[[#This Row],[policy_end_date]]-Sheet1[[#This Row],[policy_start_date]]</f>
        <v>47</v>
      </c>
      <c r="K664" s="5">
        <f>(Sheet1[[#This Row],[policy_end_date]]-Sheet1[[#This Row],[policy_start_date]])/365</f>
        <v>0.12876712328767123</v>
      </c>
      <c r="L664" s="2" t="str">
        <f>IF(Sheet1[[#This Row],[coverage_amount]]&lt;300000,"Low",IF(Sheet1[[#This Row],[coverage_amount]]&lt;700000,"Medium","High"))</f>
        <v>Low</v>
      </c>
      <c r="M664" s="2" t="str">
        <f>IF(Sheet1[[#This Row],[annual_premium]]&lt;15000,"Low",IF(Sheet1[[#This Row],[annual_premium]]&lt;35000,"Medium","High"))</f>
        <v>Low</v>
      </c>
      <c r="N664" s="2">
        <f>YEAR(Sheet1[[#This Row],[policy_start_date]])</f>
        <v>2024</v>
      </c>
      <c r="O664" s="2" t="str">
        <f>TEXT(Sheet1[[#This Row],[policy_start_date]],"mmm")</f>
        <v>Jul</v>
      </c>
      <c r="P664" s="2" t="str">
        <f>"Q"&amp;ROUNDUP(MONTH(Sheet1[[#This Row],[policy_start_date]])/3,0)</f>
        <v>Q3</v>
      </c>
      <c r="Q664" s="2">
        <f ca="1">DATEDIF(Sheet1[[#This Row],[policy_start_date]],TODAY(),"D")</f>
        <v>752</v>
      </c>
      <c r="R664" s="2">
        <f>YEAR(Sheet1[[#This Row],[policy_end_date]])</f>
        <v>2024</v>
      </c>
      <c r="S664" s="2" t="str">
        <f>TEXT(Sheet1[[#This Row],[policy_end_date]],"mmm")</f>
        <v>Aug</v>
      </c>
      <c r="T664" s="2" t="str">
        <f>IF(Sheet1[[#This Row],[status]]="Active","Active","Inactive")</f>
        <v>Active</v>
      </c>
      <c r="U664" s="6">
        <f>Sheet1[[#This Row],[coverage_amount]]/Sheet1[[#This Row],[annual_premium]]</f>
        <v>28.608675586062329</v>
      </c>
    </row>
    <row r="665" spans="1:21" x14ac:dyDescent="0.3">
      <c r="A665" s="2" t="s">
        <v>1514</v>
      </c>
      <c r="B665" s="2" t="s">
        <v>1515</v>
      </c>
      <c r="C665" s="2" t="s">
        <v>11</v>
      </c>
      <c r="D665" s="51">
        <v>785518.27</v>
      </c>
      <c r="E665" s="51">
        <v>12980.11</v>
      </c>
      <c r="F665" s="1">
        <v>44631</v>
      </c>
      <c r="G665" s="1">
        <v>45823</v>
      </c>
      <c r="H665" s="2" t="s">
        <v>176</v>
      </c>
      <c r="I665" s="2" t="s">
        <v>29</v>
      </c>
      <c r="J665">
        <f>Sheet1[[#This Row],[policy_end_date]]-Sheet1[[#This Row],[policy_start_date]]</f>
        <v>1192</v>
      </c>
      <c r="K665" s="5">
        <f>(Sheet1[[#This Row],[policy_end_date]]-Sheet1[[#This Row],[policy_start_date]])/365</f>
        <v>3.2657534246575342</v>
      </c>
      <c r="L665" s="2" t="str">
        <f>IF(Sheet1[[#This Row],[coverage_amount]]&lt;300000,"Low",IF(Sheet1[[#This Row],[coverage_amount]]&lt;700000,"Medium","High"))</f>
        <v>High</v>
      </c>
      <c r="M665" s="2" t="str">
        <f>IF(Sheet1[[#This Row],[annual_premium]]&lt;15000,"Low",IF(Sheet1[[#This Row],[annual_premium]]&lt;35000,"Medium","High"))</f>
        <v>Low</v>
      </c>
      <c r="N665" s="2">
        <f>YEAR(Sheet1[[#This Row],[policy_start_date]])</f>
        <v>2022</v>
      </c>
      <c r="O665" s="2" t="str">
        <f>TEXT(Sheet1[[#This Row],[policy_start_date]],"mmm")</f>
        <v>Mar</v>
      </c>
      <c r="P665" s="2" t="str">
        <f>"Q"&amp;ROUNDUP(MONTH(Sheet1[[#This Row],[policy_start_date]])/3,0)</f>
        <v>Q1</v>
      </c>
      <c r="Q665" s="2">
        <f ca="1">DATEDIF(Sheet1[[#This Row],[policy_start_date]],TODAY(),"D")</f>
        <v>1601</v>
      </c>
      <c r="R665" s="2">
        <f>YEAR(Sheet1[[#This Row],[policy_end_date]])</f>
        <v>2025</v>
      </c>
      <c r="S665" s="2" t="str">
        <f>TEXT(Sheet1[[#This Row],[policy_end_date]],"mmm")</f>
        <v>Jun</v>
      </c>
      <c r="T665" s="2" t="str">
        <f>IF(Sheet1[[#This Row],[status]]="Active","Active","Inactive")</f>
        <v>Inactive</v>
      </c>
      <c r="U665" s="6">
        <f>Sheet1[[#This Row],[coverage_amount]]/Sheet1[[#This Row],[annual_premium]]</f>
        <v>60.51707343004027</v>
      </c>
    </row>
    <row r="666" spans="1:21" x14ac:dyDescent="0.3">
      <c r="A666" s="2" t="s">
        <v>1516</v>
      </c>
      <c r="B666" s="2" t="s">
        <v>1006</v>
      </c>
      <c r="C666" s="2" t="s">
        <v>11</v>
      </c>
      <c r="D666" s="51">
        <v>535635.43000000005</v>
      </c>
      <c r="E666" s="51">
        <v>45366.879999999997</v>
      </c>
      <c r="F666" s="1">
        <v>44991</v>
      </c>
      <c r="G666" s="1">
        <v>45137</v>
      </c>
      <c r="H666" s="2" t="s">
        <v>1517</v>
      </c>
      <c r="I666" s="2" t="s">
        <v>13</v>
      </c>
      <c r="J666">
        <f>Sheet1[[#This Row],[policy_end_date]]-Sheet1[[#This Row],[policy_start_date]]</f>
        <v>146</v>
      </c>
      <c r="K666" s="5">
        <f>(Sheet1[[#This Row],[policy_end_date]]-Sheet1[[#This Row],[policy_start_date]])/365</f>
        <v>0.4</v>
      </c>
      <c r="L666" s="2" t="str">
        <f>IF(Sheet1[[#This Row],[coverage_amount]]&lt;300000,"Low",IF(Sheet1[[#This Row],[coverage_amount]]&lt;700000,"Medium","High"))</f>
        <v>Medium</v>
      </c>
      <c r="M666" s="2" t="str">
        <f>IF(Sheet1[[#This Row],[annual_premium]]&lt;15000,"Low",IF(Sheet1[[#This Row],[annual_premium]]&lt;35000,"Medium","High"))</f>
        <v>High</v>
      </c>
      <c r="N666" s="2">
        <f>YEAR(Sheet1[[#This Row],[policy_start_date]])</f>
        <v>2023</v>
      </c>
      <c r="O666" s="2" t="str">
        <f>TEXT(Sheet1[[#This Row],[policy_start_date]],"mmm")</f>
        <v>Mar</v>
      </c>
      <c r="P666" s="2" t="str">
        <f>"Q"&amp;ROUNDUP(MONTH(Sheet1[[#This Row],[policy_start_date]])/3,0)</f>
        <v>Q1</v>
      </c>
      <c r="Q666" s="2">
        <f ca="1">DATEDIF(Sheet1[[#This Row],[policy_start_date]],TODAY(),"D")</f>
        <v>1241</v>
      </c>
      <c r="R666" s="2">
        <f>YEAR(Sheet1[[#This Row],[policy_end_date]])</f>
        <v>2023</v>
      </c>
      <c r="S666" s="2" t="str">
        <f>TEXT(Sheet1[[#This Row],[policy_end_date]],"mmm")</f>
        <v>Jul</v>
      </c>
      <c r="T666" s="2" t="str">
        <f>IF(Sheet1[[#This Row],[status]]="Active","Active","Inactive")</f>
        <v>Active</v>
      </c>
      <c r="U666" s="6">
        <f>Sheet1[[#This Row],[coverage_amount]]/Sheet1[[#This Row],[annual_premium]]</f>
        <v>11.806750431151539</v>
      </c>
    </row>
    <row r="667" spans="1:21" x14ac:dyDescent="0.3">
      <c r="A667" s="2" t="s">
        <v>1518</v>
      </c>
      <c r="B667" s="2" t="s">
        <v>1519</v>
      </c>
      <c r="C667" s="2" t="s">
        <v>39</v>
      </c>
      <c r="D667" s="51">
        <v>461860.5</v>
      </c>
      <c r="E667" s="51">
        <v>32515.52</v>
      </c>
      <c r="F667" s="1">
        <v>44331</v>
      </c>
      <c r="G667" s="1">
        <v>44686</v>
      </c>
      <c r="H667" s="2" t="s">
        <v>818</v>
      </c>
      <c r="I667" s="2" t="s">
        <v>18</v>
      </c>
      <c r="J667">
        <f>Sheet1[[#This Row],[policy_end_date]]-Sheet1[[#This Row],[policy_start_date]]</f>
        <v>355</v>
      </c>
      <c r="K667" s="5">
        <f>(Sheet1[[#This Row],[policy_end_date]]-Sheet1[[#This Row],[policy_start_date]])/365</f>
        <v>0.9726027397260274</v>
      </c>
      <c r="L667" s="2" t="str">
        <f>IF(Sheet1[[#This Row],[coverage_amount]]&lt;300000,"Low",IF(Sheet1[[#This Row],[coverage_amount]]&lt;700000,"Medium","High"))</f>
        <v>Medium</v>
      </c>
      <c r="M667" s="2" t="str">
        <f>IF(Sheet1[[#This Row],[annual_premium]]&lt;15000,"Low",IF(Sheet1[[#This Row],[annual_premium]]&lt;35000,"Medium","High"))</f>
        <v>Medium</v>
      </c>
      <c r="N667" s="2">
        <f>YEAR(Sheet1[[#This Row],[policy_start_date]])</f>
        <v>2021</v>
      </c>
      <c r="O667" s="2" t="str">
        <f>TEXT(Sheet1[[#This Row],[policy_start_date]],"mmm")</f>
        <v>May</v>
      </c>
      <c r="P667" s="2" t="str">
        <f>"Q"&amp;ROUNDUP(MONTH(Sheet1[[#This Row],[policy_start_date]])/3,0)</f>
        <v>Q2</v>
      </c>
      <c r="Q667" s="2">
        <f ca="1">DATEDIF(Sheet1[[#This Row],[policy_start_date]],TODAY(),"D")</f>
        <v>1901</v>
      </c>
      <c r="R667" s="2">
        <f>YEAR(Sheet1[[#This Row],[policy_end_date]])</f>
        <v>2022</v>
      </c>
      <c r="S667" s="2" t="str">
        <f>TEXT(Sheet1[[#This Row],[policy_end_date]],"mmm")</f>
        <v>May</v>
      </c>
      <c r="T667" s="2" t="str">
        <f>IF(Sheet1[[#This Row],[status]]="Active","Active","Inactive")</f>
        <v>Inactive</v>
      </c>
      <c r="U667" s="6">
        <f>Sheet1[[#This Row],[coverage_amount]]/Sheet1[[#This Row],[annual_premium]]</f>
        <v>14.204309203727943</v>
      </c>
    </row>
    <row r="668" spans="1:21" x14ac:dyDescent="0.3">
      <c r="A668" s="2" t="s">
        <v>1520</v>
      </c>
      <c r="B668" s="2" t="s">
        <v>1521</v>
      </c>
      <c r="C668" s="2" t="s">
        <v>35</v>
      </c>
      <c r="D668" s="51">
        <v>242944.17</v>
      </c>
      <c r="E668" s="51">
        <v>34221.760000000002</v>
      </c>
      <c r="F668" s="1">
        <v>45036</v>
      </c>
      <c r="G668" s="1">
        <v>45678</v>
      </c>
      <c r="H668" s="2" t="s">
        <v>292</v>
      </c>
      <c r="I668" s="2" t="s">
        <v>13</v>
      </c>
      <c r="J668">
        <f>Sheet1[[#This Row],[policy_end_date]]-Sheet1[[#This Row],[policy_start_date]]</f>
        <v>642</v>
      </c>
      <c r="K668" s="5">
        <f>(Sheet1[[#This Row],[policy_end_date]]-Sheet1[[#This Row],[policy_start_date]])/365</f>
        <v>1.7589041095890412</v>
      </c>
      <c r="L668" s="2" t="str">
        <f>IF(Sheet1[[#This Row],[coverage_amount]]&lt;300000,"Low",IF(Sheet1[[#This Row],[coverage_amount]]&lt;700000,"Medium","High"))</f>
        <v>Low</v>
      </c>
      <c r="M668" s="2" t="str">
        <f>IF(Sheet1[[#This Row],[annual_premium]]&lt;15000,"Low",IF(Sheet1[[#This Row],[annual_premium]]&lt;35000,"Medium","High"))</f>
        <v>Medium</v>
      </c>
      <c r="N668" s="2">
        <f>YEAR(Sheet1[[#This Row],[policy_start_date]])</f>
        <v>2023</v>
      </c>
      <c r="O668" s="2" t="str">
        <f>TEXT(Sheet1[[#This Row],[policy_start_date]],"mmm")</f>
        <v>Apr</v>
      </c>
      <c r="P668" s="2" t="str">
        <f>"Q"&amp;ROUNDUP(MONTH(Sheet1[[#This Row],[policy_start_date]])/3,0)</f>
        <v>Q2</v>
      </c>
      <c r="Q668" s="2">
        <f ca="1">DATEDIF(Sheet1[[#This Row],[policy_start_date]],TODAY(),"D")</f>
        <v>1196</v>
      </c>
      <c r="R668" s="2">
        <f>YEAR(Sheet1[[#This Row],[policy_end_date]])</f>
        <v>2025</v>
      </c>
      <c r="S668" s="2" t="str">
        <f>TEXT(Sheet1[[#This Row],[policy_end_date]],"mmm")</f>
        <v>Jan</v>
      </c>
      <c r="T668" s="2" t="str">
        <f>IF(Sheet1[[#This Row],[status]]="Active","Active","Inactive")</f>
        <v>Active</v>
      </c>
      <c r="U668" s="6">
        <f>Sheet1[[#This Row],[coverage_amount]]/Sheet1[[#This Row],[annual_premium]]</f>
        <v>7.0991138386804185</v>
      </c>
    </row>
    <row r="669" spans="1:21" x14ac:dyDescent="0.3">
      <c r="A669" s="2" t="s">
        <v>1522</v>
      </c>
      <c r="B669" s="2" t="s">
        <v>1523</v>
      </c>
      <c r="C669" s="2" t="s">
        <v>27</v>
      </c>
      <c r="D669" s="51">
        <v>822355.76</v>
      </c>
      <c r="E669" s="51">
        <v>45018.95</v>
      </c>
      <c r="F669" s="1">
        <v>44112</v>
      </c>
      <c r="G669" s="1">
        <v>44362</v>
      </c>
      <c r="H669" s="2" t="s">
        <v>669</v>
      </c>
      <c r="I669" s="2" t="s">
        <v>18</v>
      </c>
      <c r="J669">
        <f>Sheet1[[#This Row],[policy_end_date]]-Sheet1[[#This Row],[policy_start_date]]</f>
        <v>250</v>
      </c>
      <c r="K669" s="5">
        <f>(Sheet1[[#This Row],[policy_end_date]]-Sheet1[[#This Row],[policy_start_date]])/365</f>
        <v>0.68493150684931503</v>
      </c>
      <c r="L669" s="2" t="str">
        <f>IF(Sheet1[[#This Row],[coverage_amount]]&lt;300000,"Low",IF(Sheet1[[#This Row],[coverage_amount]]&lt;700000,"Medium","High"))</f>
        <v>High</v>
      </c>
      <c r="M669" s="2" t="str">
        <f>IF(Sheet1[[#This Row],[annual_premium]]&lt;15000,"Low",IF(Sheet1[[#This Row],[annual_premium]]&lt;35000,"Medium","High"))</f>
        <v>High</v>
      </c>
      <c r="N669" s="2">
        <f>YEAR(Sheet1[[#This Row],[policy_start_date]])</f>
        <v>2020</v>
      </c>
      <c r="O669" s="2" t="str">
        <f>TEXT(Sheet1[[#This Row],[policy_start_date]],"mmm")</f>
        <v>Oct</v>
      </c>
      <c r="P669" s="2" t="str">
        <f>"Q"&amp;ROUNDUP(MONTH(Sheet1[[#This Row],[policy_start_date]])/3,0)</f>
        <v>Q4</v>
      </c>
      <c r="Q669" s="2">
        <f ca="1">DATEDIF(Sheet1[[#This Row],[policy_start_date]],TODAY(),"D")</f>
        <v>2120</v>
      </c>
      <c r="R669" s="2">
        <f>YEAR(Sheet1[[#This Row],[policy_end_date]])</f>
        <v>2021</v>
      </c>
      <c r="S669" s="2" t="str">
        <f>TEXT(Sheet1[[#This Row],[policy_end_date]],"mmm")</f>
        <v>Jun</v>
      </c>
      <c r="T669" s="2" t="str">
        <f>IF(Sheet1[[#This Row],[status]]="Active","Active","Inactive")</f>
        <v>Inactive</v>
      </c>
      <c r="U669" s="6">
        <f>Sheet1[[#This Row],[coverage_amount]]/Sheet1[[#This Row],[annual_premium]]</f>
        <v>18.266880058286567</v>
      </c>
    </row>
    <row r="670" spans="1:21" x14ac:dyDescent="0.3">
      <c r="A670" s="2" t="s">
        <v>1524</v>
      </c>
      <c r="B670" s="2" t="s">
        <v>1525</v>
      </c>
      <c r="C670" s="2" t="s">
        <v>11</v>
      </c>
      <c r="D670" s="51">
        <v>461268.15</v>
      </c>
      <c r="E670" s="51">
        <v>4439.84</v>
      </c>
      <c r="F670" s="1">
        <v>44938</v>
      </c>
      <c r="G670" s="1">
        <v>45798</v>
      </c>
      <c r="H670" s="2" t="s">
        <v>1526</v>
      </c>
      <c r="I670" s="2" t="s">
        <v>13</v>
      </c>
      <c r="J670">
        <f>Sheet1[[#This Row],[policy_end_date]]-Sheet1[[#This Row],[policy_start_date]]</f>
        <v>860</v>
      </c>
      <c r="K670" s="5">
        <f>(Sheet1[[#This Row],[policy_end_date]]-Sheet1[[#This Row],[policy_start_date]])/365</f>
        <v>2.3561643835616439</v>
      </c>
      <c r="L670" s="2" t="str">
        <f>IF(Sheet1[[#This Row],[coverage_amount]]&lt;300000,"Low",IF(Sheet1[[#This Row],[coverage_amount]]&lt;700000,"Medium","High"))</f>
        <v>Medium</v>
      </c>
      <c r="M670" s="2" t="str">
        <f>IF(Sheet1[[#This Row],[annual_premium]]&lt;15000,"Low",IF(Sheet1[[#This Row],[annual_premium]]&lt;35000,"Medium","High"))</f>
        <v>Low</v>
      </c>
      <c r="N670" s="2">
        <f>YEAR(Sheet1[[#This Row],[policy_start_date]])</f>
        <v>2023</v>
      </c>
      <c r="O670" s="2" t="str">
        <f>TEXT(Sheet1[[#This Row],[policy_start_date]],"mmm")</f>
        <v>Jan</v>
      </c>
      <c r="P670" s="2" t="str">
        <f>"Q"&amp;ROUNDUP(MONTH(Sheet1[[#This Row],[policy_start_date]])/3,0)</f>
        <v>Q1</v>
      </c>
      <c r="Q670" s="2">
        <f ca="1">DATEDIF(Sheet1[[#This Row],[policy_start_date]],TODAY(),"D")</f>
        <v>1294</v>
      </c>
      <c r="R670" s="2">
        <f>YEAR(Sheet1[[#This Row],[policy_end_date]])</f>
        <v>2025</v>
      </c>
      <c r="S670" s="2" t="str">
        <f>TEXT(Sheet1[[#This Row],[policy_end_date]],"mmm")</f>
        <v>May</v>
      </c>
      <c r="T670" s="2" t="str">
        <f>IF(Sheet1[[#This Row],[status]]="Active","Active","Inactive")</f>
        <v>Active</v>
      </c>
      <c r="U670" s="6">
        <f>Sheet1[[#This Row],[coverage_amount]]/Sheet1[[#This Row],[annual_premium]]</f>
        <v>103.89296686367076</v>
      </c>
    </row>
    <row r="671" spans="1:21" x14ac:dyDescent="0.3">
      <c r="A671" s="2" t="s">
        <v>1527</v>
      </c>
      <c r="B671" s="2" t="s">
        <v>1528</v>
      </c>
      <c r="C671" s="2" t="s">
        <v>16</v>
      </c>
      <c r="D671" s="51">
        <v>922154.57</v>
      </c>
      <c r="E671" s="51">
        <v>11901.14</v>
      </c>
      <c r="F671" s="1">
        <v>45187</v>
      </c>
      <c r="G671" s="1">
        <v>45738</v>
      </c>
      <c r="H671" s="2" t="s">
        <v>298</v>
      </c>
      <c r="I671" s="2" t="s">
        <v>18</v>
      </c>
      <c r="J671">
        <f>Sheet1[[#This Row],[policy_end_date]]-Sheet1[[#This Row],[policy_start_date]]</f>
        <v>551</v>
      </c>
      <c r="K671" s="5">
        <f>(Sheet1[[#This Row],[policy_end_date]]-Sheet1[[#This Row],[policy_start_date]])/365</f>
        <v>1.5095890410958903</v>
      </c>
      <c r="L671" s="2" t="str">
        <f>IF(Sheet1[[#This Row],[coverage_amount]]&lt;300000,"Low",IF(Sheet1[[#This Row],[coverage_amount]]&lt;700000,"Medium","High"))</f>
        <v>High</v>
      </c>
      <c r="M671" s="2" t="str">
        <f>IF(Sheet1[[#This Row],[annual_premium]]&lt;15000,"Low",IF(Sheet1[[#This Row],[annual_premium]]&lt;35000,"Medium","High"))</f>
        <v>Low</v>
      </c>
      <c r="N671" s="2">
        <f>YEAR(Sheet1[[#This Row],[policy_start_date]])</f>
        <v>2023</v>
      </c>
      <c r="O671" s="2" t="str">
        <f>TEXT(Sheet1[[#This Row],[policy_start_date]],"mmm")</f>
        <v>Sep</v>
      </c>
      <c r="P671" s="2" t="str">
        <f>"Q"&amp;ROUNDUP(MONTH(Sheet1[[#This Row],[policy_start_date]])/3,0)</f>
        <v>Q3</v>
      </c>
      <c r="Q671" s="2">
        <f ca="1">DATEDIF(Sheet1[[#This Row],[policy_start_date]],TODAY(),"D")</f>
        <v>1045</v>
      </c>
      <c r="R671" s="2">
        <f>YEAR(Sheet1[[#This Row],[policy_end_date]])</f>
        <v>2025</v>
      </c>
      <c r="S671" s="2" t="str">
        <f>TEXT(Sheet1[[#This Row],[policy_end_date]],"mmm")</f>
        <v>Mar</v>
      </c>
      <c r="T671" s="2" t="str">
        <f>IF(Sheet1[[#This Row],[status]]="Active","Active","Inactive")</f>
        <v>Inactive</v>
      </c>
      <c r="U671" s="6">
        <f>Sheet1[[#This Row],[coverage_amount]]/Sheet1[[#This Row],[annual_premium]]</f>
        <v>77.48455778185955</v>
      </c>
    </row>
    <row r="672" spans="1:21" x14ac:dyDescent="0.3">
      <c r="A672" s="2" t="s">
        <v>1529</v>
      </c>
      <c r="B672" s="2" t="s">
        <v>1530</v>
      </c>
      <c r="C672" s="2" t="s">
        <v>39</v>
      </c>
      <c r="D672" s="51">
        <v>215113.18</v>
      </c>
      <c r="E672" s="51">
        <v>14578.69</v>
      </c>
      <c r="F672" s="1">
        <v>45336</v>
      </c>
      <c r="G672" s="1">
        <v>45776</v>
      </c>
      <c r="H672" s="2" t="s">
        <v>666</v>
      </c>
      <c r="I672" s="2" t="s">
        <v>29</v>
      </c>
      <c r="J672">
        <f>Sheet1[[#This Row],[policy_end_date]]-Sheet1[[#This Row],[policy_start_date]]</f>
        <v>440</v>
      </c>
      <c r="K672" s="5">
        <f>(Sheet1[[#This Row],[policy_end_date]]-Sheet1[[#This Row],[policy_start_date]])/365</f>
        <v>1.2054794520547945</v>
      </c>
      <c r="L672" s="2" t="str">
        <f>IF(Sheet1[[#This Row],[coverage_amount]]&lt;300000,"Low",IF(Sheet1[[#This Row],[coverage_amount]]&lt;700000,"Medium","High"))</f>
        <v>Low</v>
      </c>
      <c r="M672" s="2" t="str">
        <f>IF(Sheet1[[#This Row],[annual_premium]]&lt;15000,"Low",IF(Sheet1[[#This Row],[annual_premium]]&lt;35000,"Medium","High"))</f>
        <v>Low</v>
      </c>
      <c r="N672" s="2">
        <f>YEAR(Sheet1[[#This Row],[policy_start_date]])</f>
        <v>2024</v>
      </c>
      <c r="O672" s="2" t="str">
        <f>TEXT(Sheet1[[#This Row],[policy_start_date]],"mmm")</f>
        <v>Feb</v>
      </c>
      <c r="P672" s="2" t="str">
        <f>"Q"&amp;ROUNDUP(MONTH(Sheet1[[#This Row],[policy_start_date]])/3,0)</f>
        <v>Q1</v>
      </c>
      <c r="Q672" s="2">
        <f ca="1">DATEDIF(Sheet1[[#This Row],[policy_start_date]],TODAY(),"D")</f>
        <v>896</v>
      </c>
      <c r="R672" s="2">
        <f>YEAR(Sheet1[[#This Row],[policy_end_date]])</f>
        <v>2025</v>
      </c>
      <c r="S672" s="2" t="str">
        <f>TEXT(Sheet1[[#This Row],[policy_end_date]],"mmm")</f>
        <v>Apr</v>
      </c>
      <c r="T672" s="2" t="str">
        <f>IF(Sheet1[[#This Row],[status]]="Active","Active","Inactive")</f>
        <v>Inactive</v>
      </c>
      <c r="U672" s="6">
        <f>Sheet1[[#This Row],[coverage_amount]]/Sheet1[[#This Row],[annual_premium]]</f>
        <v>14.755316149804955</v>
      </c>
    </row>
    <row r="673" spans="1:21" x14ac:dyDescent="0.3">
      <c r="A673" s="2" t="s">
        <v>1531</v>
      </c>
      <c r="B673" s="2" t="s">
        <v>1532</v>
      </c>
      <c r="C673" s="2" t="s">
        <v>16</v>
      </c>
      <c r="D673" s="51">
        <v>295859.01</v>
      </c>
      <c r="E673" s="51">
        <v>44906.75</v>
      </c>
      <c r="F673" s="1">
        <v>45427</v>
      </c>
      <c r="G673" s="1">
        <v>45592</v>
      </c>
      <c r="H673" s="2" t="s">
        <v>150</v>
      </c>
      <c r="I673" s="2" t="s">
        <v>29</v>
      </c>
      <c r="J673">
        <f>Sheet1[[#This Row],[policy_end_date]]-Sheet1[[#This Row],[policy_start_date]]</f>
        <v>165</v>
      </c>
      <c r="K673" s="5">
        <f>(Sheet1[[#This Row],[policy_end_date]]-Sheet1[[#This Row],[policy_start_date]])/365</f>
        <v>0.45205479452054792</v>
      </c>
      <c r="L673" s="2" t="str">
        <f>IF(Sheet1[[#This Row],[coverage_amount]]&lt;300000,"Low",IF(Sheet1[[#This Row],[coverage_amount]]&lt;700000,"Medium","High"))</f>
        <v>Low</v>
      </c>
      <c r="M673" s="2" t="str">
        <f>IF(Sheet1[[#This Row],[annual_premium]]&lt;15000,"Low",IF(Sheet1[[#This Row],[annual_premium]]&lt;35000,"Medium","High"))</f>
        <v>High</v>
      </c>
      <c r="N673" s="2">
        <f>YEAR(Sheet1[[#This Row],[policy_start_date]])</f>
        <v>2024</v>
      </c>
      <c r="O673" s="2" t="str">
        <f>TEXT(Sheet1[[#This Row],[policy_start_date]],"mmm")</f>
        <v>May</v>
      </c>
      <c r="P673" s="2" t="str">
        <f>"Q"&amp;ROUNDUP(MONTH(Sheet1[[#This Row],[policy_start_date]])/3,0)</f>
        <v>Q2</v>
      </c>
      <c r="Q673" s="2">
        <f ca="1">DATEDIF(Sheet1[[#This Row],[policy_start_date]],TODAY(),"D")</f>
        <v>805</v>
      </c>
      <c r="R673" s="2">
        <f>YEAR(Sheet1[[#This Row],[policy_end_date]])</f>
        <v>2024</v>
      </c>
      <c r="S673" s="2" t="str">
        <f>TEXT(Sheet1[[#This Row],[policy_end_date]],"mmm")</f>
        <v>Oct</v>
      </c>
      <c r="T673" s="2" t="str">
        <f>IF(Sheet1[[#This Row],[status]]="Active","Active","Inactive")</f>
        <v>Inactive</v>
      </c>
      <c r="U673" s="6">
        <f>Sheet1[[#This Row],[coverage_amount]]/Sheet1[[#This Row],[annual_premium]]</f>
        <v>6.588297082287184</v>
      </c>
    </row>
    <row r="674" spans="1:21" x14ac:dyDescent="0.3">
      <c r="A674" s="2" t="s">
        <v>1533</v>
      </c>
      <c r="B674" s="2" t="s">
        <v>1534</v>
      </c>
      <c r="C674" s="2" t="s">
        <v>27</v>
      </c>
      <c r="D674" s="51">
        <v>252109.2</v>
      </c>
      <c r="E674" s="51">
        <v>9643.7199999999993</v>
      </c>
      <c r="F674" s="1">
        <v>45475</v>
      </c>
      <c r="G674" s="1">
        <v>45575</v>
      </c>
      <c r="H674" s="2" t="s">
        <v>199</v>
      </c>
      <c r="I674" s="2" t="s">
        <v>13</v>
      </c>
      <c r="J674">
        <f>Sheet1[[#This Row],[policy_end_date]]-Sheet1[[#This Row],[policy_start_date]]</f>
        <v>100</v>
      </c>
      <c r="K674" s="5">
        <f>(Sheet1[[#This Row],[policy_end_date]]-Sheet1[[#This Row],[policy_start_date]])/365</f>
        <v>0.27397260273972601</v>
      </c>
      <c r="L674" s="2" t="str">
        <f>IF(Sheet1[[#This Row],[coverage_amount]]&lt;300000,"Low",IF(Sheet1[[#This Row],[coverage_amount]]&lt;700000,"Medium","High"))</f>
        <v>Low</v>
      </c>
      <c r="M674" s="2" t="str">
        <f>IF(Sheet1[[#This Row],[annual_premium]]&lt;15000,"Low",IF(Sheet1[[#This Row],[annual_premium]]&lt;35000,"Medium","High"))</f>
        <v>Low</v>
      </c>
      <c r="N674" s="2">
        <f>YEAR(Sheet1[[#This Row],[policy_start_date]])</f>
        <v>2024</v>
      </c>
      <c r="O674" s="2" t="str">
        <f>TEXT(Sheet1[[#This Row],[policy_start_date]],"mmm")</f>
        <v>Jul</v>
      </c>
      <c r="P674" s="2" t="str">
        <f>"Q"&amp;ROUNDUP(MONTH(Sheet1[[#This Row],[policy_start_date]])/3,0)</f>
        <v>Q3</v>
      </c>
      <c r="Q674" s="2">
        <f ca="1">DATEDIF(Sheet1[[#This Row],[policy_start_date]],TODAY(),"D")</f>
        <v>757</v>
      </c>
      <c r="R674" s="2">
        <f>YEAR(Sheet1[[#This Row],[policy_end_date]])</f>
        <v>2024</v>
      </c>
      <c r="S674" s="2" t="str">
        <f>TEXT(Sheet1[[#This Row],[policy_end_date]],"mmm")</f>
        <v>Oct</v>
      </c>
      <c r="T674" s="2" t="str">
        <f>IF(Sheet1[[#This Row],[status]]="Active","Active","Inactive")</f>
        <v>Active</v>
      </c>
      <c r="U674" s="6">
        <f>Sheet1[[#This Row],[coverage_amount]]/Sheet1[[#This Row],[annual_premium]]</f>
        <v>26.142318524386859</v>
      </c>
    </row>
    <row r="675" spans="1:21" x14ac:dyDescent="0.3">
      <c r="A675" s="2" t="s">
        <v>1535</v>
      </c>
      <c r="B675" s="2" t="s">
        <v>1536</v>
      </c>
      <c r="C675" s="2" t="s">
        <v>27</v>
      </c>
      <c r="D675" s="51">
        <v>612865.07999999996</v>
      </c>
      <c r="E675" s="51">
        <v>28030.06</v>
      </c>
      <c r="F675" s="1">
        <v>44368</v>
      </c>
      <c r="G675" s="1">
        <v>45740</v>
      </c>
      <c r="H675" s="2" t="s">
        <v>787</v>
      </c>
      <c r="I675" s="2" t="s">
        <v>18</v>
      </c>
      <c r="J675">
        <f>Sheet1[[#This Row],[policy_end_date]]-Sheet1[[#This Row],[policy_start_date]]</f>
        <v>1372</v>
      </c>
      <c r="K675" s="5">
        <f>(Sheet1[[#This Row],[policy_end_date]]-Sheet1[[#This Row],[policy_start_date]])/365</f>
        <v>3.7589041095890412</v>
      </c>
      <c r="L675" s="2" t="str">
        <f>IF(Sheet1[[#This Row],[coverage_amount]]&lt;300000,"Low",IF(Sheet1[[#This Row],[coverage_amount]]&lt;700000,"Medium","High"))</f>
        <v>Medium</v>
      </c>
      <c r="M675" s="2" t="str">
        <f>IF(Sheet1[[#This Row],[annual_premium]]&lt;15000,"Low",IF(Sheet1[[#This Row],[annual_premium]]&lt;35000,"Medium","High"))</f>
        <v>Medium</v>
      </c>
      <c r="N675" s="2">
        <f>YEAR(Sheet1[[#This Row],[policy_start_date]])</f>
        <v>2021</v>
      </c>
      <c r="O675" s="2" t="str">
        <f>TEXT(Sheet1[[#This Row],[policy_start_date]],"mmm")</f>
        <v>Jun</v>
      </c>
      <c r="P675" s="2" t="str">
        <f>"Q"&amp;ROUNDUP(MONTH(Sheet1[[#This Row],[policy_start_date]])/3,0)</f>
        <v>Q2</v>
      </c>
      <c r="Q675" s="2">
        <f ca="1">DATEDIF(Sheet1[[#This Row],[policy_start_date]],TODAY(),"D")</f>
        <v>1864</v>
      </c>
      <c r="R675" s="2">
        <f>YEAR(Sheet1[[#This Row],[policy_end_date]])</f>
        <v>2025</v>
      </c>
      <c r="S675" s="2" t="str">
        <f>TEXT(Sheet1[[#This Row],[policy_end_date]],"mmm")</f>
        <v>Mar</v>
      </c>
      <c r="T675" s="2" t="str">
        <f>IF(Sheet1[[#This Row],[status]]="Active","Active","Inactive")</f>
        <v>Inactive</v>
      </c>
      <c r="U675" s="6">
        <f>Sheet1[[#This Row],[coverage_amount]]/Sheet1[[#This Row],[annual_premium]]</f>
        <v>21.864565398718373</v>
      </c>
    </row>
    <row r="676" spans="1:21" x14ac:dyDescent="0.3">
      <c r="A676" s="2" t="s">
        <v>1537</v>
      </c>
      <c r="B676" s="2" t="s">
        <v>1538</v>
      </c>
      <c r="C676" s="2" t="s">
        <v>27</v>
      </c>
      <c r="D676" s="51">
        <v>424260.31</v>
      </c>
      <c r="E676" s="51">
        <v>36700.32</v>
      </c>
      <c r="F676" s="1">
        <v>44619</v>
      </c>
      <c r="G676" s="1">
        <v>45047</v>
      </c>
      <c r="H676" s="2" t="s">
        <v>737</v>
      </c>
      <c r="I676" s="2" t="s">
        <v>29</v>
      </c>
      <c r="J676">
        <f>Sheet1[[#This Row],[policy_end_date]]-Sheet1[[#This Row],[policy_start_date]]</f>
        <v>428</v>
      </c>
      <c r="K676" s="5">
        <f>(Sheet1[[#This Row],[policy_end_date]]-Sheet1[[#This Row],[policy_start_date]])/365</f>
        <v>1.1726027397260275</v>
      </c>
      <c r="L676" s="2" t="str">
        <f>IF(Sheet1[[#This Row],[coverage_amount]]&lt;300000,"Low",IF(Sheet1[[#This Row],[coverage_amount]]&lt;700000,"Medium","High"))</f>
        <v>Medium</v>
      </c>
      <c r="M676" s="2" t="str">
        <f>IF(Sheet1[[#This Row],[annual_premium]]&lt;15000,"Low",IF(Sheet1[[#This Row],[annual_premium]]&lt;35000,"Medium","High"))</f>
        <v>High</v>
      </c>
      <c r="N676" s="2">
        <f>YEAR(Sheet1[[#This Row],[policy_start_date]])</f>
        <v>2022</v>
      </c>
      <c r="O676" s="2" t="str">
        <f>TEXT(Sheet1[[#This Row],[policy_start_date]],"mmm")</f>
        <v>Feb</v>
      </c>
      <c r="P676" s="2" t="str">
        <f>"Q"&amp;ROUNDUP(MONTH(Sheet1[[#This Row],[policy_start_date]])/3,0)</f>
        <v>Q1</v>
      </c>
      <c r="Q676" s="2">
        <f ca="1">DATEDIF(Sheet1[[#This Row],[policy_start_date]],TODAY(),"D")</f>
        <v>1613</v>
      </c>
      <c r="R676" s="2">
        <f>YEAR(Sheet1[[#This Row],[policy_end_date]])</f>
        <v>2023</v>
      </c>
      <c r="S676" s="2" t="str">
        <f>TEXT(Sheet1[[#This Row],[policy_end_date]],"mmm")</f>
        <v>May</v>
      </c>
      <c r="T676" s="2" t="str">
        <f>IF(Sheet1[[#This Row],[status]]="Active","Active","Inactive")</f>
        <v>Inactive</v>
      </c>
      <c r="U676" s="6">
        <f>Sheet1[[#This Row],[coverage_amount]]/Sheet1[[#This Row],[annual_premium]]</f>
        <v>11.56012563378194</v>
      </c>
    </row>
    <row r="677" spans="1:21" x14ac:dyDescent="0.3">
      <c r="A677" s="2" t="s">
        <v>1539</v>
      </c>
      <c r="B677" s="2" t="s">
        <v>1540</v>
      </c>
      <c r="C677" s="2" t="s">
        <v>16</v>
      </c>
      <c r="D677" s="51">
        <v>671797.58</v>
      </c>
      <c r="E677" s="51">
        <v>18461.03</v>
      </c>
      <c r="F677" s="1">
        <v>44822</v>
      </c>
      <c r="G677" s="1">
        <v>45230</v>
      </c>
      <c r="H677" s="2" t="s">
        <v>301</v>
      </c>
      <c r="I677" s="2" t="s">
        <v>18</v>
      </c>
      <c r="J677">
        <f>Sheet1[[#This Row],[policy_end_date]]-Sheet1[[#This Row],[policy_start_date]]</f>
        <v>408</v>
      </c>
      <c r="K677" s="5">
        <f>(Sheet1[[#This Row],[policy_end_date]]-Sheet1[[#This Row],[policy_start_date]])/365</f>
        <v>1.1178082191780823</v>
      </c>
      <c r="L677" s="2" t="str">
        <f>IF(Sheet1[[#This Row],[coverage_amount]]&lt;300000,"Low",IF(Sheet1[[#This Row],[coverage_amount]]&lt;700000,"Medium","High"))</f>
        <v>Medium</v>
      </c>
      <c r="M677" s="2" t="str">
        <f>IF(Sheet1[[#This Row],[annual_premium]]&lt;15000,"Low",IF(Sheet1[[#This Row],[annual_premium]]&lt;35000,"Medium","High"))</f>
        <v>Medium</v>
      </c>
      <c r="N677" s="2">
        <f>YEAR(Sheet1[[#This Row],[policy_start_date]])</f>
        <v>2022</v>
      </c>
      <c r="O677" s="2" t="str">
        <f>TEXT(Sheet1[[#This Row],[policy_start_date]],"mmm")</f>
        <v>Sep</v>
      </c>
      <c r="P677" s="2" t="str">
        <f>"Q"&amp;ROUNDUP(MONTH(Sheet1[[#This Row],[policy_start_date]])/3,0)</f>
        <v>Q3</v>
      </c>
      <c r="Q677" s="2">
        <f ca="1">DATEDIF(Sheet1[[#This Row],[policy_start_date]],TODAY(),"D")</f>
        <v>1410</v>
      </c>
      <c r="R677" s="2">
        <f>YEAR(Sheet1[[#This Row],[policy_end_date]])</f>
        <v>2023</v>
      </c>
      <c r="S677" s="2" t="str">
        <f>TEXT(Sheet1[[#This Row],[policy_end_date]],"mmm")</f>
        <v>Oct</v>
      </c>
      <c r="T677" s="2" t="str">
        <f>IF(Sheet1[[#This Row],[status]]="Active","Active","Inactive")</f>
        <v>Inactive</v>
      </c>
      <c r="U677" s="6">
        <f>Sheet1[[#This Row],[coverage_amount]]/Sheet1[[#This Row],[annual_premium]]</f>
        <v>36.390037825625114</v>
      </c>
    </row>
    <row r="678" spans="1:21" x14ac:dyDescent="0.3">
      <c r="A678" s="2" t="s">
        <v>1541</v>
      </c>
      <c r="B678" s="2" t="s">
        <v>1542</v>
      </c>
      <c r="C678" s="2" t="s">
        <v>27</v>
      </c>
      <c r="D678" s="51">
        <v>130221.98</v>
      </c>
      <c r="E678" s="51">
        <v>45061.39</v>
      </c>
      <c r="F678" s="1">
        <v>45174</v>
      </c>
      <c r="G678" s="1">
        <v>45587</v>
      </c>
      <c r="H678" s="2" t="s">
        <v>348</v>
      </c>
      <c r="I678" s="2" t="s">
        <v>18</v>
      </c>
      <c r="J678">
        <f>Sheet1[[#This Row],[policy_end_date]]-Sheet1[[#This Row],[policy_start_date]]</f>
        <v>413</v>
      </c>
      <c r="K678" s="5">
        <f>(Sheet1[[#This Row],[policy_end_date]]-Sheet1[[#This Row],[policy_start_date]])/365</f>
        <v>1.1315068493150684</v>
      </c>
      <c r="L678" s="2" t="str">
        <f>IF(Sheet1[[#This Row],[coverage_amount]]&lt;300000,"Low",IF(Sheet1[[#This Row],[coverage_amount]]&lt;700000,"Medium","High"))</f>
        <v>Low</v>
      </c>
      <c r="M678" s="2" t="str">
        <f>IF(Sheet1[[#This Row],[annual_premium]]&lt;15000,"Low",IF(Sheet1[[#This Row],[annual_premium]]&lt;35000,"Medium","High"))</f>
        <v>High</v>
      </c>
      <c r="N678" s="2">
        <f>YEAR(Sheet1[[#This Row],[policy_start_date]])</f>
        <v>2023</v>
      </c>
      <c r="O678" s="2" t="str">
        <f>TEXT(Sheet1[[#This Row],[policy_start_date]],"mmm")</f>
        <v>Sep</v>
      </c>
      <c r="P678" s="2" t="str">
        <f>"Q"&amp;ROUNDUP(MONTH(Sheet1[[#This Row],[policy_start_date]])/3,0)</f>
        <v>Q3</v>
      </c>
      <c r="Q678" s="2">
        <f ca="1">DATEDIF(Sheet1[[#This Row],[policy_start_date]],TODAY(),"D")</f>
        <v>1058</v>
      </c>
      <c r="R678" s="2">
        <f>YEAR(Sheet1[[#This Row],[policy_end_date]])</f>
        <v>2024</v>
      </c>
      <c r="S678" s="2" t="str">
        <f>TEXT(Sheet1[[#This Row],[policy_end_date]],"mmm")</f>
        <v>Oct</v>
      </c>
      <c r="T678" s="2" t="str">
        <f>IF(Sheet1[[#This Row],[status]]="Active","Active","Inactive")</f>
        <v>Inactive</v>
      </c>
      <c r="U678" s="6">
        <f>Sheet1[[#This Row],[coverage_amount]]/Sheet1[[#This Row],[annual_premium]]</f>
        <v>2.8898793401623872</v>
      </c>
    </row>
    <row r="679" spans="1:21" x14ac:dyDescent="0.3">
      <c r="A679" s="2" t="s">
        <v>1543</v>
      </c>
      <c r="B679" s="2" t="s">
        <v>1544</v>
      </c>
      <c r="C679" s="2" t="s">
        <v>27</v>
      </c>
      <c r="D679" s="51">
        <v>442791.49</v>
      </c>
      <c r="E679" s="51">
        <v>24588.42</v>
      </c>
      <c r="F679" s="1">
        <v>44391</v>
      </c>
      <c r="G679" s="1">
        <v>45444</v>
      </c>
      <c r="H679" s="2" t="s">
        <v>640</v>
      </c>
      <c r="I679" s="2" t="s">
        <v>18</v>
      </c>
      <c r="J679">
        <f>Sheet1[[#This Row],[policy_end_date]]-Sheet1[[#This Row],[policy_start_date]]</f>
        <v>1053</v>
      </c>
      <c r="K679" s="5">
        <f>(Sheet1[[#This Row],[policy_end_date]]-Sheet1[[#This Row],[policy_start_date]])/365</f>
        <v>2.8849315068493149</v>
      </c>
      <c r="L679" s="2" t="str">
        <f>IF(Sheet1[[#This Row],[coverage_amount]]&lt;300000,"Low",IF(Sheet1[[#This Row],[coverage_amount]]&lt;700000,"Medium","High"))</f>
        <v>Medium</v>
      </c>
      <c r="M679" s="2" t="str">
        <f>IF(Sheet1[[#This Row],[annual_premium]]&lt;15000,"Low",IF(Sheet1[[#This Row],[annual_premium]]&lt;35000,"Medium","High"))</f>
        <v>Medium</v>
      </c>
      <c r="N679" s="2">
        <f>YEAR(Sheet1[[#This Row],[policy_start_date]])</f>
        <v>2021</v>
      </c>
      <c r="O679" s="2" t="str">
        <f>TEXT(Sheet1[[#This Row],[policy_start_date]],"mmm")</f>
        <v>Jul</v>
      </c>
      <c r="P679" s="2" t="str">
        <f>"Q"&amp;ROUNDUP(MONTH(Sheet1[[#This Row],[policy_start_date]])/3,0)</f>
        <v>Q3</v>
      </c>
      <c r="Q679" s="2">
        <f ca="1">DATEDIF(Sheet1[[#This Row],[policy_start_date]],TODAY(),"D")</f>
        <v>1841</v>
      </c>
      <c r="R679" s="2">
        <f>YEAR(Sheet1[[#This Row],[policy_end_date]])</f>
        <v>2024</v>
      </c>
      <c r="S679" s="2" t="str">
        <f>TEXT(Sheet1[[#This Row],[policy_end_date]],"mmm")</f>
        <v>Jun</v>
      </c>
      <c r="T679" s="2" t="str">
        <f>IF(Sheet1[[#This Row],[status]]="Active","Active","Inactive")</f>
        <v>Inactive</v>
      </c>
      <c r="U679" s="6">
        <f>Sheet1[[#This Row],[coverage_amount]]/Sheet1[[#This Row],[annual_premium]]</f>
        <v>18.008131063321677</v>
      </c>
    </row>
    <row r="680" spans="1:21" x14ac:dyDescent="0.3">
      <c r="A680" s="2" t="s">
        <v>1545</v>
      </c>
      <c r="B680" s="2" t="s">
        <v>1546</v>
      </c>
      <c r="C680" s="2" t="s">
        <v>39</v>
      </c>
      <c r="D680" s="51">
        <v>235523.61</v>
      </c>
      <c r="E680" s="51">
        <v>48174.2</v>
      </c>
      <c r="F680" s="1">
        <v>45295</v>
      </c>
      <c r="G680" s="1">
        <v>45445</v>
      </c>
      <c r="H680" s="2" t="s">
        <v>866</v>
      </c>
      <c r="I680" s="2" t="s">
        <v>13</v>
      </c>
      <c r="J680">
        <f>Sheet1[[#This Row],[policy_end_date]]-Sheet1[[#This Row],[policy_start_date]]</f>
        <v>150</v>
      </c>
      <c r="K680" s="5">
        <f>(Sheet1[[#This Row],[policy_end_date]]-Sheet1[[#This Row],[policy_start_date]])/365</f>
        <v>0.41095890410958902</v>
      </c>
      <c r="L680" s="2" t="str">
        <f>IF(Sheet1[[#This Row],[coverage_amount]]&lt;300000,"Low",IF(Sheet1[[#This Row],[coverage_amount]]&lt;700000,"Medium","High"))</f>
        <v>Low</v>
      </c>
      <c r="M680" s="2" t="str">
        <f>IF(Sheet1[[#This Row],[annual_premium]]&lt;15000,"Low",IF(Sheet1[[#This Row],[annual_premium]]&lt;35000,"Medium","High"))</f>
        <v>High</v>
      </c>
      <c r="N680" s="2">
        <f>YEAR(Sheet1[[#This Row],[policy_start_date]])</f>
        <v>2024</v>
      </c>
      <c r="O680" s="2" t="str">
        <f>TEXT(Sheet1[[#This Row],[policy_start_date]],"mmm")</f>
        <v>Jan</v>
      </c>
      <c r="P680" s="2" t="str">
        <f>"Q"&amp;ROUNDUP(MONTH(Sheet1[[#This Row],[policy_start_date]])/3,0)</f>
        <v>Q1</v>
      </c>
      <c r="Q680" s="2">
        <f ca="1">DATEDIF(Sheet1[[#This Row],[policy_start_date]],TODAY(),"D")</f>
        <v>937</v>
      </c>
      <c r="R680" s="2">
        <f>YEAR(Sheet1[[#This Row],[policy_end_date]])</f>
        <v>2024</v>
      </c>
      <c r="S680" s="2" t="str">
        <f>TEXT(Sheet1[[#This Row],[policy_end_date]],"mmm")</f>
        <v>Jun</v>
      </c>
      <c r="T680" s="2" t="str">
        <f>IF(Sheet1[[#This Row],[status]]="Active","Active","Inactive")</f>
        <v>Active</v>
      </c>
      <c r="U680" s="6">
        <f>Sheet1[[#This Row],[coverage_amount]]/Sheet1[[#This Row],[annual_premium]]</f>
        <v>4.8889988832196485</v>
      </c>
    </row>
    <row r="681" spans="1:21" x14ac:dyDescent="0.3">
      <c r="A681" s="2" t="s">
        <v>1547</v>
      </c>
      <c r="B681" s="2" t="s">
        <v>1548</v>
      </c>
      <c r="C681" s="2" t="s">
        <v>35</v>
      </c>
      <c r="D681" s="51">
        <v>723760.26</v>
      </c>
      <c r="E681" s="51">
        <v>25319.66</v>
      </c>
      <c r="F681" s="1">
        <v>44812</v>
      </c>
      <c r="G681" s="1">
        <v>45683</v>
      </c>
      <c r="H681" s="2" t="s">
        <v>432</v>
      </c>
      <c r="I681" s="2" t="s">
        <v>13</v>
      </c>
      <c r="J681">
        <f>Sheet1[[#This Row],[policy_end_date]]-Sheet1[[#This Row],[policy_start_date]]</f>
        <v>871</v>
      </c>
      <c r="K681" s="5">
        <f>(Sheet1[[#This Row],[policy_end_date]]-Sheet1[[#This Row],[policy_start_date]])/365</f>
        <v>2.3863013698630136</v>
      </c>
      <c r="L681" s="2" t="str">
        <f>IF(Sheet1[[#This Row],[coverage_amount]]&lt;300000,"Low",IF(Sheet1[[#This Row],[coverage_amount]]&lt;700000,"Medium","High"))</f>
        <v>High</v>
      </c>
      <c r="M681" s="2" t="str">
        <f>IF(Sheet1[[#This Row],[annual_premium]]&lt;15000,"Low",IF(Sheet1[[#This Row],[annual_premium]]&lt;35000,"Medium","High"))</f>
        <v>Medium</v>
      </c>
      <c r="N681" s="2">
        <f>YEAR(Sheet1[[#This Row],[policy_start_date]])</f>
        <v>2022</v>
      </c>
      <c r="O681" s="2" t="str">
        <f>TEXT(Sheet1[[#This Row],[policy_start_date]],"mmm")</f>
        <v>Sep</v>
      </c>
      <c r="P681" s="2" t="str">
        <f>"Q"&amp;ROUNDUP(MONTH(Sheet1[[#This Row],[policy_start_date]])/3,0)</f>
        <v>Q3</v>
      </c>
      <c r="Q681" s="2">
        <f ca="1">DATEDIF(Sheet1[[#This Row],[policy_start_date]],TODAY(),"D")</f>
        <v>1420</v>
      </c>
      <c r="R681" s="2">
        <f>YEAR(Sheet1[[#This Row],[policy_end_date]])</f>
        <v>2025</v>
      </c>
      <c r="S681" s="2" t="str">
        <f>TEXT(Sheet1[[#This Row],[policy_end_date]],"mmm")</f>
        <v>Jan</v>
      </c>
      <c r="T681" s="2" t="str">
        <f>IF(Sheet1[[#This Row],[status]]="Active","Active","Inactive")</f>
        <v>Active</v>
      </c>
      <c r="U681" s="6">
        <f>Sheet1[[#This Row],[coverage_amount]]/Sheet1[[#This Row],[annual_premium]]</f>
        <v>28.584912277653018</v>
      </c>
    </row>
    <row r="682" spans="1:21" x14ac:dyDescent="0.3">
      <c r="A682" s="2" t="s">
        <v>1549</v>
      </c>
      <c r="B682" s="2" t="s">
        <v>1494</v>
      </c>
      <c r="C682" s="2" t="s">
        <v>27</v>
      </c>
      <c r="D682" s="51">
        <v>262103.95</v>
      </c>
      <c r="E682" s="51">
        <v>16354.62</v>
      </c>
      <c r="F682" s="1">
        <v>44528</v>
      </c>
      <c r="G682" s="1">
        <v>45238</v>
      </c>
      <c r="H682" s="2" t="s">
        <v>851</v>
      </c>
      <c r="I682" s="2" t="s">
        <v>13</v>
      </c>
      <c r="J682">
        <f>Sheet1[[#This Row],[policy_end_date]]-Sheet1[[#This Row],[policy_start_date]]</f>
        <v>710</v>
      </c>
      <c r="K682" s="5">
        <f>(Sheet1[[#This Row],[policy_end_date]]-Sheet1[[#This Row],[policy_start_date]])/365</f>
        <v>1.9452054794520548</v>
      </c>
      <c r="L682" s="2" t="str">
        <f>IF(Sheet1[[#This Row],[coverage_amount]]&lt;300000,"Low",IF(Sheet1[[#This Row],[coverage_amount]]&lt;700000,"Medium","High"))</f>
        <v>Low</v>
      </c>
      <c r="M682" s="2" t="str">
        <f>IF(Sheet1[[#This Row],[annual_premium]]&lt;15000,"Low",IF(Sheet1[[#This Row],[annual_premium]]&lt;35000,"Medium","High"))</f>
        <v>Medium</v>
      </c>
      <c r="N682" s="2">
        <f>YEAR(Sheet1[[#This Row],[policy_start_date]])</f>
        <v>2021</v>
      </c>
      <c r="O682" s="2" t="str">
        <f>TEXT(Sheet1[[#This Row],[policy_start_date]],"mmm")</f>
        <v>Nov</v>
      </c>
      <c r="P682" s="2" t="str">
        <f>"Q"&amp;ROUNDUP(MONTH(Sheet1[[#This Row],[policy_start_date]])/3,0)</f>
        <v>Q4</v>
      </c>
      <c r="Q682" s="2">
        <f ca="1">DATEDIF(Sheet1[[#This Row],[policy_start_date]],TODAY(),"D")</f>
        <v>1704</v>
      </c>
      <c r="R682" s="2">
        <f>YEAR(Sheet1[[#This Row],[policy_end_date]])</f>
        <v>2023</v>
      </c>
      <c r="S682" s="2" t="str">
        <f>TEXT(Sheet1[[#This Row],[policy_end_date]],"mmm")</f>
        <v>Nov</v>
      </c>
      <c r="T682" s="2" t="str">
        <f>IF(Sheet1[[#This Row],[status]]="Active","Active","Inactive")</f>
        <v>Active</v>
      </c>
      <c r="U682" s="6">
        <f>Sheet1[[#This Row],[coverage_amount]]/Sheet1[[#This Row],[annual_premium]]</f>
        <v>16.026294099159749</v>
      </c>
    </row>
    <row r="683" spans="1:21" x14ac:dyDescent="0.3">
      <c r="A683" s="2" t="s">
        <v>1550</v>
      </c>
      <c r="B683" s="2" t="s">
        <v>715</v>
      </c>
      <c r="C683" s="2" t="s">
        <v>39</v>
      </c>
      <c r="D683" s="51">
        <v>213947.29</v>
      </c>
      <c r="E683" s="51">
        <v>27393.21</v>
      </c>
      <c r="F683" s="1">
        <v>45176</v>
      </c>
      <c r="G683" s="1">
        <v>45410</v>
      </c>
      <c r="H683" s="2" t="s">
        <v>818</v>
      </c>
      <c r="I683" s="2" t="s">
        <v>18</v>
      </c>
      <c r="J683">
        <f>Sheet1[[#This Row],[policy_end_date]]-Sheet1[[#This Row],[policy_start_date]]</f>
        <v>234</v>
      </c>
      <c r="K683" s="5">
        <f>(Sheet1[[#This Row],[policy_end_date]]-Sheet1[[#This Row],[policy_start_date]])/365</f>
        <v>0.64109589041095894</v>
      </c>
      <c r="L683" s="2" t="str">
        <f>IF(Sheet1[[#This Row],[coverage_amount]]&lt;300000,"Low",IF(Sheet1[[#This Row],[coverage_amount]]&lt;700000,"Medium","High"))</f>
        <v>Low</v>
      </c>
      <c r="M683" s="2" t="str">
        <f>IF(Sheet1[[#This Row],[annual_premium]]&lt;15000,"Low",IF(Sheet1[[#This Row],[annual_premium]]&lt;35000,"Medium","High"))</f>
        <v>Medium</v>
      </c>
      <c r="N683" s="2">
        <f>YEAR(Sheet1[[#This Row],[policy_start_date]])</f>
        <v>2023</v>
      </c>
      <c r="O683" s="2" t="str">
        <f>TEXT(Sheet1[[#This Row],[policy_start_date]],"mmm")</f>
        <v>Sep</v>
      </c>
      <c r="P683" s="2" t="str">
        <f>"Q"&amp;ROUNDUP(MONTH(Sheet1[[#This Row],[policy_start_date]])/3,0)</f>
        <v>Q3</v>
      </c>
      <c r="Q683" s="2">
        <f ca="1">DATEDIF(Sheet1[[#This Row],[policy_start_date]],TODAY(),"D")</f>
        <v>1056</v>
      </c>
      <c r="R683" s="2">
        <f>YEAR(Sheet1[[#This Row],[policy_end_date]])</f>
        <v>2024</v>
      </c>
      <c r="S683" s="2" t="str">
        <f>TEXT(Sheet1[[#This Row],[policy_end_date]],"mmm")</f>
        <v>Apr</v>
      </c>
      <c r="T683" s="2" t="str">
        <f>IF(Sheet1[[#This Row],[status]]="Active","Active","Inactive")</f>
        <v>Inactive</v>
      </c>
      <c r="U683" s="6">
        <f>Sheet1[[#This Row],[coverage_amount]]/Sheet1[[#This Row],[annual_premium]]</f>
        <v>7.8102307104570814</v>
      </c>
    </row>
    <row r="684" spans="1:21" x14ac:dyDescent="0.3">
      <c r="A684" s="2" t="s">
        <v>1551</v>
      </c>
      <c r="B684" s="2" t="s">
        <v>1552</v>
      </c>
      <c r="C684" s="2" t="s">
        <v>35</v>
      </c>
      <c r="D684" s="51">
        <v>605604.88</v>
      </c>
      <c r="E684" s="51">
        <v>35071.83</v>
      </c>
      <c r="F684" s="1">
        <v>44959</v>
      </c>
      <c r="G684" s="1">
        <v>45651</v>
      </c>
      <c r="H684" s="2" t="s">
        <v>839</v>
      </c>
      <c r="I684" s="2" t="s">
        <v>29</v>
      </c>
      <c r="J684">
        <f>Sheet1[[#This Row],[policy_end_date]]-Sheet1[[#This Row],[policy_start_date]]</f>
        <v>692</v>
      </c>
      <c r="K684" s="5">
        <f>(Sheet1[[#This Row],[policy_end_date]]-Sheet1[[#This Row],[policy_start_date]])/365</f>
        <v>1.8958904109589041</v>
      </c>
      <c r="L684" s="2" t="str">
        <f>IF(Sheet1[[#This Row],[coverage_amount]]&lt;300000,"Low",IF(Sheet1[[#This Row],[coverage_amount]]&lt;700000,"Medium","High"))</f>
        <v>Medium</v>
      </c>
      <c r="M684" s="2" t="str">
        <f>IF(Sheet1[[#This Row],[annual_premium]]&lt;15000,"Low",IF(Sheet1[[#This Row],[annual_premium]]&lt;35000,"Medium","High"))</f>
        <v>High</v>
      </c>
      <c r="N684" s="2">
        <f>YEAR(Sheet1[[#This Row],[policy_start_date]])</f>
        <v>2023</v>
      </c>
      <c r="O684" s="2" t="str">
        <f>TEXT(Sheet1[[#This Row],[policy_start_date]],"mmm")</f>
        <v>Feb</v>
      </c>
      <c r="P684" s="2" t="str">
        <f>"Q"&amp;ROUNDUP(MONTH(Sheet1[[#This Row],[policy_start_date]])/3,0)</f>
        <v>Q1</v>
      </c>
      <c r="Q684" s="2">
        <f ca="1">DATEDIF(Sheet1[[#This Row],[policy_start_date]],TODAY(),"D")</f>
        <v>1273</v>
      </c>
      <c r="R684" s="2">
        <f>YEAR(Sheet1[[#This Row],[policy_end_date]])</f>
        <v>2024</v>
      </c>
      <c r="S684" s="2" t="str">
        <f>TEXT(Sheet1[[#This Row],[policy_end_date]],"mmm")</f>
        <v>Dec</v>
      </c>
      <c r="T684" s="2" t="str">
        <f>IF(Sheet1[[#This Row],[status]]="Active","Active","Inactive")</f>
        <v>Inactive</v>
      </c>
      <c r="U684" s="6">
        <f>Sheet1[[#This Row],[coverage_amount]]/Sheet1[[#This Row],[annual_premium]]</f>
        <v>17.267558607577648</v>
      </c>
    </row>
    <row r="685" spans="1:21" x14ac:dyDescent="0.3">
      <c r="A685" s="2" t="s">
        <v>1553</v>
      </c>
      <c r="B685" s="2" t="s">
        <v>1554</v>
      </c>
      <c r="C685" s="2" t="s">
        <v>35</v>
      </c>
      <c r="D685" s="51">
        <v>244512.51</v>
      </c>
      <c r="E685" s="51">
        <v>10283.75</v>
      </c>
      <c r="F685" s="1">
        <v>44797</v>
      </c>
      <c r="G685" s="1">
        <v>44807</v>
      </c>
      <c r="H685" s="2" t="s">
        <v>419</v>
      </c>
      <c r="I685" s="2" t="s">
        <v>13</v>
      </c>
      <c r="J685">
        <f>Sheet1[[#This Row],[policy_end_date]]-Sheet1[[#This Row],[policy_start_date]]</f>
        <v>10</v>
      </c>
      <c r="K685" s="5">
        <f>(Sheet1[[#This Row],[policy_end_date]]-Sheet1[[#This Row],[policy_start_date]])/365</f>
        <v>2.7397260273972601E-2</v>
      </c>
      <c r="L685" s="2" t="str">
        <f>IF(Sheet1[[#This Row],[coverage_amount]]&lt;300000,"Low",IF(Sheet1[[#This Row],[coverage_amount]]&lt;700000,"Medium","High"))</f>
        <v>Low</v>
      </c>
      <c r="M685" s="2" t="str">
        <f>IF(Sheet1[[#This Row],[annual_premium]]&lt;15000,"Low",IF(Sheet1[[#This Row],[annual_premium]]&lt;35000,"Medium","High"))</f>
        <v>Low</v>
      </c>
      <c r="N685" s="2">
        <f>YEAR(Sheet1[[#This Row],[policy_start_date]])</f>
        <v>2022</v>
      </c>
      <c r="O685" s="2" t="str">
        <f>TEXT(Sheet1[[#This Row],[policy_start_date]],"mmm")</f>
        <v>Aug</v>
      </c>
      <c r="P685" s="2" t="str">
        <f>"Q"&amp;ROUNDUP(MONTH(Sheet1[[#This Row],[policy_start_date]])/3,0)</f>
        <v>Q3</v>
      </c>
      <c r="Q685" s="2">
        <f ca="1">DATEDIF(Sheet1[[#This Row],[policy_start_date]],TODAY(),"D")</f>
        <v>1435</v>
      </c>
      <c r="R685" s="2">
        <f>YEAR(Sheet1[[#This Row],[policy_end_date]])</f>
        <v>2022</v>
      </c>
      <c r="S685" s="2" t="str">
        <f>TEXT(Sheet1[[#This Row],[policy_end_date]],"mmm")</f>
        <v>Sep</v>
      </c>
      <c r="T685" s="2" t="str">
        <f>IF(Sheet1[[#This Row],[status]]="Active","Active","Inactive")</f>
        <v>Active</v>
      </c>
      <c r="U685" s="6">
        <f>Sheet1[[#This Row],[coverage_amount]]/Sheet1[[#This Row],[annual_premium]]</f>
        <v>23.77659025161055</v>
      </c>
    </row>
    <row r="686" spans="1:21" x14ac:dyDescent="0.3">
      <c r="A686" s="2" t="s">
        <v>1555</v>
      </c>
      <c r="B686" s="2" t="s">
        <v>1556</v>
      </c>
      <c r="C686" s="2" t="s">
        <v>35</v>
      </c>
      <c r="D686" s="51">
        <v>632108.92000000004</v>
      </c>
      <c r="E686" s="51">
        <v>8465.68</v>
      </c>
      <c r="F686" s="1">
        <v>44280</v>
      </c>
      <c r="G686" s="1">
        <v>44834</v>
      </c>
      <c r="H686" s="2" t="s">
        <v>36</v>
      </c>
      <c r="I686" s="2" t="s">
        <v>29</v>
      </c>
      <c r="J686">
        <f>Sheet1[[#This Row],[policy_end_date]]-Sheet1[[#This Row],[policy_start_date]]</f>
        <v>554</v>
      </c>
      <c r="K686" s="5">
        <f>(Sheet1[[#This Row],[policy_end_date]]-Sheet1[[#This Row],[policy_start_date]])/365</f>
        <v>1.5178082191780822</v>
      </c>
      <c r="L686" s="2" t="str">
        <f>IF(Sheet1[[#This Row],[coverage_amount]]&lt;300000,"Low",IF(Sheet1[[#This Row],[coverage_amount]]&lt;700000,"Medium","High"))</f>
        <v>Medium</v>
      </c>
      <c r="M686" s="2" t="str">
        <f>IF(Sheet1[[#This Row],[annual_premium]]&lt;15000,"Low",IF(Sheet1[[#This Row],[annual_premium]]&lt;35000,"Medium","High"))</f>
        <v>Low</v>
      </c>
      <c r="N686" s="2">
        <f>YEAR(Sheet1[[#This Row],[policy_start_date]])</f>
        <v>2021</v>
      </c>
      <c r="O686" s="2" t="str">
        <f>TEXT(Sheet1[[#This Row],[policy_start_date]],"mmm")</f>
        <v>Mar</v>
      </c>
      <c r="P686" s="2" t="str">
        <f>"Q"&amp;ROUNDUP(MONTH(Sheet1[[#This Row],[policy_start_date]])/3,0)</f>
        <v>Q1</v>
      </c>
      <c r="Q686" s="2">
        <f ca="1">DATEDIF(Sheet1[[#This Row],[policy_start_date]],TODAY(),"D")</f>
        <v>1952</v>
      </c>
      <c r="R686" s="2">
        <f>YEAR(Sheet1[[#This Row],[policy_end_date]])</f>
        <v>2022</v>
      </c>
      <c r="S686" s="2" t="str">
        <f>TEXT(Sheet1[[#This Row],[policy_end_date]],"mmm")</f>
        <v>Sep</v>
      </c>
      <c r="T686" s="2" t="str">
        <f>IF(Sheet1[[#This Row],[status]]="Active","Active","Inactive")</f>
        <v>Inactive</v>
      </c>
      <c r="U686" s="6">
        <f>Sheet1[[#This Row],[coverage_amount]]/Sheet1[[#This Row],[annual_premium]]</f>
        <v>74.667235236862254</v>
      </c>
    </row>
    <row r="687" spans="1:21" x14ac:dyDescent="0.3">
      <c r="A687" s="2" t="s">
        <v>1557</v>
      </c>
      <c r="B687" s="2" t="s">
        <v>1558</v>
      </c>
      <c r="C687" s="2" t="s">
        <v>35</v>
      </c>
      <c r="D687" s="51">
        <v>316071.2</v>
      </c>
      <c r="E687" s="51">
        <v>47228.35</v>
      </c>
      <c r="F687" s="1">
        <v>44491</v>
      </c>
      <c r="G687" s="1">
        <v>44687</v>
      </c>
      <c r="H687" s="2" t="s">
        <v>196</v>
      </c>
      <c r="I687" s="2" t="s">
        <v>29</v>
      </c>
      <c r="J687">
        <f>Sheet1[[#This Row],[policy_end_date]]-Sheet1[[#This Row],[policy_start_date]]</f>
        <v>196</v>
      </c>
      <c r="K687" s="5">
        <f>(Sheet1[[#This Row],[policy_end_date]]-Sheet1[[#This Row],[policy_start_date]])/365</f>
        <v>0.53698630136986303</v>
      </c>
      <c r="L687" s="2" t="str">
        <f>IF(Sheet1[[#This Row],[coverage_amount]]&lt;300000,"Low",IF(Sheet1[[#This Row],[coverage_amount]]&lt;700000,"Medium","High"))</f>
        <v>Medium</v>
      </c>
      <c r="M687" s="2" t="str">
        <f>IF(Sheet1[[#This Row],[annual_premium]]&lt;15000,"Low",IF(Sheet1[[#This Row],[annual_premium]]&lt;35000,"Medium","High"))</f>
        <v>High</v>
      </c>
      <c r="N687" s="2">
        <f>YEAR(Sheet1[[#This Row],[policy_start_date]])</f>
        <v>2021</v>
      </c>
      <c r="O687" s="2" t="str">
        <f>TEXT(Sheet1[[#This Row],[policy_start_date]],"mmm")</f>
        <v>Oct</v>
      </c>
      <c r="P687" s="2" t="str">
        <f>"Q"&amp;ROUNDUP(MONTH(Sheet1[[#This Row],[policy_start_date]])/3,0)</f>
        <v>Q4</v>
      </c>
      <c r="Q687" s="2">
        <f ca="1">DATEDIF(Sheet1[[#This Row],[policy_start_date]],TODAY(),"D")</f>
        <v>1741</v>
      </c>
      <c r="R687" s="2">
        <f>YEAR(Sheet1[[#This Row],[policy_end_date]])</f>
        <v>2022</v>
      </c>
      <c r="S687" s="2" t="str">
        <f>TEXT(Sheet1[[#This Row],[policy_end_date]],"mmm")</f>
        <v>May</v>
      </c>
      <c r="T687" s="2" t="str">
        <f>IF(Sheet1[[#This Row],[status]]="Active","Active","Inactive")</f>
        <v>Inactive</v>
      </c>
      <c r="U687" s="6">
        <f>Sheet1[[#This Row],[coverage_amount]]/Sheet1[[#This Row],[annual_premium]]</f>
        <v>6.6924040327472802</v>
      </c>
    </row>
    <row r="688" spans="1:21" x14ac:dyDescent="0.3">
      <c r="A688" s="2" t="s">
        <v>1559</v>
      </c>
      <c r="B688" s="2" t="s">
        <v>1560</v>
      </c>
      <c r="C688" s="2" t="s">
        <v>11</v>
      </c>
      <c r="D688" s="51">
        <v>290657.88</v>
      </c>
      <c r="E688" s="51">
        <v>22203.52</v>
      </c>
      <c r="F688" s="1">
        <v>45208</v>
      </c>
      <c r="G688" s="1">
        <v>45420</v>
      </c>
      <c r="H688" s="2" t="s">
        <v>335</v>
      </c>
      <c r="I688" s="2" t="s">
        <v>29</v>
      </c>
      <c r="J688">
        <f>Sheet1[[#This Row],[policy_end_date]]-Sheet1[[#This Row],[policy_start_date]]</f>
        <v>212</v>
      </c>
      <c r="K688" s="5">
        <f>(Sheet1[[#This Row],[policy_end_date]]-Sheet1[[#This Row],[policy_start_date]])/365</f>
        <v>0.58082191780821912</v>
      </c>
      <c r="L688" s="2" t="str">
        <f>IF(Sheet1[[#This Row],[coverage_amount]]&lt;300000,"Low",IF(Sheet1[[#This Row],[coverage_amount]]&lt;700000,"Medium","High"))</f>
        <v>Low</v>
      </c>
      <c r="M688" s="2" t="str">
        <f>IF(Sheet1[[#This Row],[annual_premium]]&lt;15000,"Low",IF(Sheet1[[#This Row],[annual_premium]]&lt;35000,"Medium","High"))</f>
        <v>Medium</v>
      </c>
      <c r="N688" s="2">
        <f>YEAR(Sheet1[[#This Row],[policy_start_date]])</f>
        <v>2023</v>
      </c>
      <c r="O688" s="2" t="str">
        <f>TEXT(Sheet1[[#This Row],[policy_start_date]],"mmm")</f>
        <v>Oct</v>
      </c>
      <c r="P688" s="2" t="str">
        <f>"Q"&amp;ROUNDUP(MONTH(Sheet1[[#This Row],[policy_start_date]])/3,0)</f>
        <v>Q4</v>
      </c>
      <c r="Q688" s="2">
        <f ca="1">DATEDIF(Sheet1[[#This Row],[policy_start_date]],TODAY(),"D")</f>
        <v>1024</v>
      </c>
      <c r="R688" s="2">
        <f>YEAR(Sheet1[[#This Row],[policy_end_date]])</f>
        <v>2024</v>
      </c>
      <c r="S688" s="2" t="str">
        <f>TEXT(Sheet1[[#This Row],[policy_end_date]],"mmm")</f>
        <v>May</v>
      </c>
      <c r="T688" s="2" t="str">
        <f>IF(Sheet1[[#This Row],[status]]="Active","Active","Inactive")</f>
        <v>Inactive</v>
      </c>
      <c r="U688" s="6">
        <f>Sheet1[[#This Row],[coverage_amount]]/Sheet1[[#This Row],[annual_premium]]</f>
        <v>13.090621667195112</v>
      </c>
    </row>
    <row r="689" spans="1:21" x14ac:dyDescent="0.3">
      <c r="A689" s="2" t="s">
        <v>1561</v>
      </c>
      <c r="B689" s="2" t="s">
        <v>1463</v>
      </c>
      <c r="C689" s="2" t="s">
        <v>27</v>
      </c>
      <c r="D689" s="51">
        <v>258279.19</v>
      </c>
      <c r="E689" s="51">
        <v>9907.6200000000008</v>
      </c>
      <c r="F689" s="1">
        <v>45460</v>
      </c>
      <c r="G689" s="1">
        <v>45625</v>
      </c>
      <c r="H689" s="2" t="s">
        <v>125</v>
      </c>
      <c r="I689" s="2" t="s">
        <v>29</v>
      </c>
      <c r="J689">
        <f>Sheet1[[#This Row],[policy_end_date]]-Sheet1[[#This Row],[policy_start_date]]</f>
        <v>165</v>
      </c>
      <c r="K689" s="5">
        <f>(Sheet1[[#This Row],[policy_end_date]]-Sheet1[[#This Row],[policy_start_date]])/365</f>
        <v>0.45205479452054792</v>
      </c>
      <c r="L689" s="2" t="str">
        <f>IF(Sheet1[[#This Row],[coverage_amount]]&lt;300000,"Low",IF(Sheet1[[#This Row],[coverage_amount]]&lt;700000,"Medium","High"))</f>
        <v>Low</v>
      </c>
      <c r="M689" s="2" t="str">
        <f>IF(Sheet1[[#This Row],[annual_premium]]&lt;15000,"Low",IF(Sheet1[[#This Row],[annual_premium]]&lt;35000,"Medium","High"))</f>
        <v>Low</v>
      </c>
      <c r="N689" s="2">
        <f>YEAR(Sheet1[[#This Row],[policy_start_date]])</f>
        <v>2024</v>
      </c>
      <c r="O689" s="2" t="str">
        <f>TEXT(Sheet1[[#This Row],[policy_start_date]],"mmm")</f>
        <v>Jun</v>
      </c>
      <c r="P689" s="2" t="str">
        <f>"Q"&amp;ROUNDUP(MONTH(Sheet1[[#This Row],[policy_start_date]])/3,0)</f>
        <v>Q2</v>
      </c>
      <c r="Q689" s="2">
        <f ca="1">DATEDIF(Sheet1[[#This Row],[policy_start_date]],TODAY(),"D")</f>
        <v>772</v>
      </c>
      <c r="R689" s="2">
        <f>YEAR(Sheet1[[#This Row],[policy_end_date]])</f>
        <v>2024</v>
      </c>
      <c r="S689" s="2" t="str">
        <f>TEXT(Sheet1[[#This Row],[policy_end_date]],"mmm")</f>
        <v>Nov</v>
      </c>
      <c r="T689" s="2" t="str">
        <f>IF(Sheet1[[#This Row],[status]]="Active","Active","Inactive")</f>
        <v>Inactive</v>
      </c>
      <c r="U689" s="6">
        <f>Sheet1[[#This Row],[coverage_amount]]/Sheet1[[#This Row],[annual_premium]]</f>
        <v>26.068742038955872</v>
      </c>
    </row>
    <row r="690" spans="1:21" x14ac:dyDescent="0.3">
      <c r="A690" s="2" t="s">
        <v>1562</v>
      </c>
      <c r="B690" s="2" t="s">
        <v>1563</v>
      </c>
      <c r="C690" s="2" t="s">
        <v>35</v>
      </c>
      <c r="D690" s="51">
        <v>637051.29</v>
      </c>
      <c r="E690" s="51">
        <v>16181.47</v>
      </c>
      <c r="F690" s="1">
        <v>45488</v>
      </c>
      <c r="G690" s="1">
        <v>45852</v>
      </c>
      <c r="H690" s="2" t="s">
        <v>46</v>
      </c>
      <c r="I690" s="2" t="s">
        <v>13</v>
      </c>
      <c r="J690">
        <f>Sheet1[[#This Row],[policy_end_date]]-Sheet1[[#This Row],[policy_start_date]]</f>
        <v>364</v>
      </c>
      <c r="K690" s="5">
        <f>(Sheet1[[#This Row],[policy_end_date]]-Sheet1[[#This Row],[policy_start_date]])/365</f>
        <v>0.99726027397260275</v>
      </c>
      <c r="L690" s="2" t="str">
        <f>IF(Sheet1[[#This Row],[coverage_amount]]&lt;300000,"Low",IF(Sheet1[[#This Row],[coverage_amount]]&lt;700000,"Medium","High"))</f>
        <v>Medium</v>
      </c>
      <c r="M690" s="2" t="str">
        <f>IF(Sheet1[[#This Row],[annual_premium]]&lt;15000,"Low",IF(Sheet1[[#This Row],[annual_premium]]&lt;35000,"Medium","High"))</f>
        <v>Medium</v>
      </c>
      <c r="N690" s="2">
        <f>YEAR(Sheet1[[#This Row],[policy_start_date]])</f>
        <v>2024</v>
      </c>
      <c r="O690" s="2" t="str">
        <f>TEXT(Sheet1[[#This Row],[policy_start_date]],"mmm")</f>
        <v>Jul</v>
      </c>
      <c r="P690" s="2" t="str">
        <f>"Q"&amp;ROUNDUP(MONTH(Sheet1[[#This Row],[policy_start_date]])/3,0)</f>
        <v>Q3</v>
      </c>
      <c r="Q690" s="2">
        <f ca="1">DATEDIF(Sheet1[[#This Row],[policy_start_date]],TODAY(),"D")</f>
        <v>744</v>
      </c>
      <c r="R690" s="2">
        <f>YEAR(Sheet1[[#This Row],[policy_end_date]])</f>
        <v>2025</v>
      </c>
      <c r="S690" s="2" t="str">
        <f>TEXT(Sheet1[[#This Row],[policy_end_date]],"mmm")</f>
        <v>Jul</v>
      </c>
      <c r="T690" s="2" t="str">
        <f>IF(Sheet1[[#This Row],[status]]="Active","Active","Inactive")</f>
        <v>Active</v>
      </c>
      <c r="U690" s="6">
        <f>Sheet1[[#This Row],[coverage_amount]]/Sheet1[[#This Row],[annual_premium]]</f>
        <v>39.369185247075826</v>
      </c>
    </row>
    <row r="691" spans="1:21" x14ac:dyDescent="0.3">
      <c r="A691" s="2" t="s">
        <v>1564</v>
      </c>
      <c r="B691" s="2" t="s">
        <v>1565</v>
      </c>
      <c r="C691" s="2" t="s">
        <v>39</v>
      </c>
      <c r="D691" s="51">
        <v>552739.81000000006</v>
      </c>
      <c r="E691" s="51">
        <v>49128.89</v>
      </c>
      <c r="F691" s="1">
        <v>44570</v>
      </c>
      <c r="G691" s="1">
        <v>45606</v>
      </c>
      <c r="H691" s="2" t="s">
        <v>808</v>
      </c>
      <c r="I691" s="2" t="s">
        <v>13</v>
      </c>
      <c r="J691">
        <f>Sheet1[[#This Row],[policy_end_date]]-Sheet1[[#This Row],[policy_start_date]]</f>
        <v>1036</v>
      </c>
      <c r="K691" s="5">
        <f>(Sheet1[[#This Row],[policy_end_date]]-Sheet1[[#This Row],[policy_start_date]])/365</f>
        <v>2.8383561643835615</v>
      </c>
      <c r="L691" s="2" t="str">
        <f>IF(Sheet1[[#This Row],[coverage_amount]]&lt;300000,"Low",IF(Sheet1[[#This Row],[coverage_amount]]&lt;700000,"Medium","High"))</f>
        <v>Medium</v>
      </c>
      <c r="M691" s="2" t="str">
        <f>IF(Sheet1[[#This Row],[annual_premium]]&lt;15000,"Low",IF(Sheet1[[#This Row],[annual_premium]]&lt;35000,"Medium","High"))</f>
        <v>High</v>
      </c>
      <c r="N691" s="2">
        <f>YEAR(Sheet1[[#This Row],[policy_start_date]])</f>
        <v>2022</v>
      </c>
      <c r="O691" s="2" t="str">
        <f>TEXT(Sheet1[[#This Row],[policy_start_date]],"mmm")</f>
        <v>Jan</v>
      </c>
      <c r="P691" s="2" t="str">
        <f>"Q"&amp;ROUNDUP(MONTH(Sheet1[[#This Row],[policy_start_date]])/3,0)</f>
        <v>Q1</v>
      </c>
      <c r="Q691" s="2">
        <f ca="1">DATEDIF(Sheet1[[#This Row],[policy_start_date]],TODAY(),"D")</f>
        <v>1662</v>
      </c>
      <c r="R691" s="2">
        <f>YEAR(Sheet1[[#This Row],[policy_end_date]])</f>
        <v>2024</v>
      </c>
      <c r="S691" s="2" t="str">
        <f>TEXT(Sheet1[[#This Row],[policy_end_date]],"mmm")</f>
        <v>Nov</v>
      </c>
      <c r="T691" s="2" t="str">
        <f>IF(Sheet1[[#This Row],[status]]="Active","Active","Inactive")</f>
        <v>Active</v>
      </c>
      <c r="U691" s="6">
        <f>Sheet1[[#This Row],[coverage_amount]]/Sheet1[[#This Row],[annual_premium]]</f>
        <v>11.250810063081012</v>
      </c>
    </row>
    <row r="692" spans="1:21" x14ac:dyDescent="0.3">
      <c r="A692" s="2" t="s">
        <v>1566</v>
      </c>
      <c r="B692" s="2" t="s">
        <v>1567</v>
      </c>
      <c r="C692" s="2" t="s">
        <v>16</v>
      </c>
      <c r="D692" s="51">
        <v>109106.73</v>
      </c>
      <c r="E692" s="51">
        <v>19729.509999999998</v>
      </c>
      <c r="F692" s="1">
        <v>44737</v>
      </c>
      <c r="G692" s="1">
        <v>45705</v>
      </c>
      <c r="H692" s="2" t="s">
        <v>278</v>
      </c>
      <c r="I692" s="2" t="s">
        <v>18</v>
      </c>
      <c r="J692">
        <f>Sheet1[[#This Row],[policy_end_date]]-Sheet1[[#This Row],[policy_start_date]]</f>
        <v>968</v>
      </c>
      <c r="K692" s="5">
        <f>(Sheet1[[#This Row],[policy_end_date]]-Sheet1[[#This Row],[policy_start_date]])/365</f>
        <v>2.6520547945205482</v>
      </c>
      <c r="L692" s="2" t="str">
        <f>IF(Sheet1[[#This Row],[coverage_amount]]&lt;300000,"Low",IF(Sheet1[[#This Row],[coverage_amount]]&lt;700000,"Medium","High"))</f>
        <v>Low</v>
      </c>
      <c r="M692" s="2" t="str">
        <f>IF(Sheet1[[#This Row],[annual_premium]]&lt;15000,"Low",IF(Sheet1[[#This Row],[annual_premium]]&lt;35000,"Medium","High"))</f>
        <v>Medium</v>
      </c>
      <c r="N692" s="2">
        <f>YEAR(Sheet1[[#This Row],[policy_start_date]])</f>
        <v>2022</v>
      </c>
      <c r="O692" s="2" t="str">
        <f>TEXT(Sheet1[[#This Row],[policy_start_date]],"mmm")</f>
        <v>Jun</v>
      </c>
      <c r="P692" s="2" t="str">
        <f>"Q"&amp;ROUNDUP(MONTH(Sheet1[[#This Row],[policy_start_date]])/3,0)</f>
        <v>Q2</v>
      </c>
      <c r="Q692" s="2">
        <f ca="1">DATEDIF(Sheet1[[#This Row],[policy_start_date]],TODAY(),"D")</f>
        <v>1495</v>
      </c>
      <c r="R692" s="2">
        <f>YEAR(Sheet1[[#This Row],[policy_end_date]])</f>
        <v>2025</v>
      </c>
      <c r="S692" s="2" t="str">
        <f>TEXT(Sheet1[[#This Row],[policy_end_date]],"mmm")</f>
        <v>Feb</v>
      </c>
      <c r="T692" s="2" t="str">
        <f>IF(Sheet1[[#This Row],[status]]="Active","Active","Inactive")</f>
        <v>Inactive</v>
      </c>
      <c r="U692" s="6">
        <f>Sheet1[[#This Row],[coverage_amount]]/Sheet1[[#This Row],[annual_premium]]</f>
        <v>5.5301287259541674</v>
      </c>
    </row>
    <row r="693" spans="1:21" x14ac:dyDescent="0.3">
      <c r="A693" s="2" t="s">
        <v>1568</v>
      </c>
      <c r="B693" s="2" t="s">
        <v>1569</v>
      </c>
      <c r="C693" s="2" t="s">
        <v>27</v>
      </c>
      <c r="D693" s="51">
        <v>300832.37</v>
      </c>
      <c r="E693" s="51">
        <v>14557.63</v>
      </c>
      <c r="F693" s="1">
        <v>45426</v>
      </c>
      <c r="G693" s="1">
        <v>45667</v>
      </c>
      <c r="H693" s="2" t="s">
        <v>991</v>
      </c>
      <c r="I693" s="2" t="s">
        <v>29</v>
      </c>
      <c r="J693">
        <f>Sheet1[[#This Row],[policy_end_date]]-Sheet1[[#This Row],[policy_start_date]]</f>
        <v>241</v>
      </c>
      <c r="K693" s="5">
        <f>(Sheet1[[#This Row],[policy_end_date]]-Sheet1[[#This Row],[policy_start_date]])/365</f>
        <v>0.66027397260273968</v>
      </c>
      <c r="L693" s="2" t="str">
        <f>IF(Sheet1[[#This Row],[coverage_amount]]&lt;300000,"Low",IF(Sheet1[[#This Row],[coverage_amount]]&lt;700000,"Medium","High"))</f>
        <v>Medium</v>
      </c>
      <c r="M693" s="2" t="str">
        <f>IF(Sheet1[[#This Row],[annual_premium]]&lt;15000,"Low",IF(Sheet1[[#This Row],[annual_premium]]&lt;35000,"Medium","High"))</f>
        <v>Low</v>
      </c>
      <c r="N693" s="2">
        <f>YEAR(Sheet1[[#This Row],[policy_start_date]])</f>
        <v>2024</v>
      </c>
      <c r="O693" s="2" t="str">
        <f>TEXT(Sheet1[[#This Row],[policy_start_date]],"mmm")</f>
        <v>May</v>
      </c>
      <c r="P693" s="2" t="str">
        <f>"Q"&amp;ROUNDUP(MONTH(Sheet1[[#This Row],[policy_start_date]])/3,0)</f>
        <v>Q2</v>
      </c>
      <c r="Q693" s="2">
        <f ca="1">DATEDIF(Sheet1[[#This Row],[policy_start_date]],TODAY(),"D")</f>
        <v>806</v>
      </c>
      <c r="R693" s="2">
        <f>YEAR(Sheet1[[#This Row],[policy_end_date]])</f>
        <v>2025</v>
      </c>
      <c r="S693" s="2" t="str">
        <f>TEXT(Sheet1[[#This Row],[policy_end_date]],"mmm")</f>
        <v>Jan</v>
      </c>
      <c r="T693" s="2" t="str">
        <f>IF(Sheet1[[#This Row],[status]]="Active","Active","Inactive")</f>
        <v>Inactive</v>
      </c>
      <c r="U693" s="6">
        <f>Sheet1[[#This Row],[coverage_amount]]/Sheet1[[#This Row],[annual_premium]]</f>
        <v>20.664927601539539</v>
      </c>
    </row>
    <row r="694" spans="1:21" x14ac:dyDescent="0.3">
      <c r="A694" s="2" t="s">
        <v>1570</v>
      </c>
      <c r="B694" s="2" t="s">
        <v>1571</v>
      </c>
      <c r="C694" s="2" t="s">
        <v>39</v>
      </c>
      <c r="D694" s="51">
        <v>573212.64</v>
      </c>
      <c r="E694" s="51">
        <v>34794.629999999997</v>
      </c>
      <c r="F694" s="1">
        <v>44968</v>
      </c>
      <c r="G694" s="1">
        <v>45368</v>
      </c>
      <c r="H694" s="2" t="s">
        <v>88</v>
      </c>
      <c r="I694" s="2" t="s">
        <v>13</v>
      </c>
      <c r="J694">
        <f>Sheet1[[#This Row],[policy_end_date]]-Sheet1[[#This Row],[policy_start_date]]</f>
        <v>400</v>
      </c>
      <c r="K694" s="5">
        <f>(Sheet1[[#This Row],[policy_end_date]]-Sheet1[[#This Row],[policy_start_date]])/365</f>
        <v>1.095890410958904</v>
      </c>
      <c r="L694" s="2" t="str">
        <f>IF(Sheet1[[#This Row],[coverage_amount]]&lt;300000,"Low",IF(Sheet1[[#This Row],[coverage_amount]]&lt;700000,"Medium","High"))</f>
        <v>Medium</v>
      </c>
      <c r="M694" s="2" t="str">
        <f>IF(Sheet1[[#This Row],[annual_premium]]&lt;15000,"Low",IF(Sheet1[[#This Row],[annual_premium]]&lt;35000,"Medium","High"))</f>
        <v>Medium</v>
      </c>
      <c r="N694" s="2">
        <f>YEAR(Sheet1[[#This Row],[policy_start_date]])</f>
        <v>2023</v>
      </c>
      <c r="O694" s="2" t="str">
        <f>TEXT(Sheet1[[#This Row],[policy_start_date]],"mmm")</f>
        <v>Feb</v>
      </c>
      <c r="P694" s="2" t="str">
        <f>"Q"&amp;ROUNDUP(MONTH(Sheet1[[#This Row],[policy_start_date]])/3,0)</f>
        <v>Q1</v>
      </c>
      <c r="Q694" s="2">
        <f ca="1">DATEDIF(Sheet1[[#This Row],[policy_start_date]],TODAY(),"D")</f>
        <v>1264</v>
      </c>
      <c r="R694" s="2">
        <f>YEAR(Sheet1[[#This Row],[policy_end_date]])</f>
        <v>2024</v>
      </c>
      <c r="S694" s="2" t="str">
        <f>TEXT(Sheet1[[#This Row],[policy_end_date]],"mmm")</f>
        <v>Mar</v>
      </c>
      <c r="T694" s="2" t="str">
        <f>IF(Sheet1[[#This Row],[status]]="Active","Active","Inactive")</f>
        <v>Active</v>
      </c>
      <c r="U694" s="6">
        <f>Sheet1[[#This Row],[coverage_amount]]/Sheet1[[#This Row],[annual_premium]]</f>
        <v>16.474169721017297</v>
      </c>
    </row>
    <row r="695" spans="1:21" x14ac:dyDescent="0.3">
      <c r="A695" s="2" t="s">
        <v>1572</v>
      </c>
      <c r="B695" s="2" t="s">
        <v>1573</v>
      </c>
      <c r="C695" s="2" t="s">
        <v>16</v>
      </c>
      <c r="D695" s="51">
        <v>341098.08</v>
      </c>
      <c r="E695" s="51">
        <v>28818.03</v>
      </c>
      <c r="F695" s="1">
        <v>44616</v>
      </c>
      <c r="G695" s="1">
        <v>45463</v>
      </c>
      <c r="H695" s="2" t="s">
        <v>717</v>
      </c>
      <c r="I695" s="2" t="s">
        <v>13</v>
      </c>
      <c r="J695">
        <f>Sheet1[[#This Row],[policy_end_date]]-Sheet1[[#This Row],[policy_start_date]]</f>
        <v>847</v>
      </c>
      <c r="K695" s="5">
        <f>(Sheet1[[#This Row],[policy_end_date]]-Sheet1[[#This Row],[policy_start_date]])/365</f>
        <v>2.3205479452054796</v>
      </c>
      <c r="L695" s="2" t="str">
        <f>IF(Sheet1[[#This Row],[coverage_amount]]&lt;300000,"Low",IF(Sheet1[[#This Row],[coverage_amount]]&lt;700000,"Medium","High"))</f>
        <v>Medium</v>
      </c>
      <c r="M695" s="2" t="str">
        <f>IF(Sheet1[[#This Row],[annual_premium]]&lt;15000,"Low",IF(Sheet1[[#This Row],[annual_premium]]&lt;35000,"Medium","High"))</f>
        <v>Medium</v>
      </c>
      <c r="N695" s="2">
        <f>YEAR(Sheet1[[#This Row],[policy_start_date]])</f>
        <v>2022</v>
      </c>
      <c r="O695" s="2" t="str">
        <f>TEXT(Sheet1[[#This Row],[policy_start_date]],"mmm")</f>
        <v>Feb</v>
      </c>
      <c r="P695" s="2" t="str">
        <f>"Q"&amp;ROUNDUP(MONTH(Sheet1[[#This Row],[policy_start_date]])/3,0)</f>
        <v>Q1</v>
      </c>
      <c r="Q695" s="2">
        <f ca="1">DATEDIF(Sheet1[[#This Row],[policy_start_date]],TODAY(),"D")</f>
        <v>1616</v>
      </c>
      <c r="R695" s="2">
        <f>YEAR(Sheet1[[#This Row],[policy_end_date]])</f>
        <v>2024</v>
      </c>
      <c r="S695" s="2" t="str">
        <f>TEXT(Sheet1[[#This Row],[policy_end_date]],"mmm")</f>
        <v>Jun</v>
      </c>
      <c r="T695" s="2" t="str">
        <f>IF(Sheet1[[#This Row],[status]]="Active","Active","Inactive")</f>
        <v>Active</v>
      </c>
      <c r="U695" s="6">
        <f>Sheet1[[#This Row],[coverage_amount]]/Sheet1[[#This Row],[annual_premium]]</f>
        <v>11.836273333048791</v>
      </c>
    </row>
    <row r="696" spans="1:21" x14ac:dyDescent="0.3">
      <c r="A696" s="2" t="s">
        <v>1574</v>
      </c>
      <c r="B696" s="2" t="s">
        <v>388</v>
      </c>
      <c r="C696" s="2" t="s">
        <v>35</v>
      </c>
      <c r="D696" s="51">
        <v>779826.3</v>
      </c>
      <c r="E696" s="51">
        <v>12784.81</v>
      </c>
      <c r="F696" s="1">
        <v>45426</v>
      </c>
      <c r="G696" s="1">
        <v>45499</v>
      </c>
      <c r="H696" s="2" t="s">
        <v>973</v>
      </c>
      <c r="I696" s="2" t="s">
        <v>29</v>
      </c>
      <c r="J696">
        <f>Sheet1[[#This Row],[policy_end_date]]-Sheet1[[#This Row],[policy_start_date]]</f>
        <v>73</v>
      </c>
      <c r="K696" s="5">
        <f>(Sheet1[[#This Row],[policy_end_date]]-Sheet1[[#This Row],[policy_start_date]])/365</f>
        <v>0.2</v>
      </c>
      <c r="L696" s="2" t="str">
        <f>IF(Sheet1[[#This Row],[coverage_amount]]&lt;300000,"Low",IF(Sheet1[[#This Row],[coverage_amount]]&lt;700000,"Medium","High"))</f>
        <v>High</v>
      </c>
      <c r="M696" s="2" t="str">
        <f>IF(Sheet1[[#This Row],[annual_premium]]&lt;15000,"Low",IF(Sheet1[[#This Row],[annual_premium]]&lt;35000,"Medium","High"))</f>
        <v>Low</v>
      </c>
      <c r="N696" s="2">
        <f>YEAR(Sheet1[[#This Row],[policy_start_date]])</f>
        <v>2024</v>
      </c>
      <c r="O696" s="2" t="str">
        <f>TEXT(Sheet1[[#This Row],[policy_start_date]],"mmm")</f>
        <v>May</v>
      </c>
      <c r="P696" s="2" t="str">
        <f>"Q"&amp;ROUNDUP(MONTH(Sheet1[[#This Row],[policy_start_date]])/3,0)</f>
        <v>Q2</v>
      </c>
      <c r="Q696" s="2">
        <f ca="1">DATEDIF(Sheet1[[#This Row],[policy_start_date]],TODAY(),"D")</f>
        <v>806</v>
      </c>
      <c r="R696" s="2">
        <f>YEAR(Sheet1[[#This Row],[policy_end_date]])</f>
        <v>2024</v>
      </c>
      <c r="S696" s="2" t="str">
        <f>TEXT(Sheet1[[#This Row],[policy_end_date]],"mmm")</f>
        <v>Jul</v>
      </c>
      <c r="T696" s="2" t="str">
        <f>IF(Sheet1[[#This Row],[status]]="Active","Active","Inactive")</f>
        <v>Inactive</v>
      </c>
      <c r="U696" s="6">
        <f>Sheet1[[#This Row],[coverage_amount]]/Sheet1[[#This Row],[annual_premium]]</f>
        <v>60.996315158379367</v>
      </c>
    </row>
    <row r="697" spans="1:21" x14ac:dyDescent="0.3">
      <c r="A697" s="2" t="s">
        <v>1575</v>
      </c>
      <c r="B697" s="2" t="s">
        <v>1576</v>
      </c>
      <c r="C697" s="2" t="s">
        <v>16</v>
      </c>
      <c r="D697" s="51">
        <v>476325.56</v>
      </c>
      <c r="E697" s="51">
        <v>5083.92</v>
      </c>
      <c r="F697" s="1">
        <v>44400</v>
      </c>
      <c r="G697" s="1">
        <v>44510</v>
      </c>
      <c r="H697" s="2" t="s">
        <v>1018</v>
      </c>
      <c r="I697" s="2" t="s">
        <v>29</v>
      </c>
      <c r="J697">
        <f>Sheet1[[#This Row],[policy_end_date]]-Sheet1[[#This Row],[policy_start_date]]</f>
        <v>110</v>
      </c>
      <c r="K697" s="5">
        <f>(Sheet1[[#This Row],[policy_end_date]]-Sheet1[[#This Row],[policy_start_date]])/365</f>
        <v>0.30136986301369861</v>
      </c>
      <c r="L697" s="2" t="str">
        <f>IF(Sheet1[[#This Row],[coverage_amount]]&lt;300000,"Low",IF(Sheet1[[#This Row],[coverage_amount]]&lt;700000,"Medium","High"))</f>
        <v>Medium</v>
      </c>
      <c r="M697" s="2" t="str">
        <f>IF(Sheet1[[#This Row],[annual_premium]]&lt;15000,"Low",IF(Sheet1[[#This Row],[annual_premium]]&lt;35000,"Medium","High"))</f>
        <v>Low</v>
      </c>
      <c r="N697" s="2">
        <f>YEAR(Sheet1[[#This Row],[policy_start_date]])</f>
        <v>2021</v>
      </c>
      <c r="O697" s="2" t="str">
        <f>TEXT(Sheet1[[#This Row],[policy_start_date]],"mmm")</f>
        <v>Jul</v>
      </c>
      <c r="P697" s="2" t="str">
        <f>"Q"&amp;ROUNDUP(MONTH(Sheet1[[#This Row],[policy_start_date]])/3,0)</f>
        <v>Q3</v>
      </c>
      <c r="Q697" s="2">
        <f ca="1">DATEDIF(Sheet1[[#This Row],[policy_start_date]],TODAY(),"D")</f>
        <v>1832</v>
      </c>
      <c r="R697" s="2">
        <f>YEAR(Sheet1[[#This Row],[policy_end_date]])</f>
        <v>2021</v>
      </c>
      <c r="S697" s="2" t="str">
        <f>TEXT(Sheet1[[#This Row],[policy_end_date]],"mmm")</f>
        <v>Nov</v>
      </c>
      <c r="T697" s="2" t="str">
        <f>IF(Sheet1[[#This Row],[status]]="Active","Active","Inactive")</f>
        <v>Inactive</v>
      </c>
      <c r="U697" s="6">
        <f>Sheet1[[#This Row],[coverage_amount]]/Sheet1[[#This Row],[annual_premium]]</f>
        <v>93.692575807644488</v>
      </c>
    </row>
    <row r="698" spans="1:21" x14ac:dyDescent="0.3">
      <c r="A698" s="2" t="s">
        <v>1577</v>
      </c>
      <c r="B698" s="2" t="s">
        <v>1578</v>
      </c>
      <c r="C698" s="2" t="s">
        <v>11</v>
      </c>
      <c r="D698" s="51">
        <v>246942.72</v>
      </c>
      <c r="E698" s="51">
        <v>45874.87</v>
      </c>
      <c r="F698" s="1">
        <v>44739</v>
      </c>
      <c r="G698" s="1">
        <v>45753</v>
      </c>
      <c r="H698" s="2" t="s">
        <v>1579</v>
      </c>
      <c r="I698" s="2" t="s">
        <v>13</v>
      </c>
      <c r="J698">
        <f>Sheet1[[#This Row],[policy_end_date]]-Sheet1[[#This Row],[policy_start_date]]</f>
        <v>1014</v>
      </c>
      <c r="K698" s="5">
        <f>(Sheet1[[#This Row],[policy_end_date]]-Sheet1[[#This Row],[policy_start_date]])/365</f>
        <v>2.7780821917808218</v>
      </c>
      <c r="L698" s="2" t="str">
        <f>IF(Sheet1[[#This Row],[coverage_amount]]&lt;300000,"Low",IF(Sheet1[[#This Row],[coverage_amount]]&lt;700000,"Medium","High"))</f>
        <v>Low</v>
      </c>
      <c r="M698" s="2" t="str">
        <f>IF(Sheet1[[#This Row],[annual_premium]]&lt;15000,"Low",IF(Sheet1[[#This Row],[annual_premium]]&lt;35000,"Medium","High"))</f>
        <v>High</v>
      </c>
      <c r="N698" s="2">
        <f>YEAR(Sheet1[[#This Row],[policy_start_date]])</f>
        <v>2022</v>
      </c>
      <c r="O698" s="2" t="str">
        <f>TEXT(Sheet1[[#This Row],[policy_start_date]],"mmm")</f>
        <v>Jun</v>
      </c>
      <c r="P698" s="2" t="str">
        <f>"Q"&amp;ROUNDUP(MONTH(Sheet1[[#This Row],[policy_start_date]])/3,0)</f>
        <v>Q2</v>
      </c>
      <c r="Q698" s="2">
        <f ca="1">DATEDIF(Sheet1[[#This Row],[policy_start_date]],TODAY(),"D")</f>
        <v>1493</v>
      </c>
      <c r="R698" s="2">
        <f>YEAR(Sheet1[[#This Row],[policy_end_date]])</f>
        <v>2025</v>
      </c>
      <c r="S698" s="2" t="str">
        <f>TEXT(Sheet1[[#This Row],[policy_end_date]],"mmm")</f>
        <v>Apr</v>
      </c>
      <c r="T698" s="2" t="str">
        <f>IF(Sheet1[[#This Row],[status]]="Active","Active","Inactive")</f>
        <v>Active</v>
      </c>
      <c r="U698" s="6">
        <f>Sheet1[[#This Row],[coverage_amount]]/Sheet1[[#This Row],[annual_premium]]</f>
        <v>5.3829628291044749</v>
      </c>
    </row>
    <row r="699" spans="1:21" x14ac:dyDescent="0.3">
      <c r="A699" s="2" t="s">
        <v>1580</v>
      </c>
      <c r="B699" s="2" t="s">
        <v>1581</v>
      </c>
      <c r="C699" s="2" t="s">
        <v>27</v>
      </c>
      <c r="D699" s="51">
        <v>245758.38</v>
      </c>
      <c r="E699" s="51">
        <v>32317.73</v>
      </c>
      <c r="F699" s="1">
        <v>44172</v>
      </c>
      <c r="G699" s="1">
        <v>45811</v>
      </c>
      <c r="H699" s="2" t="s">
        <v>713</v>
      </c>
      <c r="I699" s="2" t="s">
        <v>29</v>
      </c>
      <c r="J699">
        <f>Sheet1[[#This Row],[policy_end_date]]-Sheet1[[#This Row],[policy_start_date]]</f>
        <v>1639</v>
      </c>
      <c r="K699" s="5">
        <f>(Sheet1[[#This Row],[policy_end_date]]-Sheet1[[#This Row],[policy_start_date]])/365</f>
        <v>4.4904109589041097</v>
      </c>
      <c r="L699" s="2" t="str">
        <f>IF(Sheet1[[#This Row],[coverage_amount]]&lt;300000,"Low",IF(Sheet1[[#This Row],[coverage_amount]]&lt;700000,"Medium","High"))</f>
        <v>Low</v>
      </c>
      <c r="M699" s="2" t="str">
        <f>IF(Sheet1[[#This Row],[annual_premium]]&lt;15000,"Low",IF(Sheet1[[#This Row],[annual_premium]]&lt;35000,"Medium","High"))</f>
        <v>Medium</v>
      </c>
      <c r="N699" s="2">
        <f>YEAR(Sheet1[[#This Row],[policy_start_date]])</f>
        <v>2020</v>
      </c>
      <c r="O699" s="2" t="str">
        <f>TEXT(Sheet1[[#This Row],[policy_start_date]],"mmm")</f>
        <v>Dec</v>
      </c>
      <c r="P699" s="2" t="str">
        <f>"Q"&amp;ROUNDUP(MONTH(Sheet1[[#This Row],[policy_start_date]])/3,0)</f>
        <v>Q4</v>
      </c>
      <c r="Q699" s="2">
        <f ca="1">DATEDIF(Sheet1[[#This Row],[policy_start_date]],TODAY(),"D")</f>
        <v>2060</v>
      </c>
      <c r="R699" s="2">
        <f>YEAR(Sheet1[[#This Row],[policy_end_date]])</f>
        <v>2025</v>
      </c>
      <c r="S699" s="2" t="str">
        <f>TEXT(Sheet1[[#This Row],[policy_end_date]],"mmm")</f>
        <v>Jun</v>
      </c>
      <c r="T699" s="2" t="str">
        <f>IF(Sheet1[[#This Row],[status]]="Active","Active","Inactive")</f>
        <v>Inactive</v>
      </c>
      <c r="U699" s="6">
        <f>Sheet1[[#This Row],[coverage_amount]]/Sheet1[[#This Row],[annual_premium]]</f>
        <v>7.6044443715570376</v>
      </c>
    </row>
    <row r="700" spans="1:21" x14ac:dyDescent="0.3">
      <c r="A700" s="2" t="s">
        <v>1582</v>
      </c>
      <c r="B700" s="2" t="s">
        <v>1583</v>
      </c>
      <c r="C700" s="2" t="s">
        <v>35</v>
      </c>
      <c r="D700" s="51">
        <v>673111.31</v>
      </c>
      <c r="E700" s="51">
        <v>28225.759999999998</v>
      </c>
      <c r="F700" s="1">
        <v>45357</v>
      </c>
      <c r="G700" s="1">
        <v>45641</v>
      </c>
      <c r="H700" s="2" t="s">
        <v>886</v>
      </c>
      <c r="I700" s="2" t="s">
        <v>18</v>
      </c>
      <c r="J700">
        <f>Sheet1[[#This Row],[policy_end_date]]-Sheet1[[#This Row],[policy_start_date]]</f>
        <v>284</v>
      </c>
      <c r="K700" s="5">
        <f>(Sheet1[[#This Row],[policy_end_date]]-Sheet1[[#This Row],[policy_start_date]])/365</f>
        <v>0.77808219178082194</v>
      </c>
      <c r="L700" s="2" t="str">
        <f>IF(Sheet1[[#This Row],[coverage_amount]]&lt;300000,"Low",IF(Sheet1[[#This Row],[coverage_amount]]&lt;700000,"Medium","High"))</f>
        <v>Medium</v>
      </c>
      <c r="M700" s="2" t="str">
        <f>IF(Sheet1[[#This Row],[annual_premium]]&lt;15000,"Low",IF(Sheet1[[#This Row],[annual_premium]]&lt;35000,"Medium","High"))</f>
        <v>Medium</v>
      </c>
      <c r="N700" s="2">
        <f>YEAR(Sheet1[[#This Row],[policy_start_date]])</f>
        <v>2024</v>
      </c>
      <c r="O700" s="2" t="str">
        <f>TEXT(Sheet1[[#This Row],[policy_start_date]],"mmm")</f>
        <v>Mar</v>
      </c>
      <c r="P700" s="2" t="str">
        <f>"Q"&amp;ROUNDUP(MONTH(Sheet1[[#This Row],[policy_start_date]])/3,0)</f>
        <v>Q1</v>
      </c>
      <c r="Q700" s="2">
        <f ca="1">DATEDIF(Sheet1[[#This Row],[policy_start_date]],TODAY(),"D")</f>
        <v>875</v>
      </c>
      <c r="R700" s="2">
        <f>YEAR(Sheet1[[#This Row],[policy_end_date]])</f>
        <v>2024</v>
      </c>
      <c r="S700" s="2" t="str">
        <f>TEXT(Sheet1[[#This Row],[policy_end_date]],"mmm")</f>
        <v>Dec</v>
      </c>
      <c r="T700" s="2" t="str">
        <f>IF(Sheet1[[#This Row],[status]]="Active","Active","Inactive")</f>
        <v>Inactive</v>
      </c>
      <c r="U700" s="6">
        <f>Sheet1[[#This Row],[coverage_amount]]/Sheet1[[#This Row],[annual_premium]]</f>
        <v>23.847411371739859</v>
      </c>
    </row>
    <row r="701" spans="1:21" x14ac:dyDescent="0.3">
      <c r="A701" s="2" t="s">
        <v>1584</v>
      </c>
      <c r="B701" s="2" t="s">
        <v>1091</v>
      </c>
      <c r="C701" s="2" t="s">
        <v>39</v>
      </c>
      <c r="D701" s="51">
        <v>624547.92000000004</v>
      </c>
      <c r="E701" s="51">
        <v>7920.71</v>
      </c>
      <c r="F701" s="1">
        <v>45446</v>
      </c>
      <c r="G701" s="1">
        <v>45831</v>
      </c>
      <c r="H701" s="2" t="s">
        <v>1585</v>
      </c>
      <c r="I701" s="2" t="s">
        <v>13</v>
      </c>
      <c r="J701">
        <f>Sheet1[[#This Row],[policy_end_date]]-Sheet1[[#This Row],[policy_start_date]]</f>
        <v>385</v>
      </c>
      <c r="K701" s="5">
        <f>(Sheet1[[#This Row],[policy_end_date]]-Sheet1[[#This Row],[policy_start_date]])/365</f>
        <v>1.0547945205479452</v>
      </c>
      <c r="L701" s="2" t="str">
        <f>IF(Sheet1[[#This Row],[coverage_amount]]&lt;300000,"Low",IF(Sheet1[[#This Row],[coverage_amount]]&lt;700000,"Medium","High"))</f>
        <v>Medium</v>
      </c>
      <c r="M701" s="2" t="str">
        <f>IF(Sheet1[[#This Row],[annual_premium]]&lt;15000,"Low",IF(Sheet1[[#This Row],[annual_premium]]&lt;35000,"Medium","High"))</f>
        <v>Low</v>
      </c>
      <c r="N701" s="2">
        <f>YEAR(Sheet1[[#This Row],[policy_start_date]])</f>
        <v>2024</v>
      </c>
      <c r="O701" s="2" t="str">
        <f>TEXT(Sheet1[[#This Row],[policy_start_date]],"mmm")</f>
        <v>Jun</v>
      </c>
      <c r="P701" s="2" t="str">
        <f>"Q"&amp;ROUNDUP(MONTH(Sheet1[[#This Row],[policy_start_date]])/3,0)</f>
        <v>Q2</v>
      </c>
      <c r="Q701" s="2">
        <f ca="1">DATEDIF(Sheet1[[#This Row],[policy_start_date]],TODAY(),"D")</f>
        <v>786</v>
      </c>
      <c r="R701" s="2">
        <f>YEAR(Sheet1[[#This Row],[policy_end_date]])</f>
        <v>2025</v>
      </c>
      <c r="S701" s="2" t="str">
        <f>TEXT(Sheet1[[#This Row],[policy_end_date]],"mmm")</f>
        <v>Jun</v>
      </c>
      <c r="T701" s="2" t="str">
        <f>IF(Sheet1[[#This Row],[status]]="Active","Active","Inactive")</f>
        <v>Active</v>
      </c>
      <c r="U701" s="6">
        <f>Sheet1[[#This Row],[coverage_amount]]/Sheet1[[#This Row],[annual_premium]]</f>
        <v>78.849991983041932</v>
      </c>
    </row>
    <row r="702" spans="1:21" x14ac:dyDescent="0.3">
      <c r="A702" s="2" t="s">
        <v>1586</v>
      </c>
      <c r="B702" s="2" t="s">
        <v>1587</v>
      </c>
      <c r="C702" s="2" t="s">
        <v>16</v>
      </c>
      <c r="D702" s="51">
        <v>832518.95</v>
      </c>
      <c r="E702" s="51">
        <v>49257.63</v>
      </c>
      <c r="F702" s="1">
        <v>45427</v>
      </c>
      <c r="G702" s="1">
        <v>45765</v>
      </c>
      <c r="H702" s="2" t="s">
        <v>1161</v>
      </c>
      <c r="I702" s="2" t="s">
        <v>29</v>
      </c>
      <c r="J702">
        <f>Sheet1[[#This Row],[policy_end_date]]-Sheet1[[#This Row],[policy_start_date]]</f>
        <v>338</v>
      </c>
      <c r="K702" s="5">
        <f>(Sheet1[[#This Row],[policy_end_date]]-Sheet1[[#This Row],[policy_start_date]])/365</f>
        <v>0.92602739726027394</v>
      </c>
      <c r="L702" s="2" t="str">
        <f>IF(Sheet1[[#This Row],[coverage_amount]]&lt;300000,"Low",IF(Sheet1[[#This Row],[coverage_amount]]&lt;700000,"Medium","High"))</f>
        <v>High</v>
      </c>
      <c r="M702" s="2" t="str">
        <f>IF(Sheet1[[#This Row],[annual_premium]]&lt;15000,"Low",IF(Sheet1[[#This Row],[annual_premium]]&lt;35000,"Medium","High"))</f>
        <v>High</v>
      </c>
      <c r="N702" s="2">
        <f>YEAR(Sheet1[[#This Row],[policy_start_date]])</f>
        <v>2024</v>
      </c>
      <c r="O702" s="2" t="str">
        <f>TEXT(Sheet1[[#This Row],[policy_start_date]],"mmm")</f>
        <v>May</v>
      </c>
      <c r="P702" s="2" t="str">
        <f>"Q"&amp;ROUNDUP(MONTH(Sheet1[[#This Row],[policy_start_date]])/3,0)</f>
        <v>Q2</v>
      </c>
      <c r="Q702" s="2">
        <f ca="1">DATEDIF(Sheet1[[#This Row],[policy_start_date]],TODAY(),"D")</f>
        <v>805</v>
      </c>
      <c r="R702" s="2">
        <f>YEAR(Sheet1[[#This Row],[policy_end_date]])</f>
        <v>2025</v>
      </c>
      <c r="S702" s="2" t="str">
        <f>TEXT(Sheet1[[#This Row],[policy_end_date]],"mmm")</f>
        <v>Apr</v>
      </c>
      <c r="T702" s="2" t="str">
        <f>IF(Sheet1[[#This Row],[status]]="Active","Active","Inactive")</f>
        <v>Inactive</v>
      </c>
      <c r="U702" s="6">
        <f>Sheet1[[#This Row],[coverage_amount]]/Sheet1[[#This Row],[annual_premium]]</f>
        <v>16.90131965342222</v>
      </c>
    </row>
    <row r="703" spans="1:21" x14ac:dyDescent="0.3">
      <c r="A703" s="2" t="s">
        <v>1588</v>
      </c>
      <c r="B703" s="2" t="s">
        <v>1208</v>
      </c>
      <c r="C703" s="2" t="s">
        <v>16</v>
      </c>
      <c r="D703" s="51">
        <v>936190.74</v>
      </c>
      <c r="E703" s="51">
        <v>14197.72</v>
      </c>
      <c r="F703" s="1">
        <v>44726</v>
      </c>
      <c r="G703" s="1">
        <v>45322</v>
      </c>
      <c r="H703" s="2" t="s">
        <v>295</v>
      </c>
      <c r="I703" s="2" t="s">
        <v>18</v>
      </c>
      <c r="J703">
        <f>Sheet1[[#This Row],[policy_end_date]]-Sheet1[[#This Row],[policy_start_date]]</f>
        <v>596</v>
      </c>
      <c r="K703" s="5">
        <f>(Sheet1[[#This Row],[policy_end_date]]-Sheet1[[#This Row],[policy_start_date]])/365</f>
        <v>1.6328767123287671</v>
      </c>
      <c r="L703" s="2" t="str">
        <f>IF(Sheet1[[#This Row],[coverage_amount]]&lt;300000,"Low",IF(Sheet1[[#This Row],[coverage_amount]]&lt;700000,"Medium","High"))</f>
        <v>High</v>
      </c>
      <c r="M703" s="2" t="str">
        <f>IF(Sheet1[[#This Row],[annual_premium]]&lt;15000,"Low",IF(Sheet1[[#This Row],[annual_premium]]&lt;35000,"Medium","High"))</f>
        <v>Low</v>
      </c>
      <c r="N703" s="2">
        <f>YEAR(Sheet1[[#This Row],[policy_start_date]])</f>
        <v>2022</v>
      </c>
      <c r="O703" s="2" t="str">
        <f>TEXT(Sheet1[[#This Row],[policy_start_date]],"mmm")</f>
        <v>Jun</v>
      </c>
      <c r="P703" s="2" t="str">
        <f>"Q"&amp;ROUNDUP(MONTH(Sheet1[[#This Row],[policy_start_date]])/3,0)</f>
        <v>Q2</v>
      </c>
      <c r="Q703" s="2">
        <f ca="1">DATEDIF(Sheet1[[#This Row],[policy_start_date]],TODAY(),"D")</f>
        <v>1506</v>
      </c>
      <c r="R703" s="2">
        <f>YEAR(Sheet1[[#This Row],[policy_end_date]])</f>
        <v>2024</v>
      </c>
      <c r="S703" s="2" t="str">
        <f>TEXT(Sheet1[[#This Row],[policy_end_date]],"mmm")</f>
        <v>Jan</v>
      </c>
      <c r="T703" s="2" t="str">
        <f>IF(Sheet1[[#This Row],[status]]="Active","Active","Inactive")</f>
        <v>Inactive</v>
      </c>
      <c r="U703" s="6">
        <f>Sheet1[[#This Row],[coverage_amount]]/Sheet1[[#This Row],[annual_premium]]</f>
        <v>65.939512823185694</v>
      </c>
    </row>
    <row r="704" spans="1:21" x14ac:dyDescent="0.3">
      <c r="A704" s="2" t="s">
        <v>1589</v>
      </c>
      <c r="B704" s="2" t="s">
        <v>1590</v>
      </c>
      <c r="C704" s="2" t="s">
        <v>16</v>
      </c>
      <c r="D704" s="51">
        <v>530625.16</v>
      </c>
      <c r="E704" s="51">
        <v>28352.240000000002</v>
      </c>
      <c r="F704" s="1">
        <v>44795</v>
      </c>
      <c r="G704" s="1">
        <v>45011</v>
      </c>
      <c r="H704" s="2" t="s">
        <v>643</v>
      </c>
      <c r="I704" s="2" t="s">
        <v>13</v>
      </c>
      <c r="J704">
        <f>Sheet1[[#This Row],[policy_end_date]]-Sheet1[[#This Row],[policy_start_date]]</f>
        <v>216</v>
      </c>
      <c r="K704" s="5">
        <f>(Sheet1[[#This Row],[policy_end_date]]-Sheet1[[#This Row],[policy_start_date]])/365</f>
        <v>0.59178082191780823</v>
      </c>
      <c r="L704" s="2" t="str">
        <f>IF(Sheet1[[#This Row],[coverage_amount]]&lt;300000,"Low",IF(Sheet1[[#This Row],[coverage_amount]]&lt;700000,"Medium","High"))</f>
        <v>Medium</v>
      </c>
      <c r="M704" s="2" t="str">
        <f>IF(Sheet1[[#This Row],[annual_premium]]&lt;15000,"Low",IF(Sheet1[[#This Row],[annual_premium]]&lt;35000,"Medium","High"))</f>
        <v>Medium</v>
      </c>
      <c r="N704" s="2">
        <f>YEAR(Sheet1[[#This Row],[policy_start_date]])</f>
        <v>2022</v>
      </c>
      <c r="O704" s="2" t="str">
        <f>TEXT(Sheet1[[#This Row],[policy_start_date]],"mmm")</f>
        <v>Aug</v>
      </c>
      <c r="P704" s="2" t="str">
        <f>"Q"&amp;ROUNDUP(MONTH(Sheet1[[#This Row],[policy_start_date]])/3,0)</f>
        <v>Q3</v>
      </c>
      <c r="Q704" s="2">
        <f ca="1">DATEDIF(Sheet1[[#This Row],[policy_start_date]],TODAY(),"D")</f>
        <v>1437</v>
      </c>
      <c r="R704" s="2">
        <f>YEAR(Sheet1[[#This Row],[policy_end_date]])</f>
        <v>2023</v>
      </c>
      <c r="S704" s="2" t="str">
        <f>TEXT(Sheet1[[#This Row],[policy_end_date]],"mmm")</f>
        <v>Mar</v>
      </c>
      <c r="T704" s="2" t="str">
        <f>IF(Sheet1[[#This Row],[status]]="Active","Active","Inactive")</f>
        <v>Active</v>
      </c>
      <c r="U704" s="6">
        <f>Sheet1[[#This Row],[coverage_amount]]/Sheet1[[#This Row],[annual_premium]]</f>
        <v>18.715458108424592</v>
      </c>
    </row>
    <row r="705" spans="1:21" x14ac:dyDescent="0.3">
      <c r="A705" s="2" t="s">
        <v>1591</v>
      </c>
      <c r="B705" s="2" t="s">
        <v>1592</v>
      </c>
      <c r="C705" s="2" t="s">
        <v>39</v>
      </c>
      <c r="D705" s="51">
        <v>838230.77</v>
      </c>
      <c r="E705" s="51">
        <v>47787.44</v>
      </c>
      <c r="F705" s="1">
        <v>45202</v>
      </c>
      <c r="G705" s="1">
        <v>45252</v>
      </c>
      <c r="H705" s="2" t="s">
        <v>161</v>
      </c>
      <c r="I705" s="2" t="s">
        <v>13</v>
      </c>
      <c r="J705">
        <f>Sheet1[[#This Row],[policy_end_date]]-Sheet1[[#This Row],[policy_start_date]]</f>
        <v>50</v>
      </c>
      <c r="K705" s="5">
        <f>(Sheet1[[#This Row],[policy_end_date]]-Sheet1[[#This Row],[policy_start_date]])/365</f>
        <v>0.13698630136986301</v>
      </c>
      <c r="L705" s="2" t="str">
        <f>IF(Sheet1[[#This Row],[coverage_amount]]&lt;300000,"Low",IF(Sheet1[[#This Row],[coverage_amount]]&lt;700000,"Medium","High"))</f>
        <v>High</v>
      </c>
      <c r="M705" s="2" t="str">
        <f>IF(Sheet1[[#This Row],[annual_premium]]&lt;15000,"Low",IF(Sheet1[[#This Row],[annual_premium]]&lt;35000,"Medium","High"))</f>
        <v>High</v>
      </c>
      <c r="N705" s="2">
        <f>YEAR(Sheet1[[#This Row],[policy_start_date]])</f>
        <v>2023</v>
      </c>
      <c r="O705" s="2" t="str">
        <f>TEXT(Sheet1[[#This Row],[policy_start_date]],"mmm")</f>
        <v>Oct</v>
      </c>
      <c r="P705" s="2" t="str">
        <f>"Q"&amp;ROUNDUP(MONTH(Sheet1[[#This Row],[policy_start_date]])/3,0)</f>
        <v>Q4</v>
      </c>
      <c r="Q705" s="2">
        <f ca="1">DATEDIF(Sheet1[[#This Row],[policy_start_date]],TODAY(),"D")</f>
        <v>1030</v>
      </c>
      <c r="R705" s="2">
        <f>YEAR(Sheet1[[#This Row],[policy_end_date]])</f>
        <v>2023</v>
      </c>
      <c r="S705" s="2" t="str">
        <f>TEXT(Sheet1[[#This Row],[policy_end_date]],"mmm")</f>
        <v>Nov</v>
      </c>
      <c r="T705" s="2" t="str">
        <f>IF(Sheet1[[#This Row],[status]]="Active","Active","Inactive")</f>
        <v>Active</v>
      </c>
      <c r="U705" s="6">
        <f>Sheet1[[#This Row],[coverage_amount]]/Sheet1[[#This Row],[annual_premium]]</f>
        <v>17.540817629067387</v>
      </c>
    </row>
    <row r="706" spans="1:21" x14ac:dyDescent="0.3">
      <c r="A706" s="2" t="s">
        <v>1593</v>
      </c>
      <c r="B706" s="2" t="s">
        <v>1594</v>
      </c>
      <c r="C706" s="2" t="s">
        <v>39</v>
      </c>
      <c r="D706" s="51">
        <v>724842.82</v>
      </c>
      <c r="E706" s="51">
        <v>26903.25</v>
      </c>
      <c r="F706" s="1">
        <v>45207</v>
      </c>
      <c r="G706" s="1">
        <v>45736</v>
      </c>
      <c r="H706" s="2" t="s">
        <v>435</v>
      </c>
      <c r="I706" s="2" t="s">
        <v>13</v>
      </c>
      <c r="J706">
        <f>Sheet1[[#This Row],[policy_end_date]]-Sheet1[[#This Row],[policy_start_date]]</f>
        <v>529</v>
      </c>
      <c r="K706" s="5">
        <f>(Sheet1[[#This Row],[policy_end_date]]-Sheet1[[#This Row],[policy_start_date]])/365</f>
        <v>1.4493150684931506</v>
      </c>
      <c r="L706" s="2" t="str">
        <f>IF(Sheet1[[#This Row],[coverage_amount]]&lt;300000,"Low",IF(Sheet1[[#This Row],[coverage_amount]]&lt;700000,"Medium","High"))</f>
        <v>High</v>
      </c>
      <c r="M706" s="2" t="str">
        <f>IF(Sheet1[[#This Row],[annual_premium]]&lt;15000,"Low",IF(Sheet1[[#This Row],[annual_premium]]&lt;35000,"Medium","High"))</f>
        <v>Medium</v>
      </c>
      <c r="N706" s="2">
        <f>YEAR(Sheet1[[#This Row],[policy_start_date]])</f>
        <v>2023</v>
      </c>
      <c r="O706" s="2" t="str">
        <f>TEXT(Sheet1[[#This Row],[policy_start_date]],"mmm")</f>
        <v>Oct</v>
      </c>
      <c r="P706" s="2" t="str">
        <f>"Q"&amp;ROUNDUP(MONTH(Sheet1[[#This Row],[policy_start_date]])/3,0)</f>
        <v>Q4</v>
      </c>
      <c r="Q706" s="2">
        <f ca="1">DATEDIF(Sheet1[[#This Row],[policy_start_date]],TODAY(),"D")</f>
        <v>1025</v>
      </c>
      <c r="R706" s="2">
        <f>YEAR(Sheet1[[#This Row],[policy_end_date]])</f>
        <v>2025</v>
      </c>
      <c r="S706" s="2" t="str">
        <f>TEXT(Sheet1[[#This Row],[policy_end_date]],"mmm")</f>
        <v>Mar</v>
      </c>
      <c r="T706" s="2" t="str">
        <f>IF(Sheet1[[#This Row],[status]]="Active","Active","Inactive")</f>
        <v>Active</v>
      </c>
      <c r="U706" s="6">
        <f>Sheet1[[#This Row],[coverage_amount]]/Sheet1[[#This Row],[annual_premium]]</f>
        <v>26.942574596006057</v>
      </c>
    </row>
    <row r="707" spans="1:21" x14ac:dyDescent="0.3">
      <c r="A707" s="2" t="s">
        <v>1595</v>
      </c>
      <c r="B707" s="2" t="s">
        <v>1342</v>
      </c>
      <c r="C707" s="2" t="s">
        <v>27</v>
      </c>
      <c r="D707" s="51">
        <v>378649.06</v>
      </c>
      <c r="E707" s="51">
        <v>7992.4</v>
      </c>
      <c r="F707" s="1">
        <v>44865</v>
      </c>
      <c r="G707" s="1">
        <v>45661</v>
      </c>
      <c r="H707" s="2" t="s">
        <v>32</v>
      </c>
      <c r="I707" s="2" t="s">
        <v>18</v>
      </c>
      <c r="J707">
        <f>Sheet1[[#This Row],[policy_end_date]]-Sheet1[[#This Row],[policy_start_date]]</f>
        <v>796</v>
      </c>
      <c r="K707" s="5">
        <f>(Sheet1[[#This Row],[policy_end_date]]-Sheet1[[#This Row],[policy_start_date]])/365</f>
        <v>2.1808219178082191</v>
      </c>
      <c r="L707" s="2" t="str">
        <f>IF(Sheet1[[#This Row],[coverage_amount]]&lt;300000,"Low",IF(Sheet1[[#This Row],[coverage_amount]]&lt;700000,"Medium","High"))</f>
        <v>Medium</v>
      </c>
      <c r="M707" s="2" t="str">
        <f>IF(Sheet1[[#This Row],[annual_premium]]&lt;15000,"Low",IF(Sheet1[[#This Row],[annual_premium]]&lt;35000,"Medium","High"))</f>
        <v>Low</v>
      </c>
      <c r="N707" s="2">
        <f>YEAR(Sheet1[[#This Row],[policy_start_date]])</f>
        <v>2022</v>
      </c>
      <c r="O707" s="2" t="str">
        <f>TEXT(Sheet1[[#This Row],[policy_start_date]],"mmm")</f>
        <v>Oct</v>
      </c>
      <c r="P707" s="2" t="str">
        <f>"Q"&amp;ROUNDUP(MONTH(Sheet1[[#This Row],[policy_start_date]])/3,0)</f>
        <v>Q4</v>
      </c>
      <c r="Q707" s="2">
        <f ca="1">DATEDIF(Sheet1[[#This Row],[policy_start_date]],TODAY(),"D")</f>
        <v>1367</v>
      </c>
      <c r="R707" s="2">
        <f>YEAR(Sheet1[[#This Row],[policy_end_date]])</f>
        <v>2025</v>
      </c>
      <c r="S707" s="2" t="str">
        <f>TEXT(Sheet1[[#This Row],[policy_end_date]],"mmm")</f>
        <v>Jan</v>
      </c>
      <c r="T707" s="2" t="str">
        <f>IF(Sheet1[[#This Row],[status]]="Active","Active","Inactive")</f>
        <v>Inactive</v>
      </c>
      <c r="U707" s="6">
        <f>Sheet1[[#This Row],[coverage_amount]]/Sheet1[[#This Row],[annual_premium]]</f>
        <v>47.376139832841204</v>
      </c>
    </row>
    <row r="708" spans="1:21" x14ac:dyDescent="0.3">
      <c r="A708" s="2" t="s">
        <v>1596</v>
      </c>
      <c r="B708" s="2" t="s">
        <v>1597</v>
      </c>
      <c r="C708" s="2" t="s">
        <v>39</v>
      </c>
      <c r="D708" s="51">
        <v>723742.78</v>
      </c>
      <c r="E708" s="51">
        <v>44222.76</v>
      </c>
      <c r="F708" s="1">
        <v>44729</v>
      </c>
      <c r="G708" s="1">
        <v>45485</v>
      </c>
      <c r="H708" s="2" t="s">
        <v>991</v>
      </c>
      <c r="I708" s="2" t="s">
        <v>13</v>
      </c>
      <c r="J708">
        <f>Sheet1[[#This Row],[policy_end_date]]-Sheet1[[#This Row],[policy_start_date]]</f>
        <v>756</v>
      </c>
      <c r="K708" s="5">
        <f>(Sheet1[[#This Row],[policy_end_date]]-Sheet1[[#This Row],[policy_start_date]])/365</f>
        <v>2.0712328767123287</v>
      </c>
      <c r="L708" s="2" t="str">
        <f>IF(Sheet1[[#This Row],[coverage_amount]]&lt;300000,"Low",IF(Sheet1[[#This Row],[coverage_amount]]&lt;700000,"Medium","High"))</f>
        <v>High</v>
      </c>
      <c r="M708" s="2" t="str">
        <f>IF(Sheet1[[#This Row],[annual_premium]]&lt;15000,"Low",IF(Sheet1[[#This Row],[annual_premium]]&lt;35000,"Medium","High"))</f>
        <v>High</v>
      </c>
      <c r="N708" s="2">
        <f>YEAR(Sheet1[[#This Row],[policy_start_date]])</f>
        <v>2022</v>
      </c>
      <c r="O708" s="2" t="str">
        <f>TEXT(Sheet1[[#This Row],[policy_start_date]],"mmm")</f>
        <v>Jun</v>
      </c>
      <c r="P708" s="2" t="str">
        <f>"Q"&amp;ROUNDUP(MONTH(Sheet1[[#This Row],[policy_start_date]])/3,0)</f>
        <v>Q2</v>
      </c>
      <c r="Q708" s="2">
        <f ca="1">DATEDIF(Sheet1[[#This Row],[policy_start_date]],TODAY(),"D")</f>
        <v>1503</v>
      </c>
      <c r="R708" s="2">
        <f>YEAR(Sheet1[[#This Row],[policy_end_date]])</f>
        <v>2024</v>
      </c>
      <c r="S708" s="2" t="str">
        <f>TEXT(Sheet1[[#This Row],[policy_end_date]],"mmm")</f>
        <v>Jul</v>
      </c>
      <c r="T708" s="2" t="str">
        <f>IF(Sheet1[[#This Row],[status]]="Active","Active","Inactive")</f>
        <v>Active</v>
      </c>
      <c r="U708" s="6">
        <f>Sheet1[[#This Row],[coverage_amount]]/Sheet1[[#This Row],[annual_premium]]</f>
        <v>16.365843742000724</v>
      </c>
    </row>
    <row r="709" spans="1:21" x14ac:dyDescent="0.3">
      <c r="A709" s="2" t="s">
        <v>1598</v>
      </c>
      <c r="B709" s="2" t="s">
        <v>1461</v>
      </c>
      <c r="C709" s="2" t="s">
        <v>39</v>
      </c>
      <c r="D709" s="51">
        <v>691149.16</v>
      </c>
      <c r="E709" s="51">
        <v>15988.74</v>
      </c>
      <c r="F709" s="1">
        <v>44610</v>
      </c>
      <c r="G709" s="1">
        <v>44986</v>
      </c>
      <c r="H709" s="2" t="s">
        <v>461</v>
      </c>
      <c r="I709" s="2" t="s">
        <v>29</v>
      </c>
      <c r="J709">
        <f>Sheet1[[#This Row],[policy_end_date]]-Sheet1[[#This Row],[policy_start_date]]</f>
        <v>376</v>
      </c>
      <c r="K709" s="5">
        <f>(Sheet1[[#This Row],[policy_end_date]]-Sheet1[[#This Row],[policy_start_date]])/365</f>
        <v>1.0301369863013699</v>
      </c>
      <c r="L709" s="2" t="str">
        <f>IF(Sheet1[[#This Row],[coverage_amount]]&lt;300000,"Low",IF(Sheet1[[#This Row],[coverage_amount]]&lt;700000,"Medium","High"))</f>
        <v>Medium</v>
      </c>
      <c r="M709" s="2" t="str">
        <f>IF(Sheet1[[#This Row],[annual_premium]]&lt;15000,"Low",IF(Sheet1[[#This Row],[annual_premium]]&lt;35000,"Medium","High"))</f>
        <v>Medium</v>
      </c>
      <c r="N709" s="2">
        <f>YEAR(Sheet1[[#This Row],[policy_start_date]])</f>
        <v>2022</v>
      </c>
      <c r="O709" s="2" t="str">
        <f>TEXT(Sheet1[[#This Row],[policy_start_date]],"mmm")</f>
        <v>Feb</v>
      </c>
      <c r="P709" s="2" t="str">
        <f>"Q"&amp;ROUNDUP(MONTH(Sheet1[[#This Row],[policy_start_date]])/3,0)</f>
        <v>Q1</v>
      </c>
      <c r="Q709" s="2">
        <f ca="1">DATEDIF(Sheet1[[#This Row],[policy_start_date]],TODAY(),"D")</f>
        <v>1622</v>
      </c>
      <c r="R709" s="2">
        <f>YEAR(Sheet1[[#This Row],[policy_end_date]])</f>
        <v>2023</v>
      </c>
      <c r="S709" s="2" t="str">
        <f>TEXT(Sheet1[[#This Row],[policy_end_date]],"mmm")</f>
        <v>Mar</v>
      </c>
      <c r="T709" s="2" t="str">
        <f>IF(Sheet1[[#This Row],[status]]="Active","Active","Inactive")</f>
        <v>Inactive</v>
      </c>
      <c r="U709" s="6">
        <f>Sheet1[[#This Row],[coverage_amount]]/Sheet1[[#This Row],[annual_premium]]</f>
        <v>43.227243672734687</v>
      </c>
    </row>
    <row r="710" spans="1:21" x14ac:dyDescent="0.3">
      <c r="A710" s="2" t="s">
        <v>1599</v>
      </c>
      <c r="B710" s="2" t="s">
        <v>521</v>
      </c>
      <c r="C710" s="2" t="s">
        <v>27</v>
      </c>
      <c r="D710" s="51">
        <v>350150.59</v>
      </c>
      <c r="E710" s="51">
        <v>45329.97</v>
      </c>
      <c r="F710" s="1">
        <v>44661</v>
      </c>
      <c r="G710" s="1">
        <v>44943</v>
      </c>
      <c r="H710" s="2" t="s">
        <v>58</v>
      </c>
      <c r="I710" s="2" t="s">
        <v>18</v>
      </c>
      <c r="J710">
        <f>Sheet1[[#This Row],[policy_end_date]]-Sheet1[[#This Row],[policy_start_date]]</f>
        <v>282</v>
      </c>
      <c r="K710" s="5">
        <f>(Sheet1[[#This Row],[policy_end_date]]-Sheet1[[#This Row],[policy_start_date]])/365</f>
        <v>0.77260273972602744</v>
      </c>
      <c r="L710" s="2" t="str">
        <f>IF(Sheet1[[#This Row],[coverage_amount]]&lt;300000,"Low",IF(Sheet1[[#This Row],[coverage_amount]]&lt;700000,"Medium","High"))</f>
        <v>Medium</v>
      </c>
      <c r="M710" s="2" t="str">
        <f>IF(Sheet1[[#This Row],[annual_premium]]&lt;15000,"Low",IF(Sheet1[[#This Row],[annual_premium]]&lt;35000,"Medium","High"))</f>
        <v>High</v>
      </c>
      <c r="N710" s="2">
        <f>YEAR(Sheet1[[#This Row],[policy_start_date]])</f>
        <v>2022</v>
      </c>
      <c r="O710" s="2" t="str">
        <f>TEXT(Sheet1[[#This Row],[policy_start_date]],"mmm")</f>
        <v>Apr</v>
      </c>
      <c r="P710" s="2" t="str">
        <f>"Q"&amp;ROUNDUP(MONTH(Sheet1[[#This Row],[policy_start_date]])/3,0)</f>
        <v>Q2</v>
      </c>
      <c r="Q710" s="2">
        <f ca="1">DATEDIF(Sheet1[[#This Row],[policy_start_date]],TODAY(),"D")</f>
        <v>1571</v>
      </c>
      <c r="R710" s="2">
        <f>YEAR(Sheet1[[#This Row],[policy_end_date]])</f>
        <v>2023</v>
      </c>
      <c r="S710" s="2" t="str">
        <f>TEXT(Sheet1[[#This Row],[policy_end_date]],"mmm")</f>
        <v>Jan</v>
      </c>
      <c r="T710" s="2" t="str">
        <f>IF(Sheet1[[#This Row],[status]]="Active","Active","Inactive")</f>
        <v>Inactive</v>
      </c>
      <c r="U710" s="6">
        <f>Sheet1[[#This Row],[coverage_amount]]/Sheet1[[#This Row],[annual_premium]]</f>
        <v>7.72448316202283</v>
      </c>
    </row>
    <row r="711" spans="1:21" x14ac:dyDescent="0.3">
      <c r="A711" s="2" t="s">
        <v>1600</v>
      </c>
      <c r="B711" s="2" t="s">
        <v>1601</v>
      </c>
      <c r="C711" s="2" t="s">
        <v>16</v>
      </c>
      <c r="D711" s="51">
        <v>397578.98</v>
      </c>
      <c r="E711" s="51">
        <v>5578.24</v>
      </c>
      <c r="F711" s="1">
        <v>44777</v>
      </c>
      <c r="G711" s="1">
        <v>45288</v>
      </c>
      <c r="H711" s="2" t="s">
        <v>658</v>
      </c>
      <c r="I711" s="2" t="s">
        <v>18</v>
      </c>
      <c r="J711">
        <f>Sheet1[[#This Row],[policy_end_date]]-Sheet1[[#This Row],[policy_start_date]]</f>
        <v>511</v>
      </c>
      <c r="K711" s="5">
        <f>(Sheet1[[#This Row],[policy_end_date]]-Sheet1[[#This Row],[policy_start_date]])/365</f>
        <v>1.4</v>
      </c>
      <c r="L711" s="2" t="str">
        <f>IF(Sheet1[[#This Row],[coverage_amount]]&lt;300000,"Low",IF(Sheet1[[#This Row],[coverage_amount]]&lt;700000,"Medium","High"))</f>
        <v>Medium</v>
      </c>
      <c r="M711" s="2" t="str">
        <f>IF(Sheet1[[#This Row],[annual_premium]]&lt;15000,"Low",IF(Sheet1[[#This Row],[annual_premium]]&lt;35000,"Medium","High"))</f>
        <v>Low</v>
      </c>
      <c r="N711" s="2">
        <f>YEAR(Sheet1[[#This Row],[policy_start_date]])</f>
        <v>2022</v>
      </c>
      <c r="O711" s="2" t="str">
        <f>TEXT(Sheet1[[#This Row],[policy_start_date]],"mmm")</f>
        <v>Aug</v>
      </c>
      <c r="P711" s="2" t="str">
        <f>"Q"&amp;ROUNDUP(MONTH(Sheet1[[#This Row],[policy_start_date]])/3,0)</f>
        <v>Q3</v>
      </c>
      <c r="Q711" s="2">
        <f ca="1">DATEDIF(Sheet1[[#This Row],[policy_start_date]],TODAY(),"D")</f>
        <v>1455</v>
      </c>
      <c r="R711" s="2">
        <f>YEAR(Sheet1[[#This Row],[policy_end_date]])</f>
        <v>2023</v>
      </c>
      <c r="S711" s="2" t="str">
        <f>TEXT(Sheet1[[#This Row],[policy_end_date]],"mmm")</f>
        <v>Dec</v>
      </c>
      <c r="T711" s="2" t="str">
        <f>IF(Sheet1[[#This Row],[status]]="Active","Active","Inactive")</f>
        <v>Inactive</v>
      </c>
      <c r="U711" s="6">
        <f>Sheet1[[#This Row],[coverage_amount]]/Sheet1[[#This Row],[annual_premium]]</f>
        <v>71.273193695502528</v>
      </c>
    </row>
    <row r="712" spans="1:21" x14ac:dyDescent="0.3">
      <c r="A712" s="2" t="s">
        <v>1602</v>
      </c>
      <c r="B712" s="2" t="s">
        <v>1603</v>
      </c>
      <c r="C712" s="2" t="s">
        <v>35</v>
      </c>
      <c r="D712" s="51">
        <v>472115.36</v>
      </c>
      <c r="E712" s="51">
        <v>24892.75</v>
      </c>
      <c r="F712" s="1">
        <v>44065</v>
      </c>
      <c r="G712" s="1">
        <v>44206</v>
      </c>
      <c r="H712" s="2" t="s">
        <v>419</v>
      </c>
      <c r="I712" s="2" t="s">
        <v>13</v>
      </c>
      <c r="J712">
        <f>Sheet1[[#This Row],[policy_end_date]]-Sheet1[[#This Row],[policy_start_date]]</f>
        <v>141</v>
      </c>
      <c r="K712" s="5">
        <f>(Sheet1[[#This Row],[policy_end_date]]-Sheet1[[#This Row],[policy_start_date]])/365</f>
        <v>0.38630136986301372</v>
      </c>
      <c r="L712" s="2" t="str">
        <f>IF(Sheet1[[#This Row],[coverage_amount]]&lt;300000,"Low",IF(Sheet1[[#This Row],[coverage_amount]]&lt;700000,"Medium","High"))</f>
        <v>Medium</v>
      </c>
      <c r="M712" s="2" t="str">
        <f>IF(Sheet1[[#This Row],[annual_premium]]&lt;15000,"Low",IF(Sheet1[[#This Row],[annual_premium]]&lt;35000,"Medium","High"))</f>
        <v>Medium</v>
      </c>
      <c r="N712" s="2">
        <f>YEAR(Sheet1[[#This Row],[policy_start_date]])</f>
        <v>2020</v>
      </c>
      <c r="O712" s="2" t="str">
        <f>TEXT(Sheet1[[#This Row],[policy_start_date]],"mmm")</f>
        <v>Aug</v>
      </c>
      <c r="P712" s="2" t="str">
        <f>"Q"&amp;ROUNDUP(MONTH(Sheet1[[#This Row],[policy_start_date]])/3,0)</f>
        <v>Q3</v>
      </c>
      <c r="Q712" s="2">
        <f ca="1">DATEDIF(Sheet1[[#This Row],[policy_start_date]],TODAY(),"D")</f>
        <v>2167</v>
      </c>
      <c r="R712" s="2">
        <f>YEAR(Sheet1[[#This Row],[policy_end_date]])</f>
        <v>2021</v>
      </c>
      <c r="S712" s="2" t="str">
        <f>TEXT(Sheet1[[#This Row],[policy_end_date]],"mmm")</f>
        <v>Jan</v>
      </c>
      <c r="T712" s="2" t="str">
        <f>IF(Sheet1[[#This Row],[status]]="Active","Active","Inactive")</f>
        <v>Active</v>
      </c>
      <c r="U712" s="6">
        <f>Sheet1[[#This Row],[coverage_amount]]/Sheet1[[#This Row],[annual_premium]]</f>
        <v>18.965978447539946</v>
      </c>
    </row>
    <row r="713" spans="1:21" x14ac:dyDescent="0.3">
      <c r="A713" s="2" t="s">
        <v>1604</v>
      </c>
      <c r="B713" s="2" t="s">
        <v>1605</v>
      </c>
      <c r="C713" s="2" t="s">
        <v>27</v>
      </c>
      <c r="D713" s="51">
        <v>296442.09999999998</v>
      </c>
      <c r="E713" s="51">
        <v>15938.08</v>
      </c>
      <c r="F713" s="1">
        <v>45032</v>
      </c>
      <c r="G713" s="1">
        <v>45639</v>
      </c>
      <c r="H713" s="2" t="s">
        <v>43</v>
      </c>
      <c r="I713" s="2" t="s">
        <v>18</v>
      </c>
      <c r="J713">
        <f>Sheet1[[#This Row],[policy_end_date]]-Sheet1[[#This Row],[policy_start_date]]</f>
        <v>607</v>
      </c>
      <c r="K713" s="5">
        <f>(Sheet1[[#This Row],[policy_end_date]]-Sheet1[[#This Row],[policy_start_date]])/365</f>
        <v>1.6630136986301369</v>
      </c>
      <c r="L713" s="2" t="str">
        <f>IF(Sheet1[[#This Row],[coverage_amount]]&lt;300000,"Low",IF(Sheet1[[#This Row],[coverage_amount]]&lt;700000,"Medium","High"))</f>
        <v>Low</v>
      </c>
      <c r="M713" s="2" t="str">
        <f>IF(Sheet1[[#This Row],[annual_premium]]&lt;15000,"Low",IF(Sheet1[[#This Row],[annual_premium]]&lt;35000,"Medium","High"))</f>
        <v>Medium</v>
      </c>
      <c r="N713" s="2">
        <f>YEAR(Sheet1[[#This Row],[policy_start_date]])</f>
        <v>2023</v>
      </c>
      <c r="O713" s="2" t="str">
        <f>TEXT(Sheet1[[#This Row],[policy_start_date]],"mmm")</f>
        <v>Apr</v>
      </c>
      <c r="P713" s="2" t="str">
        <f>"Q"&amp;ROUNDUP(MONTH(Sheet1[[#This Row],[policy_start_date]])/3,0)</f>
        <v>Q2</v>
      </c>
      <c r="Q713" s="2">
        <f ca="1">DATEDIF(Sheet1[[#This Row],[policy_start_date]],TODAY(),"D")</f>
        <v>1200</v>
      </c>
      <c r="R713" s="2">
        <f>YEAR(Sheet1[[#This Row],[policy_end_date]])</f>
        <v>2024</v>
      </c>
      <c r="S713" s="2" t="str">
        <f>TEXT(Sheet1[[#This Row],[policy_end_date]],"mmm")</f>
        <v>Dec</v>
      </c>
      <c r="T713" s="2" t="str">
        <f>IF(Sheet1[[#This Row],[status]]="Active","Active","Inactive")</f>
        <v>Inactive</v>
      </c>
      <c r="U713" s="6">
        <f>Sheet1[[#This Row],[coverage_amount]]/Sheet1[[#This Row],[annual_premium]]</f>
        <v>18.599611747462678</v>
      </c>
    </row>
    <row r="714" spans="1:21" x14ac:dyDescent="0.3">
      <c r="A714" s="2" t="s">
        <v>1606</v>
      </c>
      <c r="B714" s="2" t="s">
        <v>661</v>
      </c>
      <c r="C714" s="2" t="s">
        <v>35</v>
      </c>
      <c r="D714" s="51">
        <v>349669.57</v>
      </c>
      <c r="E714" s="51">
        <v>45759.7</v>
      </c>
      <c r="F714" s="1">
        <v>44995</v>
      </c>
      <c r="G714" s="1">
        <v>44998</v>
      </c>
      <c r="H714" s="2" t="s">
        <v>774</v>
      </c>
      <c r="I714" s="2" t="s">
        <v>29</v>
      </c>
      <c r="J714">
        <f>Sheet1[[#This Row],[policy_end_date]]-Sheet1[[#This Row],[policy_start_date]]</f>
        <v>3</v>
      </c>
      <c r="K714" s="5">
        <f>(Sheet1[[#This Row],[policy_end_date]]-Sheet1[[#This Row],[policy_start_date]])/365</f>
        <v>8.21917808219178E-3</v>
      </c>
      <c r="L714" s="2" t="str">
        <f>IF(Sheet1[[#This Row],[coverage_amount]]&lt;300000,"Low",IF(Sheet1[[#This Row],[coverage_amount]]&lt;700000,"Medium","High"))</f>
        <v>Medium</v>
      </c>
      <c r="M714" s="2" t="str">
        <f>IF(Sheet1[[#This Row],[annual_premium]]&lt;15000,"Low",IF(Sheet1[[#This Row],[annual_premium]]&lt;35000,"Medium","High"))</f>
        <v>High</v>
      </c>
      <c r="N714" s="2">
        <f>YEAR(Sheet1[[#This Row],[policy_start_date]])</f>
        <v>2023</v>
      </c>
      <c r="O714" s="2" t="str">
        <f>TEXT(Sheet1[[#This Row],[policy_start_date]],"mmm")</f>
        <v>Mar</v>
      </c>
      <c r="P714" s="2" t="str">
        <f>"Q"&amp;ROUNDUP(MONTH(Sheet1[[#This Row],[policy_start_date]])/3,0)</f>
        <v>Q1</v>
      </c>
      <c r="Q714" s="2">
        <f ca="1">DATEDIF(Sheet1[[#This Row],[policy_start_date]],TODAY(),"D")</f>
        <v>1237</v>
      </c>
      <c r="R714" s="2">
        <f>YEAR(Sheet1[[#This Row],[policy_end_date]])</f>
        <v>2023</v>
      </c>
      <c r="S714" s="2" t="str">
        <f>TEXT(Sheet1[[#This Row],[policy_end_date]],"mmm")</f>
        <v>Mar</v>
      </c>
      <c r="T714" s="2" t="str">
        <f>IF(Sheet1[[#This Row],[status]]="Active","Active","Inactive")</f>
        <v>Inactive</v>
      </c>
      <c r="U714" s="6">
        <f>Sheet1[[#This Row],[coverage_amount]]/Sheet1[[#This Row],[annual_premium]]</f>
        <v>7.6414305600779731</v>
      </c>
    </row>
    <row r="715" spans="1:21" x14ac:dyDescent="0.3">
      <c r="A715" s="2" t="s">
        <v>1607</v>
      </c>
      <c r="B715" s="2" t="s">
        <v>1608</v>
      </c>
      <c r="C715" s="2" t="s">
        <v>16</v>
      </c>
      <c r="D715" s="51">
        <v>216025.06</v>
      </c>
      <c r="E715" s="51">
        <v>13936.78</v>
      </c>
      <c r="F715" s="1">
        <v>45093</v>
      </c>
      <c r="G715" s="1">
        <v>45470</v>
      </c>
      <c r="H715" s="2" t="s">
        <v>795</v>
      </c>
      <c r="I715" s="2" t="s">
        <v>29</v>
      </c>
      <c r="J715">
        <f>Sheet1[[#This Row],[policy_end_date]]-Sheet1[[#This Row],[policy_start_date]]</f>
        <v>377</v>
      </c>
      <c r="K715" s="5">
        <f>(Sheet1[[#This Row],[policy_end_date]]-Sheet1[[#This Row],[policy_start_date]])/365</f>
        <v>1.0328767123287672</v>
      </c>
      <c r="L715" s="2" t="str">
        <f>IF(Sheet1[[#This Row],[coverage_amount]]&lt;300000,"Low",IF(Sheet1[[#This Row],[coverage_amount]]&lt;700000,"Medium","High"))</f>
        <v>Low</v>
      </c>
      <c r="M715" s="2" t="str">
        <f>IF(Sheet1[[#This Row],[annual_premium]]&lt;15000,"Low",IF(Sheet1[[#This Row],[annual_premium]]&lt;35000,"Medium","High"))</f>
        <v>Low</v>
      </c>
      <c r="N715" s="2">
        <f>YEAR(Sheet1[[#This Row],[policy_start_date]])</f>
        <v>2023</v>
      </c>
      <c r="O715" s="2" t="str">
        <f>TEXT(Sheet1[[#This Row],[policy_start_date]],"mmm")</f>
        <v>Jun</v>
      </c>
      <c r="P715" s="2" t="str">
        <f>"Q"&amp;ROUNDUP(MONTH(Sheet1[[#This Row],[policy_start_date]])/3,0)</f>
        <v>Q2</v>
      </c>
      <c r="Q715" s="2">
        <f ca="1">DATEDIF(Sheet1[[#This Row],[policy_start_date]],TODAY(),"D")</f>
        <v>1139</v>
      </c>
      <c r="R715" s="2">
        <f>YEAR(Sheet1[[#This Row],[policy_end_date]])</f>
        <v>2024</v>
      </c>
      <c r="S715" s="2" t="str">
        <f>TEXT(Sheet1[[#This Row],[policy_end_date]],"mmm")</f>
        <v>Jun</v>
      </c>
      <c r="T715" s="2" t="str">
        <f>IF(Sheet1[[#This Row],[status]]="Active","Active","Inactive")</f>
        <v>Inactive</v>
      </c>
      <c r="U715" s="6">
        <f>Sheet1[[#This Row],[coverage_amount]]/Sheet1[[#This Row],[annual_premium]]</f>
        <v>15.500356610350453</v>
      </c>
    </row>
    <row r="716" spans="1:21" x14ac:dyDescent="0.3">
      <c r="A716" s="2" t="s">
        <v>1609</v>
      </c>
      <c r="B716" s="2" t="s">
        <v>1610</v>
      </c>
      <c r="C716" s="2" t="s">
        <v>35</v>
      </c>
      <c r="D716" s="51">
        <v>238748.17</v>
      </c>
      <c r="E716" s="51">
        <v>47584.92</v>
      </c>
      <c r="F716" s="1">
        <v>44765</v>
      </c>
      <c r="G716" s="1">
        <v>44916</v>
      </c>
      <c r="H716" s="2" t="s">
        <v>150</v>
      </c>
      <c r="I716" s="2" t="s">
        <v>18</v>
      </c>
      <c r="J716">
        <f>Sheet1[[#This Row],[policy_end_date]]-Sheet1[[#This Row],[policy_start_date]]</f>
        <v>151</v>
      </c>
      <c r="K716" s="5">
        <f>(Sheet1[[#This Row],[policy_end_date]]-Sheet1[[#This Row],[policy_start_date]])/365</f>
        <v>0.41369863013698632</v>
      </c>
      <c r="L716" s="2" t="str">
        <f>IF(Sheet1[[#This Row],[coverage_amount]]&lt;300000,"Low",IF(Sheet1[[#This Row],[coverage_amount]]&lt;700000,"Medium","High"))</f>
        <v>Low</v>
      </c>
      <c r="M716" s="2" t="str">
        <f>IF(Sheet1[[#This Row],[annual_premium]]&lt;15000,"Low",IF(Sheet1[[#This Row],[annual_premium]]&lt;35000,"Medium","High"))</f>
        <v>High</v>
      </c>
      <c r="N716" s="2">
        <f>YEAR(Sheet1[[#This Row],[policy_start_date]])</f>
        <v>2022</v>
      </c>
      <c r="O716" s="2" t="str">
        <f>TEXT(Sheet1[[#This Row],[policy_start_date]],"mmm")</f>
        <v>Jul</v>
      </c>
      <c r="P716" s="2" t="str">
        <f>"Q"&amp;ROUNDUP(MONTH(Sheet1[[#This Row],[policy_start_date]])/3,0)</f>
        <v>Q3</v>
      </c>
      <c r="Q716" s="2">
        <f ca="1">DATEDIF(Sheet1[[#This Row],[policy_start_date]],TODAY(),"D")</f>
        <v>1467</v>
      </c>
      <c r="R716" s="2">
        <f>YEAR(Sheet1[[#This Row],[policy_end_date]])</f>
        <v>2022</v>
      </c>
      <c r="S716" s="2" t="str">
        <f>TEXT(Sheet1[[#This Row],[policy_end_date]],"mmm")</f>
        <v>Dec</v>
      </c>
      <c r="T716" s="2" t="str">
        <f>IF(Sheet1[[#This Row],[status]]="Active","Active","Inactive")</f>
        <v>Inactive</v>
      </c>
      <c r="U716" s="6">
        <f>Sheet1[[#This Row],[coverage_amount]]/Sheet1[[#This Row],[annual_premium]]</f>
        <v>5.0173073738486904</v>
      </c>
    </row>
    <row r="717" spans="1:21" x14ac:dyDescent="0.3">
      <c r="A717" s="2" t="s">
        <v>1611</v>
      </c>
      <c r="B717" s="2" t="s">
        <v>1612</v>
      </c>
      <c r="C717" s="2" t="s">
        <v>16</v>
      </c>
      <c r="D717" s="51">
        <v>196533.33</v>
      </c>
      <c r="E717" s="51">
        <v>12069.81</v>
      </c>
      <c r="F717" s="1">
        <v>45300</v>
      </c>
      <c r="G717" s="1">
        <v>45338</v>
      </c>
      <c r="H717" s="2" t="s">
        <v>519</v>
      </c>
      <c r="I717" s="2" t="s">
        <v>29</v>
      </c>
      <c r="J717">
        <f>Sheet1[[#This Row],[policy_end_date]]-Sheet1[[#This Row],[policy_start_date]]</f>
        <v>38</v>
      </c>
      <c r="K717" s="5">
        <f>(Sheet1[[#This Row],[policy_end_date]]-Sheet1[[#This Row],[policy_start_date]])/365</f>
        <v>0.10410958904109589</v>
      </c>
      <c r="L717" s="2" t="str">
        <f>IF(Sheet1[[#This Row],[coverage_amount]]&lt;300000,"Low",IF(Sheet1[[#This Row],[coverage_amount]]&lt;700000,"Medium","High"))</f>
        <v>Low</v>
      </c>
      <c r="M717" s="2" t="str">
        <f>IF(Sheet1[[#This Row],[annual_premium]]&lt;15000,"Low",IF(Sheet1[[#This Row],[annual_premium]]&lt;35000,"Medium","High"))</f>
        <v>Low</v>
      </c>
      <c r="N717" s="2">
        <f>YEAR(Sheet1[[#This Row],[policy_start_date]])</f>
        <v>2024</v>
      </c>
      <c r="O717" s="2" t="str">
        <f>TEXT(Sheet1[[#This Row],[policy_start_date]],"mmm")</f>
        <v>Jan</v>
      </c>
      <c r="P717" s="2" t="str">
        <f>"Q"&amp;ROUNDUP(MONTH(Sheet1[[#This Row],[policy_start_date]])/3,0)</f>
        <v>Q1</v>
      </c>
      <c r="Q717" s="2">
        <f ca="1">DATEDIF(Sheet1[[#This Row],[policy_start_date]],TODAY(),"D")</f>
        <v>932</v>
      </c>
      <c r="R717" s="2">
        <f>YEAR(Sheet1[[#This Row],[policy_end_date]])</f>
        <v>2024</v>
      </c>
      <c r="S717" s="2" t="str">
        <f>TEXT(Sheet1[[#This Row],[policy_end_date]],"mmm")</f>
        <v>Feb</v>
      </c>
      <c r="T717" s="2" t="str">
        <f>IF(Sheet1[[#This Row],[status]]="Active","Active","Inactive")</f>
        <v>Inactive</v>
      </c>
      <c r="U717" s="6">
        <f>Sheet1[[#This Row],[coverage_amount]]/Sheet1[[#This Row],[annual_premium]]</f>
        <v>16.283050851670406</v>
      </c>
    </row>
    <row r="718" spans="1:21" x14ac:dyDescent="0.3">
      <c r="A718" s="2" t="s">
        <v>1613</v>
      </c>
      <c r="B718" s="2" t="s">
        <v>107</v>
      </c>
      <c r="C718" s="2" t="s">
        <v>35</v>
      </c>
      <c r="D718" s="51">
        <v>726101.78</v>
      </c>
      <c r="E718" s="51">
        <v>46663.35</v>
      </c>
      <c r="F718" s="1">
        <v>45305</v>
      </c>
      <c r="G718" s="1">
        <v>45455</v>
      </c>
      <c r="H718" s="2" t="s">
        <v>830</v>
      </c>
      <c r="I718" s="2" t="s">
        <v>29</v>
      </c>
      <c r="J718">
        <f>Sheet1[[#This Row],[policy_end_date]]-Sheet1[[#This Row],[policy_start_date]]</f>
        <v>150</v>
      </c>
      <c r="K718" s="5">
        <f>(Sheet1[[#This Row],[policy_end_date]]-Sheet1[[#This Row],[policy_start_date]])/365</f>
        <v>0.41095890410958902</v>
      </c>
      <c r="L718" s="2" t="str">
        <f>IF(Sheet1[[#This Row],[coverage_amount]]&lt;300000,"Low",IF(Sheet1[[#This Row],[coverage_amount]]&lt;700000,"Medium","High"))</f>
        <v>High</v>
      </c>
      <c r="M718" s="2" t="str">
        <f>IF(Sheet1[[#This Row],[annual_premium]]&lt;15000,"Low",IF(Sheet1[[#This Row],[annual_premium]]&lt;35000,"Medium","High"))</f>
        <v>High</v>
      </c>
      <c r="N718" s="2">
        <f>YEAR(Sheet1[[#This Row],[policy_start_date]])</f>
        <v>2024</v>
      </c>
      <c r="O718" s="2" t="str">
        <f>TEXT(Sheet1[[#This Row],[policy_start_date]],"mmm")</f>
        <v>Jan</v>
      </c>
      <c r="P718" s="2" t="str">
        <f>"Q"&amp;ROUNDUP(MONTH(Sheet1[[#This Row],[policy_start_date]])/3,0)</f>
        <v>Q1</v>
      </c>
      <c r="Q718" s="2">
        <f ca="1">DATEDIF(Sheet1[[#This Row],[policy_start_date]],TODAY(),"D")</f>
        <v>927</v>
      </c>
      <c r="R718" s="2">
        <f>YEAR(Sheet1[[#This Row],[policy_end_date]])</f>
        <v>2024</v>
      </c>
      <c r="S718" s="2" t="str">
        <f>TEXT(Sheet1[[#This Row],[policy_end_date]],"mmm")</f>
        <v>Jun</v>
      </c>
      <c r="T718" s="2" t="str">
        <f>IF(Sheet1[[#This Row],[status]]="Active","Active","Inactive")</f>
        <v>Inactive</v>
      </c>
      <c r="U718" s="6">
        <f>Sheet1[[#This Row],[coverage_amount]]/Sheet1[[#This Row],[annual_premium]]</f>
        <v>15.560429759115024</v>
      </c>
    </row>
    <row r="719" spans="1:21" x14ac:dyDescent="0.3">
      <c r="A719" s="2" t="s">
        <v>1614</v>
      </c>
      <c r="B719" s="2" t="s">
        <v>1615</v>
      </c>
      <c r="C719" s="2" t="s">
        <v>27</v>
      </c>
      <c r="D719" s="51">
        <v>902275.57</v>
      </c>
      <c r="E719" s="51">
        <v>5714.91</v>
      </c>
      <c r="F719" s="1">
        <v>44643</v>
      </c>
      <c r="G719" s="1">
        <v>45710</v>
      </c>
      <c r="H719" s="2" t="s">
        <v>1442</v>
      </c>
      <c r="I719" s="2" t="s">
        <v>13</v>
      </c>
      <c r="J719">
        <f>Sheet1[[#This Row],[policy_end_date]]-Sheet1[[#This Row],[policy_start_date]]</f>
        <v>1067</v>
      </c>
      <c r="K719" s="5">
        <f>(Sheet1[[#This Row],[policy_end_date]]-Sheet1[[#This Row],[policy_start_date]])/365</f>
        <v>2.9232876712328766</v>
      </c>
      <c r="L719" s="2" t="str">
        <f>IF(Sheet1[[#This Row],[coverage_amount]]&lt;300000,"Low",IF(Sheet1[[#This Row],[coverage_amount]]&lt;700000,"Medium","High"))</f>
        <v>High</v>
      </c>
      <c r="M719" s="2" t="str">
        <f>IF(Sheet1[[#This Row],[annual_premium]]&lt;15000,"Low",IF(Sheet1[[#This Row],[annual_premium]]&lt;35000,"Medium","High"))</f>
        <v>Low</v>
      </c>
      <c r="N719" s="2">
        <f>YEAR(Sheet1[[#This Row],[policy_start_date]])</f>
        <v>2022</v>
      </c>
      <c r="O719" s="2" t="str">
        <f>TEXT(Sheet1[[#This Row],[policy_start_date]],"mmm")</f>
        <v>Mar</v>
      </c>
      <c r="P719" s="2" t="str">
        <f>"Q"&amp;ROUNDUP(MONTH(Sheet1[[#This Row],[policy_start_date]])/3,0)</f>
        <v>Q1</v>
      </c>
      <c r="Q719" s="2">
        <f ca="1">DATEDIF(Sheet1[[#This Row],[policy_start_date]],TODAY(),"D")</f>
        <v>1589</v>
      </c>
      <c r="R719" s="2">
        <f>YEAR(Sheet1[[#This Row],[policy_end_date]])</f>
        <v>2025</v>
      </c>
      <c r="S719" s="2" t="str">
        <f>TEXT(Sheet1[[#This Row],[policy_end_date]],"mmm")</f>
        <v>Feb</v>
      </c>
      <c r="T719" s="2" t="str">
        <f>IF(Sheet1[[#This Row],[status]]="Active","Active","Inactive")</f>
        <v>Active</v>
      </c>
      <c r="U719" s="6">
        <f>Sheet1[[#This Row],[coverage_amount]]/Sheet1[[#This Row],[annual_premium]]</f>
        <v>157.88097625334433</v>
      </c>
    </row>
    <row r="720" spans="1:21" x14ac:dyDescent="0.3">
      <c r="A720" s="2" t="s">
        <v>1616</v>
      </c>
      <c r="B720" s="2" t="s">
        <v>104</v>
      </c>
      <c r="C720" s="2" t="s">
        <v>39</v>
      </c>
      <c r="D720" s="51">
        <v>579470.87</v>
      </c>
      <c r="E720" s="51">
        <v>46014.96</v>
      </c>
      <c r="F720" s="1">
        <v>44503</v>
      </c>
      <c r="G720" s="1">
        <v>45509</v>
      </c>
      <c r="H720" s="2" t="s">
        <v>594</v>
      </c>
      <c r="I720" s="2" t="s">
        <v>13</v>
      </c>
      <c r="J720">
        <f>Sheet1[[#This Row],[policy_end_date]]-Sheet1[[#This Row],[policy_start_date]]</f>
        <v>1006</v>
      </c>
      <c r="K720" s="5">
        <f>(Sheet1[[#This Row],[policy_end_date]]-Sheet1[[#This Row],[policy_start_date]])/365</f>
        <v>2.7561643835616438</v>
      </c>
      <c r="L720" s="2" t="str">
        <f>IF(Sheet1[[#This Row],[coverage_amount]]&lt;300000,"Low",IF(Sheet1[[#This Row],[coverage_amount]]&lt;700000,"Medium","High"))</f>
        <v>Medium</v>
      </c>
      <c r="M720" s="2" t="str">
        <f>IF(Sheet1[[#This Row],[annual_premium]]&lt;15000,"Low",IF(Sheet1[[#This Row],[annual_premium]]&lt;35000,"Medium","High"))</f>
        <v>High</v>
      </c>
      <c r="N720" s="2">
        <f>YEAR(Sheet1[[#This Row],[policy_start_date]])</f>
        <v>2021</v>
      </c>
      <c r="O720" s="2" t="str">
        <f>TEXT(Sheet1[[#This Row],[policy_start_date]],"mmm")</f>
        <v>Nov</v>
      </c>
      <c r="P720" s="2" t="str">
        <f>"Q"&amp;ROUNDUP(MONTH(Sheet1[[#This Row],[policy_start_date]])/3,0)</f>
        <v>Q4</v>
      </c>
      <c r="Q720" s="2">
        <f ca="1">DATEDIF(Sheet1[[#This Row],[policy_start_date]],TODAY(),"D")</f>
        <v>1729</v>
      </c>
      <c r="R720" s="2">
        <f>YEAR(Sheet1[[#This Row],[policy_end_date]])</f>
        <v>2024</v>
      </c>
      <c r="S720" s="2" t="str">
        <f>TEXT(Sheet1[[#This Row],[policy_end_date]],"mmm")</f>
        <v>Aug</v>
      </c>
      <c r="T720" s="2" t="str">
        <f>IF(Sheet1[[#This Row],[status]]="Active","Active","Inactive")</f>
        <v>Active</v>
      </c>
      <c r="U720" s="6">
        <f>Sheet1[[#This Row],[coverage_amount]]/Sheet1[[#This Row],[annual_premium]]</f>
        <v>12.593097331824259</v>
      </c>
    </row>
    <row r="721" spans="1:21" x14ac:dyDescent="0.3">
      <c r="A721" s="2" t="s">
        <v>1617</v>
      </c>
      <c r="B721" s="2" t="s">
        <v>1618</v>
      </c>
      <c r="C721" s="2" t="s">
        <v>11</v>
      </c>
      <c r="D721" s="51">
        <v>225982.81</v>
      </c>
      <c r="E721" s="51">
        <v>38327.449999999997</v>
      </c>
      <c r="F721" s="1">
        <v>44629</v>
      </c>
      <c r="G721" s="1">
        <v>45469</v>
      </c>
      <c r="H721" s="2" t="s">
        <v>611</v>
      </c>
      <c r="I721" s="2" t="s">
        <v>18</v>
      </c>
      <c r="J721">
        <f>Sheet1[[#This Row],[policy_end_date]]-Sheet1[[#This Row],[policy_start_date]]</f>
        <v>840</v>
      </c>
      <c r="K721" s="5">
        <f>(Sheet1[[#This Row],[policy_end_date]]-Sheet1[[#This Row],[policy_start_date]])/365</f>
        <v>2.3013698630136985</v>
      </c>
      <c r="L721" s="2" t="str">
        <f>IF(Sheet1[[#This Row],[coverage_amount]]&lt;300000,"Low",IF(Sheet1[[#This Row],[coverage_amount]]&lt;700000,"Medium","High"))</f>
        <v>Low</v>
      </c>
      <c r="M721" s="2" t="str">
        <f>IF(Sheet1[[#This Row],[annual_premium]]&lt;15000,"Low",IF(Sheet1[[#This Row],[annual_premium]]&lt;35000,"Medium","High"))</f>
        <v>High</v>
      </c>
      <c r="N721" s="2">
        <f>YEAR(Sheet1[[#This Row],[policy_start_date]])</f>
        <v>2022</v>
      </c>
      <c r="O721" s="2" t="str">
        <f>TEXT(Sheet1[[#This Row],[policy_start_date]],"mmm")</f>
        <v>Mar</v>
      </c>
      <c r="P721" s="2" t="str">
        <f>"Q"&amp;ROUNDUP(MONTH(Sheet1[[#This Row],[policy_start_date]])/3,0)</f>
        <v>Q1</v>
      </c>
      <c r="Q721" s="2">
        <f ca="1">DATEDIF(Sheet1[[#This Row],[policy_start_date]],TODAY(),"D")</f>
        <v>1603</v>
      </c>
      <c r="R721" s="2">
        <f>YEAR(Sheet1[[#This Row],[policy_end_date]])</f>
        <v>2024</v>
      </c>
      <c r="S721" s="2" t="str">
        <f>TEXT(Sheet1[[#This Row],[policy_end_date]],"mmm")</f>
        <v>Jun</v>
      </c>
      <c r="T721" s="2" t="str">
        <f>IF(Sheet1[[#This Row],[status]]="Active","Active","Inactive")</f>
        <v>Inactive</v>
      </c>
      <c r="U721" s="6">
        <f>Sheet1[[#This Row],[coverage_amount]]/Sheet1[[#This Row],[annual_premium]]</f>
        <v>5.8961086636340276</v>
      </c>
    </row>
    <row r="722" spans="1:21" x14ac:dyDescent="0.3">
      <c r="A722" s="2" t="s">
        <v>1619</v>
      </c>
      <c r="B722" s="2" t="s">
        <v>1245</v>
      </c>
      <c r="C722" s="2" t="s">
        <v>35</v>
      </c>
      <c r="D722" s="51">
        <v>572828.51</v>
      </c>
      <c r="E722" s="51">
        <v>6470.24</v>
      </c>
      <c r="F722" s="1">
        <v>44690</v>
      </c>
      <c r="G722" s="1">
        <v>45013</v>
      </c>
      <c r="H722" s="2" t="s">
        <v>669</v>
      </c>
      <c r="I722" s="2" t="s">
        <v>13</v>
      </c>
      <c r="J722">
        <f>Sheet1[[#This Row],[policy_end_date]]-Sheet1[[#This Row],[policy_start_date]]</f>
        <v>323</v>
      </c>
      <c r="K722" s="5">
        <f>(Sheet1[[#This Row],[policy_end_date]]-Sheet1[[#This Row],[policy_start_date]])/365</f>
        <v>0.8849315068493151</v>
      </c>
      <c r="L722" s="2" t="str">
        <f>IF(Sheet1[[#This Row],[coverage_amount]]&lt;300000,"Low",IF(Sheet1[[#This Row],[coverage_amount]]&lt;700000,"Medium","High"))</f>
        <v>Medium</v>
      </c>
      <c r="M722" s="2" t="str">
        <f>IF(Sheet1[[#This Row],[annual_premium]]&lt;15000,"Low",IF(Sheet1[[#This Row],[annual_premium]]&lt;35000,"Medium","High"))</f>
        <v>Low</v>
      </c>
      <c r="N722" s="2">
        <f>YEAR(Sheet1[[#This Row],[policy_start_date]])</f>
        <v>2022</v>
      </c>
      <c r="O722" s="2" t="str">
        <f>TEXT(Sheet1[[#This Row],[policy_start_date]],"mmm")</f>
        <v>May</v>
      </c>
      <c r="P722" s="2" t="str">
        <f>"Q"&amp;ROUNDUP(MONTH(Sheet1[[#This Row],[policy_start_date]])/3,0)</f>
        <v>Q2</v>
      </c>
      <c r="Q722" s="2">
        <f ca="1">DATEDIF(Sheet1[[#This Row],[policy_start_date]],TODAY(),"D")</f>
        <v>1542</v>
      </c>
      <c r="R722" s="2">
        <f>YEAR(Sheet1[[#This Row],[policy_end_date]])</f>
        <v>2023</v>
      </c>
      <c r="S722" s="2" t="str">
        <f>TEXT(Sheet1[[#This Row],[policy_end_date]],"mmm")</f>
        <v>Mar</v>
      </c>
      <c r="T722" s="2" t="str">
        <f>IF(Sheet1[[#This Row],[status]]="Active","Active","Inactive")</f>
        <v>Active</v>
      </c>
      <c r="U722" s="6">
        <f>Sheet1[[#This Row],[coverage_amount]]/Sheet1[[#This Row],[annual_premium]]</f>
        <v>88.532807129256412</v>
      </c>
    </row>
    <row r="723" spans="1:21" x14ac:dyDescent="0.3">
      <c r="A723" s="2" t="s">
        <v>1620</v>
      </c>
      <c r="B723" s="2" t="s">
        <v>1621</v>
      </c>
      <c r="C723" s="2" t="s">
        <v>35</v>
      </c>
      <c r="D723" s="51">
        <v>166591.89000000001</v>
      </c>
      <c r="E723" s="51">
        <v>36997.919999999998</v>
      </c>
      <c r="F723" s="1">
        <v>45242</v>
      </c>
      <c r="G723" s="1">
        <v>45384</v>
      </c>
      <c r="H723" s="2" t="s">
        <v>260</v>
      </c>
      <c r="I723" s="2" t="s">
        <v>18</v>
      </c>
      <c r="J723">
        <f>Sheet1[[#This Row],[policy_end_date]]-Sheet1[[#This Row],[policy_start_date]]</f>
        <v>142</v>
      </c>
      <c r="K723" s="5">
        <f>(Sheet1[[#This Row],[policy_end_date]]-Sheet1[[#This Row],[policy_start_date]])/365</f>
        <v>0.38904109589041097</v>
      </c>
      <c r="L723" s="2" t="str">
        <f>IF(Sheet1[[#This Row],[coverage_amount]]&lt;300000,"Low",IF(Sheet1[[#This Row],[coverage_amount]]&lt;700000,"Medium","High"))</f>
        <v>Low</v>
      </c>
      <c r="M723" s="2" t="str">
        <f>IF(Sheet1[[#This Row],[annual_premium]]&lt;15000,"Low",IF(Sheet1[[#This Row],[annual_premium]]&lt;35000,"Medium","High"))</f>
        <v>High</v>
      </c>
      <c r="N723" s="2">
        <f>YEAR(Sheet1[[#This Row],[policy_start_date]])</f>
        <v>2023</v>
      </c>
      <c r="O723" s="2" t="str">
        <f>TEXT(Sheet1[[#This Row],[policy_start_date]],"mmm")</f>
        <v>Nov</v>
      </c>
      <c r="P723" s="2" t="str">
        <f>"Q"&amp;ROUNDUP(MONTH(Sheet1[[#This Row],[policy_start_date]])/3,0)</f>
        <v>Q4</v>
      </c>
      <c r="Q723" s="2">
        <f ca="1">DATEDIF(Sheet1[[#This Row],[policy_start_date]],TODAY(),"D")</f>
        <v>990</v>
      </c>
      <c r="R723" s="2">
        <f>YEAR(Sheet1[[#This Row],[policy_end_date]])</f>
        <v>2024</v>
      </c>
      <c r="S723" s="2" t="str">
        <f>TEXT(Sheet1[[#This Row],[policy_end_date]],"mmm")</f>
        <v>Apr</v>
      </c>
      <c r="T723" s="2" t="str">
        <f>IF(Sheet1[[#This Row],[status]]="Active","Active","Inactive")</f>
        <v>Inactive</v>
      </c>
      <c r="U723" s="6">
        <f>Sheet1[[#This Row],[coverage_amount]]/Sheet1[[#This Row],[annual_premium]]</f>
        <v>4.5027366403300517</v>
      </c>
    </row>
    <row r="724" spans="1:21" x14ac:dyDescent="0.3">
      <c r="A724" s="2" t="s">
        <v>1622</v>
      </c>
      <c r="B724" s="2" t="s">
        <v>1623</v>
      </c>
      <c r="C724" s="2" t="s">
        <v>16</v>
      </c>
      <c r="D724" s="51">
        <v>461155.89</v>
      </c>
      <c r="E724" s="51">
        <v>12796.31</v>
      </c>
      <c r="F724" s="1">
        <v>45090</v>
      </c>
      <c r="G724" s="1">
        <v>45132</v>
      </c>
      <c r="H724" s="2" t="s">
        <v>1363</v>
      </c>
      <c r="I724" s="2" t="s">
        <v>13</v>
      </c>
      <c r="J724">
        <f>Sheet1[[#This Row],[policy_end_date]]-Sheet1[[#This Row],[policy_start_date]]</f>
        <v>42</v>
      </c>
      <c r="K724" s="5">
        <f>(Sheet1[[#This Row],[policy_end_date]]-Sheet1[[#This Row],[policy_start_date]])/365</f>
        <v>0.11506849315068493</v>
      </c>
      <c r="L724" s="2" t="str">
        <f>IF(Sheet1[[#This Row],[coverage_amount]]&lt;300000,"Low",IF(Sheet1[[#This Row],[coverage_amount]]&lt;700000,"Medium","High"))</f>
        <v>Medium</v>
      </c>
      <c r="M724" s="2" t="str">
        <f>IF(Sheet1[[#This Row],[annual_premium]]&lt;15000,"Low",IF(Sheet1[[#This Row],[annual_premium]]&lt;35000,"Medium","High"))</f>
        <v>Low</v>
      </c>
      <c r="N724" s="2">
        <f>YEAR(Sheet1[[#This Row],[policy_start_date]])</f>
        <v>2023</v>
      </c>
      <c r="O724" s="2" t="str">
        <f>TEXT(Sheet1[[#This Row],[policy_start_date]],"mmm")</f>
        <v>Jun</v>
      </c>
      <c r="P724" s="2" t="str">
        <f>"Q"&amp;ROUNDUP(MONTH(Sheet1[[#This Row],[policy_start_date]])/3,0)</f>
        <v>Q2</v>
      </c>
      <c r="Q724" s="2">
        <f ca="1">DATEDIF(Sheet1[[#This Row],[policy_start_date]],TODAY(),"D")</f>
        <v>1142</v>
      </c>
      <c r="R724" s="2">
        <f>YEAR(Sheet1[[#This Row],[policy_end_date]])</f>
        <v>2023</v>
      </c>
      <c r="S724" s="2" t="str">
        <f>TEXT(Sheet1[[#This Row],[policy_end_date]],"mmm")</f>
        <v>Jul</v>
      </c>
      <c r="T724" s="2" t="str">
        <f>IF(Sheet1[[#This Row],[status]]="Active","Active","Inactive")</f>
        <v>Active</v>
      </c>
      <c r="U724" s="6">
        <f>Sheet1[[#This Row],[coverage_amount]]/Sheet1[[#This Row],[annual_premium]]</f>
        <v>36.038193041587775</v>
      </c>
    </row>
    <row r="725" spans="1:21" x14ac:dyDescent="0.3">
      <c r="A725" s="2" t="s">
        <v>1624</v>
      </c>
      <c r="B725" s="2" t="s">
        <v>1625</v>
      </c>
      <c r="C725" s="2" t="s">
        <v>16</v>
      </c>
      <c r="D725" s="51">
        <v>350233.92</v>
      </c>
      <c r="E725" s="51">
        <v>30871.59</v>
      </c>
      <c r="F725" s="1">
        <v>44817</v>
      </c>
      <c r="G725" s="1">
        <v>45620</v>
      </c>
      <c r="H725" s="2" t="s">
        <v>205</v>
      </c>
      <c r="I725" s="2" t="s">
        <v>29</v>
      </c>
      <c r="J725">
        <f>Sheet1[[#This Row],[policy_end_date]]-Sheet1[[#This Row],[policy_start_date]]</f>
        <v>803</v>
      </c>
      <c r="K725" s="5">
        <f>(Sheet1[[#This Row],[policy_end_date]]-Sheet1[[#This Row],[policy_start_date]])/365</f>
        <v>2.2000000000000002</v>
      </c>
      <c r="L725" s="2" t="str">
        <f>IF(Sheet1[[#This Row],[coverage_amount]]&lt;300000,"Low",IF(Sheet1[[#This Row],[coverage_amount]]&lt;700000,"Medium","High"))</f>
        <v>Medium</v>
      </c>
      <c r="M725" s="2" t="str">
        <f>IF(Sheet1[[#This Row],[annual_premium]]&lt;15000,"Low",IF(Sheet1[[#This Row],[annual_premium]]&lt;35000,"Medium","High"))</f>
        <v>Medium</v>
      </c>
      <c r="N725" s="2">
        <f>YEAR(Sheet1[[#This Row],[policy_start_date]])</f>
        <v>2022</v>
      </c>
      <c r="O725" s="2" t="str">
        <f>TEXT(Sheet1[[#This Row],[policy_start_date]],"mmm")</f>
        <v>Sep</v>
      </c>
      <c r="P725" s="2" t="str">
        <f>"Q"&amp;ROUNDUP(MONTH(Sheet1[[#This Row],[policy_start_date]])/3,0)</f>
        <v>Q3</v>
      </c>
      <c r="Q725" s="2">
        <f ca="1">DATEDIF(Sheet1[[#This Row],[policy_start_date]],TODAY(),"D")</f>
        <v>1415</v>
      </c>
      <c r="R725" s="2">
        <f>YEAR(Sheet1[[#This Row],[policy_end_date]])</f>
        <v>2024</v>
      </c>
      <c r="S725" s="2" t="str">
        <f>TEXT(Sheet1[[#This Row],[policy_end_date]],"mmm")</f>
        <v>Nov</v>
      </c>
      <c r="T725" s="2" t="str">
        <f>IF(Sheet1[[#This Row],[status]]="Active","Active","Inactive")</f>
        <v>Inactive</v>
      </c>
      <c r="U725" s="6">
        <f>Sheet1[[#This Row],[coverage_amount]]/Sheet1[[#This Row],[annual_premium]]</f>
        <v>11.344861732097375</v>
      </c>
    </row>
    <row r="726" spans="1:21" x14ac:dyDescent="0.3">
      <c r="A726" s="2" t="s">
        <v>1626</v>
      </c>
      <c r="B726" s="2" t="s">
        <v>1627</v>
      </c>
      <c r="C726" s="2" t="s">
        <v>11</v>
      </c>
      <c r="D726" s="51">
        <v>159769.60000000001</v>
      </c>
      <c r="E726" s="51">
        <v>31904.99</v>
      </c>
      <c r="F726" s="1">
        <v>44464</v>
      </c>
      <c r="G726" s="1">
        <v>45223</v>
      </c>
      <c r="H726" s="2" t="s">
        <v>502</v>
      </c>
      <c r="I726" s="2" t="s">
        <v>18</v>
      </c>
      <c r="J726">
        <f>Sheet1[[#This Row],[policy_end_date]]-Sheet1[[#This Row],[policy_start_date]]</f>
        <v>759</v>
      </c>
      <c r="K726" s="5">
        <f>(Sheet1[[#This Row],[policy_end_date]]-Sheet1[[#This Row],[policy_start_date]])/365</f>
        <v>2.0794520547945203</v>
      </c>
      <c r="L726" s="2" t="str">
        <f>IF(Sheet1[[#This Row],[coverage_amount]]&lt;300000,"Low",IF(Sheet1[[#This Row],[coverage_amount]]&lt;700000,"Medium","High"))</f>
        <v>Low</v>
      </c>
      <c r="M726" s="2" t="str">
        <f>IF(Sheet1[[#This Row],[annual_premium]]&lt;15000,"Low",IF(Sheet1[[#This Row],[annual_premium]]&lt;35000,"Medium","High"))</f>
        <v>Medium</v>
      </c>
      <c r="N726" s="2">
        <f>YEAR(Sheet1[[#This Row],[policy_start_date]])</f>
        <v>2021</v>
      </c>
      <c r="O726" s="2" t="str">
        <f>TEXT(Sheet1[[#This Row],[policy_start_date]],"mmm")</f>
        <v>Sep</v>
      </c>
      <c r="P726" s="2" t="str">
        <f>"Q"&amp;ROUNDUP(MONTH(Sheet1[[#This Row],[policy_start_date]])/3,0)</f>
        <v>Q3</v>
      </c>
      <c r="Q726" s="2">
        <f ca="1">DATEDIF(Sheet1[[#This Row],[policy_start_date]],TODAY(),"D")</f>
        <v>1768</v>
      </c>
      <c r="R726" s="2">
        <f>YEAR(Sheet1[[#This Row],[policy_end_date]])</f>
        <v>2023</v>
      </c>
      <c r="S726" s="2" t="str">
        <f>TEXT(Sheet1[[#This Row],[policy_end_date]],"mmm")</f>
        <v>Oct</v>
      </c>
      <c r="T726" s="2" t="str">
        <f>IF(Sheet1[[#This Row],[status]]="Active","Active","Inactive")</f>
        <v>Inactive</v>
      </c>
      <c r="U726" s="6">
        <f>Sheet1[[#This Row],[coverage_amount]]/Sheet1[[#This Row],[annual_premium]]</f>
        <v>5.0076680795073125</v>
      </c>
    </row>
    <row r="727" spans="1:21" x14ac:dyDescent="0.3">
      <c r="A727" s="2" t="s">
        <v>1628</v>
      </c>
      <c r="B727" s="2" t="s">
        <v>1629</v>
      </c>
      <c r="C727" s="2" t="s">
        <v>35</v>
      </c>
      <c r="D727" s="51">
        <v>195118.04</v>
      </c>
      <c r="E727" s="51">
        <v>10934.96</v>
      </c>
      <c r="F727" s="1">
        <v>45408</v>
      </c>
      <c r="G727" s="1">
        <v>45494</v>
      </c>
      <c r="H727" s="2" t="s">
        <v>893</v>
      </c>
      <c r="I727" s="2" t="s">
        <v>18</v>
      </c>
      <c r="J727">
        <f>Sheet1[[#This Row],[policy_end_date]]-Sheet1[[#This Row],[policy_start_date]]</f>
        <v>86</v>
      </c>
      <c r="K727" s="5">
        <f>(Sheet1[[#This Row],[policy_end_date]]-Sheet1[[#This Row],[policy_start_date]])/365</f>
        <v>0.23561643835616439</v>
      </c>
      <c r="L727" s="2" t="str">
        <f>IF(Sheet1[[#This Row],[coverage_amount]]&lt;300000,"Low",IF(Sheet1[[#This Row],[coverage_amount]]&lt;700000,"Medium","High"))</f>
        <v>Low</v>
      </c>
      <c r="M727" s="2" t="str">
        <f>IF(Sheet1[[#This Row],[annual_premium]]&lt;15000,"Low",IF(Sheet1[[#This Row],[annual_premium]]&lt;35000,"Medium","High"))</f>
        <v>Low</v>
      </c>
      <c r="N727" s="2">
        <f>YEAR(Sheet1[[#This Row],[policy_start_date]])</f>
        <v>2024</v>
      </c>
      <c r="O727" s="2" t="str">
        <f>TEXT(Sheet1[[#This Row],[policy_start_date]],"mmm")</f>
        <v>Apr</v>
      </c>
      <c r="P727" s="2" t="str">
        <f>"Q"&amp;ROUNDUP(MONTH(Sheet1[[#This Row],[policy_start_date]])/3,0)</f>
        <v>Q2</v>
      </c>
      <c r="Q727" s="2">
        <f ca="1">DATEDIF(Sheet1[[#This Row],[policy_start_date]],TODAY(),"D")</f>
        <v>824</v>
      </c>
      <c r="R727" s="2">
        <f>YEAR(Sheet1[[#This Row],[policy_end_date]])</f>
        <v>2024</v>
      </c>
      <c r="S727" s="2" t="str">
        <f>TEXT(Sheet1[[#This Row],[policy_end_date]],"mmm")</f>
        <v>Jul</v>
      </c>
      <c r="T727" s="2" t="str">
        <f>IF(Sheet1[[#This Row],[status]]="Active","Active","Inactive")</f>
        <v>Inactive</v>
      </c>
      <c r="U727" s="6">
        <f>Sheet1[[#This Row],[coverage_amount]]/Sheet1[[#This Row],[annual_premium]]</f>
        <v>17.843507429382459</v>
      </c>
    </row>
    <row r="728" spans="1:21" x14ac:dyDescent="0.3">
      <c r="A728" s="2" t="s">
        <v>1630</v>
      </c>
      <c r="B728" s="2" t="s">
        <v>1631</v>
      </c>
      <c r="C728" s="2" t="s">
        <v>11</v>
      </c>
      <c r="D728" s="51">
        <v>628395.68000000005</v>
      </c>
      <c r="E728" s="51">
        <v>31622.77</v>
      </c>
      <c r="F728" s="1">
        <v>44056</v>
      </c>
      <c r="G728" s="1">
        <v>45805</v>
      </c>
      <c r="H728" s="2" t="s">
        <v>929</v>
      </c>
      <c r="I728" s="2" t="s">
        <v>29</v>
      </c>
      <c r="J728">
        <f>Sheet1[[#This Row],[policy_end_date]]-Sheet1[[#This Row],[policy_start_date]]</f>
        <v>1749</v>
      </c>
      <c r="K728" s="5">
        <f>(Sheet1[[#This Row],[policy_end_date]]-Sheet1[[#This Row],[policy_start_date]])/365</f>
        <v>4.7917808219178086</v>
      </c>
      <c r="L728" s="2" t="str">
        <f>IF(Sheet1[[#This Row],[coverage_amount]]&lt;300000,"Low",IF(Sheet1[[#This Row],[coverage_amount]]&lt;700000,"Medium","High"))</f>
        <v>Medium</v>
      </c>
      <c r="M728" s="2" t="str">
        <f>IF(Sheet1[[#This Row],[annual_premium]]&lt;15000,"Low",IF(Sheet1[[#This Row],[annual_premium]]&lt;35000,"Medium","High"))</f>
        <v>Medium</v>
      </c>
      <c r="N728" s="2">
        <f>YEAR(Sheet1[[#This Row],[policy_start_date]])</f>
        <v>2020</v>
      </c>
      <c r="O728" s="2" t="str">
        <f>TEXT(Sheet1[[#This Row],[policy_start_date]],"mmm")</f>
        <v>Aug</v>
      </c>
      <c r="P728" s="2" t="str">
        <f>"Q"&amp;ROUNDUP(MONTH(Sheet1[[#This Row],[policy_start_date]])/3,0)</f>
        <v>Q3</v>
      </c>
      <c r="Q728" s="2">
        <f ca="1">DATEDIF(Sheet1[[#This Row],[policy_start_date]],TODAY(),"D")</f>
        <v>2176</v>
      </c>
      <c r="R728" s="2">
        <f>YEAR(Sheet1[[#This Row],[policy_end_date]])</f>
        <v>2025</v>
      </c>
      <c r="S728" s="2" t="str">
        <f>TEXT(Sheet1[[#This Row],[policy_end_date]],"mmm")</f>
        <v>May</v>
      </c>
      <c r="T728" s="2" t="str">
        <f>IF(Sheet1[[#This Row],[status]]="Active","Active","Inactive")</f>
        <v>Inactive</v>
      </c>
      <c r="U728" s="6">
        <f>Sheet1[[#This Row],[coverage_amount]]/Sheet1[[#This Row],[annual_premium]]</f>
        <v>19.871620354573619</v>
      </c>
    </row>
    <row r="729" spans="1:21" x14ac:dyDescent="0.3">
      <c r="A729" s="2" t="s">
        <v>1632</v>
      </c>
      <c r="B729" s="2" t="s">
        <v>1504</v>
      </c>
      <c r="C729" s="2" t="s">
        <v>11</v>
      </c>
      <c r="D729" s="51">
        <v>249991.31</v>
      </c>
      <c r="E729" s="51">
        <v>45060.63</v>
      </c>
      <c r="F729" s="1">
        <v>44778</v>
      </c>
      <c r="G729" s="1">
        <v>45313</v>
      </c>
      <c r="H729" s="2" t="s">
        <v>490</v>
      </c>
      <c r="I729" s="2" t="s">
        <v>29</v>
      </c>
      <c r="J729">
        <f>Sheet1[[#This Row],[policy_end_date]]-Sheet1[[#This Row],[policy_start_date]]</f>
        <v>535</v>
      </c>
      <c r="K729" s="5">
        <f>(Sheet1[[#This Row],[policy_end_date]]-Sheet1[[#This Row],[policy_start_date]])/365</f>
        <v>1.4657534246575343</v>
      </c>
      <c r="L729" s="2" t="str">
        <f>IF(Sheet1[[#This Row],[coverage_amount]]&lt;300000,"Low",IF(Sheet1[[#This Row],[coverage_amount]]&lt;700000,"Medium","High"))</f>
        <v>Low</v>
      </c>
      <c r="M729" s="2" t="str">
        <f>IF(Sheet1[[#This Row],[annual_premium]]&lt;15000,"Low",IF(Sheet1[[#This Row],[annual_premium]]&lt;35000,"Medium","High"))</f>
        <v>High</v>
      </c>
      <c r="N729" s="2">
        <f>YEAR(Sheet1[[#This Row],[policy_start_date]])</f>
        <v>2022</v>
      </c>
      <c r="O729" s="2" t="str">
        <f>TEXT(Sheet1[[#This Row],[policy_start_date]],"mmm")</f>
        <v>Aug</v>
      </c>
      <c r="P729" s="2" t="str">
        <f>"Q"&amp;ROUNDUP(MONTH(Sheet1[[#This Row],[policy_start_date]])/3,0)</f>
        <v>Q3</v>
      </c>
      <c r="Q729" s="2">
        <f ca="1">DATEDIF(Sheet1[[#This Row],[policy_start_date]],TODAY(),"D")</f>
        <v>1454</v>
      </c>
      <c r="R729" s="2">
        <f>YEAR(Sheet1[[#This Row],[policy_end_date]])</f>
        <v>2024</v>
      </c>
      <c r="S729" s="2" t="str">
        <f>TEXT(Sheet1[[#This Row],[policy_end_date]],"mmm")</f>
        <v>Jan</v>
      </c>
      <c r="T729" s="2" t="str">
        <f>IF(Sheet1[[#This Row],[status]]="Active","Active","Inactive")</f>
        <v>Inactive</v>
      </c>
      <c r="U729" s="6">
        <f>Sheet1[[#This Row],[coverage_amount]]/Sheet1[[#This Row],[annual_premium]]</f>
        <v>5.5478875905640912</v>
      </c>
    </row>
    <row r="730" spans="1:21" x14ac:dyDescent="0.3">
      <c r="A730" s="2" t="s">
        <v>1633</v>
      </c>
      <c r="B730" s="2" t="s">
        <v>1634</v>
      </c>
      <c r="C730" s="2" t="s">
        <v>16</v>
      </c>
      <c r="D730" s="51">
        <v>434382.86</v>
      </c>
      <c r="E730" s="51">
        <v>35592.43</v>
      </c>
      <c r="F730" s="1">
        <v>45354</v>
      </c>
      <c r="G730" s="1">
        <v>45705</v>
      </c>
      <c r="H730" s="2" t="s">
        <v>1087</v>
      </c>
      <c r="I730" s="2" t="s">
        <v>18</v>
      </c>
      <c r="J730">
        <f>Sheet1[[#This Row],[policy_end_date]]-Sheet1[[#This Row],[policy_start_date]]</f>
        <v>351</v>
      </c>
      <c r="K730" s="5">
        <f>(Sheet1[[#This Row],[policy_end_date]]-Sheet1[[#This Row],[policy_start_date]])/365</f>
        <v>0.9616438356164384</v>
      </c>
      <c r="L730" s="2" t="str">
        <f>IF(Sheet1[[#This Row],[coverage_amount]]&lt;300000,"Low",IF(Sheet1[[#This Row],[coverage_amount]]&lt;700000,"Medium","High"))</f>
        <v>Medium</v>
      </c>
      <c r="M730" s="2" t="str">
        <f>IF(Sheet1[[#This Row],[annual_premium]]&lt;15000,"Low",IF(Sheet1[[#This Row],[annual_premium]]&lt;35000,"Medium","High"))</f>
        <v>High</v>
      </c>
      <c r="N730" s="2">
        <f>YEAR(Sheet1[[#This Row],[policy_start_date]])</f>
        <v>2024</v>
      </c>
      <c r="O730" s="2" t="str">
        <f>TEXT(Sheet1[[#This Row],[policy_start_date]],"mmm")</f>
        <v>Mar</v>
      </c>
      <c r="P730" s="2" t="str">
        <f>"Q"&amp;ROUNDUP(MONTH(Sheet1[[#This Row],[policy_start_date]])/3,0)</f>
        <v>Q1</v>
      </c>
      <c r="Q730" s="2">
        <f ca="1">DATEDIF(Sheet1[[#This Row],[policy_start_date]],TODAY(),"D")</f>
        <v>878</v>
      </c>
      <c r="R730" s="2">
        <f>YEAR(Sheet1[[#This Row],[policy_end_date]])</f>
        <v>2025</v>
      </c>
      <c r="S730" s="2" t="str">
        <f>TEXT(Sheet1[[#This Row],[policy_end_date]],"mmm")</f>
        <v>Feb</v>
      </c>
      <c r="T730" s="2" t="str">
        <f>IF(Sheet1[[#This Row],[status]]="Active","Active","Inactive")</f>
        <v>Inactive</v>
      </c>
      <c r="U730" s="6">
        <f>Sheet1[[#This Row],[coverage_amount]]/Sheet1[[#This Row],[annual_premium]]</f>
        <v>12.204360871117819</v>
      </c>
    </row>
    <row r="731" spans="1:21" x14ac:dyDescent="0.3">
      <c r="A731" s="2" t="s">
        <v>1635</v>
      </c>
      <c r="B731" s="2" t="s">
        <v>1636</v>
      </c>
      <c r="C731" s="2" t="s">
        <v>35</v>
      </c>
      <c r="D731" s="51">
        <v>945314.82</v>
      </c>
      <c r="E731" s="51">
        <v>17225.27</v>
      </c>
      <c r="F731" s="1">
        <v>44978</v>
      </c>
      <c r="G731" s="1">
        <v>45355</v>
      </c>
      <c r="H731" s="2" t="s">
        <v>182</v>
      </c>
      <c r="I731" s="2" t="s">
        <v>29</v>
      </c>
      <c r="J731">
        <f>Sheet1[[#This Row],[policy_end_date]]-Sheet1[[#This Row],[policy_start_date]]</f>
        <v>377</v>
      </c>
      <c r="K731" s="5">
        <f>(Sheet1[[#This Row],[policy_end_date]]-Sheet1[[#This Row],[policy_start_date]])/365</f>
        <v>1.0328767123287672</v>
      </c>
      <c r="L731" s="2" t="str">
        <f>IF(Sheet1[[#This Row],[coverage_amount]]&lt;300000,"Low",IF(Sheet1[[#This Row],[coverage_amount]]&lt;700000,"Medium","High"))</f>
        <v>High</v>
      </c>
      <c r="M731" s="2" t="str">
        <f>IF(Sheet1[[#This Row],[annual_premium]]&lt;15000,"Low",IF(Sheet1[[#This Row],[annual_premium]]&lt;35000,"Medium","High"))</f>
        <v>Medium</v>
      </c>
      <c r="N731" s="2">
        <f>YEAR(Sheet1[[#This Row],[policy_start_date]])</f>
        <v>2023</v>
      </c>
      <c r="O731" s="2" t="str">
        <f>TEXT(Sheet1[[#This Row],[policy_start_date]],"mmm")</f>
        <v>Feb</v>
      </c>
      <c r="P731" s="2" t="str">
        <f>"Q"&amp;ROUNDUP(MONTH(Sheet1[[#This Row],[policy_start_date]])/3,0)</f>
        <v>Q1</v>
      </c>
      <c r="Q731" s="2">
        <f ca="1">DATEDIF(Sheet1[[#This Row],[policy_start_date]],TODAY(),"D")</f>
        <v>1254</v>
      </c>
      <c r="R731" s="2">
        <f>YEAR(Sheet1[[#This Row],[policy_end_date]])</f>
        <v>2024</v>
      </c>
      <c r="S731" s="2" t="str">
        <f>TEXT(Sheet1[[#This Row],[policy_end_date]],"mmm")</f>
        <v>Mar</v>
      </c>
      <c r="T731" s="2" t="str">
        <f>IF(Sheet1[[#This Row],[status]]="Active","Active","Inactive")</f>
        <v>Inactive</v>
      </c>
      <c r="U731" s="6">
        <f>Sheet1[[#This Row],[coverage_amount]]/Sheet1[[#This Row],[annual_premium]]</f>
        <v>54.879535705390971</v>
      </c>
    </row>
    <row r="732" spans="1:21" x14ac:dyDescent="0.3">
      <c r="A732" s="2" t="s">
        <v>1637</v>
      </c>
      <c r="B732" s="2" t="s">
        <v>1638</v>
      </c>
      <c r="C732" s="2" t="s">
        <v>27</v>
      </c>
      <c r="D732" s="51">
        <v>589761.87</v>
      </c>
      <c r="E732" s="51">
        <v>13183.26</v>
      </c>
      <c r="F732" s="1">
        <v>45199</v>
      </c>
      <c r="G732" s="1">
        <v>45773</v>
      </c>
      <c r="H732" s="2" t="s">
        <v>1314</v>
      </c>
      <c r="I732" s="2" t="s">
        <v>18</v>
      </c>
      <c r="J732">
        <f>Sheet1[[#This Row],[policy_end_date]]-Sheet1[[#This Row],[policy_start_date]]</f>
        <v>574</v>
      </c>
      <c r="K732" s="5">
        <f>(Sheet1[[#This Row],[policy_end_date]]-Sheet1[[#This Row],[policy_start_date]])/365</f>
        <v>1.5726027397260274</v>
      </c>
      <c r="L732" s="2" t="str">
        <f>IF(Sheet1[[#This Row],[coverage_amount]]&lt;300000,"Low",IF(Sheet1[[#This Row],[coverage_amount]]&lt;700000,"Medium","High"))</f>
        <v>Medium</v>
      </c>
      <c r="M732" s="2" t="str">
        <f>IF(Sheet1[[#This Row],[annual_premium]]&lt;15000,"Low",IF(Sheet1[[#This Row],[annual_premium]]&lt;35000,"Medium","High"))</f>
        <v>Low</v>
      </c>
      <c r="N732" s="2">
        <f>YEAR(Sheet1[[#This Row],[policy_start_date]])</f>
        <v>2023</v>
      </c>
      <c r="O732" s="2" t="str">
        <f>TEXT(Sheet1[[#This Row],[policy_start_date]],"mmm")</f>
        <v>Sep</v>
      </c>
      <c r="P732" s="2" t="str">
        <f>"Q"&amp;ROUNDUP(MONTH(Sheet1[[#This Row],[policy_start_date]])/3,0)</f>
        <v>Q3</v>
      </c>
      <c r="Q732" s="2">
        <f ca="1">DATEDIF(Sheet1[[#This Row],[policy_start_date]],TODAY(),"D")</f>
        <v>1033</v>
      </c>
      <c r="R732" s="2">
        <f>YEAR(Sheet1[[#This Row],[policy_end_date]])</f>
        <v>2025</v>
      </c>
      <c r="S732" s="2" t="str">
        <f>TEXT(Sheet1[[#This Row],[policy_end_date]],"mmm")</f>
        <v>Apr</v>
      </c>
      <c r="T732" s="2" t="str">
        <f>IF(Sheet1[[#This Row],[status]]="Active","Active","Inactive")</f>
        <v>Inactive</v>
      </c>
      <c r="U732" s="6">
        <f>Sheet1[[#This Row],[coverage_amount]]/Sheet1[[#This Row],[annual_premium]]</f>
        <v>44.735662499260428</v>
      </c>
    </row>
    <row r="733" spans="1:21" x14ac:dyDescent="0.3">
      <c r="A733" s="2" t="s">
        <v>1639</v>
      </c>
      <c r="B733" s="2" t="s">
        <v>127</v>
      </c>
      <c r="C733" s="2" t="s">
        <v>39</v>
      </c>
      <c r="D733" s="51">
        <v>444820.51</v>
      </c>
      <c r="E733" s="51">
        <v>23390.11</v>
      </c>
      <c r="F733" s="1">
        <v>44527</v>
      </c>
      <c r="G733" s="1">
        <v>45834</v>
      </c>
      <c r="H733" s="2" t="s">
        <v>257</v>
      </c>
      <c r="I733" s="2" t="s">
        <v>29</v>
      </c>
      <c r="J733">
        <f>Sheet1[[#This Row],[policy_end_date]]-Sheet1[[#This Row],[policy_start_date]]</f>
        <v>1307</v>
      </c>
      <c r="K733" s="5">
        <f>(Sheet1[[#This Row],[policy_end_date]]-Sheet1[[#This Row],[policy_start_date]])/365</f>
        <v>3.580821917808219</v>
      </c>
      <c r="L733" s="2" t="str">
        <f>IF(Sheet1[[#This Row],[coverage_amount]]&lt;300000,"Low",IF(Sheet1[[#This Row],[coverage_amount]]&lt;700000,"Medium","High"))</f>
        <v>Medium</v>
      </c>
      <c r="M733" s="2" t="str">
        <f>IF(Sheet1[[#This Row],[annual_premium]]&lt;15000,"Low",IF(Sheet1[[#This Row],[annual_premium]]&lt;35000,"Medium","High"))</f>
        <v>Medium</v>
      </c>
      <c r="N733" s="2">
        <f>YEAR(Sheet1[[#This Row],[policy_start_date]])</f>
        <v>2021</v>
      </c>
      <c r="O733" s="2" t="str">
        <f>TEXT(Sheet1[[#This Row],[policy_start_date]],"mmm")</f>
        <v>Nov</v>
      </c>
      <c r="P733" s="2" t="str">
        <f>"Q"&amp;ROUNDUP(MONTH(Sheet1[[#This Row],[policy_start_date]])/3,0)</f>
        <v>Q4</v>
      </c>
      <c r="Q733" s="2">
        <f ca="1">DATEDIF(Sheet1[[#This Row],[policy_start_date]],TODAY(),"D")</f>
        <v>1705</v>
      </c>
      <c r="R733" s="2">
        <f>YEAR(Sheet1[[#This Row],[policy_end_date]])</f>
        <v>2025</v>
      </c>
      <c r="S733" s="2" t="str">
        <f>TEXT(Sheet1[[#This Row],[policy_end_date]],"mmm")</f>
        <v>Jun</v>
      </c>
      <c r="T733" s="2" t="str">
        <f>IF(Sheet1[[#This Row],[status]]="Active","Active","Inactive")</f>
        <v>Inactive</v>
      </c>
      <c r="U733" s="6">
        <f>Sheet1[[#This Row],[coverage_amount]]/Sheet1[[#This Row],[annual_premium]]</f>
        <v>19.017461226133609</v>
      </c>
    </row>
    <row r="734" spans="1:21" x14ac:dyDescent="0.3">
      <c r="A734" s="2" t="s">
        <v>1640</v>
      </c>
      <c r="B734" s="2" t="s">
        <v>1641</v>
      </c>
      <c r="C734" s="2" t="s">
        <v>39</v>
      </c>
      <c r="D734" s="51">
        <v>574058.51</v>
      </c>
      <c r="E734" s="51">
        <v>5347.62</v>
      </c>
      <c r="F734" s="1">
        <v>44261</v>
      </c>
      <c r="G734" s="1">
        <v>44476</v>
      </c>
      <c r="H734" s="2" t="s">
        <v>400</v>
      </c>
      <c r="I734" s="2" t="s">
        <v>29</v>
      </c>
      <c r="J734">
        <f>Sheet1[[#This Row],[policy_end_date]]-Sheet1[[#This Row],[policy_start_date]]</f>
        <v>215</v>
      </c>
      <c r="K734" s="5">
        <f>(Sheet1[[#This Row],[policy_end_date]]-Sheet1[[#This Row],[policy_start_date]])/365</f>
        <v>0.58904109589041098</v>
      </c>
      <c r="L734" s="2" t="str">
        <f>IF(Sheet1[[#This Row],[coverage_amount]]&lt;300000,"Low",IF(Sheet1[[#This Row],[coverage_amount]]&lt;700000,"Medium","High"))</f>
        <v>Medium</v>
      </c>
      <c r="M734" s="2" t="str">
        <f>IF(Sheet1[[#This Row],[annual_premium]]&lt;15000,"Low",IF(Sheet1[[#This Row],[annual_premium]]&lt;35000,"Medium","High"))</f>
        <v>Low</v>
      </c>
      <c r="N734" s="2">
        <f>YEAR(Sheet1[[#This Row],[policy_start_date]])</f>
        <v>2021</v>
      </c>
      <c r="O734" s="2" t="str">
        <f>TEXT(Sheet1[[#This Row],[policy_start_date]],"mmm")</f>
        <v>Mar</v>
      </c>
      <c r="P734" s="2" t="str">
        <f>"Q"&amp;ROUNDUP(MONTH(Sheet1[[#This Row],[policy_start_date]])/3,0)</f>
        <v>Q1</v>
      </c>
      <c r="Q734" s="2">
        <f ca="1">DATEDIF(Sheet1[[#This Row],[policy_start_date]],TODAY(),"D")</f>
        <v>1971</v>
      </c>
      <c r="R734" s="2">
        <f>YEAR(Sheet1[[#This Row],[policy_end_date]])</f>
        <v>2021</v>
      </c>
      <c r="S734" s="2" t="str">
        <f>TEXT(Sheet1[[#This Row],[policy_end_date]],"mmm")</f>
        <v>Oct</v>
      </c>
      <c r="T734" s="2" t="str">
        <f>IF(Sheet1[[#This Row],[status]]="Active","Active","Inactive")</f>
        <v>Inactive</v>
      </c>
      <c r="U734" s="6">
        <f>Sheet1[[#This Row],[coverage_amount]]/Sheet1[[#This Row],[annual_premium]]</f>
        <v>107.34841106884933</v>
      </c>
    </row>
    <row r="735" spans="1:21" x14ac:dyDescent="0.3">
      <c r="A735" s="2" t="s">
        <v>1642</v>
      </c>
      <c r="B735" s="2" t="s">
        <v>1643</v>
      </c>
      <c r="C735" s="2" t="s">
        <v>16</v>
      </c>
      <c r="D735" s="51">
        <v>155600.53</v>
      </c>
      <c r="E735" s="51">
        <v>41509.22</v>
      </c>
      <c r="F735" s="1">
        <v>45006</v>
      </c>
      <c r="G735" s="1">
        <v>45299</v>
      </c>
      <c r="H735" s="2" t="s">
        <v>335</v>
      </c>
      <c r="I735" s="2" t="s">
        <v>18</v>
      </c>
      <c r="J735">
        <f>Sheet1[[#This Row],[policy_end_date]]-Sheet1[[#This Row],[policy_start_date]]</f>
        <v>293</v>
      </c>
      <c r="K735" s="5">
        <f>(Sheet1[[#This Row],[policy_end_date]]-Sheet1[[#This Row],[policy_start_date]])/365</f>
        <v>0.80273972602739729</v>
      </c>
      <c r="L735" s="2" t="str">
        <f>IF(Sheet1[[#This Row],[coverage_amount]]&lt;300000,"Low",IF(Sheet1[[#This Row],[coverage_amount]]&lt;700000,"Medium","High"))</f>
        <v>Low</v>
      </c>
      <c r="M735" s="2" t="str">
        <f>IF(Sheet1[[#This Row],[annual_premium]]&lt;15000,"Low",IF(Sheet1[[#This Row],[annual_premium]]&lt;35000,"Medium","High"))</f>
        <v>High</v>
      </c>
      <c r="N735" s="2">
        <f>YEAR(Sheet1[[#This Row],[policy_start_date]])</f>
        <v>2023</v>
      </c>
      <c r="O735" s="2" t="str">
        <f>TEXT(Sheet1[[#This Row],[policy_start_date]],"mmm")</f>
        <v>Mar</v>
      </c>
      <c r="P735" s="2" t="str">
        <f>"Q"&amp;ROUNDUP(MONTH(Sheet1[[#This Row],[policy_start_date]])/3,0)</f>
        <v>Q1</v>
      </c>
      <c r="Q735" s="2">
        <f ca="1">DATEDIF(Sheet1[[#This Row],[policy_start_date]],TODAY(),"D")</f>
        <v>1226</v>
      </c>
      <c r="R735" s="2">
        <f>YEAR(Sheet1[[#This Row],[policy_end_date]])</f>
        <v>2024</v>
      </c>
      <c r="S735" s="2" t="str">
        <f>TEXT(Sheet1[[#This Row],[policy_end_date]],"mmm")</f>
        <v>Jan</v>
      </c>
      <c r="T735" s="2" t="str">
        <f>IF(Sheet1[[#This Row],[status]]="Active","Active","Inactive")</f>
        <v>Inactive</v>
      </c>
      <c r="U735" s="6">
        <f>Sheet1[[#This Row],[coverage_amount]]/Sheet1[[#This Row],[annual_premium]]</f>
        <v>3.748577544940618</v>
      </c>
    </row>
    <row r="736" spans="1:21" x14ac:dyDescent="0.3">
      <c r="A736" s="2" t="s">
        <v>1644</v>
      </c>
      <c r="B736" s="2" t="s">
        <v>1645</v>
      </c>
      <c r="C736" s="2" t="s">
        <v>39</v>
      </c>
      <c r="D736" s="51">
        <v>365754.36</v>
      </c>
      <c r="E736" s="51">
        <v>37582.99</v>
      </c>
      <c r="F736" s="1">
        <v>45065</v>
      </c>
      <c r="G736" s="1">
        <v>45561</v>
      </c>
      <c r="H736" s="2" t="s">
        <v>312</v>
      </c>
      <c r="I736" s="2" t="s">
        <v>29</v>
      </c>
      <c r="J736">
        <f>Sheet1[[#This Row],[policy_end_date]]-Sheet1[[#This Row],[policy_start_date]]</f>
        <v>496</v>
      </c>
      <c r="K736" s="5">
        <f>(Sheet1[[#This Row],[policy_end_date]]-Sheet1[[#This Row],[policy_start_date]])/365</f>
        <v>1.3589041095890411</v>
      </c>
      <c r="L736" s="2" t="str">
        <f>IF(Sheet1[[#This Row],[coverage_amount]]&lt;300000,"Low",IF(Sheet1[[#This Row],[coverage_amount]]&lt;700000,"Medium","High"))</f>
        <v>Medium</v>
      </c>
      <c r="M736" s="2" t="str">
        <f>IF(Sheet1[[#This Row],[annual_premium]]&lt;15000,"Low",IF(Sheet1[[#This Row],[annual_premium]]&lt;35000,"Medium","High"))</f>
        <v>High</v>
      </c>
      <c r="N736" s="2">
        <f>YEAR(Sheet1[[#This Row],[policy_start_date]])</f>
        <v>2023</v>
      </c>
      <c r="O736" s="2" t="str">
        <f>TEXT(Sheet1[[#This Row],[policy_start_date]],"mmm")</f>
        <v>May</v>
      </c>
      <c r="P736" s="2" t="str">
        <f>"Q"&amp;ROUNDUP(MONTH(Sheet1[[#This Row],[policy_start_date]])/3,0)</f>
        <v>Q2</v>
      </c>
      <c r="Q736" s="2">
        <f ca="1">DATEDIF(Sheet1[[#This Row],[policy_start_date]],TODAY(),"D")</f>
        <v>1167</v>
      </c>
      <c r="R736" s="2">
        <f>YEAR(Sheet1[[#This Row],[policy_end_date]])</f>
        <v>2024</v>
      </c>
      <c r="S736" s="2" t="str">
        <f>TEXT(Sheet1[[#This Row],[policy_end_date]],"mmm")</f>
        <v>Sep</v>
      </c>
      <c r="T736" s="2" t="str">
        <f>IF(Sheet1[[#This Row],[status]]="Active","Active","Inactive")</f>
        <v>Inactive</v>
      </c>
      <c r="U736" s="6">
        <f>Sheet1[[#This Row],[coverage_amount]]/Sheet1[[#This Row],[annual_premium]]</f>
        <v>9.7319122294420968</v>
      </c>
    </row>
    <row r="737" spans="1:21" x14ac:dyDescent="0.3">
      <c r="A737" s="2" t="s">
        <v>1646</v>
      </c>
      <c r="B737" s="2" t="s">
        <v>1647</v>
      </c>
      <c r="C737" s="2" t="s">
        <v>16</v>
      </c>
      <c r="D737" s="51">
        <v>689291.17</v>
      </c>
      <c r="E737" s="51">
        <v>43330.16</v>
      </c>
      <c r="F737" s="1">
        <v>44709</v>
      </c>
      <c r="G737" s="1">
        <v>44819</v>
      </c>
      <c r="H737" s="2" t="s">
        <v>1648</v>
      </c>
      <c r="I737" s="2" t="s">
        <v>29</v>
      </c>
      <c r="J737">
        <f>Sheet1[[#This Row],[policy_end_date]]-Sheet1[[#This Row],[policy_start_date]]</f>
        <v>110</v>
      </c>
      <c r="K737" s="5">
        <f>(Sheet1[[#This Row],[policy_end_date]]-Sheet1[[#This Row],[policy_start_date]])/365</f>
        <v>0.30136986301369861</v>
      </c>
      <c r="L737" s="2" t="str">
        <f>IF(Sheet1[[#This Row],[coverage_amount]]&lt;300000,"Low",IF(Sheet1[[#This Row],[coverage_amount]]&lt;700000,"Medium","High"))</f>
        <v>Medium</v>
      </c>
      <c r="M737" s="2" t="str">
        <f>IF(Sheet1[[#This Row],[annual_premium]]&lt;15000,"Low",IF(Sheet1[[#This Row],[annual_premium]]&lt;35000,"Medium","High"))</f>
        <v>High</v>
      </c>
      <c r="N737" s="2">
        <f>YEAR(Sheet1[[#This Row],[policy_start_date]])</f>
        <v>2022</v>
      </c>
      <c r="O737" s="2" t="str">
        <f>TEXT(Sheet1[[#This Row],[policy_start_date]],"mmm")</f>
        <v>May</v>
      </c>
      <c r="P737" s="2" t="str">
        <f>"Q"&amp;ROUNDUP(MONTH(Sheet1[[#This Row],[policy_start_date]])/3,0)</f>
        <v>Q2</v>
      </c>
      <c r="Q737" s="2">
        <f ca="1">DATEDIF(Sheet1[[#This Row],[policy_start_date]],TODAY(),"D")</f>
        <v>1523</v>
      </c>
      <c r="R737" s="2">
        <f>YEAR(Sheet1[[#This Row],[policy_end_date]])</f>
        <v>2022</v>
      </c>
      <c r="S737" s="2" t="str">
        <f>TEXT(Sheet1[[#This Row],[policy_end_date]],"mmm")</f>
        <v>Sep</v>
      </c>
      <c r="T737" s="2" t="str">
        <f>IF(Sheet1[[#This Row],[status]]="Active","Active","Inactive")</f>
        <v>Inactive</v>
      </c>
      <c r="U737" s="6">
        <f>Sheet1[[#This Row],[coverage_amount]]/Sheet1[[#This Row],[annual_premium]]</f>
        <v>15.907884254293084</v>
      </c>
    </row>
    <row r="738" spans="1:21" x14ac:dyDescent="0.3">
      <c r="A738" s="2" t="s">
        <v>1649</v>
      </c>
      <c r="B738" s="2" t="s">
        <v>657</v>
      </c>
      <c r="C738" s="2" t="s">
        <v>16</v>
      </c>
      <c r="D738" s="51">
        <v>309906.7</v>
      </c>
      <c r="E738" s="51">
        <v>47537.279999999999</v>
      </c>
      <c r="F738" s="1">
        <v>44101</v>
      </c>
      <c r="G738" s="1">
        <v>44289</v>
      </c>
      <c r="H738" s="2" t="s">
        <v>1449</v>
      </c>
      <c r="I738" s="2" t="s">
        <v>29</v>
      </c>
      <c r="J738">
        <f>Sheet1[[#This Row],[policy_end_date]]-Sheet1[[#This Row],[policy_start_date]]</f>
        <v>188</v>
      </c>
      <c r="K738" s="5">
        <f>(Sheet1[[#This Row],[policy_end_date]]-Sheet1[[#This Row],[policy_start_date]])/365</f>
        <v>0.51506849315068493</v>
      </c>
      <c r="L738" s="2" t="str">
        <f>IF(Sheet1[[#This Row],[coverage_amount]]&lt;300000,"Low",IF(Sheet1[[#This Row],[coverage_amount]]&lt;700000,"Medium","High"))</f>
        <v>Medium</v>
      </c>
      <c r="M738" s="2" t="str">
        <f>IF(Sheet1[[#This Row],[annual_premium]]&lt;15000,"Low",IF(Sheet1[[#This Row],[annual_premium]]&lt;35000,"Medium","High"))</f>
        <v>High</v>
      </c>
      <c r="N738" s="2">
        <f>YEAR(Sheet1[[#This Row],[policy_start_date]])</f>
        <v>2020</v>
      </c>
      <c r="O738" s="2" t="str">
        <f>TEXT(Sheet1[[#This Row],[policy_start_date]],"mmm")</f>
        <v>Sep</v>
      </c>
      <c r="P738" s="2" t="str">
        <f>"Q"&amp;ROUNDUP(MONTH(Sheet1[[#This Row],[policy_start_date]])/3,0)</f>
        <v>Q3</v>
      </c>
      <c r="Q738" s="2">
        <f ca="1">DATEDIF(Sheet1[[#This Row],[policy_start_date]],TODAY(),"D")</f>
        <v>2131</v>
      </c>
      <c r="R738" s="2">
        <f>YEAR(Sheet1[[#This Row],[policy_end_date]])</f>
        <v>2021</v>
      </c>
      <c r="S738" s="2" t="str">
        <f>TEXT(Sheet1[[#This Row],[policy_end_date]],"mmm")</f>
        <v>Apr</v>
      </c>
      <c r="T738" s="2" t="str">
        <f>IF(Sheet1[[#This Row],[status]]="Active","Active","Inactive")</f>
        <v>Inactive</v>
      </c>
      <c r="U738" s="6">
        <f>Sheet1[[#This Row],[coverage_amount]]/Sheet1[[#This Row],[annual_premium]]</f>
        <v>6.5192350088183426</v>
      </c>
    </row>
    <row r="739" spans="1:21" x14ac:dyDescent="0.3">
      <c r="A739" s="2" t="s">
        <v>1650</v>
      </c>
      <c r="B739" s="2" t="s">
        <v>1651</v>
      </c>
      <c r="C739" s="2" t="s">
        <v>11</v>
      </c>
      <c r="D739" s="51">
        <v>263018.89</v>
      </c>
      <c r="E739" s="51">
        <v>40782.17</v>
      </c>
      <c r="F739" s="1">
        <v>45274</v>
      </c>
      <c r="G739" s="1">
        <v>45559</v>
      </c>
      <c r="H739" s="2" t="s">
        <v>108</v>
      </c>
      <c r="I739" s="2" t="s">
        <v>18</v>
      </c>
      <c r="J739">
        <f>Sheet1[[#This Row],[policy_end_date]]-Sheet1[[#This Row],[policy_start_date]]</f>
        <v>285</v>
      </c>
      <c r="K739" s="5">
        <f>(Sheet1[[#This Row],[policy_end_date]]-Sheet1[[#This Row],[policy_start_date]])/365</f>
        <v>0.78082191780821919</v>
      </c>
      <c r="L739" s="2" t="str">
        <f>IF(Sheet1[[#This Row],[coverage_amount]]&lt;300000,"Low",IF(Sheet1[[#This Row],[coverage_amount]]&lt;700000,"Medium","High"))</f>
        <v>Low</v>
      </c>
      <c r="M739" s="2" t="str">
        <f>IF(Sheet1[[#This Row],[annual_premium]]&lt;15000,"Low",IF(Sheet1[[#This Row],[annual_premium]]&lt;35000,"Medium","High"))</f>
        <v>High</v>
      </c>
      <c r="N739" s="2">
        <f>YEAR(Sheet1[[#This Row],[policy_start_date]])</f>
        <v>2023</v>
      </c>
      <c r="O739" s="2" t="str">
        <f>TEXT(Sheet1[[#This Row],[policy_start_date]],"mmm")</f>
        <v>Dec</v>
      </c>
      <c r="P739" s="2" t="str">
        <f>"Q"&amp;ROUNDUP(MONTH(Sheet1[[#This Row],[policy_start_date]])/3,0)</f>
        <v>Q4</v>
      </c>
      <c r="Q739" s="2">
        <f ca="1">DATEDIF(Sheet1[[#This Row],[policy_start_date]],TODAY(),"D")</f>
        <v>958</v>
      </c>
      <c r="R739" s="2">
        <f>YEAR(Sheet1[[#This Row],[policy_end_date]])</f>
        <v>2024</v>
      </c>
      <c r="S739" s="2" t="str">
        <f>TEXT(Sheet1[[#This Row],[policy_end_date]],"mmm")</f>
        <v>Sep</v>
      </c>
      <c r="T739" s="2" t="str">
        <f>IF(Sheet1[[#This Row],[status]]="Active","Active","Inactive")</f>
        <v>Inactive</v>
      </c>
      <c r="U739" s="6">
        <f>Sheet1[[#This Row],[coverage_amount]]/Sheet1[[#This Row],[annual_premium]]</f>
        <v>6.449359855054305</v>
      </c>
    </row>
    <row r="740" spans="1:21" x14ac:dyDescent="0.3">
      <c r="A740" s="2" t="s">
        <v>1652</v>
      </c>
      <c r="B740" s="2" t="s">
        <v>1653</v>
      </c>
      <c r="C740" s="2" t="s">
        <v>16</v>
      </c>
      <c r="D740" s="51">
        <v>616640.93000000005</v>
      </c>
      <c r="E740" s="51">
        <v>28066.31</v>
      </c>
      <c r="F740" s="1">
        <v>44548</v>
      </c>
      <c r="G740" s="1">
        <v>45300</v>
      </c>
      <c r="H740" s="2" t="s">
        <v>1437</v>
      </c>
      <c r="I740" s="2" t="s">
        <v>29</v>
      </c>
      <c r="J740">
        <f>Sheet1[[#This Row],[policy_end_date]]-Sheet1[[#This Row],[policy_start_date]]</f>
        <v>752</v>
      </c>
      <c r="K740" s="5">
        <f>(Sheet1[[#This Row],[policy_end_date]]-Sheet1[[#This Row],[policy_start_date]])/365</f>
        <v>2.0602739726027397</v>
      </c>
      <c r="L740" s="2" t="str">
        <f>IF(Sheet1[[#This Row],[coverage_amount]]&lt;300000,"Low",IF(Sheet1[[#This Row],[coverage_amount]]&lt;700000,"Medium","High"))</f>
        <v>Medium</v>
      </c>
      <c r="M740" s="2" t="str">
        <f>IF(Sheet1[[#This Row],[annual_premium]]&lt;15000,"Low",IF(Sheet1[[#This Row],[annual_premium]]&lt;35000,"Medium","High"))</f>
        <v>Medium</v>
      </c>
      <c r="N740" s="2">
        <f>YEAR(Sheet1[[#This Row],[policy_start_date]])</f>
        <v>2021</v>
      </c>
      <c r="O740" s="2" t="str">
        <f>TEXT(Sheet1[[#This Row],[policy_start_date]],"mmm")</f>
        <v>Dec</v>
      </c>
      <c r="P740" s="2" t="str">
        <f>"Q"&amp;ROUNDUP(MONTH(Sheet1[[#This Row],[policy_start_date]])/3,0)</f>
        <v>Q4</v>
      </c>
      <c r="Q740" s="2">
        <f ca="1">DATEDIF(Sheet1[[#This Row],[policy_start_date]],TODAY(),"D")</f>
        <v>1684</v>
      </c>
      <c r="R740" s="2">
        <f>YEAR(Sheet1[[#This Row],[policy_end_date]])</f>
        <v>2024</v>
      </c>
      <c r="S740" s="2" t="str">
        <f>TEXT(Sheet1[[#This Row],[policy_end_date]],"mmm")</f>
        <v>Jan</v>
      </c>
      <c r="T740" s="2" t="str">
        <f>IF(Sheet1[[#This Row],[status]]="Active","Active","Inactive")</f>
        <v>Inactive</v>
      </c>
      <c r="U740" s="6">
        <f>Sheet1[[#This Row],[coverage_amount]]/Sheet1[[#This Row],[annual_premium]]</f>
        <v>21.970858655804772</v>
      </c>
    </row>
    <row r="741" spans="1:21" x14ac:dyDescent="0.3">
      <c r="A741" s="2" t="s">
        <v>1654</v>
      </c>
      <c r="B741" s="2" t="s">
        <v>1655</v>
      </c>
      <c r="C741" s="2" t="s">
        <v>35</v>
      </c>
      <c r="D741" s="51">
        <v>179479.67</v>
      </c>
      <c r="E741" s="51">
        <v>31588</v>
      </c>
      <c r="F741" s="1">
        <v>44263</v>
      </c>
      <c r="G741" s="1">
        <v>45421</v>
      </c>
      <c r="H741" s="2" t="s">
        <v>225</v>
      </c>
      <c r="I741" s="2" t="s">
        <v>29</v>
      </c>
      <c r="J741">
        <f>Sheet1[[#This Row],[policy_end_date]]-Sheet1[[#This Row],[policy_start_date]]</f>
        <v>1158</v>
      </c>
      <c r="K741" s="5">
        <f>(Sheet1[[#This Row],[policy_end_date]]-Sheet1[[#This Row],[policy_start_date]])/365</f>
        <v>3.1726027397260275</v>
      </c>
      <c r="L741" s="2" t="str">
        <f>IF(Sheet1[[#This Row],[coverage_amount]]&lt;300000,"Low",IF(Sheet1[[#This Row],[coverage_amount]]&lt;700000,"Medium","High"))</f>
        <v>Low</v>
      </c>
      <c r="M741" s="2" t="str">
        <f>IF(Sheet1[[#This Row],[annual_premium]]&lt;15000,"Low",IF(Sheet1[[#This Row],[annual_premium]]&lt;35000,"Medium","High"))</f>
        <v>Medium</v>
      </c>
      <c r="N741" s="2">
        <f>YEAR(Sheet1[[#This Row],[policy_start_date]])</f>
        <v>2021</v>
      </c>
      <c r="O741" s="2" t="str">
        <f>TEXT(Sheet1[[#This Row],[policy_start_date]],"mmm")</f>
        <v>Mar</v>
      </c>
      <c r="P741" s="2" t="str">
        <f>"Q"&amp;ROUNDUP(MONTH(Sheet1[[#This Row],[policy_start_date]])/3,0)</f>
        <v>Q1</v>
      </c>
      <c r="Q741" s="2">
        <f ca="1">DATEDIF(Sheet1[[#This Row],[policy_start_date]],TODAY(),"D")</f>
        <v>1969</v>
      </c>
      <c r="R741" s="2">
        <f>YEAR(Sheet1[[#This Row],[policy_end_date]])</f>
        <v>2024</v>
      </c>
      <c r="S741" s="2" t="str">
        <f>TEXT(Sheet1[[#This Row],[policy_end_date]],"mmm")</f>
        <v>May</v>
      </c>
      <c r="T741" s="2" t="str">
        <f>IF(Sheet1[[#This Row],[status]]="Active","Active","Inactive")</f>
        <v>Inactive</v>
      </c>
      <c r="U741" s="6">
        <f>Sheet1[[#This Row],[coverage_amount]]/Sheet1[[#This Row],[annual_premium]]</f>
        <v>5.6818940736988734</v>
      </c>
    </row>
    <row r="742" spans="1:21" x14ac:dyDescent="0.3">
      <c r="A742" s="2" t="s">
        <v>1656</v>
      </c>
      <c r="B742" s="2" t="s">
        <v>1657</v>
      </c>
      <c r="C742" s="2" t="s">
        <v>39</v>
      </c>
      <c r="D742" s="51">
        <v>982012.78</v>
      </c>
      <c r="E742" s="51">
        <v>18864.73</v>
      </c>
      <c r="F742" s="1">
        <v>44552</v>
      </c>
      <c r="G742" s="1">
        <v>44864</v>
      </c>
      <c r="H742" s="2" t="s">
        <v>1291</v>
      </c>
      <c r="I742" s="2" t="s">
        <v>29</v>
      </c>
      <c r="J742">
        <f>Sheet1[[#This Row],[policy_end_date]]-Sheet1[[#This Row],[policy_start_date]]</f>
        <v>312</v>
      </c>
      <c r="K742" s="5">
        <f>(Sheet1[[#This Row],[policy_end_date]]-Sheet1[[#This Row],[policy_start_date]])/365</f>
        <v>0.85479452054794525</v>
      </c>
      <c r="L742" s="2" t="str">
        <f>IF(Sheet1[[#This Row],[coverage_amount]]&lt;300000,"Low",IF(Sheet1[[#This Row],[coverage_amount]]&lt;700000,"Medium","High"))</f>
        <v>High</v>
      </c>
      <c r="M742" s="2" t="str">
        <f>IF(Sheet1[[#This Row],[annual_premium]]&lt;15000,"Low",IF(Sheet1[[#This Row],[annual_premium]]&lt;35000,"Medium","High"))</f>
        <v>Medium</v>
      </c>
      <c r="N742" s="2">
        <f>YEAR(Sheet1[[#This Row],[policy_start_date]])</f>
        <v>2021</v>
      </c>
      <c r="O742" s="2" t="str">
        <f>TEXT(Sheet1[[#This Row],[policy_start_date]],"mmm")</f>
        <v>Dec</v>
      </c>
      <c r="P742" s="2" t="str">
        <f>"Q"&amp;ROUNDUP(MONTH(Sheet1[[#This Row],[policy_start_date]])/3,0)</f>
        <v>Q4</v>
      </c>
      <c r="Q742" s="2">
        <f ca="1">DATEDIF(Sheet1[[#This Row],[policy_start_date]],TODAY(),"D")</f>
        <v>1680</v>
      </c>
      <c r="R742" s="2">
        <f>YEAR(Sheet1[[#This Row],[policy_end_date]])</f>
        <v>2022</v>
      </c>
      <c r="S742" s="2" t="str">
        <f>TEXT(Sheet1[[#This Row],[policy_end_date]],"mmm")</f>
        <v>Oct</v>
      </c>
      <c r="T742" s="2" t="str">
        <f>IF(Sheet1[[#This Row],[status]]="Active","Active","Inactive")</f>
        <v>Inactive</v>
      </c>
      <c r="U742" s="6">
        <f>Sheet1[[#This Row],[coverage_amount]]/Sheet1[[#This Row],[annual_premium]]</f>
        <v>52.055490855156691</v>
      </c>
    </row>
    <row r="743" spans="1:21" x14ac:dyDescent="0.3">
      <c r="A743" s="2" t="s">
        <v>1658</v>
      </c>
      <c r="B743" s="2" t="s">
        <v>1372</v>
      </c>
      <c r="C743" s="2" t="s">
        <v>39</v>
      </c>
      <c r="D743" s="51">
        <v>469782.17</v>
      </c>
      <c r="E743" s="51">
        <v>3172.94</v>
      </c>
      <c r="F743" s="1">
        <v>45067</v>
      </c>
      <c r="G743" s="1">
        <v>45839</v>
      </c>
      <c r="H743" s="2" t="s">
        <v>1428</v>
      </c>
      <c r="I743" s="2" t="s">
        <v>29</v>
      </c>
      <c r="J743">
        <f>Sheet1[[#This Row],[policy_end_date]]-Sheet1[[#This Row],[policy_start_date]]</f>
        <v>772</v>
      </c>
      <c r="K743" s="5">
        <f>(Sheet1[[#This Row],[policy_end_date]]-Sheet1[[#This Row],[policy_start_date]])/365</f>
        <v>2.1150684931506851</v>
      </c>
      <c r="L743" s="2" t="str">
        <f>IF(Sheet1[[#This Row],[coverage_amount]]&lt;300000,"Low",IF(Sheet1[[#This Row],[coverage_amount]]&lt;700000,"Medium","High"))</f>
        <v>Medium</v>
      </c>
      <c r="M743" s="2" t="str">
        <f>IF(Sheet1[[#This Row],[annual_premium]]&lt;15000,"Low",IF(Sheet1[[#This Row],[annual_premium]]&lt;35000,"Medium","High"))</f>
        <v>Low</v>
      </c>
      <c r="N743" s="2">
        <f>YEAR(Sheet1[[#This Row],[policy_start_date]])</f>
        <v>2023</v>
      </c>
      <c r="O743" s="2" t="str">
        <f>TEXT(Sheet1[[#This Row],[policy_start_date]],"mmm")</f>
        <v>May</v>
      </c>
      <c r="P743" s="2" t="str">
        <f>"Q"&amp;ROUNDUP(MONTH(Sheet1[[#This Row],[policy_start_date]])/3,0)</f>
        <v>Q2</v>
      </c>
      <c r="Q743" s="2">
        <f ca="1">DATEDIF(Sheet1[[#This Row],[policy_start_date]],TODAY(),"D")</f>
        <v>1165</v>
      </c>
      <c r="R743" s="2">
        <f>YEAR(Sheet1[[#This Row],[policy_end_date]])</f>
        <v>2025</v>
      </c>
      <c r="S743" s="2" t="str">
        <f>TEXT(Sheet1[[#This Row],[policy_end_date]],"mmm")</f>
        <v>Jul</v>
      </c>
      <c r="T743" s="2" t="str">
        <f>IF(Sheet1[[#This Row],[status]]="Active","Active","Inactive")</f>
        <v>Inactive</v>
      </c>
      <c r="U743" s="6">
        <f>Sheet1[[#This Row],[coverage_amount]]/Sheet1[[#This Row],[annual_premium]]</f>
        <v>148.05895163476146</v>
      </c>
    </row>
    <row r="744" spans="1:21" x14ac:dyDescent="0.3">
      <c r="A744" s="2" t="s">
        <v>1659</v>
      </c>
      <c r="B744" s="2" t="s">
        <v>1660</v>
      </c>
      <c r="C744" s="2" t="s">
        <v>39</v>
      </c>
      <c r="D744" s="51">
        <v>972259.12</v>
      </c>
      <c r="E744" s="51">
        <v>41529.620000000003</v>
      </c>
      <c r="F744" s="1">
        <v>44694</v>
      </c>
      <c r="G744" s="1">
        <v>44698</v>
      </c>
      <c r="H744" s="2" t="s">
        <v>490</v>
      </c>
      <c r="I744" s="2" t="s">
        <v>13</v>
      </c>
      <c r="J744">
        <f>Sheet1[[#This Row],[policy_end_date]]-Sheet1[[#This Row],[policy_start_date]]</f>
        <v>4</v>
      </c>
      <c r="K744" s="5">
        <f>(Sheet1[[#This Row],[policy_end_date]]-Sheet1[[#This Row],[policy_start_date]])/365</f>
        <v>1.0958904109589041E-2</v>
      </c>
      <c r="L744" s="2" t="str">
        <f>IF(Sheet1[[#This Row],[coverage_amount]]&lt;300000,"Low",IF(Sheet1[[#This Row],[coverage_amount]]&lt;700000,"Medium","High"))</f>
        <v>High</v>
      </c>
      <c r="M744" s="2" t="str">
        <f>IF(Sheet1[[#This Row],[annual_premium]]&lt;15000,"Low",IF(Sheet1[[#This Row],[annual_premium]]&lt;35000,"Medium","High"))</f>
        <v>High</v>
      </c>
      <c r="N744" s="2">
        <f>YEAR(Sheet1[[#This Row],[policy_start_date]])</f>
        <v>2022</v>
      </c>
      <c r="O744" s="2" t="str">
        <f>TEXT(Sheet1[[#This Row],[policy_start_date]],"mmm")</f>
        <v>May</v>
      </c>
      <c r="P744" s="2" t="str">
        <f>"Q"&amp;ROUNDUP(MONTH(Sheet1[[#This Row],[policy_start_date]])/3,0)</f>
        <v>Q2</v>
      </c>
      <c r="Q744" s="2">
        <f ca="1">DATEDIF(Sheet1[[#This Row],[policy_start_date]],TODAY(),"D")</f>
        <v>1538</v>
      </c>
      <c r="R744" s="2">
        <f>YEAR(Sheet1[[#This Row],[policy_end_date]])</f>
        <v>2022</v>
      </c>
      <c r="S744" s="2" t="str">
        <f>TEXT(Sheet1[[#This Row],[policy_end_date]],"mmm")</f>
        <v>May</v>
      </c>
      <c r="T744" s="2" t="str">
        <f>IF(Sheet1[[#This Row],[status]]="Active","Active","Inactive")</f>
        <v>Active</v>
      </c>
      <c r="U744" s="6">
        <f>Sheet1[[#This Row],[coverage_amount]]/Sheet1[[#This Row],[annual_premium]]</f>
        <v>23.411221195859724</v>
      </c>
    </row>
    <row r="745" spans="1:21" x14ac:dyDescent="0.3">
      <c r="A745" s="2" t="s">
        <v>1661</v>
      </c>
      <c r="B745" s="2" t="s">
        <v>593</v>
      </c>
      <c r="C745" s="2" t="s">
        <v>35</v>
      </c>
      <c r="D745" s="51">
        <v>229429.9</v>
      </c>
      <c r="E745" s="51">
        <v>33208.89</v>
      </c>
      <c r="F745" s="1">
        <v>44534</v>
      </c>
      <c r="G745" s="1">
        <v>44748</v>
      </c>
      <c r="H745" s="2" t="s">
        <v>1662</v>
      </c>
      <c r="I745" s="2" t="s">
        <v>13</v>
      </c>
      <c r="J745">
        <f>Sheet1[[#This Row],[policy_end_date]]-Sheet1[[#This Row],[policy_start_date]]</f>
        <v>214</v>
      </c>
      <c r="K745" s="5">
        <f>(Sheet1[[#This Row],[policy_end_date]]-Sheet1[[#This Row],[policy_start_date]])/365</f>
        <v>0.58630136986301373</v>
      </c>
      <c r="L745" s="2" t="str">
        <f>IF(Sheet1[[#This Row],[coverage_amount]]&lt;300000,"Low",IF(Sheet1[[#This Row],[coverage_amount]]&lt;700000,"Medium","High"))</f>
        <v>Low</v>
      </c>
      <c r="M745" s="2" t="str">
        <f>IF(Sheet1[[#This Row],[annual_premium]]&lt;15000,"Low",IF(Sheet1[[#This Row],[annual_premium]]&lt;35000,"Medium","High"))</f>
        <v>Medium</v>
      </c>
      <c r="N745" s="2">
        <f>YEAR(Sheet1[[#This Row],[policy_start_date]])</f>
        <v>2021</v>
      </c>
      <c r="O745" s="2" t="str">
        <f>TEXT(Sheet1[[#This Row],[policy_start_date]],"mmm")</f>
        <v>Dec</v>
      </c>
      <c r="P745" s="2" t="str">
        <f>"Q"&amp;ROUNDUP(MONTH(Sheet1[[#This Row],[policy_start_date]])/3,0)</f>
        <v>Q4</v>
      </c>
      <c r="Q745" s="2">
        <f ca="1">DATEDIF(Sheet1[[#This Row],[policy_start_date]],TODAY(),"D")</f>
        <v>1698</v>
      </c>
      <c r="R745" s="2">
        <f>YEAR(Sheet1[[#This Row],[policy_end_date]])</f>
        <v>2022</v>
      </c>
      <c r="S745" s="2" t="str">
        <f>TEXT(Sheet1[[#This Row],[policy_end_date]],"mmm")</f>
        <v>Jul</v>
      </c>
      <c r="T745" s="2" t="str">
        <f>IF(Sheet1[[#This Row],[status]]="Active","Active","Inactive")</f>
        <v>Active</v>
      </c>
      <c r="U745" s="6">
        <f>Sheet1[[#This Row],[coverage_amount]]/Sheet1[[#This Row],[annual_premium]]</f>
        <v>6.9086892094255488</v>
      </c>
    </row>
    <row r="746" spans="1:21" x14ac:dyDescent="0.3">
      <c r="A746" s="2" t="s">
        <v>1663</v>
      </c>
      <c r="B746" s="2" t="s">
        <v>1664</v>
      </c>
      <c r="C746" s="2" t="s">
        <v>27</v>
      </c>
      <c r="D746" s="51">
        <v>456480.27</v>
      </c>
      <c r="E746" s="51">
        <v>39140.300000000003</v>
      </c>
      <c r="F746" s="1">
        <v>45365</v>
      </c>
      <c r="G746" s="1">
        <v>45536</v>
      </c>
      <c r="H746" s="2" t="s">
        <v>683</v>
      </c>
      <c r="I746" s="2" t="s">
        <v>13</v>
      </c>
      <c r="J746">
        <f>Sheet1[[#This Row],[policy_end_date]]-Sheet1[[#This Row],[policy_start_date]]</f>
        <v>171</v>
      </c>
      <c r="K746" s="5">
        <f>(Sheet1[[#This Row],[policy_end_date]]-Sheet1[[#This Row],[policy_start_date]])/365</f>
        <v>0.46849315068493153</v>
      </c>
      <c r="L746" s="2" t="str">
        <f>IF(Sheet1[[#This Row],[coverage_amount]]&lt;300000,"Low",IF(Sheet1[[#This Row],[coverage_amount]]&lt;700000,"Medium","High"))</f>
        <v>Medium</v>
      </c>
      <c r="M746" s="2" t="str">
        <f>IF(Sheet1[[#This Row],[annual_premium]]&lt;15000,"Low",IF(Sheet1[[#This Row],[annual_premium]]&lt;35000,"Medium","High"))</f>
        <v>High</v>
      </c>
      <c r="N746" s="2">
        <f>YEAR(Sheet1[[#This Row],[policy_start_date]])</f>
        <v>2024</v>
      </c>
      <c r="O746" s="2" t="str">
        <f>TEXT(Sheet1[[#This Row],[policy_start_date]],"mmm")</f>
        <v>Mar</v>
      </c>
      <c r="P746" s="2" t="str">
        <f>"Q"&amp;ROUNDUP(MONTH(Sheet1[[#This Row],[policy_start_date]])/3,0)</f>
        <v>Q1</v>
      </c>
      <c r="Q746" s="2">
        <f ca="1">DATEDIF(Sheet1[[#This Row],[policy_start_date]],TODAY(),"D")</f>
        <v>867</v>
      </c>
      <c r="R746" s="2">
        <f>YEAR(Sheet1[[#This Row],[policy_end_date]])</f>
        <v>2024</v>
      </c>
      <c r="S746" s="2" t="str">
        <f>TEXT(Sheet1[[#This Row],[policy_end_date]],"mmm")</f>
        <v>Sep</v>
      </c>
      <c r="T746" s="2" t="str">
        <f>IF(Sheet1[[#This Row],[status]]="Active","Active","Inactive")</f>
        <v>Active</v>
      </c>
      <c r="U746" s="6">
        <f>Sheet1[[#This Row],[coverage_amount]]/Sheet1[[#This Row],[annual_premium]]</f>
        <v>11.662666612161889</v>
      </c>
    </row>
    <row r="747" spans="1:21" x14ac:dyDescent="0.3">
      <c r="A747" s="2" t="s">
        <v>1665</v>
      </c>
      <c r="B747" s="2" t="s">
        <v>1666</v>
      </c>
      <c r="C747" s="2" t="s">
        <v>35</v>
      </c>
      <c r="D747" s="51">
        <v>604146.51</v>
      </c>
      <c r="E747" s="51">
        <v>9559.65</v>
      </c>
      <c r="F747" s="1">
        <v>45446</v>
      </c>
      <c r="G747" s="1">
        <v>45710</v>
      </c>
      <c r="H747" s="2" t="s">
        <v>82</v>
      </c>
      <c r="I747" s="2" t="s">
        <v>18</v>
      </c>
      <c r="J747">
        <f>Sheet1[[#This Row],[policy_end_date]]-Sheet1[[#This Row],[policy_start_date]]</f>
        <v>264</v>
      </c>
      <c r="K747" s="5">
        <f>(Sheet1[[#This Row],[policy_end_date]]-Sheet1[[#This Row],[policy_start_date]])/365</f>
        <v>0.72328767123287674</v>
      </c>
      <c r="L747" s="2" t="str">
        <f>IF(Sheet1[[#This Row],[coverage_amount]]&lt;300000,"Low",IF(Sheet1[[#This Row],[coverage_amount]]&lt;700000,"Medium","High"))</f>
        <v>Medium</v>
      </c>
      <c r="M747" s="2" t="str">
        <f>IF(Sheet1[[#This Row],[annual_premium]]&lt;15000,"Low",IF(Sheet1[[#This Row],[annual_premium]]&lt;35000,"Medium","High"))</f>
        <v>Low</v>
      </c>
      <c r="N747" s="2">
        <f>YEAR(Sheet1[[#This Row],[policy_start_date]])</f>
        <v>2024</v>
      </c>
      <c r="O747" s="2" t="str">
        <f>TEXT(Sheet1[[#This Row],[policy_start_date]],"mmm")</f>
        <v>Jun</v>
      </c>
      <c r="P747" s="2" t="str">
        <f>"Q"&amp;ROUNDUP(MONTH(Sheet1[[#This Row],[policy_start_date]])/3,0)</f>
        <v>Q2</v>
      </c>
      <c r="Q747" s="2">
        <f ca="1">DATEDIF(Sheet1[[#This Row],[policy_start_date]],TODAY(),"D")</f>
        <v>786</v>
      </c>
      <c r="R747" s="2">
        <f>YEAR(Sheet1[[#This Row],[policy_end_date]])</f>
        <v>2025</v>
      </c>
      <c r="S747" s="2" t="str">
        <f>TEXT(Sheet1[[#This Row],[policy_end_date]],"mmm")</f>
        <v>Feb</v>
      </c>
      <c r="T747" s="2" t="str">
        <f>IF(Sheet1[[#This Row],[status]]="Active","Active","Inactive")</f>
        <v>Inactive</v>
      </c>
      <c r="U747" s="6">
        <f>Sheet1[[#This Row],[coverage_amount]]/Sheet1[[#This Row],[annual_premium]]</f>
        <v>63.197555349829756</v>
      </c>
    </row>
    <row r="748" spans="1:21" x14ac:dyDescent="0.3">
      <c r="A748" s="2" t="s">
        <v>1667</v>
      </c>
      <c r="B748" s="2" t="s">
        <v>1668</v>
      </c>
      <c r="C748" s="2" t="s">
        <v>16</v>
      </c>
      <c r="D748" s="51">
        <v>525105.29</v>
      </c>
      <c r="E748" s="51">
        <v>47722.33</v>
      </c>
      <c r="F748" s="1">
        <v>44219</v>
      </c>
      <c r="G748" s="1">
        <v>44925</v>
      </c>
      <c r="H748" s="2" t="s">
        <v>1669</v>
      </c>
      <c r="I748" s="2" t="s">
        <v>13</v>
      </c>
      <c r="J748">
        <f>Sheet1[[#This Row],[policy_end_date]]-Sheet1[[#This Row],[policy_start_date]]</f>
        <v>706</v>
      </c>
      <c r="K748" s="5">
        <f>(Sheet1[[#This Row],[policy_end_date]]-Sheet1[[#This Row],[policy_start_date]])/365</f>
        <v>1.9342465753424658</v>
      </c>
      <c r="L748" s="2" t="str">
        <f>IF(Sheet1[[#This Row],[coverage_amount]]&lt;300000,"Low",IF(Sheet1[[#This Row],[coverage_amount]]&lt;700000,"Medium","High"))</f>
        <v>Medium</v>
      </c>
      <c r="M748" s="2" t="str">
        <f>IF(Sheet1[[#This Row],[annual_premium]]&lt;15000,"Low",IF(Sheet1[[#This Row],[annual_premium]]&lt;35000,"Medium","High"))</f>
        <v>High</v>
      </c>
      <c r="N748" s="2">
        <f>YEAR(Sheet1[[#This Row],[policy_start_date]])</f>
        <v>2021</v>
      </c>
      <c r="O748" s="2" t="str">
        <f>TEXT(Sheet1[[#This Row],[policy_start_date]],"mmm")</f>
        <v>Jan</v>
      </c>
      <c r="P748" s="2" t="str">
        <f>"Q"&amp;ROUNDUP(MONTH(Sheet1[[#This Row],[policy_start_date]])/3,0)</f>
        <v>Q1</v>
      </c>
      <c r="Q748" s="2">
        <f ca="1">DATEDIF(Sheet1[[#This Row],[policy_start_date]],TODAY(),"D")</f>
        <v>2013</v>
      </c>
      <c r="R748" s="2">
        <f>YEAR(Sheet1[[#This Row],[policy_end_date]])</f>
        <v>2022</v>
      </c>
      <c r="S748" s="2" t="str">
        <f>TEXT(Sheet1[[#This Row],[policy_end_date]],"mmm")</f>
        <v>Dec</v>
      </c>
      <c r="T748" s="2" t="str">
        <f>IF(Sheet1[[#This Row],[status]]="Active","Active","Inactive")</f>
        <v>Active</v>
      </c>
      <c r="U748" s="6">
        <f>Sheet1[[#This Row],[coverage_amount]]/Sheet1[[#This Row],[annual_premium]]</f>
        <v>11.003345603619941</v>
      </c>
    </row>
    <row r="749" spans="1:21" x14ac:dyDescent="0.3">
      <c r="A749" s="2" t="s">
        <v>1670</v>
      </c>
      <c r="B749" s="2" t="s">
        <v>1361</v>
      </c>
      <c r="C749" s="2" t="s">
        <v>16</v>
      </c>
      <c r="D749" s="51">
        <v>590053.92000000004</v>
      </c>
      <c r="E749" s="51">
        <v>19856.41</v>
      </c>
      <c r="F749" s="1">
        <v>44345</v>
      </c>
      <c r="G749" s="1">
        <v>45263</v>
      </c>
      <c r="H749" s="2" t="s">
        <v>617</v>
      </c>
      <c r="I749" s="2" t="s">
        <v>13</v>
      </c>
      <c r="J749">
        <f>Sheet1[[#This Row],[policy_end_date]]-Sheet1[[#This Row],[policy_start_date]]</f>
        <v>918</v>
      </c>
      <c r="K749" s="5">
        <f>(Sheet1[[#This Row],[policy_end_date]]-Sheet1[[#This Row],[policy_start_date]])/365</f>
        <v>2.515068493150685</v>
      </c>
      <c r="L749" s="2" t="str">
        <f>IF(Sheet1[[#This Row],[coverage_amount]]&lt;300000,"Low",IF(Sheet1[[#This Row],[coverage_amount]]&lt;700000,"Medium","High"))</f>
        <v>Medium</v>
      </c>
      <c r="M749" s="2" t="str">
        <f>IF(Sheet1[[#This Row],[annual_premium]]&lt;15000,"Low",IF(Sheet1[[#This Row],[annual_premium]]&lt;35000,"Medium","High"))</f>
        <v>Medium</v>
      </c>
      <c r="N749" s="2">
        <f>YEAR(Sheet1[[#This Row],[policy_start_date]])</f>
        <v>2021</v>
      </c>
      <c r="O749" s="2" t="str">
        <f>TEXT(Sheet1[[#This Row],[policy_start_date]],"mmm")</f>
        <v>May</v>
      </c>
      <c r="P749" s="2" t="str">
        <f>"Q"&amp;ROUNDUP(MONTH(Sheet1[[#This Row],[policy_start_date]])/3,0)</f>
        <v>Q2</v>
      </c>
      <c r="Q749" s="2">
        <f ca="1">DATEDIF(Sheet1[[#This Row],[policy_start_date]],TODAY(),"D")</f>
        <v>1887</v>
      </c>
      <c r="R749" s="2">
        <f>YEAR(Sheet1[[#This Row],[policy_end_date]])</f>
        <v>2023</v>
      </c>
      <c r="S749" s="2" t="str">
        <f>TEXT(Sheet1[[#This Row],[policy_end_date]],"mmm")</f>
        <v>Dec</v>
      </c>
      <c r="T749" s="2" t="str">
        <f>IF(Sheet1[[#This Row],[status]]="Active","Active","Inactive")</f>
        <v>Active</v>
      </c>
      <c r="U749" s="6">
        <f>Sheet1[[#This Row],[coverage_amount]]/Sheet1[[#This Row],[annual_premium]]</f>
        <v>29.716042325878647</v>
      </c>
    </row>
    <row r="750" spans="1:21" x14ac:dyDescent="0.3">
      <c r="A750" s="2" t="s">
        <v>1671</v>
      </c>
      <c r="B750" s="2" t="s">
        <v>1672</v>
      </c>
      <c r="C750" s="2" t="s">
        <v>16</v>
      </c>
      <c r="D750" s="51">
        <v>615913.68999999994</v>
      </c>
      <c r="E750" s="51">
        <v>30706.13</v>
      </c>
      <c r="F750" s="1">
        <v>44277</v>
      </c>
      <c r="G750" s="1">
        <v>44307</v>
      </c>
      <c r="H750" s="2" t="s">
        <v>1223</v>
      </c>
      <c r="I750" s="2" t="s">
        <v>18</v>
      </c>
      <c r="J750">
        <f>Sheet1[[#This Row],[policy_end_date]]-Sheet1[[#This Row],[policy_start_date]]</f>
        <v>30</v>
      </c>
      <c r="K750" s="5">
        <f>(Sheet1[[#This Row],[policy_end_date]]-Sheet1[[#This Row],[policy_start_date]])/365</f>
        <v>8.2191780821917804E-2</v>
      </c>
      <c r="L750" s="2" t="str">
        <f>IF(Sheet1[[#This Row],[coverage_amount]]&lt;300000,"Low",IF(Sheet1[[#This Row],[coverage_amount]]&lt;700000,"Medium","High"))</f>
        <v>Medium</v>
      </c>
      <c r="M750" s="2" t="str">
        <f>IF(Sheet1[[#This Row],[annual_premium]]&lt;15000,"Low",IF(Sheet1[[#This Row],[annual_premium]]&lt;35000,"Medium","High"))</f>
        <v>Medium</v>
      </c>
      <c r="N750" s="2">
        <f>YEAR(Sheet1[[#This Row],[policy_start_date]])</f>
        <v>2021</v>
      </c>
      <c r="O750" s="2" t="str">
        <f>TEXT(Sheet1[[#This Row],[policy_start_date]],"mmm")</f>
        <v>Mar</v>
      </c>
      <c r="P750" s="2" t="str">
        <f>"Q"&amp;ROUNDUP(MONTH(Sheet1[[#This Row],[policy_start_date]])/3,0)</f>
        <v>Q1</v>
      </c>
      <c r="Q750" s="2">
        <f ca="1">DATEDIF(Sheet1[[#This Row],[policy_start_date]],TODAY(),"D")</f>
        <v>1955</v>
      </c>
      <c r="R750" s="2">
        <f>YEAR(Sheet1[[#This Row],[policy_end_date]])</f>
        <v>2021</v>
      </c>
      <c r="S750" s="2" t="str">
        <f>TEXT(Sheet1[[#This Row],[policy_end_date]],"mmm")</f>
        <v>Apr</v>
      </c>
      <c r="T750" s="2" t="str">
        <f>IF(Sheet1[[#This Row],[status]]="Active","Active","Inactive")</f>
        <v>Inactive</v>
      </c>
      <c r="U750" s="6">
        <f>Sheet1[[#This Row],[coverage_amount]]/Sheet1[[#This Row],[annual_premium]]</f>
        <v>20.058330046801728</v>
      </c>
    </row>
    <row r="751" spans="1:21" x14ac:dyDescent="0.3">
      <c r="A751" s="2" t="s">
        <v>1673</v>
      </c>
      <c r="B751" s="2" t="s">
        <v>283</v>
      </c>
      <c r="C751" s="2" t="s">
        <v>11</v>
      </c>
      <c r="D751" s="51">
        <v>635962.73</v>
      </c>
      <c r="E751" s="51">
        <v>15931.62</v>
      </c>
      <c r="F751" s="1">
        <v>45187</v>
      </c>
      <c r="G751" s="1">
        <v>45413</v>
      </c>
      <c r="H751" s="2" t="s">
        <v>602</v>
      </c>
      <c r="I751" s="2" t="s">
        <v>13</v>
      </c>
      <c r="J751">
        <f>Sheet1[[#This Row],[policy_end_date]]-Sheet1[[#This Row],[policy_start_date]]</f>
        <v>226</v>
      </c>
      <c r="K751" s="5">
        <f>(Sheet1[[#This Row],[policy_end_date]]-Sheet1[[#This Row],[policy_start_date]])/365</f>
        <v>0.61917808219178083</v>
      </c>
      <c r="L751" s="2" t="str">
        <f>IF(Sheet1[[#This Row],[coverage_amount]]&lt;300000,"Low",IF(Sheet1[[#This Row],[coverage_amount]]&lt;700000,"Medium","High"))</f>
        <v>Medium</v>
      </c>
      <c r="M751" s="2" t="str">
        <f>IF(Sheet1[[#This Row],[annual_premium]]&lt;15000,"Low",IF(Sheet1[[#This Row],[annual_premium]]&lt;35000,"Medium","High"))</f>
        <v>Medium</v>
      </c>
      <c r="N751" s="2">
        <f>YEAR(Sheet1[[#This Row],[policy_start_date]])</f>
        <v>2023</v>
      </c>
      <c r="O751" s="2" t="str">
        <f>TEXT(Sheet1[[#This Row],[policy_start_date]],"mmm")</f>
        <v>Sep</v>
      </c>
      <c r="P751" s="2" t="str">
        <f>"Q"&amp;ROUNDUP(MONTH(Sheet1[[#This Row],[policy_start_date]])/3,0)</f>
        <v>Q3</v>
      </c>
      <c r="Q751" s="2">
        <f ca="1">DATEDIF(Sheet1[[#This Row],[policy_start_date]],TODAY(),"D")</f>
        <v>1045</v>
      </c>
      <c r="R751" s="2">
        <f>YEAR(Sheet1[[#This Row],[policy_end_date]])</f>
        <v>2024</v>
      </c>
      <c r="S751" s="2" t="str">
        <f>TEXT(Sheet1[[#This Row],[policy_end_date]],"mmm")</f>
        <v>May</v>
      </c>
      <c r="T751" s="2" t="str">
        <f>IF(Sheet1[[#This Row],[status]]="Active","Active","Inactive")</f>
        <v>Active</v>
      </c>
      <c r="U751" s="6">
        <f>Sheet1[[#This Row],[coverage_amount]]/Sheet1[[#This Row],[annual_premium]]</f>
        <v>39.918271337127045</v>
      </c>
    </row>
    <row r="752" spans="1:21" x14ac:dyDescent="0.3">
      <c r="A752" s="2" t="s">
        <v>1674</v>
      </c>
      <c r="B752" s="2" t="s">
        <v>1675</v>
      </c>
      <c r="C752" s="2" t="s">
        <v>16</v>
      </c>
      <c r="D752" s="51">
        <v>609587.35</v>
      </c>
      <c r="E752" s="51">
        <v>36885.120000000003</v>
      </c>
      <c r="F752" s="1">
        <v>45404</v>
      </c>
      <c r="G752" s="1">
        <v>45543</v>
      </c>
      <c r="H752" s="2" t="s">
        <v>957</v>
      </c>
      <c r="I752" s="2" t="s">
        <v>29</v>
      </c>
      <c r="J752">
        <f>Sheet1[[#This Row],[policy_end_date]]-Sheet1[[#This Row],[policy_start_date]]</f>
        <v>139</v>
      </c>
      <c r="K752" s="5">
        <f>(Sheet1[[#This Row],[policy_end_date]]-Sheet1[[#This Row],[policy_start_date]])/365</f>
        <v>0.38082191780821917</v>
      </c>
      <c r="L752" s="2" t="str">
        <f>IF(Sheet1[[#This Row],[coverage_amount]]&lt;300000,"Low",IF(Sheet1[[#This Row],[coverage_amount]]&lt;700000,"Medium","High"))</f>
        <v>Medium</v>
      </c>
      <c r="M752" s="2" t="str">
        <f>IF(Sheet1[[#This Row],[annual_premium]]&lt;15000,"Low",IF(Sheet1[[#This Row],[annual_premium]]&lt;35000,"Medium","High"))</f>
        <v>High</v>
      </c>
      <c r="N752" s="2">
        <f>YEAR(Sheet1[[#This Row],[policy_start_date]])</f>
        <v>2024</v>
      </c>
      <c r="O752" s="2" t="str">
        <f>TEXT(Sheet1[[#This Row],[policy_start_date]],"mmm")</f>
        <v>Apr</v>
      </c>
      <c r="P752" s="2" t="str">
        <f>"Q"&amp;ROUNDUP(MONTH(Sheet1[[#This Row],[policy_start_date]])/3,0)</f>
        <v>Q2</v>
      </c>
      <c r="Q752" s="2">
        <f ca="1">DATEDIF(Sheet1[[#This Row],[policy_start_date]],TODAY(),"D")</f>
        <v>828</v>
      </c>
      <c r="R752" s="2">
        <f>YEAR(Sheet1[[#This Row],[policy_end_date]])</f>
        <v>2024</v>
      </c>
      <c r="S752" s="2" t="str">
        <f>TEXT(Sheet1[[#This Row],[policy_end_date]],"mmm")</f>
        <v>Sep</v>
      </c>
      <c r="T752" s="2" t="str">
        <f>IF(Sheet1[[#This Row],[status]]="Active","Active","Inactive")</f>
        <v>Inactive</v>
      </c>
      <c r="U752" s="6">
        <f>Sheet1[[#This Row],[coverage_amount]]/Sheet1[[#This Row],[annual_premium]]</f>
        <v>16.526646788732148</v>
      </c>
    </row>
    <row r="753" spans="1:21" x14ac:dyDescent="0.3">
      <c r="A753" s="2" t="s">
        <v>1676</v>
      </c>
      <c r="B753" s="2" t="s">
        <v>1677</v>
      </c>
      <c r="C753" s="2" t="s">
        <v>16</v>
      </c>
      <c r="D753" s="51">
        <v>176441.21</v>
      </c>
      <c r="E753" s="51">
        <v>34864.199999999997</v>
      </c>
      <c r="F753" s="1">
        <v>45292</v>
      </c>
      <c r="G753" s="1">
        <v>45861</v>
      </c>
      <c r="H753" s="2" t="s">
        <v>1350</v>
      </c>
      <c r="I753" s="2" t="s">
        <v>29</v>
      </c>
      <c r="J753">
        <f>Sheet1[[#This Row],[policy_end_date]]-Sheet1[[#This Row],[policy_start_date]]</f>
        <v>569</v>
      </c>
      <c r="K753" s="5">
        <f>(Sheet1[[#This Row],[policy_end_date]]-Sheet1[[#This Row],[policy_start_date]])/365</f>
        <v>1.558904109589041</v>
      </c>
      <c r="L753" s="2" t="str">
        <f>IF(Sheet1[[#This Row],[coverage_amount]]&lt;300000,"Low",IF(Sheet1[[#This Row],[coverage_amount]]&lt;700000,"Medium","High"))</f>
        <v>Low</v>
      </c>
      <c r="M753" s="2" t="str">
        <f>IF(Sheet1[[#This Row],[annual_premium]]&lt;15000,"Low",IF(Sheet1[[#This Row],[annual_premium]]&lt;35000,"Medium","High"))</f>
        <v>Medium</v>
      </c>
      <c r="N753" s="2">
        <f>YEAR(Sheet1[[#This Row],[policy_start_date]])</f>
        <v>2024</v>
      </c>
      <c r="O753" s="2" t="str">
        <f>TEXT(Sheet1[[#This Row],[policy_start_date]],"mmm")</f>
        <v>Jan</v>
      </c>
      <c r="P753" s="2" t="str">
        <f>"Q"&amp;ROUNDUP(MONTH(Sheet1[[#This Row],[policy_start_date]])/3,0)</f>
        <v>Q1</v>
      </c>
      <c r="Q753" s="2">
        <f ca="1">DATEDIF(Sheet1[[#This Row],[policy_start_date]],TODAY(),"D")</f>
        <v>940</v>
      </c>
      <c r="R753" s="2">
        <f>YEAR(Sheet1[[#This Row],[policy_end_date]])</f>
        <v>2025</v>
      </c>
      <c r="S753" s="2" t="str">
        <f>TEXT(Sheet1[[#This Row],[policy_end_date]],"mmm")</f>
        <v>Jul</v>
      </c>
      <c r="T753" s="2" t="str">
        <f>IF(Sheet1[[#This Row],[status]]="Active","Active","Inactive")</f>
        <v>Inactive</v>
      </c>
      <c r="U753" s="6">
        <f>Sheet1[[#This Row],[coverage_amount]]/Sheet1[[#This Row],[annual_premium]]</f>
        <v>5.0608133845033016</v>
      </c>
    </row>
    <row r="754" spans="1:21" x14ac:dyDescent="0.3">
      <c r="A754" s="2" t="s">
        <v>1678</v>
      </c>
      <c r="B754" s="2" t="s">
        <v>1679</v>
      </c>
      <c r="C754" s="2" t="s">
        <v>16</v>
      </c>
      <c r="D754" s="51">
        <v>961323.22</v>
      </c>
      <c r="E754" s="51">
        <v>12753.5</v>
      </c>
      <c r="F754" s="1">
        <v>45444</v>
      </c>
      <c r="G754" s="1">
        <v>45828</v>
      </c>
      <c r="H754" s="2" t="s">
        <v>1140</v>
      </c>
      <c r="I754" s="2" t="s">
        <v>18</v>
      </c>
      <c r="J754">
        <f>Sheet1[[#This Row],[policy_end_date]]-Sheet1[[#This Row],[policy_start_date]]</f>
        <v>384</v>
      </c>
      <c r="K754" s="5">
        <f>(Sheet1[[#This Row],[policy_end_date]]-Sheet1[[#This Row],[policy_start_date]])/365</f>
        <v>1.0520547945205478</v>
      </c>
      <c r="L754" s="2" t="str">
        <f>IF(Sheet1[[#This Row],[coverage_amount]]&lt;300000,"Low",IF(Sheet1[[#This Row],[coverage_amount]]&lt;700000,"Medium","High"))</f>
        <v>High</v>
      </c>
      <c r="M754" s="2" t="str">
        <f>IF(Sheet1[[#This Row],[annual_premium]]&lt;15000,"Low",IF(Sheet1[[#This Row],[annual_premium]]&lt;35000,"Medium","High"))</f>
        <v>Low</v>
      </c>
      <c r="N754" s="2">
        <f>YEAR(Sheet1[[#This Row],[policy_start_date]])</f>
        <v>2024</v>
      </c>
      <c r="O754" s="2" t="str">
        <f>TEXT(Sheet1[[#This Row],[policy_start_date]],"mmm")</f>
        <v>Jun</v>
      </c>
      <c r="P754" s="2" t="str">
        <f>"Q"&amp;ROUNDUP(MONTH(Sheet1[[#This Row],[policy_start_date]])/3,0)</f>
        <v>Q2</v>
      </c>
      <c r="Q754" s="2">
        <f ca="1">DATEDIF(Sheet1[[#This Row],[policy_start_date]],TODAY(),"D")</f>
        <v>788</v>
      </c>
      <c r="R754" s="2">
        <f>YEAR(Sheet1[[#This Row],[policy_end_date]])</f>
        <v>2025</v>
      </c>
      <c r="S754" s="2" t="str">
        <f>TEXT(Sheet1[[#This Row],[policy_end_date]],"mmm")</f>
        <v>Jun</v>
      </c>
      <c r="T754" s="2" t="str">
        <f>IF(Sheet1[[#This Row],[status]]="Active","Active","Inactive")</f>
        <v>Inactive</v>
      </c>
      <c r="U754" s="6">
        <f>Sheet1[[#This Row],[coverage_amount]]/Sheet1[[#This Row],[annual_premium]]</f>
        <v>75.377207825302861</v>
      </c>
    </row>
    <row r="755" spans="1:21" x14ac:dyDescent="0.3">
      <c r="A755" s="2" t="s">
        <v>1680</v>
      </c>
      <c r="B755" s="2" t="s">
        <v>1681</v>
      </c>
      <c r="C755" s="2" t="s">
        <v>11</v>
      </c>
      <c r="D755" s="51">
        <v>260595.95</v>
      </c>
      <c r="E755" s="51">
        <v>4874.33</v>
      </c>
      <c r="F755" s="1">
        <v>44473</v>
      </c>
      <c r="G755" s="1">
        <v>45600</v>
      </c>
      <c r="H755" s="2" t="s">
        <v>28</v>
      </c>
      <c r="I755" s="2" t="s">
        <v>18</v>
      </c>
      <c r="J755">
        <f>Sheet1[[#This Row],[policy_end_date]]-Sheet1[[#This Row],[policy_start_date]]</f>
        <v>1127</v>
      </c>
      <c r="K755" s="5">
        <f>(Sheet1[[#This Row],[policy_end_date]]-Sheet1[[#This Row],[policy_start_date]])/365</f>
        <v>3.0876712328767124</v>
      </c>
      <c r="L755" s="2" t="str">
        <f>IF(Sheet1[[#This Row],[coverage_amount]]&lt;300000,"Low",IF(Sheet1[[#This Row],[coverage_amount]]&lt;700000,"Medium","High"))</f>
        <v>Low</v>
      </c>
      <c r="M755" s="2" t="str">
        <f>IF(Sheet1[[#This Row],[annual_premium]]&lt;15000,"Low",IF(Sheet1[[#This Row],[annual_premium]]&lt;35000,"Medium","High"))</f>
        <v>Low</v>
      </c>
      <c r="N755" s="2">
        <f>YEAR(Sheet1[[#This Row],[policy_start_date]])</f>
        <v>2021</v>
      </c>
      <c r="O755" s="2" t="str">
        <f>TEXT(Sheet1[[#This Row],[policy_start_date]],"mmm")</f>
        <v>Oct</v>
      </c>
      <c r="P755" s="2" t="str">
        <f>"Q"&amp;ROUNDUP(MONTH(Sheet1[[#This Row],[policy_start_date]])/3,0)</f>
        <v>Q4</v>
      </c>
      <c r="Q755" s="2">
        <f ca="1">DATEDIF(Sheet1[[#This Row],[policy_start_date]],TODAY(),"D")</f>
        <v>1759</v>
      </c>
      <c r="R755" s="2">
        <f>YEAR(Sheet1[[#This Row],[policy_end_date]])</f>
        <v>2024</v>
      </c>
      <c r="S755" s="2" t="str">
        <f>TEXT(Sheet1[[#This Row],[policy_end_date]],"mmm")</f>
        <v>Nov</v>
      </c>
      <c r="T755" s="2" t="str">
        <f>IF(Sheet1[[#This Row],[status]]="Active","Active","Inactive")</f>
        <v>Inactive</v>
      </c>
      <c r="U755" s="6">
        <f>Sheet1[[#This Row],[coverage_amount]]/Sheet1[[#This Row],[annual_premium]]</f>
        <v>53.462927212560501</v>
      </c>
    </row>
    <row r="756" spans="1:21" x14ac:dyDescent="0.3">
      <c r="A756" s="2" t="s">
        <v>1682</v>
      </c>
      <c r="B756" s="2" t="s">
        <v>1683</v>
      </c>
      <c r="C756" s="2" t="s">
        <v>35</v>
      </c>
      <c r="D756" s="51">
        <v>802995.26</v>
      </c>
      <c r="E756" s="51">
        <v>25448.31</v>
      </c>
      <c r="F756" s="1">
        <v>45244</v>
      </c>
      <c r="G756" s="1">
        <v>45605</v>
      </c>
      <c r="H756" s="2" t="s">
        <v>787</v>
      </c>
      <c r="I756" s="2" t="s">
        <v>18</v>
      </c>
      <c r="J756">
        <f>Sheet1[[#This Row],[policy_end_date]]-Sheet1[[#This Row],[policy_start_date]]</f>
        <v>361</v>
      </c>
      <c r="K756" s="5">
        <f>(Sheet1[[#This Row],[policy_end_date]]-Sheet1[[#This Row],[policy_start_date]])/365</f>
        <v>0.989041095890411</v>
      </c>
      <c r="L756" s="2" t="str">
        <f>IF(Sheet1[[#This Row],[coverage_amount]]&lt;300000,"Low",IF(Sheet1[[#This Row],[coverage_amount]]&lt;700000,"Medium","High"))</f>
        <v>High</v>
      </c>
      <c r="M756" s="2" t="str">
        <f>IF(Sheet1[[#This Row],[annual_premium]]&lt;15000,"Low",IF(Sheet1[[#This Row],[annual_premium]]&lt;35000,"Medium","High"))</f>
        <v>Medium</v>
      </c>
      <c r="N756" s="2">
        <f>YEAR(Sheet1[[#This Row],[policy_start_date]])</f>
        <v>2023</v>
      </c>
      <c r="O756" s="2" t="str">
        <f>TEXT(Sheet1[[#This Row],[policy_start_date]],"mmm")</f>
        <v>Nov</v>
      </c>
      <c r="P756" s="2" t="str">
        <f>"Q"&amp;ROUNDUP(MONTH(Sheet1[[#This Row],[policy_start_date]])/3,0)</f>
        <v>Q4</v>
      </c>
      <c r="Q756" s="2">
        <f ca="1">DATEDIF(Sheet1[[#This Row],[policy_start_date]],TODAY(),"D")</f>
        <v>988</v>
      </c>
      <c r="R756" s="2">
        <f>YEAR(Sheet1[[#This Row],[policy_end_date]])</f>
        <v>2024</v>
      </c>
      <c r="S756" s="2" t="str">
        <f>TEXT(Sheet1[[#This Row],[policy_end_date]],"mmm")</f>
        <v>Nov</v>
      </c>
      <c r="T756" s="2" t="str">
        <f>IF(Sheet1[[#This Row],[status]]="Active","Active","Inactive")</f>
        <v>Inactive</v>
      </c>
      <c r="U756" s="6">
        <f>Sheet1[[#This Row],[coverage_amount]]/Sheet1[[#This Row],[annual_premium]]</f>
        <v>31.553971953343854</v>
      </c>
    </row>
    <row r="757" spans="1:21" x14ac:dyDescent="0.3">
      <c r="A757" s="2" t="s">
        <v>1684</v>
      </c>
      <c r="B757" s="2" t="s">
        <v>1521</v>
      </c>
      <c r="C757" s="2" t="s">
        <v>35</v>
      </c>
      <c r="D757" s="51">
        <v>522030.36</v>
      </c>
      <c r="E757" s="51">
        <v>47299.07</v>
      </c>
      <c r="F757" s="1">
        <v>44915</v>
      </c>
      <c r="G757" s="1">
        <v>45405</v>
      </c>
      <c r="H757" s="2" t="s">
        <v>1380</v>
      </c>
      <c r="I757" s="2" t="s">
        <v>18</v>
      </c>
      <c r="J757">
        <f>Sheet1[[#This Row],[policy_end_date]]-Sheet1[[#This Row],[policy_start_date]]</f>
        <v>490</v>
      </c>
      <c r="K757" s="5">
        <f>(Sheet1[[#This Row],[policy_end_date]]-Sheet1[[#This Row],[policy_start_date]])/365</f>
        <v>1.3424657534246576</v>
      </c>
      <c r="L757" s="2" t="str">
        <f>IF(Sheet1[[#This Row],[coverage_amount]]&lt;300000,"Low",IF(Sheet1[[#This Row],[coverage_amount]]&lt;700000,"Medium","High"))</f>
        <v>Medium</v>
      </c>
      <c r="M757" s="2" t="str">
        <f>IF(Sheet1[[#This Row],[annual_premium]]&lt;15000,"Low",IF(Sheet1[[#This Row],[annual_premium]]&lt;35000,"Medium","High"))</f>
        <v>High</v>
      </c>
      <c r="N757" s="2">
        <f>YEAR(Sheet1[[#This Row],[policy_start_date]])</f>
        <v>2022</v>
      </c>
      <c r="O757" s="2" t="str">
        <f>TEXT(Sheet1[[#This Row],[policy_start_date]],"mmm")</f>
        <v>Dec</v>
      </c>
      <c r="P757" s="2" t="str">
        <f>"Q"&amp;ROUNDUP(MONTH(Sheet1[[#This Row],[policy_start_date]])/3,0)</f>
        <v>Q4</v>
      </c>
      <c r="Q757" s="2">
        <f ca="1">DATEDIF(Sheet1[[#This Row],[policy_start_date]],TODAY(),"D")</f>
        <v>1317</v>
      </c>
      <c r="R757" s="2">
        <f>YEAR(Sheet1[[#This Row],[policy_end_date]])</f>
        <v>2024</v>
      </c>
      <c r="S757" s="2" t="str">
        <f>TEXT(Sheet1[[#This Row],[policy_end_date]],"mmm")</f>
        <v>Apr</v>
      </c>
      <c r="T757" s="2" t="str">
        <f>IF(Sheet1[[#This Row],[status]]="Active","Active","Inactive")</f>
        <v>Inactive</v>
      </c>
      <c r="U757" s="6">
        <f>Sheet1[[#This Row],[coverage_amount]]/Sheet1[[#This Row],[annual_premium]]</f>
        <v>11.036799666462786</v>
      </c>
    </row>
    <row r="758" spans="1:21" x14ac:dyDescent="0.3">
      <c r="A758" s="2" t="s">
        <v>1685</v>
      </c>
      <c r="B758" s="2" t="s">
        <v>1686</v>
      </c>
      <c r="C758" s="2" t="s">
        <v>35</v>
      </c>
      <c r="D758" s="51">
        <v>857198.34</v>
      </c>
      <c r="E758" s="51">
        <v>24062.38</v>
      </c>
      <c r="F758" s="1">
        <v>44833</v>
      </c>
      <c r="G758" s="1">
        <v>45547</v>
      </c>
      <c r="H758" s="2" t="s">
        <v>429</v>
      </c>
      <c r="I758" s="2" t="s">
        <v>29</v>
      </c>
      <c r="J758">
        <f>Sheet1[[#This Row],[policy_end_date]]-Sheet1[[#This Row],[policy_start_date]]</f>
        <v>714</v>
      </c>
      <c r="K758" s="5">
        <f>(Sheet1[[#This Row],[policy_end_date]]-Sheet1[[#This Row],[policy_start_date]])/365</f>
        <v>1.9561643835616438</v>
      </c>
      <c r="L758" s="2" t="str">
        <f>IF(Sheet1[[#This Row],[coverage_amount]]&lt;300000,"Low",IF(Sheet1[[#This Row],[coverage_amount]]&lt;700000,"Medium","High"))</f>
        <v>High</v>
      </c>
      <c r="M758" s="2" t="str">
        <f>IF(Sheet1[[#This Row],[annual_premium]]&lt;15000,"Low",IF(Sheet1[[#This Row],[annual_premium]]&lt;35000,"Medium","High"))</f>
        <v>Medium</v>
      </c>
      <c r="N758" s="2">
        <f>YEAR(Sheet1[[#This Row],[policy_start_date]])</f>
        <v>2022</v>
      </c>
      <c r="O758" s="2" t="str">
        <f>TEXT(Sheet1[[#This Row],[policy_start_date]],"mmm")</f>
        <v>Sep</v>
      </c>
      <c r="P758" s="2" t="str">
        <f>"Q"&amp;ROUNDUP(MONTH(Sheet1[[#This Row],[policy_start_date]])/3,0)</f>
        <v>Q3</v>
      </c>
      <c r="Q758" s="2">
        <f ca="1">DATEDIF(Sheet1[[#This Row],[policy_start_date]],TODAY(),"D")</f>
        <v>1399</v>
      </c>
      <c r="R758" s="2">
        <f>YEAR(Sheet1[[#This Row],[policy_end_date]])</f>
        <v>2024</v>
      </c>
      <c r="S758" s="2" t="str">
        <f>TEXT(Sheet1[[#This Row],[policy_end_date]],"mmm")</f>
        <v>Sep</v>
      </c>
      <c r="T758" s="2" t="str">
        <f>IF(Sheet1[[#This Row],[status]]="Active","Active","Inactive")</f>
        <v>Inactive</v>
      </c>
      <c r="U758" s="6">
        <f>Sheet1[[#This Row],[coverage_amount]]/Sheet1[[#This Row],[annual_premium]]</f>
        <v>35.624004774257571</v>
      </c>
    </row>
    <row r="759" spans="1:21" x14ac:dyDescent="0.3">
      <c r="A759" s="2" t="s">
        <v>1687</v>
      </c>
      <c r="B759" s="2" t="s">
        <v>1688</v>
      </c>
      <c r="C759" s="2" t="s">
        <v>16</v>
      </c>
      <c r="D759" s="51">
        <v>109177.22</v>
      </c>
      <c r="E759" s="51">
        <v>48371.519999999997</v>
      </c>
      <c r="F759" s="1">
        <v>45428</v>
      </c>
      <c r="G759" s="1">
        <v>45849</v>
      </c>
      <c r="H759" s="2" t="s">
        <v>134</v>
      </c>
      <c r="I759" s="2" t="s">
        <v>13</v>
      </c>
      <c r="J759">
        <f>Sheet1[[#This Row],[policy_end_date]]-Sheet1[[#This Row],[policy_start_date]]</f>
        <v>421</v>
      </c>
      <c r="K759" s="5">
        <f>(Sheet1[[#This Row],[policy_end_date]]-Sheet1[[#This Row],[policy_start_date]])/365</f>
        <v>1.1534246575342466</v>
      </c>
      <c r="L759" s="2" t="str">
        <f>IF(Sheet1[[#This Row],[coverage_amount]]&lt;300000,"Low",IF(Sheet1[[#This Row],[coverage_amount]]&lt;700000,"Medium","High"))</f>
        <v>Low</v>
      </c>
      <c r="M759" s="2" t="str">
        <f>IF(Sheet1[[#This Row],[annual_premium]]&lt;15000,"Low",IF(Sheet1[[#This Row],[annual_premium]]&lt;35000,"Medium","High"))</f>
        <v>High</v>
      </c>
      <c r="N759" s="2">
        <f>YEAR(Sheet1[[#This Row],[policy_start_date]])</f>
        <v>2024</v>
      </c>
      <c r="O759" s="2" t="str">
        <f>TEXT(Sheet1[[#This Row],[policy_start_date]],"mmm")</f>
        <v>May</v>
      </c>
      <c r="P759" s="2" t="str">
        <f>"Q"&amp;ROUNDUP(MONTH(Sheet1[[#This Row],[policy_start_date]])/3,0)</f>
        <v>Q2</v>
      </c>
      <c r="Q759" s="2">
        <f ca="1">DATEDIF(Sheet1[[#This Row],[policy_start_date]],TODAY(),"D")</f>
        <v>804</v>
      </c>
      <c r="R759" s="2">
        <f>YEAR(Sheet1[[#This Row],[policy_end_date]])</f>
        <v>2025</v>
      </c>
      <c r="S759" s="2" t="str">
        <f>TEXT(Sheet1[[#This Row],[policy_end_date]],"mmm")</f>
        <v>Jul</v>
      </c>
      <c r="T759" s="2" t="str">
        <f>IF(Sheet1[[#This Row],[status]]="Active","Active","Inactive")</f>
        <v>Active</v>
      </c>
      <c r="U759" s="6">
        <f>Sheet1[[#This Row],[coverage_amount]]/Sheet1[[#This Row],[annual_premium]]</f>
        <v>2.2570558047379947</v>
      </c>
    </row>
    <row r="760" spans="1:21" x14ac:dyDescent="0.3">
      <c r="A760" s="2" t="s">
        <v>1689</v>
      </c>
      <c r="B760" s="2" t="s">
        <v>1690</v>
      </c>
      <c r="C760" s="2" t="s">
        <v>27</v>
      </c>
      <c r="D760" s="51">
        <v>840799.74</v>
      </c>
      <c r="E760" s="51">
        <v>37251.35</v>
      </c>
      <c r="F760" s="1">
        <v>45373</v>
      </c>
      <c r="G760" s="1">
        <v>45730</v>
      </c>
      <c r="H760" s="2" t="s">
        <v>1691</v>
      </c>
      <c r="I760" s="2" t="s">
        <v>18</v>
      </c>
      <c r="J760">
        <f>Sheet1[[#This Row],[policy_end_date]]-Sheet1[[#This Row],[policy_start_date]]</f>
        <v>357</v>
      </c>
      <c r="K760" s="5">
        <f>(Sheet1[[#This Row],[policy_end_date]]-Sheet1[[#This Row],[policy_start_date]])/365</f>
        <v>0.9780821917808219</v>
      </c>
      <c r="L760" s="2" t="str">
        <f>IF(Sheet1[[#This Row],[coverage_amount]]&lt;300000,"Low",IF(Sheet1[[#This Row],[coverage_amount]]&lt;700000,"Medium","High"))</f>
        <v>High</v>
      </c>
      <c r="M760" s="2" t="str">
        <f>IF(Sheet1[[#This Row],[annual_premium]]&lt;15000,"Low",IF(Sheet1[[#This Row],[annual_premium]]&lt;35000,"Medium","High"))</f>
        <v>High</v>
      </c>
      <c r="N760" s="2">
        <f>YEAR(Sheet1[[#This Row],[policy_start_date]])</f>
        <v>2024</v>
      </c>
      <c r="O760" s="2" t="str">
        <f>TEXT(Sheet1[[#This Row],[policy_start_date]],"mmm")</f>
        <v>Mar</v>
      </c>
      <c r="P760" s="2" t="str">
        <f>"Q"&amp;ROUNDUP(MONTH(Sheet1[[#This Row],[policy_start_date]])/3,0)</f>
        <v>Q1</v>
      </c>
      <c r="Q760" s="2">
        <f ca="1">DATEDIF(Sheet1[[#This Row],[policy_start_date]],TODAY(),"D")</f>
        <v>859</v>
      </c>
      <c r="R760" s="2">
        <f>YEAR(Sheet1[[#This Row],[policy_end_date]])</f>
        <v>2025</v>
      </c>
      <c r="S760" s="2" t="str">
        <f>TEXT(Sheet1[[#This Row],[policy_end_date]],"mmm")</f>
        <v>Mar</v>
      </c>
      <c r="T760" s="2" t="str">
        <f>IF(Sheet1[[#This Row],[status]]="Active","Active","Inactive")</f>
        <v>Inactive</v>
      </c>
      <c r="U760" s="6">
        <f>Sheet1[[#This Row],[coverage_amount]]/Sheet1[[#This Row],[annual_premium]]</f>
        <v>22.570987091742985</v>
      </c>
    </row>
    <row r="761" spans="1:21" x14ac:dyDescent="0.3">
      <c r="A761" s="2" t="s">
        <v>1692</v>
      </c>
      <c r="B761" s="2" t="s">
        <v>1693</v>
      </c>
      <c r="C761" s="2" t="s">
        <v>35</v>
      </c>
      <c r="D761" s="51">
        <v>332385.48</v>
      </c>
      <c r="E761" s="51">
        <v>45512.25</v>
      </c>
      <c r="F761" s="1">
        <v>44381</v>
      </c>
      <c r="G761" s="1">
        <v>45751</v>
      </c>
      <c r="H761" s="2" t="s">
        <v>90</v>
      </c>
      <c r="I761" s="2" t="s">
        <v>29</v>
      </c>
      <c r="J761">
        <f>Sheet1[[#This Row],[policy_end_date]]-Sheet1[[#This Row],[policy_start_date]]</f>
        <v>1370</v>
      </c>
      <c r="K761" s="5">
        <f>(Sheet1[[#This Row],[policy_end_date]]-Sheet1[[#This Row],[policy_start_date]])/365</f>
        <v>3.7534246575342465</v>
      </c>
      <c r="L761" s="2" t="str">
        <f>IF(Sheet1[[#This Row],[coverage_amount]]&lt;300000,"Low",IF(Sheet1[[#This Row],[coverage_amount]]&lt;700000,"Medium","High"))</f>
        <v>Medium</v>
      </c>
      <c r="M761" s="2" t="str">
        <f>IF(Sheet1[[#This Row],[annual_premium]]&lt;15000,"Low",IF(Sheet1[[#This Row],[annual_premium]]&lt;35000,"Medium","High"))</f>
        <v>High</v>
      </c>
      <c r="N761" s="2">
        <f>YEAR(Sheet1[[#This Row],[policy_start_date]])</f>
        <v>2021</v>
      </c>
      <c r="O761" s="2" t="str">
        <f>TEXT(Sheet1[[#This Row],[policy_start_date]],"mmm")</f>
        <v>Jul</v>
      </c>
      <c r="P761" s="2" t="str">
        <f>"Q"&amp;ROUNDUP(MONTH(Sheet1[[#This Row],[policy_start_date]])/3,0)</f>
        <v>Q3</v>
      </c>
      <c r="Q761" s="2">
        <f ca="1">DATEDIF(Sheet1[[#This Row],[policy_start_date]],TODAY(),"D")</f>
        <v>1851</v>
      </c>
      <c r="R761" s="2">
        <f>YEAR(Sheet1[[#This Row],[policy_end_date]])</f>
        <v>2025</v>
      </c>
      <c r="S761" s="2" t="str">
        <f>TEXT(Sheet1[[#This Row],[policy_end_date]],"mmm")</f>
        <v>Apr</v>
      </c>
      <c r="T761" s="2" t="str">
        <f>IF(Sheet1[[#This Row],[status]]="Active","Active","Inactive")</f>
        <v>Inactive</v>
      </c>
      <c r="U761" s="6">
        <f>Sheet1[[#This Row],[coverage_amount]]/Sheet1[[#This Row],[annual_premium]]</f>
        <v>7.3032091360018452</v>
      </c>
    </row>
    <row r="762" spans="1:21" x14ac:dyDescent="0.3">
      <c r="A762" s="2" t="s">
        <v>1694</v>
      </c>
      <c r="B762" s="2" t="s">
        <v>1695</v>
      </c>
      <c r="C762" s="2" t="s">
        <v>35</v>
      </c>
      <c r="D762" s="51">
        <v>246573.22</v>
      </c>
      <c r="E762" s="51">
        <v>31887.98</v>
      </c>
      <c r="F762" s="1">
        <v>44671</v>
      </c>
      <c r="G762" s="1">
        <v>45612</v>
      </c>
      <c r="H762" s="2" t="s">
        <v>617</v>
      </c>
      <c r="I762" s="2" t="s">
        <v>29</v>
      </c>
      <c r="J762">
        <f>Sheet1[[#This Row],[policy_end_date]]-Sheet1[[#This Row],[policy_start_date]]</f>
        <v>941</v>
      </c>
      <c r="K762" s="5">
        <f>(Sheet1[[#This Row],[policy_end_date]]-Sheet1[[#This Row],[policy_start_date]])/365</f>
        <v>2.5780821917808221</v>
      </c>
      <c r="L762" s="2" t="str">
        <f>IF(Sheet1[[#This Row],[coverage_amount]]&lt;300000,"Low",IF(Sheet1[[#This Row],[coverage_amount]]&lt;700000,"Medium","High"))</f>
        <v>Low</v>
      </c>
      <c r="M762" s="2" t="str">
        <f>IF(Sheet1[[#This Row],[annual_premium]]&lt;15000,"Low",IF(Sheet1[[#This Row],[annual_premium]]&lt;35000,"Medium","High"))</f>
        <v>Medium</v>
      </c>
      <c r="N762" s="2">
        <f>YEAR(Sheet1[[#This Row],[policy_start_date]])</f>
        <v>2022</v>
      </c>
      <c r="O762" s="2" t="str">
        <f>TEXT(Sheet1[[#This Row],[policy_start_date]],"mmm")</f>
        <v>Apr</v>
      </c>
      <c r="P762" s="2" t="str">
        <f>"Q"&amp;ROUNDUP(MONTH(Sheet1[[#This Row],[policy_start_date]])/3,0)</f>
        <v>Q2</v>
      </c>
      <c r="Q762" s="2">
        <f ca="1">DATEDIF(Sheet1[[#This Row],[policy_start_date]],TODAY(),"D")</f>
        <v>1561</v>
      </c>
      <c r="R762" s="2">
        <f>YEAR(Sheet1[[#This Row],[policy_end_date]])</f>
        <v>2024</v>
      </c>
      <c r="S762" s="2" t="str">
        <f>TEXT(Sheet1[[#This Row],[policy_end_date]],"mmm")</f>
        <v>Nov</v>
      </c>
      <c r="T762" s="2" t="str">
        <f>IF(Sheet1[[#This Row],[status]]="Active","Active","Inactive")</f>
        <v>Inactive</v>
      </c>
      <c r="U762" s="6">
        <f>Sheet1[[#This Row],[coverage_amount]]/Sheet1[[#This Row],[annual_premium]]</f>
        <v>7.7324816435534647</v>
      </c>
    </row>
    <row r="763" spans="1:21" x14ac:dyDescent="0.3">
      <c r="A763" s="2" t="s">
        <v>1696</v>
      </c>
      <c r="B763" s="2" t="s">
        <v>1697</v>
      </c>
      <c r="C763" s="2" t="s">
        <v>35</v>
      </c>
      <c r="D763" s="51">
        <v>434017.6</v>
      </c>
      <c r="E763" s="51">
        <v>21492.41</v>
      </c>
      <c r="F763" s="1">
        <v>44738</v>
      </c>
      <c r="G763" s="1">
        <v>45730</v>
      </c>
      <c r="H763" s="2" t="s">
        <v>1226</v>
      </c>
      <c r="I763" s="2" t="s">
        <v>13</v>
      </c>
      <c r="J763">
        <f>Sheet1[[#This Row],[policy_end_date]]-Sheet1[[#This Row],[policy_start_date]]</f>
        <v>992</v>
      </c>
      <c r="K763" s="5">
        <f>(Sheet1[[#This Row],[policy_end_date]]-Sheet1[[#This Row],[policy_start_date]])/365</f>
        <v>2.7178082191780821</v>
      </c>
      <c r="L763" s="2" t="str">
        <f>IF(Sheet1[[#This Row],[coverage_amount]]&lt;300000,"Low",IF(Sheet1[[#This Row],[coverage_amount]]&lt;700000,"Medium","High"))</f>
        <v>Medium</v>
      </c>
      <c r="M763" s="2" t="str">
        <f>IF(Sheet1[[#This Row],[annual_premium]]&lt;15000,"Low",IF(Sheet1[[#This Row],[annual_premium]]&lt;35000,"Medium","High"))</f>
        <v>Medium</v>
      </c>
      <c r="N763" s="2">
        <f>YEAR(Sheet1[[#This Row],[policy_start_date]])</f>
        <v>2022</v>
      </c>
      <c r="O763" s="2" t="str">
        <f>TEXT(Sheet1[[#This Row],[policy_start_date]],"mmm")</f>
        <v>Jun</v>
      </c>
      <c r="P763" s="2" t="str">
        <f>"Q"&amp;ROUNDUP(MONTH(Sheet1[[#This Row],[policy_start_date]])/3,0)</f>
        <v>Q2</v>
      </c>
      <c r="Q763" s="2">
        <f ca="1">DATEDIF(Sheet1[[#This Row],[policy_start_date]],TODAY(),"D")</f>
        <v>1494</v>
      </c>
      <c r="R763" s="2">
        <f>YEAR(Sheet1[[#This Row],[policy_end_date]])</f>
        <v>2025</v>
      </c>
      <c r="S763" s="2" t="str">
        <f>TEXT(Sheet1[[#This Row],[policy_end_date]],"mmm")</f>
        <v>Mar</v>
      </c>
      <c r="T763" s="2" t="str">
        <f>IF(Sheet1[[#This Row],[status]]="Active","Active","Inactive")</f>
        <v>Active</v>
      </c>
      <c r="U763" s="6">
        <f>Sheet1[[#This Row],[coverage_amount]]/Sheet1[[#This Row],[annual_premium]]</f>
        <v>20.19399406581207</v>
      </c>
    </row>
    <row r="764" spans="1:21" x14ac:dyDescent="0.3">
      <c r="A764" s="2" t="s">
        <v>1698</v>
      </c>
      <c r="B764" s="2" t="s">
        <v>1699</v>
      </c>
      <c r="C764" s="2" t="s">
        <v>16</v>
      </c>
      <c r="D764" s="51">
        <v>196919.24</v>
      </c>
      <c r="E764" s="51">
        <v>40162.04</v>
      </c>
      <c r="F764" s="1">
        <v>44413</v>
      </c>
      <c r="G764" s="1">
        <v>44690</v>
      </c>
      <c r="H764" s="2" t="s">
        <v>231</v>
      </c>
      <c r="I764" s="2" t="s">
        <v>13</v>
      </c>
      <c r="J764">
        <f>Sheet1[[#This Row],[policy_end_date]]-Sheet1[[#This Row],[policy_start_date]]</f>
        <v>277</v>
      </c>
      <c r="K764" s="5">
        <f>(Sheet1[[#This Row],[policy_end_date]]-Sheet1[[#This Row],[policy_start_date]])/365</f>
        <v>0.75890410958904109</v>
      </c>
      <c r="L764" s="2" t="str">
        <f>IF(Sheet1[[#This Row],[coverage_amount]]&lt;300000,"Low",IF(Sheet1[[#This Row],[coverage_amount]]&lt;700000,"Medium","High"))</f>
        <v>Low</v>
      </c>
      <c r="M764" s="2" t="str">
        <f>IF(Sheet1[[#This Row],[annual_premium]]&lt;15000,"Low",IF(Sheet1[[#This Row],[annual_premium]]&lt;35000,"Medium","High"))</f>
        <v>High</v>
      </c>
      <c r="N764" s="2">
        <f>YEAR(Sheet1[[#This Row],[policy_start_date]])</f>
        <v>2021</v>
      </c>
      <c r="O764" s="2" t="str">
        <f>TEXT(Sheet1[[#This Row],[policy_start_date]],"mmm")</f>
        <v>Aug</v>
      </c>
      <c r="P764" s="2" t="str">
        <f>"Q"&amp;ROUNDUP(MONTH(Sheet1[[#This Row],[policy_start_date]])/3,0)</f>
        <v>Q3</v>
      </c>
      <c r="Q764" s="2">
        <f ca="1">DATEDIF(Sheet1[[#This Row],[policy_start_date]],TODAY(),"D")</f>
        <v>1819</v>
      </c>
      <c r="R764" s="2">
        <f>YEAR(Sheet1[[#This Row],[policy_end_date]])</f>
        <v>2022</v>
      </c>
      <c r="S764" s="2" t="str">
        <f>TEXT(Sheet1[[#This Row],[policy_end_date]],"mmm")</f>
        <v>May</v>
      </c>
      <c r="T764" s="2" t="str">
        <f>IF(Sheet1[[#This Row],[status]]="Active","Active","Inactive")</f>
        <v>Active</v>
      </c>
      <c r="U764" s="6">
        <f>Sheet1[[#This Row],[coverage_amount]]/Sheet1[[#This Row],[annual_premium]]</f>
        <v>4.9031184670898185</v>
      </c>
    </row>
    <row r="765" spans="1:21" x14ac:dyDescent="0.3">
      <c r="A765" s="2" t="s">
        <v>1700</v>
      </c>
      <c r="B765" s="2" t="s">
        <v>1701</v>
      </c>
      <c r="C765" s="2" t="s">
        <v>16</v>
      </c>
      <c r="D765" s="51">
        <v>824913.87</v>
      </c>
      <c r="E765" s="51">
        <v>20447.11</v>
      </c>
      <c r="F765" s="1">
        <v>44537</v>
      </c>
      <c r="G765" s="1">
        <v>44940</v>
      </c>
      <c r="H765" s="2" t="s">
        <v>40</v>
      </c>
      <c r="I765" s="2" t="s">
        <v>29</v>
      </c>
      <c r="J765">
        <f>Sheet1[[#This Row],[policy_end_date]]-Sheet1[[#This Row],[policy_start_date]]</f>
        <v>403</v>
      </c>
      <c r="K765" s="5">
        <f>(Sheet1[[#This Row],[policy_end_date]]-Sheet1[[#This Row],[policy_start_date]])/365</f>
        <v>1.1041095890410959</v>
      </c>
      <c r="L765" s="2" t="str">
        <f>IF(Sheet1[[#This Row],[coverage_amount]]&lt;300000,"Low",IF(Sheet1[[#This Row],[coverage_amount]]&lt;700000,"Medium","High"))</f>
        <v>High</v>
      </c>
      <c r="M765" s="2" t="str">
        <f>IF(Sheet1[[#This Row],[annual_premium]]&lt;15000,"Low",IF(Sheet1[[#This Row],[annual_premium]]&lt;35000,"Medium","High"))</f>
        <v>Medium</v>
      </c>
      <c r="N765" s="2">
        <f>YEAR(Sheet1[[#This Row],[policy_start_date]])</f>
        <v>2021</v>
      </c>
      <c r="O765" s="2" t="str">
        <f>TEXT(Sheet1[[#This Row],[policy_start_date]],"mmm")</f>
        <v>Dec</v>
      </c>
      <c r="P765" s="2" t="str">
        <f>"Q"&amp;ROUNDUP(MONTH(Sheet1[[#This Row],[policy_start_date]])/3,0)</f>
        <v>Q4</v>
      </c>
      <c r="Q765" s="2">
        <f ca="1">DATEDIF(Sheet1[[#This Row],[policy_start_date]],TODAY(),"D")</f>
        <v>1695</v>
      </c>
      <c r="R765" s="2">
        <f>YEAR(Sheet1[[#This Row],[policy_end_date]])</f>
        <v>2023</v>
      </c>
      <c r="S765" s="2" t="str">
        <f>TEXT(Sheet1[[#This Row],[policy_end_date]],"mmm")</f>
        <v>Jan</v>
      </c>
      <c r="T765" s="2" t="str">
        <f>IF(Sheet1[[#This Row],[status]]="Active","Active","Inactive")</f>
        <v>Inactive</v>
      </c>
      <c r="U765" s="6">
        <f>Sheet1[[#This Row],[coverage_amount]]/Sheet1[[#This Row],[annual_premium]]</f>
        <v>40.343787948516926</v>
      </c>
    </row>
    <row r="766" spans="1:21" x14ac:dyDescent="0.3">
      <c r="A766" s="2" t="s">
        <v>1702</v>
      </c>
      <c r="B766" s="2" t="s">
        <v>1703</v>
      </c>
      <c r="C766" s="2" t="s">
        <v>39</v>
      </c>
      <c r="D766" s="51">
        <v>638023.99</v>
      </c>
      <c r="E766" s="51">
        <v>38036.620000000003</v>
      </c>
      <c r="F766" s="1">
        <v>45347</v>
      </c>
      <c r="G766" s="1">
        <v>45615</v>
      </c>
      <c r="H766" s="2" t="s">
        <v>1704</v>
      </c>
      <c r="I766" s="2" t="s">
        <v>13</v>
      </c>
      <c r="J766">
        <f>Sheet1[[#This Row],[policy_end_date]]-Sheet1[[#This Row],[policy_start_date]]</f>
        <v>268</v>
      </c>
      <c r="K766" s="5">
        <f>(Sheet1[[#This Row],[policy_end_date]]-Sheet1[[#This Row],[policy_start_date]])/365</f>
        <v>0.73424657534246573</v>
      </c>
      <c r="L766" s="2" t="str">
        <f>IF(Sheet1[[#This Row],[coverage_amount]]&lt;300000,"Low",IF(Sheet1[[#This Row],[coverage_amount]]&lt;700000,"Medium","High"))</f>
        <v>Medium</v>
      </c>
      <c r="M766" s="2" t="str">
        <f>IF(Sheet1[[#This Row],[annual_premium]]&lt;15000,"Low",IF(Sheet1[[#This Row],[annual_premium]]&lt;35000,"Medium","High"))</f>
        <v>High</v>
      </c>
      <c r="N766" s="2">
        <f>YEAR(Sheet1[[#This Row],[policy_start_date]])</f>
        <v>2024</v>
      </c>
      <c r="O766" s="2" t="str">
        <f>TEXT(Sheet1[[#This Row],[policy_start_date]],"mmm")</f>
        <v>Feb</v>
      </c>
      <c r="P766" s="2" t="str">
        <f>"Q"&amp;ROUNDUP(MONTH(Sheet1[[#This Row],[policy_start_date]])/3,0)</f>
        <v>Q1</v>
      </c>
      <c r="Q766" s="2">
        <f ca="1">DATEDIF(Sheet1[[#This Row],[policy_start_date]],TODAY(),"D")</f>
        <v>885</v>
      </c>
      <c r="R766" s="2">
        <f>YEAR(Sheet1[[#This Row],[policy_end_date]])</f>
        <v>2024</v>
      </c>
      <c r="S766" s="2" t="str">
        <f>TEXT(Sheet1[[#This Row],[policy_end_date]],"mmm")</f>
        <v>Nov</v>
      </c>
      <c r="T766" s="2" t="str">
        <f>IF(Sheet1[[#This Row],[status]]="Active","Active","Inactive")</f>
        <v>Active</v>
      </c>
      <c r="U766" s="6">
        <f>Sheet1[[#This Row],[coverage_amount]]/Sheet1[[#This Row],[annual_premium]]</f>
        <v>16.773940218662961</v>
      </c>
    </row>
    <row r="767" spans="1:21" x14ac:dyDescent="0.3">
      <c r="A767" s="2" t="s">
        <v>1705</v>
      </c>
      <c r="B767" s="2" t="s">
        <v>110</v>
      </c>
      <c r="C767" s="2" t="s">
        <v>11</v>
      </c>
      <c r="D767" s="51">
        <v>907500.45</v>
      </c>
      <c r="E767" s="51">
        <v>20709.86</v>
      </c>
      <c r="F767" s="1">
        <v>44586</v>
      </c>
      <c r="G767" s="1">
        <v>45195</v>
      </c>
      <c r="H767" s="2" t="s">
        <v>358</v>
      </c>
      <c r="I767" s="2" t="s">
        <v>18</v>
      </c>
      <c r="J767">
        <f>Sheet1[[#This Row],[policy_end_date]]-Sheet1[[#This Row],[policy_start_date]]</f>
        <v>609</v>
      </c>
      <c r="K767" s="5">
        <f>(Sheet1[[#This Row],[policy_end_date]]-Sheet1[[#This Row],[policy_start_date]])/365</f>
        <v>1.6684931506849314</v>
      </c>
      <c r="L767" s="2" t="str">
        <f>IF(Sheet1[[#This Row],[coverage_amount]]&lt;300000,"Low",IF(Sheet1[[#This Row],[coverage_amount]]&lt;700000,"Medium","High"))</f>
        <v>High</v>
      </c>
      <c r="M767" s="2" t="str">
        <f>IF(Sheet1[[#This Row],[annual_premium]]&lt;15000,"Low",IF(Sheet1[[#This Row],[annual_premium]]&lt;35000,"Medium","High"))</f>
        <v>Medium</v>
      </c>
      <c r="N767" s="2">
        <f>YEAR(Sheet1[[#This Row],[policy_start_date]])</f>
        <v>2022</v>
      </c>
      <c r="O767" s="2" t="str">
        <f>TEXT(Sheet1[[#This Row],[policy_start_date]],"mmm")</f>
        <v>Jan</v>
      </c>
      <c r="P767" s="2" t="str">
        <f>"Q"&amp;ROUNDUP(MONTH(Sheet1[[#This Row],[policy_start_date]])/3,0)</f>
        <v>Q1</v>
      </c>
      <c r="Q767" s="2">
        <f ca="1">DATEDIF(Sheet1[[#This Row],[policy_start_date]],TODAY(),"D")</f>
        <v>1646</v>
      </c>
      <c r="R767" s="2">
        <f>YEAR(Sheet1[[#This Row],[policy_end_date]])</f>
        <v>2023</v>
      </c>
      <c r="S767" s="2" t="str">
        <f>TEXT(Sheet1[[#This Row],[policy_end_date]],"mmm")</f>
        <v>Sep</v>
      </c>
      <c r="T767" s="2" t="str">
        <f>IF(Sheet1[[#This Row],[status]]="Active","Active","Inactive")</f>
        <v>Inactive</v>
      </c>
      <c r="U767" s="6">
        <f>Sheet1[[#This Row],[coverage_amount]]/Sheet1[[#This Row],[annual_premium]]</f>
        <v>43.819728863449583</v>
      </c>
    </row>
    <row r="768" spans="1:21" x14ac:dyDescent="0.3">
      <c r="A768" s="2" t="s">
        <v>1706</v>
      </c>
      <c r="B768" s="2" t="s">
        <v>1707</v>
      </c>
      <c r="C768" s="2" t="s">
        <v>35</v>
      </c>
      <c r="D768" s="51">
        <v>108678.67</v>
      </c>
      <c r="E768" s="51">
        <v>46539.65</v>
      </c>
      <c r="F768" s="1">
        <v>45075</v>
      </c>
      <c r="G768" s="1">
        <v>45317</v>
      </c>
      <c r="H768" s="2" t="s">
        <v>348</v>
      </c>
      <c r="I768" s="2" t="s">
        <v>18</v>
      </c>
      <c r="J768">
        <f>Sheet1[[#This Row],[policy_end_date]]-Sheet1[[#This Row],[policy_start_date]]</f>
        <v>242</v>
      </c>
      <c r="K768" s="5">
        <f>(Sheet1[[#This Row],[policy_end_date]]-Sheet1[[#This Row],[policy_start_date]])/365</f>
        <v>0.66301369863013704</v>
      </c>
      <c r="L768" s="2" t="str">
        <f>IF(Sheet1[[#This Row],[coverage_amount]]&lt;300000,"Low",IF(Sheet1[[#This Row],[coverage_amount]]&lt;700000,"Medium","High"))</f>
        <v>Low</v>
      </c>
      <c r="M768" s="2" t="str">
        <f>IF(Sheet1[[#This Row],[annual_premium]]&lt;15000,"Low",IF(Sheet1[[#This Row],[annual_premium]]&lt;35000,"Medium","High"))</f>
        <v>High</v>
      </c>
      <c r="N768" s="2">
        <f>YEAR(Sheet1[[#This Row],[policy_start_date]])</f>
        <v>2023</v>
      </c>
      <c r="O768" s="2" t="str">
        <f>TEXT(Sheet1[[#This Row],[policy_start_date]],"mmm")</f>
        <v>May</v>
      </c>
      <c r="P768" s="2" t="str">
        <f>"Q"&amp;ROUNDUP(MONTH(Sheet1[[#This Row],[policy_start_date]])/3,0)</f>
        <v>Q2</v>
      </c>
      <c r="Q768" s="2">
        <f ca="1">DATEDIF(Sheet1[[#This Row],[policy_start_date]],TODAY(),"D")</f>
        <v>1157</v>
      </c>
      <c r="R768" s="2">
        <f>YEAR(Sheet1[[#This Row],[policy_end_date]])</f>
        <v>2024</v>
      </c>
      <c r="S768" s="2" t="str">
        <f>TEXT(Sheet1[[#This Row],[policy_end_date]],"mmm")</f>
        <v>Jan</v>
      </c>
      <c r="T768" s="2" t="str">
        <f>IF(Sheet1[[#This Row],[status]]="Active","Active","Inactive")</f>
        <v>Inactive</v>
      </c>
      <c r="U768" s="6">
        <f>Sheet1[[#This Row],[coverage_amount]]/Sheet1[[#This Row],[annual_premium]]</f>
        <v>2.3351845147095003</v>
      </c>
    </row>
    <row r="769" spans="1:21" x14ac:dyDescent="0.3">
      <c r="A769" s="2" t="s">
        <v>1708</v>
      </c>
      <c r="B769" s="2" t="s">
        <v>1709</v>
      </c>
      <c r="C769" s="2" t="s">
        <v>16</v>
      </c>
      <c r="D769" s="51">
        <v>494069.81</v>
      </c>
      <c r="E769" s="51">
        <v>24267.13</v>
      </c>
      <c r="F769" s="1">
        <v>45343</v>
      </c>
      <c r="G769" s="1">
        <v>45794</v>
      </c>
      <c r="H769" s="2" t="s">
        <v>292</v>
      </c>
      <c r="I769" s="2" t="s">
        <v>29</v>
      </c>
      <c r="J769">
        <f>Sheet1[[#This Row],[policy_end_date]]-Sheet1[[#This Row],[policy_start_date]]</f>
        <v>451</v>
      </c>
      <c r="K769" s="5">
        <f>(Sheet1[[#This Row],[policy_end_date]]-Sheet1[[#This Row],[policy_start_date]])/365</f>
        <v>1.2356164383561643</v>
      </c>
      <c r="L769" s="2" t="str">
        <f>IF(Sheet1[[#This Row],[coverage_amount]]&lt;300000,"Low",IF(Sheet1[[#This Row],[coverage_amount]]&lt;700000,"Medium","High"))</f>
        <v>Medium</v>
      </c>
      <c r="M769" s="2" t="str">
        <f>IF(Sheet1[[#This Row],[annual_premium]]&lt;15000,"Low",IF(Sheet1[[#This Row],[annual_premium]]&lt;35000,"Medium","High"))</f>
        <v>Medium</v>
      </c>
      <c r="N769" s="2">
        <f>YEAR(Sheet1[[#This Row],[policy_start_date]])</f>
        <v>2024</v>
      </c>
      <c r="O769" s="2" t="str">
        <f>TEXT(Sheet1[[#This Row],[policy_start_date]],"mmm")</f>
        <v>Feb</v>
      </c>
      <c r="P769" s="2" t="str">
        <f>"Q"&amp;ROUNDUP(MONTH(Sheet1[[#This Row],[policy_start_date]])/3,0)</f>
        <v>Q1</v>
      </c>
      <c r="Q769" s="2">
        <f ca="1">DATEDIF(Sheet1[[#This Row],[policy_start_date]],TODAY(),"D")</f>
        <v>889</v>
      </c>
      <c r="R769" s="2">
        <f>YEAR(Sheet1[[#This Row],[policy_end_date]])</f>
        <v>2025</v>
      </c>
      <c r="S769" s="2" t="str">
        <f>TEXT(Sheet1[[#This Row],[policy_end_date]],"mmm")</f>
        <v>May</v>
      </c>
      <c r="T769" s="2" t="str">
        <f>IF(Sheet1[[#This Row],[status]]="Active","Active","Inactive")</f>
        <v>Inactive</v>
      </c>
      <c r="U769" s="6">
        <f>Sheet1[[#This Row],[coverage_amount]]/Sheet1[[#This Row],[annual_premium]]</f>
        <v>20.359630908146119</v>
      </c>
    </row>
    <row r="770" spans="1:21" x14ac:dyDescent="0.3">
      <c r="A770" s="2" t="s">
        <v>1710</v>
      </c>
      <c r="B770" s="2" t="s">
        <v>1711</v>
      </c>
      <c r="C770" s="2" t="s">
        <v>27</v>
      </c>
      <c r="D770" s="51">
        <v>823838.5</v>
      </c>
      <c r="E770" s="51">
        <v>22198.79</v>
      </c>
      <c r="F770" s="1">
        <v>44983</v>
      </c>
      <c r="G770" s="1">
        <v>45718</v>
      </c>
      <c r="H770" s="2" t="s">
        <v>594</v>
      </c>
      <c r="I770" s="2" t="s">
        <v>29</v>
      </c>
      <c r="J770">
        <f>Sheet1[[#This Row],[policy_end_date]]-Sheet1[[#This Row],[policy_start_date]]</f>
        <v>735</v>
      </c>
      <c r="K770" s="5">
        <f>(Sheet1[[#This Row],[policy_end_date]]-Sheet1[[#This Row],[policy_start_date]])/365</f>
        <v>2.0136986301369864</v>
      </c>
      <c r="L770" s="2" t="str">
        <f>IF(Sheet1[[#This Row],[coverage_amount]]&lt;300000,"Low",IF(Sheet1[[#This Row],[coverage_amount]]&lt;700000,"Medium","High"))</f>
        <v>High</v>
      </c>
      <c r="M770" s="2" t="str">
        <f>IF(Sheet1[[#This Row],[annual_premium]]&lt;15000,"Low",IF(Sheet1[[#This Row],[annual_premium]]&lt;35000,"Medium","High"))</f>
        <v>Medium</v>
      </c>
      <c r="N770" s="2">
        <f>YEAR(Sheet1[[#This Row],[policy_start_date]])</f>
        <v>2023</v>
      </c>
      <c r="O770" s="2" t="str">
        <f>TEXT(Sheet1[[#This Row],[policy_start_date]],"mmm")</f>
        <v>Feb</v>
      </c>
      <c r="P770" s="2" t="str">
        <f>"Q"&amp;ROUNDUP(MONTH(Sheet1[[#This Row],[policy_start_date]])/3,0)</f>
        <v>Q1</v>
      </c>
      <c r="Q770" s="2">
        <f ca="1">DATEDIF(Sheet1[[#This Row],[policy_start_date]],TODAY(),"D")</f>
        <v>1249</v>
      </c>
      <c r="R770" s="2">
        <f>YEAR(Sheet1[[#This Row],[policy_end_date]])</f>
        <v>2025</v>
      </c>
      <c r="S770" s="2" t="str">
        <f>TEXT(Sheet1[[#This Row],[policy_end_date]],"mmm")</f>
        <v>Mar</v>
      </c>
      <c r="T770" s="2" t="str">
        <f>IF(Sheet1[[#This Row],[status]]="Active","Active","Inactive")</f>
        <v>Inactive</v>
      </c>
      <c r="U770" s="6">
        <f>Sheet1[[#This Row],[coverage_amount]]/Sheet1[[#This Row],[annual_premium]]</f>
        <v>37.11186510616119</v>
      </c>
    </row>
    <row r="771" spans="1:21" x14ac:dyDescent="0.3">
      <c r="A771" s="2" t="s">
        <v>1712</v>
      </c>
      <c r="B771" s="2" t="s">
        <v>1713</v>
      </c>
      <c r="C771" s="2" t="s">
        <v>39</v>
      </c>
      <c r="D771" s="51">
        <v>909120.4</v>
      </c>
      <c r="E771" s="51">
        <v>27944.42</v>
      </c>
      <c r="F771" s="1">
        <v>45151</v>
      </c>
      <c r="G771" s="1">
        <v>45312</v>
      </c>
      <c r="H771" s="2" t="s">
        <v>1714</v>
      </c>
      <c r="I771" s="2" t="s">
        <v>13</v>
      </c>
      <c r="J771">
        <f>Sheet1[[#This Row],[policy_end_date]]-Sheet1[[#This Row],[policy_start_date]]</f>
        <v>161</v>
      </c>
      <c r="K771" s="5">
        <f>(Sheet1[[#This Row],[policy_end_date]]-Sheet1[[#This Row],[policy_start_date]])/365</f>
        <v>0.44109589041095892</v>
      </c>
      <c r="L771" s="2" t="str">
        <f>IF(Sheet1[[#This Row],[coverage_amount]]&lt;300000,"Low",IF(Sheet1[[#This Row],[coverage_amount]]&lt;700000,"Medium","High"))</f>
        <v>High</v>
      </c>
      <c r="M771" s="2" t="str">
        <f>IF(Sheet1[[#This Row],[annual_premium]]&lt;15000,"Low",IF(Sheet1[[#This Row],[annual_premium]]&lt;35000,"Medium","High"))</f>
        <v>Medium</v>
      </c>
      <c r="N771" s="2">
        <f>YEAR(Sheet1[[#This Row],[policy_start_date]])</f>
        <v>2023</v>
      </c>
      <c r="O771" s="2" t="str">
        <f>TEXT(Sheet1[[#This Row],[policy_start_date]],"mmm")</f>
        <v>Aug</v>
      </c>
      <c r="P771" s="2" t="str">
        <f>"Q"&amp;ROUNDUP(MONTH(Sheet1[[#This Row],[policy_start_date]])/3,0)</f>
        <v>Q3</v>
      </c>
      <c r="Q771" s="2">
        <f ca="1">DATEDIF(Sheet1[[#This Row],[policy_start_date]],TODAY(),"D")</f>
        <v>1081</v>
      </c>
      <c r="R771" s="2">
        <f>YEAR(Sheet1[[#This Row],[policy_end_date]])</f>
        <v>2024</v>
      </c>
      <c r="S771" s="2" t="str">
        <f>TEXT(Sheet1[[#This Row],[policy_end_date]],"mmm")</f>
        <v>Jan</v>
      </c>
      <c r="T771" s="2" t="str">
        <f>IF(Sheet1[[#This Row],[status]]="Active","Active","Inactive")</f>
        <v>Active</v>
      </c>
      <c r="U771" s="6">
        <f>Sheet1[[#This Row],[coverage_amount]]/Sheet1[[#This Row],[annual_premium]]</f>
        <v>32.533164044914876</v>
      </c>
    </row>
    <row r="772" spans="1:21" x14ac:dyDescent="0.3">
      <c r="A772" s="2" t="s">
        <v>1715</v>
      </c>
      <c r="B772" s="2" t="s">
        <v>1716</v>
      </c>
      <c r="C772" s="2" t="s">
        <v>27</v>
      </c>
      <c r="D772" s="51">
        <v>629580.49</v>
      </c>
      <c r="E772" s="51">
        <v>40438.61</v>
      </c>
      <c r="F772" s="1">
        <v>45392</v>
      </c>
      <c r="G772" s="1">
        <v>45697</v>
      </c>
      <c r="H772" s="2" t="s">
        <v>70</v>
      </c>
      <c r="I772" s="2" t="s">
        <v>18</v>
      </c>
      <c r="J772">
        <f>Sheet1[[#This Row],[policy_end_date]]-Sheet1[[#This Row],[policy_start_date]]</f>
        <v>305</v>
      </c>
      <c r="K772" s="5">
        <f>(Sheet1[[#This Row],[policy_end_date]]-Sheet1[[#This Row],[policy_start_date]])/365</f>
        <v>0.83561643835616439</v>
      </c>
      <c r="L772" s="2" t="str">
        <f>IF(Sheet1[[#This Row],[coverage_amount]]&lt;300000,"Low",IF(Sheet1[[#This Row],[coverage_amount]]&lt;700000,"Medium","High"))</f>
        <v>Medium</v>
      </c>
      <c r="M772" s="2" t="str">
        <f>IF(Sheet1[[#This Row],[annual_premium]]&lt;15000,"Low",IF(Sheet1[[#This Row],[annual_premium]]&lt;35000,"Medium","High"))</f>
        <v>High</v>
      </c>
      <c r="N772" s="2">
        <f>YEAR(Sheet1[[#This Row],[policy_start_date]])</f>
        <v>2024</v>
      </c>
      <c r="O772" s="2" t="str">
        <f>TEXT(Sheet1[[#This Row],[policy_start_date]],"mmm")</f>
        <v>Apr</v>
      </c>
      <c r="P772" s="2" t="str">
        <f>"Q"&amp;ROUNDUP(MONTH(Sheet1[[#This Row],[policy_start_date]])/3,0)</f>
        <v>Q2</v>
      </c>
      <c r="Q772" s="2">
        <f ca="1">DATEDIF(Sheet1[[#This Row],[policy_start_date]],TODAY(),"D")</f>
        <v>840</v>
      </c>
      <c r="R772" s="2">
        <f>YEAR(Sheet1[[#This Row],[policy_end_date]])</f>
        <v>2025</v>
      </c>
      <c r="S772" s="2" t="str">
        <f>TEXT(Sheet1[[#This Row],[policy_end_date]],"mmm")</f>
        <v>Feb</v>
      </c>
      <c r="T772" s="2" t="str">
        <f>IF(Sheet1[[#This Row],[status]]="Active","Active","Inactive")</f>
        <v>Inactive</v>
      </c>
      <c r="U772" s="6">
        <f>Sheet1[[#This Row],[coverage_amount]]/Sheet1[[#This Row],[annual_premium]]</f>
        <v>15.568796504133054</v>
      </c>
    </row>
    <row r="773" spans="1:21" x14ac:dyDescent="0.3">
      <c r="A773" s="2" t="s">
        <v>1717</v>
      </c>
      <c r="B773" s="2" t="s">
        <v>1718</v>
      </c>
      <c r="C773" s="2" t="s">
        <v>27</v>
      </c>
      <c r="D773" s="51">
        <v>591691.56000000006</v>
      </c>
      <c r="E773" s="51">
        <v>21968.3</v>
      </c>
      <c r="F773" s="1">
        <v>44973</v>
      </c>
      <c r="G773" s="1">
        <v>45084</v>
      </c>
      <c r="H773" s="2" t="s">
        <v>1213</v>
      </c>
      <c r="I773" s="2" t="s">
        <v>18</v>
      </c>
      <c r="J773">
        <f>Sheet1[[#This Row],[policy_end_date]]-Sheet1[[#This Row],[policy_start_date]]</f>
        <v>111</v>
      </c>
      <c r="K773" s="5">
        <f>(Sheet1[[#This Row],[policy_end_date]]-Sheet1[[#This Row],[policy_start_date]])/365</f>
        <v>0.30410958904109592</v>
      </c>
      <c r="L773" s="2" t="str">
        <f>IF(Sheet1[[#This Row],[coverage_amount]]&lt;300000,"Low",IF(Sheet1[[#This Row],[coverage_amount]]&lt;700000,"Medium","High"))</f>
        <v>Medium</v>
      </c>
      <c r="M773" s="2" t="str">
        <f>IF(Sheet1[[#This Row],[annual_premium]]&lt;15000,"Low",IF(Sheet1[[#This Row],[annual_premium]]&lt;35000,"Medium","High"))</f>
        <v>Medium</v>
      </c>
      <c r="N773" s="2">
        <f>YEAR(Sheet1[[#This Row],[policy_start_date]])</f>
        <v>2023</v>
      </c>
      <c r="O773" s="2" t="str">
        <f>TEXT(Sheet1[[#This Row],[policy_start_date]],"mmm")</f>
        <v>Feb</v>
      </c>
      <c r="P773" s="2" t="str">
        <f>"Q"&amp;ROUNDUP(MONTH(Sheet1[[#This Row],[policy_start_date]])/3,0)</f>
        <v>Q1</v>
      </c>
      <c r="Q773" s="2">
        <f ca="1">DATEDIF(Sheet1[[#This Row],[policy_start_date]],TODAY(),"D")</f>
        <v>1259</v>
      </c>
      <c r="R773" s="2">
        <f>YEAR(Sheet1[[#This Row],[policy_end_date]])</f>
        <v>2023</v>
      </c>
      <c r="S773" s="2" t="str">
        <f>TEXT(Sheet1[[#This Row],[policy_end_date]],"mmm")</f>
        <v>Jun</v>
      </c>
      <c r="T773" s="2" t="str">
        <f>IF(Sheet1[[#This Row],[status]]="Active","Active","Inactive")</f>
        <v>Inactive</v>
      </c>
      <c r="U773" s="6">
        <f>Sheet1[[#This Row],[coverage_amount]]/Sheet1[[#This Row],[annual_premium]]</f>
        <v>26.933880181898466</v>
      </c>
    </row>
    <row r="774" spans="1:21" x14ac:dyDescent="0.3">
      <c r="A774" s="2" t="s">
        <v>1719</v>
      </c>
      <c r="B774" s="2" t="s">
        <v>1720</v>
      </c>
      <c r="C774" s="2" t="s">
        <v>35</v>
      </c>
      <c r="D774" s="51">
        <v>866677.5</v>
      </c>
      <c r="E774" s="51">
        <v>34885.75</v>
      </c>
      <c r="F774" s="1">
        <v>45441</v>
      </c>
      <c r="G774" s="1">
        <v>45706</v>
      </c>
      <c r="H774" s="2" t="s">
        <v>611</v>
      </c>
      <c r="I774" s="2" t="s">
        <v>13</v>
      </c>
      <c r="J774">
        <f>Sheet1[[#This Row],[policy_end_date]]-Sheet1[[#This Row],[policy_start_date]]</f>
        <v>265</v>
      </c>
      <c r="K774" s="5">
        <f>(Sheet1[[#This Row],[policy_end_date]]-Sheet1[[#This Row],[policy_start_date]])/365</f>
        <v>0.72602739726027399</v>
      </c>
      <c r="L774" s="2" t="str">
        <f>IF(Sheet1[[#This Row],[coverage_amount]]&lt;300000,"Low",IF(Sheet1[[#This Row],[coverage_amount]]&lt;700000,"Medium","High"))</f>
        <v>High</v>
      </c>
      <c r="M774" s="2" t="str">
        <f>IF(Sheet1[[#This Row],[annual_premium]]&lt;15000,"Low",IF(Sheet1[[#This Row],[annual_premium]]&lt;35000,"Medium","High"))</f>
        <v>Medium</v>
      </c>
      <c r="N774" s="2">
        <f>YEAR(Sheet1[[#This Row],[policy_start_date]])</f>
        <v>2024</v>
      </c>
      <c r="O774" s="2" t="str">
        <f>TEXT(Sheet1[[#This Row],[policy_start_date]],"mmm")</f>
        <v>May</v>
      </c>
      <c r="P774" s="2" t="str">
        <f>"Q"&amp;ROUNDUP(MONTH(Sheet1[[#This Row],[policy_start_date]])/3,0)</f>
        <v>Q2</v>
      </c>
      <c r="Q774" s="2">
        <f ca="1">DATEDIF(Sheet1[[#This Row],[policy_start_date]],TODAY(),"D")</f>
        <v>791</v>
      </c>
      <c r="R774" s="2">
        <f>YEAR(Sheet1[[#This Row],[policy_end_date]])</f>
        <v>2025</v>
      </c>
      <c r="S774" s="2" t="str">
        <f>TEXT(Sheet1[[#This Row],[policy_end_date]],"mmm")</f>
        <v>Feb</v>
      </c>
      <c r="T774" s="2" t="str">
        <f>IF(Sheet1[[#This Row],[status]]="Active","Active","Inactive")</f>
        <v>Active</v>
      </c>
      <c r="U774" s="6">
        <f>Sheet1[[#This Row],[coverage_amount]]/Sheet1[[#This Row],[annual_premium]]</f>
        <v>24.84330994747139</v>
      </c>
    </row>
    <row r="775" spans="1:21" x14ac:dyDescent="0.3">
      <c r="A775" s="2" t="s">
        <v>1721</v>
      </c>
      <c r="B775" s="2" t="s">
        <v>1722</v>
      </c>
      <c r="C775" s="2" t="s">
        <v>35</v>
      </c>
      <c r="D775" s="51">
        <v>992618.39</v>
      </c>
      <c r="E775" s="51">
        <v>11186.45</v>
      </c>
      <c r="F775" s="1">
        <v>45090</v>
      </c>
      <c r="G775" s="1">
        <v>45529</v>
      </c>
      <c r="H775" s="2" t="s">
        <v>1363</v>
      </c>
      <c r="I775" s="2" t="s">
        <v>13</v>
      </c>
      <c r="J775">
        <f>Sheet1[[#This Row],[policy_end_date]]-Sheet1[[#This Row],[policy_start_date]]</f>
        <v>439</v>
      </c>
      <c r="K775" s="5">
        <f>(Sheet1[[#This Row],[policy_end_date]]-Sheet1[[#This Row],[policy_start_date]])/365</f>
        <v>1.2027397260273973</v>
      </c>
      <c r="L775" s="2" t="str">
        <f>IF(Sheet1[[#This Row],[coverage_amount]]&lt;300000,"Low",IF(Sheet1[[#This Row],[coverage_amount]]&lt;700000,"Medium","High"))</f>
        <v>High</v>
      </c>
      <c r="M775" s="2" t="str">
        <f>IF(Sheet1[[#This Row],[annual_premium]]&lt;15000,"Low",IF(Sheet1[[#This Row],[annual_premium]]&lt;35000,"Medium","High"))</f>
        <v>Low</v>
      </c>
      <c r="N775" s="2">
        <f>YEAR(Sheet1[[#This Row],[policy_start_date]])</f>
        <v>2023</v>
      </c>
      <c r="O775" s="2" t="str">
        <f>TEXT(Sheet1[[#This Row],[policy_start_date]],"mmm")</f>
        <v>Jun</v>
      </c>
      <c r="P775" s="2" t="str">
        <f>"Q"&amp;ROUNDUP(MONTH(Sheet1[[#This Row],[policy_start_date]])/3,0)</f>
        <v>Q2</v>
      </c>
      <c r="Q775" s="2">
        <f ca="1">DATEDIF(Sheet1[[#This Row],[policy_start_date]],TODAY(),"D")</f>
        <v>1142</v>
      </c>
      <c r="R775" s="2">
        <f>YEAR(Sheet1[[#This Row],[policy_end_date]])</f>
        <v>2024</v>
      </c>
      <c r="S775" s="2" t="str">
        <f>TEXT(Sheet1[[#This Row],[policy_end_date]],"mmm")</f>
        <v>Aug</v>
      </c>
      <c r="T775" s="2" t="str">
        <f>IF(Sheet1[[#This Row],[status]]="Active","Active","Inactive")</f>
        <v>Active</v>
      </c>
      <c r="U775" s="6">
        <f>Sheet1[[#This Row],[coverage_amount]]/Sheet1[[#This Row],[annual_premium]]</f>
        <v>88.73399425197448</v>
      </c>
    </row>
    <row r="776" spans="1:21" x14ac:dyDescent="0.3">
      <c r="A776" s="2" t="s">
        <v>1723</v>
      </c>
      <c r="B776" s="2" t="s">
        <v>1724</v>
      </c>
      <c r="C776" s="2" t="s">
        <v>35</v>
      </c>
      <c r="D776" s="51">
        <v>539897.63</v>
      </c>
      <c r="E776" s="51">
        <v>30590.92</v>
      </c>
      <c r="F776" s="1">
        <v>45058</v>
      </c>
      <c r="G776" s="1">
        <v>45447</v>
      </c>
      <c r="H776" s="2" t="s">
        <v>1725</v>
      </c>
      <c r="I776" s="2" t="s">
        <v>13</v>
      </c>
      <c r="J776">
        <f>Sheet1[[#This Row],[policy_end_date]]-Sheet1[[#This Row],[policy_start_date]]</f>
        <v>389</v>
      </c>
      <c r="K776" s="5">
        <f>(Sheet1[[#This Row],[policy_end_date]]-Sheet1[[#This Row],[policy_start_date]])/365</f>
        <v>1.0657534246575342</v>
      </c>
      <c r="L776" s="2" t="str">
        <f>IF(Sheet1[[#This Row],[coverage_amount]]&lt;300000,"Low",IF(Sheet1[[#This Row],[coverage_amount]]&lt;700000,"Medium","High"))</f>
        <v>Medium</v>
      </c>
      <c r="M776" s="2" t="str">
        <f>IF(Sheet1[[#This Row],[annual_premium]]&lt;15000,"Low",IF(Sheet1[[#This Row],[annual_premium]]&lt;35000,"Medium","High"))</f>
        <v>Medium</v>
      </c>
      <c r="N776" s="2">
        <f>YEAR(Sheet1[[#This Row],[policy_start_date]])</f>
        <v>2023</v>
      </c>
      <c r="O776" s="2" t="str">
        <f>TEXT(Sheet1[[#This Row],[policy_start_date]],"mmm")</f>
        <v>May</v>
      </c>
      <c r="P776" s="2" t="str">
        <f>"Q"&amp;ROUNDUP(MONTH(Sheet1[[#This Row],[policy_start_date]])/3,0)</f>
        <v>Q2</v>
      </c>
      <c r="Q776" s="2">
        <f ca="1">DATEDIF(Sheet1[[#This Row],[policy_start_date]],TODAY(),"D")</f>
        <v>1174</v>
      </c>
      <c r="R776" s="2">
        <f>YEAR(Sheet1[[#This Row],[policy_end_date]])</f>
        <v>2024</v>
      </c>
      <c r="S776" s="2" t="str">
        <f>TEXT(Sheet1[[#This Row],[policy_end_date]],"mmm")</f>
        <v>Jun</v>
      </c>
      <c r="T776" s="2" t="str">
        <f>IF(Sheet1[[#This Row],[status]]="Active","Active","Inactive")</f>
        <v>Active</v>
      </c>
      <c r="U776" s="6">
        <f>Sheet1[[#This Row],[coverage_amount]]/Sheet1[[#This Row],[annual_premium]]</f>
        <v>17.648950407506543</v>
      </c>
    </row>
    <row r="777" spans="1:21" x14ac:dyDescent="0.3">
      <c r="A777" s="2" t="s">
        <v>1726</v>
      </c>
      <c r="B777" s="2" t="s">
        <v>1727</v>
      </c>
      <c r="C777" s="2" t="s">
        <v>16</v>
      </c>
      <c r="D777" s="51">
        <v>232763.53</v>
      </c>
      <c r="E777" s="51">
        <v>39090.75</v>
      </c>
      <c r="F777" s="1">
        <v>45321</v>
      </c>
      <c r="G777" s="1">
        <v>45541</v>
      </c>
      <c r="H777" s="2" t="s">
        <v>179</v>
      </c>
      <c r="I777" s="2" t="s">
        <v>13</v>
      </c>
      <c r="J777">
        <f>Sheet1[[#This Row],[policy_end_date]]-Sheet1[[#This Row],[policy_start_date]]</f>
        <v>220</v>
      </c>
      <c r="K777" s="5">
        <f>(Sheet1[[#This Row],[policy_end_date]]-Sheet1[[#This Row],[policy_start_date]])/365</f>
        <v>0.60273972602739723</v>
      </c>
      <c r="L777" s="2" t="str">
        <f>IF(Sheet1[[#This Row],[coverage_amount]]&lt;300000,"Low",IF(Sheet1[[#This Row],[coverage_amount]]&lt;700000,"Medium","High"))</f>
        <v>Low</v>
      </c>
      <c r="M777" s="2" t="str">
        <f>IF(Sheet1[[#This Row],[annual_premium]]&lt;15000,"Low",IF(Sheet1[[#This Row],[annual_premium]]&lt;35000,"Medium","High"))</f>
        <v>High</v>
      </c>
      <c r="N777" s="2">
        <f>YEAR(Sheet1[[#This Row],[policy_start_date]])</f>
        <v>2024</v>
      </c>
      <c r="O777" s="2" t="str">
        <f>TEXT(Sheet1[[#This Row],[policy_start_date]],"mmm")</f>
        <v>Jan</v>
      </c>
      <c r="P777" s="2" t="str">
        <f>"Q"&amp;ROUNDUP(MONTH(Sheet1[[#This Row],[policy_start_date]])/3,0)</f>
        <v>Q1</v>
      </c>
      <c r="Q777" s="2">
        <f ca="1">DATEDIF(Sheet1[[#This Row],[policy_start_date]],TODAY(),"D")</f>
        <v>911</v>
      </c>
      <c r="R777" s="2">
        <f>YEAR(Sheet1[[#This Row],[policy_end_date]])</f>
        <v>2024</v>
      </c>
      <c r="S777" s="2" t="str">
        <f>TEXT(Sheet1[[#This Row],[policy_end_date]],"mmm")</f>
        <v>Sep</v>
      </c>
      <c r="T777" s="2" t="str">
        <f>IF(Sheet1[[#This Row],[status]]="Active","Active","Inactive")</f>
        <v>Active</v>
      </c>
      <c r="U777" s="6">
        <f>Sheet1[[#This Row],[coverage_amount]]/Sheet1[[#This Row],[annual_premium]]</f>
        <v>5.9544401169074526</v>
      </c>
    </row>
    <row r="778" spans="1:21" x14ac:dyDescent="0.3">
      <c r="A778" s="2" t="s">
        <v>1728</v>
      </c>
      <c r="B778" s="2" t="s">
        <v>1623</v>
      </c>
      <c r="C778" s="2" t="s">
        <v>35</v>
      </c>
      <c r="D778" s="51">
        <v>185867.19</v>
      </c>
      <c r="E778" s="51">
        <v>34987.74</v>
      </c>
      <c r="F778" s="1">
        <v>45051</v>
      </c>
      <c r="G778" s="1">
        <v>45838</v>
      </c>
      <c r="H778" s="2" t="s">
        <v>257</v>
      </c>
      <c r="I778" s="2" t="s">
        <v>13</v>
      </c>
      <c r="J778">
        <f>Sheet1[[#This Row],[policy_end_date]]-Sheet1[[#This Row],[policy_start_date]]</f>
        <v>787</v>
      </c>
      <c r="K778" s="5">
        <f>(Sheet1[[#This Row],[policy_end_date]]-Sheet1[[#This Row],[policy_start_date]])/365</f>
        <v>2.1561643835616437</v>
      </c>
      <c r="L778" s="2" t="str">
        <f>IF(Sheet1[[#This Row],[coverage_amount]]&lt;300000,"Low",IF(Sheet1[[#This Row],[coverage_amount]]&lt;700000,"Medium","High"))</f>
        <v>Low</v>
      </c>
      <c r="M778" s="2" t="str">
        <f>IF(Sheet1[[#This Row],[annual_premium]]&lt;15000,"Low",IF(Sheet1[[#This Row],[annual_premium]]&lt;35000,"Medium","High"))</f>
        <v>Medium</v>
      </c>
      <c r="N778" s="2">
        <f>YEAR(Sheet1[[#This Row],[policy_start_date]])</f>
        <v>2023</v>
      </c>
      <c r="O778" s="2" t="str">
        <f>TEXT(Sheet1[[#This Row],[policy_start_date]],"mmm")</f>
        <v>May</v>
      </c>
      <c r="P778" s="2" t="str">
        <f>"Q"&amp;ROUNDUP(MONTH(Sheet1[[#This Row],[policy_start_date]])/3,0)</f>
        <v>Q2</v>
      </c>
      <c r="Q778" s="2">
        <f ca="1">DATEDIF(Sheet1[[#This Row],[policy_start_date]],TODAY(),"D")</f>
        <v>1181</v>
      </c>
      <c r="R778" s="2">
        <f>YEAR(Sheet1[[#This Row],[policy_end_date]])</f>
        <v>2025</v>
      </c>
      <c r="S778" s="2" t="str">
        <f>TEXT(Sheet1[[#This Row],[policy_end_date]],"mmm")</f>
        <v>Jun</v>
      </c>
      <c r="T778" s="2" t="str">
        <f>IF(Sheet1[[#This Row],[status]]="Active","Active","Inactive")</f>
        <v>Active</v>
      </c>
      <c r="U778" s="6">
        <f>Sheet1[[#This Row],[coverage_amount]]/Sheet1[[#This Row],[annual_premium]]</f>
        <v>5.3123519838663489</v>
      </c>
    </row>
    <row r="779" spans="1:21" x14ac:dyDescent="0.3">
      <c r="A779" s="2" t="s">
        <v>1729</v>
      </c>
      <c r="B779" s="2" t="s">
        <v>1730</v>
      </c>
      <c r="C779" s="2" t="s">
        <v>39</v>
      </c>
      <c r="D779" s="51">
        <v>151753.39000000001</v>
      </c>
      <c r="E779" s="51">
        <v>21417.05</v>
      </c>
      <c r="F779" s="1">
        <v>45254</v>
      </c>
      <c r="G779" s="1">
        <v>45330</v>
      </c>
      <c r="H779" s="2" t="s">
        <v>116</v>
      </c>
      <c r="I779" s="2" t="s">
        <v>18</v>
      </c>
      <c r="J779">
        <f>Sheet1[[#This Row],[policy_end_date]]-Sheet1[[#This Row],[policy_start_date]]</f>
        <v>76</v>
      </c>
      <c r="K779" s="5">
        <f>(Sheet1[[#This Row],[policy_end_date]]-Sheet1[[#This Row],[policy_start_date]])/365</f>
        <v>0.20821917808219179</v>
      </c>
      <c r="L779" s="2" t="str">
        <f>IF(Sheet1[[#This Row],[coverage_amount]]&lt;300000,"Low",IF(Sheet1[[#This Row],[coverage_amount]]&lt;700000,"Medium","High"))</f>
        <v>Low</v>
      </c>
      <c r="M779" s="2" t="str">
        <f>IF(Sheet1[[#This Row],[annual_premium]]&lt;15000,"Low",IF(Sheet1[[#This Row],[annual_premium]]&lt;35000,"Medium","High"))</f>
        <v>Medium</v>
      </c>
      <c r="N779" s="2">
        <f>YEAR(Sheet1[[#This Row],[policy_start_date]])</f>
        <v>2023</v>
      </c>
      <c r="O779" s="2" t="str">
        <f>TEXT(Sheet1[[#This Row],[policy_start_date]],"mmm")</f>
        <v>Nov</v>
      </c>
      <c r="P779" s="2" t="str">
        <f>"Q"&amp;ROUNDUP(MONTH(Sheet1[[#This Row],[policy_start_date]])/3,0)</f>
        <v>Q4</v>
      </c>
      <c r="Q779" s="2">
        <f ca="1">DATEDIF(Sheet1[[#This Row],[policy_start_date]],TODAY(),"D")</f>
        <v>978</v>
      </c>
      <c r="R779" s="2">
        <f>YEAR(Sheet1[[#This Row],[policy_end_date]])</f>
        <v>2024</v>
      </c>
      <c r="S779" s="2" t="str">
        <f>TEXT(Sheet1[[#This Row],[policy_end_date]],"mmm")</f>
        <v>Feb</v>
      </c>
      <c r="T779" s="2" t="str">
        <f>IF(Sheet1[[#This Row],[status]]="Active","Active","Inactive")</f>
        <v>Inactive</v>
      </c>
      <c r="U779" s="6">
        <f>Sheet1[[#This Row],[coverage_amount]]/Sheet1[[#This Row],[annual_premium]]</f>
        <v>7.0856345761904658</v>
      </c>
    </row>
    <row r="780" spans="1:21" x14ac:dyDescent="0.3">
      <c r="A780" s="2" t="s">
        <v>1731</v>
      </c>
      <c r="B780" s="2" t="s">
        <v>1732</v>
      </c>
      <c r="C780" s="2" t="s">
        <v>35</v>
      </c>
      <c r="D780" s="51">
        <v>162994.35999999999</v>
      </c>
      <c r="E780" s="51">
        <v>30845.66</v>
      </c>
      <c r="F780" s="1">
        <v>44913</v>
      </c>
      <c r="G780" s="1">
        <v>44963</v>
      </c>
      <c r="H780" s="2" t="s">
        <v>1733</v>
      </c>
      <c r="I780" s="2" t="s">
        <v>18</v>
      </c>
      <c r="J780">
        <f>Sheet1[[#This Row],[policy_end_date]]-Sheet1[[#This Row],[policy_start_date]]</f>
        <v>50</v>
      </c>
      <c r="K780" s="5">
        <f>(Sheet1[[#This Row],[policy_end_date]]-Sheet1[[#This Row],[policy_start_date]])/365</f>
        <v>0.13698630136986301</v>
      </c>
      <c r="L780" s="2" t="str">
        <f>IF(Sheet1[[#This Row],[coverage_amount]]&lt;300000,"Low",IF(Sheet1[[#This Row],[coverage_amount]]&lt;700000,"Medium","High"))</f>
        <v>Low</v>
      </c>
      <c r="M780" s="2" t="str">
        <f>IF(Sheet1[[#This Row],[annual_premium]]&lt;15000,"Low",IF(Sheet1[[#This Row],[annual_premium]]&lt;35000,"Medium","High"))</f>
        <v>Medium</v>
      </c>
      <c r="N780" s="2">
        <f>YEAR(Sheet1[[#This Row],[policy_start_date]])</f>
        <v>2022</v>
      </c>
      <c r="O780" s="2" t="str">
        <f>TEXT(Sheet1[[#This Row],[policy_start_date]],"mmm")</f>
        <v>Dec</v>
      </c>
      <c r="P780" s="2" t="str">
        <f>"Q"&amp;ROUNDUP(MONTH(Sheet1[[#This Row],[policy_start_date]])/3,0)</f>
        <v>Q4</v>
      </c>
      <c r="Q780" s="2">
        <f ca="1">DATEDIF(Sheet1[[#This Row],[policy_start_date]],TODAY(),"D")</f>
        <v>1319</v>
      </c>
      <c r="R780" s="2">
        <f>YEAR(Sheet1[[#This Row],[policy_end_date]])</f>
        <v>2023</v>
      </c>
      <c r="S780" s="2" t="str">
        <f>TEXT(Sheet1[[#This Row],[policy_end_date]],"mmm")</f>
        <v>Feb</v>
      </c>
      <c r="T780" s="2" t="str">
        <f>IF(Sheet1[[#This Row],[status]]="Active","Active","Inactive")</f>
        <v>Inactive</v>
      </c>
      <c r="U780" s="6">
        <f>Sheet1[[#This Row],[coverage_amount]]/Sheet1[[#This Row],[annual_premium]]</f>
        <v>5.2841910336818856</v>
      </c>
    </row>
    <row r="781" spans="1:21" x14ac:dyDescent="0.3">
      <c r="A781" s="2" t="s">
        <v>1734</v>
      </c>
      <c r="B781" s="2" t="s">
        <v>1361</v>
      </c>
      <c r="C781" s="2" t="s">
        <v>16</v>
      </c>
      <c r="D781" s="51">
        <v>592567.62</v>
      </c>
      <c r="E781" s="51">
        <v>20921.64</v>
      </c>
      <c r="F781" s="1">
        <v>45148</v>
      </c>
      <c r="G781" s="1">
        <v>45661</v>
      </c>
      <c r="H781" s="2" t="s">
        <v>85</v>
      </c>
      <c r="I781" s="2" t="s">
        <v>29</v>
      </c>
      <c r="J781">
        <f>Sheet1[[#This Row],[policy_end_date]]-Sheet1[[#This Row],[policy_start_date]]</f>
        <v>513</v>
      </c>
      <c r="K781" s="5">
        <f>(Sheet1[[#This Row],[policy_end_date]]-Sheet1[[#This Row],[policy_start_date]])/365</f>
        <v>1.4054794520547946</v>
      </c>
      <c r="L781" s="2" t="str">
        <f>IF(Sheet1[[#This Row],[coverage_amount]]&lt;300000,"Low",IF(Sheet1[[#This Row],[coverage_amount]]&lt;700000,"Medium","High"))</f>
        <v>Medium</v>
      </c>
      <c r="M781" s="2" t="str">
        <f>IF(Sheet1[[#This Row],[annual_premium]]&lt;15000,"Low",IF(Sheet1[[#This Row],[annual_premium]]&lt;35000,"Medium","High"))</f>
        <v>Medium</v>
      </c>
      <c r="N781" s="2">
        <f>YEAR(Sheet1[[#This Row],[policy_start_date]])</f>
        <v>2023</v>
      </c>
      <c r="O781" s="2" t="str">
        <f>TEXT(Sheet1[[#This Row],[policy_start_date]],"mmm")</f>
        <v>Aug</v>
      </c>
      <c r="P781" s="2" t="str">
        <f>"Q"&amp;ROUNDUP(MONTH(Sheet1[[#This Row],[policy_start_date]])/3,0)</f>
        <v>Q3</v>
      </c>
      <c r="Q781" s="2">
        <f ca="1">DATEDIF(Sheet1[[#This Row],[policy_start_date]],TODAY(),"D")</f>
        <v>1084</v>
      </c>
      <c r="R781" s="2">
        <f>YEAR(Sheet1[[#This Row],[policy_end_date]])</f>
        <v>2025</v>
      </c>
      <c r="S781" s="2" t="str">
        <f>TEXT(Sheet1[[#This Row],[policy_end_date]],"mmm")</f>
        <v>Jan</v>
      </c>
      <c r="T781" s="2" t="str">
        <f>IF(Sheet1[[#This Row],[status]]="Active","Active","Inactive")</f>
        <v>Inactive</v>
      </c>
      <c r="U781" s="6">
        <f>Sheet1[[#This Row],[coverage_amount]]/Sheet1[[#This Row],[annual_premium]]</f>
        <v>28.323191680958089</v>
      </c>
    </row>
    <row r="782" spans="1:21" x14ac:dyDescent="0.3">
      <c r="A782" s="2" t="s">
        <v>1735</v>
      </c>
      <c r="B782" s="2" t="s">
        <v>1736</v>
      </c>
      <c r="C782" s="2" t="s">
        <v>35</v>
      </c>
      <c r="D782" s="51">
        <v>364112.46</v>
      </c>
      <c r="E782" s="51">
        <v>38805.629999999997</v>
      </c>
      <c r="F782" s="1">
        <v>45460</v>
      </c>
      <c r="G782" s="1">
        <v>45828</v>
      </c>
      <c r="H782" s="2" t="s">
        <v>21</v>
      </c>
      <c r="I782" s="2" t="s">
        <v>13</v>
      </c>
      <c r="J782">
        <f>Sheet1[[#This Row],[policy_end_date]]-Sheet1[[#This Row],[policy_start_date]]</f>
        <v>368</v>
      </c>
      <c r="K782" s="5">
        <f>(Sheet1[[#This Row],[policy_end_date]]-Sheet1[[#This Row],[policy_start_date]])/365</f>
        <v>1.0082191780821919</v>
      </c>
      <c r="L782" s="2" t="str">
        <f>IF(Sheet1[[#This Row],[coverage_amount]]&lt;300000,"Low",IF(Sheet1[[#This Row],[coverage_amount]]&lt;700000,"Medium","High"))</f>
        <v>Medium</v>
      </c>
      <c r="M782" s="2" t="str">
        <f>IF(Sheet1[[#This Row],[annual_premium]]&lt;15000,"Low",IF(Sheet1[[#This Row],[annual_premium]]&lt;35000,"Medium","High"))</f>
        <v>High</v>
      </c>
      <c r="N782" s="2">
        <f>YEAR(Sheet1[[#This Row],[policy_start_date]])</f>
        <v>2024</v>
      </c>
      <c r="O782" s="2" t="str">
        <f>TEXT(Sheet1[[#This Row],[policy_start_date]],"mmm")</f>
        <v>Jun</v>
      </c>
      <c r="P782" s="2" t="str">
        <f>"Q"&amp;ROUNDUP(MONTH(Sheet1[[#This Row],[policy_start_date]])/3,0)</f>
        <v>Q2</v>
      </c>
      <c r="Q782" s="2">
        <f ca="1">DATEDIF(Sheet1[[#This Row],[policy_start_date]],TODAY(),"D")</f>
        <v>772</v>
      </c>
      <c r="R782" s="2">
        <f>YEAR(Sheet1[[#This Row],[policy_end_date]])</f>
        <v>2025</v>
      </c>
      <c r="S782" s="2" t="str">
        <f>TEXT(Sheet1[[#This Row],[policy_end_date]],"mmm")</f>
        <v>Jun</v>
      </c>
      <c r="T782" s="2" t="str">
        <f>IF(Sheet1[[#This Row],[status]]="Active","Active","Inactive")</f>
        <v>Active</v>
      </c>
      <c r="U782" s="6">
        <f>Sheet1[[#This Row],[coverage_amount]]/Sheet1[[#This Row],[annual_premium]]</f>
        <v>9.3829802531230655</v>
      </c>
    </row>
    <row r="783" spans="1:21" x14ac:dyDescent="0.3">
      <c r="A783" s="2" t="s">
        <v>1737</v>
      </c>
      <c r="B783" s="2" t="s">
        <v>1738</v>
      </c>
      <c r="C783" s="2" t="s">
        <v>39</v>
      </c>
      <c r="D783" s="51">
        <v>629977.79</v>
      </c>
      <c r="E783" s="51">
        <v>41485.480000000003</v>
      </c>
      <c r="F783" s="1">
        <v>45028</v>
      </c>
      <c r="G783" s="1">
        <v>45151</v>
      </c>
      <c r="H783" s="2" t="s">
        <v>626</v>
      </c>
      <c r="I783" s="2" t="s">
        <v>13</v>
      </c>
      <c r="J783">
        <f>Sheet1[[#This Row],[policy_end_date]]-Sheet1[[#This Row],[policy_start_date]]</f>
        <v>123</v>
      </c>
      <c r="K783" s="5">
        <f>(Sheet1[[#This Row],[policy_end_date]]-Sheet1[[#This Row],[policy_start_date]])/365</f>
        <v>0.33698630136986302</v>
      </c>
      <c r="L783" s="2" t="str">
        <f>IF(Sheet1[[#This Row],[coverage_amount]]&lt;300000,"Low",IF(Sheet1[[#This Row],[coverage_amount]]&lt;700000,"Medium","High"))</f>
        <v>Medium</v>
      </c>
      <c r="M783" s="2" t="str">
        <f>IF(Sheet1[[#This Row],[annual_premium]]&lt;15000,"Low",IF(Sheet1[[#This Row],[annual_premium]]&lt;35000,"Medium","High"))</f>
        <v>High</v>
      </c>
      <c r="N783" s="2">
        <f>YEAR(Sheet1[[#This Row],[policy_start_date]])</f>
        <v>2023</v>
      </c>
      <c r="O783" s="2" t="str">
        <f>TEXT(Sheet1[[#This Row],[policy_start_date]],"mmm")</f>
        <v>Apr</v>
      </c>
      <c r="P783" s="2" t="str">
        <f>"Q"&amp;ROUNDUP(MONTH(Sheet1[[#This Row],[policy_start_date]])/3,0)</f>
        <v>Q2</v>
      </c>
      <c r="Q783" s="2">
        <f ca="1">DATEDIF(Sheet1[[#This Row],[policy_start_date]],TODAY(),"D")</f>
        <v>1204</v>
      </c>
      <c r="R783" s="2">
        <f>YEAR(Sheet1[[#This Row],[policy_end_date]])</f>
        <v>2023</v>
      </c>
      <c r="S783" s="2" t="str">
        <f>TEXT(Sheet1[[#This Row],[policy_end_date]],"mmm")</f>
        <v>Aug</v>
      </c>
      <c r="T783" s="2" t="str">
        <f>IF(Sheet1[[#This Row],[status]]="Active","Active","Inactive")</f>
        <v>Active</v>
      </c>
      <c r="U783" s="6">
        <f>Sheet1[[#This Row],[coverage_amount]]/Sheet1[[#This Row],[annual_premium]]</f>
        <v>15.185500806547255</v>
      </c>
    </row>
    <row r="784" spans="1:21" x14ac:dyDescent="0.3">
      <c r="A784" s="2" t="s">
        <v>1739</v>
      </c>
      <c r="B784" s="2" t="s">
        <v>1740</v>
      </c>
      <c r="C784" s="2" t="s">
        <v>16</v>
      </c>
      <c r="D784" s="51">
        <v>484053.54</v>
      </c>
      <c r="E784" s="51">
        <v>31559.51</v>
      </c>
      <c r="F784" s="1">
        <v>45234</v>
      </c>
      <c r="G784" s="1">
        <v>45483</v>
      </c>
      <c r="H784" s="2" t="s">
        <v>564</v>
      </c>
      <c r="I784" s="2" t="s">
        <v>29</v>
      </c>
      <c r="J784">
        <f>Sheet1[[#This Row],[policy_end_date]]-Sheet1[[#This Row],[policy_start_date]]</f>
        <v>249</v>
      </c>
      <c r="K784" s="5">
        <f>(Sheet1[[#This Row],[policy_end_date]]-Sheet1[[#This Row],[policy_start_date]])/365</f>
        <v>0.68219178082191778</v>
      </c>
      <c r="L784" s="2" t="str">
        <f>IF(Sheet1[[#This Row],[coverage_amount]]&lt;300000,"Low",IF(Sheet1[[#This Row],[coverage_amount]]&lt;700000,"Medium","High"))</f>
        <v>Medium</v>
      </c>
      <c r="M784" s="2" t="str">
        <f>IF(Sheet1[[#This Row],[annual_premium]]&lt;15000,"Low",IF(Sheet1[[#This Row],[annual_premium]]&lt;35000,"Medium","High"))</f>
        <v>Medium</v>
      </c>
      <c r="N784" s="2">
        <f>YEAR(Sheet1[[#This Row],[policy_start_date]])</f>
        <v>2023</v>
      </c>
      <c r="O784" s="2" t="str">
        <f>TEXT(Sheet1[[#This Row],[policy_start_date]],"mmm")</f>
        <v>Nov</v>
      </c>
      <c r="P784" s="2" t="str">
        <f>"Q"&amp;ROUNDUP(MONTH(Sheet1[[#This Row],[policy_start_date]])/3,0)</f>
        <v>Q4</v>
      </c>
      <c r="Q784" s="2">
        <f ca="1">DATEDIF(Sheet1[[#This Row],[policy_start_date]],TODAY(),"D")</f>
        <v>998</v>
      </c>
      <c r="R784" s="2">
        <f>YEAR(Sheet1[[#This Row],[policy_end_date]])</f>
        <v>2024</v>
      </c>
      <c r="S784" s="2" t="str">
        <f>TEXT(Sheet1[[#This Row],[policy_end_date]],"mmm")</f>
        <v>Jul</v>
      </c>
      <c r="T784" s="2" t="str">
        <f>IF(Sheet1[[#This Row],[status]]="Active","Active","Inactive")</f>
        <v>Inactive</v>
      </c>
      <c r="U784" s="6">
        <f>Sheet1[[#This Row],[coverage_amount]]/Sheet1[[#This Row],[annual_premium]]</f>
        <v>15.337802773236973</v>
      </c>
    </row>
    <row r="785" spans="1:21" x14ac:dyDescent="0.3">
      <c r="A785" s="2" t="s">
        <v>1741</v>
      </c>
      <c r="B785" s="2" t="s">
        <v>1581</v>
      </c>
      <c r="C785" s="2" t="s">
        <v>16</v>
      </c>
      <c r="D785" s="51">
        <v>336391.57</v>
      </c>
      <c r="E785" s="51">
        <v>20341.66</v>
      </c>
      <c r="F785" s="1">
        <v>45368</v>
      </c>
      <c r="G785" s="1">
        <v>45496</v>
      </c>
      <c r="H785" s="2" t="s">
        <v>762</v>
      </c>
      <c r="I785" s="2" t="s">
        <v>13</v>
      </c>
      <c r="J785">
        <f>Sheet1[[#This Row],[policy_end_date]]-Sheet1[[#This Row],[policy_start_date]]</f>
        <v>128</v>
      </c>
      <c r="K785" s="5">
        <f>(Sheet1[[#This Row],[policy_end_date]]-Sheet1[[#This Row],[policy_start_date]])/365</f>
        <v>0.35068493150684932</v>
      </c>
      <c r="L785" s="2" t="str">
        <f>IF(Sheet1[[#This Row],[coverage_amount]]&lt;300000,"Low",IF(Sheet1[[#This Row],[coverage_amount]]&lt;700000,"Medium","High"))</f>
        <v>Medium</v>
      </c>
      <c r="M785" s="2" t="str">
        <f>IF(Sheet1[[#This Row],[annual_premium]]&lt;15000,"Low",IF(Sheet1[[#This Row],[annual_premium]]&lt;35000,"Medium","High"))</f>
        <v>Medium</v>
      </c>
      <c r="N785" s="2">
        <f>YEAR(Sheet1[[#This Row],[policy_start_date]])</f>
        <v>2024</v>
      </c>
      <c r="O785" s="2" t="str">
        <f>TEXT(Sheet1[[#This Row],[policy_start_date]],"mmm")</f>
        <v>Mar</v>
      </c>
      <c r="P785" s="2" t="str">
        <f>"Q"&amp;ROUNDUP(MONTH(Sheet1[[#This Row],[policy_start_date]])/3,0)</f>
        <v>Q1</v>
      </c>
      <c r="Q785" s="2">
        <f ca="1">DATEDIF(Sheet1[[#This Row],[policy_start_date]],TODAY(),"D")</f>
        <v>864</v>
      </c>
      <c r="R785" s="2">
        <f>YEAR(Sheet1[[#This Row],[policy_end_date]])</f>
        <v>2024</v>
      </c>
      <c r="S785" s="2" t="str">
        <f>TEXT(Sheet1[[#This Row],[policy_end_date]],"mmm")</f>
        <v>Jul</v>
      </c>
      <c r="T785" s="2" t="str">
        <f>IF(Sheet1[[#This Row],[status]]="Active","Active","Inactive")</f>
        <v>Active</v>
      </c>
      <c r="U785" s="6">
        <f>Sheet1[[#This Row],[coverage_amount]]/Sheet1[[#This Row],[annual_premium]]</f>
        <v>16.537075636894926</v>
      </c>
    </row>
    <row r="786" spans="1:21" x14ac:dyDescent="0.3">
      <c r="A786" s="2" t="s">
        <v>1742</v>
      </c>
      <c r="B786" s="2" t="s">
        <v>1743</v>
      </c>
      <c r="C786" s="2" t="s">
        <v>39</v>
      </c>
      <c r="D786" s="51">
        <v>998115.91</v>
      </c>
      <c r="E786" s="51">
        <v>30133.73</v>
      </c>
      <c r="F786" s="1">
        <v>45439</v>
      </c>
      <c r="G786" s="1">
        <v>45578</v>
      </c>
      <c r="H786" s="2" t="s">
        <v>581</v>
      </c>
      <c r="I786" s="2" t="s">
        <v>13</v>
      </c>
      <c r="J786">
        <f>Sheet1[[#This Row],[policy_end_date]]-Sheet1[[#This Row],[policy_start_date]]</f>
        <v>139</v>
      </c>
      <c r="K786" s="5">
        <f>(Sheet1[[#This Row],[policy_end_date]]-Sheet1[[#This Row],[policy_start_date]])/365</f>
        <v>0.38082191780821917</v>
      </c>
      <c r="L786" s="2" t="str">
        <f>IF(Sheet1[[#This Row],[coverage_amount]]&lt;300000,"Low",IF(Sheet1[[#This Row],[coverage_amount]]&lt;700000,"Medium","High"))</f>
        <v>High</v>
      </c>
      <c r="M786" s="2" t="str">
        <f>IF(Sheet1[[#This Row],[annual_premium]]&lt;15000,"Low",IF(Sheet1[[#This Row],[annual_premium]]&lt;35000,"Medium","High"))</f>
        <v>Medium</v>
      </c>
      <c r="N786" s="2">
        <f>YEAR(Sheet1[[#This Row],[policy_start_date]])</f>
        <v>2024</v>
      </c>
      <c r="O786" s="2" t="str">
        <f>TEXT(Sheet1[[#This Row],[policy_start_date]],"mmm")</f>
        <v>May</v>
      </c>
      <c r="P786" s="2" t="str">
        <f>"Q"&amp;ROUNDUP(MONTH(Sheet1[[#This Row],[policy_start_date]])/3,0)</f>
        <v>Q2</v>
      </c>
      <c r="Q786" s="2">
        <f ca="1">DATEDIF(Sheet1[[#This Row],[policy_start_date]],TODAY(),"D")</f>
        <v>793</v>
      </c>
      <c r="R786" s="2">
        <f>YEAR(Sheet1[[#This Row],[policy_end_date]])</f>
        <v>2024</v>
      </c>
      <c r="S786" s="2" t="str">
        <f>TEXT(Sheet1[[#This Row],[policy_end_date]],"mmm")</f>
        <v>Oct</v>
      </c>
      <c r="T786" s="2" t="str">
        <f>IF(Sheet1[[#This Row],[status]]="Active","Active","Inactive")</f>
        <v>Active</v>
      </c>
      <c r="U786" s="6">
        <f>Sheet1[[#This Row],[coverage_amount]]/Sheet1[[#This Row],[annual_premium]]</f>
        <v>33.122879577138313</v>
      </c>
    </row>
    <row r="787" spans="1:21" x14ac:dyDescent="0.3">
      <c r="A787" s="2" t="s">
        <v>1744</v>
      </c>
      <c r="B787" s="2" t="s">
        <v>1745</v>
      </c>
      <c r="C787" s="2" t="s">
        <v>16</v>
      </c>
      <c r="D787" s="51">
        <v>945511.63</v>
      </c>
      <c r="E787" s="51">
        <v>39001.040000000001</v>
      </c>
      <c r="F787" s="1">
        <v>44872</v>
      </c>
      <c r="G787" s="1">
        <v>45653</v>
      </c>
      <c r="H787" s="2" t="s">
        <v>1746</v>
      </c>
      <c r="I787" s="2" t="s">
        <v>18</v>
      </c>
      <c r="J787">
        <f>Sheet1[[#This Row],[policy_end_date]]-Sheet1[[#This Row],[policy_start_date]]</f>
        <v>781</v>
      </c>
      <c r="K787" s="5">
        <f>(Sheet1[[#This Row],[policy_end_date]]-Sheet1[[#This Row],[policy_start_date]])/365</f>
        <v>2.1397260273972605</v>
      </c>
      <c r="L787" s="2" t="str">
        <f>IF(Sheet1[[#This Row],[coverage_amount]]&lt;300000,"Low",IF(Sheet1[[#This Row],[coverage_amount]]&lt;700000,"Medium","High"))</f>
        <v>High</v>
      </c>
      <c r="M787" s="2" t="str">
        <f>IF(Sheet1[[#This Row],[annual_premium]]&lt;15000,"Low",IF(Sheet1[[#This Row],[annual_premium]]&lt;35000,"Medium","High"))</f>
        <v>High</v>
      </c>
      <c r="N787" s="2">
        <f>YEAR(Sheet1[[#This Row],[policy_start_date]])</f>
        <v>2022</v>
      </c>
      <c r="O787" s="2" t="str">
        <f>TEXT(Sheet1[[#This Row],[policy_start_date]],"mmm")</f>
        <v>Nov</v>
      </c>
      <c r="P787" s="2" t="str">
        <f>"Q"&amp;ROUNDUP(MONTH(Sheet1[[#This Row],[policy_start_date]])/3,0)</f>
        <v>Q4</v>
      </c>
      <c r="Q787" s="2">
        <f ca="1">DATEDIF(Sheet1[[#This Row],[policy_start_date]],TODAY(),"D")</f>
        <v>1360</v>
      </c>
      <c r="R787" s="2">
        <f>YEAR(Sheet1[[#This Row],[policy_end_date]])</f>
        <v>2024</v>
      </c>
      <c r="S787" s="2" t="str">
        <f>TEXT(Sheet1[[#This Row],[policy_end_date]],"mmm")</f>
        <v>Dec</v>
      </c>
      <c r="T787" s="2" t="str">
        <f>IF(Sheet1[[#This Row],[status]]="Active","Active","Inactive")</f>
        <v>Inactive</v>
      </c>
      <c r="U787" s="6">
        <f>Sheet1[[#This Row],[coverage_amount]]/Sheet1[[#This Row],[annual_premium]]</f>
        <v>24.243241462278956</v>
      </c>
    </row>
    <row r="788" spans="1:21" x14ac:dyDescent="0.3">
      <c r="A788" s="2" t="s">
        <v>1747</v>
      </c>
      <c r="B788" s="2" t="s">
        <v>838</v>
      </c>
      <c r="C788" s="2" t="s">
        <v>27</v>
      </c>
      <c r="D788" s="51">
        <v>547378.39</v>
      </c>
      <c r="E788" s="51">
        <v>5453.54</v>
      </c>
      <c r="F788" s="1">
        <v>45320</v>
      </c>
      <c r="G788" s="1">
        <v>45664</v>
      </c>
      <c r="H788" s="2" t="s">
        <v>278</v>
      </c>
      <c r="I788" s="2" t="s">
        <v>29</v>
      </c>
      <c r="J788">
        <f>Sheet1[[#This Row],[policy_end_date]]-Sheet1[[#This Row],[policy_start_date]]</f>
        <v>344</v>
      </c>
      <c r="K788" s="5">
        <f>(Sheet1[[#This Row],[policy_end_date]]-Sheet1[[#This Row],[policy_start_date]])/365</f>
        <v>0.94246575342465755</v>
      </c>
      <c r="L788" s="2" t="str">
        <f>IF(Sheet1[[#This Row],[coverage_amount]]&lt;300000,"Low",IF(Sheet1[[#This Row],[coverage_amount]]&lt;700000,"Medium","High"))</f>
        <v>Medium</v>
      </c>
      <c r="M788" s="2" t="str">
        <f>IF(Sheet1[[#This Row],[annual_premium]]&lt;15000,"Low",IF(Sheet1[[#This Row],[annual_premium]]&lt;35000,"Medium","High"))</f>
        <v>Low</v>
      </c>
      <c r="N788" s="2">
        <f>YEAR(Sheet1[[#This Row],[policy_start_date]])</f>
        <v>2024</v>
      </c>
      <c r="O788" s="2" t="str">
        <f>TEXT(Sheet1[[#This Row],[policy_start_date]],"mmm")</f>
        <v>Jan</v>
      </c>
      <c r="P788" s="2" t="str">
        <f>"Q"&amp;ROUNDUP(MONTH(Sheet1[[#This Row],[policy_start_date]])/3,0)</f>
        <v>Q1</v>
      </c>
      <c r="Q788" s="2">
        <f ca="1">DATEDIF(Sheet1[[#This Row],[policy_start_date]],TODAY(),"D")</f>
        <v>912</v>
      </c>
      <c r="R788" s="2">
        <f>YEAR(Sheet1[[#This Row],[policy_end_date]])</f>
        <v>2025</v>
      </c>
      <c r="S788" s="2" t="str">
        <f>TEXT(Sheet1[[#This Row],[policy_end_date]],"mmm")</f>
        <v>Jan</v>
      </c>
      <c r="T788" s="2" t="str">
        <f>IF(Sheet1[[#This Row],[status]]="Active","Active","Inactive")</f>
        <v>Inactive</v>
      </c>
      <c r="U788" s="6">
        <f>Sheet1[[#This Row],[coverage_amount]]/Sheet1[[#This Row],[annual_premium]]</f>
        <v>100.37120659241521</v>
      </c>
    </row>
    <row r="789" spans="1:21" x14ac:dyDescent="0.3">
      <c r="A789" s="2" t="s">
        <v>1748</v>
      </c>
      <c r="B789" s="2" t="s">
        <v>1749</v>
      </c>
      <c r="C789" s="2" t="s">
        <v>16</v>
      </c>
      <c r="D789" s="51">
        <v>688871.95</v>
      </c>
      <c r="E789" s="51">
        <v>12153.05</v>
      </c>
      <c r="F789" s="1">
        <v>44799</v>
      </c>
      <c r="G789" s="1">
        <v>44933</v>
      </c>
      <c r="H789" s="2" t="s">
        <v>365</v>
      </c>
      <c r="I789" s="2" t="s">
        <v>13</v>
      </c>
      <c r="J789">
        <f>Sheet1[[#This Row],[policy_end_date]]-Sheet1[[#This Row],[policy_start_date]]</f>
        <v>134</v>
      </c>
      <c r="K789" s="5">
        <f>(Sheet1[[#This Row],[policy_end_date]]-Sheet1[[#This Row],[policy_start_date]])/365</f>
        <v>0.36712328767123287</v>
      </c>
      <c r="L789" s="2" t="str">
        <f>IF(Sheet1[[#This Row],[coverage_amount]]&lt;300000,"Low",IF(Sheet1[[#This Row],[coverage_amount]]&lt;700000,"Medium","High"))</f>
        <v>Medium</v>
      </c>
      <c r="M789" s="2" t="str">
        <f>IF(Sheet1[[#This Row],[annual_premium]]&lt;15000,"Low",IF(Sheet1[[#This Row],[annual_premium]]&lt;35000,"Medium","High"))</f>
        <v>Low</v>
      </c>
      <c r="N789" s="2">
        <f>YEAR(Sheet1[[#This Row],[policy_start_date]])</f>
        <v>2022</v>
      </c>
      <c r="O789" s="2" t="str">
        <f>TEXT(Sheet1[[#This Row],[policy_start_date]],"mmm")</f>
        <v>Aug</v>
      </c>
      <c r="P789" s="2" t="str">
        <f>"Q"&amp;ROUNDUP(MONTH(Sheet1[[#This Row],[policy_start_date]])/3,0)</f>
        <v>Q3</v>
      </c>
      <c r="Q789" s="2">
        <f ca="1">DATEDIF(Sheet1[[#This Row],[policy_start_date]],TODAY(),"D")</f>
        <v>1433</v>
      </c>
      <c r="R789" s="2">
        <f>YEAR(Sheet1[[#This Row],[policy_end_date]])</f>
        <v>2023</v>
      </c>
      <c r="S789" s="2" t="str">
        <f>TEXT(Sheet1[[#This Row],[policy_end_date]],"mmm")</f>
        <v>Jan</v>
      </c>
      <c r="T789" s="2" t="str">
        <f>IF(Sheet1[[#This Row],[status]]="Active","Active","Inactive")</f>
        <v>Active</v>
      </c>
      <c r="U789" s="6">
        <f>Sheet1[[#This Row],[coverage_amount]]/Sheet1[[#This Row],[annual_premium]]</f>
        <v>56.683050756805905</v>
      </c>
    </row>
    <row r="790" spans="1:21" x14ac:dyDescent="0.3">
      <c r="A790" s="2" t="s">
        <v>1750</v>
      </c>
      <c r="B790" s="2" t="s">
        <v>1519</v>
      </c>
      <c r="C790" s="2" t="s">
        <v>39</v>
      </c>
      <c r="D790" s="51">
        <v>474416.43</v>
      </c>
      <c r="E790" s="51">
        <v>32050.22</v>
      </c>
      <c r="F790" s="1">
        <v>45467</v>
      </c>
      <c r="G790" s="1">
        <v>45709</v>
      </c>
      <c r="H790" s="2" t="s">
        <v>173</v>
      </c>
      <c r="I790" s="2" t="s">
        <v>18</v>
      </c>
      <c r="J790">
        <f>Sheet1[[#This Row],[policy_end_date]]-Sheet1[[#This Row],[policy_start_date]]</f>
        <v>242</v>
      </c>
      <c r="K790" s="5">
        <f>(Sheet1[[#This Row],[policy_end_date]]-Sheet1[[#This Row],[policy_start_date]])/365</f>
        <v>0.66301369863013704</v>
      </c>
      <c r="L790" s="2" t="str">
        <f>IF(Sheet1[[#This Row],[coverage_amount]]&lt;300000,"Low",IF(Sheet1[[#This Row],[coverage_amount]]&lt;700000,"Medium","High"))</f>
        <v>Medium</v>
      </c>
      <c r="M790" s="2" t="str">
        <f>IF(Sheet1[[#This Row],[annual_premium]]&lt;15000,"Low",IF(Sheet1[[#This Row],[annual_premium]]&lt;35000,"Medium","High"))</f>
        <v>Medium</v>
      </c>
      <c r="N790" s="2">
        <f>YEAR(Sheet1[[#This Row],[policy_start_date]])</f>
        <v>2024</v>
      </c>
      <c r="O790" s="2" t="str">
        <f>TEXT(Sheet1[[#This Row],[policy_start_date]],"mmm")</f>
        <v>Jun</v>
      </c>
      <c r="P790" s="2" t="str">
        <f>"Q"&amp;ROUNDUP(MONTH(Sheet1[[#This Row],[policy_start_date]])/3,0)</f>
        <v>Q2</v>
      </c>
      <c r="Q790" s="2">
        <f ca="1">DATEDIF(Sheet1[[#This Row],[policy_start_date]],TODAY(),"D")</f>
        <v>765</v>
      </c>
      <c r="R790" s="2">
        <f>YEAR(Sheet1[[#This Row],[policy_end_date]])</f>
        <v>2025</v>
      </c>
      <c r="S790" s="2" t="str">
        <f>TEXT(Sheet1[[#This Row],[policy_end_date]],"mmm")</f>
        <v>Feb</v>
      </c>
      <c r="T790" s="2" t="str">
        <f>IF(Sheet1[[#This Row],[status]]="Active","Active","Inactive")</f>
        <v>Inactive</v>
      </c>
      <c r="U790" s="6">
        <f>Sheet1[[#This Row],[coverage_amount]]/Sheet1[[#This Row],[annual_premium]]</f>
        <v>14.802283104452949</v>
      </c>
    </row>
    <row r="791" spans="1:21" x14ac:dyDescent="0.3">
      <c r="A791" s="2" t="s">
        <v>1751</v>
      </c>
      <c r="B791" s="2" t="s">
        <v>1752</v>
      </c>
      <c r="C791" s="2" t="s">
        <v>39</v>
      </c>
      <c r="D791" s="51">
        <v>697143.06</v>
      </c>
      <c r="E791" s="51">
        <v>20616.07</v>
      </c>
      <c r="F791" s="1">
        <v>45476</v>
      </c>
      <c r="G791" s="1">
        <v>45581</v>
      </c>
      <c r="H791" s="2" t="s">
        <v>808</v>
      </c>
      <c r="I791" s="2" t="s">
        <v>29</v>
      </c>
      <c r="J791">
        <f>Sheet1[[#This Row],[policy_end_date]]-Sheet1[[#This Row],[policy_start_date]]</f>
        <v>105</v>
      </c>
      <c r="K791" s="5">
        <f>(Sheet1[[#This Row],[policy_end_date]]-Sheet1[[#This Row],[policy_start_date]])/365</f>
        <v>0.28767123287671231</v>
      </c>
      <c r="L791" s="2" t="str">
        <f>IF(Sheet1[[#This Row],[coverage_amount]]&lt;300000,"Low",IF(Sheet1[[#This Row],[coverage_amount]]&lt;700000,"Medium","High"))</f>
        <v>Medium</v>
      </c>
      <c r="M791" s="2" t="str">
        <f>IF(Sheet1[[#This Row],[annual_premium]]&lt;15000,"Low",IF(Sheet1[[#This Row],[annual_premium]]&lt;35000,"Medium","High"))</f>
        <v>Medium</v>
      </c>
      <c r="N791" s="2">
        <f>YEAR(Sheet1[[#This Row],[policy_start_date]])</f>
        <v>2024</v>
      </c>
      <c r="O791" s="2" t="str">
        <f>TEXT(Sheet1[[#This Row],[policy_start_date]],"mmm")</f>
        <v>Jul</v>
      </c>
      <c r="P791" s="2" t="str">
        <f>"Q"&amp;ROUNDUP(MONTH(Sheet1[[#This Row],[policy_start_date]])/3,0)</f>
        <v>Q3</v>
      </c>
      <c r="Q791" s="2">
        <f ca="1">DATEDIF(Sheet1[[#This Row],[policy_start_date]],TODAY(),"D")</f>
        <v>756</v>
      </c>
      <c r="R791" s="2">
        <f>YEAR(Sheet1[[#This Row],[policy_end_date]])</f>
        <v>2024</v>
      </c>
      <c r="S791" s="2" t="str">
        <f>TEXT(Sheet1[[#This Row],[policy_end_date]],"mmm")</f>
        <v>Oct</v>
      </c>
      <c r="T791" s="2" t="str">
        <f>IF(Sheet1[[#This Row],[status]]="Active","Active","Inactive")</f>
        <v>Inactive</v>
      </c>
      <c r="U791" s="6">
        <f>Sheet1[[#This Row],[coverage_amount]]/Sheet1[[#This Row],[annual_premium]]</f>
        <v>33.815516730395274</v>
      </c>
    </row>
    <row r="792" spans="1:21" x14ac:dyDescent="0.3">
      <c r="A792" s="2" t="s">
        <v>1753</v>
      </c>
      <c r="B792" s="2" t="s">
        <v>1754</v>
      </c>
      <c r="C792" s="2" t="s">
        <v>11</v>
      </c>
      <c r="D792" s="51">
        <v>884764.73</v>
      </c>
      <c r="E792" s="51">
        <v>8328.68</v>
      </c>
      <c r="F792" s="1">
        <v>45207</v>
      </c>
      <c r="G792" s="1">
        <v>45314</v>
      </c>
      <c r="H792" s="2" t="s">
        <v>804</v>
      </c>
      <c r="I792" s="2" t="s">
        <v>18</v>
      </c>
      <c r="J792">
        <f>Sheet1[[#This Row],[policy_end_date]]-Sheet1[[#This Row],[policy_start_date]]</f>
        <v>107</v>
      </c>
      <c r="K792" s="5">
        <f>(Sheet1[[#This Row],[policy_end_date]]-Sheet1[[#This Row],[policy_start_date]])/365</f>
        <v>0.29315068493150687</v>
      </c>
      <c r="L792" s="2" t="str">
        <f>IF(Sheet1[[#This Row],[coverage_amount]]&lt;300000,"Low",IF(Sheet1[[#This Row],[coverage_amount]]&lt;700000,"Medium","High"))</f>
        <v>High</v>
      </c>
      <c r="M792" s="2" t="str">
        <f>IF(Sheet1[[#This Row],[annual_premium]]&lt;15000,"Low",IF(Sheet1[[#This Row],[annual_premium]]&lt;35000,"Medium","High"))</f>
        <v>Low</v>
      </c>
      <c r="N792" s="2">
        <f>YEAR(Sheet1[[#This Row],[policy_start_date]])</f>
        <v>2023</v>
      </c>
      <c r="O792" s="2" t="str">
        <f>TEXT(Sheet1[[#This Row],[policy_start_date]],"mmm")</f>
        <v>Oct</v>
      </c>
      <c r="P792" s="2" t="str">
        <f>"Q"&amp;ROUNDUP(MONTH(Sheet1[[#This Row],[policy_start_date]])/3,0)</f>
        <v>Q4</v>
      </c>
      <c r="Q792" s="2">
        <f ca="1">DATEDIF(Sheet1[[#This Row],[policy_start_date]],TODAY(),"D")</f>
        <v>1025</v>
      </c>
      <c r="R792" s="2">
        <f>YEAR(Sheet1[[#This Row],[policy_end_date]])</f>
        <v>2024</v>
      </c>
      <c r="S792" s="2" t="str">
        <f>TEXT(Sheet1[[#This Row],[policy_end_date]],"mmm")</f>
        <v>Jan</v>
      </c>
      <c r="T792" s="2" t="str">
        <f>IF(Sheet1[[#This Row],[status]]="Active","Active","Inactive")</f>
        <v>Inactive</v>
      </c>
      <c r="U792" s="6">
        <f>Sheet1[[#This Row],[coverage_amount]]/Sheet1[[#This Row],[annual_premium]]</f>
        <v>106.23108703900257</v>
      </c>
    </row>
    <row r="793" spans="1:21" x14ac:dyDescent="0.3">
      <c r="A793" s="2" t="s">
        <v>1755</v>
      </c>
      <c r="B793" s="2" t="s">
        <v>1756</v>
      </c>
      <c r="C793" s="2" t="s">
        <v>27</v>
      </c>
      <c r="D793" s="51">
        <v>922766.75</v>
      </c>
      <c r="E793" s="51">
        <v>29305.41</v>
      </c>
      <c r="F793" s="1">
        <v>44877</v>
      </c>
      <c r="G793" s="1">
        <v>45506</v>
      </c>
      <c r="H793" s="2" t="s">
        <v>744</v>
      </c>
      <c r="I793" s="2" t="s">
        <v>13</v>
      </c>
      <c r="J793">
        <f>Sheet1[[#This Row],[policy_end_date]]-Sheet1[[#This Row],[policy_start_date]]</f>
        <v>629</v>
      </c>
      <c r="K793" s="5">
        <f>(Sheet1[[#This Row],[policy_end_date]]-Sheet1[[#This Row],[policy_start_date]])/365</f>
        <v>1.7232876712328766</v>
      </c>
      <c r="L793" s="2" t="str">
        <f>IF(Sheet1[[#This Row],[coverage_amount]]&lt;300000,"Low",IF(Sheet1[[#This Row],[coverage_amount]]&lt;700000,"Medium","High"))</f>
        <v>High</v>
      </c>
      <c r="M793" s="2" t="str">
        <f>IF(Sheet1[[#This Row],[annual_premium]]&lt;15000,"Low",IF(Sheet1[[#This Row],[annual_premium]]&lt;35000,"Medium","High"))</f>
        <v>Medium</v>
      </c>
      <c r="N793" s="2">
        <f>YEAR(Sheet1[[#This Row],[policy_start_date]])</f>
        <v>2022</v>
      </c>
      <c r="O793" s="2" t="str">
        <f>TEXT(Sheet1[[#This Row],[policy_start_date]],"mmm")</f>
        <v>Nov</v>
      </c>
      <c r="P793" s="2" t="str">
        <f>"Q"&amp;ROUNDUP(MONTH(Sheet1[[#This Row],[policy_start_date]])/3,0)</f>
        <v>Q4</v>
      </c>
      <c r="Q793" s="2">
        <f ca="1">DATEDIF(Sheet1[[#This Row],[policy_start_date]],TODAY(),"D")</f>
        <v>1355</v>
      </c>
      <c r="R793" s="2">
        <f>YEAR(Sheet1[[#This Row],[policy_end_date]])</f>
        <v>2024</v>
      </c>
      <c r="S793" s="2" t="str">
        <f>TEXT(Sheet1[[#This Row],[policy_end_date]],"mmm")</f>
        <v>Aug</v>
      </c>
      <c r="T793" s="2" t="str">
        <f>IF(Sheet1[[#This Row],[status]]="Active","Active","Inactive")</f>
        <v>Active</v>
      </c>
      <c r="U793" s="6">
        <f>Sheet1[[#This Row],[coverage_amount]]/Sheet1[[#This Row],[annual_premium]]</f>
        <v>31.487931750485661</v>
      </c>
    </row>
    <row r="794" spans="1:21" x14ac:dyDescent="0.3">
      <c r="A794" s="2" t="s">
        <v>1757</v>
      </c>
      <c r="B794" s="2" t="s">
        <v>607</v>
      </c>
      <c r="C794" s="2" t="s">
        <v>27</v>
      </c>
      <c r="D794" s="51">
        <v>396951.89</v>
      </c>
      <c r="E794" s="51">
        <v>9605.07</v>
      </c>
      <c r="F794" s="1">
        <v>45255</v>
      </c>
      <c r="G794" s="1">
        <v>45841</v>
      </c>
      <c r="H794" s="2" t="s">
        <v>1431</v>
      </c>
      <c r="I794" s="2" t="s">
        <v>18</v>
      </c>
      <c r="J794">
        <f>Sheet1[[#This Row],[policy_end_date]]-Sheet1[[#This Row],[policy_start_date]]</f>
        <v>586</v>
      </c>
      <c r="K794" s="5">
        <f>(Sheet1[[#This Row],[policy_end_date]]-Sheet1[[#This Row],[policy_start_date]])/365</f>
        <v>1.6054794520547946</v>
      </c>
      <c r="L794" s="2" t="str">
        <f>IF(Sheet1[[#This Row],[coverage_amount]]&lt;300000,"Low",IF(Sheet1[[#This Row],[coverage_amount]]&lt;700000,"Medium","High"))</f>
        <v>Medium</v>
      </c>
      <c r="M794" s="2" t="str">
        <f>IF(Sheet1[[#This Row],[annual_premium]]&lt;15000,"Low",IF(Sheet1[[#This Row],[annual_premium]]&lt;35000,"Medium","High"))</f>
        <v>Low</v>
      </c>
      <c r="N794" s="2">
        <f>YEAR(Sheet1[[#This Row],[policy_start_date]])</f>
        <v>2023</v>
      </c>
      <c r="O794" s="2" t="str">
        <f>TEXT(Sheet1[[#This Row],[policy_start_date]],"mmm")</f>
        <v>Nov</v>
      </c>
      <c r="P794" s="2" t="str">
        <f>"Q"&amp;ROUNDUP(MONTH(Sheet1[[#This Row],[policy_start_date]])/3,0)</f>
        <v>Q4</v>
      </c>
      <c r="Q794" s="2">
        <f ca="1">DATEDIF(Sheet1[[#This Row],[policy_start_date]],TODAY(),"D")</f>
        <v>977</v>
      </c>
      <c r="R794" s="2">
        <f>YEAR(Sheet1[[#This Row],[policy_end_date]])</f>
        <v>2025</v>
      </c>
      <c r="S794" s="2" t="str">
        <f>TEXT(Sheet1[[#This Row],[policy_end_date]],"mmm")</f>
        <v>Jul</v>
      </c>
      <c r="T794" s="2" t="str">
        <f>IF(Sheet1[[#This Row],[status]]="Active","Active","Inactive")</f>
        <v>Inactive</v>
      </c>
      <c r="U794" s="6">
        <f>Sheet1[[#This Row],[coverage_amount]]/Sheet1[[#This Row],[annual_premium]]</f>
        <v>41.327329212592936</v>
      </c>
    </row>
    <row r="795" spans="1:21" x14ac:dyDescent="0.3">
      <c r="A795" s="2" t="s">
        <v>1758</v>
      </c>
      <c r="B795" s="2" t="s">
        <v>543</v>
      </c>
      <c r="C795" s="2" t="s">
        <v>27</v>
      </c>
      <c r="D795" s="51">
        <v>745680.8</v>
      </c>
      <c r="E795" s="51">
        <v>36784.449999999997</v>
      </c>
      <c r="F795" s="1">
        <v>44646</v>
      </c>
      <c r="G795" s="1">
        <v>45152</v>
      </c>
      <c r="H795" s="2" t="s">
        <v>1087</v>
      </c>
      <c r="I795" s="2" t="s">
        <v>13</v>
      </c>
      <c r="J795">
        <f>Sheet1[[#This Row],[policy_end_date]]-Sheet1[[#This Row],[policy_start_date]]</f>
        <v>506</v>
      </c>
      <c r="K795" s="5">
        <f>(Sheet1[[#This Row],[policy_end_date]]-Sheet1[[#This Row],[policy_start_date]])/365</f>
        <v>1.3863013698630138</v>
      </c>
      <c r="L795" s="2" t="str">
        <f>IF(Sheet1[[#This Row],[coverage_amount]]&lt;300000,"Low",IF(Sheet1[[#This Row],[coverage_amount]]&lt;700000,"Medium","High"))</f>
        <v>High</v>
      </c>
      <c r="M795" s="2" t="str">
        <f>IF(Sheet1[[#This Row],[annual_premium]]&lt;15000,"Low",IF(Sheet1[[#This Row],[annual_premium]]&lt;35000,"Medium","High"))</f>
        <v>High</v>
      </c>
      <c r="N795" s="2">
        <f>YEAR(Sheet1[[#This Row],[policy_start_date]])</f>
        <v>2022</v>
      </c>
      <c r="O795" s="2" t="str">
        <f>TEXT(Sheet1[[#This Row],[policy_start_date]],"mmm")</f>
        <v>Mar</v>
      </c>
      <c r="P795" s="2" t="str">
        <f>"Q"&amp;ROUNDUP(MONTH(Sheet1[[#This Row],[policy_start_date]])/3,0)</f>
        <v>Q1</v>
      </c>
      <c r="Q795" s="2">
        <f ca="1">DATEDIF(Sheet1[[#This Row],[policy_start_date]],TODAY(),"D")</f>
        <v>1586</v>
      </c>
      <c r="R795" s="2">
        <f>YEAR(Sheet1[[#This Row],[policy_end_date]])</f>
        <v>2023</v>
      </c>
      <c r="S795" s="2" t="str">
        <f>TEXT(Sheet1[[#This Row],[policy_end_date]],"mmm")</f>
        <v>Aug</v>
      </c>
      <c r="T795" s="2" t="str">
        <f>IF(Sheet1[[#This Row],[status]]="Active","Active","Inactive")</f>
        <v>Active</v>
      </c>
      <c r="U795" s="6">
        <f>Sheet1[[#This Row],[coverage_amount]]/Sheet1[[#This Row],[annual_premium]]</f>
        <v>20.271631083243058</v>
      </c>
    </row>
    <row r="796" spans="1:21" x14ac:dyDescent="0.3">
      <c r="A796" s="2" t="s">
        <v>1759</v>
      </c>
      <c r="B796" s="2" t="s">
        <v>832</v>
      </c>
      <c r="C796" s="2" t="s">
        <v>35</v>
      </c>
      <c r="D796" s="51">
        <v>478035.57</v>
      </c>
      <c r="E796" s="51">
        <v>3119.14</v>
      </c>
      <c r="F796" s="1">
        <v>45050</v>
      </c>
      <c r="G796" s="1">
        <v>45691</v>
      </c>
      <c r="H796" s="2" t="s">
        <v>208</v>
      </c>
      <c r="I796" s="2" t="s">
        <v>29</v>
      </c>
      <c r="J796">
        <f>Sheet1[[#This Row],[policy_end_date]]-Sheet1[[#This Row],[policy_start_date]]</f>
        <v>641</v>
      </c>
      <c r="K796" s="5">
        <f>(Sheet1[[#This Row],[policy_end_date]]-Sheet1[[#This Row],[policy_start_date]])/365</f>
        <v>1.7561643835616438</v>
      </c>
      <c r="L796" s="2" t="str">
        <f>IF(Sheet1[[#This Row],[coverage_amount]]&lt;300000,"Low",IF(Sheet1[[#This Row],[coverage_amount]]&lt;700000,"Medium","High"))</f>
        <v>Medium</v>
      </c>
      <c r="M796" s="2" t="str">
        <f>IF(Sheet1[[#This Row],[annual_premium]]&lt;15000,"Low",IF(Sheet1[[#This Row],[annual_premium]]&lt;35000,"Medium","High"))</f>
        <v>Low</v>
      </c>
      <c r="N796" s="2">
        <f>YEAR(Sheet1[[#This Row],[policy_start_date]])</f>
        <v>2023</v>
      </c>
      <c r="O796" s="2" t="str">
        <f>TEXT(Sheet1[[#This Row],[policy_start_date]],"mmm")</f>
        <v>May</v>
      </c>
      <c r="P796" s="2" t="str">
        <f>"Q"&amp;ROUNDUP(MONTH(Sheet1[[#This Row],[policy_start_date]])/3,0)</f>
        <v>Q2</v>
      </c>
      <c r="Q796" s="2">
        <f ca="1">DATEDIF(Sheet1[[#This Row],[policy_start_date]],TODAY(),"D")</f>
        <v>1182</v>
      </c>
      <c r="R796" s="2">
        <f>YEAR(Sheet1[[#This Row],[policy_end_date]])</f>
        <v>2025</v>
      </c>
      <c r="S796" s="2" t="str">
        <f>TEXT(Sheet1[[#This Row],[policy_end_date]],"mmm")</f>
        <v>Feb</v>
      </c>
      <c r="T796" s="2" t="str">
        <f>IF(Sheet1[[#This Row],[status]]="Active","Active","Inactive")</f>
        <v>Inactive</v>
      </c>
      <c r="U796" s="6">
        <f>Sheet1[[#This Row],[coverage_amount]]/Sheet1[[#This Row],[annual_premium]]</f>
        <v>153.25877325160141</v>
      </c>
    </row>
    <row r="797" spans="1:21" x14ac:dyDescent="0.3">
      <c r="A797" s="2" t="s">
        <v>1760</v>
      </c>
      <c r="B797" s="2" t="s">
        <v>790</v>
      </c>
      <c r="C797" s="2" t="s">
        <v>11</v>
      </c>
      <c r="D797" s="51">
        <v>776851.35</v>
      </c>
      <c r="E797" s="51">
        <v>13751.56</v>
      </c>
      <c r="F797" s="1">
        <v>45201</v>
      </c>
      <c r="G797" s="1">
        <v>45255</v>
      </c>
      <c r="H797" s="2" t="s">
        <v>957</v>
      </c>
      <c r="I797" s="2" t="s">
        <v>29</v>
      </c>
      <c r="J797">
        <f>Sheet1[[#This Row],[policy_end_date]]-Sheet1[[#This Row],[policy_start_date]]</f>
        <v>54</v>
      </c>
      <c r="K797" s="5">
        <f>(Sheet1[[#This Row],[policy_end_date]]-Sheet1[[#This Row],[policy_start_date]])/365</f>
        <v>0.14794520547945206</v>
      </c>
      <c r="L797" s="2" t="str">
        <f>IF(Sheet1[[#This Row],[coverage_amount]]&lt;300000,"Low",IF(Sheet1[[#This Row],[coverage_amount]]&lt;700000,"Medium","High"))</f>
        <v>High</v>
      </c>
      <c r="M797" s="2" t="str">
        <f>IF(Sheet1[[#This Row],[annual_premium]]&lt;15000,"Low",IF(Sheet1[[#This Row],[annual_premium]]&lt;35000,"Medium","High"))</f>
        <v>Low</v>
      </c>
      <c r="N797" s="2">
        <f>YEAR(Sheet1[[#This Row],[policy_start_date]])</f>
        <v>2023</v>
      </c>
      <c r="O797" s="2" t="str">
        <f>TEXT(Sheet1[[#This Row],[policy_start_date]],"mmm")</f>
        <v>Oct</v>
      </c>
      <c r="P797" s="2" t="str">
        <f>"Q"&amp;ROUNDUP(MONTH(Sheet1[[#This Row],[policy_start_date]])/3,0)</f>
        <v>Q4</v>
      </c>
      <c r="Q797" s="2">
        <f ca="1">DATEDIF(Sheet1[[#This Row],[policy_start_date]],TODAY(),"D")</f>
        <v>1031</v>
      </c>
      <c r="R797" s="2">
        <f>YEAR(Sheet1[[#This Row],[policy_end_date]])</f>
        <v>2023</v>
      </c>
      <c r="S797" s="2" t="str">
        <f>TEXT(Sheet1[[#This Row],[policy_end_date]],"mmm")</f>
        <v>Nov</v>
      </c>
      <c r="T797" s="2" t="str">
        <f>IF(Sheet1[[#This Row],[status]]="Active","Active","Inactive")</f>
        <v>Inactive</v>
      </c>
      <c r="U797" s="6">
        <f>Sheet1[[#This Row],[coverage_amount]]/Sheet1[[#This Row],[annual_premium]]</f>
        <v>56.491870740483265</v>
      </c>
    </row>
    <row r="798" spans="1:21" x14ac:dyDescent="0.3">
      <c r="A798" s="2" t="s">
        <v>1761</v>
      </c>
      <c r="B798" s="2" t="s">
        <v>1762</v>
      </c>
      <c r="C798" s="2" t="s">
        <v>16</v>
      </c>
      <c r="D798" s="51">
        <v>837839.96</v>
      </c>
      <c r="E798" s="51">
        <v>20253.86</v>
      </c>
      <c r="F798" s="1">
        <v>45120</v>
      </c>
      <c r="G798" s="1">
        <v>45465</v>
      </c>
      <c r="H798" s="2" t="s">
        <v>58</v>
      </c>
      <c r="I798" s="2" t="s">
        <v>29</v>
      </c>
      <c r="J798">
        <f>Sheet1[[#This Row],[policy_end_date]]-Sheet1[[#This Row],[policy_start_date]]</f>
        <v>345</v>
      </c>
      <c r="K798" s="5">
        <f>(Sheet1[[#This Row],[policy_end_date]]-Sheet1[[#This Row],[policy_start_date]])/365</f>
        <v>0.9452054794520548</v>
      </c>
      <c r="L798" s="2" t="str">
        <f>IF(Sheet1[[#This Row],[coverage_amount]]&lt;300000,"Low",IF(Sheet1[[#This Row],[coverage_amount]]&lt;700000,"Medium","High"))</f>
        <v>High</v>
      </c>
      <c r="M798" s="2" t="str">
        <f>IF(Sheet1[[#This Row],[annual_premium]]&lt;15000,"Low",IF(Sheet1[[#This Row],[annual_premium]]&lt;35000,"Medium","High"))</f>
        <v>Medium</v>
      </c>
      <c r="N798" s="2">
        <f>YEAR(Sheet1[[#This Row],[policy_start_date]])</f>
        <v>2023</v>
      </c>
      <c r="O798" s="2" t="str">
        <f>TEXT(Sheet1[[#This Row],[policy_start_date]],"mmm")</f>
        <v>Jul</v>
      </c>
      <c r="P798" s="2" t="str">
        <f>"Q"&amp;ROUNDUP(MONTH(Sheet1[[#This Row],[policy_start_date]])/3,0)</f>
        <v>Q3</v>
      </c>
      <c r="Q798" s="2">
        <f ca="1">DATEDIF(Sheet1[[#This Row],[policy_start_date]],TODAY(),"D")</f>
        <v>1112</v>
      </c>
      <c r="R798" s="2">
        <f>YEAR(Sheet1[[#This Row],[policy_end_date]])</f>
        <v>2024</v>
      </c>
      <c r="S798" s="2" t="str">
        <f>TEXT(Sheet1[[#This Row],[policy_end_date]],"mmm")</f>
        <v>Jun</v>
      </c>
      <c r="T798" s="2" t="str">
        <f>IF(Sheet1[[#This Row],[status]]="Active","Active","Inactive")</f>
        <v>Inactive</v>
      </c>
      <c r="U798" s="6">
        <f>Sheet1[[#This Row],[coverage_amount]]/Sheet1[[#This Row],[annual_premium]]</f>
        <v>41.366927588123943</v>
      </c>
    </row>
    <row r="799" spans="1:21" x14ac:dyDescent="0.3">
      <c r="A799" s="2" t="s">
        <v>1763</v>
      </c>
      <c r="B799" s="2" t="s">
        <v>1764</v>
      </c>
      <c r="C799" s="2" t="s">
        <v>16</v>
      </c>
      <c r="D799" s="51">
        <v>828493.65</v>
      </c>
      <c r="E799" s="51">
        <v>25162.62</v>
      </c>
      <c r="F799" s="1">
        <v>45175</v>
      </c>
      <c r="G799" s="1">
        <v>45452</v>
      </c>
      <c r="H799" s="2" t="s">
        <v>105</v>
      </c>
      <c r="I799" s="2" t="s">
        <v>29</v>
      </c>
      <c r="J799">
        <f>Sheet1[[#This Row],[policy_end_date]]-Sheet1[[#This Row],[policy_start_date]]</f>
        <v>277</v>
      </c>
      <c r="K799" s="5">
        <f>(Sheet1[[#This Row],[policy_end_date]]-Sheet1[[#This Row],[policy_start_date]])/365</f>
        <v>0.75890410958904109</v>
      </c>
      <c r="L799" s="2" t="str">
        <f>IF(Sheet1[[#This Row],[coverage_amount]]&lt;300000,"Low",IF(Sheet1[[#This Row],[coverage_amount]]&lt;700000,"Medium","High"))</f>
        <v>High</v>
      </c>
      <c r="M799" s="2" t="str">
        <f>IF(Sheet1[[#This Row],[annual_premium]]&lt;15000,"Low",IF(Sheet1[[#This Row],[annual_premium]]&lt;35000,"Medium","High"))</f>
        <v>Medium</v>
      </c>
      <c r="N799" s="2">
        <f>YEAR(Sheet1[[#This Row],[policy_start_date]])</f>
        <v>2023</v>
      </c>
      <c r="O799" s="2" t="str">
        <f>TEXT(Sheet1[[#This Row],[policy_start_date]],"mmm")</f>
        <v>Sep</v>
      </c>
      <c r="P799" s="2" t="str">
        <f>"Q"&amp;ROUNDUP(MONTH(Sheet1[[#This Row],[policy_start_date]])/3,0)</f>
        <v>Q3</v>
      </c>
      <c r="Q799" s="2">
        <f ca="1">DATEDIF(Sheet1[[#This Row],[policy_start_date]],TODAY(),"D")</f>
        <v>1057</v>
      </c>
      <c r="R799" s="2">
        <f>YEAR(Sheet1[[#This Row],[policy_end_date]])</f>
        <v>2024</v>
      </c>
      <c r="S799" s="2" t="str">
        <f>TEXT(Sheet1[[#This Row],[policy_end_date]],"mmm")</f>
        <v>Jun</v>
      </c>
      <c r="T799" s="2" t="str">
        <f>IF(Sheet1[[#This Row],[status]]="Active","Active","Inactive")</f>
        <v>Inactive</v>
      </c>
      <c r="U799" s="6">
        <f>Sheet1[[#This Row],[coverage_amount]]/Sheet1[[#This Row],[annual_premium]]</f>
        <v>32.925571740939539</v>
      </c>
    </row>
    <row r="800" spans="1:21" x14ac:dyDescent="0.3">
      <c r="A800" s="2" t="s">
        <v>1765</v>
      </c>
      <c r="B800" s="2" t="s">
        <v>1766</v>
      </c>
      <c r="C800" s="2" t="s">
        <v>35</v>
      </c>
      <c r="D800" s="51">
        <v>417114.39</v>
      </c>
      <c r="E800" s="51">
        <v>25682.9</v>
      </c>
      <c r="F800" s="1">
        <v>44876</v>
      </c>
      <c r="G800" s="1">
        <v>45570</v>
      </c>
      <c r="H800" s="2" t="s">
        <v>85</v>
      </c>
      <c r="I800" s="2" t="s">
        <v>18</v>
      </c>
      <c r="J800">
        <f>Sheet1[[#This Row],[policy_end_date]]-Sheet1[[#This Row],[policy_start_date]]</f>
        <v>694</v>
      </c>
      <c r="K800" s="5">
        <f>(Sheet1[[#This Row],[policy_end_date]]-Sheet1[[#This Row],[policy_start_date]])/365</f>
        <v>1.9013698630136986</v>
      </c>
      <c r="L800" s="2" t="str">
        <f>IF(Sheet1[[#This Row],[coverage_amount]]&lt;300000,"Low",IF(Sheet1[[#This Row],[coverage_amount]]&lt;700000,"Medium","High"))</f>
        <v>Medium</v>
      </c>
      <c r="M800" s="2" t="str">
        <f>IF(Sheet1[[#This Row],[annual_premium]]&lt;15000,"Low",IF(Sheet1[[#This Row],[annual_premium]]&lt;35000,"Medium","High"))</f>
        <v>Medium</v>
      </c>
      <c r="N800" s="2">
        <f>YEAR(Sheet1[[#This Row],[policy_start_date]])</f>
        <v>2022</v>
      </c>
      <c r="O800" s="2" t="str">
        <f>TEXT(Sheet1[[#This Row],[policy_start_date]],"mmm")</f>
        <v>Nov</v>
      </c>
      <c r="P800" s="2" t="str">
        <f>"Q"&amp;ROUNDUP(MONTH(Sheet1[[#This Row],[policy_start_date]])/3,0)</f>
        <v>Q4</v>
      </c>
      <c r="Q800" s="2">
        <f ca="1">DATEDIF(Sheet1[[#This Row],[policy_start_date]],TODAY(),"D")</f>
        <v>1356</v>
      </c>
      <c r="R800" s="2">
        <f>YEAR(Sheet1[[#This Row],[policy_end_date]])</f>
        <v>2024</v>
      </c>
      <c r="S800" s="2" t="str">
        <f>TEXT(Sheet1[[#This Row],[policy_end_date]],"mmm")</f>
        <v>Oct</v>
      </c>
      <c r="T800" s="2" t="str">
        <f>IF(Sheet1[[#This Row],[status]]="Active","Active","Inactive")</f>
        <v>Inactive</v>
      </c>
      <c r="U800" s="6">
        <f>Sheet1[[#This Row],[coverage_amount]]/Sheet1[[#This Row],[annual_premium]]</f>
        <v>16.240938133933472</v>
      </c>
    </row>
    <row r="801" spans="1:21" x14ac:dyDescent="0.3">
      <c r="A801" s="2" t="s">
        <v>1767</v>
      </c>
      <c r="B801" s="2" t="s">
        <v>1768</v>
      </c>
      <c r="C801" s="2" t="s">
        <v>39</v>
      </c>
      <c r="D801" s="51">
        <v>347600.51</v>
      </c>
      <c r="E801" s="51">
        <v>25589.16</v>
      </c>
      <c r="F801" s="1">
        <v>44966</v>
      </c>
      <c r="G801" s="1">
        <v>45354</v>
      </c>
      <c r="H801" s="2" t="s">
        <v>1213</v>
      </c>
      <c r="I801" s="2" t="s">
        <v>18</v>
      </c>
      <c r="J801">
        <f>Sheet1[[#This Row],[policy_end_date]]-Sheet1[[#This Row],[policy_start_date]]</f>
        <v>388</v>
      </c>
      <c r="K801" s="5">
        <f>(Sheet1[[#This Row],[policy_end_date]]-Sheet1[[#This Row],[policy_start_date]])/365</f>
        <v>1.0630136986301371</v>
      </c>
      <c r="L801" s="2" t="str">
        <f>IF(Sheet1[[#This Row],[coverage_amount]]&lt;300000,"Low",IF(Sheet1[[#This Row],[coverage_amount]]&lt;700000,"Medium","High"))</f>
        <v>Medium</v>
      </c>
      <c r="M801" s="2" t="str">
        <f>IF(Sheet1[[#This Row],[annual_premium]]&lt;15000,"Low",IF(Sheet1[[#This Row],[annual_premium]]&lt;35000,"Medium","High"))</f>
        <v>Medium</v>
      </c>
      <c r="N801" s="2">
        <f>YEAR(Sheet1[[#This Row],[policy_start_date]])</f>
        <v>2023</v>
      </c>
      <c r="O801" s="2" t="str">
        <f>TEXT(Sheet1[[#This Row],[policy_start_date]],"mmm")</f>
        <v>Feb</v>
      </c>
      <c r="P801" s="2" t="str">
        <f>"Q"&amp;ROUNDUP(MONTH(Sheet1[[#This Row],[policy_start_date]])/3,0)</f>
        <v>Q1</v>
      </c>
      <c r="Q801" s="2">
        <f ca="1">DATEDIF(Sheet1[[#This Row],[policy_start_date]],TODAY(),"D")</f>
        <v>1266</v>
      </c>
      <c r="R801" s="2">
        <f>YEAR(Sheet1[[#This Row],[policy_end_date]])</f>
        <v>2024</v>
      </c>
      <c r="S801" s="2" t="str">
        <f>TEXT(Sheet1[[#This Row],[policy_end_date]],"mmm")</f>
        <v>Mar</v>
      </c>
      <c r="T801" s="2" t="str">
        <f>IF(Sheet1[[#This Row],[status]]="Active","Active","Inactive")</f>
        <v>Inactive</v>
      </c>
      <c r="U801" s="6">
        <f>Sheet1[[#This Row],[coverage_amount]]/Sheet1[[#This Row],[annual_premium]]</f>
        <v>13.583896853198777</v>
      </c>
    </row>
    <row r="802" spans="1:21" x14ac:dyDescent="0.3">
      <c r="A802" s="2" t="s">
        <v>1769</v>
      </c>
      <c r="B802" s="2" t="s">
        <v>1770</v>
      </c>
      <c r="C802" s="2" t="s">
        <v>11</v>
      </c>
      <c r="D802" s="51">
        <v>233824.4</v>
      </c>
      <c r="E802" s="51">
        <v>49694.080000000002</v>
      </c>
      <c r="F802" s="1">
        <v>45267</v>
      </c>
      <c r="G802" s="1">
        <v>45509</v>
      </c>
      <c r="H802" s="2" t="s">
        <v>1771</v>
      </c>
      <c r="I802" s="2" t="s">
        <v>18</v>
      </c>
      <c r="J802">
        <f>Sheet1[[#This Row],[policy_end_date]]-Sheet1[[#This Row],[policy_start_date]]</f>
        <v>242</v>
      </c>
      <c r="K802" s="5">
        <f>(Sheet1[[#This Row],[policy_end_date]]-Sheet1[[#This Row],[policy_start_date]])/365</f>
        <v>0.66301369863013704</v>
      </c>
      <c r="L802" s="2" t="str">
        <f>IF(Sheet1[[#This Row],[coverage_amount]]&lt;300000,"Low",IF(Sheet1[[#This Row],[coverage_amount]]&lt;700000,"Medium","High"))</f>
        <v>Low</v>
      </c>
      <c r="M802" s="2" t="str">
        <f>IF(Sheet1[[#This Row],[annual_premium]]&lt;15000,"Low",IF(Sheet1[[#This Row],[annual_premium]]&lt;35000,"Medium","High"))</f>
        <v>High</v>
      </c>
      <c r="N802" s="2">
        <f>YEAR(Sheet1[[#This Row],[policy_start_date]])</f>
        <v>2023</v>
      </c>
      <c r="O802" s="2" t="str">
        <f>TEXT(Sheet1[[#This Row],[policy_start_date]],"mmm")</f>
        <v>Dec</v>
      </c>
      <c r="P802" s="2" t="str">
        <f>"Q"&amp;ROUNDUP(MONTH(Sheet1[[#This Row],[policy_start_date]])/3,0)</f>
        <v>Q4</v>
      </c>
      <c r="Q802" s="2">
        <f ca="1">DATEDIF(Sheet1[[#This Row],[policy_start_date]],TODAY(),"D")</f>
        <v>965</v>
      </c>
      <c r="R802" s="2">
        <f>YEAR(Sheet1[[#This Row],[policy_end_date]])</f>
        <v>2024</v>
      </c>
      <c r="S802" s="2" t="str">
        <f>TEXT(Sheet1[[#This Row],[policy_end_date]],"mmm")</f>
        <v>Aug</v>
      </c>
      <c r="T802" s="2" t="str">
        <f>IF(Sheet1[[#This Row],[status]]="Active","Active","Inactive")</f>
        <v>Inactive</v>
      </c>
      <c r="U802" s="6">
        <f>Sheet1[[#This Row],[coverage_amount]]/Sheet1[[#This Row],[annual_premium]]</f>
        <v>4.7052767653611856</v>
      </c>
    </row>
    <row r="803" spans="1:21" x14ac:dyDescent="0.3">
      <c r="A803" s="2" t="s">
        <v>1772</v>
      </c>
      <c r="B803" s="2" t="s">
        <v>1773</v>
      </c>
      <c r="C803" s="2" t="s">
        <v>35</v>
      </c>
      <c r="D803" s="51">
        <v>180918.33</v>
      </c>
      <c r="E803" s="51">
        <v>23672.799999999999</v>
      </c>
      <c r="F803" s="1">
        <v>45300</v>
      </c>
      <c r="G803" s="1">
        <v>45663</v>
      </c>
      <c r="H803" s="2" t="s">
        <v>623</v>
      </c>
      <c r="I803" s="2" t="s">
        <v>13</v>
      </c>
      <c r="J803">
        <f>Sheet1[[#This Row],[policy_end_date]]-Sheet1[[#This Row],[policy_start_date]]</f>
        <v>363</v>
      </c>
      <c r="K803" s="5">
        <f>(Sheet1[[#This Row],[policy_end_date]]-Sheet1[[#This Row],[policy_start_date]])/365</f>
        <v>0.9945205479452055</v>
      </c>
      <c r="L803" s="2" t="str">
        <f>IF(Sheet1[[#This Row],[coverage_amount]]&lt;300000,"Low",IF(Sheet1[[#This Row],[coverage_amount]]&lt;700000,"Medium","High"))</f>
        <v>Low</v>
      </c>
      <c r="M803" s="2" t="str">
        <f>IF(Sheet1[[#This Row],[annual_premium]]&lt;15000,"Low",IF(Sheet1[[#This Row],[annual_premium]]&lt;35000,"Medium","High"))</f>
        <v>Medium</v>
      </c>
      <c r="N803" s="2">
        <f>YEAR(Sheet1[[#This Row],[policy_start_date]])</f>
        <v>2024</v>
      </c>
      <c r="O803" s="2" t="str">
        <f>TEXT(Sheet1[[#This Row],[policy_start_date]],"mmm")</f>
        <v>Jan</v>
      </c>
      <c r="P803" s="2" t="str">
        <f>"Q"&amp;ROUNDUP(MONTH(Sheet1[[#This Row],[policy_start_date]])/3,0)</f>
        <v>Q1</v>
      </c>
      <c r="Q803" s="2">
        <f ca="1">DATEDIF(Sheet1[[#This Row],[policy_start_date]],TODAY(),"D")</f>
        <v>932</v>
      </c>
      <c r="R803" s="2">
        <f>YEAR(Sheet1[[#This Row],[policy_end_date]])</f>
        <v>2025</v>
      </c>
      <c r="S803" s="2" t="str">
        <f>TEXT(Sheet1[[#This Row],[policy_end_date]],"mmm")</f>
        <v>Jan</v>
      </c>
      <c r="T803" s="2" t="str">
        <f>IF(Sheet1[[#This Row],[status]]="Active","Active","Inactive")</f>
        <v>Active</v>
      </c>
      <c r="U803" s="6">
        <f>Sheet1[[#This Row],[coverage_amount]]/Sheet1[[#This Row],[annual_premium]]</f>
        <v>7.6424558987529991</v>
      </c>
    </row>
    <row r="804" spans="1:21" x14ac:dyDescent="0.3">
      <c r="A804" s="2" t="s">
        <v>1774</v>
      </c>
      <c r="B804" s="2" t="s">
        <v>1775</v>
      </c>
      <c r="C804" s="2" t="s">
        <v>27</v>
      </c>
      <c r="D804" s="51">
        <v>347776.53</v>
      </c>
      <c r="E804" s="51">
        <v>22355.77</v>
      </c>
      <c r="F804" s="1">
        <v>44476</v>
      </c>
      <c r="G804" s="1">
        <v>45102</v>
      </c>
      <c r="H804" s="2" t="s">
        <v>717</v>
      </c>
      <c r="I804" s="2" t="s">
        <v>29</v>
      </c>
      <c r="J804">
        <f>Sheet1[[#This Row],[policy_end_date]]-Sheet1[[#This Row],[policy_start_date]]</f>
        <v>626</v>
      </c>
      <c r="K804" s="5">
        <f>(Sheet1[[#This Row],[policy_end_date]]-Sheet1[[#This Row],[policy_start_date]])/365</f>
        <v>1.715068493150685</v>
      </c>
      <c r="L804" s="2" t="str">
        <f>IF(Sheet1[[#This Row],[coverage_amount]]&lt;300000,"Low",IF(Sheet1[[#This Row],[coverage_amount]]&lt;700000,"Medium","High"))</f>
        <v>Medium</v>
      </c>
      <c r="M804" s="2" t="str">
        <f>IF(Sheet1[[#This Row],[annual_premium]]&lt;15000,"Low",IF(Sheet1[[#This Row],[annual_premium]]&lt;35000,"Medium","High"))</f>
        <v>Medium</v>
      </c>
      <c r="N804" s="2">
        <f>YEAR(Sheet1[[#This Row],[policy_start_date]])</f>
        <v>2021</v>
      </c>
      <c r="O804" s="2" t="str">
        <f>TEXT(Sheet1[[#This Row],[policy_start_date]],"mmm")</f>
        <v>Oct</v>
      </c>
      <c r="P804" s="2" t="str">
        <f>"Q"&amp;ROUNDUP(MONTH(Sheet1[[#This Row],[policy_start_date]])/3,0)</f>
        <v>Q4</v>
      </c>
      <c r="Q804" s="2">
        <f ca="1">DATEDIF(Sheet1[[#This Row],[policy_start_date]],TODAY(),"D")</f>
        <v>1756</v>
      </c>
      <c r="R804" s="2">
        <f>YEAR(Sheet1[[#This Row],[policy_end_date]])</f>
        <v>2023</v>
      </c>
      <c r="S804" s="2" t="str">
        <f>TEXT(Sheet1[[#This Row],[policy_end_date]],"mmm")</f>
        <v>Jun</v>
      </c>
      <c r="T804" s="2" t="str">
        <f>IF(Sheet1[[#This Row],[status]]="Active","Active","Inactive")</f>
        <v>Inactive</v>
      </c>
      <c r="U804" s="6">
        <f>Sheet1[[#This Row],[coverage_amount]]/Sheet1[[#This Row],[annual_premium]]</f>
        <v>15.556455000208</v>
      </c>
    </row>
    <row r="805" spans="1:21" x14ac:dyDescent="0.3">
      <c r="A805" s="2" t="s">
        <v>1776</v>
      </c>
      <c r="B805" s="2" t="s">
        <v>1777</v>
      </c>
      <c r="C805" s="2" t="s">
        <v>39</v>
      </c>
      <c r="D805" s="51">
        <v>521520.68</v>
      </c>
      <c r="E805" s="51">
        <v>23774.15</v>
      </c>
      <c r="F805" s="1">
        <v>44751</v>
      </c>
      <c r="G805" s="1">
        <v>45688</v>
      </c>
      <c r="H805" s="2" t="s">
        <v>1192</v>
      </c>
      <c r="I805" s="2" t="s">
        <v>13</v>
      </c>
      <c r="J805">
        <f>Sheet1[[#This Row],[policy_end_date]]-Sheet1[[#This Row],[policy_start_date]]</f>
        <v>937</v>
      </c>
      <c r="K805" s="5">
        <f>(Sheet1[[#This Row],[policy_end_date]]-Sheet1[[#This Row],[policy_start_date]])/365</f>
        <v>2.5671232876712327</v>
      </c>
      <c r="L805" s="2" t="str">
        <f>IF(Sheet1[[#This Row],[coverage_amount]]&lt;300000,"Low",IF(Sheet1[[#This Row],[coverage_amount]]&lt;700000,"Medium","High"))</f>
        <v>Medium</v>
      </c>
      <c r="M805" s="2" t="str">
        <f>IF(Sheet1[[#This Row],[annual_premium]]&lt;15000,"Low",IF(Sheet1[[#This Row],[annual_premium]]&lt;35000,"Medium","High"))</f>
        <v>Medium</v>
      </c>
      <c r="N805" s="2">
        <f>YEAR(Sheet1[[#This Row],[policy_start_date]])</f>
        <v>2022</v>
      </c>
      <c r="O805" s="2" t="str">
        <f>TEXT(Sheet1[[#This Row],[policy_start_date]],"mmm")</f>
        <v>Jul</v>
      </c>
      <c r="P805" s="2" t="str">
        <f>"Q"&amp;ROUNDUP(MONTH(Sheet1[[#This Row],[policy_start_date]])/3,0)</f>
        <v>Q3</v>
      </c>
      <c r="Q805" s="2">
        <f ca="1">DATEDIF(Sheet1[[#This Row],[policy_start_date]],TODAY(),"D")</f>
        <v>1481</v>
      </c>
      <c r="R805" s="2">
        <f>YEAR(Sheet1[[#This Row],[policy_end_date]])</f>
        <v>2025</v>
      </c>
      <c r="S805" s="2" t="str">
        <f>TEXT(Sheet1[[#This Row],[policy_end_date]],"mmm")</f>
        <v>Jan</v>
      </c>
      <c r="T805" s="2" t="str">
        <f>IF(Sheet1[[#This Row],[status]]="Active","Active","Inactive")</f>
        <v>Active</v>
      </c>
      <c r="U805" s="6">
        <f>Sheet1[[#This Row],[coverage_amount]]/Sheet1[[#This Row],[annual_premium]]</f>
        <v>21.936459557965268</v>
      </c>
    </row>
    <row r="806" spans="1:21" x14ac:dyDescent="0.3">
      <c r="A806" s="2" t="s">
        <v>1778</v>
      </c>
      <c r="B806" s="2" t="s">
        <v>1779</v>
      </c>
      <c r="C806" s="2" t="s">
        <v>11</v>
      </c>
      <c r="D806" s="51">
        <v>733062.82</v>
      </c>
      <c r="E806" s="51">
        <v>37081.96</v>
      </c>
      <c r="F806" s="1">
        <v>45067</v>
      </c>
      <c r="G806" s="1">
        <v>45320</v>
      </c>
      <c r="H806" s="2" t="s">
        <v>432</v>
      </c>
      <c r="I806" s="2" t="s">
        <v>29</v>
      </c>
      <c r="J806">
        <f>Sheet1[[#This Row],[policy_end_date]]-Sheet1[[#This Row],[policy_start_date]]</f>
        <v>253</v>
      </c>
      <c r="K806" s="5">
        <f>(Sheet1[[#This Row],[policy_end_date]]-Sheet1[[#This Row],[policy_start_date]])/365</f>
        <v>0.69315068493150689</v>
      </c>
      <c r="L806" s="2" t="str">
        <f>IF(Sheet1[[#This Row],[coverage_amount]]&lt;300000,"Low",IF(Sheet1[[#This Row],[coverage_amount]]&lt;700000,"Medium","High"))</f>
        <v>High</v>
      </c>
      <c r="M806" s="2" t="str">
        <f>IF(Sheet1[[#This Row],[annual_premium]]&lt;15000,"Low",IF(Sheet1[[#This Row],[annual_premium]]&lt;35000,"Medium","High"))</f>
        <v>High</v>
      </c>
      <c r="N806" s="2">
        <f>YEAR(Sheet1[[#This Row],[policy_start_date]])</f>
        <v>2023</v>
      </c>
      <c r="O806" s="2" t="str">
        <f>TEXT(Sheet1[[#This Row],[policy_start_date]],"mmm")</f>
        <v>May</v>
      </c>
      <c r="P806" s="2" t="str">
        <f>"Q"&amp;ROUNDUP(MONTH(Sheet1[[#This Row],[policy_start_date]])/3,0)</f>
        <v>Q2</v>
      </c>
      <c r="Q806" s="2">
        <f ca="1">DATEDIF(Sheet1[[#This Row],[policy_start_date]],TODAY(),"D")</f>
        <v>1165</v>
      </c>
      <c r="R806" s="2">
        <f>YEAR(Sheet1[[#This Row],[policy_end_date]])</f>
        <v>2024</v>
      </c>
      <c r="S806" s="2" t="str">
        <f>TEXT(Sheet1[[#This Row],[policy_end_date]],"mmm")</f>
        <v>Jan</v>
      </c>
      <c r="T806" s="2" t="str">
        <f>IF(Sheet1[[#This Row],[status]]="Active","Active","Inactive")</f>
        <v>Inactive</v>
      </c>
      <c r="U806" s="6">
        <f>Sheet1[[#This Row],[coverage_amount]]/Sheet1[[#This Row],[annual_premium]]</f>
        <v>19.768718266240512</v>
      </c>
    </row>
    <row r="807" spans="1:21" x14ac:dyDescent="0.3">
      <c r="A807" s="2" t="s">
        <v>1780</v>
      </c>
      <c r="B807" s="2" t="s">
        <v>1182</v>
      </c>
      <c r="C807" s="2" t="s">
        <v>35</v>
      </c>
      <c r="D807" s="51">
        <v>552210.99</v>
      </c>
      <c r="E807" s="51">
        <v>37796.78</v>
      </c>
      <c r="F807" s="1">
        <v>44999</v>
      </c>
      <c r="G807" s="1">
        <v>45044</v>
      </c>
      <c r="H807" s="2" t="s">
        <v>611</v>
      </c>
      <c r="I807" s="2" t="s">
        <v>13</v>
      </c>
      <c r="J807">
        <f>Sheet1[[#This Row],[policy_end_date]]-Sheet1[[#This Row],[policy_start_date]]</f>
        <v>45</v>
      </c>
      <c r="K807" s="5">
        <f>(Sheet1[[#This Row],[policy_end_date]]-Sheet1[[#This Row],[policy_start_date]])/365</f>
        <v>0.12328767123287671</v>
      </c>
      <c r="L807" s="2" t="str">
        <f>IF(Sheet1[[#This Row],[coverage_amount]]&lt;300000,"Low",IF(Sheet1[[#This Row],[coverage_amount]]&lt;700000,"Medium","High"))</f>
        <v>Medium</v>
      </c>
      <c r="M807" s="2" t="str">
        <f>IF(Sheet1[[#This Row],[annual_premium]]&lt;15000,"Low",IF(Sheet1[[#This Row],[annual_premium]]&lt;35000,"Medium","High"))</f>
        <v>High</v>
      </c>
      <c r="N807" s="2">
        <f>YEAR(Sheet1[[#This Row],[policy_start_date]])</f>
        <v>2023</v>
      </c>
      <c r="O807" s="2" t="str">
        <f>TEXT(Sheet1[[#This Row],[policy_start_date]],"mmm")</f>
        <v>Mar</v>
      </c>
      <c r="P807" s="2" t="str">
        <f>"Q"&amp;ROUNDUP(MONTH(Sheet1[[#This Row],[policy_start_date]])/3,0)</f>
        <v>Q1</v>
      </c>
      <c r="Q807" s="2">
        <f ca="1">DATEDIF(Sheet1[[#This Row],[policy_start_date]],TODAY(),"D")</f>
        <v>1233</v>
      </c>
      <c r="R807" s="2">
        <f>YEAR(Sheet1[[#This Row],[policy_end_date]])</f>
        <v>2023</v>
      </c>
      <c r="S807" s="2" t="str">
        <f>TEXT(Sheet1[[#This Row],[policy_end_date]],"mmm")</f>
        <v>Apr</v>
      </c>
      <c r="T807" s="2" t="str">
        <f>IF(Sheet1[[#This Row],[status]]="Active","Active","Inactive")</f>
        <v>Active</v>
      </c>
      <c r="U807" s="6">
        <f>Sheet1[[#This Row],[coverage_amount]]/Sheet1[[#This Row],[annual_premium]]</f>
        <v>14.610000904838984</v>
      </c>
    </row>
    <row r="808" spans="1:21" x14ac:dyDescent="0.3">
      <c r="A808" s="2" t="s">
        <v>1781</v>
      </c>
      <c r="B808" s="2" t="s">
        <v>1782</v>
      </c>
      <c r="C808" s="2" t="s">
        <v>35</v>
      </c>
      <c r="D808" s="51">
        <v>607768.55000000005</v>
      </c>
      <c r="E808" s="51">
        <v>40468.74</v>
      </c>
      <c r="F808" s="1">
        <v>45382</v>
      </c>
      <c r="G808" s="1">
        <v>45466</v>
      </c>
      <c r="H808" s="2" t="s">
        <v>713</v>
      </c>
      <c r="I808" s="2" t="s">
        <v>18</v>
      </c>
      <c r="J808">
        <f>Sheet1[[#This Row],[policy_end_date]]-Sheet1[[#This Row],[policy_start_date]]</f>
        <v>84</v>
      </c>
      <c r="K808" s="5">
        <f>(Sheet1[[#This Row],[policy_end_date]]-Sheet1[[#This Row],[policy_start_date]])/365</f>
        <v>0.23013698630136986</v>
      </c>
      <c r="L808" s="2" t="str">
        <f>IF(Sheet1[[#This Row],[coverage_amount]]&lt;300000,"Low",IF(Sheet1[[#This Row],[coverage_amount]]&lt;700000,"Medium","High"))</f>
        <v>Medium</v>
      </c>
      <c r="M808" s="2" t="str">
        <f>IF(Sheet1[[#This Row],[annual_premium]]&lt;15000,"Low",IF(Sheet1[[#This Row],[annual_premium]]&lt;35000,"Medium","High"))</f>
        <v>High</v>
      </c>
      <c r="N808" s="2">
        <f>YEAR(Sheet1[[#This Row],[policy_start_date]])</f>
        <v>2024</v>
      </c>
      <c r="O808" s="2" t="str">
        <f>TEXT(Sheet1[[#This Row],[policy_start_date]],"mmm")</f>
        <v>Mar</v>
      </c>
      <c r="P808" s="2" t="str">
        <f>"Q"&amp;ROUNDUP(MONTH(Sheet1[[#This Row],[policy_start_date]])/3,0)</f>
        <v>Q1</v>
      </c>
      <c r="Q808" s="2">
        <f ca="1">DATEDIF(Sheet1[[#This Row],[policy_start_date]],TODAY(),"D")</f>
        <v>850</v>
      </c>
      <c r="R808" s="2">
        <f>YEAR(Sheet1[[#This Row],[policy_end_date]])</f>
        <v>2024</v>
      </c>
      <c r="S808" s="2" t="str">
        <f>TEXT(Sheet1[[#This Row],[policy_end_date]],"mmm")</f>
        <v>Jun</v>
      </c>
      <c r="T808" s="2" t="str">
        <f>IF(Sheet1[[#This Row],[status]]="Active","Active","Inactive")</f>
        <v>Inactive</v>
      </c>
      <c r="U808" s="6">
        <f>Sheet1[[#This Row],[coverage_amount]]/Sheet1[[#This Row],[annual_premium]]</f>
        <v>15.018222707205613</v>
      </c>
    </row>
    <row r="809" spans="1:21" x14ac:dyDescent="0.3">
      <c r="A809" s="2" t="s">
        <v>1783</v>
      </c>
      <c r="B809" s="2" t="s">
        <v>1784</v>
      </c>
      <c r="C809" s="2" t="s">
        <v>11</v>
      </c>
      <c r="D809" s="51">
        <v>851190.87</v>
      </c>
      <c r="E809" s="51">
        <v>45428.639999999999</v>
      </c>
      <c r="F809" s="1">
        <v>44400</v>
      </c>
      <c r="G809" s="1">
        <v>44986</v>
      </c>
      <c r="H809" s="2" t="s">
        <v>1213</v>
      </c>
      <c r="I809" s="2" t="s">
        <v>13</v>
      </c>
      <c r="J809">
        <f>Sheet1[[#This Row],[policy_end_date]]-Sheet1[[#This Row],[policy_start_date]]</f>
        <v>586</v>
      </c>
      <c r="K809" s="5">
        <f>(Sheet1[[#This Row],[policy_end_date]]-Sheet1[[#This Row],[policy_start_date]])/365</f>
        <v>1.6054794520547946</v>
      </c>
      <c r="L809" s="2" t="str">
        <f>IF(Sheet1[[#This Row],[coverage_amount]]&lt;300000,"Low",IF(Sheet1[[#This Row],[coverage_amount]]&lt;700000,"Medium","High"))</f>
        <v>High</v>
      </c>
      <c r="M809" s="2" t="str">
        <f>IF(Sheet1[[#This Row],[annual_premium]]&lt;15000,"Low",IF(Sheet1[[#This Row],[annual_premium]]&lt;35000,"Medium","High"))</f>
        <v>High</v>
      </c>
      <c r="N809" s="2">
        <f>YEAR(Sheet1[[#This Row],[policy_start_date]])</f>
        <v>2021</v>
      </c>
      <c r="O809" s="2" t="str">
        <f>TEXT(Sheet1[[#This Row],[policy_start_date]],"mmm")</f>
        <v>Jul</v>
      </c>
      <c r="P809" s="2" t="str">
        <f>"Q"&amp;ROUNDUP(MONTH(Sheet1[[#This Row],[policy_start_date]])/3,0)</f>
        <v>Q3</v>
      </c>
      <c r="Q809" s="2">
        <f ca="1">DATEDIF(Sheet1[[#This Row],[policy_start_date]],TODAY(),"D")</f>
        <v>1832</v>
      </c>
      <c r="R809" s="2">
        <f>YEAR(Sheet1[[#This Row],[policy_end_date]])</f>
        <v>2023</v>
      </c>
      <c r="S809" s="2" t="str">
        <f>TEXT(Sheet1[[#This Row],[policy_end_date]],"mmm")</f>
        <v>Mar</v>
      </c>
      <c r="T809" s="2" t="str">
        <f>IF(Sheet1[[#This Row],[status]]="Active","Active","Inactive")</f>
        <v>Active</v>
      </c>
      <c r="U809" s="6">
        <f>Sheet1[[#This Row],[coverage_amount]]/Sheet1[[#This Row],[annual_premium]]</f>
        <v>18.736877661316736</v>
      </c>
    </row>
    <row r="810" spans="1:21" x14ac:dyDescent="0.3">
      <c r="A810" s="2" t="s">
        <v>1785</v>
      </c>
      <c r="B810" s="2" t="s">
        <v>942</v>
      </c>
      <c r="C810" s="2" t="s">
        <v>16</v>
      </c>
      <c r="D810" s="51">
        <v>700615.89</v>
      </c>
      <c r="E810" s="51">
        <v>27864.13</v>
      </c>
      <c r="F810" s="1">
        <v>44756</v>
      </c>
      <c r="G810" s="1">
        <v>44915</v>
      </c>
      <c r="H810" s="2" t="s">
        <v>219</v>
      </c>
      <c r="I810" s="2" t="s">
        <v>29</v>
      </c>
      <c r="J810">
        <f>Sheet1[[#This Row],[policy_end_date]]-Sheet1[[#This Row],[policy_start_date]]</f>
        <v>159</v>
      </c>
      <c r="K810" s="5">
        <f>(Sheet1[[#This Row],[policy_end_date]]-Sheet1[[#This Row],[policy_start_date]])/365</f>
        <v>0.43561643835616437</v>
      </c>
      <c r="L810" s="2" t="str">
        <f>IF(Sheet1[[#This Row],[coverage_amount]]&lt;300000,"Low",IF(Sheet1[[#This Row],[coverage_amount]]&lt;700000,"Medium","High"))</f>
        <v>High</v>
      </c>
      <c r="M810" s="2" t="str">
        <f>IF(Sheet1[[#This Row],[annual_premium]]&lt;15000,"Low",IF(Sheet1[[#This Row],[annual_premium]]&lt;35000,"Medium","High"))</f>
        <v>Medium</v>
      </c>
      <c r="N810" s="2">
        <f>YEAR(Sheet1[[#This Row],[policy_start_date]])</f>
        <v>2022</v>
      </c>
      <c r="O810" s="2" t="str">
        <f>TEXT(Sheet1[[#This Row],[policy_start_date]],"mmm")</f>
        <v>Jul</v>
      </c>
      <c r="P810" s="2" t="str">
        <f>"Q"&amp;ROUNDUP(MONTH(Sheet1[[#This Row],[policy_start_date]])/3,0)</f>
        <v>Q3</v>
      </c>
      <c r="Q810" s="2">
        <f ca="1">DATEDIF(Sheet1[[#This Row],[policy_start_date]],TODAY(),"D")</f>
        <v>1476</v>
      </c>
      <c r="R810" s="2">
        <f>YEAR(Sheet1[[#This Row],[policy_end_date]])</f>
        <v>2022</v>
      </c>
      <c r="S810" s="2" t="str">
        <f>TEXT(Sheet1[[#This Row],[policy_end_date]],"mmm")</f>
        <v>Dec</v>
      </c>
      <c r="T810" s="2" t="str">
        <f>IF(Sheet1[[#This Row],[status]]="Active","Active","Inactive")</f>
        <v>Inactive</v>
      </c>
      <c r="U810" s="6">
        <f>Sheet1[[#This Row],[coverage_amount]]/Sheet1[[#This Row],[annual_premium]]</f>
        <v>25.144007367177803</v>
      </c>
    </row>
    <row r="811" spans="1:21" x14ac:dyDescent="0.3">
      <c r="A811" s="2" t="s">
        <v>1786</v>
      </c>
      <c r="B811" s="2" t="s">
        <v>1787</v>
      </c>
      <c r="C811" s="2" t="s">
        <v>35</v>
      </c>
      <c r="D811" s="51">
        <v>551176.04</v>
      </c>
      <c r="E811" s="51">
        <v>5460.91</v>
      </c>
      <c r="F811" s="1">
        <v>44669</v>
      </c>
      <c r="G811" s="1">
        <v>45804</v>
      </c>
      <c r="H811" s="2" t="s">
        <v>1733</v>
      </c>
      <c r="I811" s="2" t="s">
        <v>29</v>
      </c>
      <c r="J811">
        <f>Sheet1[[#This Row],[policy_end_date]]-Sheet1[[#This Row],[policy_start_date]]</f>
        <v>1135</v>
      </c>
      <c r="K811" s="5">
        <f>(Sheet1[[#This Row],[policy_end_date]]-Sheet1[[#This Row],[policy_start_date]])/365</f>
        <v>3.1095890410958904</v>
      </c>
      <c r="L811" s="2" t="str">
        <f>IF(Sheet1[[#This Row],[coverage_amount]]&lt;300000,"Low",IF(Sheet1[[#This Row],[coverage_amount]]&lt;700000,"Medium","High"))</f>
        <v>Medium</v>
      </c>
      <c r="M811" s="2" t="str">
        <f>IF(Sheet1[[#This Row],[annual_premium]]&lt;15000,"Low",IF(Sheet1[[#This Row],[annual_premium]]&lt;35000,"Medium","High"))</f>
        <v>Low</v>
      </c>
      <c r="N811" s="2">
        <f>YEAR(Sheet1[[#This Row],[policy_start_date]])</f>
        <v>2022</v>
      </c>
      <c r="O811" s="2" t="str">
        <f>TEXT(Sheet1[[#This Row],[policy_start_date]],"mmm")</f>
        <v>Apr</v>
      </c>
      <c r="P811" s="2" t="str">
        <f>"Q"&amp;ROUNDUP(MONTH(Sheet1[[#This Row],[policy_start_date]])/3,0)</f>
        <v>Q2</v>
      </c>
      <c r="Q811" s="2">
        <f ca="1">DATEDIF(Sheet1[[#This Row],[policy_start_date]],TODAY(),"D")</f>
        <v>1563</v>
      </c>
      <c r="R811" s="2">
        <f>YEAR(Sheet1[[#This Row],[policy_end_date]])</f>
        <v>2025</v>
      </c>
      <c r="S811" s="2" t="str">
        <f>TEXT(Sheet1[[#This Row],[policy_end_date]],"mmm")</f>
        <v>May</v>
      </c>
      <c r="T811" s="2" t="str">
        <f>IF(Sheet1[[#This Row],[status]]="Active","Active","Inactive")</f>
        <v>Inactive</v>
      </c>
      <c r="U811" s="6">
        <f>Sheet1[[#This Row],[coverage_amount]]/Sheet1[[#This Row],[annual_premium]]</f>
        <v>100.93117081219066</v>
      </c>
    </row>
    <row r="812" spans="1:21" x14ac:dyDescent="0.3">
      <c r="A812" s="2" t="s">
        <v>1788</v>
      </c>
      <c r="B812" s="2" t="s">
        <v>997</v>
      </c>
      <c r="C812" s="2" t="s">
        <v>11</v>
      </c>
      <c r="D812" s="51">
        <v>713637.64</v>
      </c>
      <c r="E812" s="51">
        <v>3677.42</v>
      </c>
      <c r="F812" s="1">
        <v>45222</v>
      </c>
      <c r="G812" s="1">
        <v>45393</v>
      </c>
      <c r="H812" s="2" t="s">
        <v>190</v>
      </c>
      <c r="I812" s="2" t="s">
        <v>18</v>
      </c>
      <c r="J812">
        <f>Sheet1[[#This Row],[policy_end_date]]-Sheet1[[#This Row],[policy_start_date]]</f>
        <v>171</v>
      </c>
      <c r="K812" s="5">
        <f>(Sheet1[[#This Row],[policy_end_date]]-Sheet1[[#This Row],[policy_start_date]])/365</f>
        <v>0.46849315068493153</v>
      </c>
      <c r="L812" s="2" t="str">
        <f>IF(Sheet1[[#This Row],[coverage_amount]]&lt;300000,"Low",IF(Sheet1[[#This Row],[coverage_amount]]&lt;700000,"Medium","High"))</f>
        <v>High</v>
      </c>
      <c r="M812" s="2" t="str">
        <f>IF(Sheet1[[#This Row],[annual_premium]]&lt;15000,"Low",IF(Sheet1[[#This Row],[annual_premium]]&lt;35000,"Medium","High"))</f>
        <v>Low</v>
      </c>
      <c r="N812" s="2">
        <f>YEAR(Sheet1[[#This Row],[policy_start_date]])</f>
        <v>2023</v>
      </c>
      <c r="O812" s="2" t="str">
        <f>TEXT(Sheet1[[#This Row],[policy_start_date]],"mmm")</f>
        <v>Oct</v>
      </c>
      <c r="P812" s="2" t="str">
        <f>"Q"&amp;ROUNDUP(MONTH(Sheet1[[#This Row],[policy_start_date]])/3,0)</f>
        <v>Q4</v>
      </c>
      <c r="Q812" s="2">
        <f ca="1">DATEDIF(Sheet1[[#This Row],[policy_start_date]],TODAY(),"D")</f>
        <v>1010</v>
      </c>
      <c r="R812" s="2">
        <f>YEAR(Sheet1[[#This Row],[policy_end_date]])</f>
        <v>2024</v>
      </c>
      <c r="S812" s="2" t="str">
        <f>TEXT(Sheet1[[#This Row],[policy_end_date]],"mmm")</f>
        <v>Apr</v>
      </c>
      <c r="T812" s="2" t="str">
        <f>IF(Sheet1[[#This Row],[status]]="Active","Active","Inactive")</f>
        <v>Inactive</v>
      </c>
      <c r="U812" s="6">
        <f>Sheet1[[#This Row],[coverage_amount]]/Sheet1[[#This Row],[annual_premium]]</f>
        <v>194.05932420011857</v>
      </c>
    </row>
    <row r="813" spans="1:21" x14ac:dyDescent="0.3">
      <c r="A813" s="2" t="s">
        <v>1789</v>
      </c>
      <c r="B813" s="2" t="s">
        <v>1040</v>
      </c>
      <c r="C813" s="2" t="s">
        <v>39</v>
      </c>
      <c r="D813" s="51">
        <v>177616.32</v>
      </c>
      <c r="E813" s="51">
        <v>34814.589999999997</v>
      </c>
      <c r="F813" s="1">
        <v>44876</v>
      </c>
      <c r="G813" s="1">
        <v>45456</v>
      </c>
      <c r="H813" s="2" t="s">
        <v>377</v>
      </c>
      <c r="I813" s="2" t="s">
        <v>13</v>
      </c>
      <c r="J813">
        <f>Sheet1[[#This Row],[policy_end_date]]-Sheet1[[#This Row],[policy_start_date]]</f>
        <v>580</v>
      </c>
      <c r="K813" s="5">
        <f>(Sheet1[[#This Row],[policy_end_date]]-Sheet1[[#This Row],[policy_start_date]])/365</f>
        <v>1.5890410958904109</v>
      </c>
      <c r="L813" s="2" t="str">
        <f>IF(Sheet1[[#This Row],[coverage_amount]]&lt;300000,"Low",IF(Sheet1[[#This Row],[coverage_amount]]&lt;700000,"Medium","High"))</f>
        <v>Low</v>
      </c>
      <c r="M813" s="2" t="str">
        <f>IF(Sheet1[[#This Row],[annual_premium]]&lt;15000,"Low",IF(Sheet1[[#This Row],[annual_premium]]&lt;35000,"Medium","High"))</f>
        <v>Medium</v>
      </c>
      <c r="N813" s="2">
        <f>YEAR(Sheet1[[#This Row],[policy_start_date]])</f>
        <v>2022</v>
      </c>
      <c r="O813" s="2" t="str">
        <f>TEXT(Sheet1[[#This Row],[policy_start_date]],"mmm")</f>
        <v>Nov</v>
      </c>
      <c r="P813" s="2" t="str">
        <f>"Q"&amp;ROUNDUP(MONTH(Sheet1[[#This Row],[policy_start_date]])/3,0)</f>
        <v>Q4</v>
      </c>
      <c r="Q813" s="2">
        <f ca="1">DATEDIF(Sheet1[[#This Row],[policy_start_date]],TODAY(),"D")</f>
        <v>1356</v>
      </c>
      <c r="R813" s="2">
        <f>YEAR(Sheet1[[#This Row],[policy_end_date]])</f>
        <v>2024</v>
      </c>
      <c r="S813" s="2" t="str">
        <f>TEXT(Sheet1[[#This Row],[policy_end_date]],"mmm")</f>
        <v>Jun</v>
      </c>
      <c r="T813" s="2" t="str">
        <f>IF(Sheet1[[#This Row],[status]]="Active","Active","Inactive")</f>
        <v>Active</v>
      </c>
      <c r="U813" s="6">
        <f>Sheet1[[#This Row],[coverage_amount]]/Sheet1[[#This Row],[annual_premium]]</f>
        <v>5.1017783061641691</v>
      </c>
    </row>
    <row r="814" spans="1:21" x14ac:dyDescent="0.3">
      <c r="A814" s="2" t="s">
        <v>1790</v>
      </c>
      <c r="B814" s="2" t="s">
        <v>1791</v>
      </c>
      <c r="C814" s="2" t="s">
        <v>16</v>
      </c>
      <c r="D814" s="51">
        <v>344041.4</v>
      </c>
      <c r="E814" s="51">
        <v>5969.02</v>
      </c>
      <c r="F814" s="1">
        <v>45117</v>
      </c>
      <c r="G814" s="1">
        <v>45618</v>
      </c>
      <c r="H814" s="2" t="s">
        <v>245</v>
      </c>
      <c r="I814" s="2" t="s">
        <v>29</v>
      </c>
      <c r="J814">
        <f>Sheet1[[#This Row],[policy_end_date]]-Sheet1[[#This Row],[policy_start_date]]</f>
        <v>501</v>
      </c>
      <c r="K814" s="5">
        <f>(Sheet1[[#This Row],[policy_end_date]]-Sheet1[[#This Row],[policy_start_date]])/365</f>
        <v>1.3726027397260274</v>
      </c>
      <c r="L814" s="2" t="str">
        <f>IF(Sheet1[[#This Row],[coverage_amount]]&lt;300000,"Low",IF(Sheet1[[#This Row],[coverage_amount]]&lt;700000,"Medium","High"))</f>
        <v>Medium</v>
      </c>
      <c r="M814" s="2" t="str">
        <f>IF(Sheet1[[#This Row],[annual_premium]]&lt;15000,"Low",IF(Sheet1[[#This Row],[annual_premium]]&lt;35000,"Medium","High"))</f>
        <v>Low</v>
      </c>
      <c r="N814" s="2">
        <f>YEAR(Sheet1[[#This Row],[policy_start_date]])</f>
        <v>2023</v>
      </c>
      <c r="O814" s="2" t="str">
        <f>TEXT(Sheet1[[#This Row],[policy_start_date]],"mmm")</f>
        <v>Jul</v>
      </c>
      <c r="P814" s="2" t="str">
        <f>"Q"&amp;ROUNDUP(MONTH(Sheet1[[#This Row],[policy_start_date]])/3,0)</f>
        <v>Q3</v>
      </c>
      <c r="Q814" s="2">
        <f ca="1">DATEDIF(Sheet1[[#This Row],[policy_start_date]],TODAY(),"D")</f>
        <v>1115</v>
      </c>
      <c r="R814" s="2">
        <f>YEAR(Sheet1[[#This Row],[policy_end_date]])</f>
        <v>2024</v>
      </c>
      <c r="S814" s="2" t="str">
        <f>TEXT(Sheet1[[#This Row],[policy_end_date]],"mmm")</f>
        <v>Nov</v>
      </c>
      <c r="T814" s="2" t="str">
        <f>IF(Sheet1[[#This Row],[status]]="Active","Active","Inactive")</f>
        <v>Inactive</v>
      </c>
      <c r="U814" s="6">
        <f>Sheet1[[#This Row],[coverage_amount]]/Sheet1[[#This Row],[annual_premium]]</f>
        <v>57.637836696811199</v>
      </c>
    </row>
    <row r="815" spans="1:21" x14ac:dyDescent="0.3">
      <c r="A815" s="2" t="s">
        <v>1792</v>
      </c>
      <c r="B815" s="2" t="s">
        <v>860</v>
      </c>
      <c r="C815" s="2" t="s">
        <v>16</v>
      </c>
      <c r="D815" s="51">
        <v>745523.57</v>
      </c>
      <c r="E815" s="51">
        <v>33603.17</v>
      </c>
      <c r="F815" s="1">
        <v>45300</v>
      </c>
      <c r="G815" s="1">
        <v>45746</v>
      </c>
      <c r="H815" s="2" t="s">
        <v>1517</v>
      </c>
      <c r="I815" s="2" t="s">
        <v>13</v>
      </c>
      <c r="J815">
        <f>Sheet1[[#This Row],[policy_end_date]]-Sheet1[[#This Row],[policy_start_date]]</f>
        <v>446</v>
      </c>
      <c r="K815" s="5">
        <f>(Sheet1[[#This Row],[policy_end_date]]-Sheet1[[#This Row],[policy_start_date]])/365</f>
        <v>1.2219178082191782</v>
      </c>
      <c r="L815" s="2" t="str">
        <f>IF(Sheet1[[#This Row],[coverage_amount]]&lt;300000,"Low",IF(Sheet1[[#This Row],[coverage_amount]]&lt;700000,"Medium","High"))</f>
        <v>High</v>
      </c>
      <c r="M815" s="2" t="str">
        <f>IF(Sheet1[[#This Row],[annual_premium]]&lt;15000,"Low",IF(Sheet1[[#This Row],[annual_premium]]&lt;35000,"Medium","High"))</f>
        <v>Medium</v>
      </c>
      <c r="N815" s="2">
        <f>YEAR(Sheet1[[#This Row],[policy_start_date]])</f>
        <v>2024</v>
      </c>
      <c r="O815" s="2" t="str">
        <f>TEXT(Sheet1[[#This Row],[policy_start_date]],"mmm")</f>
        <v>Jan</v>
      </c>
      <c r="P815" s="2" t="str">
        <f>"Q"&amp;ROUNDUP(MONTH(Sheet1[[#This Row],[policy_start_date]])/3,0)</f>
        <v>Q1</v>
      </c>
      <c r="Q815" s="2">
        <f ca="1">DATEDIF(Sheet1[[#This Row],[policy_start_date]],TODAY(),"D")</f>
        <v>932</v>
      </c>
      <c r="R815" s="2">
        <f>YEAR(Sheet1[[#This Row],[policy_end_date]])</f>
        <v>2025</v>
      </c>
      <c r="S815" s="2" t="str">
        <f>TEXT(Sheet1[[#This Row],[policy_end_date]],"mmm")</f>
        <v>Mar</v>
      </c>
      <c r="T815" s="2" t="str">
        <f>IF(Sheet1[[#This Row],[status]]="Active","Active","Inactive")</f>
        <v>Active</v>
      </c>
      <c r="U815" s="6">
        <f>Sheet1[[#This Row],[coverage_amount]]/Sheet1[[#This Row],[annual_premium]]</f>
        <v>22.18610833442202</v>
      </c>
    </row>
    <row r="816" spans="1:21" x14ac:dyDescent="0.3">
      <c r="A816" s="2" t="s">
        <v>1793</v>
      </c>
      <c r="B816" s="2" t="s">
        <v>1794</v>
      </c>
      <c r="C816" s="2" t="s">
        <v>11</v>
      </c>
      <c r="D816" s="51">
        <v>590681.42000000004</v>
      </c>
      <c r="E816" s="51">
        <v>21402.06</v>
      </c>
      <c r="F816" s="1">
        <v>45043</v>
      </c>
      <c r="G816" s="1">
        <v>45186</v>
      </c>
      <c r="H816" s="2" t="s">
        <v>93</v>
      </c>
      <c r="I816" s="2" t="s">
        <v>13</v>
      </c>
      <c r="J816">
        <f>Sheet1[[#This Row],[policy_end_date]]-Sheet1[[#This Row],[policy_start_date]]</f>
        <v>143</v>
      </c>
      <c r="K816" s="5">
        <f>(Sheet1[[#This Row],[policy_end_date]]-Sheet1[[#This Row],[policy_start_date]])/365</f>
        <v>0.39178082191780822</v>
      </c>
      <c r="L816" s="2" t="str">
        <f>IF(Sheet1[[#This Row],[coverage_amount]]&lt;300000,"Low",IF(Sheet1[[#This Row],[coverage_amount]]&lt;700000,"Medium","High"))</f>
        <v>Medium</v>
      </c>
      <c r="M816" s="2" t="str">
        <f>IF(Sheet1[[#This Row],[annual_premium]]&lt;15000,"Low",IF(Sheet1[[#This Row],[annual_premium]]&lt;35000,"Medium","High"))</f>
        <v>Medium</v>
      </c>
      <c r="N816" s="2">
        <f>YEAR(Sheet1[[#This Row],[policy_start_date]])</f>
        <v>2023</v>
      </c>
      <c r="O816" s="2" t="str">
        <f>TEXT(Sheet1[[#This Row],[policy_start_date]],"mmm")</f>
        <v>Apr</v>
      </c>
      <c r="P816" s="2" t="str">
        <f>"Q"&amp;ROUNDUP(MONTH(Sheet1[[#This Row],[policy_start_date]])/3,0)</f>
        <v>Q2</v>
      </c>
      <c r="Q816" s="2">
        <f ca="1">DATEDIF(Sheet1[[#This Row],[policy_start_date]],TODAY(),"D")</f>
        <v>1189</v>
      </c>
      <c r="R816" s="2">
        <f>YEAR(Sheet1[[#This Row],[policy_end_date]])</f>
        <v>2023</v>
      </c>
      <c r="S816" s="2" t="str">
        <f>TEXT(Sheet1[[#This Row],[policy_end_date]],"mmm")</f>
        <v>Sep</v>
      </c>
      <c r="T816" s="2" t="str">
        <f>IF(Sheet1[[#This Row],[status]]="Active","Active","Inactive")</f>
        <v>Active</v>
      </c>
      <c r="U816" s="6">
        <f>Sheet1[[#This Row],[coverage_amount]]/Sheet1[[#This Row],[annual_premium]]</f>
        <v>27.599278761016464</v>
      </c>
    </row>
    <row r="817" spans="1:21" x14ac:dyDescent="0.3">
      <c r="A817" s="2" t="s">
        <v>1795</v>
      </c>
      <c r="B817" s="2" t="s">
        <v>1796</v>
      </c>
      <c r="C817" s="2" t="s">
        <v>11</v>
      </c>
      <c r="D817" s="51">
        <v>384676.4</v>
      </c>
      <c r="E817" s="51">
        <v>4870.4799999999996</v>
      </c>
      <c r="F817" s="1">
        <v>45245</v>
      </c>
      <c r="G817" s="1">
        <v>45756</v>
      </c>
      <c r="H817" s="2" t="s">
        <v>275</v>
      </c>
      <c r="I817" s="2" t="s">
        <v>29</v>
      </c>
      <c r="J817">
        <f>Sheet1[[#This Row],[policy_end_date]]-Sheet1[[#This Row],[policy_start_date]]</f>
        <v>511</v>
      </c>
      <c r="K817" s="5">
        <f>(Sheet1[[#This Row],[policy_end_date]]-Sheet1[[#This Row],[policy_start_date]])/365</f>
        <v>1.4</v>
      </c>
      <c r="L817" s="2" t="str">
        <f>IF(Sheet1[[#This Row],[coverage_amount]]&lt;300000,"Low",IF(Sheet1[[#This Row],[coverage_amount]]&lt;700000,"Medium","High"))</f>
        <v>Medium</v>
      </c>
      <c r="M817" s="2" t="str">
        <f>IF(Sheet1[[#This Row],[annual_premium]]&lt;15000,"Low",IF(Sheet1[[#This Row],[annual_premium]]&lt;35000,"Medium","High"))</f>
        <v>Low</v>
      </c>
      <c r="N817" s="2">
        <f>YEAR(Sheet1[[#This Row],[policy_start_date]])</f>
        <v>2023</v>
      </c>
      <c r="O817" s="2" t="str">
        <f>TEXT(Sheet1[[#This Row],[policy_start_date]],"mmm")</f>
        <v>Nov</v>
      </c>
      <c r="P817" s="2" t="str">
        <f>"Q"&amp;ROUNDUP(MONTH(Sheet1[[#This Row],[policy_start_date]])/3,0)</f>
        <v>Q4</v>
      </c>
      <c r="Q817" s="2">
        <f ca="1">DATEDIF(Sheet1[[#This Row],[policy_start_date]],TODAY(),"D")</f>
        <v>987</v>
      </c>
      <c r="R817" s="2">
        <f>YEAR(Sheet1[[#This Row],[policy_end_date]])</f>
        <v>2025</v>
      </c>
      <c r="S817" s="2" t="str">
        <f>TEXT(Sheet1[[#This Row],[policy_end_date]],"mmm")</f>
        <v>Apr</v>
      </c>
      <c r="T817" s="2" t="str">
        <f>IF(Sheet1[[#This Row],[status]]="Active","Active","Inactive")</f>
        <v>Inactive</v>
      </c>
      <c r="U817" s="6">
        <f>Sheet1[[#This Row],[coverage_amount]]/Sheet1[[#This Row],[annual_premium]]</f>
        <v>78.981209244263411</v>
      </c>
    </row>
    <row r="818" spans="1:21" x14ac:dyDescent="0.3">
      <c r="A818" s="2" t="s">
        <v>1797</v>
      </c>
      <c r="B818" s="2" t="s">
        <v>1798</v>
      </c>
      <c r="C818" s="2" t="s">
        <v>27</v>
      </c>
      <c r="D818" s="51">
        <v>673187.77</v>
      </c>
      <c r="E818" s="51">
        <v>13357.48</v>
      </c>
      <c r="F818" s="1">
        <v>44065</v>
      </c>
      <c r="G818" s="1">
        <v>44931</v>
      </c>
      <c r="H818" s="2" t="s">
        <v>516</v>
      </c>
      <c r="I818" s="2" t="s">
        <v>18</v>
      </c>
      <c r="J818">
        <f>Sheet1[[#This Row],[policy_end_date]]-Sheet1[[#This Row],[policy_start_date]]</f>
        <v>866</v>
      </c>
      <c r="K818" s="5">
        <f>(Sheet1[[#This Row],[policy_end_date]]-Sheet1[[#This Row],[policy_start_date]])/365</f>
        <v>2.3726027397260272</v>
      </c>
      <c r="L818" s="2" t="str">
        <f>IF(Sheet1[[#This Row],[coverage_amount]]&lt;300000,"Low",IF(Sheet1[[#This Row],[coverage_amount]]&lt;700000,"Medium","High"))</f>
        <v>Medium</v>
      </c>
      <c r="M818" s="2" t="str">
        <f>IF(Sheet1[[#This Row],[annual_premium]]&lt;15000,"Low",IF(Sheet1[[#This Row],[annual_premium]]&lt;35000,"Medium","High"))</f>
        <v>Low</v>
      </c>
      <c r="N818" s="2">
        <f>YEAR(Sheet1[[#This Row],[policy_start_date]])</f>
        <v>2020</v>
      </c>
      <c r="O818" s="2" t="str">
        <f>TEXT(Sheet1[[#This Row],[policy_start_date]],"mmm")</f>
        <v>Aug</v>
      </c>
      <c r="P818" s="2" t="str">
        <f>"Q"&amp;ROUNDUP(MONTH(Sheet1[[#This Row],[policy_start_date]])/3,0)</f>
        <v>Q3</v>
      </c>
      <c r="Q818" s="2">
        <f ca="1">DATEDIF(Sheet1[[#This Row],[policy_start_date]],TODAY(),"D")</f>
        <v>2167</v>
      </c>
      <c r="R818" s="2">
        <f>YEAR(Sheet1[[#This Row],[policy_end_date]])</f>
        <v>2023</v>
      </c>
      <c r="S818" s="2" t="str">
        <f>TEXT(Sheet1[[#This Row],[policy_end_date]],"mmm")</f>
        <v>Jan</v>
      </c>
      <c r="T818" s="2" t="str">
        <f>IF(Sheet1[[#This Row],[status]]="Active","Active","Inactive")</f>
        <v>Inactive</v>
      </c>
      <c r="U818" s="6">
        <f>Sheet1[[#This Row],[coverage_amount]]/Sheet1[[#This Row],[annual_premium]]</f>
        <v>50.397812311903145</v>
      </c>
    </row>
    <row r="819" spans="1:21" x14ac:dyDescent="0.3">
      <c r="A819" s="2" t="s">
        <v>1799</v>
      </c>
      <c r="B819" s="2" t="s">
        <v>447</v>
      </c>
      <c r="C819" s="2" t="s">
        <v>16</v>
      </c>
      <c r="D819" s="51">
        <v>484648.6</v>
      </c>
      <c r="E819" s="51">
        <v>37218.46</v>
      </c>
      <c r="F819" s="1">
        <v>44442</v>
      </c>
      <c r="G819" s="1">
        <v>44795</v>
      </c>
      <c r="H819" s="2" t="s">
        <v>410</v>
      </c>
      <c r="I819" s="2" t="s">
        <v>13</v>
      </c>
      <c r="J819">
        <f>Sheet1[[#This Row],[policy_end_date]]-Sheet1[[#This Row],[policy_start_date]]</f>
        <v>353</v>
      </c>
      <c r="K819" s="5">
        <f>(Sheet1[[#This Row],[policy_end_date]]-Sheet1[[#This Row],[policy_start_date]])/365</f>
        <v>0.9671232876712329</v>
      </c>
      <c r="L819" s="2" t="str">
        <f>IF(Sheet1[[#This Row],[coverage_amount]]&lt;300000,"Low",IF(Sheet1[[#This Row],[coverage_amount]]&lt;700000,"Medium","High"))</f>
        <v>Medium</v>
      </c>
      <c r="M819" s="2" t="str">
        <f>IF(Sheet1[[#This Row],[annual_premium]]&lt;15000,"Low",IF(Sheet1[[#This Row],[annual_premium]]&lt;35000,"Medium","High"))</f>
        <v>High</v>
      </c>
      <c r="N819" s="2">
        <f>YEAR(Sheet1[[#This Row],[policy_start_date]])</f>
        <v>2021</v>
      </c>
      <c r="O819" s="2" t="str">
        <f>TEXT(Sheet1[[#This Row],[policy_start_date]],"mmm")</f>
        <v>Sep</v>
      </c>
      <c r="P819" s="2" t="str">
        <f>"Q"&amp;ROUNDUP(MONTH(Sheet1[[#This Row],[policy_start_date]])/3,0)</f>
        <v>Q3</v>
      </c>
      <c r="Q819" s="2">
        <f ca="1">DATEDIF(Sheet1[[#This Row],[policy_start_date]],TODAY(),"D")</f>
        <v>1790</v>
      </c>
      <c r="R819" s="2">
        <f>YEAR(Sheet1[[#This Row],[policy_end_date]])</f>
        <v>2022</v>
      </c>
      <c r="S819" s="2" t="str">
        <f>TEXT(Sheet1[[#This Row],[policy_end_date]],"mmm")</f>
        <v>Aug</v>
      </c>
      <c r="T819" s="2" t="str">
        <f>IF(Sheet1[[#This Row],[status]]="Active","Active","Inactive")</f>
        <v>Active</v>
      </c>
      <c r="U819" s="6">
        <f>Sheet1[[#This Row],[coverage_amount]]/Sheet1[[#This Row],[annual_premium]]</f>
        <v>13.021726315382205</v>
      </c>
    </row>
    <row r="820" spans="1:21" x14ac:dyDescent="0.3">
      <c r="A820" s="2" t="s">
        <v>1800</v>
      </c>
      <c r="B820" s="2" t="s">
        <v>1801</v>
      </c>
      <c r="C820" s="2" t="s">
        <v>39</v>
      </c>
      <c r="D820" s="51">
        <v>489522.17</v>
      </c>
      <c r="E820" s="51">
        <v>21670.44</v>
      </c>
      <c r="F820" s="1">
        <v>45349</v>
      </c>
      <c r="G820" s="1">
        <v>45698</v>
      </c>
      <c r="H820" s="2" t="s">
        <v>122</v>
      </c>
      <c r="I820" s="2" t="s">
        <v>18</v>
      </c>
      <c r="J820">
        <f>Sheet1[[#This Row],[policy_end_date]]-Sheet1[[#This Row],[policy_start_date]]</f>
        <v>349</v>
      </c>
      <c r="K820" s="5">
        <f>(Sheet1[[#This Row],[policy_end_date]]-Sheet1[[#This Row],[policy_start_date]])/365</f>
        <v>0.95616438356164379</v>
      </c>
      <c r="L820" s="2" t="str">
        <f>IF(Sheet1[[#This Row],[coverage_amount]]&lt;300000,"Low",IF(Sheet1[[#This Row],[coverage_amount]]&lt;700000,"Medium","High"))</f>
        <v>Medium</v>
      </c>
      <c r="M820" s="2" t="str">
        <f>IF(Sheet1[[#This Row],[annual_premium]]&lt;15000,"Low",IF(Sheet1[[#This Row],[annual_premium]]&lt;35000,"Medium","High"))</f>
        <v>Medium</v>
      </c>
      <c r="N820" s="2">
        <f>YEAR(Sheet1[[#This Row],[policy_start_date]])</f>
        <v>2024</v>
      </c>
      <c r="O820" s="2" t="str">
        <f>TEXT(Sheet1[[#This Row],[policy_start_date]],"mmm")</f>
        <v>Feb</v>
      </c>
      <c r="P820" s="2" t="str">
        <f>"Q"&amp;ROUNDUP(MONTH(Sheet1[[#This Row],[policy_start_date]])/3,0)</f>
        <v>Q1</v>
      </c>
      <c r="Q820" s="2">
        <f ca="1">DATEDIF(Sheet1[[#This Row],[policy_start_date]],TODAY(),"D")</f>
        <v>883</v>
      </c>
      <c r="R820" s="2">
        <f>YEAR(Sheet1[[#This Row],[policy_end_date]])</f>
        <v>2025</v>
      </c>
      <c r="S820" s="2" t="str">
        <f>TEXT(Sheet1[[#This Row],[policy_end_date]],"mmm")</f>
        <v>Feb</v>
      </c>
      <c r="T820" s="2" t="str">
        <f>IF(Sheet1[[#This Row],[status]]="Active","Active","Inactive")</f>
        <v>Inactive</v>
      </c>
      <c r="U820" s="6">
        <f>Sheet1[[#This Row],[coverage_amount]]/Sheet1[[#This Row],[annual_premium]]</f>
        <v>22.589396892725759</v>
      </c>
    </row>
    <row r="821" spans="1:21" x14ac:dyDescent="0.3">
      <c r="A821" s="2" t="s">
        <v>1802</v>
      </c>
      <c r="B821" s="2" t="s">
        <v>84</v>
      </c>
      <c r="C821" s="2" t="s">
        <v>11</v>
      </c>
      <c r="D821" s="51">
        <v>982494.52</v>
      </c>
      <c r="E821" s="51">
        <v>14516.61</v>
      </c>
      <c r="F821" s="1">
        <v>44110</v>
      </c>
      <c r="G821" s="1">
        <v>45839</v>
      </c>
      <c r="H821" s="2" t="s">
        <v>231</v>
      </c>
      <c r="I821" s="2" t="s">
        <v>29</v>
      </c>
      <c r="J821">
        <f>Sheet1[[#This Row],[policy_end_date]]-Sheet1[[#This Row],[policy_start_date]]</f>
        <v>1729</v>
      </c>
      <c r="K821" s="5">
        <f>(Sheet1[[#This Row],[policy_end_date]]-Sheet1[[#This Row],[policy_start_date]])/365</f>
        <v>4.7369863013698632</v>
      </c>
      <c r="L821" s="2" t="str">
        <f>IF(Sheet1[[#This Row],[coverage_amount]]&lt;300000,"Low",IF(Sheet1[[#This Row],[coverage_amount]]&lt;700000,"Medium","High"))</f>
        <v>High</v>
      </c>
      <c r="M821" s="2" t="str">
        <f>IF(Sheet1[[#This Row],[annual_premium]]&lt;15000,"Low",IF(Sheet1[[#This Row],[annual_premium]]&lt;35000,"Medium","High"))</f>
        <v>Low</v>
      </c>
      <c r="N821" s="2">
        <f>YEAR(Sheet1[[#This Row],[policy_start_date]])</f>
        <v>2020</v>
      </c>
      <c r="O821" s="2" t="str">
        <f>TEXT(Sheet1[[#This Row],[policy_start_date]],"mmm")</f>
        <v>Oct</v>
      </c>
      <c r="P821" s="2" t="str">
        <f>"Q"&amp;ROUNDUP(MONTH(Sheet1[[#This Row],[policy_start_date]])/3,0)</f>
        <v>Q4</v>
      </c>
      <c r="Q821" s="2">
        <f ca="1">DATEDIF(Sheet1[[#This Row],[policy_start_date]],TODAY(),"D")</f>
        <v>2122</v>
      </c>
      <c r="R821" s="2">
        <f>YEAR(Sheet1[[#This Row],[policy_end_date]])</f>
        <v>2025</v>
      </c>
      <c r="S821" s="2" t="str">
        <f>TEXT(Sheet1[[#This Row],[policy_end_date]],"mmm")</f>
        <v>Jul</v>
      </c>
      <c r="T821" s="2" t="str">
        <f>IF(Sheet1[[#This Row],[status]]="Active","Active","Inactive")</f>
        <v>Inactive</v>
      </c>
      <c r="U821" s="6">
        <f>Sheet1[[#This Row],[coverage_amount]]/Sheet1[[#This Row],[annual_premium]]</f>
        <v>67.680713334587068</v>
      </c>
    </row>
    <row r="822" spans="1:21" x14ac:dyDescent="0.3">
      <c r="A822" s="2" t="s">
        <v>1803</v>
      </c>
      <c r="B822" s="2" t="s">
        <v>1804</v>
      </c>
      <c r="C822" s="2" t="s">
        <v>39</v>
      </c>
      <c r="D822" s="51">
        <v>824670.96</v>
      </c>
      <c r="E822" s="51">
        <v>44511.199999999997</v>
      </c>
      <c r="F822" s="1">
        <v>44655</v>
      </c>
      <c r="G822" s="1">
        <v>44777</v>
      </c>
      <c r="H822" s="2" t="s">
        <v>196</v>
      </c>
      <c r="I822" s="2" t="s">
        <v>18</v>
      </c>
      <c r="J822">
        <f>Sheet1[[#This Row],[policy_end_date]]-Sheet1[[#This Row],[policy_start_date]]</f>
        <v>122</v>
      </c>
      <c r="K822" s="5">
        <f>(Sheet1[[#This Row],[policy_end_date]]-Sheet1[[#This Row],[policy_start_date]])/365</f>
        <v>0.33424657534246577</v>
      </c>
      <c r="L822" s="2" t="str">
        <f>IF(Sheet1[[#This Row],[coverage_amount]]&lt;300000,"Low",IF(Sheet1[[#This Row],[coverage_amount]]&lt;700000,"Medium","High"))</f>
        <v>High</v>
      </c>
      <c r="M822" s="2" t="str">
        <f>IF(Sheet1[[#This Row],[annual_premium]]&lt;15000,"Low",IF(Sheet1[[#This Row],[annual_premium]]&lt;35000,"Medium","High"))</f>
        <v>High</v>
      </c>
      <c r="N822" s="2">
        <f>YEAR(Sheet1[[#This Row],[policy_start_date]])</f>
        <v>2022</v>
      </c>
      <c r="O822" s="2" t="str">
        <f>TEXT(Sheet1[[#This Row],[policy_start_date]],"mmm")</f>
        <v>Apr</v>
      </c>
      <c r="P822" s="2" t="str">
        <f>"Q"&amp;ROUNDUP(MONTH(Sheet1[[#This Row],[policy_start_date]])/3,0)</f>
        <v>Q2</v>
      </c>
      <c r="Q822" s="2">
        <f ca="1">DATEDIF(Sheet1[[#This Row],[policy_start_date]],TODAY(),"D")</f>
        <v>1577</v>
      </c>
      <c r="R822" s="2">
        <f>YEAR(Sheet1[[#This Row],[policy_end_date]])</f>
        <v>2022</v>
      </c>
      <c r="S822" s="2" t="str">
        <f>TEXT(Sheet1[[#This Row],[policy_end_date]],"mmm")</f>
        <v>Aug</v>
      </c>
      <c r="T822" s="2" t="str">
        <f>IF(Sheet1[[#This Row],[status]]="Active","Active","Inactive")</f>
        <v>Inactive</v>
      </c>
      <c r="U822" s="6">
        <f>Sheet1[[#This Row],[coverage_amount]]/Sheet1[[#This Row],[annual_premium]]</f>
        <v>18.527268642498967</v>
      </c>
    </row>
    <row r="823" spans="1:21" x14ac:dyDescent="0.3">
      <c r="A823" s="2" t="s">
        <v>1805</v>
      </c>
      <c r="B823" s="2" t="s">
        <v>1806</v>
      </c>
      <c r="C823" s="2" t="s">
        <v>11</v>
      </c>
      <c r="D823" s="51">
        <v>341317.2</v>
      </c>
      <c r="E823" s="51">
        <v>20941.45</v>
      </c>
      <c r="F823" s="1">
        <v>44731</v>
      </c>
      <c r="G823" s="1">
        <v>45018</v>
      </c>
      <c r="H823" s="2" t="s">
        <v>196</v>
      </c>
      <c r="I823" s="2" t="s">
        <v>18</v>
      </c>
      <c r="J823">
        <f>Sheet1[[#This Row],[policy_end_date]]-Sheet1[[#This Row],[policy_start_date]]</f>
        <v>287</v>
      </c>
      <c r="K823" s="5">
        <f>(Sheet1[[#This Row],[policy_end_date]]-Sheet1[[#This Row],[policy_start_date]])/365</f>
        <v>0.78630136986301369</v>
      </c>
      <c r="L823" s="2" t="str">
        <f>IF(Sheet1[[#This Row],[coverage_amount]]&lt;300000,"Low",IF(Sheet1[[#This Row],[coverage_amount]]&lt;700000,"Medium","High"))</f>
        <v>Medium</v>
      </c>
      <c r="M823" s="2" t="str">
        <f>IF(Sheet1[[#This Row],[annual_premium]]&lt;15000,"Low",IF(Sheet1[[#This Row],[annual_premium]]&lt;35000,"Medium","High"))</f>
        <v>Medium</v>
      </c>
      <c r="N823" s="2">
        <f>YEAR(Sheet1[[#This Row],[policy_start_date]])</f>
        <v>2022</v>
      </c>
      <c r="O823" s="2" t="str">
        <f>TEXT(Sheet1[[#This Row],[policy_start_date]],"mmm")</f>
        <v>Jun</v>
      </c>
      <c r="P823" s="2" t="str">
        <f>"Q"&amp;ROUNDUP(MONTH(Sheet1[[#This Row],[policy_start_date]])/3,0)</f>
        <v>Q2</v>
      </c>
      <c r="Q823" s="2">
        <f ca="1">DATEDIF(Sheet1[[#This Row],[policy_start_date]],TODAY(),"D")</f>
        <v>1501</v>
      </c>
      <c r="R823" s="2">
        <f>YEAR(Sheet1[[#This Row],[policy_end_date]])</f>
        <v>2023</v>
      </c>
      <c r="S823" s="2" t="str">
        <f>TEXT(Sheet1[[#This Row],[policy_end_date]],"mmm")</f>
        <v>Apr</v>
      </c>
      <c r="T823" s="2" t="str">
        <f>IF(Sheet1[[#This Row],[status]]="Active","Active","Inactive")</f>
        <v>Inactive</v>
      </c>
      <c r="U823" s="6">
        <f>Sheet1[[#This Row],[coverage_amount]]/Sheet1[[#This Row],[annual_premium]]</f>
        <v>16.298642166612151</v>
      </c>
    </row>
    <row r="824" spans="1:21" x14ac:dyDescent="0.3">
      <c r="A824" s="2" t="s">
        <v>1807</v>
      </c>
      <c r="B824" s="2" t="s">
        <v>556</v>
      </c>
      <c r="C824" s="2" t="s">
        <v>11</v>
      </c>
      <c r="D824" s="51">
        <v>802352.9</v>
      </c>
      <c r="E824" s="51">
        <v>22979.78</v>
      </c>
      <c r="F824" s="1">
        <v>44962</v>
      </c>
      <c r="G824" s="1">
        <v>45447</v>
      </c>
      <c r="H824" s="2" t="s">
        <v>429</v>
      </c>
      <c r="I824" s="2" t="s">
        <v>13</v>
      </c>
      <c r="J824">
        <f>Sheet1[[#This Row],[policy_end_date]]-Sheet1[[#This Row],[policy_start_date]]</f>
        <v>485</v>
      </c>
      <c r="K824" s="5">
        <f>(Sheet1[[#This Row],[policy_end_date]]-Sheet1[[#This Row],[policy_start_date]])/365</f>
        <v>1.3287671232876712</v>
      </c>
      <c r="L824" s="2" t="str">
        <f>IF(Sheet1[[#This Row],[coverage_amount]]&lt;300000,"Low",IF(Sheet1[[#This Row],[coverage_amount]]&lt;700000,"Medium","High"))</f>
        <v>High</v>
      </c>
      <c r="M824" s="2" t="str">
        <f>IF(Sheet1[[#This Row],[annual_premium]]&lt;15000,"Low",IF(Sheet1[[#This Row],[annual_premium]]&lt;35000,"Medium","High"))</f>
        <v>Medium</v>
      </c>
      <c r="N824" s="2">
        <f>YEAR(Sheet1[[#This Row],[policy_start_date]])</f>
        <v>2023</v>
      </c>
      <c r="O824" s="2" t="str">
        <f>TEXT(Sheet1[[#This Row],[policy_start_date]],"mmm")</f>
        <v>Feb</v>
      </c>
      <c r="P824" s="2" t="str">
        <f>"Q"&amp;ROUNDUP(MONTH(Sheet1[[#This Row],[policy_start_date]])/3,0)</f>
        <v>Q1</v>
      </c>
      <c r="Q824" s="2">
        <f ca="1">DATEDIF(Sheet1[[#This Row],[policy_start_date]],TODAY(),"D")</f>
        <v>1270</v>
      </c>
      <c r="R824" s="2">
        <f>YEAR(Sheet1[[#This Row],[policy_end_date]])</f>
        <v>2024</v>
      </c>
      <c r="S824" s="2" t="str">
        <f>TEXT(Sheet1[[#This Row],[policy_end_date]],"mmm")</f>
        <v>Jun</v>
      </c>
      <c r="T824" s="2" t="str">
        <f>IF(Sheet1[[#This Row],[status]]="Active","Active","Inactive")</f>
        <v>Active</v>
      </c>
      <c r="U824" s="6">
        <f>Sheet1[[#This Row],[coverage_amount]]/Sheet1[[#This Row],[annual_premium]]</f>
        <v>34.915604065835275</v>
      </c>
    </row>
    <row r="825" spans="1:21" x14ac:dyDescent="0.3">
      <c r="A825" s="2" t="s">
        <v>1808</v>
      </c>
      <c r="B825" s="2" t="s">
        <v>1379</v>
      </c>
      <c r="C825" s="2" t="s">
        <v>11</v>
      </c>
      <c r="D825" s="51">
        <v>689126.66</v>
      </c>
      <c r="E825" s="51">
        <v>7862.13</v>
      </c>
      <c r="F825" s="1">
        <v>44400</v>
      </c>
      <c r="G825" s="1">
        <v>44593</v>
      </c>
      <c r="H825" s="2" t="s">
        <v>1809</v>
      </c>
      <c r="I825" s="2" t="s">
        <v>18</v>
      </c>
      <c r="J825">
        <f>Sheet1[[#This Row],[policy_end_date]]-Sheet1[[#This Row],[policy_start_date]]</f>
        <v>193</v>
      </c>
      <c r="K825" s="5">
        <f>(Sheet1[[#This Row],[policy_end_date]]-Sheet1[[#This Row],[policy_start_date]])/365</f>
        <v>0.52876712328767128</v>
      </c>
      <c r="L825" s="2" t="str">
        <f>IF(Sheet1[[#This Row],[coverage_amount]]&lt;300000,"Low",IF(Sheet1[[#This Row],[coverage_amount]]&lt;700000,"Medium","High"))</f>
        <v>Medium</v>
      </c>
      <c r="M825" s="2" t="str">
        <f>IF(Sheet1[[#This Row],[annual_premium]]&lt;15000,"Low",IF(Sheet1[[#This Row],[annual_premium]]&lt;35000,"Medium","High"))</f>
        <v>Low</v>
      </c>
      <c r="N825" s="2">
        <f>YEAR(Sheet1[[#This Row],[policy_start_date]])</f>
        <v>2021</v>
      </c>
      <c r="O825" s="2" t="str">
        <f>TEXT(Sheet1[[#This Row],[policy_start_date]],"mmm")</f>
        <v>Jul</v>
      </c>
      <c r="P825" s="2" t="str">
        <f>"Q"&amp;ROUNDUP(MONTH(Sheet1[[#This Row],[policy_start_date]])/3,0)</f>
        <v>Q3</v>
      </c>
      <c r="Q825" s="2">
        <f ca="1">DATEDIF(Sheet1[[#This Row],[policy_start_date]],TODAY(),"D")</f>
        <v>1832</v>
      </c>
      <c r="R825" s="2">
        <f>YEAR(Sheet1[[#This Row],[policy_end_date]])</f>
        <v>2022</v>
      </c>
      <c r="S825" s="2" t="str">
        <f>TEXT(Sheet1[[#This Row],[policy_end_date]],"mmm")</f>
        <v>Feb</v>
      </c>
      <c r="T825" s="2" t="str">
        <f>IF(Sheet1[[#This Row],[status]]="Active","Active","Inactive")</f>
        <v>Inactive</v>
      </c>
      <c r="U825" s="6">
        <f>Sheet1[[#This Row],[coverage_amount]]/Sheet1[[#This Row],[annual_premium]]</f>
        <v>87.651394723821667</v>
      </c>
    </row>
    <row r="826" spans="1:21" x14ac:dyDescent="0.3">
      <c r="A826" s="2" t="s">
        <v>1810</v>
      </c>
      <c r="B826" s="2" t="s">
        <v>1811</v>
      </c>
      <c r="C826" s="2" t="s">
        <v>39</v>
      </c>
      <c r="D826" s="51">
        <v>146972.84</v>
      </c>
      <c r="E826" s="51">
        <v>35073.81</v>
      </c>
      <c r="F826" s="1">
        <v>44177</v>
      </c>
      <c r="G826" s="1">
        <v>44224</v>
      </c>
      <c r="H826" s="2" t="s">
        <v>82</v>
      </c>
      <c r="I826" s="2" t="s">
        <v>29</v>
      </c>
      <c r="J826">
        <f>Sheet1[[#This Row],[policy_end_date]]-Sheet1[[#This Row],[policy_start_date]]</f>
        <v>47</v>
      </c>
      <c r="K826" s="5">
        <f>(Sheet1[[#This Row],[policy_end_date]]-Sheet1[[#This Row],[policy_start_date]])/365</f>
        <v>0.12876712328767123</v>
      </c>
      <c r="L826" s="2" t="str">
        <f>IF(Sheet1[[#This Row],[coverage_amount]]&lt;300000,"Low",IF(Sheet1[[#This Row],[coverage_amount]]&lt;700000,"Medium","High"))</f>
        <v>Low</v>
      </c>
      <c r="M826" s="2" t="str">
        <f>IF(Sheet1[[#This Row],[annual_premium]]&lt;15000,"Low",IF(Sheet1[[#This Row],[annual_premium]]&lt;35000,"Medium","High"))</f>
        <v>High</v>
      </c>
      <c r="N826" s="2">
        <f>YEAR(Sheet1[[#This Row],[policy_start_date]])</f>
        <v>2020</v>
      </c>
      <c r="O826" s="2" t="str">
        <f>TEXT(Sheet1[[#This Row],[policy_start_date]],"mmm")</f>
        <v>Dec</v>
      </c>
      <c r="P826" s="2" t="str">
        <f>"Q"&amp;ROUNDUP(MONTH(Sheet1[[#This Row],[policy_start_date]])/3,0)</f>
        <v>Q4</v>
      </c>
      <c r="Q826" s="2">
        <f ca="1">DATEDIF(Sheet1[[#This Row],[policy_start_date]],TODAY(),"D")</f>
        <v>2055</v>
      </c>
      <c r="R826" s="2">
        <f>YEAR(Sheet1[[#This Row],[policy_end_date]])</f>
        <v>2021</v>
      </c>
      <c r="S826" s="2" t="str">
        <f>TEXT(Sheet1[[#This Row],[policy_end_date]],"mmm")</f>
        <v>Jan</v>
      </c>
      <c r="T826" s="2" t="str">
        <f>IF(Sheet1[[#This Row],[status]]="Active","Active","Inactive")</f>
        <v>Inactive</v>
      </c>
      <c r="U826" s="6">
        <f>Sheet1[[#This Row],[coverage_amount]]/Sheet1[[#This Row],[annual_premium]]</f>
        <v>4.1903870722912622</v>
      </c>
    </row>
    <row r="827" spans="1:21" x14ac:dyDescent="0.3">
      <c r="A827" s="2" t="s">
        <v>1812</v>
      </c>
      <c r="B827" s="2" t="s">
        <v>1813</v>
      </c>
      <c r="C827" s="2" t="s">
        <v>39</v>
      </c>
      <c r="D827" s="51">
        <v>472308.99</v>
      </c>
      <c r="E827" s="51">
        <v>39086.550000000003</v>
      </c>
      <c r="F827" s="1">
        <v>45072</v>
      </c>
      <c r="G827" s="1">
        <v>45361</v>
      </c>
      <c r="H827" s="2" t="s">
        <v>55</v>
      </c>
      <c r="I827" s="2" t="s">
        <v>13</v>
      </c>
      <c r="J827">
        <f>Sheet1[[#This Row],[policy_end_date]]-Sheet1[[#This Row],[policy_start_date]]</f>
        <v>289</v>
      </c>
      <c r="K827" s="5">
        <f>(Sheet1[[#This Row],[policy_end_date]]-Sheet1[[#This Row],[policy_start_date]])/365</f>
        <v>0.79178082191780819</v>
      </c>
      <c r="L827" s="2" t="str">
        <f>IF(Sheet1[[#This Row],[coverage_amount]]&lt;300000,"Low",IF(Sheet1[[#This Row],[coverage_amount]]&lt;700000,"Medium","High"))</f>
        <v>Medium</v>
      </c>
      <c r="M827" s="2" t="str">
        <f>IF(Sheet1[[#This Row],[annual_premium]]&lt;15000,"Low",IF(Sheet1[[#This Row],[annual_premium]]&lt;35000,"Medium","High"))</f>
        <v>High</v>
      </c>
      <c r="N827" s="2">
        <f>YEAR(Sheet1[[#This Row],[policy_start_date]])</f>
        <v>2023</v>
      </c>
      <c r="O827" s="2" t="str">
        <f>TEXT(Sheet1[[#This Row],[policy_start_date]],"mmm")</f>
        <v>May</v>
      </c>
      <c r="P827" s="2" t="str">
        <f>"Q"&amp;ROUNDUP(MONTH(Sheet1[[#This Row],[policy_start_date]])/3,0)</f>
        <v>Q2</v>
      </c>
      <c r="Q827" s="2">
        <f ca="1">DATEDIF(Sheet1[[#This Row],[policy_start_date]],TODAY(),"D")</f>
        <v>1160</v>
      </c>
      <c r="R827" s="2">
        <f>YEAR(Sheet1[[#This Row],[policy_end_date]])</f>
        <v>2024</v>
      </c>
      <c r="S827" s="2" t="str">
        <f>TEXT(Sheet1[[#This Row],[policy_end_date]],"mmm")</f>
        <v>Mar</v>
      </c>
      <c r="T827" s="2" t="str">
        <f>IF(Sheet1[[#This Row],[status]]="Active","Active","Inactive")</f>
        <v>Active</v>
      </c>
      <c r="U827" s="6">
        <f>Sheet1[[#This Row],[coverage_amount]]/Sheet1[[#This Row],[annual_premium]]</f>
        <v>12.083670469765174</v>
      </c>
    </row>
    <row r="828" spans="1:21" x14ac:dyDescent="0.3">
      <c r="A828" s="2" t="s">
        <v>1814</v>
      </c>
      <c r="B828" s="2" t="s">
        <v>1290</v>
      </c>
      <c r="C828" s="2" t="s">
        <v>35</v>
      </c>
      <c r="D828" s="51">
        <v>406050.1</v>
      </c>
      <c r="E828" s="51">
        <v>29499.95</v>
      </c>
      <c r="F828" s="1">
        <v>44557</v>
      </c>
      <c r="G828" s="1">
        <v>45255</v>
      </c>
      <c r="H828" s="2" t="s">
        <v>1238</v>
      </c>
      <c r="I828" s="2" t="s">
        <v>13</v>
      </c>
      <c r="J828">
        <f>Sheet1[[#This Row],[policy_end_date]]-Sheet1[[#This Row],[policy_start_date]]</f>
        <v>698</v>
      </c>
      <c r="K828" s="5">
        <f>(Sheet1[[#This Row],[policy_end_date]]-Sheet1[[#This Row],[policy_start_date]])/365</f>
        <v>1.9123287671232876</v>
      </c>
      <c r="L828" s="2" t="str">
        <f>IF(Sheet1[[#This Row],[coverage_amount]]&lt;300000,"Low",IF(Sheet1[[#This Row],[coverage_amount]]&lt;700000,"Medium","High"))</f>
        <v>Medium</v>
      </c>
      <c r="M828" s="2" t="str">
        <f>IF(Sheet1[[#This Row],[annual_premium]]&lt;15000,"Low",IF(Sheet1[[#This Row],[annual_premium]]&lt;35000,"Medium","High"))</f>
        <v>Medium</v>
      </c>
      <c r="N828" s="2">
        <f>YEAR(Sheet1[[#This Row],[policy_start_date]])</f>
        <v>2021</v>
      </c>
      <c r="O828" s="2" t="str">
        <f>TEXT(Sheet1[[#This Row],[policy_start_date]],"mmm")</f>
        <v>Dec</v>
      </c>
      <c r="P828" s="2" t="str">
        <f>"Q"&amp;ROUNDUP(MONTH(Sheet1[[#This Row],[policy_start_date]])/3,0)</f>
        <v>Q4</v>
      </c>
      <c r="Q828" s="2">
        <f ca="1">DATEDIF(Sheet1[[#This Row],[policy_start_date]],TODAY(),"D")</f>
        <v>1675</v>
      </c>
      <c r="R828" s="2">
        <f>YEAR(Sheet1[[#This Row],[policy_end_date]])</f>
        <v>2023</v>
      </c>
      <c r="S828" s="2" t="str">
        <f>TEXT(Sheet1[[#This Row],[policy_end_date]],"mmm")</f>
        <v>Nov</v>
      </c>
      <c r="T828" s="2" t="str">
        <f>IF(Sheet1[[#This Row],[status]]="Active","Active","Inactive")</f>
        <v>Active</v>
      </c>
      <c r="U828" s="6">
        <f>Sheet1[[#This Row],[coverage_amount]]/Sheet1[[#This Row],[annual_premium]]</f>
        <v>13.764433499039828</v>
      </c>
    </row>
    <row r="829" spans="1:21" x14ac:dyDescent="0.3">
      <c r="A829" s="2" t="s">
        <v>1815</v>
      </c>
      <c r="B829" s="2" t="s">
        <v>1816</v>
      </c>
      <c r="C829" s="2" t="s">
        <v>27</v>
      </c>
      <c r="D829" s="51">
        <v>965792.4</v>
      </c>
      <c r="E829" s="51">
        <v>25657.87</v>
      </c>
      <c r="F829" s="1">
        <v>44765</v>
      </c>
      <c r="G829" s="1">
        <v>45648</v>
      </c>
      <c r="H829" s="2" t="s">
        <v>298</v>
      </c>
      <c r="I829" s="2" t="s">
        <v>18</v>
      </c>
      <c r="J829">
        <f>Sheet1[[#This Row],[policy_end_date]]-Sheet1[[#This Row],[policy_start_date]]</f>
        <v>883</v>
      </c>
      <c r="K829" s="5">
        <f>(Sheet1[[#This Row],[policy_end_date]]-Sheet1[[#This Row],[policy_start_date]])/365</f>
        <v>2.419178082191781</v>
      </c>
      <c r="L829" s="2" t="str">
        <f>IF(Sheet1[[#This Row],[coverage_amount]]&lt;300000,"Low",IF(Sheet1[[#This Row],[coverage_amount]]&lt;700000,"Medium","High"))</f>
        <v>High</v>
      </c>
      <c r="M829" s="2" t="str">
        <f>IF(Sheet1[[#This Row],[annual_premium]]&lt;15000,"Low",IF(Sheet1[[#This Row],[annual_premium]]&lt;35000,"Medium","High"))</f>
        <v>Medium</v>
      </c>
      <c r="N829" s="2">
        <f>YEAR(Sheet1[[#This Row],[policy_start_date]])</f>
        <v>2022</v>
      </c>
      <c r="O829" s="2" t="str">
        <f>TEXT(Sheet1[[#This Row],[policy_start_date]],"mmm")</f>
        <v>Jul</v>
      </c>
      <c r="P829" s="2" t="str">
        <f>"Q"&amp;ROUNDUP(MONTH(Sheet1[[#This Row],[policy_start_date]])/3,0)</f>
        <v>Q3</v>
      </c>
      <c r="Q829" s="2">
        <f ca="1">DATEDIF(Sheet1[[#This Row],[policy_start_date]],TODAY(),"D")</f>
        <v>1467</v>
      </c>
      <c r="R829" s="2">
        <f>YEAR(Sheet1[[#This Row],[policy_end_date]])</f>
        <v>2024</v>
      </c>
      <c r="S829" s="2" t="str">
        <f>TEXT(Sheet1[[#This Row],[policy_end_date]],"mmm")</f>
        <v>Dec</v>
      </c>
      <c r="T829" s="2" t="str">
        <f>IF(Sheet1[[#This Row],[status]]="Active","Active","Inactive")</f>
        <v>Inactive</v>
      </c>
      <c r="U829" s="6">
        <f>Sheet1[[#This Row],[coverage_amount]]/Sheet1[[#This Row],[annual_premium]]</f>
        <v>37.641175982261977</v>
      </c>
    </row>
    <row r="830" spans="1:21" x14ac:dyDescent="0.3">
      <c r="A830" s="2" t="s">
        <v>1817</v>
      </c>
      <c r="B830" s="2" t="s">
        <v>1818</v>
      </c>
      <c r="C830" s="2" t="s">
        <v>27</v>
      </c>
      <c r="D830" s="51">
        <v>377616.28</v>
      </c>
      <c r="E830" s="51">
        <v>43094.58</v>
      </c>
      <c r="F830" s="1">
        <v>45433</v>
      </c>
      <c r="G830" s="1">
        <v>45547</v>
      </c>
      <c r="H830" s="2" t="s">
        <v>1197</v>
      </c>
      <c r="I830" s="2" t="s">
        <v>13</v>
      </c>
      <c r="J830">
        <f>Sheet1[[#This Row],[policy_end_date]]-Sheet1[[#This Row],[policy_start_date]]</f>
        <v>114</v>
      </c>
      <c r="K830" s="5">
        <f>(Sheet1[[#This Row],[policy_end_date]]-Sheet1[[#This Row],[policy_start_date]])/365</f>
        <v>0.31232876712328766</v>
      </c>
      <c r="L830" s="2" t="str">
        <f>IF(Sheet1[[#This Row],[coverage_amount]]&lt;300000,"Low",IF(Sheet1[[#This Row],[coverage_amount]]&lt;700000,"Medium","High"))</f>
        <v>Medium</v>
      </c>
      <c r="M830" s="2" t="str">
        <f>IF(Sheet1[[#This Row],[annual_premium]]&lt;15000,"Low",IF(Sheet1[[#This Row],[annual_premium]]&lt;35000,"Medium","High"))</f>
        <v>High</v>
      </c>
      <c r="N830" s="2">
        <f>YEAR(Sheet1[[#This Row],[policy_start_date]])</f>
        <v>2024</v>
      </c>
      <c r="O830" s="2" t="str">
        <f>TEXT(Sheet1[[#This Row],[policy_start_date]],"mmm")</f>
        <v>May</v>
      </c>
      <c r="P830" s="2" t="str">
        <f>"Q"&amp;ROUNDUP(MONTH(Sheet1[[#This Row],[policy_start_date]])/3,0)</f>
        <v>Q2</v>
      </c>
      <c r="Q830" s="2">
        <f ca="1">DATEDIF(Sheet1[[#This Row],[policy_start_date]],TODAY(),"D")</f>
        <v>799</v>
      </c>
      <c r="R830" s="2">
        <f>YEAR(Sheet1[[#This Row],[policy_end_date]])</f>
        <v>2024</v>
      </c>
      <c r="S830" s="2" t="str">
        <f>TEXT(Sheet1[[#This Row],[policy_end_date]],"mmm")</f>
        <v>Sep</v>
      </c>
      <c r="T830" s="2" t="str">
        <f>IF(Sheet1[[#This Row],[status]]="Active","Active","Inactive")</f>
        <v>Active</v>
      </c>
      <c r="U830" s="6">
        <f>Sheet1[[#This Row],[coverage_amount]]/Sheet1[[#This Row],[annual_premium]]</f>
        <v>8.7625005279086139</v>
      </c>
    </row>
    <row r="831" spans="1:21" x14ac:dyDescent="0.3">
      <c r="A831" s="2" t="s">
        <v>1819</v>
      </c>
      <c r="B831" s="2" t="s">
        <v>1820</v>
      </c>
      <c r="C831" s="2" t="s">
        <v>35</v>
      </c>
      <c r="D831" s="51">
        <v>526401.61</v>
      </c>
      <c r="E831" s="51">
        <v>21588.46</v>
      </c>
      <c r="F831" s="1">
        <v>45494</v>
      </c>
      <c r="G831" s="1">
        <v>45513</v>
      </c>
      <c r="H831" s="2" t="s">
        <v>490</v>
      </c>
      <c r="I831" s="2" t="s">
        <v>29</v>
      </c>
      <c r="J831">
        <f>Sheet1[[#This Row],[policy_end_date]]-Sheet1[[#This Row],[policy_start_date]]</f>
        <v>19</v>
      </c>
      <c r="K831" s="5">
        <f>(Sheet1[[#This Row],[policy_end_date]]-Sheet1[[#This Row],[policy_start_date]])/365</f>
        <v>5.2054794520547946E-2</v>
      </c>
      <c r="L831" s="2" t="str">
        <f>IF(Sheet1[[#This Row],[coverage_amount]]&lt;300000,"Low",IF(Sheet1[[#This Row],[coverage_amount]]&lt;700000,"Medium","High"))</f>
        <v>Medium</v>
      </c>
      <c r="M831" s="2" t="str">
        <f>IF(Sheet1[[#This Row],[annual_premium]]&lt;15000,"Low",IF(Sheet1[[#This Row],[annual_premium]]&lt;35000,"Medium","High"))</f>
        <v>Medium</v>
      </c>
      <c r="N831" s="2">
        <f>YEAR(Sheet1[[#This Row],[policy_start_date]])</f>
        <v>2024</v>
      </c>
      <c r="O831" s="2" t="str">
        <f>TEXT(Sheet1[[#This Row],[policy_start_date]],"mmm")</f>
        <v>Jul</v>
      </c>
      <c r="P831" s="2" t="str">
        <f>"Q"&amp;ROUNDUP(MONTH(Sheet1[[#This Row],[policy_start_date]])/3,0)</f>
        <v>Q3</v>
      </c>
      <c r="Q831" s="2">
        <f ca="1">DATEDIF(Sheet1[[#This Row],[policy_start_date]],TODAY(),"D")</f>
        <v>738</v>
      </c>
      <c r="R831" s="2">
        <f>YEAR(Sheet1[[#This Row],[policy_end_date]])</f>
        <v>2024</v>
      </c>
      <c r="S831" s="2" t="str">
        <f>TEXT(Sheet1[[#This Row],[policy_end_date]],"mmm")</f>
        <v>Aug</v>
      </c>
      <c r="T831" s="2" t="str">
        <f>IF(Sheet1[[#This Row],[status]]="Active","Active","Inactive")</f>
        <v>Inactive</v>
      </c>
      <c r="U831" s="6">
        <f>Sheet1[[#This Row],[coverage_amount]]/Sheet1[[#This Row],[annual_premium]]</f>
        <v>24.383472003097953</v>
      </c>
    </row>
    <row r="832" spans="1:21" x14ac:dyDescent="0.3">
      <c r="A832" s="2" t="s">
        <v>1821</v>
      </c>
      <c r="B832" s="2" t="s">
        <v>1822</v>
      </c>
      <c r="C832" s="2" t="s">
        <v>27</v>
      </c>
      <c r="D832" s="51">
        <v>689696.83</v>
      </c>
      <c r="E832" s="51">
        <v>24796.23</v>
      </c>
      <c r="F832" s="1">
        <v>44258</v>
      </c>
      <c r="G832" s="1">
        <v>45695</v>
      </c>
      <c r="H832" s="2" t="s">
        <v>1197</v>
      </c>
      <c r="I832" s="2" t="s">
        <v>29</v>
      </c>
      <c r="J832">
        <f>Sheet1[[#This Row],[policy_end_date]]-Sheet1[[#This Row],[policy_start_date]]</f>
        <v>1437</v>
      </c>
      <c r="K832" s="5">
        <f>(Sheet1[[#This Row],[policy_end_date]]-Sheet1[[#This Row],[policy_start_date]])/365</f>
        <v>3.9369863013698629</v>
      </c>
      <c r="L832" s="2" t="str">
        <f>IF(Sheet1[[#This Row],[coverage_amount]]&lt;300000,"Low",IF(Sheet1[[#This Row],[coverage_amount]]&lt;700000,"Medium","High"))</f>
        <v>Medium</v>
      </c>
      <c r="M832" s="2" t="str">
        <f>IF(Sheet1[[#This Row],[annual_premium]]&lt;15000,"Low",IF(Sheet1[[#This Row],[annual_premium]]&lt;35000,"Medium","High"))</f>
        <v>Medium</v>
      </c>
      <c r="N832" s="2">
        <f>YEAR(Sheet1[[#This Row],[policy_start_date]])</f>
        <v>2021</v>
      </c>
      <c r="O832" s="2" t="str">
        <f>TEXT(Sheet1[[#This Row],[policy_start_date]],"mmm")</f>
        <v>Mar</v>
      </c>
      <c r="P832" s="2" t="str">
        <f>"Q"&amp;ROUNDUP(MONTH(Sheet1[[#This Row],[policy_start_date]])/3,0)</f>
        <v>Q1</v>
      </c>
      <c r="Q832" s="2">
        <f ca="1">DATEDIF(Sheet1[[#This Row],[policy_start_date]],TODAY(),"D")</f>
        <v>1974</v>
      </c>
      <c r="R832" s="2">
        <f>YEAR(Sheet1[[#This Row],[policy_end_date]])</f>
        <v>2025</v>
      </c>
      <c r="S832" s="2" t="str">
        <f>TEXT(Sheet1[[#This Row],[policy_end_date]],"mmm")</f>
        <v>Feb</v>
      </c>
      <c r="T832" s="2" t="str">
        <f>IF(Sheet1[[#This Row],[status]]="Active","Active","Inactive")</f>
        <v>Inactive</v>
      </c>
      <c r="U832" s="6">
        <f>Sheet1[[#This Row],[coverage_amount]]/Sheet1[[#This Row],[annual_premium]]</f>
        <v>27.814584313825126</v>
      </c>
    </row>
    <row r="833" spans="1:21" x14ac:dyDescent="0.3">
      <c r="A833" s="2" t="s">
        <v>1823</v>
      </c>
      <c r="B833" s="2" t="s">
        <v>1824</v>
      </c>
      <c r="C833" s="2" t="s">
        <v>16</v>
      </c>
      <c r="D833" s="51">
        <v>101621.64</v>
      </c>
      <c r="E833" s="51">
        <v>32961.050000000003</v>
      </c>
      <c r="F833" s="1">
        <v>45231</v>
      </c>
      <c r="G833" s="1">
        <v>45658</v>
      </c>
      <c r="H833" s="2" t="s">
        <v>108</v>
      </c>
      <c r="I833" s="2" t="s">
        <v>13</v>
      </c>
      <c r="J833">
        <f>Sheet1[[#This Row],[policy_end_date]]-Sheet1[[#This Row],[policy_start_date]]</f>
        <v>427</v>
      </c>
      <c r="K833" s="5">
        <f>(Sheet1[[#This Row],[policy_end_date]]-Sheet1[[#This Row],[policy_start_date]])/365</f>
        <v>1.1698630136986301</v>
      </c>
      <c r="L833" s="2" t="str">
        <f>IF(Sheet1[[#This Row],[coverage_amount]]&lt;300000,"Low",IF(Sheet1[[#This Row],[coverage_amount]]&lt;700000,"Medium","High"))</f>
        <v>Low</v>
      </c>
      <c r="M833" s="2" t="str">
        <f>IF(Sheet1[[#This Row],[annual_premium]]&lt;15000,"Low",IF(Sheet1[[#This Row],[annual_premium]]&lt;35000,"Medium","High"))</f>
        <v>Medium</v>
      </c>
      <c r="N833" s="2">
        <f>YEAR(Sheet1[[#This Row],[policy_start_date]])</f>
        <v>2023</v>
      </c>
      <c r="O833" s="2" t="str">
        <f>TEXT(Sheet1[[#This Row],[policy_start_date]],"mmm")</f>
        <v>Nov</v>
      </c>
      <c r="P833" s="2" t="str">
        <f>"Q"&amp;ROUNDUP(MONTH(Sheet1[[#This Row],[policy_start_date]])/3,0)</f>
        <v>Q4</v>
      </c>
      <c r="Q833" s="2">
        <f ca="1">DATEDIF(Sheet1[[#This Row],[policy_start_date]],TODAY(),"D")</f>
        <v>1001</v>
      </c>
      <c r="R833" s="2">
        <f>YEAR(Sheet1[[#This Row],[policy_end_date]])</f>
        <v>2025</v>
      </c>
      <c r="S833" s="2" t="str">
        <f>TEXT(Sheet1[[#This Row],[policy_end_date]],"mmm")</f>
        <v>Jan</v>
      </c>
      <c r="T833" s="2" t="str">
        <f>IF(Sheet1[[#This Row],[status]]="Active","Active","Inactive")</f>
        <v>Active</v>
      </c>
      <c r="U833" s="6">
        <f>Sheet1[[#This Row],[coverage_amount]]/Sheet1[[#This Row],[annual_premium]]</f>
        <v>3.0830826081086613</v>
      </c>
    </row>
    <row r="834" spans="1:21" x14ac:dyDescent="0.3">
      <c r="A834" s="2" t="s">
        <v>1825</v>
      </c>
      <c r="B834" s="2" t="s">
        <v>1826</v>
      </c>
      <c r="C834" s="2" t="s">
        <v>39</v>
      </c>
      <c r="D834" s="51">
        <v>574285.41</v>
      </c>
      <c r="E834" s="51">
        <v>31936.27</v>
      </c>
      <c r="F834" s="1">
        <v>45419</v>
      </c>
      <c r="G834" s="1">
        <v>45594</v>
      </c>
      <c r="H834" s="2" t="s">
        <v>1827</v>
      </c>
      <c r="I834" s="2" t="s">
        <v>29</v>
      </c>
      <c r="J834">
        <f>Sheet1[[#This Row],[policy_end_date]]-Sheet1[[#This Row],[policy_start_date]]</f>
        <v>175</v>
      </c>
      <c r="K834" s="5">
        <f>(Sheet1[[#This Row],[policy_end_date]]-Sheet1[[#This Row],[policy_start_date]])/365</f>
        <v>0.47945205479452052</v>
      </c>
      <c r="L834" s="2" t="str">
        <f>IF(Sheet1[[#This Row],[coverage_amount]]&lt;300000,"Low",IF(Sheet1[[#This Row],[coverage_amount]]&lt;700000,"Medium","High"))</f>
        <v>Medium</v>
      </c>
      <c r="M834" s="2" t="str">
        <f>IF(Sheet1[[#This Row],[annual_premium]]&lt;15000,"Low",IF(Sheet1[[#This Row],[annual_premium]]&lt;35000,"Medium","High"))</f>
        <v>Medium</v>
      </c>
      <c r="N834" s="2">
        <f>YEAR(Sheet1[[#This Row],[policy_start_date]])</f>
        <v>2024</v>
      </c>
      <c r="O834" s="2" t="str">
        <f>TEXT(Sheet1[[#This Row],[policy_start_date]],"mmm")</f>
        <v>May</v>
      </c>
      <c r="P834" s="2" t="str">
        <f>"Q"&amp;ROUNDUP(MONTH(Sheet1[[#This Row],[policy_start_date]])/3,0)</f>
        <v>Q2</v>
      </c>
      <c r="Q834" s="2">
        <f ca="1">DATEDIF(Sheet1[[#This Row],[policy_start_date]],TODAY(),"D")</f>
        <v>813</v>
      </c>
      <c r="R834" s="2">
        <f>YEAR(Sheet1[[#This Row],[policy_end_date]])</f>
        <v>2024</v>
      </c>
      <c r="S834" s="2" t="str">
        <f>TEXT(Sheet1[[#This Row],[policy_end_date]],"mmm")</f>
        <v>Oct</v>
      </c>
      <c r="T834" s="2" t="str">
        <f>IF(Sheet1[[#This Row],[status]]="Active","Active","Inactive")</f>
        <v>Inactive</v>
      </c>
      <c r="U834" s="6">
        <f>Sheet1[[#This Row],[coverage_amount]]/Sheet1[[#This Row],[annual_premium]]</f>
        <v>17.982231801021221</v>
      </c>
    </row>
    <row r="835" spans="1:21" x14ac:dyDescent="0.3">
      <c r="A835" s="2" t="s">
        <v>1828</v>
      </c>
      <c r="B835" s="2" t="s">
        <v>583</v>
      </c>
      <c r="C835" s="2" t="s">
        <v>11</v>
      </c>
      <c r="D835" s="51">
        <v>277565.63</v>
      </c>
      <c r="E835" s="51">
        <v>28199.79</v>
      </c>
      <c r="F835" s="1">
        <v>44141</v>
      </c>
      <c r="G835" s="1">
        <v>45163</v>
      </c>
      <c r="H835" s="2" t="s">
        <v>755</v>
      </c>
      <c r="I835" s="2" t="s">
        <v>29</v>
      </c>
      <c r="J835">
        <f>Sheet1[[#This Row],[policy_end_date]]-Sheet1[[#This Row],[policy_start_date]]</f>
        <v>1022</v>
      </c>
      <c r="K835" s="5">
        <f>(Sheet1[[#This Row],[policy_end_date]]-Sheet1[[#This Row],[policy_start_date]])/365</f>
        <v>2.8</v>
      </c>
      <c r="L835" s="2" t="str">
        <f>IF(Sheet1[[#This Row],[coverage_amount]]&lt;300000,"Low",IF(Sheet1[[#This Row],[coverage_amount]]&lt;700000,"Medium","High"))</f>
        <v>Low</v>
      </c>
      <c r="M835" s="2" t="str">
        <f>IF(Sheet1[[#This Row],[annual_premium]]&lt;15000,"Low",IF(Sheet1[[#This Row],[annual_premium]]&lt;35000,"Medium","High"))</f>
        <v>Medium</v>
      </c>
      <c r="N835" s="2">
        <f>YEAR(Sheet1[[#This Row],[policy_start_date]])</f>
        <v>2020</v>
      </c>
      <c r="O835" s="2" t="str">
        <f>TEXT(Sheet1[[#This Row],[policy_start_date]],"mmm")</f>
        <v>Nov</v>
      </c>
      <c r="P835" s="2" t="str">
        <f>"Q"&amp;ROUNDUP(MONTH(Sheet1[[#This Row],[policy_start_date]])/3,0)</f>
        <v>Q4</v>
      </c>
      <c r="Q835" s="2">
        <f ca="1">DATEDIF(Sheet1[[#This Row],[policy_start_date]],TODAY(),"D")</f>
        <v>2091</v>
      </c>
      <c r="R835" s="2">
        <f>YEAR(Sheet1[[#This Row],[policy_end_date]])</f>
        <v>2023</v>
      </c>
      <c r="S835" s="2" t="str">
        <f>TEXT(Sheet1[[#This Row],[policy_end_date]],"mmm")</f>
        <v>Aug</v>
      </c>
      <c r="T835" s="2" t="str">
        <f>IF(Sheet1[[#This Row],[status]]="Active","Active","Inactive")</f>
        <v>Inactive</v>
      </c>
      <c r="U835" s="6">
        <f>Sheet1[[#This Row],[coverage_amount]]/Sheet1[[#This Row],[annual_premium]]</f>
        <v>9.842826134520859</v>
      </c>
    </row>
    <row r="836" spans="1:21" x14ac:dyDescent="0.3">
      <c r="A836" s="2" t="s">
        <v>1829</v>
      </c>
      <c r="B836" s="2" t="s">
        <v>1830</v>
      </c>
      <c r="C836" s="2" t="s">
        <v>35</v>
      </c>
      <c r="D836" s="51">
        <v>332786.65999999997</v>
      </c>
      <c r="E836" s="51">
        <v>48736.66</v>
      </c>
      <c r="F836" s="1">
        <v>45287</v>
      </c>
      <c r="G836" s="1">
        <v>45362</v>
      </c>
      <c r="H836" s="2" t="s">
        <v>213</v>
      </c>
      <c r="I836" s="2" t="s">
        <v>29</v>
      </c>
      <c r="J836">
        <f>Sheet1[[#This Row],[policy_end_date]]-Sheet1[[#This Row],[policy_start_date]]</f>
        <v>75</v>
      </c>
      <c r="K836" s="5">
        <f>(Sheet1[[#This Row],[policy_end_date]]-Sheet1[[#This Row],[policy_start_date]])/365</f>
        <v>0.20547945205479451</v>
      </c>
      <c r="L836" s="2" t="str">
        <f>IF(Sheet1[[#This Row],[coverage_amount]]&lt;300000,"Low",IF(Sheet1[[#This Row],[coverage_amount]]&lt;700000,"Medium","High"))</f>
        <v>Medium</v>
      </c>
      <c r="M836" s="2" t="str">
        <f>IF(Sheet1[[#This Row],[annual_premium]]&lt;15000,"Low",IF(Sheet1[[#This Row],[annual_premium]]&lt;35000,"Medium","High"))</f>
        <v>High</v>
      </c>
      <c r="N836" s="2">
        <f>YEAR(Sheet1[[#This Row],[policy_start_date]])</f>
        <v>2023</v>
      </c>
      <c r="O836" s="2" t="str">
        <f>TEXT(Sheet1[[#This Row],[policy_start_date]],"mmm")</f>
        <v>Dec</v>
      </c>
      <c r="P836" s="2" t="str">
        <f>"Q"&amp;ROUNDUP(MONTH(Sheet1[[#This Row],[policy_start_date]])/3,0)</f>
        <v>Q4</v>
      </c>
      <c r="Q836" s="2">
        <f ca="1">DATEDIF(Sheet1[[#This Row],[policy_start_date]],TODAY(),"D")</f>
        <v>945</v>
      </c>
      <c r="R836" s="2">
        <f>YEAR(Sheet1[[#This Row],[policy_end_date]])</f>
        <v>2024</v>
      </c>
      <c r="S836" s="2" t="str">
        <f>TEXT(Sheet1[[#This Row],[policy_end_date]],"mmm")</f>
        <v>Mar</v>
      </c>
      <c r="T836" s="2" t="str">
        <f>IF(Sheet1[[#This Row],[status]]="Active","Active","Inactive")</f>
        <v>Inactive</v>
      </c>
      <c r="U836" s="6">
        <f>Sheet1[[#This Row],[coverage_amount]]/Sheet1[[#This Row],[annual_premium]]</f>
        <v>6.8282615181261894</v>
      </c>
    </row>
    <row r="837" spans="1:21" x14ac:dyDescent="0.3">
      <c r="A837" s="2" t="s">
        <v>1831</v>
      </c>
      <c r="B837" s="2" t="s">
        <v>340</v>
      </c>
      <c r="C837" s="2" t="s">
        <v>27</v>
      </c>
      <c r="D837" s="51">
        <v>424146.04</v>
      </c>
      <c r="E837" s="51">
        <v>27767.599999999999</v>
      </c>
      <c r="F837" s="1">
        <v>44792</v>
      </c>
      <c r="G837" s="1">
        <v>45420</v>
      </c>
      <c r="H837" s="2" t="s">
        <v>1314</v>
      </c>
      <c r="I837" s="2" t="s">
        <v>13</v>
      </c>
      <c r="J837">
        <f>Sheet1[[#This Row],[policy_end_date]]-Sheet1[[#This Row],[policy_start_date]]</f>
        <v>628</v>
      </c>
      <c r="K837" s="5">
        <f>(Sheet1[[#This Row],[policy_end_date]]-Sheet1[[#This Row],[policy_start_date]])/365</f>
        <v>1.7205479452054795</v>
      </c>
      <c r="L837" s="2" t="str">
        <f>IF(Sheet1[[#This Row],[coverage_amount]]&lt;300000,"Low",IF(Sheet1[[#This Row],[coverage_amount]]&lt;700000,"Medium","High"))</f>
        <v>Medium</v>
      </c>
      <c r="M837" s="2" t="str">
        <f>IF(Sheet1[[#This Row],[annual_premium]]&lt;15000,"Low",IF(Sheet1[[#This Row],[annual_premium]]&lt;35000,"Medium","High"))</f>
        <v>Medium</v>
      </c>
      <c r="N837" s="2">
        <f>YEAR(Sheet1[[#This Row],[policy_start_date]])</f>
        <v>2022</v>
      </c>
      <c r="O837" s="2" t="str">
        <f>TEXT(Sheet1[[#This Row],[policy_start_date]],"mmm")</f>
        <v>Aug</v>
      </c>
      <c r="P837" s="2" t="str">
        <f>"Q"&amp;ROUNDUP(MONTH(Sheet1[[#This Row],[policy_start_date]])/3,0)</f>
        <v>Q3</v>
      </c>
      <c r="Q837" s="2">
        <f ca="1">DATEDIF(Sheet1[[#This Row],[policy_start_date]],TODAY(),"D")</f>
        <v>1440</v>
      </c>
      <c r="R837" s="2">
        <f>YEAR(Sheet1[[#This Row],[policy_end_date]])</f>
        <v>2024</v>
      </c>
      <c r="S837" s="2" t="str">
        <f>TEXT(Sheet1[[#This Row],[policy_end_date]],"mmm")</f>
        <v>May</v>
      </c>
      <c r="T837" s="2" t="str">
        <f>IF(Sheet1[[#This Row],[status]]="Active","Active","Inactive")</f>
        <v>Active</v>
      </c>
      <c r="U837" s="6">
        <f>Sheet1[[#This Row],[coverage_amount]]/Sheet1[[#This Row],[annual_premium]]</f>
        <v>15.274854146559299</v>
      </c>
    </row>
    <row r="838" spans="1:21" x14ac:dyDescent="0.3">
      <c r="A838" s="2" t="s">
        <v>1832</v>
      </c>
      <c r="B838" s="2" t="s">
        <v>1833</v>
      </c>
      <c r="C838" s="2" t="s">
        <v>11</v>
      </c>
      <c r="D838" s="51">
        <v>838930.34</v>
      </c>
      <c r="E838" s="51">
        <v>15228.55</v>
      </c>
      <c r="F838" s="1">
        <v>45270</v>
      </c>
      <c r="G838" s="1">
        <v>45758</v>
      </c>
      <c r="H838" s="2" t="s">
        <v>298</v>
      </c>
      <c r="I838" s="2" t="s">
        <v>18</v>
      </c>
      <c r="J838">
        <f>Sheet1[[#This Row],[policy_end_date]]-Sheet1[[#This Row],[policy_start_date]]</f>
        <v>488</v>
      </c>
      <c r="K838" s="5">
        <f>(Sheet1[[#This Row],[policy_end_date]]-Sheet1[[#This Row],[policy_start_date]])/365</f>
        <v>1.3369863013698631</v>
      </c>
      <c r="L838" s="2" t="str">
        <f>IF(Sheet1[[#This Row],[coverage_amount]]&lt;300000,"Low",IF(Sheet1[[#This Row],[coverage_amount]]&lt;700000,"Medium","High"))</f>
        <v>High</v>
      </c>
      <c r="M838" s="2" t="str">
        <f>IF(Sheet1[[#This Row],[annual_premium]]&lt;15000,"Low",IF(Sheet1[[#This Row],[annual_premium]]&lt;35000,"Medium","High"))</f>
        <v>Medium</v>
      </c>
      <c r="N838" s="2">
        <f>YEAR(Sheet1[[#This Row],[policy_start_date]])</f>
        <v>2023</v>
      </c>
      <c r="O838" s="2" t="str">
        <f>TEXT(Sheet1[[#This Row],[policy_start_date]],"mmm")</f>
        <v>Dec</v>
      </c>
      <c r="P838" s="2" t="str">
        <f>"Q"&amp;ROUNDUP(MONTH(Sheet1[[#This Row],[policy_start_date]])/3,0)</f>
        <v>Q4</v>
      </c>
      <c r="Q838" s="2">
        <f ca="1">DATEDIF(Sheet1[[#This Row],[policy_start_date]],TODAY(),"D")</f>
        <v>962</v>
      </c>
      <c r="R838" s="2">
        <f>YEAR(Sheet1[[#This Row],[policy_end_date]])</f>
        <v>2025</v>
      </c>
      <c r="S838" s="2" t="str">
        <f>TEXT(Sheet1[[#This Row],[policy_end_date]],"mmm")</f>
        <v>Apr</v>
      </c>
      <c r="T838" s="2" t="str">
        <f>IF(Sheet1[[#This Row],[status]]="Active","Active","Inactive")</f>
        <v>Inactive</v>
      </c>
      <c r="U838" s="6">
        <f>Sheet1[[#This Row],[coverage_amount]]/Sheet1[[#This Row],[annual_premium]]</f>
        <v>55.089311851752136</v>
      </c>
    </row>
    <row r="839" spans="1:21" x14ac:dyDescent="0.3">
      <c r="A839" s="2" t="s">
        <v>1834</v>
      </c>
      <c r="B839" s="2" t="s">
        <v>1835</v>
      </c>
      <c r="C839" s="2" t="s">
        <v>11</v>
      </c>
      <c r="D839" s="51">
        <v>123456.62</v>
      </c>
      <c r="E839" s="51">
        <v>24335.81</v>
      </c>
      <c r="F839" s="1">
        <v>45107</v>
      </c>
      <c r="G839" s="1">
        <v>45777</v>
      </c>
      <c r="H839" s="2" t="s">
        <v>1771</v>
      </c>
      <c r="I839" s="2" t="s">
        <v>29</v>
      </c>
      <c r="J839">
        <f>Sheet1[[#This Row],[policy_end_date]]-Sheet1[[#This Row],[policy_start_date]]</f>
        <v>670</v>
      </c>
      <c r="K839" s="5">
        <f>(Sheet1[[#This Row],[policy_end_date]]-Sheet1[[#This Row],[policy_start_date]])/365</f>
        <v>1.8356164383561644</v>
      </c>
      <c r="L839" s="2" t="str">
        <f>IF(Sheet1[[#This Row],[coverage_amount]]&lt;300000,"Low",IF(Sheet1[[#This Row],[coverage_amount]]&lt;700000,"Medium","High"))</f>
        <v>Low</v>
      </c>
      <c r="M839" s="2" t="str">
        <f>IF(Sheet1[[#This Row],[annual_premium]]&lt;15000,"Low",IF(Sheet1[[#This Row],[annual_premium]]&lt;35000,"Medium","High"))</f>
        <v>Medium</v>
      </c>
      <c r="N839" s="2">
        <f>YEAR(Sheet1[[#This Row],[policy_start_date]])</f>
        <v>2023</v>
      </c>
      <c r="O839" s="2" t="str">
        <f>TEXT(Sheet1[[#This Row],[policy_start_date]],"mmm")</f>
        <v>Jun</v>
      </c>
      <c r="P839" s="2" t="str">
        <f>"Q"&amp;ROUNDUP(MONTH(Sheet1[[#This Row],[policy_start_date]])/3,0)</f>
        <v>Q2</v>
      </c>
      <c r="Q839" s="2">
        <f ca="1">DATEDIF(Sheet1[[#This Row],[policy_start_date]],TODAY(),"D")</f>
        <v>1125</v>
      </c>
      <c r="R839" s="2">
        <f>YEAR(Sheet1[[#This Row],[policy_end_date]])</f>
        <v>2025</v>
      </c>
      <c r="S839" s="2" t="str">
        <f>TEXT(Sheet1[[#This Row],[policy_end_date]],"mmm")</f>
        <v>Apr</v>
      </c>
      <c r="T839" s="2" t="str">
        <f>IF(Sheet1[[#This Row],[status]]="Active","Active","Inactive")</f>
        <v>Inactive</v>
      </c>
      <c r="U839" s="6">
        <f>Sheet1[[#This Row],[coverage_amount]]/Sheet1[[#This Row],[annual_premium]]</f>
        <v>5.0730433875017917</v>
      </c>
    </row>
    <row r="840" spans="1:21" x14ac:dyDescent="0.3">
      <c r="A840" s="2" t="s">
        <v>1836</v>
      </c>
      <c r="B840" s="2" t="s">
        <v>1837</v>
      </c>
      <c r="C840" s="2" t="s">
        <v>39</v>
      </c>
      <c r="D840" s="51">
        <v>610611.62</v>
      </c>
      <c r="E840" s="51">
        <v>47620.71</v>
      </c>
      <c r="F840" s="1">
        <v>45356</v>
      </c>
      <c r="G840" s="1">
        <v>45533</v>
      </c>
      <c r="H840" s="2" t="s">
        <v>839</v>
      </c>
      <c r="I840" s="2" t="s">
        <v>29</v>
      </c>
      <c r="J840">
        <f>Sheet1[[#This Row],[policy_end_date]]-Sheet1[[#This Row],[policy_start_date]]</f>
        <v>177</v>
      </c>
      <c r="K840" s="5">
        <f>(Sheet1[[#This Row],[policy_end_date]]-Sheet1[[#This Row],[policy_start_date]])/365</f>
        <v>0.48493150684931507</v>
      </c>
      <c r="L840" s="2" t="str">
        <f>IF(Sheet1[[#This Row],[coverage_amount]]&lt;300000,"Low",IF(Sheet1[[#This Row],[coverage_amount]]&lt;700000,"Medium","High"))</f>
        <v>Medium</v>
      </c>
      <c r="M840" s="2" t="str">
        <f>IF(Sheet1[[#This Row],[annual_premium]]&lt;15000,"Low",IF(Sheet1[[#This Row],[annual_premium]]&lt;35000,"Medium","High"))</f>
        <v>High</v>
      </c>
      <c r="N840" s="2">
        <f>YEAR(Sheet1[[#This Row],[policy_start_date]])</f>
        <v>2024</v>
      </c>
      <c r="O840" s="2" t="str">
        <f>TEXT(Sheet1[[#This Row],[policy_start_date]],"mmm")</f>
        <v>Mar</v>
      </c>
      <c r="P840" s="2" t="str">
        <f>"Q"&amp;ROUNDUP(MONTH(Sheet1[[#This Row],[policy_start_date]])/3,0)</f>
        <v>Q1</v>
      </c>
      <c r="Q840" s="2">
        <f ca="1">DATEDIF(Sheet1[[#This Row],[policy_start_date]],TODAY(),"D")</f>
        <v>876</v>
      </c>
      <c r="R840" s="2">
        <f>YEAR(Sheet1[[#This Row],[policy_end_date]])</f>
        <v>2024</v>
      </c>
      <c r="S840" s="2" t="str">
        <f>TEXT(Sheet1[[#This Row],[policy_end_date]],"mmm")</f>
        <v>Aug</v>
      </c>
      <c r="T840" s="2" t="str">
        <f>IF(Sheet1[[#This Row],[status]]="Active","Active","Inactive")</f>
        <v>Inactive</v>
      </c>
      <c r="U840" s="6">
        <f>Sheet1[[#This Row],[coverage_amount]]/Sheet1[[#This Row],[annual_premium]]</f>
        <v>12.822396390142019</v>
      </c>
    </row>
    <row r="841" spans="1:21" x14ac:dyDescent="0.3">
      <c r="A841" s="2" t="s">
        <v>1838</v>
      </c>
      <c r="B841" s="2" t="s">
        <v>1839</v>
      </c>
      <c r="C841" s="2" t="s">
        <v>11</v>
      </c>
      <c r="D841" s="51">
        <v>103134.01</v>
      </c>
      <c r="E841" s="51">
        <v>5421.15</v>
      </c>
      <c r="F841" s="1">
        <v>44489</v>
      </c>
      <c r="G841" s="1">
        <v>45810</v>
      </c>
      <c r="H841" s="2" t="s">
        <v>1204</v>
      </c>
      <c r="I841" s="2" t="s">
        <v>29</v>
      </c>
      <c r="J841">
        <f>Sheet1[[#This Row],[policy_end_date]]-Sheet1[[#This Row],[policy_start_date]]</f>
        <v>1321</v>
      </c>
      <c r="K841" s="5">
        <f>(Sheet1[[#This Row],[policy_end_date]]-Sheet1[[#This Row],[policy_start_date]])/365</f>
        <v>3.6191780821917807</v>
      </c>
      <c r="L841" s="2" t="str">
        <f>IF(Sheet1[[#This Row],[coverage_amount]]&lt;300000,"Low",IF(Sheet1[[#This Row],[coverage_amount]]&lt;700000,"Medium","High"))</f>
        <v>Low</v>
      </c>
      <c r="M841" s="2" t="str">
        <f>IF(Sheet1[[#This Row],[annual_premium]]&lt;15000,"Low",IF(Sheet1[[#This Row],[annual_premium]]&lt;35000,"Medium","High"))</f>
        <v>Low</v>
      </c>
      <c r="N841" s="2">
        <f>YEAR(Sheet1[[#This Row],[policy_start_date]])</f>
        <v>2021</v>
      </c>
      <c r="O841" s="2" t="str">
        <f>TEXT(Sheet1[[#This Row],[policy_start_date]],"mmm")</f>
        <v>Oct</v>
      </c>
      <c r="P841" s="2" t="str">
        <f>"Q"&amp;ROUNDUP(MONTH(Sheet1[[#This Row],[policy_start_date]])/3,0)</f>
        <v>Q4</v>
      </c>
      <c r="Q841" s="2">
        <f ca="1">DATEDIF(Sheet1[[#This Row],[policy_start_date]],TODAY(),"D")</f>
        <v>1743</v>
      </c>
      <c r="R841" s="2">
        <f>YEAR(Sheet1[[#This Row],[policy_end_date]])</f>
        <v>2025</v>
      </c>
      <c r="S841" s="2" t="str">
        <f>TEXT(Sheet1[[#This Row],[policy_end_date]],"mmm")</f>
        <v>Jun</v>
      </c>
      <c r="T841" s="2" t="str">
        <f>IF(Sheet1[[#This Row],[status]]="Active","Active","Inactive")</f>
        <v>Inactive</v>
      </c>
      <c r="U841" s="6">
        <f>Sheet1[[#This Row],[coverage_amount]]/Sheet1[[#This Row],[annual_premium]]</f>
        <v>19.024378591258312</v>
      </c>
    </row>
    <row r="842" spans="1:21" x14ac:dyDescent="0.3">
      <c r="A842" s="2" t="s">
        <v>1840</v>
      </c>
      <c r="B842" s="2" t="s">
        <v>1841</v>
      </c>
      <c r="C842" s="2" t="s">
        <v>11</v>
      </c>
      <c r="D842" s="51">
        <v>662423.52</v>
      </c>
      <c r="E842" s="51">
        <v>43572.69</v>
      </c>
      <c r="F842" s="1">
        <v>45398</v>
      </c>
      <c r="G842" s="1">
        <v>45851</v>
      </c>
      <c r="H842" s="2" t="s">
        <v>502</v>
      </c>
      <c r="I842" s="2" t="s">
        <v>18</v>
      </c>
      <c r="J842">
        <f>Sheet1[[#This Row],[policy_end_date]]-Sheet1[[#This Row],[policy_start_date]]</f>
        <v>453</v>
      </c>
      <c r="K842" s="5">
        <f>(Sheet1[[#This Row],[policy_end_date]]-Sheet1[[#This Row],[policy_start_date]])/365</f>
        <v>1.2410958904109588</v>
      </c>
      <c r="L842" s="2" t="str">
        <f>IF(Sheet1[[#This Row],[coverage_amount]]&lt;300000,"Low",IF(Sheet1[[#This Row],[coverage_amount]]&lt;700000,"Medium","High"))</f>
        <v>Medium</v>
      </c>
      <c r="M842" s="2" t="str">
        <f>IF(Sheet1[[#This Row],[annual_premium]]&lt;15000,"Low",IF(Sheet1[[#This Row],[annual_premium]]&lt;35000,"Medium","High"))</f>
        <v>High</v>
      </c>
      <c r="N842" s="2">
        <f>YEAR(Sheet1[[#This Row],[policy_start_date]])</f>
        <v>2024</v>
      </c>
      <c r="O842" s="2" t="str">
        <f>TEXT(Sheet1[[#This Row],[policy_start_date]],"mmm")</f>
        <v>Apr</v>
      </c>
      <c r="P842" s="2" t="str">
        <f>"Q"&amp;ROUNDUP(MONTH(Sheet1[[#This Row],[policy_start_date]])/3,0)</f>
        <v>Q2</v>
      </c>
      <c r="Q842" s="2">
        <f ca="1">DATEDIF(Sheet1[[#This Row],[policy_start_date]],TODAY(),"D")</f>
        <v>834</v>
      </c>
      <c r="R842" s="2">
        <f>YEAR(Sheet1[[#This Row],[policy_end_date]])</f>
        <v>2025</v>
      </c>
      <c r="S842" s="2" t="str">
        <f>TEXT(Sheet1[[#This Row],[policy_end_date]],"mmm")</f>
        <v>Jul</v>
      </c>
      <c r="T842" s="2" t="str">
        <f>IF(Sheet1[[#This Row],[status]]="Active","Active","Inactive")</f>
        <v>Inactive</v>
      </c>
      <c r="U842" s="6">
        <f>Sheet1[[#This Row],[coverage_amount]]/Sheet1[[#This Row],[annual_premium]]</f>
        <v>15.202722622817182</v>
      </c>
    </row>
    <row r="843" spans="1:21" x14ac:dyDescent="0.3">
      <c r="A843" s="2" t="s">
        <v>1842</v>
      </c>
      <c r="B843" s="2" t="s">
        <v>1843</v>
      </c>
      <c r="C843" s="2" t="s">
        <v>16</v>
      </c>
      <c r="D843" s="51">
        <v>323185.28999999998</v>
      </c>
      <c r="E843" s="51">
        <v>32663.360000000001</v>
      </c>
      <c r="F843" s="1">
        <v>44937</v>
      </c>
      <c r="G843" s="1">
        <v>45747</v>
      </c>
      <c r="H843" s="2" t="s">
        <v>698</v>
      </c>
      <c r="I843" s="2" t="s">
        <v>13</v>
      </c>
      <c r="J843">
        <f>Sheet1[[#This Row],[policy_end_date]]-Sheet1[[#This Row],[policy_start_date]]</f>
        <v>810</v>
      </c>
      <c r="K843" s="5">
        <f>(Sheet1[[#This Row],[policy_end_date]]-Sheet1[[#This Row],[policy_start_date]])/365</f>
        <v>2.2191780821917808</v>
      </c>
      <c r="L843" s="2" t="str">
        <f>IF(Sheet1[[#This Row],[coverage_amount]]&lt;300000,"Low",IF(Sheet1[[#This Row],[coverage_amount]]&lt;700000,"Medium","High"))</f>
        <v>Medium</v>
      </c>
      <c r="M843" s="2" t="str">
        <f>IF(Sheet1[[#This Row],[annual_premium]]&lt;15000,"Low",IF(Sheet1[[#This Row],[annual_premium]]&lt;35000,"Medium","High"))</f>
        <v>Medium</v>
      </c>
      <c r="N843" s="2">
        <f>YEAR(Sheet1[[#This Row],[policy_start_date]])</f>
        <v>2023</v>
      </c>
      <c r="O843" s="2" t="str">
        <f>TEXT(Sheet1[[#This Row],[policy_start_date]],"mmm")</f>
        <v>Jan</v>
      </c>
      <c r="P843" s="2" t="str">
        <f>"Q"&amp;ROUNDUP(MONTH(Sheet1[[#This Row],[policy_start_date]])/3,0)</f>
        <v>Q1</v>
      </c>
      <c r="Q843" s="2">
        <f ca="1">DATEDIF(Sheet1[[#This Row],[policy_start_date]],TODAY(),"D")</f>
        <v>1295</v>
      </c>
      <c r="R843" s="2">
        <f>YEAR(Sheet1[[#This Row],[policy_end_date]])</f>
        <v>2025</v>
      </c>
      <c r="S843" s="2" t="str">
        <f>TEXT(Sheet1[[#This Row],[policy_end_date]],"mmm")</f>
        <v>Mar</v>
      </c>
      <c r="T843" s="2" t="str">
        <f>IF(Sheet1[[#This Row],[status]]="Active","Active","Inactive")</f>
        <v>Active</v>
      </c>
      <c r="U843" s="6">
        <f>Sheet1[[#This Row],[coverage_amount]]/Sheet1[[#This Row],[annual_premium]]</f>
        <v>9.8944288034054058</v>
      </c>
    </row>
    <row r="844" spans="1:21" x14ac:dyDescent="0.3">
      <c r="A844" s="2" t="s">
        <v>1844</v>
      </c>
      <c r="B844" s="2" t="s">
        <v>1845</v>
      </c>
      <c r="C844" s="2" t="s">
        <v>39</v>
      </c>
      <c r="D844" s="51">
        <v>748053.3</v>
      </c>
      <c r="E844" s="51">
        <v>12242.87</v>
      </c>
      <c r="F844" s="1">
        <v>45291</v>
      </c>
      <c r="G844" s="1">
        <v>45470</v>
      </c>
      <c r="H844" s="2" t="s">
        <v>365</v>
      </c>
      <c r="I844" s="2" t="s">
        <v>13</v>
      </c>
      <c r="J844">
        <f>Sheet1[[#This Row],[policy_end_date]]-Sheet1[[#This Row],[policy_start_date]]</f>
        <v>179</v>
      </c>
      <c r="K844" s="5">
        <f>(Sheet1[[#This Row],[policy_end_date]]-Sheet1[[#This Row],[policy_start_date]])/365</f>
        <v>0.49041095890410957</v>
      </c>
      <c r="L844" s="2" t="str">
        <f>IF(Sheet1[[#This Row],[coverage_amount]]&lt;300000,"Low",IF(Sheet1[[#This Row],[coverage_amount]]&lt;700000,"Medium","High"))</f>
        <v>High</v>
      </c>
      <c r="M844" s="2" t="str">
        <f>IF(Sheet1[[#This Row],[annual_premium]]&lt;15000,"Low",IF(Sheet1[[#This Row],[annual_premium]]&lt;35000,"Medium","High"))</f>
        <v>Low</v>
      </c>
      <c r="N844" s="2">
        <f>YEAR(Sheet1[[#This Row],[policy_start_date]])</f>
        <v>2023</v>
      </c>
      <c r="O844" s="2" t="str">
        <f>TEXT(Sheet1[[#This Row],[policy_start_date]],"mmm")</f>
        <v>Dec</v>
      </c>
      <c r="P844" s="2" t="str">
        <f>"Q"&amp;ROUNDUP(MONTH(Sheet1[[#This Row],[policy_start_date]])/3,0)</f>
        <v>Q4</v>
      </c>
      <c r="Q844" s="2">
        <f ca="1">DATEDIF(Sheet1[[#This Row],[policy_start_date]],TODAY(),"D")</f>
        <v>941</v>
      </c>
      <c r="R844" s="2">
        <f>YEAR(Sheet1[[#This Row],[policy_end_date]])</f>
        <v>2024</v>
      </c>
      <c r="S844" s="2" t="str">
        <f>TEXT(Sheet1[[#This Row],[policy_end_date]],"mmm")</f>
        <v>Jun</v>
      </c>
      <c r="T844" s="2" t="str">
        <f>IF(Sheet1[[#This Row],[status]]="Active","Active","Inactive")</f>
        <v>Active</v>
      </c>
      <c r="U844" s="6">
        <f>Sheet1[[#This Row],[coverage_amount]]/Sheet1[[#This Row],[annual_premium]]</f>
        <v>61.101138866948681</v>
      </c>
    </row>
    <row r="845" spans="1:21" x14ac:dyDescent="0.3">
      <c r="A845" s="2" t="s">
        <v>1846</v>
      </c>
      <c r="B845" s="2" t="s">
        <v>1847</v>
      </c>
      <c r="C845" s="2" t="s">
        <v>39</v>
      </c>
      <c r="D845" s="51">
        <v>868409.56</v>
      </c>
      <c r="E845" s="51">
        <v>23204.01</v>
      </c>
      <c r="F845" s="1">
        <v>45398</v>
      </c>
      <c r="G845" s="1">
        <v>45599</v>
      </c>
      <c r="H845" s="2" t="s">
        <v>795</v>
      </c>
      <c r="I845" s="2" t="s">
        <v>29</v>
      </c>
      <c r="J845">
        <f>Sheet1[[#This Row],[policy_end_date]]-Sheet1[[#This Row],[policy_start_date]]</f>
        <v>201</v>
      </c>
      <c r="K845" s="5">
        <f>(Sheet1[[#This Row],[policy_end_date]]-Sheet1[[#This Row],[policy_start_date]])/365</f>
        <v>0.55068493150684927</v>
      </c>
      <c r="L845" s="2" t="str">
        <f>IF(Sheet1[[#This Row],[coverage_amount]]&lt;300000,"Low",IF(Sheet1[[#This Row],[coverage_amount]]&lt;700000,"Medium","High"))</f>
        <v>High</v>
      </c>
      <c r="M845" s="2" t="str">
        <f>IF(Sheet1[[#This Row],[annual_premium]]&lt;15000,"Low",IF(Sheet1[[#This Row],[annual_premium]]&lt;35000,"Medium","High"))</f>
        <v>Medium</v>
      </c>
      <c r="N845" s="2">
        <f>YEAR(Sheet1[[#This Row],[policy_start_date]])</f>
        <v>2024</v>
      </c>
      <c r="O845" s="2" t="str">
        <f>TEXT(Sheet1[[#This Row],[policy_start_date]],"mmm")</f>
        <v>Apr</v>
      </c>
      <c r="P845" s="2" t="str">
        <f>"Q"&amp;ROUNDUP(MONTH(Sheet1[[#This Row],[policy_start_date]])/3,0)</f>
        <v>Q2</v>
      </c>
      <c r="Q845" s="2">
        <f ca="1">DATEDIF(Sheet1[[#This Row],[policy_start_date]],TODAY(),"D")</f>
        <v>834</v>
      </c>
      <c r="R845" s="2">
        <f>YEAR(Sheet1[[#This Row],[policy_end_date]])</f>
        <v>2024</v>
      </c>
      <c r="S845" s="2" t="str">
        <f>TEXT(Sheet1[[#This Row],[policy_end_date]],"mmm")</f>
        <v>Nov</v>
      </c>
      <c r="T845" s="2" t="str">
        <f>IF(Sheet1[[#This Row],[status]]="Active","Active","Inactive")</f>
        <v>Inactive</v>
      </c>
      <c r="U845" s="6">
        <f>Sheet1[[#This Row],[coverage_amount]]/Sheet1[[#This Row],[annual_premium]]</f>
        <v>37.424977837882338</v>
      </c>
    </row>
    <row r="846" spans="1:21" x14ac:dyDescent="0.3">
      <c r="A846" s="2" t="s">
        <v>1848</v>
      </c>
      <c r="B846" s="2" t="s">
        <v>274</v>
      </c>
      <c r="C846" s="2" t="s">
        <v>27</v>
      </c>
      <c r="D846" s="51">
        <v>146145.62</v>
      </c>
      <c r="E846" s="51">
        <v>21363.360000000001</v>
      </c>
      <c r="F846" s="1">
        <v>44373</v>
      </c>
      <c r="G846" s="1">
        <v>45802</v>
      </c>
      <c r="H846" s="2" t="s">
        <v>55</v>
      </c>
      <c r="I846" s="2" t="s">
        <v>29</v>
      </c>
      <c r="J846">
        <f>Sheet1[[#This Row],[policy_end_date]]-Sheet1[[#This Row],[policy_start_date]]</f>
        <v>1429</v>
      </c>
      <c r="K846" s="5">
        <f>(Sheet1[[#This Row],[policy_end_date]]-Sheet1[[#This Row],[policy_start_date]])/365</f>
        <v>3.9150684931506849</v>
      </c>
      <c r="L846" s="2" t="str">
        <f>IF(Sheet1[[#This Row],[coverage_amount]]&lt;300000,"Low",IF(Sheet1[[#This Row],[coverage_amount]]&lt;700000,"Medium","High"))</f>
        <v>Low</v>
      </c>
      <c r="M846" s="2" t="str">
        <f>IF(Sheet1[[#This Row],[annual_premium]]&lt;15000,"Low",IF(Sheet1[[#This Row],[annual_premium]]&lt;35000,"Medium","High"))</f>
        <v>Medium</v>
      </c>
      <c r="N846" s="2">
        <f>YEAR(Sheet1[[#This Row],[policy_start_date]])</f>
        <v>2021</v>
      </c>
      <c r="O846" s="2" t="str">
        <f>TEXT(Sheet1[[#This Row],[policy_start_date]],"mmm")</f>
        <v>Jun</v>
      </c>
      <c r="P846" s="2" t="str">
        <f>"Q"&amp;ROUNDUP(MONTH(Sheet1[[#This Row],[policy_start_date]])/3,0)</f>
        <v>Q2</v>
      </c>
      <c r="Q846" s="2">
        <f ca="1">DATEDIF(Sheet1[[#This Row],[policy_start_date]],TODAY(),"D")</f>
        <v>1859</v>
      </c>
      <c r="R846" s="2">
        <f>YEAR(Sheet1[[#This Row],[policy_end_date]])</f>
        <v>2025</v>
      </c>
      <c r="S846" s="2" t="str">
        <f>TEXT(Sheet1[[#This Row],[policy_end_date]],"mmm")</f>
        <v>May</v>
      </c>
      <c r="T846" s="2" t="str">
        <f>IF(Sheet1[[#This Row],[status]]="Active","Active","Inactive")</f>
        <v>Inactive</v>
      </c>
      <c r="U846" s="6">
        <f>Sheet1[[#This Row],[coverage_amount]]/Sheet1[[#This Row],[annual_premium]]</f>
        <v>6.8409473041693811</v>
      </c>
    </row>
    <row r="847" spans="1:21" x14ac:dyDescent="0.3">
      <c r="A847" s="2" t="s">
        <v>1849</v>
      </c>
      <c r="B847" s="2" t="s">
        <v>1182</v>
      </c>
      <c r="C847" s="2" t="s">
        <v>11</v>
      </c>
      <c r="D847" s="51">
        <v>552393.16</v>
      </c>
      <c r="E847" s="51">
        <v>18918.5</v>
      </c>
      <c r="F847" s="1">
        <v>44960</v>
      </c>
      <c r="G847" s="1">
        <v>45078</v>
      </c>
      <c r="H847" s="2" t="s">
        <v>1002</v>
      </c>
      <c r="I847" s="2" t="s">
        <v>29</v>
      </c>
      <c r="J847">
        <f>Sheet1[[#This Row],[policy_end_date]]-Sheet1[[#This Row],[policy_start_date]]</f>
        <v>118</v>
      </c>
      <c r="K847" s="5">
        <f>(Sheet1[[#This Row],[policy_end_date]]-Sheet1[[#This Row],[policy_start_date]])/365</f>
        <v>0.32328767123287672</v>
      </c>
      <c r="L847" s="2" t="str">
        <f>IF(Sheet1[[#This Row],[coverage_amount]]&lt;300000,"Low",IF(Sheet1[[#This Row],[coverage_amount]]&lt;700000,"Medium","High"))</f>
        <v>Medium</v>
      </c>
      <c r="M847" s="2" t="str">
        <f>IF(Sheet1[[#This Row],[annual_premium]]&lt;15000,"Low",IF(Sheet1[[#This Row],[annual_premium]]&lt;35000,"Medium","High"))</f>
        <v>Medium</v>
      </c>
      <c r="N847" s="2">
        <f>YEAR(Sheet1[[#This Row],[policy_start_date]])</f>
        <v>2023</v>
      </c>
      <c r="O847" s="2" t="str">
        <f>TEXT(Sheet1[[#This Row],[policy_start_date]],"mmm")</f>
        <v>Feb</v>
      </c>
      <c r="P847" s="2" t="str">
        <f>"Q"&amp;ROUNDUP(MONTH(Sheet1[[#This Row],[policy_start_date]])/3,0)</f>
        <v>Q1</v>
      </c>
      <c r="Q847" s="2">
        <f ca="1">DATEDIF(Sheet1[[#This Row],[policy_start_date]],TODAY(),"D")</f>
        <v>1272</v>
      </c>
      <c r="R847" s="2">
        <f>YEAR(Sheet1[[#This Row],[policy_end_date]])</f>
        <v>2023</v>
      </c>
      <c r="S847" s="2" t="str">
        <f>TEXT(Sheet1[[#This Row],[policy_end_date]],"mmm")</f>
        <v>Jun</v>
      </c>
      <c r="T847" s="2" t="str">
        <f>IF(Sheet1[[#This Row],[status]]="Active","Active","Inactive")</f>
        <v>Inactive</v>
      </c>
      <c r="U847" s="6">
        <f>Sheet1[[#This Row],[coverage_amount]]/Sheet1[[#This Row],[annual_premium]]</f>
        <v>29.198570711208607</v>
      </c>
    </row>
    <row r="848" spans="1:21" x14ac:dyDescent="0.3">
      <c r="A848" s="2" t="s">
        <v>1850</v>
      </c>
      <c r="B848" s="2" t="s">
        <v>1851</v>
      </c>
      <c r="C848" s="2" t="s">
        <v>39</v>
      </c>
      <c r="D848" s="51">
        <v>296250.71000000002</v>
      </c>
      <c r="E848" s="51">
        <v>14494.97</v>
      </c>
      <c r="F848" s="1">
        <v>44442</v>
      </c>
      <c r="G848" s="1">
        <v>44791</v>
      </c>
      <c r="H848" s="2" t="s">
        <v>326</v>
      </c>
      <c r="I848" s="2" t="s">
        <v>13</v>
      </c>
      <c r="J848">
        <f>Sheet1[[#This Row],[policy_end_date]]-Sheet1[[#This Row],[policy_start_date]]</f>
        <v>349</v>
      </c>
      <c r="K848" s="5">
        <f>(Sheet1[[#This Row],[policy_end_date]]-Sheet1[[#This Row],[policy_start_date]])/365</f>
        <v>0.95616438356164379</v>
      </c>
      <c r="L848" s="2" t="str">
        <f>IF(Sheet1[[#This Row],[coverage_amount]]&lt;300000,"Low",IF(Sheet1[[#This Row],[coverage_amount]]&lt;700000,"Medium","High"))</f>
        <v>Low</v>
      </c>
      <c r="M848" s="2" t="str">
        <f>IF(Sheet1[[#This Row],[annual_premium]]&lt;15000,"Low",IF(Sheet1[[#This Row],[annual_premium]]&lt;35000,"Medium","High"))</f>
        <v>Low</v>
      </c>
      <c r="N848" s="2">
        <f>YEAR(Sheet1[[#This Row],[policy_start_date]])</f>
        <v>2021</v>
      </c>
      <c r="O848" s="2" t="str">
        <f>TEXT(Sheet1[[#This Row],[policy_start_date]],"mmm")</f>
        <v>Sep</v>
      </c>
      <c r="P848" s="2" t="str">
        <f>"Q"&amp;ROUNDUP(MONTH(Sheet1[[#This Row],[policy_start_date]])/3,0)</f>
        <v>Q3</v>
      </c>
      <c r="Q848" s="2">
        <f ca="1">DATEDIF(Sheet1[[#This Row],[policy_start_date]],TODAY(),"D")</f>
        <v>1790</v>
      </c>
      <c r="R848" s="2">
        <f>YEAR(Sheet1[[#This Row],[policy_end_date]])</f>
        <v>2022</v>
      </c>
      <c r="S848" s="2" t="str">
        <f>TEXT(Sheet1[[#This Row],[policy_end_date]],"mmm")</f>
        <v>Aug</v>
      </c>
      <c r="T848" s="2" t="str">
        <f>IF(Sheet1[[#This Row],[status]]="Active","Active","Inactive")</f>
        <v>Active</v>
      </c>
      <c r="U848" s="6">
        <f>Sheet1[[#This Row],[coverage_amount]]/Sheet1[[#This Row],[annual_premium]]</f>
        <v>20.438173380144978</v>
      </c>
    </row>
    <row r="849" spans="1:21" x14ac:dyDescent="0.3">
      <c r="A849" s="2" t="s">
        <v>1852</v>
      </c>
      <c r="B849" s="2" t="s">
        <v>437</v>
      </c>
      <c r="C849" s="2" t="s">
        <v>11</v>
      </c>
      <c r="D849" s="51">
        <v>379060.39</v>
      </c>
      <c r="E849" s="51">
        <v>27900.93</v>
      </c>
      <c r="F849" s="1">
        <v>45264</v>
      </c>
      <c r="G849" s="1">
        <v>45522</v>
      </c>
      <c r="H849" s="2" t="s">
        <v>386</v>
      </c>
      <c r="I849" s="2" t="s">
        <v>29</v>
      </c>
      <c r="J849">
        <f>Sheet1[[#This Row],[policy_end_date]]-Sheet1[[#This Row],[policy_start_date]]</f>
        <v>258</v>
      </c>
      <c r="K849" s="5">
        <f>(Sheet1[[#This Row],[policy_end_date]]-Sheet1[[#This Row],[policy_start_date]])/365</f>
        <v>0.70684931506849313</v>
      </c>
      <c r="L849" s="2" t="str">
        <f>IF(Sheet1[[#This Row],[coverage_amount]]&lt;300000,"Low",IF(Sheet1[[#This Row],[coverage_amount]]&lt;700000,"Medium","High"))</f>
        <v>Medium</v>
      </c>
      <c r="M849" s="2" t="str">
        <f>IF(Sheet1[[#This Row],[annual_premium]]&lt;15000,"Low",IF(Sheet1[[#This Row],[annual_premium]]&lt;35000,"Medium","High"))</f>
        <v>Medium</v>
      </c>
      <c r="N849" s="2">
        <f>YEAR(Sheet1[[#This Row],[policy_start_date]])</f>
        <v>2023</v>
      </c>
      <c r="O849" s="2" t="str">
        <f>TEXT(Sheet1[[#This Row],[policy_start_date]],"mmm")</f>
        <v>Dec</v>
      </c>
      <c r="P849" s="2" t="str">
        <f>"Q"&amp;ROUNDUP(MONTH(Sheet1[[#This Row],[policy_start_date]])/3,0)</f>
        <v>Q4</v>
      </c>
      <c r="Q849" s="2">
        <f ca="1">DATEDIF(Sheet1[[#This Row],[policy_start_date]],TODAY(),"D")</f>
        <v>968</v>
      </c>
      <c r="R849" s="2">
        <f>YEAR(Sheet1[[#This Row],[policy_end_date]])</f>
        <v>2024</v>
      </c>
      <c r="S849" s="2" t="str">
        <f>TEXT(Sheet1[[#This Row],[policy_end_date]],"mmm")</f>
        <v>Aug</v>
      </c>
      <c r="T849" s="2" t="str">
        <f>IF(Sheet1[[#This Row],[status]]="Active","Active","Inactive")</f>
        <v>Inactive</v>
      </c>
      <c r="U849" s="6">
        <f>Sheet1[[#This Row],[coverage_amount]]/Sheet1[[#This Row],[annual_premium]]</f>
        <v>13.585941042108633</v>
      </c>
    </row>
    <row r="850" spans="1:21" x14ac:dyDescent="0.3">
      <c r="A850" s="2" t="s">
        <v>1853</v>
      </c>
      <c r="B850" s="2" t="s">
        <v>1854</v>
      </c>
      <c r="C850" s="2" t="s">
        <v>16</v>
      </c>
      <c r="D850" s="51">
        <v>583969.48</v>
      </c>
      <c r="E850" s="51">
        <v>24557.22</v>
      </c>
      <c r="F850" s="1">
        <v>45125</v>
      </c>
      <c r="G850" s="1">
        <v>45224</v>
      </c>
      <c r="H850" s="2" t="s">
        <v>1213</v>
      </c>
      <c r="I850" s="2" t="s">
        <v>18</v>
      </c>
      <c r="J850">
        <f>Sheet1[[#This Row],[policy_end_date]]-Sheet1[[#This Row],[policy_start_date]]</f>
        <v>99</v>
      </c>
      <c r="K850" s="5">
        <f>(Sheet1[[#This Row],[policy_end_date]]-Sheet1[[#This Row],[policy_start_date]])/365</f>
        <v>0.27123287671232876</v>
      </c>
      <c r="L850" s="2" t="str">
        <f>IF(Sheet1[[#This Row],[coverage_amount]]&lt;300000,"Low",IF(Sheet1[[#This Row],[coverage_amount]]&lt;700000,"Medium","High"))</f>
        <v>Medium</v>
      </c>
      <c r="M850" s="2" t="str">
        <f>IF(Sheet1[[#This Row],[annual_premium]]&lt;15000,"Low",IF(Sheet1[[#This Row],[annual_premium]]&lt;35000,"Medium","High"))</f>
        <v>Medium</v>
      </c>
      <c r="N850" s="2">
        <f>YEAR(Sheet1[[#This Row],[policy_start_date]])</f>
        <v>2023</v>
      </c>
      <c r="O850" s="2" t="str">
        <f>TEXT(Sheet1[[#This Row],[policy_start_date]],"mmm")</f>
        <v>Jul</v>
      </c>
      <c r="P850" s="2" t="str">
        <f>"Q"&amp;ROUNDUP(MONTH(Sheet1[[#This Row],[policy_start_date]])/3,0)</f>
        <v>Q3</v>
      </c>
      <c r="Q850" s="2">
        <f ca="1">DATEDIF(Sheet1[[#This Row],[policy_start_date]],TODAY(),"D")</f>
        <v>1107</v>
      </c>
      <c r="R850" s="2">
        <f>YEAR(Sheet1[[#This Row],[policy_end_date]])</f>
        <v>2023</v>
      </c>
      <c r="S850" s="2" t="str">
        <f>TEXT(Sheet1[[#This Row],[policy_end_date]],"mmm")</f>
        <v>Oct</v>
      </c>
      <c r="T850" s="2" t="str">
        <f>IF(Sheet1[[#This Row],[status]]="Active","Active","Inactive")</f>
        <v>Inactive</v>
      </c>
      <c r="U850" s="6">
        <f>Sheet1[[#This Row],[coverage_amount]]/Sheet1[[#This Row],[annual_premium]]</f>
        <v>23.779950662167785</v>
      </c>
    </row>
    <row r="851" spans="1:21" x14ac:dyDescent="0.3">
      <c r="A851" s="2" t="s">
        <v>1855</v>
      </c>
      <c r="B851" s="2" t="s">
        <v>1856</v>
      </c>
      <c r="C851" s="2" t="s">
        <v>16</v>
      </c>
      <c r="D851" s="51">
        <v>581174.75</v>
      </c>
      <c r="E851" s="51">
        <v>43081.39</v>
      </c>
      <c r="F851" s="1">
        <v>45281</v>
      </c>
      <c r="G851" s="1">
        <v>45672</v>
      </c>
      <c r="H851" s="2" t="s">
        <v>1447</v>
      </c>
      <c r="I851" s="2" t="s">
        <v>18</v>
      </c>
      <c r="J851">
        <f>Sheet1[[#This Row],[policy_end_date]]-Sheet1[[#This Row],[policy_start_date]]</f>
        <v>391</v>
      </c>
      <c r="K851" s="5">
        <f>(Sheet1[[#This Row],[policy_end_date]]-Sheet1[[#This Row],[policy_start_date]])/365</f>
        <v>1.0712328767123287</v>
      </c>
      <c r="L851" s="2" t="str">
        <f>IF(Sheet1[[#This Row],[coverage_amount]]&lt;300000,"Low",IF(Sheet1[[#This Row],[coverage_amount]]&lt;700000,"Medium","High"))</f>
        <v>Medium</v>
      </c>
      <c r="M851" s="2" t="str">
        <f>IF(Sheet1[[#This Row],[annual_premium]]&lt;15000,"Low",IF(Sheet1[[#This Row],[annual_premium]]&lt;35000,"Medium","High"))</f>
        <v>High</v>
      </c>
      <c r="N851" s="2">
        <f>YEAR(Sheet1[[#This Row],[policy_start_date]])</f>
        <v>2023</v>
      </c>
      <c r="O851" s="2" t="str">
        <f>TEXT(Sheet1[[#This Row],[policy_start_date]],"mmm")</f>
        <v>Dec</v>
      </c>
      <c r="P851" s="2" t="str">
        <f>"Q"&amp;ROUNDUP(MONTH(Sheet1[[#This Row],[policy_start_date]])/3,0)</f>
        <v>Q4</v>
      </c>
      <c r="Q851" s="2">
        <f ca="1">DATEDIF(Sheet1[[#This Row],[policy_start_date]],TODAY(),"D")</f>
        <v>951</v>
      </c>
      <c r="R851" s="2">
        <f>YEAR(Sheet1[[#This Row],[policy_end_date]])</f>
        <v>2025</v>
      </c>
      <c r="S851" s="2" t="str">
        <f>TEXT(Sheet1[[#This Row],[policy_end_date]],"mmm")</f>
        <v>Jan</v>
      </c>
      <c r="T851" s="2" t="str">
        <f>IF(Sheet1[[#This Row],[status]]="Active","Active","Inactive")</f>
        <v>Inactive</v>
      </c>
      <c r="U851" s="6">
        <f>Sheet1[[#This Row],[coverage_amount]]/Sheet1[[#This Row],[annual_premium]]</f>
        <v>13.490157815242267</v>
      </c>
    </row>
    <row r="852" spans="1:21" x14ac:dyDescent="0.3">
      <c r="A852" s="2" t="s">
        <v>1857</v>
      </c>
      <c r="B852" s="2" t="s">
        <v>1858</v>
      </c>
      <c r="C852" s="2" t="s">
        <v>35</v>
      </c>
      <c r="D852" s="51">
        <v>697923.32</v>
      </c>
      <c r="E852" s="51">
        <v>7078.64</v>
      </c>
      <c r="F852" s="1">
        <v>45311</v>
      </c>
      <c r="G852" s="1">
        <v>45674</v>
      </c>
      <c r="H852" s="2" t="s">
        <v>1725</v>
      </c>
      <c r="I852" s="2" t="s">
        <v>13</v>
      </c>
      <c r="J852">
        <f>Sheet1[[#This Row],[policy_end_date]]-Sheet1[[#This Row],[policy_start_date]]</f>
        <v>363</v>
      </c>
      <c r="K852" s="5">
        <f>(Sheet1[[#This Row],[policy_end_date]]-Sheet1[[#This Row],[policy_start_date]])/365</f>
        <v>0.9945205479452055</v>
      </c>
      <c r="L852" s="2" t="str">
        <f>IF(Sheet1[[#This Row],[coverage_amount]]&lt;300000,"Low",IF(Sheet1[[#This Row],[coverage_amount]]&lt;700000,"Medium","High"))</f>
        <v>Medium</v>
      </c>
      <c r="M852" s="2" t="str">
        <f>IF(Sheet1[[#This Row],[annual_premium]]&lt;15000,"Low",IF(Sheet1[[#This Row],[annual_premium]]&lt;35000,"Medium","High"))</f>
        <v>Low</v>
      </c>
      <c r="N852" s="2">
        <f>YEAR(Sheet1[[#This Row],[policy_start_date]])</f>
        <v>2024</v>
      </c>
      <c r="O852" s="2" t="str">
        <f>TEXT(Sheet1[[#This Row],[policy_start_date]],"mmm")</f>
        <v>Jan</v>
      </c>
      <c r="P852" s="2" t="str">
        <f>"Q"&amp;ROUNDUP(MONTH(Sheet1[[#This Row],[policy_start_date]])/3,0)</f>
        <v>Q1</v>
      </c>
      <c r="Q852" s="2">
        <f ca="1">DATEDIF(Sheet1[[#This Row],[policy_start_date]],TODAY(),"D")</f>
        <v>921</v>
      </c>
      <c r="R852" s="2">
        <f>YEAR(Sheet1[[#This Row],[policy_end_date]])</f>
        <v>2025</v>
      </c>
      <c r="S852" s="2" t="str">
        <f>TEXT(Sheet1[[#This Row],[policy_end_date]],"mmm")</f>
        <v>Jan</v>
      </c>
      <c r="T852" s="2" t="str">
        <f>IF(Sheet1[[#This Row],[status]]="Active","Active","Inactive")</f>
        <v>Active</v>
      </c>
      <c r="U852" s="6">
        <f>Sheet1[[#This Row],[coverage_amount]]/Sheet1[[#This Row],[annual_premium]]</f>
        <v>98.595679396042172</v>
      </c>
    </row>
    <row r="853" spans="1:21" x14ac:dyDescent="0.3">
      <c r="A853" s="2" t="s">
        <v>1859</v>
      </c>
      <c r="B853" s="2" t="s">
        <v>1860</v>
      </c>
      <c r="C853" s="2" t="s">
        <v>27</v>
      </c>
      <c r="D853" s="51">
        <v>163819.35999999999</v>
      </c>
      <c r="E853" s="51">
        <v>12438.73</v>
      </c>
      <c r="F853" s="1">
        <v>45339</v>
      </c>
      <c r="G853" s="1">
        <v>45714</v>
      </c>
      <c r="H853" s="2" t="s">
        <v>808</v>
      </c>
      <c r="I853" s="2" t="s">
        <v>29</v>
      </c>
      <c r="J853">
        <f>Sheet1[[#This Row],[policy_end_date]]-Sheet1[[#This Row],[policy_start_date]]</f>
        <v>375</v>
      </c>
      <c r="K853" s="5">
        <f>(Sheet1[[#This Row],[policy_end_date]]-Sheet1[[#This Row],[policy_start_date]])/365</f>
        <v>1.0273972602739727</v>
      </c>
      <c r="L853" s="2" t="str">
        <f>IF(Sheet1[[#This Row],[coverage_amount]]&lt;300000,"Low",IF(Sheet1[[#This Row],[coverage_amount]]&lt;700000,"Medium","High"))</f>
        <v>Low</v>
      </c>
      <c r="M853" s="2" t="str">
        <f>IF(Sheet1[[#This Row],[annual_premium]]&lt;15000,"Low",IF(Sheet1[[#This Row],[annual_premium]]&lt;35000,"Medium","High"))</f>
        <v>Low</v>
      </c>
      <c r="N853" s="2">
        <f>YEAR(Sheet1[[#This Row],[policy_start_date]])</f>
        <v>2024</v>
      </c>
      <c r="O853" s="2" t="str">
        <f>TEXT(Sheet1[[#This Row],[policy_start_date]],"mmm")</f>
        <v>Feb</v>
      </c>
      <c r="P853" s="2" t="str">
        <f>"Q"&amp;ROUNDUP(MONTH(Sheet1[[#This Row],[policy_start_date]])/3,0)</f>
        <v>Q1</v>
      </c>
      <c r="Q853" s="2">
        <f ca="1">DATEDIF(Sheet1[[#This Row],[policy_start_date]],TODAY(),"D")</f>
        <v>893</v>
      </c>
      <c r="R853" s="2">
        <f>YEAR(Sheet1[[#This Row],[policy_end_date]])</f>
        <v>2025</v>
      </c>
      <c r="S853" s="2" t="str">
        <f>TEXT(Sheet1[[#This Row],[policy_end_date]],"mmm")</f>
        <v>Feb</v>
      </c>
      <c r="T853" s="2" t="str">
        <f>IF(Sheet1[[#This Row],[status]]="Active","Active","Inactive")</f>
        <v>Inactive</v>
      </c>
      <c r="U853" s="6">
        <f>Sheet1[[#This Row],[coverage_amount]]/Sheet1[[#This Row],[annual_premium]]</f>
        <v>13.170103378721139</v>
      </c>
    </row>
    <row r="854" spans="1:21" x14ac:dyDescent="0.3">
      <c r="A854" s="2" t="s">
        <v>1861</v>
      </c>
      <c r="B854" s="2" t="s">
        <v>865</v>
      </c>
      <c r="C854" s="2" t="s">
        <v>16</v>
      </c>
      <c r="D854" s="51">
        <v>567642.16</v>
      </c>
      <c r="E854" s="51">
        <v>33407.129999999997</v>
      </c>
      <c r="F854" s="1">
        <v>44383</v>
      </c>
      <c r="G854" s="1">
        <v>44577</v>
      </c>
      <c r="H854" s="2" t="s">
        <v>1204</v>
      </c>
      <c r="I854" s="2" t="s">
        <v>29</v>
      </c>
      <c r="J854">
        <f>Sheet1[[#This Row],[policy_end_date]]-Sheet1[[#This Row],[policy_start_date]]</f>
        <v>194</v>
      </c>
      <c r="K854" s="5">
        <f>(Sheet1[[#This Row],[policy_end_date]]-Sheet1[[#This Row],[policy_start_date]])/365</f>
        <v>0.53150684931506853</v>
      </c>
      <c r="L854" s="2" t="str">
        <f>IF(Sheet1[[#This Row],[coverage_amount]]&lt;300000,"Low",IF(Sheet1[[#This Row],[coverage_amount]]&lt;700000,"Medium","High"))</f>
        <v>Medium</v>
      </c>
      <c r="M854" s="2" t="str">
        <f>IF(Sheet1[[#This Row],[annual_premium]]&lt;15000,"Low",IF(Sheet1[[#This Row],[annual_premium]]&lt;35000,"Medium","High"))</f>
        <v>Medium</v>
      </c>
      <c r="N854" s="2">
        <f>YEAR(Sheet1[[#This Row],[policy_start_date]])</f>
        <v>2021</v>
      </c>
      <c r="O854" s="2" t="str">
        <f>TEXT(Sheet1[[#This Row],[policy_start_date]],"mmm")</f>
        <v>Jul</v>
      </c>
      <c r="P854" s="2" t="str">
        <f>"Q"&amp;ROUNDUP(MONTH(Sheet1[[#This Row],[policy_start_date]])/3,0)</f>
        <v>Q3</v>
      </c>
      <c r="Q854" s="2">
        <f ca="1">DATEDIF(Sheet1[[#This Row],[policy_start_date]],TODAY(),"D")</f>
        <v>1849</v>
      </c>
      <c r="R854" s="2">
        <f>YEAR(Sheet1[[#This Row],[policy_end_date]])</f>
        <v>2022</v>
      </c>
      <c r="S854" s="2" t="str">
        <f>TEXT(Sheet1[[#This Row],[policy_end_date]],"mmm")</f>
        <v>Jan</v>
      </c>
      <c r="T854" s="2" t="str">
        <f>IF(Sheet1[[#This Row],[status]]="Active","Active","Inactive")</f>
        <v>Inactive</v>
      </c>
      <c r="U854" s="6">
        <f>Sheet1[[#This Row],[coverage_amount]]/Sheet1[[#This Row],[annual_premium]]</f>
        <v>16.991646992722814</v>
      </c>
    </row>
    <row r="855" spans="1:21" x14ac:dyDescent="0.3">
      <c r="A855" s="2" t="s">
        <v>1862</v>
      </c>
      <c r="B855" s="2" t="s">
        <v>1166</v>
      </c>
      <c r="C855" s="2" t="s">
        <v>39</v>
      </c>
      <c r="D855" s="51">
        <v>655725.21</v>
      </c>
      <c r="E855" s="51">
        <v>16335.89</v>
      </c>
      <c r="F855" s="1">
        <v>45313</v>
      </c>
      <c r="G855" s="1">
        <v>45313</v>
      </c>
      <c r="H855" s="2" t="s">
        <v>1140</v>
      </c>
      <c r="I855" s="2" t="s">
        <v>13</v>
      </c>
      <c r="J855">
        <f>Sheet1[[#This Row],[policy_end_date]]-Sheet1[[#This Row],[policy_start_date]]</f>
        <v>0</v>
      </c>
      <c r="K855" s="5">
        <f>(Sheet1[[#This Row],[policy_end_date]]-Sheet1[[#This Row],[policy_start_date]])/365</f>
        <v>0</v>
      </c>
      <c r="L855" s="2" t="str">
        <f>IF(Sheet1[[#This Row],[coverage_amount]]&lt;300000,"Low",IF(Sheet1[[#This Row],[coverage_amount]]&lt;700000,"Medium","High"))</f>
        <v>Medium</v>
      </c>
      <c r="M855" s="2" t="str">
        <f>IF(Sheet1[[#This Row],[annual_premium]]&lt;15000,"Low",IF(Sheet1[[#This Row],[annual_premium]]&lt;35000,"Medium","High"))</f>
        <v>Medium</v>
      </c>
      <c r="N855" s="2">
        <f>YEAR(Sheet1[[#This Row],[policy_start_date]])</f>
        <v>2024</v>
      </c>
      <c r="O855" s="2" t="str">
        <f>TEXT(Sheet1[[#This Row],[policy_start_date]],"mmm")</f>
        <v>Jan</v>
      </c>
      <c r="P855" s="2" t="str">
        <f>"Q"&amp;ROUNDUP(MONTH(Sheet1[[#This Row],[policy_start_date]])/3,0)</f>
        <v>Q1</v>
      </c>
      <c r="Q855" s="2">
        <f ca="1">DATEDIF(Sheet1[[#This Row],[policy_start_date]],TODAY(),"D")</f>
        <v>919</v>
      </c>
      <c r="R855" s="2">
        <f>YEAR(Sheet1[[#This Row],[policy_end_date]])</f>
        <v>2024</v>
      </c>
      <c r="S855" s="2" t="str">
        <f>TEXT(Sheet1[[#This Row],[policy_end_date]],"mmm")</f>
        <v>Jan</v>
      </c>
      <c r="T855" s="2" t="str">
        <f>IF(Sheet1[[#This Row],[status]]="Active","Active","Inactive")</f>
        <v>Active</v>
      </c>
      <c r="U855" s="6">
        <f>Sheet1[[#This Row],[coverage_amount]]/Sheet1[[#This Row],[annual_premium]]</f>
        <v>40.140158265022599</v>
      </c>
    </row>
    <row r="856" spans="1:21" x14ac:dyDescent="0.3">
      <c r="A856" s="2" t="s">
        <v>1863</v>
      </c>
      <c r="B856" s="2" t="s">
        <v>1864</v>
      </c>
      <c r="C856" s="2" t="s">
        <v>27</v>
      </c>
      <c r="D856" s="51">
        <v>897459.27</v>
      </c>
      <c r="E856" s="51">
        <v>11860.93</v>
      </c>
      <c r="F856" s="1">
        <v>44673</v>
      </c>
      <c r="G856" s="1">
        <v>44760</v>
      </c>
      <c r="H856" s="2" t="s">
        <v>801</v>
      </c>
      <c r="I856" s="2" t="s">
        <v>13</v>
      </c>
      <c r="J856">
        <f>Sheet1[[#This Row],[policy_end_date]]-Sheet1[[#This Row],[policy_start_date]]</f>
        <v>87</v>
      </c>
      <c r="K856" s="5">
        <f>(Sheet1[[#This Row],[policy_end_date]]-Sheet1[[#This Row],[policy_start_date]])/365</f>
        <v>0.23835616438356164</v>
      </c>
      <c r="L856" s="2" t="str">
        <f>IF(Sheet1[[#This Row],[coverage_amount]]&lt;300000,"Low",IF(Sheet1[[#This Row],[coverage_amount]]&lt;700000,"Medium","High"))</f>
        <v>High</v>
      </c>
      <c r="M856" s="2" t="str">
        <f>IF(Sheet1[[#This Row],[annual_premium]]&lt;15000,"Low",IF(Sheet1[[#This Row],[annual_premium]]&lt;35000,"Medium","High"))</f>
        <v>Low</v>
      </c>
      <c r="N856" s="2">
        <f>YEAR(Sheet1[[#This Row],[policy_start_date]])</f>
        <v>2022</v>
      </c>
      <c r="O856" s="2" t="str">
        <f>TEXT(Sheet1[[#This Row],[policy_start_date]],"mmm")</f>
        <v>Apr</v>
      </c>
      <c r="P856" s="2" t="str">
        <f>"Q"&amp;ROUNDUP(MONTH(Sheet1[[#This Row],[policy_start_date]])/3,0)</f>
        <v>Q2</v>
      </c>
      <c r="Q856" s="2">
        <f ca="1">DATEDIF(Sheet1[[#This Row],[policy_start_date]],TODAY(),"D")</f>
        <v>1559</v>
      </c>
      <c r="R856" s="2">
        <f>YEAR(Sheet1[[#This Row],[policy_end_date]])</f>
        <v>2022</v>
      </c>
      <c r="S856" s="2" t="str">
        <f>TEXT(Sheet1[[#This Row],[policy_end_date]],"mmm")</f>
        <v>Jul</v>
      </c>
      <c r="T856" s="2" t="str">
        <f>IF(Sheet1[[#This Row],[status]]="Active","Active","Inactive")</f>
        <v>Active</v>
      </c>
      <c r="U856" s="6">
        <f>Sheet1[[#This Row],[coverage_amount]]/Sheet1[[#This Row],[annual_premium]]</f>
        <v>75.665168751522856</v>
      </c>
    </row>
    <row r="857" spans="1:21" x14ac:dyDescent="0.3">
      <c r="A857" s="2" t="s">
        <v>1865</v>
      </c>
      <c r="B857" s="2" t="s">
        <v>1866</v>
      </c>
      <c r="C857" s="2" t="s">
        <v>27</v>
      </c>
      <c r="D857" s="51">
        <v>451117.36</v>
      </c>
      <c r="E857" s="51">
        <v>13550.57</v>
      </c>
      <c r="F857" s="1">
        <v>44097</v>
      </c>
      <c r="G857" s="1">
        <v>44368</v>
      </c>
      <c r="H857" s="2" t="s">
        <v>238</v>
      </c>
      <c r="I857" s="2" t="s">
        <v>18</v>
      </c>
      <c r="J857">
        <f>Sheet1[[#This Row],[policy_end_date]]-Sheet1[[#This Row],[policy_start_date]]</f>
        <v>271</v>
      </c>
      <c r="K857" s="5">
        <f>(Sheet1[[#This Row],[policy_end_date]]-Sheet1[[#This Row],[policy_start_date]])/365</f>
        <v>0.74246575342465748</v>
      </c>
      <c r="L857" s="2" t="str">
        <f>IF(Sheet1[[#This Row],[coverage_amount]]&lt;300000,"Low",IF(Sheet1[[#This Row],[coverage_amount]]&lt;700000,"Medium","High"))</f>
        <v>Medium</v>
      </c>
      <c r="M857" s="2" t="str">
        <f>IF(Sheet1[[#This Row],[annual_premium]]&lt;15000,"Low",IF(Sheet1[[#This Row],[annual_premium]]&lt;35000,"Medium","High"))</f>
        <v>Low</v>
      </c>
      <c r="N857" s="2">
        <f>YEAR(Sheet1[[#This Row],[policy_start_date]])</f>
        <v>2020</v>
      </c>
      <c r="O857" s="2" t="str">
        <f>TEXT(Sheet1[[#This Row],[policy_start_date]],"mmm")</f>
        <v>Sep</v>
      </c>
      <c r="P857" s="2" t="str">
        <f>"Q"&amp;ROUNDUP(MONTH(Sheet1[[#This Row],[policy_start_date]])/3,0)</f>
        <v>Q3</v>
      </c>
      <c r="Q857" s="2">
        <f ca="1">DATEDIF(Sheet1[[#This Row],[policy_start_date]],TODAY(),"D")</f>
        <v>2135</v>
      </c>
      <c r="R857" s="2">
        <f>YEAR(Sheet1[[#This Row],[policy_end_date]])</f>
        <v>2021</v>
      </c>
      <c r="S857" s="2" t="str">
        <f>TEXT(Sheet1[[#This Row],[policy_end_date]],"mmm")</f>
        <v>Jun</v>
      </c>
      <c r="T857" s="2" t="str">
        <f>IF(Sheet1[[#This Row],[status]]="Active","Active","Inactive")</f>
        <v>Inactive</v>
      </c>
      <c r="U857" s="6">
        <f>Sheet1[[#This Row],[coverage_amount]]/Sheet1[[#This Row],[annual_premium]]</f>
        <v>33.291393646171343</v>
      </c>
    </row>
    <row r="858" spans="1:21" x14ac:dyDescent="0.3">
      <c r="A858" s="2" t="s">
        <v>1867</v>
      </c>
      <c r="B858" s="2" t="s">
        <v>157</v>
      </c>
      <c r="C858" s="2" t="s">
        <v>35</v>
      </c>
      <c r="D858" s="51">
        <v>914901.42</v>
      </c>
      <c r="E858" s="51">
        <v>10024.34</v>
      </c>
      <c r="F858" s="1">
        <v>44496</v>
      </c>
      <c r="G858" s="1">
        <v>45265</v>
      </c>
      <c r="H858" s="2" t="s">
        <v>597</v>
      </c>
      <c r="I858" s="2" t="s">
        <v>29</v>
      </c>
      <c r="J858">
        <f>Sheet1[[#This Row],[policy_end_date]]-Sheet1[[#This Row],[policy_start_date]]</f>
        <v>769</v>
      </c>
      <c r="K858" s="5">
        <f>(Sheet1[[#This Row],[policy_end_date]]-Sheet1[[#This Row],[policy_start_date]])/365</f>
        <v>2.106849315068493</v>
      </c>
      <c r="L858" s="2" t="str">
        <f>IF(Sheet1[[#This Row],[coverage_amount]]&lt;300000,"Low",IF(Sheet1[[#This Row],[coverage_amount]]&lt;700000,"Medium","High"))</f>
        <v>High</v>
      </c>
      <c r="M858" s="2" t="str">
        <f>IF(Sheet1[[#This Row],[annual_premium]]&lt;15000,"Low",IF(Sheet1[[#This Row],[annual_premium]]&lt;35000,"Medium","High"))</f>
        <v>Low</v>
      </c>
      <c r="N858" s="2">
        <f>YEAR(Sheet1[[#This Row],[policy_start_date]])</f>
        <v>2021</v>
      </c>
      <c r="O858" s="2" t="str">
        <f>TEXT(Sheet1[[#This Row],[policy_start_date]],"mmm")</f>
        <v>Oct</v>
      </c>
      <c r="P858" s="2" t="str">
        <f>"Q"&amp;ROUNDUP(MONTH(Sheet1[[#This Row],[policy_start_date]])/3,0)</f>
        <v>Q4</v>
      </c>
      <c r="Q858" s="2">
        <f ca="1">DATEDIF(Sheet1[[#This Row],[policy_start_date]],TODAY(),"D")</f>
        <v>1736</v>
      </c>
      <c r="R858" s="2">
        <f>YEAR(Sheet1[[#This Row],[policy_end_date]])</f>
        <v>2023</v>
      </c>
      <c r="S858" s="2" t="str">
        <f>TEXT(Sheet1[[#This Row],[policy_end_date]],"mmm")</f>
        <v>Dec</v>
      </c>
      <c r="T858" s="2" t="str">
        <f>IF(Sheet1[[#This Row],[status]]="Active","Active","Inactive")</f>
        <v>Inactive</v>
      </c>
      <c r="U858" s="6">
        <f>Sheet1[[#This Row],[coverage_amount]]/Sheet1[[#This Row],[annual_premium]]</f>
        <v>91.267995698469932</v>
      </c>
    </row>
    <row r="859" spans="1:21" x14ac:dyDescent="0.3">
      <c r="A859" s="2" t="s">
        <v>1868</v>
      </c>
      <c r="B859" s="2" t="s">
        <v>118</v>
      </c>
      <c r="C859" s="2" t="s">
        <v>39</v>
      </c>
      <c r="D859" s="51">
        <v>961340.74</v>
      </c>
      <c r="E859" s="51">
        <v>39203.129999999997</v>
      </c>
      <c r="F859" s="1">
        <v>45012</v>
      </c>
      <c r="G859" s="1">
        <v>45369</v>
      </c>
      <c r="H859" s="2" t="s">
        <v>554</v>
      </c>
      <c r="I859" s="2" t="s">
        <v>13</v>
      </c>
      <c r="J859">
        <f>Sheet1[[#This Row],[policy_end_date]]-Sheet1[[#This Row],[policy_start_date]]</f>
        <v>357</v>
      </c>
      <c r="K859" s="5">
        <f>(Sheet1[[#This Row],[policy_end_date]]-Sheet1[[#This Row],[policy_start_date]])/365</f>
        <v>0.9780821917808219</v>
      </c>
      <c r="L859" s="2" t="str">
        <f>IF(Sheet1[[#This Row],[coverage_amount]]&lt;300000,"Low",IF(Sheet1[[#This Row],[coverage_amount]]&lt;700000,"Medium","High"))</f>
        <v>High</v>
      </c>
      <c r="M859" s="2" t="str">
        <f>IF(Sheet1[[#This Row],[annual_premium]]&lt;15000,"Low",IF(Sheet1[[#This Row],[annual_premium]]&lt;35000,"Medium","High"))</f>
        <v>High</v>
      </c>
      <c r="N859" s="2">
        <f>YEAR(Sheet1[[#This Row],[policy_start_date]])</f>
        <v>2023</v>
      </c>
      <c r="O859" s="2" t="str">
        <f>TEXT(Sheet1[[#This Row],[policy_start_date]],"mmm")</f>
        <v>Mar</v>
      </c>
      <c r="P859" s="2" t="str">
        <f>"Q"&amp;ROUNDUP(MONTH(Sheet1[[#This Row],[policy_start_date]])/3,0)</f>
        <v>Q1</v>
      </c>
      <c r="Q859" s="2">
        <f ca="1">DATEDIF(Sheet1[[#This Row],[policy_start_date]],TODAY(),"D")</f>
        <v>1220</v>
      </c>
      <c r="R859" s="2">
        <f>YEAR(Sheet1[[#This Row],[policy_end_date]])</f>
        <v>2024</v>
      </c>
      <c r="S859" s="2" t="str">
        <f>TEXT(Sheet1[[#This Row],[policy_end_date]],"mmm")</f>
        <v>Mar</v>
      </c>
      <c r="T859" s="2" t="str">
        <f>IF(Sheet1[[#This Row],[status]]="Active","Active","Inactive")</f>
        <v>Active</v>
      </c>
      <c r="U859" s="6">
        <f>Sheet1[[#This Row],[coverage_amount]]/Sheet1[[#This Row],[annual_premium]]</f>
        <v>24.522040459524533</v>
      </c>
    </row>
    <row r="860" spans="1:21" x14ac:dyDescent="0.3">
      <c r="A860" s="2" t="s">
        <v>1869</v>
      </c>
      <c r="B860" s="2" t="s">
        <v>479</v>
      </c>
      <c r="C860" s="2" t="s">
        <v>11</v>
      </c>
      <c r="D860" s="51">
        <v>925629.29</v>
      </c>
      <c r="E860" s="51">
        <v>26622.62</v>
      </c>
      <c r="F860" s="1">
        <v>44687</v>
      </c>
      <c r="G860" s="1">
        <v>45719</v>
      </c>
      <c r="H860" s="2" t="s">
        <v>111</v>
      </c>
      <c r="I860" s="2" t="s">
        <v>18</v>
      </c>
      <c r="J860">
        <f>Sheet1[[#This Row],[policy_end_date]]-Sheet1[[#This Row],[policy_start_date]]</f>
        <v>1032</v>
      </c>
      <c r="K860" s="5">
        <f>(Sheet1[[#This Row],[policy_end_date]]-Sheet1[[#This Row],[policy_start_date]])/365</f>
        <v>2.8273972602739725</v>
      </c>
      <c r="L860" s="2" t="str">
        <f>IF(Sheet1[[#This Row],[coverage_amount]]&lt;300000,"Low",IF(Sheet1[[#This Row],[coverage_amount]]&lt;700000,"Medium","High"))</f>
        <v>High</v>
      </c>
      <c r="M860" s="2" t="str">
        <f>IF(Sheet1[[#This Row],[annual_premium]]&lt;15000,"Low",IF(Sheet1[[#This Row],[annual_premium]]&lt;35000,"Medium","High"))</f>
        <v>Medium</v>
      </c>
      <c r="N860" s="2">
        <f>YEAR(Sheet1[[#This Row],[policy_start_date]])</f>
        <v>2022</v>
      </c>
      <c r="O860" s="2" t="str">
        <f>TEXT(Sheet1[[#This Row],[policy_start_date]],"mmm")</f>
        <v>May</v>
      </c>
      <c r="P860" s="2" t="str">
        <f>"Q"&amp;ROUNDUP(MONTH(Sheet1[[#This Row],[policy_start_date]])/3,0)</f>
        <v>Q2</v>
      </c>
      <c r="Q860" s="2">
        <f ca="1">DATEDIF(Sheet1[[#This Row],[policy_start_date]],TODAY(),"D")</f>
        <v>1545</v>
      </c>
      <c r="R860" s="2">
        <f>YEAR(Sheet1[[#This Row],[policy_end_date]])</f>
        <v>2025</v>
      </c>
      <c r="S860" s="2" t="str">
        <f>TEXT(Sheet1[[#This Row],[policy_end_date]],"mmm")</f>
        <v>Mar</v>
      </c>
      <c r="T860" s="2" t="str">
        <f>IF(Sheet1[[#This Row],[status]]="Active","Active","Inactive")</f>
        <v>Inactive</v>
      </c>
      <c r="U860" s="6">
        <f>Sheet1[[#This Row],[coverage_amount]]/Sheet1[[#This Row],[annual_premium]]</f>
        <v>34.76852728995118</v>
      </c>
    </row>
    <row r="861" spans="1:21" x14ac:dyDescent="0.3">
      <c r="A861" s="2" t="s">
        <v>1870</v>
      </c>
      <c r="B861" s="2" t="s">
        <v>1871</v>
      </c>
      <c r="C861" s="2" t="s">
        <v>16</v>
      </c>
      <c r="D861" s="51">
        <v>189947.99</v>
      </c>
      <c r="E861" s="51">
        <v>11731.71</v>
      </c>
      <c r="F861" s="1">
        <v>45049</v>
      </c>
      <c r="G861" s="1">
        <v>45393</v>
      </c>
      <c r="H861" s="2" t="s">
        <v>248</v>
      </c>
      <c r="I861" s="2" t="s">
        <v>18</v>
      </c>
      <c r="J861">
        <f>Sheet1[[#This Row],[policy_end_date]]-Sheet1[[#This Row],[policy_start_date]]</f>
        <v>344</v>
      </c>
      <c r="K861" s="5">
        <f>(Sheet1[[#This Row],[policy_end_date]]-Sheet1[[#This Row],[policy_start_date]])/365</f>
        <v>0.94246575342465755</v>
      </c>
      <c r="L861" s="2" t="str">
        <f>IF(Sheet1[[#This Row],[coverage_amount]]&lt;300000,"Low",IF(Sheet1[[#This Row],[coverage_amount]]&lt;700000,"Medium","High"))</f>
        <v>Low</v>
      </c>
      <c r="M861" s="2" t="str">
        <f>IF(Sheet1[[#This Row],[annual_premium]]&lt;15000,"Low",IF(Sheet1[[#This Row],[annual_premium]]&lt;35000,"Medium","High"))</f>
        <v>Low</v>
      </c>
      <c r="N861" s="2">
        <f>YEAR(Sheet1[[#This Row],[policy_start_date]])</f>
        <v>2023</v>
      </c>
      <c r="O861" s="2" t="str">
        <f>TEXT(Sheet1[[#This Row],[policy_start_date]],"mmm")</f>
        <v>May</v>
      </c>
      <c r="P861" s="2" t="str">
        <f>"Q"&amp;ROUNDUP(MONTH(Sheet1[[#This Row],[policy_start_date]])/3,0)</f>
        <v>Q2</v>
      </c>
      <c r="Q861" s="2">
        <f ca="1">DATEDIF(Sheet1[[#This Row],[policy_start_date]],TODAY(),"D")</f>
        <v>1183</v>
      </c>
      <c r="R861" s="2">
        <f>YEAR(Sheet1[[#This Row],[policy_end_date]])</f>
        <v>2024</v>
      </c>
      <c r="S861" s="2" t="str">
        <f>TEXT(Sheet1[[#This Row],[policy_end_date]],"mmm")</f>
        <v>Apr</v>
      </c>
      <c r="T861" s="2" t="str">
        <f>IF(Sheet1[[#This Row],[status]]="Active","Active","Inactive")</f>
        <v>Inactive</v>
      </c>
      <c r="U861" s="6">
        <f>Sheet1[[#This Row],[coverage_amount]]/Sheet1[[#This Row],[annual_premium]]</f>
        <v>16.190989207881888</v>
      </c>
    </row>
    <row r="862" spans="1:21" x14ac:dyDescent="0.3">
      <c r="A862" s="2" t="s">
        <v>1872</v>
      </c>
      <c r="B862" s="2" t="s">
        <v>1873</v>
      </c>
      <c r="C862" s="2" t="s">
        <v>39</v>
      </c>
      <c r="D862" s="51">
        <v>257098.23</v>
      </c>
      <c r="E862" s="51">
        <v>13792.43</v>
      </c>
      <c r="F862" s="1">
        <v>45370</v>
      </c>
      <c r="G862" s="1">
        <v>45619</v>
      </c>
      <c r="H862" s="2" t="s">
        <v>380</v>
      </c>
      <c r="I862" s="2" t="s">
        <v>18</v>
      </c>
      <c r="J862">
        <f>Sheet1[[#This Row],[policy_end_date]]-Sheet1[[#This Row],[policy_start_date]]</f>
        <v>249</v>
      </c>
      <c r="K862" s="5">
        <f>(Sheet1[[#This Row],[policy_end_date]]-Sheet1[[#This Row],[policy_start_date]])/365</f>
        <v>0.68219178082191778</v>
      </c>
      <c r="L862" s="2" t="str">
        <f>IF(Sheet1[[#This Row],[coverage_amount]]&lt;300000,"Low",IF(Sheet1[[#This Row],[coverage_amount]]&lt;700000,"Medium","High"))</f>
        <v>Low</v>
      </c>
      <c r="M862" s="2" t="str">
        <f>IF(Sheet1[[#This Row],[annual_premium]]&lt;15000,"Low",IF(Sheet1[[#This Row],[annual_premium]]&lt;35000,"Medium","High"))</f>
        <v>Low</v>
      </c>
      <c r="N862" s="2">
        <f>YEAR(Sheet1[[#This Row],[policy_start_date]])</f>
        <v>2024</v>
      </c>
      <c r="O862" s="2" t="str">
        <f>TEXT(Sheet1[[#This Row],[policy_start_date]],"mmm")</f>
        <v>Mar</v>
      </c>
      <c r="P862" s="2" t="str">
        <f>"Q"&amp;ROUNDUP(MONTH(Sheet1[[#This Row],[policy_start_date]])/3,0)</f>
        <v>Q1</v>
      </c>
      <c r="Q862" s="2">
        <f ca="1">DATEDIF(Sheet1[[#This Row],[policy_start_date]],TODAY(),"D")</f>
        <v>862</v>
      </c>
      <c r="R862" s="2">
        <f>YEAR(Sheet1[[#This Row],[policy_end_date]])</f>
        <v>2024</v>
      </c>
      <c r="S862" s="2" t="str">
        <f>TEXT(Sheet1[[#This Row],[policy_end_date]],"mmm")</f>
        <v>Nov</v>
      </c>
      <c r="T862" s="2" t="str">
        <f>IF(Sheet1[[#This Row],[status]]="Active","Active","Inactive")</f>
        <v>Inactive</v>
      </c>
      <c r="U862" s="6">
        <f>Sheet1[[#This Row],[coverage_amount]]/Sheet1[[#This Row],[annual_premium]]</f>
        <v>18.640531798965085</v>
      </c>
    </row>
    <row r="863" spans="1:21" x14ac:dyDescent="0.3">
      <c r="A863" s="2" t="s">
        <v>1874</v>
      </c>
      <c r="B863" s="2" t="s">
        <v>860</v>
      </c>
      <c r="C863" s="2" t="s">
        <v>39</v>
      </c>
      <c r="D863" s="51">
        <v>738974.64</v>
      </c>
      <c r="E863" s="51">
        <v>3477.48</v>
      </c>
      <c r="F863" s="1">
        <v>45125</v>
      </c>
      <c r="G863" s="1">
        <v>45563</v>
      </c>
      <c r="H863" s="2" t="s">
        <v>717</v>
      </c>
      <c r="I863" s="2" t="s">
        <v>18</v>
      </c>
      <c r="J863">
        <f>Sheet1[[#This Row],[policy_end_date]]-Sheet1[[#This Row],[policy_start_date]]</f>
        <v>438</v>
      </c>
      <c r="K863" s="5">
        <f>(Sheet1[[#This Row],[policy_end_date]]-Sheet1[[#This Row],[policy_start_date]])/365</f>
        <v>1.2</v>
      </c>
      <c r="L863" s="2" t="str">
        <f>IF(Sheet1[[#This Row],[coverage_amount]]&lt;300000,"Low",IF(Sheet1[[#This Row],[coverage_amount]]&lt;700000,"Medium","High"))</f>
        <v>High</v>
      </c>
      <c r="M863" s="2" t="str">
        <f>IF(Sheet1[[#This Row],[annual_premium]]&lt;15000,"Low",IF(Sheet1[[#This Row],[annual_premium]]&lt;35000,"Medium","High"))</f>
        <v>Low</v>
      </c>
      <c r="N863" s="2">
        <f>YEAR(Sheet1[[#This Row],[policy_start_date]])</f>
        <v>2023</v>
      </c>
      <c r="O863" s="2" t="str">
        <f>TEXT(Sheet1[[#This Row],[policy_start_date]],"mmm")</f>
        <v>Jul</v>
      </c>
      <c r="P863" s="2" t="str">
        <f>"Q"&amp;ROUNDUP(MONTH(Sheet1[[#This Row],[policy_start_date]])/3,0)</f>
        <v>Q3</v>
      </c>
      <c r="Q863" s="2">
        <f ca="1">DATEDIF(Sheet1[[#This Row],[policy_start_date]],TODAY(),"D")</f>
        <v>1107</v>
      </c>
      <c r="R863" s="2">
        <f>YEAR(Sheet1[[#This Row],[policy_end_date]])</f>
        <v>2024</v>
      </c>
      <c r="S863" s="2" t="str">
        <f>TEXT(Sheet1[[#This Row],[policy_end_date]],"mmm")</f>
        <v>Sep</v>
      </c>
      <c r="T863" s="2" t="str">
        <f>IF(Sheet1[[#This Row],[status]]="Active","Active","Inactive")</f>
        <v>Inactive</v>
      </c>
      <c r="U863" s="6">
        <f>Sheet1[[#This Row],[coverage_amount]]/Sheet1[[#This Row],[annual_premium]]</f>
        <v>212.50291590462058</v>
      </c>
    </row>
    <row r="864" spans="1:21" x14ac:dyDescent="0.3">
      <c r="A864" s="2" t="s">
        <v>1875</v>
      </c>
      <c r="B864" s="2" t="s">
        <v>1876</v>
      </c>
      <c r="C864" s="2" t="s">
        <v>35</v>
      </c>
      <c r="D864" s="51">
        <v>553419.17000000004</v>
      </c>
      <c r="E864" s="51">
        <v>6377.88</v>
      </c>
      <c r="F864" s="1">
        <v>45107</v>
      </c>
      <c r="G864" s="1">
        <v>45561</v>
      </c>
      <c r="H864" s="2" t="s">
        <v>321</v>
      </c>
      <c r="I864" s="2" t="s">
        <v>13</v>
      </c>
      <c r="J864">
        <f>Sheet1[[#This Row],[policy_end_date]]-Sheet1[[#This Row],[policy_start_date]]</f>
        <v>454</v>
      </c>
      <c r="K864" s="5">
        <f>(Sheet1[[#This Row],[policy_end_date]]-Sheet1[[#This Row],[policy_start_date]])/365</f>
        <v>1.2438356164383562</v>
      </c>
      <c r="L864" s="2" t="str">
        <f>IF(Sheet1[[#This Row],[coverage_amount]]&lt;300000,"Low",IF(Sheet1[[#This Row],[coverage_amount]]&lt;700000,"Medium","High"))</f>
        <v>Medium</v>
      </c>
      <c r="M864" s="2" t="str">
        <f>IF(Sheet1[[#This Row],[annual_premium]]&lt;15000,"Low",IF(Sheet1[[#This Row],[annual_premium]]&lt;35000,"Medium","High"))</f>
        <v>Low</v>
      </c>
      <c r="N864" s="2">
        <f>YEAR(Sheet1[[#This Row],[policy_start_date]])</f>
        <v>2023</v>
      </c>
      <c r="O864" s="2" t="str">
        <f>TEXT(Sheet1[[#This Row],[policy_start_date]],"mmm")</f>
        <v>Jun</v>
      </c>
      <c r="P864" s="2" t="str">
        <f>"Q"&amp;ROUNDUP(MONTH(Sheet1[[#This Row],[policy_start_date]])/3,0)</f>
        <v>Q2</v>
      </c>
      <c r="Q864" s="2">
        <f ca="1">DATEDIF(Sheet1[[#This Row],[policy_start_date]],TODAY(),"D")</f>
        <v>1125</v>
      </c>
      <c r="R864" s="2">
        <f>YEAR(Sheet1[[#This Row],[policy_end_date]])</f>
        <v>2024</v>
      </c>
      <c r="S864" s="2" t="str">
        <f>TEXT(Sheet1[[#This Row],[policy_end_date]],"mmm")</f>
        <v>Sep</v>
      </c>
      <c r="T864" s="2" t="str">
        <f>IF(Sheet1[[#This Row],[status]]="Active","Active","Inactive")</f>
        <v>Active</v>
      </c>
      <c r="U864" s="6">
        <f>Sheet1[[#This Row],[coverage_amount]]/Sheet1[[#This Row],[annual_premium]]</f>
        <v>86.771649827215313</v>
      </c>
    </row>
    <row r="865" spans="1:21" x14ac:dyDescent="0.3">
      <c r="A865" s="2" t="s">
        <v>1877</v>
      </c>
      <c r="B865" s="2" t="s">
        <v>1878</v>
      </c>
      <c r="C865" s="2" t="s">
        <v>27</v>
      </c>
      <c r="D865" s="51">
        <v>168983.89</v>
      </c>
      <c r="E865" s="51">
        <v>48048.19</v>
      </c>
      <c r="F865" s="1">
        <v>44746</v>
      </c>
      <c r="G865" s="1">
        <v>45320</v>
      </c>
      <c r="H865" s="2" t="s">
        <v>1746</v>
      </c>
      <c r="I865" s="2" t="s">
        <v>29</v>
      </c>
      <c r="J865">
        <f>Sheet1[[#This Row],[policy_end_date]]-Sheet1[[#This Row],[policy_start_date]]</f>
        <v>574</v>
      </c>
      <c r="K865" s="5">
        <f>(Sheet1[[#This Row],[policy_end_date]]-Sheet1[[#This Row],[policy_start_date]])/365</f>
        <v>1.5726027397260274</v>
      </c>
      <c r="L865" s="2" t="str">
        <f>IF(Sheet1[[#This Row],[coverage_amount]]&lt;300000,"Low",IF(Sheet1[[#This Row],[coverage_amount]]&lt;700000,"Medium","High"))</f>
        <v>Low</v>
      </c>
      <c r="M865" s="2" t="str">
        <f>IF(Sheet1[[#This Row],[annual_premium]]&lt;15000,"Low",IF(Sheet1[[#This Row],[annual_premium]]&lt;35000,"Medium","High"))</f>
        <v>High</v>
      </c>
      <c r="N865" s="2">
        <f>YEAR(Sheet1[[#This Row],[policy_start_date]])</f>
        <v>2022</v>
      </c>
      <c r="O865" s="2" t="str">
        <f>TEXT(Sheet1[[#This Row],[policy_start_date]],"mmm")</f>
        <v>Jul</v>
      </c>
      <c r="P865" s="2" t="str">
        <f>"Q"&amp;ROUNDUP(MONTH(Sheet1[[#This Row],[policy_start_date]])/3,0)</f>
        <v>Q3</v>
      </c>
      <c r="Q865" s="2">
        <f ca="1">DATEDIF(Sheet1[[#This Row],[policy_start_date]],TODAY(),"D")</f>
        <v>1486</v>
      </c>
      <c r="R865" s="2">
        <f>YEAR(Sheet1[[#This Row],[policy_end_date]])</f>
        <v>2024</v>
      </c>
      <c r="S865" s="2" t="str">
        <f>TEXT(Sheet1[[#This Row],[policy_end_date]],"mmm")</f>
        <v>Jan</v>
      </c>
      <c r="T865" s="2" t="str">
        <f>IF(Sheet1[[#This Row],[status]]="Active","Active","Inactive")</f>
        <v>Inactive</v>
      </c>
      <c r="U865" s="6">
        <f>Sheet1[[#This Row],[coverage_amount]]/Sheet1[[#This Row],[annual_premium]]</f>
        <v>3.5169668201861506</v>
      </c>
    </row>
    <row r="866" spans="1:21" x14ac:dyDescent="0.3">
      <c r="A866" s="2" t="s">
        <v>1879</v>
      </c>
      <c r="B866" s="2" t="s">
        <v>1880</v>
      </c>
      <c r="C866" s="2" t="s">
        <v>16</v>
      </c>
      <c r="D866" s="51">
        <v>862502.12</v>
      </c>
      <c r="E866" s="51">
        <v>20076.39</v>
      </c>
      <c r="F866" s="1">
        <v>44904</v>
      </c>
      <c r="G866" s="1">
        <v>44940</v>
      </c>
      <c r="H866" s="2" t="s">
        <v>67</v>
      </c>
      <c r="I866" s="2" t="s">
        <v>13</v>
      </c>
      <c r="J866">
        <f>Sheet1[[#This Row],[policy_end_date]]-Sheet1[[#This Row],[policy_start_date]]</f>
        <v>36</v>
      </c>
      <c r="K866" s="5">
        <f>(Sheet1[[#This Row],[policy_end_date]]-Sheet1[[#This Row],[policy_start_date]])/365</f>
        <v>9.8630136986301367E-2</v>
      </c>
      <c r="L866" s="2" t="str">
        <f>IF(Sheet1[[#This Row],[coverage_amount]]&lt;300000,"Low",IF(Sheet1[[#This Row],[coverage_amount]]&lt;700000,"Medium","High"))</f>
        <v>High</v>
      </c>
      <c r="M866" s="2" t="str">
        <f>IF(Sheet1[[#This Row],[annual_premium]]&lt;15000,"Low",IF(Sheet1[[#This Row],[annual_premium]]&lt;35000,"Medium","High"))</f>
        <v>Medium</v>
      </c>
      <c r="N866" s="2">
        <f>YEAR(Sheet1[[#This Row],[policy_start_date]])</f>
        <v>2022</v>
      </c>
      <c r="O866" s="2" t="str">
        <f>TEXT(Sheet1[[#This Row],[policy_start_date]],"mmm")</f>
        <v>Dec</v>
      </c>
      <c r="P866" s="2" t="str">
        <f>"Q"&amp;ROUNDUP(MONTH(Sheet1[[#This Row],[policy_start_date]])/3,0)</f>
        <v>Q4</v>
      </c>
      <c r="Q866" s="2">
        <f ca="1">DATEDIF(Sheet1[[#This Row],[policy_start_date]],TODAY(),"D")</f>
        <v>1328</v>
      </c>
      <c r="R866" s="2">
        <f>YEAR(Sheet1[[#This Row],[policy_end_date]])</f>
        <v>2023</v>
      </c>
      <c r="S866" s="2" t="str">
        <f>TEXT(Sheet1[[#This Row],[policy_end_date]],"mmm")</f>
        <v>Jan</v>
      </c>
      <c r="T866" s="2" t="str">
        <f>IF(Sheet1[[#This Row],[status]]="Active","Active","Inactive")</f>
        <v>Active</v>
      </c>
      <c r="U866" s="6">
        <f>Sheet1[[#This Row],[coverage_amount]]/Sheet1[[#This Row],[annual_premium]]</f>
        <v>42.961016397868342</v>
      </c>
    </row>
    <row r="867" spans="1:21" x14ac:dyDescent="0.3">
      <c r="A867" s="2" t="s">
        <v>1881</v>
      </c>
      <c r="B867" s="2" t="s">
        <v>1882</v>
      </c>
      <c r="C867" s="2" t="s">
        <v>27</v>
      </c>
      <c r="D867" s="51">
        <v>913972.01</v>
      </c>
      <c r="E867" s="51">
        <v>47570.02</v>
      </c>
      <c r="F867" s="1">
        <v>45204</v>
      </c>
      <c r="G867" s="1">
        <v>45795</v>
      </c>
      <c r="H867" s="2" t="s">
        <v>943</v>
      </c>
      <c r="I867" s="2" t="s">
        <v>13</v>
      </c>
      <c r="J867">
        <f>Sheet1[[#This Row],[policy_end_date]]-Sheet1[[#This Row],[policy_start_date]]</f>
        <v>591</v>
      </c>
      <c r="K867" s="5">
        <f>(Sheet1[[#This Row],[policy_end_date]]-Sheet1[[#This Row],[policy_start_date]])/365</f>
        <v>1.6191780821917807</v>
      </c>
      <c r="L867" s="2" t="str">
        <f>IF(Sheet1[[#This Row],[coverage_amount]]&lt;300000,"Low",IF(Sheet1[[#This Row],[coverage_amount]]&lt;700000,"Medium","High"))</f>
        <v>High</v>
      </c>
      <c r="M867" s="2" t="str">
        <f>IF(Sheet1[[#This Row],[annual_premium]]&lt;15000,"Low",IF(Sheet1[[#This Row],[annual_premium]]&lt;35000,"Medium","High"))</f>
        <v>High</v>
      </c>
      <c r="N867" s="2">
        <f>YEAR(Sheet1[[#This Row],[policy_start_date]])</f>
        <v>2023</v>
      </c>
      <c r="O867" s="2" t="str">
        <f>TEXT(Sheet1[[#This Row],[policy_start_date]],"mmm")</f>
        <v>Oct</v>
      </c>
      <c r="P867" s="2" t="str">
        <f>"Q"&amp;ROUNDUP(MONTH(Sheet1[[#This Row],[policy_start_date]])/3,0)</f>
        <v>Q4</v>
      </c>
      <c r="Q867" s="2">
        <f ca="1">DATEDIF(Sheet1[[#This Row],[policy_start_date]],TODAY(),"D")</f>
        <v>1028</v>
      </c>
      <c r="R867" s="2">
        <f>YEAR(Sheet1[[#This Row],[policy_end_date]])</f>
        <v>2025</v>
      </c>
      <c r="S867" s="2" t="str">
        <f>TEXT(Sheet1[[#This Row],[policy_end_date]],"mmm")</f>
        <v>May</v>
      </c>
      <c r="T867" s="2" t="str">
        <f>IF(Sheet1[[#This Row],[status]]="Active","Active","Inactive")</f>
        <v>Active</v>
      </c>
      <c r="U867" s="6">
        <f>Sheet1[[#This Row],[coverage_amount]]/Sheet1[[#This Row],[annual_premium]]</f>
        <v>19.213193730000537</v>
      </c>
    </row>
    <row r="868" spans="1:21" x14ac:dyDescent="0.3">
      <c r="A868" s="2" t="s">
        <v>1883</v>
      </c>
      <c r="B868" s="2" t="s">
        <v>668</v>
      </c>
      <c r="C868" s="2" t="s">
        <v>16</v>
      </c>
      <c r="D868" s="51">
        <v>572715.43000000005</v>
      </c>
      <c r="E868" s="51">
        <v>26138.78</v>
      </c>
      <c r="F868" s="1">
        <v>44996</v>
      </c>
      <c r="G868" s="1">
        <v>45330</v>
      </c>
      <c r="H868" s="2" t="s">
        <v>611</v>
      </c>
      <c r="I868" s="2" t="s">
        <v>18</v>
      </c>
      <c r="J868">
        <f>Sheet1[[#This Row],[policy_end_date]]-Sheet1[[#This Row],[policy_start_date]]</f>
        <v>334</v>
      </c>
      <c r="K868" s="5">
        <f>(Sheet1[[#This Row],[policy_end_date]]-Sheet1[[#This Row],[policy_start_date]])/365</f>
        <v>0.91506849315068495</v>
      </c>
      <c r="L868" s="2" t="str">
        <f>IF(Sheet1[[#This Row],[coverage_amount]]&lt;300000,"Low",IF(Sheet1[[#This Row],[coverage_amount]]&lt;700000,"Medium","High"))</f>
        <v>Medium</v>
      </c>
      <c r="M868" s="2" t="str">
        <f>IF(Sheet1[[#This Row],[annual_premium]]&lt;15000,"Low",IF(Sheet1[[#This Row],[annual_premium]]&lt;35000,"Medium","High"))</f>
        <v>Medium</v>
      </c>
      <c r="N868" s="2">
        <f>YEAR(Sheet1[[#This Row],[policy_start_date]])</f>
        <v>2023</v>
      </c>
      <c r="O868" s="2" t="str">
        <f>TEXT(Sheet1[[#This Row],[policy_start_date]],"mmm")</f>
        <v>Mar</v>
      </c>
      <c r="P868" s="2" t="str">
        <f>"Q"&amp;ROUNDUP(MONTH(Sheet1[[#This Row],[policy_start_date]])/3,0)</f>
        <v>Q1</v>
      </c>
      <c r="Q868" s="2">
        <f ca="1">DATEDIF(Sheet1[[#This Row],[policy_start_date]],TODAY(),"D")</f>
        <v>1236</v>
      </c>
      <c r="R868" s="2">
        <f>YEAR(Sheet1[[#This Row],[policy_end_date]])</f>
        <v>2024</v>
      </c>
      <c r="S868" s="2" t="str">
        <f>TEXT(Sheet1[[#This Row],[policy_end_date]],"mmm")</f>
        <v>Feb</v>
      </c>
      <c r="T868" s="2" t="str">
        <f>IF(Sheet1[[#This Row],[status]]="Active","Active","Inactive")</f>
        <v>Inactive</v>
      </c>
      <c r="U868" s="6">
        <f>Sheet1[[#This Row],[coverage_amount]]/Sheet1[[#This Row],[annual_premium]]</f>
        <v>21.910564685880523</v>
      </c>
    </row>
    <row r="869" spans="1:21" x14ac:dyDescent="0.3">
      <c r="A869" s="2" t="s">
        <v>1884</v>
      </c>
      <c r="B869" s="2" t="s">
        <v>1885</v>
      </c>
      <c r="C869" s="2" t="s">
        <v>35</v>
      </c>
      <c r="D869" s="51">
        <v>556829.41</v>
      </c>
      <c r="E869" s="51">
        <v>7116.99</v>
      </c>
      <c r="F869" s="1">
        <v>45070</v>
      </c>
      <c r="G869" s="1">
        <v>45652</v>
      </c>
      <c r="H869" s="2" t="s">
        <v>808</v>
      </c>
      <c r="I869" s="2" t="s">
        <v>18</v>
      </c>
      <c r="J869">
        <f>Sheet1[[#This Row],[policy_end_date]]-Sheet1[[#This Row],[policy_start_date]]</f>
        <v>582</v>
      </c>
      <c r="K869" s="5">
        <f>(Sheet1[[#This Row],[policy_end_date]]-Sheet1[[#This Row],[policy_start_date]])/365</f>
        <v>1.5945205479452054</v>
      </c>
      <c r="L869" s="2" t="str">
        <f>IF(Sheet1[[#This Row],[coverage_amount]]&lt;300000,"Low",IF(Sheet1[[#This Row],[coverage_amount]]&lt;700000,"Medium","High"))</f>
        <v>Medium</v>
      </c>
      <c r="M869" s="2" t="str">
        <f>IF(Sheet1[[#This Row],[annual_premium]]&lt;15000,"Low",IF(Sheet1[[#This Row],[annual_premium]]&lt;35000,"Medium","High"))</f>
        <v>Low</v>
      </c>
      <c r="N869" s="2">
        <f>YEAR(Sheet1[[#This Row],[policy_start_date]])</f>
        <v>2023</v>
      </c>
      <c r="O869" s="2" t="str">
        <f>TEXT(Sheet1[[#This Row],[policy_start_date]],"mmm")</f>
        <v>May</v>
      </c>
      <c r="P869" s="2" t="str">
        <f>"Q"&amp;ROUNDUP(MONTH(Sheet1[[#This Row],[policy_start_date]])/3,0)</f>
        <v>Q2</v>
      </c>
      <c r="Q869" s="2">
        <f ca="1">DATEDIF(Sheet1[[#This Row],[policy_start_date]],TODAY(),"D")</f>
        <v>1162</v>
      </c>
      <c r="R869" s="2">
        <f>YEAR(Sheet1[[#This Row],[policy_end_date]])</f>
        <v>2024</v>
      </c>
      <c r="S869" s="2" t="str">
        <f>TEXT(Sheet1[[#This Row],[policy_end_date]],"mmm")</f>
        <v>Dec</v>
      </c>
      <c r="T869" s="2" t="str">
        <f>IF(Sheet1[[#This Row],[status]]="Active","Active","Inactive")</f>
        <v>Inactive</v>
      </c>
      <c r="U869" s="6">
        <f>Sheet1[[#This Row],[coverage_amount]]/Sheet1[[#This Row],[annual_premium]]</f>
        <v>78.239453757838646</v>
      </c>
    </row>
    <row r="870" spans="1:21" x14ac:dyDescent="0.3">
      <c r="A870" s="2" t="s">
        <v>1886</v>
      </c>
      <c r="B870" s="2" t="s">
        <v>1887</v>
      </c>
      <c r="C870" s="2" t="s">
        <v>11</v>
      </c>
      <c r="D870" s="51">
        <v>275849.12</v>
      </c>
      <c r="E870" s="51">
        <v>3097.49</v>
      </c>
      <c r="F870" s="1">
        <v>44907</v>
      </c>
      <c r="G870" s="1">
        <v>45857</v>
      </c>
      <c r="H870" s="2" t="s">
        <v>12</v>
      </c>
      <c r="I870" s="2" t="s">
        <v>13</v>
      </c>
      <c r="J870">
        <f>Sheet1[[#This Row],[policy_end_date]]-Sheet1[[#This Row],[policy_start_date]]</f>
        <v>950</v>
      </c>
      <c r="K870" s="5">
        <f>(Sheet1[[#This Row],[policy_end_date]]-Sheet1[[#This Row],[policy_start_date]])/365</f>
        <v>2.6027397260273974</v>
      </c>
      <c r="L870" s="2" t="str">
        <f>IF(Sheet1[[#This Row],[coverage_amount]]&lt;300000,"Low",IF(Sheet1[[#This Row],[coverage_amount]]&lt;700000,"Medium","High"))</f>
        <v>Low</v>
      </c>
      <c r="M870" s="2" t="str">
        <f>IF(Sheet1[[#This Row],[annual_premium]]&lt;15000,"Low",IF(Sheet1[[#This Row],[annual_premium]]&lt;35000,"Medium","High"))</f>
        <v>Low</v>
      </c>
      <c r="N870" s="2">
        <f>YEAR(Sheet1[[#This Row],[policy_start_date]])</f>
        <v>2022</v>
      </c>
      <c r="O870" s="2" t="str">
        <f>TEXT(Sheet1[[#This Row],[policy_start_date]],"mmm")</f>
        <v>Dec</v>
      </c>
      <c r="P870" s="2" t="str">
        <f>"Q"&amp;ROUNDUP(MONTH(Sheet1[[#This Row],[policy_start_date]])/3,0)</f>
        <v>Q4</v>
      </c>
      <c r="Q870" s="2">
        <f ca="1">DATEDIF(Sheet1[[#This Row],[policy_start_date]],TODAY(),"D")</f>
        <v>1325</v>
      </c>
      <c r="R870" s="2">
        <f>YEAR(Sheet1[[#This Row],[policy_end_date]])</f>
        <v>2025</v>
      </c>
      <c r="S870" s="2" t="str">
        <f>TEXT(Sheet1[[#This Row],[policy_end_date]],"mmm")</f>
        <v>Jul</v>
      </c>
      <c r="T870" s="2" t="str">
        <f>IF(Sheet1[[#This Row],[status]]="Active","Active","Inactive")</f>
        <v>Active</v>
      </c>
      <c r="U870" s="6">
        <f>Sheet1[[#This Row],[coverage_amount]]/Sheet1[[#This Row],[annual_premium]]</f>
        <v>89.055693480850636</v>
      </c>
    </row>
    <row r="871" spans="1:21" x14ac:dyDescent="0.3">
      <c r="A871" s="2" t="s">
        <v>1888</v>
      </c>
      <c r="B871" s="2" t="s">
        <v>1889</v>
      </c>
      <c r="C871" s="2" t="s">
        <v>16</v>
      </c>
      <c r="D871" s="51">
        <v>363767.25</v>
      </c>
      <c r="E871" s="51">
        <v>3340.75</v>
      </c>
      <c r="F871" s="1">
        <v>44954</v>
      </c>
      <c r="G871" s="1">
        <v>45555</v>
      </c>
      <c r="H871" s="2" t="s">
        <v>1890</v>
      </c>
      <c r="I871" s="2" t="s">
        <v>13</v>
      </c>
      <c r="J871">
        <f>Sheet1[[#This Row],[policy_end_date]]-Sheet1[[#This Row],[policy_start_date]]</f>
        <v>601</v>
      </c>
      <c r="K871" s="5">
        <f>(Sheet1[[#This Row],[policy_end_date]]-Sheet1[[#This Row],[policy_start_date]])/365</f>
        <v>1.6465753424657534</v>
      </c>
      <c r="L871" s="2" t="str">
        <f>IF(Sheet1[[#This Row],[coverage_amount]]&lt;300000,"Low",IF(Sheet1[[#This Row],[coverage_amount]]&lt;700000,"Medium","High"))</f>
        <v>Medium</v>
      </c>
      <c r="M871" s="2" t="str">
        <f>IF(Sheet1[[#This Row],[annual_premium]]&lt;15000,"Low",IF(Sheet1[[#This Row],[annual_premium]]&lt;35000,"Medium","High"))</f>
        <v>Low</v>
      </c>
      <c r="N871" s="2">
        <f>YEAR(Sheet1[[#This Row],[policy_start_date]])</f>
        <v>2023</v>
      </c>
      <c r="O871" s="2" t="str">
        <f>TEXT(Sheet1[[#This Row],[policy_start_date]],"mmm")</f>
        <v>Jan</v>
      </c>
      <c r="P871" s="2" t="str">
        <f>"Q"&amp;ROUNDUP(MONTH(Sheet1[[#This Row],[policy_start_date]])/3,0)</f>
        <v>Q1</v>
      </c>
      <c r="Q871" s="2">
        <f ca="1">DATEDIF(Sheet1[[#This Row],[policy_start_date]],TODAY(),"D")</f>
        <v>1278</v>
      </c>
      <c r="R871" s="2">
        <f>YEAR(Sheet1[[#This Row],[policy_end_date]])</f>
        <v>2024</v>
      </c>
      <c r="S871" s="2" t="str">
        <f>TEXT(Sheet1[[#This Row],[policy_end_date]],"mmm")</f>
        <v>Sep</v>
      </c>
      <c r="T871" s="2" t="str">
        <f>IF(Sheet1[[#This Row],[status]]="Active","Active","Inactive")</f>
        <v>Active</v>
      </c>
      <c r="U871" s="6">
        <f>Sheet1[[#This Row],[coverage_amount]]/Sheet1[[#This Row],[annual_premium]]</f>
        <v>108.88789942378209</v>
      </c>
    </row>
    <row r="872" spans="1:21" x14ac:dyDescent="0.3">
      <c r="A872" s="2" t="s">
        <v>1891</v>
      </c>
      <c r="B872" s="2" t="s">
        <v>1892</v>
      </c>
      <c r="C872" s="2" t="s">
        <v>27</v>
      </c>
      <c r="D872" s="51">
        <v>188458.81</v>
      </c>
      <c r="E872" s="51">
        <v>10251.25</v>
      </c>
      <c r="F872" s="1">
        <v>45423</v>
      </c>
      <c r="G872" s="1">
        <v>45738</v>
      </c>
      <c r="H872" s="2" t="s">
        <v>1669</v>
      </c>
      <c r="I872" s="2" t="s">
        <v>29</v>
      </c>
      <c r="J872">
        <f>Sheet1[[#This Row],[policy_end_date]]-Sheet1[[#This Row],[policy_start_date]]</f>
        <v>315</v>
      </c>
      <c r="K872" s="5">
        <f>(Sheet1[[#This Row],[policy_end_date]]-Sheet1[[#This Row],[policy_start_date]])/365</f>
        <v>0.86301369863013699</v>
      </c>
      <c r="L872" s="2" t="str">
        <f>IF(Sheet1[[#This Row],[coverage_amount]]&lt;300000,"Low",IF(Sheet1[[#This Row],[coverage_amount]]&lt;700000,"Medium","High"))</f>
        <v>Low</v>
      </c>
      <c r="M872" s="2" t="str">
        <f>IF(Sheet1[[#This Row],[annual_premium]]&lt;15000,"Low",IF(Sheet1[[#This Row],[annual_premium]]&lt;35000,"Medium","High"))</f>
        <v>Low</v>
      </c>
      <c r="N872" s="2">
        <f>YEAR(Sheet1[[#This Row],[policy_start_date]])</f>
        <v>2024</v>
      </c>
      <c r="O872" s="2" t="str">
        <f>TEXT(Sheet1[[#This Row],[policy_start_date]],"mmm")</f>
        <v>May</v>
      </c>
      <c r="P872" s="2" t="str">
        <f>"Q"&amp;ROUNDUP(MONTH(Sheet1[[#This Row],[policy_start_date]])/3,0)</f>
        <v>Q2</v>
      </c>
      <c r="Q872" s="2">
        <f ca="1">DATEDIF(Sheet1[[#This Row],[policy_start_date]],TODAY(),"D")</f>
        <v>809</v>
      </c>
      <c r="R872" s="2">
        <f>YEAR(Sheet1[[#This Row],[policy_end_date]])</f>
        <v>2025</v>
      </c>
      <c r="S872" s="2" t="str">
        <f>TEXT(Sheet1[[#This Row],[policy_end_date]],"mmm")</f>
        <v>Mar</v>
      </c>
      <c r="T872" s="2" t="str">
        <f>IF(Sheet1[[#This Row],[status]]="Active","Active","Inactive")</f>
        <v>Inactive</v>
      </c>
      <c r="U872" s="6">
        <f>Sheet1[[#This Row],[coverage_amount]]/Sheet1[[#This Row],[annual_premium]]</f>
        <v>18.383983416656505</v>
      </c>
    </row>
    <row r="873" spans="1:21" x14ac:dyDescent="0.3">
      <c r="A873" s="2" t="s">
        <v>1893</v>
      </c>
      <c r="B873" s="2" t="s">
        <v>1894</v>
      </c>
      <c r="C873" s="2" t="s">
        <v>27</v>
      </c>
      <c r="D873" s="51">
        <v>183759.6</v>
      </c>
      <c r="E873" s="51">
        <v>11744.49</v>
      </c>
      <c r="F873" s="1">
        <v>44969</v>
      </c>
      <c r="G873" s="1">
        <v>45464</v>
      </c>
      <c r="H873" s="2" t="s">
        <v>929</v>
      </c>
      <c r="I873" s="2" t="s">
        <v>18</v>
      </c>
      <c r="J873">
        <f>Sheet1[[#This Row],[policy_end_date]]-Sheet1[[#This Row],[policy_start_date]]</f>
        <v>495</v>
      </c>
      <c r="K873" s="5">
        <f>(Sheet1[[#This Row],[policy_end_date]]-Sheet1[[#This Row],[policy_start_date]])/365</f>
        <v>1.3561643835616439</v>
      </c>
      <c r="L873" s="2" t="str">
        <f>IF(Sheet1[[#This Row],[coverage_amount]]&lt;300000,"Low",IF(Sheet1[[#This Row],[coverage_amount]]&lt;700000,"Medium","High"))</f>
        <v>Low</v>
      </c>
      <c r="M873" s="2" t="str">
        <f>IF(Sheet1[[#This Row],[annual_premium]]&lt;15000,"Low",IF(Sheet1[[#This Row],[annual_premium]]&lt;35000,"Medium","High"))</f>
        <v>Low</v>
      </c>
      <c r="N873" s="2">
        <f>YEAR(Sheet1[[#This Row],[policy_start_date]])</f>
        <v>2023</v>
      </c>
      <c r="O873" s="2" t="str">
        <f>TEXT(Sheet1[[#This Row],[policy_start_date]],"mmm")</f>
        <v>Feb</v>
      </c>
      <c r="P873" s="2" t="str">
        <f>"Q"&amp;ROUNDUP(MONTH(Sheet1[[#This Row],[policy_start_date]])/3,0)</f>
        <v>Q1</v>
      </c>
      <c r="Q873" s="2">
        <f ca="1">DATEDIF(Sheet1[[#This Row],[policy_start_date]],TODAY(),"D")</f>
        <v>1263</v>
      </c>
      <c r="R873" s="2">
        <f>YEAR(Sheet1[[#This Row],[policy_end_date]])</f>
        <v>2024</v>
      </c>
      <c r="S873" s="2" t="str">
        <f>TEXT(Sheet1[[#This Row],[policy_end_date]],"mmm")</f>
        <v>Jun</v>
      </c>
      <c r="T873" s="2" t="str">
        <f>IF(Sheet1[[#This Row],[status]]="Active","Active","Inactive")</f>
        <v>Inactive</v>
      </c>
      <c r="U873" s="6">
        <f>Sheet1[[#This Row],[coverage_amount]]/Sheet1[[#This Row],[annual_premium]]</f>
        <v>15.646452080933273</v>
      </c>
    </row>
    <row r="874" spans="1:21" x14ac:dyDescent="0.3">
      <c r="A874" s="2" t="s">
        <v>1895</v>
      </c>
      <c r="B874" s="2" t="s">
        <v>1597</v>
      </c>
      <c r="C874" s="2" t="s">
        <v>16</v>
      </c>
      <c r="D874" s="51">
        <v>434330.78</v>
      </c>
      <c r="E874" s="51">
        <v>15247.02</v>
      </c>
      <c r="F874" s="1">
        <v>45020</v>
      </c>
      <c r="G874" s="1">
        <v>45816</v>
      </c>
      <c r="H874" s="2" t="s">
        <v>67</v>
      </c>
      <c r="I874" s="2" t="s">
        <v>13</v>
      </c>
      <c r="J874">
        <f>Sheet1[[#This Row],[policy_end_date]]-Sheet1[[#This Row],[policy_start_date]]</f>
        <v>796</v>
      </c>
      <c r="K874" s="5">
        <f>(Sheet1[[#This Row],[policy_end_date]]-Sheet1[[#This Row],[policy_start_date]])/365</f>
        <v>2.1808219178082191</v>
      </c>
      <c r="L874" s="2" t="str">
        <f>IF(Sheet1[[#This Row],[coverage_amount]]&lt;300000,"Low",IF(Sheet1[[#This Row],[coverage_amount]]&lt;700000,"Medium","High"))</f>
        <v>Medium</v>
      </c>
      <c r="M874" s="2" t="str">
        <f>IF(Sheet1[[#This Row],[annual_premium]]&lt;15000,"Low",IF(Sheet1[[#This Row],[annual_premium]]&lt;35000,"Medium","High"))</f>
        <v>Medium</v>
      </c>
      <c r="N874" s="2">
        <f>YEAR(Sheet1[[#This Row],[policy_start_date]])</f>
        <v>2023</v>
      </c>
      <c r="O874" s="2" t="str">
        <f>TEXT(Sheet1[[#This Row],[policy_start_date]],"mmm")</f>
        <v>Apr</v>
      </c>
      <c r="P874" s="2" t="str">
        <f>"Q"&amp;ROUNDUP(MONTH(Sheet1[[#This Row],[policy_start_date]])/3,0)</f>
        <v>Q2</v>
      </c>
      <c r="Q874" s="2">
        <f ca="1">DATEDIF(Sheet1[[#This Row],[policy_start_date]],TODAY(),"D")</f>
        <v>1212</v>
      </c>
      <c r="R874" s="2">
        <f>YEAR(Sheet1[[#This Row],[policy_end_date]])</f>
        <v>2025</v>
      </c>
      <c r="S874" s="2" t="str">
        <f>TEXT(Sheet1[[#This Row],[policy_end_date]],"mmm")</f>
        <v>Jun</v>
      </c>
      <c r="T874" s="2" t="str">
        <f>IF(Sheet1[[#This Row],[status]]="Active","Active","Inactive")</f>
        <v>Active</v>
      </c>
      <c r="U874" s="6">
        <f>Sheet1[[#This Row],[coverage_amount]]/Sheet1[[#This Row],[annual_premium]]</f>
        <v>28.486273383257846</v>
      </c>
    </row>
    <row r="875" spans="1:21" x14ac:dyDescent="0.3">
      <c r="A875" s="2" t="s">
        <v>1896</v>
      </c>
      <c r="B875" s="2" t="s">
        <v>1897</v>
      </c>
      <c r="C875" s="2" t="s">
        <v>27</v>
      </c>
      <c r="D875" s="51">
        <v>197078.92</v>
      </c>
      <c r="E875" s="51">
        <v>37500.76</v>
      </c>
      <c r="F875" s="1">
        <v>44461</v>
      </c>
      <c r="G875" s="1">
        <v>44677</v>
      </c>
      <c r="H875" s="2" t="s">
        <v>1043</v>
      </c>
      <c r="I875" s="2" t="s">
        <v>18</v>
      </c>
      <c r="J875">
        <f>Sheet1[[#This Row],[policy_end_date]]-Sheet1[[#This Row],[policy_start_date]]</f>
        <v>216</v>
      </c>
      <c r="K875" s="5">
        <f>(Sheet1[[#This Row],[policy_end_date]]-Sheet1[[#This Row],[policy_start_date]])/365</f>
        <v>0.59178082191780823</v>
      </c>
      <c r="L875" s="2" t="str">
        <f>IF(Sheet1[[#This Row],[coverage_amount]]&lt;300000,"Low",IF(Sheet1[[#This Row],[coverage_amount]]&lt;700000,"Medium","High"))</f>
        <v>Low</v>
      </c>
      <c r="M875" s="2" t="str">
        <f>IF(Sheet1[[#This Row],[annual_premium]]&lt;15000,"Low",IF(Sheet1[[#This Row],[annual_premium]]&lt;35000,"Medium","High"))</f>
        <v>High</v>
      </c>
      <c r="N875" s="2">
        <f>YEAR(Sheet1[[#This Row],[policy_start_date]])</f>
        <v>2021</v>
      </c>
      <c r="O875" s="2" t="str">
        <f>TEXT(Sheet1[[#This Row],[policy_start_date]],"mmm")</f>
        <v>Sep</v>
      </c>
      <c r="P875" s="2" t="str">
        <f>"Q"&amp;ROUNDUP(MONTH(Sheet1[[#This Row],[policy_start_date]])/3,0)</f>
        <v>Q3</v>
      </c>
      <c r="Q875" s="2">
        <f ca="1">DATEDIF(Sheet1[[#This Row],[policy_start_date]],TODAY(),"D")</f>
        <v>1771</v>
      </c>
      <c r="R875" s="2">
        <f>YEAR(Sheet1[[#This Row],[policy_end_date]])</f>
        <v>2022</v>
      </c>
      <c r="S875" s="2" t="str">
        <f>TEXT(Sheet1[[#This Row],[policy_end_date]],"mmm")</f>
        <v>Apr</v>
      </c>
      <c r="T875" s="2" t="str">
        <f>IF(Sheet1[[#This Row],[status]]="Active","Active","Inactive")</f>
        <v>Inactive</v>
      </c>
      <c r="U875" s="6">
        <f>Sheet1[[#This Row],[coverage_amount]]/Sheet1[[#This Row],[annual_premium]]</f>
        <v>5.2553313586177985</v>
      </c>
    </row>
    <row r="876" spans="1:21" x14ac:dyDescent="0.3">
      <c r="A876" s="2" t="s">
        <v>1898</v>
      </c>
      <c r="B876" s="2" t="s">
        <v>1583</v>
      </c>
      <c r="C876" s="2" t="s">
        <v>35</v>
      </c>
      <c r="D876" s="51">
        <v>953147.52</v>
      </c>
      <c r="E876" s="51">
        <v>29775.25</v>
      </c>
      <c r="F876" s="1">
        <v>44319</v>
      </c>
      <c r="G876" s="1">
        <v>44644</v>
      </c>
      <c r="H876" s="2" t="s">
        <v>145</v>
      </c>
      <c r="I876" s="2" t="s">
        <v>18</v>
      </c>
      <c r="J876">
        <f>Sheet1[[#This Row],[policy_end_date]]-Sheet1[[#This Row],[policy_start_date]]</f>
        <v>325</v>
      </c>
      <c r="K876" s="5">
        <f>(Sheet1[[#This Row],[policy_end_date]]-Sheet1[[#This Row],[policy_start_date]])/365</f>
        <v>0.8904109589041096</v>
      </c>
      <c r="L876" s="2" t="str">
        <f>IF(Sheet1[[#This Row],[coverage_amount]]&lt;300000,"Low",IF(Sheet1[[#This Row],[coverage_amount]]&lt;700000,"Medium","High"))</f>
        <v>High</v>
      </c>
      <c r="M876" s="2" t="str">
        <f>IF(Sheet1[[#This Row],[annual_premium]]&lt;15000,"Low",IF(Sheet1[[#This Row],[annual_premium]]&lt;35000,"Medium","High"))</f>
        <v>Medium</v>
      </c>
      <c r="N876" s="2">
        <f>YEAR(Sheet1[[#This Row],[policy_start_date]])</f>
        <v>2021</v>
      </c>
      <c r="O876" s="2" t="str">
        <f>TEXT(Sheet1[[#This Row],[policy_start_date]],"mmm")</f>
        <v>May</v>
      </c>
      <c r="P876" s="2" t="str">
        <f>"Q"&amp;ROUNDUP(MONTH(Sheet1[[#This Row],[policy_start_date]])/3,0)</f>
        <v>Q2</v>
      </c>
      <c r="Q876" s="2">
        <f ca="1">DATEDIF(Sheet1[[#This Row],[policy_start_date]],TODAY(),"D")</f>
        <v>1913</v>
      </c>
      <c r="R876" s="2">
        <f>YEAR(Sheet1[[#This Row],[policy_end_date]])</f>
        <v>2022</v>
      </c>
      <c r="S876" s="2" t="str">
        <f>TEXT(Sheet1[[#This Row],[policy_end_date]],"mmm")</f>
        <v>Mar</v>
      </c>
      <c r="T876" s="2" t="str">
        <f>IF(Sheet1[[#This Row],[status]]="Active","Active","Inactive")</f>
        <v>Inactive</v>
      </c>
      <c r="U876" s="6">
        <f>Sheet1[[#This Row],[coverage_amount]]/Sheet1[[#This Row],[annual_premium]]</f>
        <v>32.011402759002863</v>
      </c>
    </row>
    <row r="877" spans="1:21" x14ac:dyDescent="0.3">
      <c r="A877" s="2" t="s">
        <v>1899</v>
      </c>
      <c r="B877" s="2" t="s">
        <v>508</v>
      </c>
      <c r="C877" s="2" t="s">
        <v>16</v>
      </c>
      <c r="D877" s="51">
        <v>975164.98</v>
      </c>
      <c r="E877" s="51">
        <v>44582.239999999998</v>
      </c>
      <c r="F877" s="1">
        <v>44650</v>
      </c>
      <c r="G877" s="1">
        <v>44671</v>
      </c>
      <c r="H877" s="2" t="s">
        <v>881</v>
      </c>
      <c r="I877" s="2" t="s">
        <v>29</v>
      </c>
      <c r="J877">
        <f>Sheet1[[#This Row],[policy_end_date]]-Sheet1[[#This Row],[policy_start_date]]</f>
        <v>21</v>
      </c>
      <c r="K877" s="5">
        <f>(Sheet1[[#This Row],[policy_end_date]]-Sheet1[[#This Row],[policy_start_date]])/365</f>
        <v>5.7534246575342465E-2</v>
      </c>
      <c r="L877" s="2" t="str">
        <f>IF(Sheet1[[#This Row],[coverage_amount]]&lt;300000,"Low",IF(Sheet1[[#This Row],[coverage_amount]]&lt;700000,"Medium","High"))</f>
        <v>High</v>
      </c>
      <c r="M877" s="2" t="str">
        <f>IF(Sheet1[[#This Row],[annual_premium]]&lt;15000,"Low",IF(Sheet1[[#This Row],[annual_premium]]&lt;35000,"Medium","High"))</f>
        <v>High</v>
      </c>
      <c r="N877" s="2">
        <f>YEAR(Sheet1[[#This Row],[policy_start_date]])</f>
        <v>2022</v>
      </c>
      <c r="O877" s="2" t="str">
        <f>TEXT(Sheet1[[#This Row],[policy_start_date]],"mmm")</f>
        <v>Mar</v>
      </c>
      <c r="P877" s="2" t="str">
        <f>"Q"&amp;ROUNDUP(MONTH(Sheet1[[#This Row],[policy_start_date]])/3,0)</f>
        <v>Q1</v>
      </c>
      <c r="Q877" s="2">
        <f ca="1">DATEDIF(Sheet1[[#This Row],[policy_start_date]],TODAY(),"D")</f>
        <v>1582</v>
      </c>
      <c r="R877" s="2">
        <f>YEAR(Sheet1[[#This Row],[policy_end_date]])</f>
        <v>2022</v>
      </c>
      <c r="S877" s="2" t="str">
        <f>TEXT(Sheet1[[#This Row],[policy_end_date]],"mmm")</f>
        <v>Apr</v>
      </c>
      <c r="T877" s="2" t="str">
        <f>IF(Sheet1[[#This Row],[status]]="Active","Active","Inactive")</f>
        <v>Inactive</v>
      </c>
      <c r="U877" s="6">
        <f>Sheet1[[#This Row],[coverage_amount]]/Sheet1[[#This Row],[annual_premium]]</f>
        <v>21.873395773743088</v>
      </c>
    </row>
    <row r="878" spans="1:21" x14ac:dyDescent="0.3">
      <c r="A878" s="2" t="s">
        <v>1900</v>
      </c>
      <c r="B878" s="2" t="s">
        <v>1901</v>
      </c>
      <c r="C878" s="2" t="s">
        <v>16</v>
      </c>
      <c r="D878" s="51">
        <v>572998.38</v>
      </c>
      <c r="E878" s="51">
        <v>9554.9599999999991</v>
      </c>
      <c r="F878" s="1">
        <v>44790</v>
      </c>
      <c r="G878" s="1">
        <v>45570</v>
      </c>
      <c r="H878" s="2" t="s">
        <v>839</v>
      </c>
      <c r="I878" s="2" t="s">
        <v>18</v>
      </c>
      <c r="J878">
        <f>Sheet1[[#This Row],[policy_end_date]]-Sheet1[[#This Row],[policy_start_date]]</f>
        <v>780</v>
      </c>
      <c r="K878" s="5">
        <f>(Sheet1[[#This Row],[policy_end_date]]-Sheet1[[#This Row],[policy_start_date]])/365</f>
        <v>2.1369863013698631</v>
      </c>
      <c r="L878" s="2" t="str">
        <f>IF(Sheet1[[#This Row],[coverage_amount]]&lt;300000,"Low",IF(Sheet1[[#This Row],[coverage_amount]]&lt;700000,"Medium","High"))</f>
        <v>Medium</v>
      </c>
      <c r="M878" s="2" t="str">
        <f>IF(Sheet1[[#This Row],[annual_premium]]&lt;15000,"Low",IF(Sheet1[[#This Row],[annual_premium]]&lt;35000,"Medium","High"))</f>
        <v>Low</v>
      </c>
      <c r="N878" s="2">
        <f>YEAR(Sheet1[[#This Row],[policy_start_date]])</f>
        <v>2022</v>
      </c>
      <c r="O878" s="2" t="str">
        <f>TEXT(Sheet1[[#This Row],[policy_start_date]],"mmm")</f>
        <v>Aug</v>
      </c>
      <c r="P878" s="2" t="str">
        <f>"Q"&amp;ROUNDUP(MONTH(Sheet1[[#This Row],[policy_start_date]])/3,0)</f>
        <v>Q3</v>
      </c>
      <c r="Q878" s="2">
        <f ca="1">DATEDIF(Sheet1[[#This Row],[policy_start_date]],TODAY(),"D")</f>
        <v>1442</v>
      </c>
      <c r="R878" s="2">
        <f>YEAR(Sheet1[[#This Row],[policy_end_date]])</f>
        <v>2024</v>
      </c>
      <c r="S878" s="2" t="str">
        <f>TEXT(Sheet1[[#This Row],[policy_end_date]],"mmm")</f>
        <v>Oct</v>
      </c>
      <c r="T878" s="2" t="str">
        <f>IF(Sheet1[[#This Row],[status]]="Active","Active","Inactive")</f>
        <v>Inactive</v>
      </c>
      <c r="U878" s="6">
        <f>Sheet1[[#This Row],[coverage_amount]]/Sheet1[[#This Row],[annual_premium]]</f>
        <v>59.968684327302263</v>
      </c>
    </row>
    <row r="879" spans="1:21" x14ac:dyDescent="0.3">
      <c r="A879" s="2" t="s">
        <v>1902</v>
      </c>
      <c r="B879" s="2" t="s">
        <v>1830</v>
      </c>
      <c r="C879" s="2" t="s">
        <v>35</v>
      </c>
      <c r="D879" s="51">
        <v>350412.41</v>
      </c>
      <c r="E879" s="51">
        <v>43557.919999999998</v>
      </c>
      <c r="F879" s="1">
        <v>45077</v>
      </c>
      <c r="G879" s="1">
        <v>45099</v>
      </c>
      <c r="H879" s="2" t="s">
        <v>105</v>
      </c>
      <c r="I879" s="2" t="s">
        <v>18</v>
      </c>
      <c r="J879">
        <f>Sheet1[[#This Row],[policy_end_date]]-Sheet1[[#This Row],[policy_start_date]]</f>
        <v>22</v>
      </c>
      <c r="K879" s="5">
        <f>(Sheet1[[#This Row],[policy_end_date]]-Sheet1[[#This Row],[policy_start_date]])/365</f>
        <v>6.0273972602739728E-2</v>
      </c>
      <c r="L879" s="2" t="str">
        <f>IF(Sheet1[[#This Row],[coverage_amount]]&lt;300000,"Low",IF(Sheet1[[#This Row],[coverage_amount]]&lt;700000,"Medium","High"))</f>
        <v>Medium</v>
      </c>
      <c r="M879" s="2" t="str">
        <f>IF(Sheet1[[#This Row],[annual_premium]]&lt;15000,"Low",IF(Sheet1[[#This Row],[annual_premium]]&lt;35000,"Medium","High"))</f>
        <v>High</v>
      </c>
      <c r="N879" s="2">
        <f>YEAR(Sheet1[[#This Row],[policy_start_date]])</f>
        <v>2023</v>
      </c>
      <c r="O879" s="2" t="str">
        <f>TEXT(Sheet1[[#This Row],[policy_start_date]],"mmm")</f>
        <v>May</v>
      </c>
      <c r="P879" s="2" t="str">
        <f>"Q"&amp;ROUNDUP(MONTH(Sheet1[[#This Row],[policy_start_date]])/3,0)</f>
        <v>Q2</v>
      </c>
      <c r="Q879" s="2">
        <f ca="1">DATEDIF(Sheet1[[#This Row],[policy_start_date]],TODAY(),"D")</f>
        <v>1155</v>
      </c>
      <c r="R879" s="2">
        <f>YEAR(Sheet1[[#This Row],[policy_end_date]])</f>
        <v>2023</v>
      </c>
      <c r="S879" s="2" t="str">
        <f>TEXT(Sheet1[[#This Row],[policy_end_date]],"mmm")</f>
        <v>Jun</v>
      </c>
      <c r="T879" s="2" t="str">
        <f>IF(Sheet1[[#This Row],[status]]="Active","Active","Inactive")</f>
        <v>Inactive</v>
      </c>
      <c r="U879" s="6">
        <f>Sheet1[[#This Row],[coverage_amount]]/Sheet1[[#This Row],[annual_premium]]</f>
        <v>8.0447461678610921</v>
      </c>
    </row>
    <row r="880" spans="1:21" x14ac:dyDescent="0.3">
      <c r="A880" s="2" t="s">
        <v>1903</v>
      </c>
      <c r="B880" s="2" t="s">
        <v>1904</v>
      </c>
      <c r="C880" s="2" t="s">
        <v>39</v>
      </c>
      <c r="D880" s="51">
        <v>655438.65</v>
      </c>
      <c r="E880" s="51">
        <v>27872.560000000001</v>
      </c>
      <c r="F880" s="1">
        <v>44816</v>
      </c>
      <c r="G880" s="1">
        <v>44868</v>
      </c>
      <c r="H880" s="2" t="s">
        <v>82</v>
      </c>
      <c r="I880" s="2" t="s">
        <v>13</v>
      </c>
      <c r="J880">
        <f>Sheet1[[#This Row],[policy_end_date]]-Sheet1[[#This Row],[policy_start_date]]</f>
        <v>52</v>
      </c>
      <c r="K880" s="5">
        <f>(Sheet1[[#This Row],[policy_end_date]]-Sheet1[[#This Row],[policy_start_date]])/365</f>
        <v>0.14246575342465753</v>
      </c>
      <c r="L880" s="2" t="str">
        <f>IF(Sheet1[[#This Row],[coverage_amount]]&lt;300000,"Low",IF(Sheet1[[#This Row],[coverage_amount]]&lt;700000,"Medium","High"))</f>
        <v>Medium</v>
      </c>
      <c r="M880" s="2" t="str">
        <f>IF(Sheet1[[#This Row],[annual_premium]]&lt;15000,"Low",IF(Sheet1[[#This Row],[annual_premium]]&lt;35000,"Medium","High"))</f>
        <v>Medium</v>
      </c>
      <c r="N880" s="2">
        <f>YEAR(Sheet1[[#This Row],[policy_start_date]])</f>
        <v>2022</v>
      </c>
      <c r="O880" s="2" t="str">
        <f>TEXT(Sheet1[[#This Row],[policy_start_date]],"mmm")</f>
        <v>Sep</v>
      </c>
      <c r="P880" s="2" t="str">
        <f>"Q"&amp;ROUNDUP(MONTH(Sheet1[[#This Row],[policy_start_date]])/3,0)</f>
        <v>Q3</v>
      </c>
      <c r="Q880" s="2">
        <f ca="1">DATEDIF(Sheet1[[#This Row],[policy_start_date]],TODAY(),"D")</f>
        <v>1416</v>
      </c>
      <c r="R880" s="2">
        <f>YEAR(Sheet1[[#This Row],[policy_end_date]])</f>
        <v>2022</v>
      </c>
      <c r="S880" s="2" t="str">
        <f>TEXT(Sheet1[[#This Row],[policy_end_date]],"mmm")</f>
        <v>Nov</v>
      </c>
      <c r="T880" s="2" t="str">
        <f>IF(Sheet1[[#This Row],[status]]="Active","Active","Inactive")</f>
        <v>Active</v>
      </c>
      <c r="U880" s="6">
        <f>Sheet1[[#This Row],[coverage_amount]]/Sheet1[[#This Row],[annual_premium]]</f>
        <v>23.515552572135462</v>
      </c>
    </row>
    <row r="881" spans="1:21" x14ac:dyDescent="0.3">
      <c r="A881" s="2" t="s">
        <v>1905</v>
      </c>
      <c r="B881" s="2" t="s">
        <v>1083</v>
      </c>
      <c r="C881" s="2" t="s">
        <v>39</v>
      </c>
      <c r="D881" s="51">
        <v>916486.27</v>
      </c>
      <c r="E881" s="51">
        <v>44019.14</v>
      </c>
      <c r="F881" s="1">
        <v>44621</v>
      </c>
      <c r="G881" s="1">
        <v>45172</v>
      </c>
      <c r="H881" s="2" t="s">
        <v>1442</v>
      </c>
      <c r="I881" s="2" t="s">
        <v>29</v>
      </c>
      <c r="J881">
        <f>Sheet1[[#This Row],[policy_end_date]]-Sheet1[[#This Row],[policy_start_date]]</f>
        <v>551</v>
      </c>
      <c r="K881" s="5">
        <f>(Sheet1[[#This Row],[policy_end_date]]-Sheet1[[#This Row],[policy_start_date]])/365</f>
        <v>1.5095890410958903</v>
      </c>
      <c r="L881" s="2" t="str">
        <f>IF(Sheet1[[#This Row],[coverage_amount]]&lt;300000,"Low",IF(Sheet1[[#This Row],[coverage_amount]]&lt;700000,"Medium","High"))</f>
        <v>High</v>
      </c>
      <c r="M881" s="2" t="str">
        <f>IF(Sheet1[[#This Row],[annual_premium]]&lt;15000,"Low",IF(Sheet1[[#This Row],[annual_premium]]&lt;35000,"Medium","High"))</f>
        <v>High</v>
      </c>
      <c r="N881" s="2">
        <f>YEAR(Sheet1[[#This Row],[policy_start_date]])</f>
        <v>2022</v>
      </c>
      <c r="O881" s="2" t="str">
        <f>TEXT(Sheet1[[#This Row],[policy_start_date]],"mmm")</f>
        <v>Mar</v>
      </c>
      <c r="P881" s="2" t="str">
        <f>"Q"&amp;ROUNDUP(MONTH(Sheet1[[#This Row],[policy_start_date]])/3,0)</f>
        <v>Q1</v>
      </c>
      <c r="Q881" s="2">
        <f ca="1">DATEDIF(Sheet1[[#This Row],[policy_start_date]],TODAY(),"D")</f>
        <v>1611</v>
      </c>
      <c r="R881" s="2">
        <f>YEAR(Sheet1[[#This Row],[policy_end_date]])</f>
        <v>2023</v>
      </c>
      <c r="S881" s="2" t="str">
        <f>TEXT(Sheet1[[#This Row],[policy_end_date]],"mmm")</f>
        <v>Sep</v>
      </c>
      <c r="T881" s="2" t="str">
        <f>IF(Sheet1[[#This Row],[status]]="Active","Active","Inactive")</f>
        <v>Inactive</v>
      </c>
      <c r="U881" s="6">
        <f>Sheet1[[#This Row],[coverage_amount]]/Sheet1[[#This Row],[annual_premium]]</f>
        <v>20.82017663225588</v>
      </c>
    </row>
    <row r="882" spans="1:21" x14ac:dyDescent="0.3">
      <c r="A882" s="2" t="s">
        <v>1906</v>
      </c>
      <c r="B882" s="2" t="s">
        <v>999</v>
      </c>
      <c r="C882" s="2" t="s">
        <v>27</v>
      </c>
      <c r="D882" s="51">
        <v>554683.16</v>
      </c>
      <c r="E882" s="51">
        <v>5323.88</v>
      </c>
      <c r="F882" s="1">
        <v>45328</v>
      </c>
      <c r="G882" s="1">
        <v>45735</v>
      </c>
      <c r="H882" s="2" t="s">
        <v>134</v>
      </c>
      <c r="I882" s="2" t="s">
        <v>13</v>
      </c>
      <c r="J882">
        <f>Sheet1[[#This Row],[policy_end_date]]-Sheet1[[#This Row],[policy_start_date]]</f>
        <v>407</v>
      </c>
      <c r="K882" s="5">
        <f>(Sheet1[[#This Row],[policy_end_date]]-Sheet1[[#This Row],[policy_start_date]])/365</f>
        <v>1.1150684931506849</v>
      </c>
      <c r="L882" s="2" t="str">
        <f>IF(Sheet1[[#This Row],[coverage_amount]]&lt;300000,"Low",IF(Sheet1[[#This Row],[coverage_amount]]&lt;700000,"Medium","High"))</f>
        <v>Medium</v>
      </c>
      <c r="M882" s="2" t="str">
        <f>IF(Sheet1[[#This Row],[annual_premium]]&lt;15000,"Low",IF(Sheet1[[#This Row],[annual_premium]]&lt;35000,"Medium","High"))</f>
        <v>Low</v>
      </c>
      <c r="N882" s="2">
        <f>YEAR(Sheet1[[#This Row],[policy_start_date]])</f>
        <v>2024</v>
      </c>
      <c r="O882" s="2" t="str">
        <f>TEXT(Sheet1[[#This Row],[policy_start_date]],"mmm")</f>
        <v>Feb</v>
      </c>
      <c r="P882" s="2" t="str">
        <f>"Q"&amp;ROUNDUP(MONTH(Sheet1[[#This Row],[policy_start_date]])/3,0)</f>
        <v>Q1</v>
      </c>
      <c r="Q882" s="2">
        <f ca="1">DATEDIF(Sheet1[[#This Row],[policy_start_date]],TODAY(),"D")</f>
        <v>904</v>
      </c>
      <c r="R882" s="2">
        <f>YEAR(Sheet1[[#This Row],[policy_end_date]])</f>
        <v>2025</v>
      </c>
      <c r="S882" s="2" t="str">
        <f>TEXT(Sheet1[[#This Row],[policy_end_date]],"mmm")</f>
        <v>Mar</v>
      </c>
      <c r="T882" s="2" t="str">
        <f>IF(Sheet1[[#This Row],[status]]="Active","Active","Inactive")</f>
        <v>Active</v>
      </c>
      <c r="U882" s="6">
        <f>Sheet1[[#This Row],[coverage_amount]]/Sheet1[[#This Row],[annual_premium]]</f>
        <v>104.1877653140191</v>
      </c>
    </row>
    <row r="883" spans="1:21" x14ac:dyDescent="0.3">
      <c r="A883" s="2" t="s">
        <v>1907</v>
      </c>
      <c r="B883" s="2" t="s">
        <v>1908</v>
      </c>
      <c r="C883" s="2" t="s">
        <v>16</v>
      </c>
      <c r="D883" s="51">
        <v>618278.39</v>
      </c>
      <c r="E883" s="51">
        <v>38249.730000000003</v>
      </c>
      <c r="F883" s="1">
        <v>44579</v>
      </c>
      <c r="G883" s="1">
        <v>45403</v>
      </c>
      <c r="H883" s="2" t="s">
        <v>648</v>
      </c>
      <c r="I883" s="2" t="s">
        <v>29</v>
      </c>
      <c r="J883">
        <f>Sheet1[[#This Row],[policy_end_date]]-Sheet1[[#This Row],[policy_start_date]]</f>
        <v>824</v>
      </c>
      <c r="K883" s="5">
        <f>(Sheet1[[#This Row],[policy_end_date]]-Sheet1[[#This Row],[policy_start_date]])/365</f>
        <v>2.2575342465753425</v>
      </c>
      <c r="L883" s="2" t="str">
        <f>IF(Sheet1[[#This Row],[coverage_amount]]&lt;300000,"Low",IF(Sheet1[[#This Row],[coverage_amount]]&lt;700000,"Medium","High"))</f>
        <v>Medium</v>
      </c>
      <c r="M883" s="2" t="str">
        <f>IF(Sheet1[[#This Row],[annual_premium]]&lt;15000,"Low",IF(Sheet1[[#This Row],[annual_premium]]&lt;35000,"Medium","High"))</f>
        <v>High</v>
      </c>
      <c r="N883" s="2">
        <f>YEAR(Sheet1[[#This Row],[policy_start_date]])</f>
        <v>2022</v>
      </c>
      <c r="O883" s="2" t="str">
        <f>TEXT(Sheet1[[#This Row],[policy_start_date]],"mmm")</f>
        <v>Jan</v>
      </c>
      <c r="P883" s="2" t="str">
        <f>"Q"&amp;ROUNDUP(MONTH(Sheet1[[#This Row],[policy_start_date]])/3,0)</f>
        <v>Q1</v>
      </c>
      <c r="Q883" s="2">
        <f ca="1">DATEDIF(Sheet1[[#This Row],[policy_start_date]],TODAY(),"D")</f>
        <v>1653</v>
      </c>
      <c r="R883" s="2">
        <f>YEAR(Sheet1[[#This Row],[policy_end_date]])</f>
        <v>2024</v>
      </c>
      <c r="S883" s="2" t="str">
        <f>TEXT(Sheet1[[#This Row],[policy_end_date]],"mmm")</f>
        <v>Apr</v>
      </c>
      <c r="T883" s="2" t="str">
        <f>IF(Sheet1[[#This Row],[status]]="Active","Active","Inactive")</f>
        <v>Inactive</v>
      </c>
      <c r="U883" s="6">
        <f>Sheet1[[#This Row],[coverage_amount]]/Sheet1[[#This Row],[annual_premium]]</f>
        <v>16.16425501565632</v>
      </c>
    </row>
    <row r="884" spans="1:21" x14ac:dyDescent="0.3">
      <c r="A884" s="2" t="s">
        <v>1909</v>
      </c>
      <c r="B884" s="2" t="s">
        <v>1688</v>
      </c>
      <c r="C884" s="2" t="s">
        <v>16</v>
      </c>
      <c r="D884" s="51">
        <v>935499.41</v>
      </c>
      <c r="E884" s="51">
        <v>36025.11</v>
      </c>
      <c r="F884" s="1">
        <v>44838</v>
      </c>
      <c r="G884" s="1">
        <v>45260</v>
      </c>
      <c r="H884" s="2" t="s">
        <v>332</v>
      </c>
      <c r="I884" s="2" t="s">
        <v>18</v>
      </c>
      <c r="J884">
        <f>Sheet1[[#This Row],[policy_end_date]]-Sheet1[[#This Row],[policy_start_date]]</f>
        <v>422</v>
      </c>
      <c r="K884" s="5">
        <f>(Sheet1[[#This Row],[policy_end_date]]-Sheet1[[#This Row],[policy_start_date]])/365</f>
        <v>1.1561643835616437</v>
      </c>
      <c r="L884" s="2" t="str">
        <f>IF(Sheet1[[#This Row],[coverage_amount]]&lt;300000,"Low",IF(Sheet1[[#This Row],[coverage_amount]]&lt;700000,"Medium","High"))</f>
        <v>High</v>
      </c>
      <c r="M884" s="2" t="str">
        <f>IF(Sheet1[[#This Row],[annual_premium]]&lt;15000,"Low",IF(Sheet1[[#This Row],[annual_premium]]&lt;35000,"Medium","High"))</f>
        <v>High</v>
      </c>
      <c r="N884" s="2">
        <f>YEAR(Sheet1[[#This Row],[policy_start_date]])</f>
        <v>2022</v>
      </c>
      <c r="O884" s="2" t="str">
        <f>TEXT(Sheet1[[#This Row],[policy_start_date]],"mmm")</f>
        <v>Oct</v>
      </c>
      <c r="P884" s="2" t="str">
        <f>"Q"&amp;ROUNDUP(MONTH(Sheet1[[#This Row],[policy_start_date]])/3,0)</f>
        <v>Q4</v>
      </c>
      <c r="Q884" s="2">
        <f ca="1">DATEDIF(Sheet1[[#This Row],[policy_start_date]],TODAY(),"D")</f>
        <v>1394</v>
      </c>
      <c r="R884" s="2">
        <f>YEAR(Sheet1[[#This Row],[policy_end_date]])</f>
        <v>2023</v>
      </c>
      <c r="S884" s="2" t="str">
        <f>TEXT(Sheet1[[#This Row],[policy_end_date]],"mmm")</f>
        <v>Nov</v>
      </c>
      <c r="T884" s="2" t="str">
        <f>IF(Sheet1[[#This Row],[status]]="Active","Active","Inactive")</f>
        <v>Inactive</v>
      </c>
      <c r="U884" s="6">
        <f>Sheet1[[#This Row],[coverage_amount]]/Sheet1[[#This Row],[annual_premium]]</f>
        <v>25.967982054739043</v>
      </c>
    </row>
    <row r="885" spans="1:21" x14ac:dyDescent="0.3">
      <c r="A885" s="2" t="s">
        <v>1910</v>
      </c>
      <c r="B885" s="2" t="s">
        <v>1563</v>
      </c>
      <c r="C885" s="2" t="s">
        <v>35</v>
      </c>
      <c r="D885" s="51">
        <v>391962.64</v>
      </c>
      <c r="E885" s="51">
        <v>28012.65</v>
      </c>
      <c r="F885" s="1">
        <v>45339</v>
      </c>
      <c r="G885" s="1">
        <v>45475</v>
      </c>
      <c r="H885" s="2" t="s">
        <v>435</v>
      </c>
      <c r="I885" s="2" t="s">
        <v>18</v>
      </c>
      <c r="J885">
        <f>Sheet1[[#This Row],[policy_end_date]]-Sheet1[[#This Row],[policy_start_date]]</f>
        <v>136</v>
      </c>
      <c r="K885" s="5">
        <f>(Sheet1[[#This Row],[policy_end_date]]-Sheet1[[#This Row],[policy_start_date]])/365</f>
        <v>0.37260273972602742</v>
      </c>
      <c r="L885" s="2" t="str">
        <f>IF(Sheet1[[#This Row],[coverage_amount]]&lt;300000,"Low",IF(Sheet1[[#This Row],[coverage_amount]]&lt;700000,"Medium","High"))</f>
        <v>Medium</v>
      </c>
      <c r="M885" s="2" t="str">
        <f>IF(Sheet1[[#This Row],[annual_premium]]&lt;15000,"Low",IF(Sheet1[[#This Row],[annual_premium]]&lt;35000,"Medium","High"))</f>
        <v>Medium</v>
      </c>
      <c r="N885" s="2">
        <f>YEAR(Sheet1[[#This Row],[policy_start_date]])</f>
        <v>2024</v>
      </c>
      <c r="O885" s="2" t="str">
        <f>TEXT(Sheet1[[#This Row],[policy_start_date]],"mmm")</f>
        <v>Feb</v>
      </c>
      <c r="P885" s="2" t="str">
        <f>"Q"&amp;ROUNDUP(MONTH(Sheet1[[#This Row],[policy_start_date]])/3,0)</f>
        <v>Q1</v>
      </c>
      <c r="Q885" s="2">
        <f ca="1">DATEDIF(Sheet1[[#This Row],[policy_start_date]],TODAY(),"D")</f>
        <v>893</v>
      </c>
      <c r="R885" s="2">
        <f>YEAR(Sheet1[[#This Row],[policy_end_date]])</f>
        <v>2024</v>
      </c>
      <c r="S885" s="2" t="str">
        <f>TEXT(Sheet1[[#This Row],[policy_end_date]],"mmm")</f>
        <v>Jul</v>
      </c>
      <c r="T885" s="2" t="str">
        <f>IF(Sheet1[[#This Row],[status]]="Active","Active","Inactive")</f>
        <v>Inactive</v>
      </c>
      <c r="U885" s="6">
        <f>Sheet1[[#This Row],[coverage_amount]]/Sheet1[[#This Row],[annual_premium]]</f>
        <v>13.992344173078948</v>
      </c>
    </row>
    <row r="886" spans="1:21" x14ac:dyDescent="0.3">
      <c r="A886" s="2" t="s">
        <v>1911</v>
      </c>
      <c r="B886" s="2" t="s">
        <v>1573</v>
      </c>
      <c r="C886" s="2" t="s">
        <v>35</v>
      </c>
      <c r="D886" s="51">
        <v>821992.7</v>
      </c>
      <c r="E886" s="51">
        <v>43648.65</v>
      </c>
      <c r="F886" s="1">
        <v>45415</v>
      </c>
      <c r="G886" s="1">
        <v>45585</v>
      </c>
      <c r="H886" s="2" t="s">
        <v>1437</v>
      </c>
      <c r="I886" s="2" t="s">
        <v>29</v>
      </c>
      <c r="J886">
        <f>Sheet1[[#This Row],[policy_end_date]]-Sheet1[[#This Row],[policy_start_date]]</f>
        <v>170</v>
      </c>
      <c r="K886" s="5">
        <f>(Sheet1[[#This Row],[policy_end_date]]-Sheet1[[#This Row],[policy_start_date]])/365</f>
        <v>0.46575342465753422</v>
      </c>
      <c r="L886" s="2" t="str">
        <f>IF(Sheet1[[#This Row],[coverage_amount]]&lt;300000,"Low",IF(Sheet1[[#This Row],[coverage_amount]]&lt;700000,"Medium","High"))</f>
        <v>High</v>
      </c>
      <c r="M886" s="2" t="str">
        <f>IF(Sheet1[[#This Row],[annual_premium]]&lt;15000,"Low",IF(Sheet1[[#This Row],[annual_premium]]&lt;35000,"Medium","High"))</f>
        <v>High</v>
      </c>
      <c r="N886" s="2">
        <f>YEAR(Sheet1[[#This Row],[policy_start_date]])</f>
        <v>2024</v>
      </c>
      <c r="O886" s="2" t="str">
        <f>TEXT(Sheet1[[#This Row],[policy_start_date]],"mmm")</f>
        <v>May</v>
      </c>
      <c r="P886" s="2" t="str">
        <f>"Q"&amp;ROUNDUP(MONTH(Sheet1[[#This Row],[policy_start_date]])/3,0)</f>
        <v>Q2</v>
      </c>
      <c r="Q886" s="2">
        <f ca="1">DATEDIF(Sheet1[[#This Row],[policy_start_date]],TODAY(),"D")</f>
        <v>817</v>
      </c>
      <c r="R886" s="2">
        <f>YEAR(Sheet1[[#This Row],[policy_end_date]])</f>
        <v>2024</v>
      </c>
      <c r="S886" s="2" t="str">
        <f>TEXT(Sheet1[[#This Row],[policy_end_date]],"mmm")</f>
        <v>Oct</v>
      </c>
      <c r="T886" s="2" t="str">
        <f>IF(Sheet1[[#This Row],[status]]="Active","Active","Inactive")</f>
        <v>Inactive</v>
      </c>
      <c r="U886" s="6">
        <f>Sheet1[[#This Row],[coverage_amount]]/Sheet1[[#This Row],[annual_premium]]</f>
        <v>18.832030314797823</v>
      </c>
    </row>
    <row r="887" spans="1:21" x14ac:dyDescent="0.3">
      <c r="A887" s="2" t="s">
        <v>1912</v>
      </c>
      <c r="B887" s="2" t="s">
        <v>1525</v>
      </c>
      <c r="C887" s="2" t="s">
        <v>16</v>
      </c>
      <c r="D887" s="51">
        <v>193563.65</v>
      </c>
      <c r="E887" s="51">
        <v>36106.300000000003</v>
      </c>
      <c r="F887" s="1">
        <v>44789</v>
      </c>
      <c r="G887" s="1">
        <v>45238</v>
      </c>
      <c r="H887" s="2" t="s">
        <v>231</v>
      </c>
      <c r="I887" s="2" t="s">
        <v>13</v>
      </c>
      <c r="J887">
        <f>Sheet1[[#This Row],[policy_end_date]]-Sheet1[[#This Row],[policy_start_date]]</f>
        <v>449</v>
      </c>
      <c r="K887" s="5">
        <f>(Sheet1[[#This Row],[policy_end_date]]-Sheet1[[#This Row],[policy_start_date]])/365</f>
        <v>1.2301369863013698</v>
      </c>
      <c r="L887" s="2" t="str">
        <f>IF(Sheet1[[#This Row],[coverage_amount]]&lt;300000,"Low",IF(Sheet1[[#This Row],[coverage_amount]]&lt;700000,"Medium","High"))</f>
        <v>Low</v>
      </c>
      <c r="M887" s="2" t="str">
        <f>IF(Sheet1[[#This Row],[annual_premium]]&lt;15000,"Low",IF(Sheet1[[#This Row],[annual_premium]]&lt;35000,"Medium","High"))</f>
        <v>High</v>
      </c>
      <c r="N887" s="2">
        <f>YEAR(Sheet1[[#This Row],[policy_start_date]])</f>
        <v>2022</v>
      </c>
      <c r="O887" s="2" t="str">
        <f>TEXT(Sheet1[[#This Row],[policy_start_date]],"mmm")</f>
        <v>Aug</v>
      </c>
      <c r="P887" s="2" t="str">
        <f>"Q"&amp;ROUNDUP(MONTH(Sheet1[[#This Row],[policy_start_date]])/3,0)</f>
        <v>Q3</v>
      </c>
      <c r="Q887" s="2">
        <f ca="1">DATEDIF(Sheet1[[#This Row],[policy_start_date]],TODAY(),"D")</f>
        <v>1443</v>
      </c>
      <c r="R887" s="2">
        <f>YEAR(Sheet1[[#This Row],[policy_end_date]])</f>
        <v>2023</v>
      </c>
      <c r="S887" s="2" t="str">
        <f>TEXT(Sheet1[[#This Row],[policy_end_date]],"mmm")</f>
        <v>Nov</v>
      </c>
      <c r="T887" s="2" t="str">
        <f>IF(Sheet1[[#This Row],[status]]="Active","Active","Inactive")</f>
        <v>Active</v>
      </c>
      <c r="U887" s="6">
        <f>Sheet1[[#This Row],[coverage_amount]]/Sheet1[[#This Row],[annual_premium]]</f>
        <v>5.3609383957924237</v>
      </c>
    </row>
    <row r="888" spans="1:21" x14ac:dyDescent="0.3">
      <c r="A888" s="2" t="s">
        <v>1913</v>
      </c>
      <c r="B888" s="2" t="s">
        <v>1914</v>
      </c>
      <c r="C888" s="2" t="s">
        <v>16</v>
      </c>
      <c r="D888" s="51">
        <v>205971.9</v>
      </c>
      <c r="E888" s="51">
        <v>18218.669999999998</v>
      </c>
      <c r="F888" s="1">
        <v>44554</v>
      </c>
      <c r="G888" s="1">
        <v>44613</v>
      </c>
      <c r="H888" s="2" t="s">
        <v>301</v>
      </c>
      <c r="I888" s="2" t="s">
        <v>13</v>
      </c>
      <c r="J888">
        <f>Sheet1[[#This Row],[policy_end_date]]-Sheet1[[#This Row],[policy_start_date]]</f>
        <v>59</v>
      </c>
      <c r="K888" s="5">
        <f>(Sheet1[[#This Row],[policy_end_date]]-Sheet1[[#This Row],[policy_start_date]])/365</f>
        <v>0.16164383561643836</v>
      </c>
      <c r="L888" s="2" t="str">
        <f>IF(Sheet1[[#This Row],[coverage_amount]]&lt;300000,"Low",IF(Sheet1[[#This Row],[coverage_amount]]&lt;700000,"Medium","High"))</f>
        <v>Low</v>
      </c>
      <c r="M888" s="2" t="str">
        <f>IF(Sheet1[[#This Row],[annual_premium]]&lt;15000,"Low",IF(Sheet1[[#This Row],[annual_premium]]&lt;35000,"Medium","High"))</f>
        <v>Medium</v>
      </c>
      <c r="N888" s="2">
        <f>YEAR(Sheet1[[#This Row],[policy_start_date]])</f>
        <v>2021</v>
      </c>
      <c r="O888" s="2" t="str">
        <f>TEXT(Sheet1[[#This Row],[policy_start_date]],"mmm")</f>
        <v>Dec</v>
      </c>
      <c r="P888" s="2" t="str">
        <f>"Q"&amp;ROUNDUP(MONTH(Sheet1[[#This Row],[policy_start_date]])/3,0)</f>
        <v>Q4</v>
      </c>
      <c r="Q888" s="2">
        <f ca="1">DATEDIF(Sheet1[[#This Row],[policy_start_date]],TODAY(),"D")</f>
        <v>1678</v>
      </c>
      <c r="R888" s="2">
        <f>YEAR(Sheet1[[#This Row],[policy_end_date]])</f>
        <v>2022</v>
      </c>
      <c r="S888" s="2" t="str">
        <f>TEXT(Sheet1[[#This Row],[policy_end_date]],"mmm")</f>
        <v>Feb</v>
      </c>
      <c r="T888" s="2" t="str">
        <f>IF(Sheet1[[#This Row],[status]]="Active","Active","Inactive")</f>
        <v>Active</v>
      </c>
      <c r="U888" s="6">
        <f>Sheet1[[#This Row],[coverage_amount]]/Sheet1[[#This Row],[annual_premium]]</f>
        <v>11.305539866521542</v>
      </c>
    </row>
    <row r="889" spans="1:21" x14ac:dyDescent="0.3">
      <c r="A889" s="2" t="s">
        <v>1915</v>
      </c>
      <c r="B889" s="2" t="s">
        <v>1916</v>
      </c>
      <c r="C889" s="2" t="s">
        <v>11</v>
      </c>
      <c r="D889" s="51">
        <v>738362.44</v>
      </c>
      <c r="E889" s="51">
        <v>36263</v>
      </c>
      <c r="F889" s="1">
        <v>45014</v>
      </c>
      <c r="G889" s="1">
        <v>45690</v>
      </c>
      <c r="H889" s="2" t="s">
        <v>139</v>
      </c>
      <c r="I889" s="2" t="s">
        <v>13</v>
      </c>
      <c r="J889">
        <f>Sheet1[[#This Row],[policy_end_date]]-Sheet1[[#This Row],[policy_start_date]]</f>
        <v>676</v>
      </c>
      <c r="K889" s="5">
        <f>(Sheet1[[#This Row],[policy_end_date]]-Sheet1[[#This Row],[policy_start_date]])/365</f>
        <v>1.8520547945205479</v>
      </c>
      <c r="L889" s="2" t="str">
        <f>IF(Sheet1[[#This Row],[coverage_amount]]&lt;300000,"Low",IF(Sheet1[[#This Row],[coverage_amount]]&lt;700000,"Medium","High"))</f>
        <v>High</v>
      </c>
      <c r="M889" s="2" t="str">
        <f>IF(Sheet1[[#This Row],[annual_premium]]&lt;15000,"Low",IF(Sheet1[[#This Row],[annual_premium]]&lt;35000,"Medium","High"))</f>
        <v>High</v>
      </c>
      <c r="N889" s="2">
        <f>YEAR(Sheet1[[#This Row],[policy_start_date]])</f>
        <v>2023</v>
      </c>
      <c r="O889" s="2" t="str">
        <f>TEXT(Sheet1[[#This Row],[policy_start_date]],"mmm")</f>
        <v>Mar</v>
      </c>
      <c r="P889" s="2" t="str">
        <f>"Q"&amp;ROUNDUP(MONTH(Sheet1[[#This Row],[policy_start_date]])/3,0)</f>
        <v>Q1</v>
      </c>
      <c r="Q889" s="2">
        <f ca="1">DATEDIF(Sheet1[[#This Row],[policy_start_date]],TODAY(),"D")</f>
        <v>1218</v>
      </c>
      <c r="R889" s="2">
        <f>YEAR(Sheet1[[#This Row],[policy_end_date]])</f>
        <v>2025</v>
      </c>
      <c r="S889" s="2" t="str">
        <f>TEXT(Sheet1[[#This Row],[policy_end_date]],"mmm")</f>
        <v>Feb</v>
      </c>
      <c r="T889" s="2" t="str">
        <f>IF(Sheet1[[#This Row],[status]]="Active","Active","Inactive")</f>
        <v>Active</v>
      </c>
      <c r="U889" s="6">
        <f>Sheet1[[#This Row],[coverage_amount]]/Sheet1[[#This Row],[annual_premium]]</f>
        <v>20.361317044921819</v>
      </c>
    </row>
    <row r="890" spans="1:21" x14ac:dyDescent="0.3">
      <c r="A890" s="2" t="s">
        <v>1917</v>
      </c>
      <c r="B890" s="2" t="s">
        <v>1918</v>
      </c>
      <c r="C890" s="2" t="s">
        <v>39</v>
      </c>
      <c r="D890" s="51">
        <v>945570.84</v>
      </c>
      <c r="E890" s="51">
        <v>18401.04</v>
      </c>
      <c r="F890" s="1">
        <v>45236</v>
      </c>
      <c r="G890" s="1">
        <v>45366</v>
      </c>
      <c r="H890" s="2" t="s">
        <v>881</v>
      </c>
      <c r="I890" s="2" t="s">
        <v>29</v>
      </c>
      <c r="J890">
        <f>Sheet1[[#This Row],[policy_end_date]]-Sheet1[[#This Row],[policy_start_date]]</f>
        <v>130</v>
      </c>
      <c r="K890" s="5">
        <f>(Sheet1[[#This Row],[policy_end_date]]-Sheet1[[#This Row],[policy_start_date]])/365</f>
        <v>0.35616438356164382</v>
      </c>
      <c r="L890" s="2" t="str">
        <f>IF(Sheet1[[#This Row],[coverage_amount]]&lt;300000,"Low",IF(Sheet1[[#This Row],[coverage_amount]]&lt;700000,"Medium","High"))</f>
        <v>High</v>
      </c>
      <c r="M890" s="2" t="str">
        <f>IF(Sheet1[[#This Row],[annual_premium]]&lt;15000,"Low",IF(Sheet1[[#This Row],[annual_premium]]&lt;35000,"Medium","High"))</f>
        <v>Medium</v>
      </c>
      <c r="N890" s="2">
        <f>YEAR(Sheet1[[#This Row],[policy_start_date]])</f>
        <v>2023</v>
      </c>
      <c r="O890" s="2" t="str">
        <f>TEXT(Sheet1[[#This Row],[policy_start_date]],"mmm")</f>
        <v>Nov</v>
      </c>
      <c r="P890" s="2" t="str">
        <f>"Q"&amp;ROUNDUP(MONTH(Sheet1[[#This Row],[policy_start_date]])/3,0)</f>
        <v>Q4</v>
      </c>
      <c r="Q890" s="2">
        <f ca="1">DATEDIF(Sheet1[[#This Row],[policy_start_date]],TODAY(),"D")</f>
        <v>996</v>
      </c>
      <c r="R890" s="2">
        <f>YEAR(Sheet1[[#This Row],[policy_end_date]])</f>
        <v>2024</v>
      </c>
      <c r="S890" s="2" t="str">
        <f>TEXT(Sheet1[[#This Row],[policy_end_date]],"mmm")</f>
        <v>Mar</v>
      </c>
      <c r="T890" s="2" t="str">
        <f>IF(Sheet1[[#This Row],[status]]="Active","Active","Inactive")</f>
        <v>Inactive</v>
      </c>
      <c r="U890" s="6">
        <f>Sheet1[[#This Row],[coverage_amount]]/Sheet1[[#This Row],[annual_premium]]</f>
        <v>51.386815093059951</v>
      </c>
    </row>
    <row r="891" spans="1:21" x14ac:dyDescent="0.3">
      <c r="A891" s="2" t="s">
        <v>1919</v>
      </c>
      <c r="B891" s="2" t="s">
        <v>1234</v>
      </c>
      <c r="C891" s="2" t="s">
        <v>16</v>
      </c>
      <c r="D891" s="51">
        <v>854430.76</v>
      </c>
      <c r="E891" s="51">
        <v>27364.1</v>
      </c>
      <c r="F891" s="1">
        <v>44480</v>
      </c>
      <c r="G891" s="1">
        <v>45761</v>
      </c>
      <c r="H891" s="2" t="s">
        <v>365</v>
      </c>
      <c r="I891" s="2" t="s">
        <v>13</v>
      </c>
      <c r="J891">
        <f>Sheet1[[#This Row],[policy_end_date]]-Sheet1[[#This Row],[policy_start_date]]</f>
        <v>1281</v>
      </c>
      <c r="K891" s="5">
        <f>(Sheet1[[#This Row],[policy_end_date]]-Sheet1[[#This Row],[policy_start_date]])/365</f>
        <v>3.5095890410958903</v>
      </c>
      <c r="L891" s="2" t="str">
        <f>IF(Sheet1[[#This Row],[coverage_amount]]&lt;300000,"Low",IF(Sheet1[[#This Row],[coverage_amount]]&lt;700000,"Medium","High"))</f>
        <v>High</v>
      </c>
      <c r="M891" s="2" t="str">
        <f>IF(Sheet1[[#This Row],[annual_premium]]&lt;15000,"Low",IF(Sheet1[[#This Row],[annual_premium]]&lt;35000,"Medium","High"))</f>
        <v>Medium</v>
      </c>
      <c r="N891" s="2">
        <f>YEAR(Sheet1[[#This Row],[policy_start_date]])</f>
        <v>2021</v>
      </c>
      <c r="O891" s="2" t="str">
        <f>TEXT(Sheet1[[#This Row],[policy_start_date]],"mmm")</f>
        <v>Oct</v>
      </c>
      <c r="P891" s="2" t="str">
        <f>"Q"&amp;ROUNDUP(MONTH(Sheet1[[#This Row],[policy_start_date]])/3,0)</f>
        <v>Q4</v>
      </c>
      <c r="Q891" s="2">
        <f ca="1">DATEDIF(Sheet1[[#This Row],[policy_start_date]],TODAY(),"D")</f>
        <v>1752</v>
      </c>
      <c r="R891" s="2">
        <f>YEAR(Sheet1[[#This Row],[policy_end_date]])</f>
        <v>2025</v>
      </c>
      <c r="S891" s="2" t="str">
        <f>TEXT(Sheet1[[#This Row],[policy_end_date]],"mmm")</f>
        <v>Apr</v>
      </c>
      <c r="T891" s="2" t="str">
        <f>IF(Sheet1[[#This Row],[status]]="Active","Active","Inactive")</f>
        <v>Active</v>
      </c>
      <c r="U891" s="6">
        <f>Sheet1[[#This Row],[coverage_amount]]/Sheet1[[#This Row],[annual_premium]]</f>
        <v>31.224515332132249</v>
      </c>
    </row>
    <row r="892" spans="1:21" x14ac:dyDescent="0.3">
      <c r="A892" s="2" t="s">
        <v>1920</v>
      </c>
      <c r="B892" s="2" t="s">
        <v>1921</v>
      </c>
      <c r="C892" s="2" t="s">
        <v>16</v>
      </c>
      <c r="D892" s="51">
        <v>411903.05</v>
      </c>
      <c r="E892" s="51">
        <v>20745.88</v>
      </c>
      <c r="F892" s="1">
        <v>44167</v>
      </c>
      <c r="G892" s="1">
        <v>44249</v>
      </c>
      <c r="H892" s="2" t="s">
        <v>471</v>
      </c>
      <c r="I892" s="2" t="s">
        <v>18</v>
      </c>
      <c r="J892">
        <f>Sheet1[[#This Row],[policy_end_date]]-Sheet1[[#This Row],[policy_start_date]]</f>
        <v>82</v>
      </c>
      <c r="K892" s="5">
        <f>(Sheet1[[#This Row],[policy_end_date]]-Sheet1[[#This Row],[policy_start_date]])/365</f>
        <v>0.22465753424657534</v>
      </c>
      <c r="L892" s="2" t="str">
        <f>IF(Sheet1[[#This Row],[coverage_amount]]&lt;300000,"Low",IF(Sheet1[[#This Row],[coverage_amount]]&lt;700000,"Medium","High"))</f>
        <v>Medium</v>
      </c>
      <c r="M892" s="2" t="str">
        <f>IF(Sheet1[[#This Row],[annual_premium]]&lt;15000,"Low",IF(Sheet1[[#This Row],[annual_premium]]&lt;35000,"Medium","High"))</f>
        <v>Medium</v>
      </c>
      <c r="N892" s="2">
        <f>YEAR(Sheet1[[#This Row],[policy_start_date]])</f>
        <v>2020</v>
      </c>
      <c r="O892" s="2" t="str">
        <f>TEXT(Sheet1[[#This Row],[policy_start_date]],"mmm")</f>
        <v>Dec</v>
      </c>
      <c r="P892" s="2" t="str">
        <f>"Q"&amp;ROUNDUP(MONTH(Sheet1[[#This Row],[policy_start_date]])/3,0)</f>
        <v>Q4</v>
      </c>
      <c r="Q892" s="2">
        <f ca="1">DATEDIF(Sheet1[[#This Row],[policy_start_date]],TODAY(),"D")</f>
        <v>2065</v>
      </c>
      <c r="R892" s="2">
        <f>YEAR(Sheet1[[#This Row],[policy_end_date]])</f>
        <v>2021</v>
      </c>
      <c r="S892" s="2" t="str">
        <f>TEXT(Sheet1[[#This Row],[policy_end_date]],"mmm")</f>
        <v>Feb</v>
      </c>
      <c r="T892" s="2" t="str">
        <f>IF(Sheet1[[#This Row],[status]]="Active","Active","Inactive")</f>
        <v>Inactive</v>
      </c>
      <c r="U892" s="6">
        <f>Sheet1[[#This Row],[coverage_amount]]/Sheet1[[#This Row],[annual_premium]]</f>
        <v>19.854691630338166</v>
      </c>
    </row>
    <row r="893" spans="1:21" x14ac:dyDescent="0.3">
      <c r="A893" s="2" t="s">
        <v>1922</v>
      </c>
      <c r="B893" s="2" t="s">
        <v>1608</v>
      </c>
      <c r="C893" s="2" t="s">
        <v>35</v>
      </c>
      <c r="D893" s="51">
        <v>936027.22</v>
      </c>
      <c r="E893" s="51">
        <v>40648.199999999997</v>
      </c>
      <c r="F893" s="1">
        <v>44951</v>
      </c>
      <c r="G893" s="1">
        <v>45351</v>
      </c>
      <c r="H893" s="2" t="s">
        <v>1771</v>
      </c>
      <c r="I893" s="2" t="s">
        <v>18</v>
      </c>
      <c r="J893">
        <f>Sheet1[[#This Row],[policy_end_date]]-Sheet1[[#This Row],[policy_start_date]]</f>
        <v>400</v>
      </c>
      <c r="K893" s="5">
        <f>(Sheet1[[#This Row],[policy_end_date]]-Sheet1[[#This Row],[policy_start_date]])/365</f>
        <v>1.095890410958904</v>
      </c>
      <c r="L893" s="2" t="str">
        <f>IF(Sheet1[[#This Row],[coverage_amount]]&lt;300000,"Low",IF(Sheet1[[#This Row],[coverage_amount]]&lt;700000,"Medium","High"))</f>
        <v>High</v>
      </c>
      <c r="M893" s="2" t="str">
        <f>IF(Sheet1[[#This Row],[annual_premium]]&lt;15000,"Low",IF(Sheet1[[#This Row],[annual_premium]]&lt;35000,"Medium","High"))</f>
        <v>High</v>
      </c>
      <c r="N893" s="2">
        <f>YEAR(Sheet1[[#This Row],[policy_start_date]])</f>
        <v>2023</v>
      </c>
      <c r="O893" s="2" t="str">
        <f>TEXT(Sheet1[[#This Row],[policy_start_date]],"mmm")</f>
        <v>Jan</v>
      </c>
      <c r="P893" s="2" t="str">
        <f>"Q"&amp;ROUNDUP(MONTH(Sheet1[[#This Row],[policy_start_date]])/3,0)</f>
        <v>Q1</v>
      </c>
      <c r="Q893" s="2">
        <f ca="1">DATEDIF(Sheet1[[#This Row],[policy_start_date]],TODAY(),"D")</f>
        <v>1281</v>
      </c>
      <c r="R893" s="2">
        <f>YEAR(Sheet1[[#This Row],[policy_end_date]])</f>
        <v>2024</v>
      </c>
      <c r="S893" s="2" t="str">
        <f>TEXT(Sheet1[[#This Row],[policy_end_date]],"mmm")</f>
        <v>Feb</v>
      </c>
      <c r="T893" s="2" t="str">
        <f>IF(Sheet1[[#This Row],[status]]="Active","Active","Inactive")</f>
        <v>Inactive</v>
      </c>
      <c r="U893" s="6">
        <f>Sheet1[[#This Row],[coverage_amount]]/Sheet1[[#This Row],[annual_premium]]</f>
        <v>23.027519545760946</v>
      </c>
    </row>
    <row r="894" spans="1:21" x14ac:dyDescent="0.3">
      <c r="A894" s="2" t="s">
        <v>1923</v>
      </c>
      <c r="B894" s="2" t="s">
        <v>1924</v>
      </c>
      <c r="C894" s="2" t="s">
        <v>39</v>
      </c>
      <c r="D894" s="51">
        <v>564199.63</v>
      </c>
      <c r="E894" s="51">
        <v>6834.94</v>
      </c>
      <c r="F894" s="1">
        <v>44896</v>
      </c>
      <c r="G894" s="1">
        <v>45037</v>
      </c>
      <c r="H894" s="2" t="s">
        <v>368</v>
      </c>
      <c r="I894" s="2" t="s">
        <v>18</v>
      </c>
      <c r="J894">
        <f>Sheet1[[#This Row],[policy_end_date]]-Sheet1[[#This Row],[policy_start_date]]</f>
        <v>141</v>
      </c>
      <c r="K894" s="5">
        <f>(Sheet1[[#This Row],[policy_end_date]]-Sheet1[[#This Row],[policy_start_date]])/365</f>
        <v>0.38630136986301372</v>
      </c>
      <c r="L894" s="2" t="str">
        <f>IF(Sheet1[[#This Row],[coverage_amount]]&lt;300000,"Low",IF(Sheet1[[#This Row],[coverage_amount]]&lt;700000,"Medium","High"))</f>
        <v>Medium</v>
      </c>
      <c r="M894" s="2" t="str">
        <f>IF(Sheet1[[#This Row],[annual_premium]]&lt;15000,"Low",IF(Sheet1[[#This Row],[annual_premium]]&lt;35000,"Medium","High"))</f>
        <v>Low</v>
      </c>
      <c r="N894" s="2">
        <f>YEAR(Sheet1[[#This Row],[policy_start_date]])</f>
        <v>2022</v>
      </c>
      <c r="O894" s="2" t="str">
        <f>TEXT(Sheet1[[#This Row],[policy_start_date]],"mmm")</f>
        <v>Dec</v>
      </c>
      <c r="P894" s="2" t="str">
        <f>"Q"&amp;ROUNDUP(MONTH(Sheet1[[#This Row],[policy_start_date]])/3,0)</f>
        <v>Q4</v>
      </c>
      <c r="Q894" s="2">
        <f ca="1">DATEDIF(Sheet1[[#This Row],[policy_start_date]],TODAY(),"D")</f>
        <v>1336</v>
      </c>
      <c r="R894" s="2">
        <f>YEAR(Sheet1[[#This Row],[policy_end_date]])</f>
        <v>2023</v>
      </c>
      <c r="S894" s="2" t="str">
        <f>TEXT(Sheet1[[#This Row],[policy_end_date]],"mmm")</f>
        <v>Apr</v>
      </c>
      <c r="T894" s="2" t="str">
        <f>IF(Sheet1[[#This Row],[status]]="Active","Active","Inactive")</f>
        <v>Inactive</v>
      </c>
      <c r="U894" s="6">
        <f>Sheet1[[#This Row],[coverage_amount]]/Sheet1[[#This Row],[annual_premium]]</f>
        <v>82.546391043666816</v>
      </c>
    </row>
    <row r="895" spans="1:21" x14ac:dyDescent="0.3">
      <c r="A895" s="2" t="s">
        <v>1925</v>
      </c>
      <c r="B895" s="2" t="s">
        <v>990</v>
      </c>
      <c r="C895" s="2" t="s">
        <v>35</v>
      </c>
      <c r="D895" s="51">
        <v>962426.68</v>
      </c>
      <c r="E895" s="51">
        <v>15921.79</v>
      </c>
      <c r="F895" s="1">
        <v>44810</v>
      </c>
      <c r="G895" s="1">
        <v>45823</v>
      </c>
      <c r="H895" s="2" t="s">
        <v>456</v>
      </c>
      <c r="I895" s="2" t="s">
        <v>29</v>
      </c>
      <c r="J895">
        <f>Sheet1[[#This Row],[policy_end_date]]-Sheet1[[#This Row],[policy_start_date]]</f>
        <v>1013</v>
      </c>
      <c r="K895" s="5">
        <f>(Sheet1[[#This Row],[policy_end_date]]-Sheet1[[#This Row],[policy_start_date]])/365</f>
        <v>2.7753424657534245</v>
      </c>
      <c r="L895" s="2" t="str">
        <f>IF(Sheet1[[#This Row],[coverage_amount]]&lt;300000,"Low",IF(Sheet1[[#This Row],[coverage_amount]]&lt;700000,"Medium","High"))</f>
        <v>High</v>
      </c>
      <c r="M895" s="2" t="str">
        <f>IF(Sheet1[[#This Row],[annual_premium]]&lt;15000,"Low",IF(Sheet1[[#This Row],[annual_premium]]&lt;35000,"Medium","High"))</f>
        <v>Medium</v>
      </c>
      <c r="N895" s="2">
        <f>YEAR(Sheet1[[#This Row],[policy_start_date]])</f>
        <v>2022</v>
      </c>
      <c r="O895" s="2" t="str">
        <f>TEXT(Sheet1[[#This Row],[policy_start_date]],"mmm")</f>
        <v>Sep</v>
      </c>
      <c r="P895" s="2" t="str">
        <f>"Q"&amp;ROUNDUP(MONTH(Sheet1[[#This Row],[policy_start_date]])/3,0)</f>
        <v>Q3</v>
      </c>
      <c r="Q895" s="2">
        <f ca="1">DATEDIF(Sheet1[[#This Row],[policy_start_date]],TODAY(),"D")</f>
        <v>1422</v>
      </c>
      <c r="R895" s="2">
        <f>YEAR(Sheet1[[#This Row],[policy_end_date]])</f>
        <v>2025</v>
      </c>
      <c r="S895" s="2" t="str">
        <f>TEXT(Sheet1[[#This Row],[policy_end_date]],"mmm")</f>
        <v>Jun</v>
      </c>
      <c r="T895" s="2" t="str">
        <f>IF(Sheet1[[#This Row],[status]]="Active","Active","Inactive")</f>
        <v>Inactive</v>
      </c>
      <c r="U895" s="6">
        <f>Sheet1[[#This Row],[coverage_amount]]/Sheet1[[#This Row],[annual_premium]]</f>
        <v>60.447140679534151</v>
      </c>
    </row>
    <row r="896" spans="1:21" x14ac:dyDescent="0.3">
      <c r="A896" s="2" t="s">
        <v>1926</v>
      </c>
      <c r="B896" s="2" t="s">
        <v>1927</v>
      </c>
      <c r="C896" s="2" t="s">
        <v>39</v>
      </c>
      <c r="D896" s="51">
        <v>789968</v>
      </c>
      <c r="E896" s="51">
        <v>4230.8999999999996</v>
      </c>
      <c r="F896" s="1">
        <v>44663</v>
      </c>
      <c r="G896" s="1">
        <v>45573</v>
      </c>
      <c r="H896" s="2" t="s">
        <v>394</v>
      </c>
      <c r="I896" s="2" t="s">
        <v>18</v>
      </c>
      <c r="J896">
        <f>Sheet1[[#This Row],[policy_end_date]]-Sheet1[[#This Row],[policy_start_date]]</f>
        <v>910</v>
      </c>
      <c r="K896" s="5">
        <f>(Sheet1[[#This Row],[policy_end_date]]-Sheet1[[#This Row],[policy_start_date]])/365</f>
        <v>2.493150684931507</v>
      </c>
      <c r="L896" s="2" t="str">
        <f>IF(Sheet1[[#This Row],[coverage_amount]]&lt;300000,"Low",IF(Sheet1[[#This Row],[coverage_amount]]&lt;700000,"Medium","High"))</f>
        <v>High</v>
      </c>
      <c r="M896" s="2" t="str">
        <f>IF(Sheet1[[#This Row],[annual_premium]]&lt;15000,"Low",IF(Sheet1[[#This Row],[annual_premium]]&lt;35000,"Medium","High"))</f>
        <v>Low</v>
      </c>
      <c r="N896" s="2">
        <f>YEAR(Sheet1[[#This Row],[policy_start_date]])</f>
        <v>2022</v>
      </c>
      <c r="O896" s="2" t="str">
        <f>TEXT(Sheet1[[#This Row],[policy_start_date]],"mmm")</f>
        <v>Apr</v>
      </c>
      <c r="P896" s="2" t="str">
        <f>"Q"&amp;ROUNDUP(MONTH(Sheet1[[#This Row],[policy_start_date]])/3,0)</f>
        <v>Q2</v>
      </c>
      <c r="Q896" s="2">
        <f ca="1">DATEDIF(Sheet1[[#This Row],[policy_start_date]],TODAY(),"D")</f>
        <v>1569</v>
      </c>
      <c r="R896" s="2">
        <f>YEAR(Sheet1[[#This Row],[policy_end_date]])</f>
        <v>2024</v>
      </c>
      <c r="S896" s="2" t="str">
        <f>TEXT(Sheet1[[#This Row],[policy_end_date]],"mmm")</f>
        <v>Oct</v>
      </c>
      <c r="T896" s="2" t="str">
        <f>IF(Sheet1[[#This Row],[status]]="Active","Active","Inactive")</f>
        <v>Inactive</v>
      </c>
      <c r="U896" s="6">
        <f>Sheet1[[#This Row],[coverage_amount]]/Sheet1[[#This Row],[annual_premium]]</f>
        <v>186.71393793282755</v>
      </c>
    </row>
    <row r="897" spans="1:21" x14ac:dyDescent="0.3">
      <c r="A897" s="2" t="s">
        <v>1928</v>
      </c>
      <c r="B897" s="2" t="s">
        <v>1929</v>
      </c>
      <c r="C897" s="2" t="s">
        <v>35</v>
      </c>
      <c r="D897" s="51">
        <v>304642.34999999998</v>
      </c>
      <c r="E897" s="51">
        <v>4984.41</v>
      </c>
      <c r="F897" s="1">
        <v>44349</v>
      </c>
      <c r="G897" s="1">
        <v>45516</v>
      </c>
      <c r="H897" s="2" t="s">
        <v>893</v>
      </c>
      <c r="I897" s="2" t="s">
        <v>13</v>
      </c>
      <c r="J897">
        <f>Sheet1[[#This Row],[policy_end_date]]-Sheet1[[#This Row],[policy_start_date]]</f>
        <v>1167</v>
      </c>
      <c r="K897" s="5">
        <f>(Sheet1[[#This Row],[policy_end_date]]-Sheet1[[#This Row],[policy_start_date]])/365</f>
        <v>3.1972602739726028</v>
      </c>
      <c r="L897" s="2" t="str">
        <f>IF(Sheet1[[#This Row],[coverage_amount]]&lt;300000,"Low",IF(Sheet1[[#This Row],[coverage_amount]]&lt;700000,"Medium","High"))</f>
        <v>Medium</v>
      </c>
      <c r="M897" s="2" t="str">
        <f>IF(Sheet1[[#This Row],[annual_premium]]&lt;15000,"Low",IF(Sheet1[[#This Row],[annual_premium]]&lt;35000,"Medium","High"))</f>
        <v>Low</v>
      </c>
      <c r="N897" s="2">
        <f>YEAR(Sheet1[[#This Row],[policy_start_date]])</f>
        <v>2021</v>
      </c>
      <c r="O897" s="2" t="str">
        <f>TEXT(Sheet1[[#This Row],[policy_start_date]],"mmm")</f>
        <v>Jun</v>
      </c>
      <c r="P897" s="2" t="str">
        <f>"Q"&amp;ROUNDUP(MONTH(Sheet1[[#This Row],[policy_start_date]])/3,0)</f>
        <v>Q2</v>
      </c>
      <c r="Q897" s="2">
        <f ca="1">DATEDIF(Sheet1[[#This Row],[policy_start_date]],TODAY(),"D")</f>
        <v>1883</v>
      </c>
      <c r="R897" s="2">
        <f>YEAR(Sheet1[[#This Row],[policy_end_date]])</f>
        <v>2024</v>
      </c>
      <c r="S897" s="2" t="str">
        <f>TEXT(Sheet1[[#This Row],[policy_end_date]],"mmm")</f>
        <v>Aug</v>
      </c>
      <c r="T897" s="2" t="str">
        <f>IF(Sheet1[[#This Row],[status]]="Active","Active","Inactive")</f>
        <v>Active</v>
      </c>
      <c r="U897" s="6">
        <f>Sheet1[[#This Row],[coverage_amount]]/Sheet1[[#This Row],[annual_premium]]</f>
        <v>61.119039164113701</v>
      </c>
    </row>
    <row r="898" spans="1:21" x14ac:dyDescent="0.3">
      <c r="A898" s="2" t="s">
        <v>1930</v>
      </c>
      <c r="B898" s="2" t="s">
        <v>1931</v>
      </c>
      <c r="C898" s="2" t="s">
        <v>11</v>
      </c>
      <c r="D898" s="51">
        <v>782239.87</v>
      </c>
      <c r="E898" s="51">
        <v>28484.16</v>
      </c>
      <c r="F898" s="1">
        <v>45064</v>
      </c>
      <c r="G898" s="1">
        <v>45449</v>
      </c>
      <c r="H898" s="2" t="s">
        <v>139</v>
      </c>
      <c r="I898" s="2" t="s">
        <v>13</v>
      </c>
      <c r="J898">
        <f>Sheet1[[#This Row],[policy_end_date]]-Sheet1[[#This Row],[policy_start_date]]</f>
        <v>385</v>
      </c>
      <c r="K898" s="5">
        <f>(Sheet1[[#This Row],[policy_end_date]]-Sheet1[[#This Row],[policy_start_date]])/365</f>
        <v>1.0547945205479452</v>
      </c>
      <c r="L898" s="2" t="str">
        <f>IF(Sheet1[[#This Row],[coverage_amount]]&lt;300000,"Low",IF(Sheet1[[#This Row],[coverage_amount]]&lt;700000,"Medium","High"))</f>
        <v>High</v>
      </c>
      <c r="M898" s="2" t="str">
        <f>IF(Sheet1[[#This Row],[annual_premium]]&lt;15000,"Low",IF(Sheet1[[#This Row],[annual_premium]]&lt;35000,"Medium","High"))</f>
        <v>Medium</v>
      </c>
      <c r="N898" s="2">
        <f>YEAR(Sheet1[[#This Row],[policy_start_date]])</f>
        <v>2023</v>
      </c>
      <c r="O898" s="2" t="str">
        <f>TEXT(Sheet1[[#This Row],[policy_start_date]],"mmm")</f>
        <v>May</v>
      </c>
      <c r="P898" s="2" t="str">
        <f>"Q"&amp;ROUNDUP(MONTH(Sheet1[[#This Row],[policy_start_date]])/3,0)</f>
        <v>Q2</v>
      </c>
      <c r="Q898" s="2">
        <f ca="1">DATEDIF(Sheet1[[#This Row],[policy_start_date]],TODAY(),"D")</f>
        <v>1168</v>
      </c>
      <c r="R898" s="2">
        <f>YEAR(Sheet1[[#This Row],[policy_end_date]])</f>
        <v>2024</v>
      </c>
      <c r="S898" s="2" t="str">
        <f>TEXT(Sheet1[[#This Row],[policy_end_date]],"mmm")</f>
        <v>Jun</v>
      </c>
      <c r="T898" s="2" t="str">
        <f>IF(Sheet1[[#This Row],[status]]="Active","Active","Inactive")</f>
        <v>Active</v>
      </c>
      <c r="U898" s="6">
        <f>Sheet1[[#This Row],[coverage_amount]]/Sheet1[[#This Row],[annual_premium]]</f>
        <v>27.462276226506241</v>
      </c>
    </row>
    <row r="899" spans="1:21" x14ac:dyDescent="0.3">
      <c r="A899" s="2" t="s">
        <v>1932</v>
      </c>
      <c r="B899" s="2" t="s">
        <v>1933</v>
      </c>
      <c r="C899" s="2" t="s">
        <v>11</v>
      </c>
      <c r="D899" s="51">
        <v>184141.3</v>
      </c>
      <c r="E899" s="51">
        <v>48378.35</v>
      </c>
      <c r="F899" s="1">
        <v>44390</v>
      </c>
      <c r="G899" s="1">
        <v>45387</v>
      </c>
      <c r="H899" s="2" t="s">
        <v>70</v>
      </c>
      <c r="I899" s="2" t="s">
        <v>18</v>
      </c>
      <c r="J899">
        <f>Sheet1[[#This Row],[policy_end_date]]-Sheet1[[#This Row],[policy_start_date]]</f>
        <v>997</v>
      </c>
      <c r="K899" s="5">
        <f>(Sheet1[[#This Row],[policy_end_date]]-Sheet1[[#This Row],[policy_start_date]])/365</f>
        <v>2.7315068493150685</v>
      </c>
      <c r="L899" s="2" t="str">
        <f>IF(Sheet1[[#This Row],[coverage_amount]]&lt;300000,"Low",IF(Sheet1[[#This Row],[coverage_amount]]&lt;700000,"Medium","High"))</f>
        <v>Low</v>
      </c>
      <c r="M899" s="2" t="str">
        <f>IF(Sheet1[[#This Row],[annual_premium]]&lt;15000,"Low",IF(Sheet1[[#This Row],[annual_premium]]&lt;35000,"Medium","High"))</f>
        <v>High</v>
      </c>
      <c r="N899" s="2">
        <f>YEAR(Sheet1[[#This Row],[policy_start_date]])</f>
        <v>2021</v>
      </c>
      <c r="O899" s="2" t="str">
        <f>TEXT(Sheet1[[#This Row],[policy_start_date]],"mmm")</f>
        <v>Jul</v>
      </c>
      <c r="P899" s="2" t="str">
        <f>"Q"&amp;ROUNDUP(MONTH(Sheet1[[#This Row],[policy_start_date]])/3,0)</f>
        <v>Q3</v>
      </c>
      <c r="Q899" s="2">
        <f ca="1">DATEDIF(Sheet1[[#This Row],[policy_start_date]],TODAY(),"D")</f>
        <v>1842</v>
      </c>
      <c r="R899" s="2">
        <f>YEAR(Sheet1[[#This Row],[policy_end_date]])</f>
        <v>2024</v>
      </c>
      <c r="S899" s="2" t="str">
        <f>TEXT(Sheet1[[#This Row],[policy_end_date]],"mmm")</f>
        <v>Apr</v>
      </c>
      <c r="T899" s="2" t="str">
        <f>IF(Sheet1[[#This Row],[status]]="Active","Active","Inactive")</f>
        <v>Inactive</v>
      </c>
      <c r="U899" s="6">
        <f>Sheet1[[#This Row],[coverage_amount]]/Sheet1[[#This Row],[annual_premium]]</f>
        <v>3.8062749142953405</v>
      </c>
    </row>
    <row r="900" spans="1:21" x14ac:dyDescent="0.3">
      <c r="A900" s="2" t="s">
        <v>1934</v>
      </c>
      <c r="B900" s="2" t="s">
        <v>1935</v>
      </c>
      <c r="C900" s="2" t="s">
        <v>35</v>
      </c>
      <c r="D900" s="51">
        <v>714085.83</v>
      </c>
      <c r="E900" s="51">
        <v>35787.800000000003</v>
      </c>
      <c r="F900" s="1">
        <v>44851</v>
      </c>
      <c r="G900" s="1">
        <v>44960</v>
      </c>
      <c r="H900" s="2" t="s">
        <v>441</v>
      </c>
      <c r="I900" s="2" t="s">
        <v>13</v>
      </c>
      <c r="J900">
        <f>Sheet1[[#This Row],[policy_end_date]]-Sheet1[[#This Row],[policy_start_date]]</f>
        <v>109</v>
      </c>
      <c r="K900" s="5">
        <f>(Sheet1[[#This Row],[policy_end_date]]-Sheet1[[#This Row],[policy_start_date]])/365</f>
        <v>0.29863013698630136</v>
      </c>
      <c r="L900" s="2" t="str">
        <f>IF(Sheet1[[#This Row],[coverage_amount]]&lt;300000,"Low",IF(Sheet1[[#This Row],[coverage_amount]]&lt;700000,"Medium","High"))</f>
        <v>High</v>
      </c>
      <c r="M900" s="2" t="str">
        <f>IF(Sheet1[[#This Row],[annual_premium]]&lt;15000,"Low",IF(Sheet1[[#This Row],[annual_premium]]&lt;35000,"Medium","High"))</f>
        <v>High</v>
      </c>
      <c r="N900" s="2">
        <f>YEAR(Sheet1[[#This Row],[policy_start_date]])</f>
        <v>2022</v>
      </c>
      <c r="O900" s="2" t="str">
        <f>TEXT(Sheet1[[#This Row],[policy_start_date]],"mmm")</f>
        <v>Oct</v>
      </c>
      <c r="P900" s="2" t="str">
        <f>"Q"&amp;ROUNDUP(MONTH(Sheet1[[#This Row],[policy_start_date]])/3,0)</f>
        <v>Q4</v>
      </c>
      <c r="Q900" s="2">
        <f ca="1">DATEDIF(Sheet1[[#This Row],[policy_start_date]],TODAY(),"D")</f>
        <v>1381</v>
      </c>
      <c r="R900" s="2">
        <f>YEAR(Sheet1[[#This Row],[policy_end_date]])</f>
        <v>2023</v>
      </c>
      <c r="S900" s="2" t="str">
        <f>TEXT(Sheet1[[#This Row],[policy_end_date]],"mmm")</f>
        <v>Feb</v>
      </c>
      <c r="T900" s="2" t="str">
        <f>IF(Sheet1[[#This Row],[status]]="Active","Active","Inactive")</f>
        <v>Active</v>
      </c>
      <c r="U900" s="6">
        <f>Sheet1[[#This Row],[coverage_amount]]/Sheet1[[#This Row],[annual_premium]]</f>
        <v>19.95333130284622</v>
      </c>
    </row>
    <row r="901" spans="1:21" x14ac:dyDescent="0.3">
      <c r="A901" s="2" t="s">
        <v>1936</v>
      </c>
      <c r="B901" s="2" t="s">
        <v>1937</v>
      </c>
      <c r="C901" s="2" t="s">
        <v>16</v>
      </c>
      <c r="D901" s="51">
        <v>590474.99</v>
      </c>
      <c r="E901" s="51">
        <v>30811.19</v>
      </c>
      <c r="F901" s="1">
        <v>45180</v>
      </c>
      <c r="G901" s="1">
        <v>45754</v>
      </c>
      <c r="H901" s="2" t="s">
        <v>1890</v>
      </c>
      <c r="I901" s="2" t="s">
        <v>29</v>
      </c>
      <c r="J901">
        <f>Sheet1[[#This Row],[policy_end_date]]-Sheet1[[#This Row],[policy_start_date]]</f>
        <v>574</v>
      </c>
      <c r="K901" s="5">
        <f>(Sheet1[[#This Row],[policy_end_date]]-Sheet1[[#This Row],[policy_start_date]])/365</f>
        <v>1.5726027397260274</v>
      </c>
      <c r="L901" s="2" t="str">
        <f>IF(Sheet1[[#This Row],[coverage_amount]]&lt;300000,"Low",IF(Sheet1[[#This Row],[coverage_amount]]&lt;700000,"Medium","High"))</f>
        <v>Medium</v>
      </c>
      <c r="M901" s="2" t="str">
        <f>IF(Sheet1[[#This Row],[annual_premium]]&lt;15000,"Low",IF(Sheet1[[#This Row],[annual_premium]]&lt;35000,"Medium","High"))</f>
        <v>Medium</v>
      </c>
      <c r="N901" s="2">
        <f>YEAR(Sheet1[[#This Row],[policy_start_date]])</f>
        <v>2023</v>
      </c>
      <c r="O901" s="2" t="str">
        <f>TEXT(Sheet1[[#This Row],[policy_start_date]],"mmm")</f>
        <v>Sep</v>
      </c>
      <c r="P901" s="2" t="str">
        <f>"Q"&amp;ROUNDUP(MONTH(Sheet1[[#This Row],[policy_start_date]])/3,0)</f>
        <v>Q3</v>
      </c>
      <c r="Q901" s="2">
        <f ca="1">DATEDIF(Sheet1[[#This Row],[policy_start_date]],TODAY(),"D")</f>
        <v>1052</v>
      </c>
      <c r="R901" s="2">
        <f>YEAR(Sheet1[[#This Row],[policy_end_date]])</f>
        <v>2025</v>
      </c>
      <c r="S901" s="2" t="str">
        <f>TEXT(Sheet1[[#This Row],[policy_end_date]],"mmm")</f>
        <v>Apr</v>
      </c>
      <c r="T901" s="2" t="str">
        <f>IF(Sheet1[[#This Row],[status]]="Active","Active","Inactive")</f>
        <v>Inactive</v>
      </c>
      <c r="U901" s="6">
        <f>Sheet1[[#This Row],[coverage_amount]]/Sheet1[[#This Row],[annual_premium]]</f>
        <v>19.164303293705956</v>
      </c>
    </row>
    <row r="902" spans="1:21" x14ac:dyDescent="0.3">
      <c r="A902" s="2" t="s">
        <v>1938</v>
      </c>
      <c r="B902" s="2" t="s">
        <v>1939</v>
      </c>
      <c r="C902" s="2" t="s">
        <v>11</v>
      </c>
      <c r="D902" s="51">
        <v>792788.07</v>
      </c>
      <c r="E902" s="51">
        <v>42354.65</v>
      </c>
      <c r="F902" s="1">
        <v>45281</v>
      </c>
      <c r="G902" s="1">
        <v>45364</v>
      </c>
      <c r="H902" s="2" t="s">
        <v>202</v>
      </c>
      <c r="I902" s="2" t="s">
        <v>13</v>
      </c>
      <c r="J902">
        <f>Sheet1[[#This Row],[policy_end_date]]-Sheet1[[#This Row],[policy_start_date]]</f>
        <v>83</v>
      </c>
      <c r="K902" s="5">
        <f>(Sheet1[[#This Row],[policy_end_date]]-Sheet1[[#This Row],[policy_start_date]])/365</f>
        <v>0.22739726027397261</v>
      </c>
      <c r="L902" s="2" t="str">
        <f>IF(Sheet1[[#This Row],[coverage_amount]]&lt;300000,"Low",IF(Sheet1[[#This Row],[coverage_amount]]&lt;700000,"Medium","High"))</f>
        <v>High</v>
      </c>
      <c r="M902" s="2" t="str">
        <f>IF(Sheet1[[#This Row],[annual_premium]]&lt;15000,"Low",IF(Sheet1[[#This Row],[annual_premium]]&lt;35000,"Medium","High"))</f>
        <v>High</v>
      </c>
      <c r="N902" s="2">
        <f>YEAR(Sheet1[[#This Row],[policy_start_date]])</f>
        <v>2023</v>
      </c>
      <c r="O902" s="2" t="str">
        <f>TEXT(Sheet1[[#This Row],[policy_start_date]],"mmm")</f>
        <v>Dec</v>
      </c>
      <c r="P902" s="2" t="str">
        <f>"Q"&amp;ROUNDUP(MONTH(Sheet1[[#This Row],[policy_start_date]])/3,0)</f>
        <v>Q4</v>
      </c>
      <c r="Q902" s="2">
        <f ca="1">DATEDIF(Sheet1[[#This Row],[policy_start_date]],TODAY(),"D")</f>
        <v>951</v>
      </c>
      <c r="R902" s="2">
        <f>YEAR(Sheet1[[#This Row],[policy_end_date]])</f>
        <v>2024</v>
      </c>
      <c r="S902" s="2" t="str">
        <f>TEXT(Sheet1[[#This Row],[policy_end_date]],"mmm")</f>
        <v>Mar</v>
      </c>
      <c r="T902" s="2" t="str">
        <f>IF(Sheet1[[#This Row],[status]]="Active","Active","Inactive")</f>
        <v>Active</v>
      </c>
      <c r="U902" s="6">
        <f>Sheet1[[#This Row],[coverage_amount]]/Sheet1[[#This Row],[annual_premium]]</f>
        <v>18.717851994999368</v>
      </c>
    </row>
    <row r="903" spans="1:21" x14ac:dyDescent="0.3">
      <c r="A903" s="2" t="s">
        <v>1940</v>
      </c>
      <c r="B903" s="2" t="s">
        <v>1370</v>
      </c>
      <c r="C903" s="2" t="s">
        <v>11</v>
      </c>
      <c r="D903" s="51">
        <v>307728.94</v>
      </c>
      <c r="E903" s="51">
        <v>40562.07</v>
      </c>
      <c r="F903" s="1">
        <v>45008</v>
      </c>
      <c r="G903" s="1">
        <v>45126</v>
      </c>
      <c r="H903" s="2" t="s">
        <v>125</v>
      </c>
      <c r="I903" s="2" t="s">
        <v>29</v>
      </c>
      <c r="J903">
        <f>Sheet1[[#This Row],[policy_end_date]]-Sheet1[[#This Row],[policy_start_date]]</f>
        <v>118</v>
      </c>
      <c r="K903" s="5">
        <f>(Sheet1[[#This Row],[policy_end_date]]-Sheet1[[#This Row],[policy_start_date]])/365</f>
        <v>0.32328767123287672</v>
      </c>
      <c r="L903" s="2" t="str">
        <f>IF(Sheet1[[#This Row],[coverage_amount]]&lt;300000,"Low",IF(Sheet1[[#This Row],[coverage_amount]]&lt;700000,"Medium","High"))</f>
        <v>Medium</v>
      </c>
      <c r="M903" s="2" t="str">
        <f>IF(Sheet1[[#This Row],[annual_premium]]&lt;15000,"Low",IF(Sheet1[[#This Row],[annual_premium]]&lt;35000,"Medium","High"))</f>
        <v>High</v>
      </c>
      <c r="N903" s="2">
        <f>YEAR(Sheet1[[#This Row],[policy_start_date]])</f>
        <v>2023</v>
      </c>
      <c r="O903" s="2" t="str">
        <f>TEXT(Sheet1[[#This Row],[policy_start_date]],"mmm")</f>
        <v>Mar</v>
      </c>
      <c r="P903" s="2" t="str">
        <f>"Q"&amp;ROUNDUP(MONTH(Sheet1[[#This Row],[policy_start_date]])/3,0)</f>
        <v>Q1</v>
      </c>
      <c r="Q903" s="2">
        <f ca="1">DATEDIF(Sheet1[[#This Row],[policy_start_date]],TODAY(),"D")</f>
        <v>1224</v>
      </c>
      <c r="R903" s="2">
        <f>YEAR(Sheet1[[#This Row],[policy_end_date]])</f>
        <v>2023</v>
      </c>
      <c r="S903" s="2" t="str">
        <f>TEXT(Sheet1[[#This Row],[policy_end_date]],"mmm")</f>
        <v>Jul</v>
      </c>
      <c r="T903" s="2" t="str">
        <f>IF(Sheet1[[#This Row],[status]]="Active","Active","Inactive")</f>
        <v>Inactive</v>
      </c>
      <c r="U903" s="6">
        <f>Sheet1[[#This Row],[coverage_amount]]/Sheet1[[#This Row],[annual_premium]]</f>
        <v>7.5866182371856272</v>
      </c>
    </row>
    <row r="904" spans="1:21" x14ac:dyDescent="0.3">
      <c r="A904" s="2" t="s">
        <v>1941</v>
      </c>
      <c r="B904" s="2" t="s">
        <v>1942</v>
      </c>
      <c r="C904" s="2" t="s">
        <v>27</v>
      </c>
      <c r="D904" s="51">
        <v>935364.18</v>
      </c>
      <c r="E904" s="51">
        <v>37924.19</v>
      </c>
      <c r="F904" s="1">
        <v>44584</v>
      </c>
      <c r="G904" s="1">
        <v>45631</v>
      </c>
      <c r="H904" s="2" t="s">
        <v>866</v>
      </c>
      <c r="I904" s="2" t="s">
        <v>13</v>
      </c>
      <c r="J904">
        <f>Sheet1[[#This Row],[policy_end_date]]-Sheet1[[#This Row],[policy_start_date]]</f>
        <v>1047</v>
      </c>
      <c r="K904" s="5">
        <f>(Sheet1[[#This Row],[policy_end_date]]-Sheet1[[#This Row],[policy_start_date]])/365</f>
        <v>2.8684931506849316</v>
      </c>
      <c r="L904" s="2" t="str">
        <f>IF(Sheet1[[#This Row],[coverage_amount]]&lt;300000,"Low",IF(Sheet1[[#This Row],[coverage_amount]]&lt;700000,"Medium","High"))</f>
        <v>High</v>
      </c>
      <c r="M904" s="2" t="str">
        <f>IF(Sheet1[[#This Row],[annual_premium]]&lt;15000,"Low",IF(Sheet1[[#This Row],[annual_premium]]&lt;35000,"Medium","High"))</f>
        <v>High</v>
      </c>
      <c r="N904" s="2">
        <f>YEAR(Sheet1[[#This Row],[policy_start_date]])</f>
        <v>2022</v>
      </c>
      <c r="O904" s="2" t="str">
        <f>TEXT(Sheet1[[#This Row],[policy_start_date]],"mmm")</f>
        <v>Jan</v>
      </c>
      <c r="P904" s="2" t="str">
        <f>"Q"&amp;ROUNDUP(MONTH(Sheet1[[#This Row],[policy_start_date]])/3,0)</f>
        <v>Q1</v>
      </c>
      <c r="Q904" s="2">
        <f ca="1">DATEDIF(Sheet1[[#This Row],[policy_start_date]],TODAY(),"D")</f>
        <v>1648</v>
      </c>
      <c r="R904" s="2">
        <f>YEAR(Sheet1[[#This Row],[policy_end_date]])</f>
        <v>2024</v>
      </c>
      <c r="S904" s="2" t="str">
        <f>TEXT(Sheet1[[#This Row],[policy_end_date]],"mmm")</f>
        <v>Dec</v>
      </c>
      <c r="T904" s="2" t="str">
        <f>IF(Sheet1[[#This Row],[status]]="Active","Active","Inactive")</f>
        <v>Active</v>
      </c>
      <c r="U904" s="6">
        <f>Sheet1[[#This Row],[coverage_amount]]/Sheet1[[#This Row],[annual_premium]]</f>
        <v>24.664051625097333</v>
      </c>
    </row>
    <row r="905" spans="1:21" x14ac:dyDescent="0.3">
      <c r="A905" s="2" t="s">
        <v>1943</v>
      </c>
      <c r="B905" s="2" t="s">
        <v>1944</v>
      </c>
      <c r="C905" s="2" t="s">
        <v>27</v>
      </c>
      <c r="D905" s="51">
        <v>733470.44</v>
      </c>
      <c r="E905" s="51">
        <v>7705.23</v>
      </c>
      <c r="F905" s="1">
        <v>44529</v>
      </c>
      <c r="G905" s="1">
        <v>44560</v>
      </c>
      <c r="H905" s="2" t="s">
        <v>1183</v>
      </c>
      <c r="I905" s="2" t="s">
        <v>18</v>
      </c>
      <c r="J905">
        <f>Sheet1[[#This Row],[policy_end_date]]-Sheet1[[#This Row],[policy_start_date]]</f>
        <v>31</v>
      </c>
      <c r="K905" s="5">
        <f>(Sheet1[[#This Row],[policy_end_date]]-Sheet1[[#This Row],[policy_start_date]])/365</f>
        <v>8.4931506849315067E-2</v>
      </c>
      <c r="L905" s="2" t="str">
        <f>IF(Sheet1[[#This Row],[coverage_amount]]&lt;300000,"Low",IF(Sheet1[[#This Row],[coverage_amount]]&lt;700000,"Medium","High"))</f>
        <v>High</v>
      </c>
      <c r="M905" s="2" t="str">
        <f>IF(Sheet1[[#This Row],[annual_premium]]&lt;15000,"Low",IF(Sheet1[[#This Row],[annual_premium]]&lt;35000,"Medium","High"))</f>
        <v>Low</v>
      </c>
      <c r="N905" s="2">
        <f>YEAR(Sheet1[[#This Row],[policy_start_date]])</f>
        <v>2021</v>
      </c>
      <c r="O905" s="2" t="str">
        <f>TEXT(Sheet1[[#This Row],[policy_start_date]],"mmm")</f>
        <v>Nov</v>
      </c>
      <c r="P905" s="2" t="str">
        <f>"Q"&amp;ROUNDUP(MONTH(Sheet1[[#This Row],[policy_start_date]])/3,0)</f>
        <v>Q4</v>
      </c>
      <c r="Q905" s="2">
        <f ca="1">DATEDIF(Sheet1[[#This Row],[policy_start_date]],TODAY(),"D")</f>
        <v>1703</v>
      </c>
      <c r="R905" s="2">
        <f>YEAR(Sheet1[[#This Row],[policy_end_date]])</f>
        <v>2021</v>
      </c>
      <c r="S905" s="2" t="str">
        <f>TEXT(Sheet1[[#This Row],[policy_end_date]],"mmm")</f>
        <v>Dec</v>
      </c>
      <c r="T905" s="2" t="str">
        <f>IF(Sheet1[[#This Row],[status]]="Active","Active","Inactive")</f>
        <v>Inactive</v>
      </c>
      <c r="U905" s="6">
        <f>Sheet1[[#This Row],[coverage_amount]]/Sheet1[[#This Row],[annual_premium]]</f>
        <v>95.191245426807498</v>
      </c>
    </row>
    <row r="906" spans="1:21" x14ac:dyDescent="0.3">
      <c r="A906" s="2" t="s">
        <v>1945</v>
      </c>
      <c r="B906" s="2" t="s">
        <v>1946</v>
      </c>
      <c r="C906" s="2" t="s">
        <v>27</v>
      </c>
      <c r="D906" s="51">
        <v>802428.95</v>
      </c>
      <c r="E906" s="51">
        <v>6597.88</v>
      </c>
      <c r="F906" s="1">
        <v>44898</v>
      </c>
      <c r="G906" s="1">
        <v>44928</v>
      </c>
      <c r="H906" s="2" t="s">
        <v>490</v>
      </c>
      <c r="I906" s="2" t="s">
        <v>18</v>
      </c>
      <c r="J906">
        <f>Sheet1[[#This Row],[policy_end_date]]-Sheet1[[#This Row],[policy_start_date]]</f>
        <v>30</v>
      </c>
      <c r="K906" s="5">
        <f>(Sheet1[[#This Row],[policy_end_date]]-Sheet1[[#This Row],[policy_start_date]])/365</f>
        <v>8.2191780821917804E-2</v>
      </c>
      <c r="L906" s="2" t="str">
        <f>IF(Sheet1[[#This Row],[coverage_amount]]&lt;300000,"Low",IF(Sheet1[[#This Row],[coverage_amount]]&lt;700000,"Medium","High"))</f>
        <v>High</v>
      </c>
      <c r="M906" s="2" t="str">
        <f>IF(Sheet1[[#This Row],[annual_premium]]&lt;15000,"Low",IF(Sheet1[[#This Row],[annual_premium]]&lt;35000,"Medium","High"))</f>
        <v>Low</v>
      </c>
      <c r="N906" s="2">
        <f>YEAR(Sheet1[[#This Row],[policy_start_date]])</f>
        <v>2022</v>
      </c>
      <c r="O906" s="2" t="str">
        <f>TEXT(Sheet1[[#This Row],[policy_start_date]],"mmm")</f>
        <v>Dec</v>
      </c>
      <c r="P906" s="2" t="str">
        <f>"Q"&amp;ROUNDUP(MONTH(Sheet1[[#This Row],[policy_start_date]])/3,0)</f>
        <v>Q4</v>
      </c>
      <c r="Q906" s="2">
        <f ca="1">DATEDIF(Sheet1[[#This Row],[policy_start_date]],TODAY(),"D")</f>
        <v>1334</v>
      </c>
      <c r="R906" s="2">
        <f>YEAR(Sheet1[[#This Row],[policy_end_date]])</f>
        <v>2023</v>
      </c>
      <c r="S906" s="2" t="str">
        <f>TEXT(Sheet1[[#This Row],[policy_end_date]],"mmm")</f>
        <v>Jan</v>
      </c>
      <c r="T906" s="2" t="str">
        <f>IF(Sheet1[[#This Row],[status]]="Active","Active","Inactive")</f>
        <v>Inactive</v>
      </c>
      <c r="U906" s="6">
        <f>Sheet1[[#This Row],[coverage_amount]]/Sheet1[[#This Row],[annual_premium]]</f>
        <v>121.61920950365874</v>
      </c>
    </row>
    <row r="907" spans="1:21" x14ac:dyDescent="0.3">
      <c r="A907" s="2" t="s">
        <v>1947</v>
      </c>
      <c r="B907" s="2" t="s">
        <v>935</v>
      </c>
      <c r="C907" s="2" t="s">
        <v>39</v>
      </c>
      <c r="D907" s="51">
        <v>421655.27</v>
      </c>
      <c r="E907" s="51">
        <v>48514.07</v>
      </c>
      <c r="F907" s="1">
        <v>45488</v>
      </c>
      <c r="G907" s="1">
        <v>45758</v>
      </c>
      <c r="H907" s="2" t="s">
        <v>405</v>
      </c>
      <c r="I907" s="2" t="s">
        <v>18</v>
      </c>
      <c r="J907">
        <f>Sheet1[[#This Row],[policy_end_date]]-Sheet1[[#This Row],[policy_start_date]]</f>
        <v>270</v>
      </c>
      <c r="K907" s="5">
        <f>(Sheet1[[#This Row],[policy_end_date]]-Sheet1[[#This Row],[policy_start_date]])/365</f>
        <v>0.73972602739726023</v>
      </c>
      <c r="L907" s="2" t="str">
        <f>IF(Sheet1[[#This Row],[coverage_amount]]&lt;300000,"Low",IF(Sheet1[[#This Row],[coverage_amount]]&lt;700000,"Medium","High"))</f>
        <v>Medium</v>
      </c>
      <c r="M907" s="2" t="str">
        <f>IF(Sheet1[[#This Row],[annual_premium]]&lt;15000,"Low",IF(Sheet1[[#This Row],[annual_premium]]&lt;35000,"Medium","High"))</f>
        <v>High</v>
      </c>
      <c r="N907" s="2">
        <f>YEAR(Sheet1[[#This Row],[policy_start_date]])</f>
        <v>2024</v>
      </c>
      <c r="O907" s="2" t="str">
        <f>TEXT(Sheet1[[#This Row],[policy_start_date]],"mmm")</f>
        <v>Jul</v>
      </c>
      <c r="P907" s="2" t="str">
        <f>"Q"&amp;ROUNDUP(MONTH(Sheet1[[#This Row],[policy_start_date]])/3,0)</f>
        <v>Q3</v>
      </c>
      <c r="Q907" s="2">
        <f ca="1">DATEDIF(Sheet1[[#This Row],[policy_start_date]],TODAY(),"D")</f>
        <v>744</v>
      </c>
      <c r="R907" s="2">
        <f>YEAR(Sheet1[[#This Row],[policy_end_date]])</f>
        <v>2025</v>
      </c>
      <c r="S907" s="2" t="str">
        <f>TEXT(Sheet1[[#This Row],[policy_end_date]],"mmm")</f>
        <v>Apr</v>
      </c>
      <c r="T907" s="2" t="str">
        <f>IF(Sheet1[[#This Row],[status]]="Active","Active","Inactive")</f>
        <v>Inactive</v>
      </c>
      <c r="U907" s="6">
        <f>Sheet1[[#This Row],[coverage_amount]]/Sheet1[[#This Row],[annual_premium]]</f>
        <v>8.6914016902725333</v>
      </c>
    </row>
    <row r="908" spans="1:21" x14ac:dyDescent="0.3">
      <c r="A908" s="2" t="s">
        <v>1948</v>
      </c>
      <c r="B908" s="2" t="s">
        <v>1949</v>
      </c>
      <c r="C908" s="2" t="s">
        <v>35</v>
      </c>
      <c r="D908" s="51">
        <v>537969.98</v>
      </c>
      <c r="E908" s="51">
        <v>18918.62</v>
      </c>
      <c r="F908" s="1">
        <v>45009</v>
      </c>
      <c r="G908" s="1">
        <v>45510</v>
      </c>
      <c r="H908" s="2" t="s">
        <v>574</v>
      </c>
      <c r="I908" s="2" t="s">
        <v>29</v>
      </c>
      <c r="J908">
        <f>Sheet1[[#This Row],[policy_end_date]]-Sheet1[[#This Row],[policy_start_date]]</f>
        <v>501</v>
      </c>
      <c r="K908" s="5">
        <f>(Sheet1[[#This Row],[policy_end_date]]-Sheet1[[#This Row],[policy_start_date]])/365</f>
        <v>1.3726027397260274</v>
      </c>
      <c r="L908" s="2" t="str">
        <f>IF(Sheet1[[#This Row],[coverage_amount]]&lt;300000,"Low",IF(Sheet1[[#This Row],[coverage_amount]]&lt;700000,"Medium","High"))</f>
        <v>Medium</v>
      </c>
      <c r="M908" s="2" t="str">
        <f>IF(Sheet1[[#This Row],[annual_premium]]&lt;15000,"Low",IF(Sheet1[[#This Row],[annual_premium]]&lt;35000,"Medium","High"))</f>
        <v>Medium</v>
      </c>
      <c r="N908" s="2">
        <f>YEAR(Sheet1[[#This Row],[policy_start_date]])</f>
        <v>2023</v>
      </c>
      <c r="O908" s="2" t="str">
        <f>TEXT(Sheet1[[#This Row],[policy_start_date]],"mmm")</f>
        <v>Mar</v>
      </c>
      <c r="P908" s="2" t="str">
        <f>"Q"&amp;ROUNDUP(MONTH(Sheet1[[#This Row],[policy_start_date]])/3,0)</f>
        <v>Q1</v>
      </c>
      <c r="Q908" s="2">
        <f ca="1">DATEDIF(Sheet1[[#This Row],[policy_start_date]],TODAY(),"D")</f>
        <v>1223</v>
      </c>
      <c r="R908" s="2">
        <f>YEAR(Sheet1[[#This Row],[policy_end_date]])</f>
        <v>2024</v>
      </c>
      <c r="S908" s="2" t="str">
        <f>TEXT(Sheet1[[#This Row],[policy_end_date]],"mmm")</f>
        <v>Aug</v>
      </c>
      <c r="T908" s="2" t="str">
        <f>IF(Sheet1[[#This Row],[status]]="Active","Active","Inactive")</f>
        <v>Inactive</v>
      </c>
      <c r="U908" s="6">
        <f>Sheet1[[#This Row],[coverage_amount]]/Sheet1[[#This Row],[annual_premium]]</f>
        <v>28.436005374599205</v>
      </c>
    </row>
    <row r="909" spans="1:21" x14ac:dyDescent="0.3">
      <c r="A909" s="2" t="s">
        <v>1950</v>
      </c>
      <c r="B909" s="2" t="s">
        <v>178</v>
      </c>
      <c r="C909" s="2" t="s">
        <v>27</v>
      </c>
      <c r="D909" s="51">
        <v>215407.9</v>
      </c>
      <c r="E909" s="51">
        <v>22591.41</v>
      </c>
      <c r="F909" s="1">
        <v>44841</v>
      </c>
      <c r="G909" s="1">
        <v>45054</v>
      </c>
      <c r="H909" s="2" t="s">
        <v>1314</v>
      </c>
      <c r="I909" s="2" t="s">
        <v>18</v>
      </c>
      <c r="J909">
        <f>Sheet1[[#This Row],[policy_end_date]]-Sheet1[[#This Row],[policy_start_date]]</f>
        <v>213</v>
      </c>
      <c r="K909" s="5">
        <f>(Sheet1[[#This Row],[policy_end_date]]-Sheet1[[#This Row],[policy_start_date]])/365</f>
        <v>0.58356164383561648</v>
      </c>
      <c r="L909" s="2" t="str">
        <f>IF(Sheet1[[#This Row],[coverage_amount]]&lt;300000,"Low",IF(Sheet1[[#This Row],[coverage_amount]]&lt;700000,"Medium","High"))</f>
        <v>Low</v>
      </c>
      <c r="M909" s="2" t="str">
        <f>IF(Sheet1[[#This Row],[annual_premium]]&lt;15000,"Low",IF(Sheet1[[#This Row],[annual_premium]]&lt;35000,"Medium","High"))</f>
        <v>Medium</v>
      </c>
      <c r="N909" s="2">
        <f>YEAR(Sheet1[[#This Row],[policy_start_date]])</f>
        <v>2022</v>
      </c>
      <c r="O909" s="2" t="str">
        <f>TEXT(Sheet1[[#This Row],[policy_start_date]],"mmm")</f>
        <v>Oct</v>
      </c>
      <c r="P909" s="2" t="str">
        <f>"Q"&amp;ROUNDUP(MONTH(Sheet1[[#This Row],[policy_start_date]])/3,0)</f>
        <v>Q4</v>
      </c>
      <c r="Q909" s="2">
        <f ca="1">DATEDIF(Sheet1[[#This Row],[policy_start_date]],TODAY(),"D")</f>
        <v>1391</v>
      </c>
      <c r="R909" s="2">
        <f>YEAR(Sheet1[[#This Row],[policy_end_date]])</f>
        <v>2023</v>
      </c>
      <c r="S909" s="2" t="str">
        <f>TEXT(Sheet1[[#This Row],[policy_end_date]],"mmm")</f>
        <v>May</v>
      </c>
      <c r="T909" s="2" t="str">
        <f>IF(Sheet1[[#This Row],[status]]="Active","Active","Inactive")</f>
        <v>Inactive</v>
      </c>
      <c r="U909" s="6">
        <f>Sheet1[[#This Row],[coverage_amount]]/Sheet1[[#This Row],[annual_premium]]</f>
        <v>9.5349471325605624</v>
      </c>
    </row>
    <row r="910" spans="1:21" x14ac:dyDescent="0.3">
      <c r="A910" s="2" t="s">
        <v>1951</v>
      </c>
      <c r="B910" s="2" t="s">
        <v>1952</v>
      </c>
      <c r="C910" s="2" t="s">
        <v>16</v>
      </c>
      <c r="D910" s="51">
        <v>953230.23</v>
      </c>
      <c r="E910" s="51">
        <v>25029</v>
      </c>
      <c r="F910" s="1">
        <v>45273</v>
      </c>
      <c r="G910" s="1">
        <v>45510</v>
      </c>
      <c r="H910" s="2" t="s">
        <v>957</v>
      </c>
      <c r="I910" s="2" t="s">
        <v>18</v>
      </c>
      <c r="J910">
        <f>Sheet1[[#This Row],[policy_end_date]]-Sheet1[[#This Row],[policy_start_date]]</f>
        <v>237</v>
      </c>
      <c r="K910" s="5">
        <f>(Sheet1[[#This Row],[policy_end_date]]-Sheet1[[#This Row],[policy_start_date]])/365</f>
        <v>0.64931506849315068</v>
      </c>
      <c r="L910" s="2" t="str">
        <f>IF(Sheet1[[#This Row],[coverage_amount]]&lt;300000,"Low",IF(Sheet1[[#This Row],[coverage_amount]]&lt;700000,"Medium","High"))</f>
        <v>High</v>
      </c>
      <c r="M910" s="2" t="str">
        <f>IF(Sheet1[[#This Row],[annual_premium]]&lt;15000,"Low",IF(Sheet1[[#This Row],[annual_premium]]&lt;35000,"Medium","High"))</f>
        <v>Medium</v>
      </c>
      <c r="N910" s="2">
        <f>YEAR(Sheet1[[#This Row],[policy_start_date]])</f>
        <v>2023</v>
      </c>
      <c r="O910" s="2" t="str">
        <f>TEXT(Sheet1[[#This Row],[policy_start_date]],"mmm")</f>
        <v>Dec</v>
      </c>
      <c r="P910" s="2" t="str">
        <f>"Q"&amp;ROUNDUP(MONTH(Sheet1[[#This Row],[policy_start_date]])/3,0)</f>
        <v>Q4</v>
      </c>
      <c r="Q910" s="2">
        <f ca="1">DATEDIF(Sheet1[[#This Row],[policy_start_date]],TODAY(),"D")</f>
        <v>959</v>
      </c>
      <c r="R910" s="2">
        <f>YEAR(Sheet1[[#This Row],[policy_end_date]])</f>
        <v>2024</v>
      </c>
      <c r="S910" s="2" t="str">
        <f>TEXT(Sheet1[[#This Row],[policy_end_date]],"mmm")</f>
        <v>Aug</v>
      </c>
      <c r="T910" s="2" t="str">
        <f>IF(Sheet1[[#This Row],[status]]="Active","Active","Inactive")</f>
        <v>Inactive</v>
      </c>
      <c r="U910" s="6">
        <f>Sheet1[[#This Row],[coverage_amount]]/Sheet1[[#This Row],[annual_premium]]</f>
        <v>38.085030564545129</v>
      </c>
    </row>
    <row r="911" spans="1:21" x14ac:dyDescent="0.3">
      <c r="A911" s="2" t="s">
        <v>1953</v>
      </c>
      <c r="B911" s="2" t="s">
        <v>1954</v>
      </c>
      <c r="C911" s="2" t="s">
        <v>27</v>
      </c>
      <c r="D911" s="51">
        <v>298646.14</v>
      </c>
      <c r="E911" s="51">
        <v>4689.1899999999996</v>
      </c>
      <c r="F911" s="1">
        <v>44706</v>
      </c>
      <c r="G911" s="1">
        <v>45308</v>
      </c>
      <c r="H911" s="2" t="s">
        <v>46</v>
      </c>
      <c r="I911" s="2" t="s">
        <v>13</v>
      </c>
      <c r="J911">
        <f>Sheet1[[#This Row],[policy_end_date]]-Sheet1[[#This Row],[policy_start_date]]</f>
        <v>602</v>
      </c>
      <c r="K911" s="5">
        <f>(Sheet1[[#This Row],[policy_end_date]]-Sheet1[[#This Row],[policy_start_date]])/365</f>
        <v>1.6493150684931508</v>
      </c>
      <c r="L911" s="2" t="str">
        <f>IF(Sheet1[[#This Row],[coverage_amount]]&lt;300000,"Low",IF(Sheet1[[#This Row],[coverage_amount]]&lt;700000,"Medium","High"))</f>
        <v>Low</v>
      </c>
      <c r="M911" s="2" t="str">
        <f>IF(Sheet1[[#This Row],[annual_premium]]&lt;15000,"Low",IF(Sheet1[[#This Row],[annual_premium]]&lt;35000,"Medium","High"))</f>
        <v>Low</v>
      </c>
      <c r="N911" s="2">
        <f>YEAR(Sheet1[[#This Row],[policy_start_date]])</f>
        <v>2022</v>
      </c>
      <c r="O911" s="2" t="str">
        <f>TEXT(Sheet1[[#This Row],[policy_start_date]],"mmm")</f>
        <v>May</v>
      </c>
      <c r="P911" s="2" t="str">
        <f>"Q"&amp;ROUNDUP(MONTH(Sheet1[[#This Row],[policy_start_date]])/3,0)</f>
        <v>Q2</v>
      </c>
      <c r="Q911" s="2">
        <f ca="1">DATEDIF(Sheet1[[#This Row],[policy_start_date]],TODAY(),"D")</f>
        <v>1526</v>
      </c>
      <c r="R911" s="2">
        <f>YEAR(Sheet1[[#This Row],[policy_end_date]])</f>
        <v>2024</v>
      </c>
      <c r="S911" s="2" t="str">
        <f>TEXT(Sheet1[[#This Row],[policy_end_date]],"mmm")</f>
        <v>Jan</v>
      </c>
      <c r="T911" s="2" t="str">
        <f>IF(Sheet1[[#This Row],[status]]="Active","Active","Inactive")</f>
        <v>Active</v>
      </c>
      <c r="U911" s="6">
        <f>Sheet1[[#This Row],[coverage_amount]]/Sheet1[[#This Row],[annual_premium]]</f>
        <v>63.688214808954221</v>
      </c>
    </row>
    <row r="912" spans="1:21" x14ac:dyDescent="0.3">
      <c r="A912" s="2" t="s">
        <v>1955</v>
      </c>
      <c r="B912" s="2" t="s">
        <v>1956</v>
      </c>
      <c r="C912" s="2" t="s">
        <v>39</v>
      </c>
      <c r="D912" s="51">
        <v>684370.46</v>
      </c>
      <c r="E912" s="51">
        <v>19488.080000000002</v>
      </c>
      <c r="F912" s="1">
        <v>44735</v>
      </c>
      <c r="G912" s="1">
        <v>45084</v>
      </c>
      <c r="H912" s="2" t="s">
        <v>99</v>
      </c>
      <c r="I912" s="2" t="s">
        <v>29</v>
      </c>
      <c r="J912">
        <f>Sheet1[[#This Row],[policy_end_date]]-Sheet1[[#This Row],[policy_start_date]]</f>
        <v>349</v>
      </c>
      <c r="K912" s="5">
        <f>(Sheet1[[#This Row],[policy_end_date]]-Sheet1[[#This Row],[policy_start_date]])/365</f>
        <v>0.95616438356164379</v>
      </c>
      <c r="L912" s="2" t="str">
        <f>IF(Sheet1[[#This Row],[coverage_amount]]&lt;300000,"Low",IF(Sheet1[[#This Row],[coverage_amount]]&lt;700000,"Medium","High"))</f>
        <v>Medium</v>
      </c>
      <c r="M912" s="2" t="str">
        <f>IF(Sheet1[[#This Row],[annual_premium]]&lt;15000,"Low",IF(Sheet1[[#This Row],[annual_premium]]&lt;35000,"Medium","High"))</f>
        <v>Medium</v>
      </c>
      <c r="N912" s="2">
        <f>YEAR(Sheet1[[#This Row],[policy_start_date]])</f>
        <v>2022</v>
      </c>
      <c r="O912" s="2" t="str">
        <f>TEXT(Sheet1[[#This Row],[policy_start_date]],"mmm")</f>
        <v>Jun</v>
      </c>
      <c r="P912" s="2" t="str">
        <f>"Q"&amp;ROUNDUP(MONTH(Sheet1[[#This Row],[policy_start_date]])/3,0)</f>
        <v>Q2</v>
      </c>
      <c r="Q912" s="2">
        <f ca="1">DATEDIF(Sheet1[[#This Row],[policy_start_date]],TODAY(),"D")</f>
        <v>1497</v>
      </c>
      <c r="R912" s="2">
        <f>YEAR(Sheet1[[#This Row],[policy_end_date]])</f>
        <v>2023</v>
      </c>
      <c r="S912" s="2" t="str">
        <f>TEXT(Sheet1[[#This Row],[policy_end_date]],"mmm")</f>
        <v>Jun</v>
      </c>
      <c r="T912" s="2" t="str">
        <f>IF(Sheet1[[#This Row],[status]]="Active","Active","Inactive")</f>
        <v>Inactive</v>
      </c>
      <c r="U912" s="6">
        <f>Sheet1[[#This Row],[coverage_amount]]/Sheet1[[#This Row],[annual_premium]]</f>
        <v>35.117387654402073</v>
      </c>
    </row>
    <row r="913" spans="1:21" x14ac:dyDescent="0.3">
      <c r="A913" s="2" t="s">
        <v>1957</v>
      </c>
      <c r="B913" s="2" t="s">
        <v>1958</v>
      </c>
      <c r="C913" s="2" t="s">
        <v>16</v>
      </c>
      <c r="D913" s="51">
        <v>289815.59000000003</v>
      </c>
      <c r="E913" s="51">
        <v>9279.1299999999992</v>
      </c>
      <c r="F913" s="1">
        <v>45165</v>
      </c>
      <c r="G913" s="1">
        <v>45206</v>
      </c>
      <c r="H913" s="2" t="s">
        <v>1714</v>
      </c>
      <c r="I913" s="2" t="s">
        <v>13</v>
      </c>
      <c r="J913">
        <f>Sheet1[[#This Row],[policy_end_date]]-Sheet1[[#This Row],[policy_start_date]]</f>
        <v>41</v>
      </c>
      <c r="K913" s="5">
        <f>(Sheet1[[#This Row],[policy_end_date]]-Sheet1[[#This Row],[policy_start_date]])/365</f>
        <v>0.11232876712328767</v>
      </c>
      <c r="L913" s="2" t="str">
        <f>IF(Sheet1[[#This Row],[coverage_amount]]&lt;300000,"Low",IF(Sheet1[[#This Row],[coverage_amount]]&lt;700000,"Medium","High"))</f>
        <v>Low</v>
      </c>
      <c r="M913" s="2" t="str">
        <f>IF(Sheet1[[#This Row],[annual_premium]]&lt;15000,"Low",IF(Sheet1[[#This Row],[annual_premium]]&lt;35000,"Medium","High"))</f>
        <v>Low</v>
      </c>
      <c r="N913" s="2">
        <f>YEAR(Sheet1[[#This Row],[policy_start_date]])</f>
        <v>2023</v>
      </c>
      <c r="O913" s="2" t="str">
        <f>TEXT(Sheet1[[#This Row],[policy_start_date]],"mmm")</f>
        <v>Aug</v>
      </c>
      <c r="P913" s="2" t="str">
        <f>"Q"&amp;ROUNDUP(MONTH(Sheet1[[#This Row],[policy_start_date]])/3,0)</f>
        <v>Q3</v>
      </c>
      <c r="Q913" s="2">
        <f ca="1">DATEDIF(Sheet1[[#This Row],[policy_start_date]],TODAY(),"D")</f>
        <v>1067</v>
      </c>
      <c r="R913" s="2">
        <f>YEAR(Sheet1[[#This Row],[policy_end_date]])</f>
        <v>2023</v>
      </c>
      <c r="S913" s="2" t="str">
        <f>TEXT(Sheet1[[#This Row],[policy_end_date]],"mmm")</f>
        <v>Oct</v>
      </c>
      <c r="T913" s="2" t="str">
        <f>IF(Sheet1[[#This Row],[status]]="Active","Active","Inactive")</f>
        <v>Active</v>
      </c>
      <c r="U913" s="6">
        <f>Sheet1[[#This Row],[coverage_amount]]/Sheet1[[#This Row],[annual_premium]]</f>
        <v>31.233056331789733</v>
      </c>
    </row>
    <row r="914" spans="1:21" x14ac:dyDescent="0.3">
      <c r="A914" s="2" t="s">
        <v>1959</v>
      </c>
      <c r="B914" s="2" t="s">
        <v>337</v>
      </c>
      <c r="C914" s="2" t="s">
        <v>35</v>
      </c>
      <c r="D914" s="51">
        <v>115980.31</v>
      </c>
      <c r="E914" s="51">
        <v>13705.21</v>
      </c>
      <c r="F914" s="1">
        <v>44080</v>
      </c>
      <c r="G914" s="1">
        <v>44221</v>
      </c>
      <c r="H914" s="2" t="s">
        <v>61</v>
      </c>
      <c r="I914" s="2" t="s">
        <v>29</v>
      </c>
      <c r="J914">
        <f>Sheet1[[#This Row],[policy_end_date]]-Sheet1[[#This Row],[policy_start_date]]</f>
        <v>141</v>
      </c>
      <c r="K914" s="5">
        <f>(Sheet1[[#This Row],[policy_end_date]]-Sheet1[[#This Row],[policy_start_date]])/365</f>
        <v>0.38630136986301372</v>
      </c>
      <c r="L914" s="2" t="str">
        <f>IF(Sheet1[[#This Row],[coverage_amount]]&lt;300000,"Low",IF(Sheet1[[#This Row],[coverage_amount]]&lt;700000,"Medium","High"))</f>
        <v>Low</v>
      </c>
      <c r="M914" s="2" t="str">
        <f>IF(Sheet1[[#This Row],[annual_premium]]&lt;15000,"Low",IF(Sheet1[[#This Row],[annual_premium]]&lt;35000,"Medium","High"))</f>
        <v>Low</v>
      </c>
      <c r="N914" s="2">
        <f>YEAR(Sheet1[[#This Row],[policy_start_date]])</f>
        <v>2020</v>
      </c>
      <c r="O914" s="2" t="str">
        <f>TEXT(Sheet1[[#This Row],[policy_start_date]],"mmm")</f>
        <v>Sep</v>
      </c>
      <c r="P914" s="2" t="str">
        <f>"Q"&amp;ROUNDUP(MONTH(Sheet1[[#This Row],[policy_start_date]])/3,0)</f>
        <v>Q3</v>
      </c>
      <c r="Q914" s="2">
        <f ca="1">DATEDIF(Sheet1[[#This Row],[policy_start_date]],TODAY(),"D")</f>
        <v>2152</v>
      </c>
      <c r="R914" s="2">
        <f>YEAR(Sheet1[[#This Row],[policy_end_date]])</f>
        <v>2021</v>
      </c>
      <c r="S914" s="2" t="str">
        <f>TEXT(Sheet1[[#This Row],[policy_end_date]],"mmm")</f>
        <v>Jan</v>
      </c>
      <c r="T914" s="2" t="str">
        <f>IF(Sheet1[[#This Row],[status]]="Active","Active","Inactive")</f>
        <v>Inactive</v>
      </c>
      <c r="U914" s="6">
        <f>Sheet1[[#This Row],[coverage_amount]]/Sheet1[[#This Row],[annual_premium]]</f>
        <v>8.4624978384132756</v>
      </c>
    </row>
    <row r="915" spans="1:21" x14ac:dyDescent="0.3">
      <c r="A915" s="2" t="s">
        <v>1960</v>
      </c>
      <c r="B915" s="2" t="s">
        <v>1961</v>
      </c>
      <c r="C915" s="2" t="s">
        <v>39</v>
      </c>
      <c r="D915" s="51">
        <v>363486.29</v>
      </c>
      <c r="E915" s="51">
        <v>28713.87</v>
      </c>
      <c r="F915" s="1">
        <v>45477</v>
      </c>
      <c r="G915" s="1">
        <v>45667</v>
      </c>
      <c r="H915" s="2" t="s">
        <v>1962</v>
      </c>
      <c r="I915" s="2" t="s">
        <v>13</v>
      </c>
      <c r="J915">
        <f>Sheet1[[#This Row],[policy_end_date]]-Sheet1[[#This Row],[policy_start_date]]</f>
        <v>190</v>
      </c>
      <c r="K915" s="5">
        <f>(Sheet1[[#This Row],[policy_end_date]]-Sheet1[[#This Row],[policy_start_date]])/365</f>
        <v>0.52054794520547942</v>
      </c>
      <c r="L915" s="2" t="str">
        <f>IF(Sheet1[[#This Row],[coverage_amount]]&lt;300000,"Low",IF(Sheet1[[#This Row],[coverage_amount]]&lt;700000,"Medium","High"))</f>
        <v>Medium</v>
      </c>
      <c r="M915" s="2" t="str">
        <f>IF(Sheet1[[#This Row],[annual_premium]]&lt;15000,"Low",IF(Sheet1[[#This Row],[annual_premium]]&lt;35000,"Medium","High"))</f>
        <v>Medium</v>
      </c>
      <c r="N915" s="2">
        <f>YEAR(Sheet1[[#This Row],[policy_start_date]])</f>
        <v>2024</v>
      </c>
      <c r="O915" s="2" t="str">
        <f>TEXT(Sheet1[[#This Row],[policy_start_date]],"mmm")</f>
        <v>Jul</v>
      </c>
      <c r="P915" s="2" t="str">
        <f>"Q"&amp;ROUNDUP(MONTH(Sheet1[[#This Row],[policy_start_date]])/3,0)</f>
        <v>Q3</v>
      </c>
      <c r="Q915" s="2">
        <f ca="1">DATEDIF(Sheet1[[#This Row],[policy_start_date]],TODAY(),"D")</f>
        <v>755</v>
      </c>
      <c r="R915" s="2">
        <f>YEAR(Sheet1[[#This Row],[policy_end_date]])</f>
        <v>2025</v>
      </c>
      <c r="S915" s="2" t="str">
        <f>TEXT(Sheet1[[#This Row],[policy_end_date]],"mmm")</f>
        <v>Jan</v>
      </c>
      <c r="T915" s="2" t="str">
        <f>IF(Sheet1[[#This Row],[status]]="Active","Active","Inactive")</f>
        <v>Active</v>
      </c>
      <c r="U915" s="6">
        <f>Sheet1[[#This Row],[coverage_amount]]/Sheet1[[#This Row],[annual_premium]]</f>
        <v>12.658909788196436</v>
      </c>
    </row>
    <row r="916" spans="1:21" x14ac:dyDescent="0.3">
      <c r="A916" s="2" t="s">
        <v>1963</v>
      </c>
      <c r="B916" s="2" t="s">
        <v>1052</v>
      </c>
      <c r="C916" s="2" t="s">
        <v>16</v>
      </c>
      <c r="D916" s="51">
        <v>876930.89</v>
      </c>
      <c r="E916" s="51">
        <v>5841.72</v>
      </c>
      <c r="F916" s="1">
        <v>45459</v>
      </c>
      <c r="G916" s="1">
        <v>45571</v>
      </c>
      <c r="H916" s="2" t="s">
        <v>64</v>
      </c>
      <c r="I916" s="2" t="s">
        <v>18</v>
      </c>
      <c r="J916">
        <f>Sheet1[[#This Row],[policy_end_date]]-Sheet1[[#This Row],[policy_start_date]]</f>
        <v>112</v>
      </c>
      <c r="K916" s="5">
        <f>(Sheet1[[#This Row],[policy_end_date]]-Sheet1[[#This Row],[policy_start_date]])/365</f>
        <v>0.30684931506849317</v>
      </c>
      <c r="L916" s="2" t="str">
        <f>IF(Sheet1[[#This Row],[coverage_amount]]&lt;300000,"Low",IF(Sheet1[[#This Row],[coverage_amount]]&lt;700000,"Medium","High"))</f>
        <v>High</v>
      </c>
      <c r="M916" s="2" t="str">
        <f>IF(Sheet1[[#This Row],[annual_premium]]&lt;15000,"Low",IF(Sheet1[[#This Row],[annual_premium]]&lt;35000,"Medium","High"))</f>
        <v>Low</v>
      </c>
      <c r="N916" s="2">
        <f>YEAR(Sheet1[[#This Row],[policy_start_date]])</f>
        <v>2024</v>
      </c>
      <c r="O916" s="2" t="str">
        <f>TEXT(Sheet1[[#This Row],[policy_start_date]],"mmm")</f>
        <v>Jun</v>
      </c>
      <c r="P916" s="2" t="str">
        <f>"Q"&amp;ROUNDUP(MONTH(Sheet1[[#This Row],[policy_start_date]])/3,0)</f>
        <v>Q2</v>
      </c>
      <c r="Q916" s="2">
        <f ca="1">DATEDIF(Sheet1[[#This Row],[policy_start_date]],TODAY(),"D")</f>
        <v>773</v>
      </c>
      <c r="R916" s="2">
        <f>YEAR(Sheet1[[#This Row],[policy_end_date]])</f>
        <v>2024</v>
      </c>
      <c r="S916" s="2" t="str">
        <f>TEXT(Sheet1[[#This Row],[policy_end_date]],"mmm")</f>
        <v>Oct</v>
      </c>
      <c r="T916" s="2" t="str">
        <f>IF(Sheet1[[#This Row],[status]]="Active","Active","Inactive")</f>
        <v>Inactive</v>
      </c>
      <c r="U916" s="6">
        <f>Sheet1[[#This Row],[coverage_amount]]/Sheet1[[#This Row],[annual_premium]]</f>
        <v>150.11518696548276</v>
      </c>
    </row>
    <row r="917" spans="1:21" x14ac:dyDescent="0.3">
      <c r="A917" s="2" t="s">
        <v>1964</v>
      </c>
      <c r="B917" s="2" t="s">
        <v>1965</v>
      </c>
      <c r="C917" s="2" t="s">
        <v>35</v>
      </c>
      <c r="D917" s="51">
        <v>980505.84</v>
      </c>
      <c r="E917" s="51">
        <v>23157.56</v>
      </c>
      <c r="F917" s="1">
        <v>44676</v>
      </c>
      <c r="G917" s="1">
        <v>45350</v>
      </c>
      <c r="H917" s="2" t="s">
        <v>537</v>
      </c>
      <c r="I917" s="2" t="s">
        <v>29</v>
      </c>
      <c r="J917">
        <f>Sheet1[[#This Row],[policy_end_date]]-Sheet1[[#This Row],[policy_start_date]]</f>
        <v>674</v>
      </c>
      <c r="K917" s="5">
        <f>(Sheet1[[#This Row],[policy_end_date]]-Sheet1[[#This Row],[policy_start_date]])/365</f>
        <v>1.8465753424657534</v>
      </c>
      <c r="L917" s="2" t="str">
        <f>IF(Sheet1[[#This Row],[coverage_amount]]&lt;300000,"Low",IF(Sheet1[[#This Row],[coverage_amount]]&lt;700000,"Medium","High"))</f>
        <v>High</v>
      </c>
      <c r="M917" s="2" t="str">
        <f>IF(Sheet1[[#This Row],[annual_premium]]&lt;15000,"Low",IF(Sheet1[[#This Row],[annual_premium]]&lt;35000,"Medium","High"))</f>
        <v>Medium</v>
      </c>
      <c r="N917" s="2">
        <f>YEAR(Sheet1[[#This Row],[policy_start_date]])</f>
        <v>2022</v>
      </c>
      <c r="O917" s="2" t="str">
        <f>TEXT(Sheet1[[#This Row],[policy_start_date]],"mmm")</f>
        <v>Apr</v>
      </c>
      <c r="P917" s="2" t="str">
        <f>"Q"&amp;ROUNDUP(MONTH(Sheet1[[#This Row],[policy_start_date]])/3,0)</f>
        <v>Q2</v>
      </c>
      <c r="Q917" s="2">
        <f ca="1">DATEDIF(Sheet1[[#This Row],[policy_start_date]],TODAY(),"D")</f>
        <v>1556</v>
      </c>
      <c r="R917" s="2">
        <f>YEAR(Sheet1[[#This Row],[policy_end_date]])</f>
        <v>2024</v>
      </c>
      <c r="S917" s="2" t="str">
        <f>TEXT(Sheet1[[#This Row],[policy_end_date]],"mmm")</f>
        <v>Feb</v>
      </c>
      <c r="T917" s="2" t="str">
        <f>IF(Sheet1[[#This Row],[status]]="Active","Active","Inactive")</f>
        <v>Inactive</v>
      </c>
      <c r="U917" s="6">
        <f>Sheet1[[#This Row],[coverage_amount]]/Sheet1[[#This Row],[annual_premium]]</f>
        <v>42.340636923751894</v>
      </c>
    </row>
    <row r="918" spans="1:21" x14ac:dyDescent="0.3">
      <c r="A918" s="2" t="s">
        <v>1966</v>
      </c>
      <c r="B918" s="2" t="s">
        <v>1967</v>
      </c>
      <c r="C918" s="2" t="s">
        <v>39</v>
      </c>
      <c r="D918" s="51">
        <v>252745.61</v>
      </c>
      <c r="E918" s="51">
        <v>7650.28</v>
      </c>
      <c r="F918" s="1">
        <v>45442</v>
      </c>
      <c r="G918" s="1">
        <v>45616</v>
      </c>
      <c r="H918" s="2" t="s">
        <v>1018</v>
      </c>
      <c r="I918" s="2" t="s">
        <v>29</v>
      </c>
      <c r="J918">
        <f>Sheet1[[#This Row],[policy_end_date]]-Sheet1[[#This Row],[policy_start_date]]</f>
        <v>174</v>
      </c>
      <c r="K918" s="5">
        <f>(Sheet1[[#This Row],[policy_end_date]]-Sheet1[[#This Row],[policy_start_date]])/365</f>
        <v>0.47671232876712327</v>
      </c>
      <c r="L918" s="2" t="str">
        <f>IF(Sheet1[[#This Row],[coverage_amount]]&lt;300000,"Low",IF(Sheet1[[#This Row],[coverage_amount]]&lt;700000,"Medium","High"))</f>
        <v>Low</v>
      </c>
      <c r="M918" s="2" t="str">
        <f>IF(Sheet1[[#This Row],[annual_premium]]&lt;15000,"Low",IF(Sheet1[[#This Row],[annual_premium]]&lt;35000,"Medium","High"))</f>
        <v>Low</v>
      </c>
      <c r="N918" s="2">
        <f>YEAR(Sheet1[[#This Row],[policy_start_date]])</f>
        <v>2024</v>
      </c>
      <c r="O918" s="2" t="str">
        <f>TEXT(Sheet1[[#This Row],[policy_start_date]],"mmm")</f>
        <v>May</v>
      </c>
      <c r="P918" s="2" t="str">
        <f>"Q"&amp;ROUNDUP(MONTH(Sheet1[[#This Row],[policy_start_date]])/3,0)</f>
        <v>Q2</v>
      </c>
      <c r="Q918" s="2">
        <f ca="1">DATEDIF(Sheet1[[#This Row],[policy_start_date]],TODAY(),"D")</f>
        <v>790</v>
      </c>
      <c r="R918" s="2">
        <f>YEAR(Sheet1[[#This Row],[policy_end_date]])</f>
        <v>2024</v>
      </c>
      <c r="S918" s="2" t="str">
        <f>TEXT(Sheet1[[#This Row],[policy_end_date]],"mmm")</f>
        <v>Nov</v>
      </c>
      <c r="T918" s="2" t="str">
        <f>IF(Sheet1[[#This Row],[status]]="Active","Active","Inactive")</f>
        <v>Inactive</v>
      </c>
      <c r="U918" s="6">
        <f>Sheet1[[#This Row],[coverage_amount]]/Sheet1[[#This Row],[annual_premium]]</f>
        <v>33.037432616845393</v>
      </c>
    </row>
    <row r="919" spans="1:21" x14ac:dyDescent="0.3">
      <c r="A919" s="2" t="s">
        <v>1968</v>
      </c>
      <c r="B919" s="2" t="s">
        <v>1969</v>
      </c>
      <c r="C919" s="2" t="s">
        <v>11</v>
      </c>
      <c r="D919" s="51">
        <v>732227.04</v>
      </c>
      <c r="E919" s="51">
        <v>29443.94</v>
      </c>
      <c r="F919" s="1">
        <v>45483</v>
      </c>
      <c r="G919" s="1">
        <v>45640</v>
      </c>
      <c r="H919" s="2" t="s">
        <v>419</v>
      </c>
      <c r="I919" s="2" t="s">
        <v>29</v>
      </c>
      <c r="J919">
        <f>Sheet1[[#This Row],[policy_end_date]]-Sheet1[[#This Row],[policy_start_date]]</f>
        <v>157</v>
      </c>
      <c r="K919" s="5">
        <f>(Sheet1[[#This Row],[policy_end_date]]-Sheet1[[#This Row],[policy_start_date]])/365</f>
        <v>0.43013698630136987</v>
      </c>
      <c r="L919" s="2" t="str">
        <f>IF(Sheet1[[#This Row],[coverage_amount]]&lt;300000,"Low",IF(Sheet1[[#This Row],[coverage_amount]]&lt;700000,"Medium","High"))</f>
        <v>High</v>
      </c>
      <c r="M919" s="2" t="str">
        <f>IF(Sheet1[[#This Row],[annual_premium]]&lt;15000,"Low",IF(Sheet1[[#This Row],[annual_premium]]&lt;35000,"Medium","High"))</f>
        <v>Medium</v>
      </c>
      <c r="N919" s="2">
        <f>YEAR(Sheet1[[#This Row],[policy_start_date]])</f>
        <v>2024</v>
      </c>
      <c r="O919" s="2" t="str">
        <f>TEXT(Sheet1[[#This Row],[policy_start_date]],"mmm")</f>
        <v>Jul</v>
      </c>
      <c r="P919" s="2" t="str">
        <f>"Q"&amp;ROUNDUP(MONTH(Sheet1[[#This Row],[policy_start_date]])/3,0)</f>
        <v>Q3</v>
      </c>
      <c r="Q919" s="2">
        <f ca="1">DATEDIF(Sheet1[[#This Row],[policy_start_date]],TODAY(),"D")</f>
        <v>749</v>
      </c>
      <c r="R919" s="2">
        <f>YEAR(Sheet1[[#This Row],[policy_end_date]])</f>
        <v>2024</v>
      </c>
      <c r="S919" s="2" t="str">
        <f>TEXT(Sheet1[[#This Row],[policy_end_date]],"mmm")</f>
        <v>Dec</v>
      </c>
      <c r="T919" s="2" t="str">
        <f>IF(Sheet1[[#This Row],[status]]="Active","Active","Inactive")</f>
        <v>Inactive</v>
      </c>
      <c r="U919" s="6">
        <f>Sheet1[[#This Row],[coverage_amount]]/Sheet1[[#This Row],[annual_premium]]</f>
        <v>24.868514200205546</v>
      </c>
    </row>
    <row r="920" spans="1:21" x14ac:dyDescent="0.3">
      <c r="A920" s="2" t="s">
        <v>1970</v>
      </c>
      <c r="B920" s="2" t="s">
        <v>1971</v>
      </c>
      <c r="C920" s="2" t="s">
        <v>35</v>
      </c>
      <c r="D920" s="51">
        <v>917582.19</v>
      </c>
      <c r="E920" s="51">
        <v>30788.79</v>
      </c>
      <c r="F920" s="1">
        <v>44603</v>
      </c>
      <c r="G920" s="1">
        <v>45248</v>
      </c>
      <c r="H920" s="2" t="s">
        <v>669</v>
      </c>
      <c r="I920" s="2" t="s">
        <v>29</v>
      </c>
      <c r="J920">
        <f>Sheet1[[#This Row],[policy_end_date]]-Sheet1[[#This Row],[policy_start_date]]</f>
        <v>645</v>
      </c>
      <c r="K920" s="5">
        <f>(Sheet1[[#This Row],[policy_end_date]]-Sheet1[[#This Row],[policy_start_date]])/365</f>
        <v>1.7671232876712328</v>
      </c>
      <c r="L920" s="2" t="str">
        <f>IF(Sheet1[[#This Row],[coverage_amount]]&lt;300000,"Low",IF(Sheet1[[#This Row],[coverage_amount]]&lt;700000,"Medium","High"))</f>
        <v>High</v>
      </c>
      <c r="M920" s="2" t="str">
        <f>IF(Sheet1[[#This Row],[annual_premium]]&lt;15000,"Low",IF(Sheet1[[#This Row],[annual_premium]]&lt;35000,"Medium","High"))</f>
        <v>Medium</v>
      </c>
      <c r="N920" s="2">
        <f>YEAR(Sheet1[[#This Row],[policy_start_date]])</f>
        <v>2022</v>
      </c>
      <c r="O920" s="2" t="str">
        <f>TEXT(Sheet1[[#This Row],[policy_start_date]],"mmm")</f>
        <v>Feb</v>
      </c>
      <c r="P920" s="2" t="str">
        <f>"Q"&amp;ROUNDUP(MONTH(Sheet1[[#This Row],[policy_start_date]])/3,0)</f>
        <v>Q1</v>
      </c>
      <c r="Q920" s="2">
        <f ca="1">DATEDIF(Sheet1[[#This Row],[policy_start_date]],TODAY(),"D")</f>
        <v>1629</v>
      </c>
      <c r="R920" s="2">
        <f>YEAR(Sheet1[[#This Row],[policy_end_date]])</f>
        <v>2023</v>
      </c>
      <c r="S920" s="2" t="str">
        <f>TEXT(Sheet1[[#This Row],[policy_end_date]],"mmm")</f>
        <v>Nov</v>
      </c>
      <c r="T920" s="2" t="str">
        <f>IF(Sheet1[[#This Row],[status]]="Active","Active","Inactive")</f>
        <v>Inactive</v>
      </c>
      <c r="U920" s="6">
        <f>Sheet1[[#This Row],[coverage_amount]]/Sheet1[[#This Row],[annual_premium]]</f>
        <v>29.802476485759911</v>
      </c>
    </row>
    <row r="921" spans="1:21" x14ac:dyDescent="0.3">
      <c r="A921" s="2" t="s">
        <v>1972</v>
      </c>
      <c r="B921" s="2" t="s">
        <v>993</v>
      </c>
      <c r="C921" s="2" t="s">
        <v>27</v>
      </c>
      <c r="D921" s="51">
        <v>312453.68</v>
      </c>
      <c r="E921" s="51">
        <v>36452.269999999997</v>
      </c>
      <c r="F921" s="1">
        <v>44182</v>
      </c>
      <c r="G921" s="1">
        <v>45200</v>
      </c>
      <c r="H921" s="2" t="s">
        <v>795</v>
      </c>
      <c r="I921" s="2" t="s">
        <v>29</v>
      </c>
      <c r="J921">
        <f>Sheet1[[#This Row],[policy_end_date]]-Sheet1[[#This Row],[policy_start_date]]</f>
        <v>1018</v>
      </c>
      <c r="K921" s="5">
        <f>(Sheet1[[#This Row],[policy_end_date]]-Sheet1[[#This Row],[policy_start_date]])/365</f>
        <v>2.7890410958904108</v>
      </c>
      <c r="L921" s="2" t="str">
        <f>IF(Sheet1[[#This Row],[coverage_amount]]&lt;300000,"Low",IF(Sheet1[[#This Row],[coverage_amount]]&lt;700000,"Medium","High"))</f>
        <v>Medium</v>
      </c>
      <c r="M921" s="2" t="str">
        <f>IF(Sheet1[[#This Row],[annual_premium]]&lt;15000,"Low",IF(Sheet1[[#This Row],[annual_premium]]&lt;35000,"Medium","High"))</f>
        <v>High</v>
      </c>
      <c r="N921" s="2">
        <f>YEAR(Sheet1[[#This Row],[policy_start_date]])</f>
        <v>2020</v>
      </c>
      <c r="O921" s="2" t="str">
        <f>TEXT(Sheet1[[#This Row],[policy_start_date]],"mmm")</f>
        <v>Dec</v>
      </c>
      <c r="P921" s="2" t="str">
        <f>"Q"&amp;ROUNDUP(MONTH(Sheet1[[#This Row],[policy_start_date]])/3,0)</f>
        <v>Q4</v>
      </c>
      <c r="Q921" s="2">
        <f ca="1">DATEDIF(Sheet1[[#This Row],[policy_start_date]],TODAY(),"D")</f>
        <v>2050</v>
      </c>
      <c r="R921" s="2">
        <f>YEAR(Sheet1[[#This Row],[policy_end_date]])</f>
        <v>2023</v>
      </c>
      <c r="S921" s="2" t="str">
        <f>TEXT(Sheet1[[#This Row],[policy_end_date]],"mmm")</f>
        <v>Oct</v>
      </c>
      <c r="T921" s="2" t="str">
        <f>IF(Sheet1[[#This Row],[status]]="Active","Active","Inactive")</f>
        <v>Inactive</v>
      </c>
      <c r="U921" s="6">
        <f>Sheet1[[#This Row],[coverage_amount]]/Sheet1[[#This Row],[annual_premium]]</f>
        <v>8.5715836078246976</v>
      </c>
    </row>
    <row r="922" spans="1:21" x14ac:dyDescent="0.3">
      <c r="A922" s="2" t="s">
        <v>1973</v>
      </c>
      <c r="B922" s="2" t="s">
        <v>1974</v>
      </c>
      <c r="C922" s="2" t="s">
        <v>35</v>
      </c>
      <c r="D922" s="51">
        <v>816489.45</v>
      </c>
      <c r="E922" s="51">
        <v>37677.06</v>
      </c>
      <c r="F922" s="1">
        <v>44588</v>
      </c>
      <c r="G922" s="1">
        <v>44773</v>
      </c>
      <c r="H922" s="2" t="s">
        <v>429</v>
      </c>
      <c r="I922" s="2" t="s">
        <v>13</v>
      </c>
      <c r="J922">
        <f>Sheet1[[#This Row],[policy_end_date]]-Sheet1[[#This Row],[policy_start_date]]</f>
        <v>185</v>
      </c>
      <c r="K922" s="5">
        <f>(Sheet1[[#This Row],[policy_end_date]]-Sheet1[[#This Row],[policy_start_date]])/365</f>
        <v>0.50684931506849318</v>
      </c>
      <c r="L922" s="2" t="str">
        <f>IF(Sheet1[[#This Row],[coverage_amount]]&lt;300000,"Low",IF(Sheet1[[#This Row],[coverage_amount]]&lt;700000,"Medium","High"))</f>
        <v>High</v>
      </c>
      <c r="M922" s="2" t="str">
        <f>IF(Sheet1[[#This Row],[annual_premium]]&lt;15000,"Low",IF(Sheet1[[#This Row],[annual_premium]]&lt;35000,"Medium","High"))</f>
        <v>High</v>
      </c>
      <c r="N922" s="2">
        <f>YEAR(Sheet1[[#This Row],[policy_start_date]])</f>
        <v>2022</v>
      </c>
      <c r="O922" s="2" t="str">
        <f>TEXT(Sheet1[[#This Row],[policy_start_date]],"mmm")</f>
        <v>Jan</v>
      </c>
      <c r="P922" s="2" t="str">
        <f>"Q"&amp;ROUNDUP(MONTH(Sheet1[[#This Row],[policy_start_date]])/3,0)</f>
        <v>Q1</v>
      </c>
      <c r="Q922" s="2">
        <f ca="1">DATEDIF(Sheet1[[#This Row],[policy_start_date]],TODAY(),"D")</f>
        <v>1644</v>
      </c>
      <c r="R922" s="2">
        <f>YEAR(Sheet1[[#This Row],[policy_end_date]])</f>
        <v>2022</v>
      </c>
      <c r="S922" s="2" t="str">
        <f>TEXT(Sheet1[[#This Row],[policy_end_date]],"mmm")</f>
        <v>Jul</v>
      </c>
      <c r="T922" s="2" t="str">
        <f>IF(Sheet1[[#This Row],[status]]="Active","Active","Inactive")</f>
        <v>Active</v>
      </c>
      <c r="U922" s="6">
        <f>Sheet1[[#This Row],[coverage_amount]]/Sheet1[[#This Row],[annual_premium]]</f>
        <v>21.670731474271083</v>
      </c>
    </row>
    <row r="923" spans="1:21" x14ac:dyDescent="0.3">
      <c r="A923" s="2" t="s">
        <v>1975</v>
      </c>
      <c r="B923" s="2" t="s">
        <v>1976</v>
      </c>
      <c r="C923" s="2" t="s">
        <v>35</v>
      </c>
      <c r="D923" s="51">
        <v>324533.53999999998</v>
      </c>
      <c r="E923" s="51">
        <v>42561.760000000002</v>
      </c>
      <c r="F923" s="1">
        <v>44279</v>
      </c>
      <c r="G923" s="1">
        <v>44674</v>
      </c>
      <c r="H923" s="2" t="s">
        <v>338</v>
      </c>
      <c r="I923" s="2" t="s">
        <v>13</v>
      </c>
      <c r="J923">
        <f>Sheet1[[#This Row],[policy_end_date]]-Sheet1[[#This Row],[policy_start_date]]</f>
        <v>395</v>
      </c>
      <c r="K923" s="5">
        <f>(Sheet1[[#This Row],[policy_end_date]]-Sheet1[[#This Row],[policy_start_date]])/365</f>
        <v>1.0821917808219179</v>
      </c>
      <c r="L923" s="2" t="str">
        <f>IF(Sheet1[[#This Row],[coverage_amount]]&lt;300000,"Low",IF(Sheet1[[#This Row],[coverage_amount]]&lt;700000,"Medium","High"))</f>
        <v>Medium</v>
      </c>
      <c r="M923" s="2" t="str">
        <f>IF(Sheet1[[#This Row],[annual_premium]]&lt;15000,"Low",IF(Sheet1[[#This Row],[annual_premium]]&lt;35000,"Medium","High"))</f>
        <v>High</v>
      </c>
      <c r="N923" s="2">
        <f>YEAR(Sheet1[[#This Row],[policy_start_date]])</f>
        <v>2021</v>
      </c>
      <c r="O923" s="2" t="str">
        <f>TEXT(Sheet1[[#This Row],[policy_start_date]],"mmm")</f>
        <v>Mar</v>
      </c>
      <c r="P923" s="2" t="str">
        <f>"Q"&amp;ROUNDUP(MONTH(Sheet1[[#This Row],[policy_start_date]])/3,0)</f>
        <v>Q1</v>
      </c>
      <c r="Q923" s="2">
        <f ca="1">DATEDIF(Sheet1[[#This Row],[policy_start_date]],TODAY(),"D")</f>
        <v>1953</v>
      </c>
      <c r="R923" s="2">
        <f>YEAR(Sheet1[[#This Row],[policy_end_date]])</f>
        <v>2022</v>
      </c>
      <c r="S923" s="2" t="str">
        <f>TEXT(Sheet1[[#This Row],[policy_end_date]],"mmm")</f>
        <v>Apr</v>
      </c>
      <c r="T923" s="2" t="str">
        <f>IF(Sheet1[[#This Row],[status]]="Active","Active","Inactive")</f>
        <v>Active</v>
      </c>
      <c r="U923" s="6">
        <f>Sheet1[[#This Row],[coverage_amount]]/Sheet1[[#This Row],[annual_premium]]</f>
        <v>7.6250028194322779</v>
      </c>
    </row>
    <row r="924" spans="1:21" x14ac:dyDescent="0.3">
      <c r="A924" s="2" t="s">
        <v>1977</v>
      </c>
      <c r="B924" s="2" t="s">
        <v>1978</v>
      </c>
      <c r="C924" s="2" t="s">
        <v>39</v>
      </c>
      <c r="D924" s="51">
        <v>452069.12</v>
      </c>
      <c r="E924" s="51">
        <v>19389.09</v>
      </c>
      <c r="F924" s="1">
        <v>45123</v>
      </c>
      <c r="G924" s="1">
        <v>45457</v>
      </c>
      <c r="H924" s="2" t="s">
        <v>1662</v>
      </c>
      <c r="I924" s="2" t="s">
        <v>18</v>
      </c>
      <c r="J924">
        <f>Sheet1[[#This Row],[policy_end_date]]-Sheet1[[#This Row],[policy_start_date]]</f>
        <v>334</v>
      </c>
      <c r="K924" s="5">
        <f>(Sheet1[[#This Row],[policy_end_date]]-Sheet1[[#This Row],[policy_start_date]])/365</f>
        <v>0.91506849315068495</v>
      </c>
      <c r="L924" s="2" t="str">
        <f>IF(Sheet1[[#This Row],[coverage_amount]]&lt;300000,"Low",IF(Sheet1[[#This Row],[coverage_amount]]&lt;700000,"Medium","High"))</f>
        <v>Medium</v>
      </c>
      <c r="M924" s="2" t="str">
        <f>IF(Sheet1[[#This Row],[annual_premium]]&lt;15000,"Low",IF(Sheet1[[#This Row],[annual_premium]]&lt;35000,"Medium","High"))</f>
        <v>Medium</v>
      </c>
      <c r="N924" s="2">
        <f>YEAR(Sheet1[[#This Row],[policy_start_date]])</f>
        <v>2023</v>
      </c>
      <c r="O924" s="2" t="str">
        <f>TEXT(Sheet1[[#This Row],[policy_start_date]],"mmm")</f>
        <v>Jul</v>
      </c>
      <c r="P924" s="2" t="str">
        <f>"Q"&amp;ROUNDUP(MONTH(Sheet1[[#This Row],[policy_start_date]])/3,0)</f>
        <v>Q3</v>
      </c>
      <c r="Q924" s="2">
        <f ca="1">DATEDIF(Sheet1[[#This Row],[policy_start_date]],TODAY(),"D")</f>
        <v>1109</v>
      </c>
      <c r="R924" s="2">
        <f>YEAR(Sheet1[[#This Row],[policy_end_date]])</f>
        <v>2024</v>
      </c>
      <c r="S924" s="2" t="str">
        <f>TEXT(Sheet1[[#This Row],[policy_end_date]],"mmm")</f>
        <v>Jun</v>
      </c>
      <c r="T924" s="2" t="str">
        <f>IF(Sheet1[[#This Row],[status]]="Active","Active","Inactive")</f>
        <v>Inactive</v>
      </c>
      <c r="U924" s="6">
        <f>Sheet1[[#This Row],[coverage_amount]]/Sheet1[[#This Row],[annual_premium]]</f>
        <v>23.315644003921793</v>
      </c>
    </row>
    <row r="925" spans="1:21" x14ac:dyDescent="0.3">
      <c r="A925" s="2" t="s">
        <v>1979</v>
      </c>
      <c r="B925" s="2" t="s">
        <v>536</v>
      </c>
      <c r="C925" s="2" t="s">
        <v>39</v>
      </c>
      <c r="D925" s="51">
        <v>871098.34</v>
      </c>
      <c r="E925" s="51">
        <v>44658.78</v>
      </c>
      <c r="F925" s="1">
        <v>45275</v>
      </c>
      <c r="G925" s="1">
        <v>45836</v>
      </c>
      <c r="H925" s="2" t="s">
        <v>1213</v>
      </c>
      <c r="I925" s="2" t="s">
        <v>29</v>
      </c>
      <c r="J925">
        <f>Sheet1[[#This Row],[policy_end_date]]-Sheet1[[#This Row],[policy_start_date]]</f>
        <v>561</v>
      </c>
      <c r="K925" s="5">
        <f>(Sheet1[[#This Row],[policy_end_date]]-Sheet1[[#This Row],[policy_start_date]])/365</f>
        <v>1.536986301369863</v>
      </c>
      <c r="L925" s="2" t="str">
        <f>IF(Sheet1[[#This Row],[coverage_amount]]&lt;300000,"Low",IF(Sheet1[[#This Row],[coverage_amount]]&lt;700000,"Medium","High"))</f>
        <v>High</v>
      </c>
      <c r="M925" s="2" t="str">
        <f>IF(Sheet1[[#This Row],[annual_premium]]&lt;15000,"Low",IF(Sheet1[[#This Row],[annual_premium]]&lt;35000,"Medium","High"))</f>
        <v>High</v>
      </c>
      <c r="N925" s="2">
        <f>YEAR(Sheet1[[#This Row],[policy_start_date]])</f>
        <v>2023</v>
      </c>
      <c r="O925" s="2" t="str">
        <f>TEXT(Sheet1[[#This Row],[policy_start_date]],"mmm")</f>
        <v>Dec</v>
      </c>
      <c r="P925" s="2" t="str">
        <f>"Q"&amp;ROUNDUP(MONTH(Sheet1[[#This Row],[policy_start_date]])/3,0)</f>
        <v>Q4</v>
      </c>
      <c r="Q925" s="2">
        <f ca="1">DATEDIF(Sheet1[[#This Row],[policy_start_date]],TODAY(),"D")</f>
        <v>957</v>
      </c>
      <c r="R925" s="2">
        <f>YEAR(Sheet1[[#This Row],[policy_end_date]])</f>
        <v>2025</v>
      </c>
      <c r="S925" s="2" t="str">
        <f>TEXT(Sheet1[[#This Row],[policy_end_date]],"mmm")</f>
        <v>Jun</v>
      </c>
      <c r="T925" s="2" t="str">
        <f>IF(Sheet1[[#This Row],[status]]="Active","Active","Inactive")</f>
        <v>Inactive</v>
      </c>
      <c r="U925" s="6">
        <f>Sheet1[[#This Row],[coverage_amount]]/Sheet1[[#This Row],[annual_premium]]</f>
        <v>19.505645698337482</v>
      </c>
    </row>
    <row r="926" spans="1:21" x14ac:dyDescent="0.3">
      <c r="A926" s="2" t="s">
        <v>1980</v>
      </c>
      <c r="B926" s="2" t="s">
        <v>561</v>
      </c>
      <c r="C926" s="2" t="s">
        <v>39</v>
      </c>
      <c r="D926" s="51">
        <v>588243.34</v>
      </c>
      <c r="E926" s="51">
        <v>47919.74</v>
      </c>
      <c r="F926" s="1">
        <v>44306</v>
      </c>
      <c r="G926" s="1">
        <v>44428</v>
      </c>
      <c r="H926" s="2" t="s">
        <v>1423</v>
      </c>
      <c r="I926" s="2" t="s">
        <v>29</v>
      </c>
      <c r="J926">
        <f>Sheet1[[#This Row],[policy_end_date]]-Sheet1[[#This Row],[policy_start_date]]</f>
        <v>122</v>
      </c>
      <c r="K926" s="5">
        <f>(Sheet1[[#This Row],[policy_end_date]]-Sheet1[[#This Row],[policy_start_date]])/365</f>
        <v>0.33424657534246577</v>
      </c>
      <c r="L926" s="2" t="str">
        <f>IF(Sheet1[[#This Row],[coverage_amount]]&lt;300000,"Low",IF(Sheet1[[#This Row],[coverage_amount]]&lt;700000,"Medium","High"))</f>
        <v>Medium</v>
      </c>
      <c r="M926" s="2" t="str">
        <f>IF(Sheet1[[#This Row],[annual_premium]]&lt;15000,"Low",IF(Sheet1[[#This Row],[annual_premium]]&lt;35000,"Medium","High"))</f>
        <v>High</v>
      </c>
      <c r="N926" s="2">
        <f>YEAR(Sheet1[[#This Row],[policy_start_date]])</f>
        <v>2021</v>
      </c>
      <c r="O926" s="2" t="str">
        <f>TEXT(Sheet1[[#This Row],[policy_start_date]],"mmm")</f>
        <v>Apr</v>
      </c>
      <c r="P926" s="2" t="str">
        <f>"Q"&amp;ROUNDUP(MONTH(Sheet1[[#This Row],[policy_start_date]])/3,0)</f>
        <v>Q2</v>
      </c>
      <c r="Q926" s="2">
        <f ca="1">DATEDIF(Sheet1[[#This Row],[policy_start_date]],TODAY(),"D")</f>
        <v>1926</v>
      </c>
      <c r="R926" s="2">
        <f>YEAR(Sheet1[[#This Row],[policy_end_date]])</f>
        <v>2021</v>
      </c>
      <c r="S926" s="2" t="str">
        <f>TEXT(Sheet1[[#This Row],[policy_end_date]],"mmm")</f>
        <v>Aug</v>
      </c>
      <c r="T926" s="2" t="str">
        <f>IF(Sheet1[[#This Row],[status]]="Active","Active","Inactive")</f>
        <v>Inactive</v>
      </c>
      <c r="U926" s="6">
        <f>Sheet1[[#This Row],[coverage_amount]]/Sheet1[[#This Row],[annual_premium]]</f>
        <v>12.275595401811445</v>
      </c>
    </row>
    <row r="927" spans="1:21" x14ac:dyDescent="0.3">
      <c r="A927" s="2" t="s">
        <v>1981</v>
      </c>
      <c r="B927" s="2" t="s">
        <v>26</v>
      </c>
      <c r="C927" s="2" t="s">
        <v>35</v>
      </c>
      <c r="D927" s="51">
        <v>856798.89</v>
      </c>
      <c r="E927" s="51">
        <v>13669.61</v>
      </c>
      <c r="F927" s="1">
        <v>44100</v>
      </c>
      <c r="G927" s="1">
        <v>44562</v>
      </c>
      <c r="H927" s="2" t="s">
        <v>292</v>
      </c>
      <c r="I927" s="2" t="s">
        <v>13</v>
      </c>
      <c r="J927">
        <f>Sheet1[[#This Row],[policy_end_date]]-Sheet1[[#This Row],[policy_start_date]]</f>
        <v>462</v>
      </c>
      <c r="K927" s="5">
        <f>(Sheet1[[#This Row],[policy_end_date]]-Sheet1[[#This Row],[policy_start_date]])/365</f>
        <v>1.2657534246575342</v>
      </c>
      <c r="L927" s="2" t="str">
        <f>IF(Sheet1[[#This Row],[coverage_amount]]&lt;300000,"Low",IF(Sheet1[[#This Row],[coverage_amount]]&lt;700000,"Medium","High"))</f>
        <v>High</v>
      </c>
      <c r="M927" s="2" t="str">
        <f>IF(Sheet1[[#This Row],[annual_premium]]&lt;15000,"Low",IF(Sheet1[[#This Row],[annual_premium]]&lt;35000,"Medium","High"))</f>
        <v>Low</v>
      </c>
      <c r="N927" s="2">
        <f>YEAR(Sheet1[[#This Row],[policy_start_date]])</f>
        <v>2020</v>
      </c>
      <c r="O927" s="2" t="str">
        <f>TEXT(Sheet1[[#This Row],[policy_start_date]],"mmm")</f>
        <v>Sep</v>
      </c>
      <c r="P927" s="2" t="str">
        <f>"Q"&amp;ROUNDUP(MONTH(Sheet1[[#This Row],[policy_start_date]])/3,0)</f>
        <v>Q3</v>
      </c>
      <c r="Q927" s="2">
        <f ca="1">DATEDIF(Sheet1[[#This Row],[policy_start_date]],TODAY(),"D")</f>
        <v>2132</v>
      </c>
      <c r="R927" s="2">
        <f>YEAR(Sheet1[[#This Row],[policy_end_date]])</f>
        <v>2022</v>
      </c>
      <c r="S927" s="2" t="str">
        <f>TEXT(Sheet1[[#This Row],[policy_end_date]],"mmm")</f>
        <v>Jan</v>
      </c>
      <c r="T927" s="2" t="str">
        <f>IF(Sheet1[[#This Row],[status]]="Active","Active","Inactive")</f>
        <v>Active</v>
      </c>
      <c r="U927" s="6">
        <f>Sheet1[[#This Row],[coverage_amount]]/Sheet1[[#This Row],[annual_premium]]</f>
        <v>62.679102768842711</v>
      </c>
    </row>
    <row r="928" spans="1:21" x14ac:dyDescent="0.3">
      <c r="A928" s="2" t="s">
        <v>1982</v>
      </c>
      <c r="B928" s="2" t="s">
        <v>1444</v>
      </c>
      <c r="C928" s="2" t="s">
        <v>27</v>
      </c>
      <c r="D928" s="51">
        <v>666719.62</v>
      </c>
      <c r="E928" s="51">
        <v>30186.05</v>
      </c>
      <c r="F928" s="1">
        <v>45385</v>
      </c>
      <c r="G928" s="1">
        <v>45792</v>
      </c>
      <c r="H928" s="2" t="s">
        <v>216</v>
      </c>
      <c r="I928" s="2" t="s">
        <v>29</v>
      </c>
      <c r="J928">
        <f>Sheet1[[#This Row],[policy_end_date]]-Sheet1[[#This Row],[policy_start_date]]</f>
        <v>407</v>
      </c>
      <c r="K928" s="5">
        <f>(Sheet1[[#This Row],[policy_end_date]]-Sheet1[[#This Row],[policy_start_date]])/365</f>
        <v>1.1150684931506849</v>
      </c>
      <c r="L928" s="2" t="str">
        <f>IF(Sheet1[[#This Row],[coverage_amount]]&lt;300000,"Low",IF(Sheet1[[#This Row],[coverage_amount]]&lt;700000,"Medium","High"))</f>
        <v>Medium</v>
      </c>
      <c r="M928" s="2" t="str">
        <f>IF(Sheet1[[#This Row],[annual_premium]]&lt;15000,"Low",IF(Sheet1[[#This Row],[annual_premium]]&lt;35000,"Medium","High"))</f>
        <v>Medium</v>
      </c>
      <c r="N928" s="2">
        <f>YEAR(Sheet1[[#This Row],[policy_start_date]])</f>
        <v>2024</v>
      </c>
      <c r="O928" s="2" t="str">
        <f>TEXT(Sheet1[[#This Row],[policy_start_date]],"mmm")</f>
        <v>Apr</v>
      </c>
      <c r="P928" s="2" t="str">
        <f>"Q"&amp;ROUNDUP(MONTH(Sheet1[[#This Row],[policy_start_date]])/3,0)</f>
        <v>Q2</v>
      </c>
      <c r="Q928" s="2">
        <f ca="1">DATEDIF(Sheet1[[#This Row],[policy_start_date]],TODAY(),"D")</f>
        <v>847</v>
      </c>
      <c r="R928" s="2">
        <f>YEAR(Sheet1[[#This Row],[policy_end_date]])</f>
        <v>2025</v>
      </c>
      <c r="S928" s="2" t="str">
        <f>TEXT(Sheet1[[#This Row],[policy_end_date]],"mmm")</f>
        <v>May</v>
      </c>
      <c r="T928" s="2" t="str">
        <f>IF(Sheet1[[#This Row],[status]]="Active","Active","Inactive")</f>
        <v>Inactive</v>
      </c>
      <c r="U928" s="6">
        <f>Sheet1[[#This Row],[coverage_amount]]/Sheet1[[#This Row],[annual_premium]]</f>
        <v>22.087011053118907</v>
      </c>
    </row>
    <row r="929" spans="1:21" x14ac:dyDescent="0.3">
      <c r="A929" s="2" t="s">
        <v>1983</v>
      </c>
      <c r="B929" s="2" t="s">
        <v>1134</v>
      </c>
      <c r="C929" s="2" t="s">
        <v>27</v>
      </c>
      <c r="D929" s="51">
        <v>999777.49</v>
      </c>
      <c r="E929" s="51">
        <v>20819.62</v>
      </c>
      <c r="F929" s="1">
        <v>44279</v>
      </c>
      <c r="G929" s="1">
        <v>45645</v>
      </c>
      <c r="H929" s="2" t="s">
        <v>723</v>
      </c>
      <c r="I929" s="2" t="s">
        <v>18</v>
      </c>
      <c r="J929">
        <f>Sheet1[[#This Row],[policy_end_date]]-Sheet1[[#This Row],[policy_start_date]]</f>
        <v>1366</v>
      </c>
      <c r="K929" s="5">
        <f>(Sheet1[[#This Row],[policy_end_date]]-Sheet1[[#This Row],[policy_start_date]])/365</f>
        <v>3.7424657534246575</v>
      </c>
      <c r="L929" s="2" t="str">
        <f>IF(Sheet1[[#This Row],[coverage_amount]]&lt;300000,"Low",IF(Sheet1[[#This Row],[coverage_amount]]&lt;700000,"Medium","High"))</f>
        <v>High</v>
      </c>
      <c r="M929" s="2" t="str">
        <f>IF(Sheet1[[#This Row],[annual_premium]]&lt;15000,"Low",IF(Sheet1[[#This Row],[annual_premium]]&lt;35000,"Medium","High"))</f>
        <v>Medium</v>
      </c>
      <c r="N929" s="2">
        <f>YEAR(Sheet1[[#This Row],[policy_start_date]])</f>
        <v>2021</v>
      </c>
      <c r="O929" s="2" t="str">
        <f>TEXT(Sheet1[[#This Row],[policy_start_date]],"mmm")</f>
        <v>Mar</v>
      </c>
      <c r="P929" s="2" t="str">
        <f>"Q"&amp;ROUNDUP(MONTH(Sheet1[[#This Row],[policy_start_date]])/3,0)</f>
        <v>Q1</v>
      </c>
      <c r="Q929" s="2">
        <f ca="1">DATEDIF(Sheet1[[#This Row],[policy_start_date]],TODAY(),"D")</f>
        <v>1953</v>
      </c>
      <c r="R929" s="2">
        <f>YEAR(Sheet1[[#This Row],[policy_end_date]])</f>
        <v>2024</v>
      </c>
      <c r="S929" s="2" t="str">
        <f>TEXT(Sheet1[[#This Row],[policy_end_date]],"mmm")</f>
        <v>Dec</v>
      </c>
      <c r="T929" s="2" t="str">
        <f>IF(Sheet1[[#This Row],[status]]="Active","Active","Inactive")</f>
        <v>Inactive</v>
      </c>
      <c r="U929" s="6">
        <f>Sheet1[[#This Row],[coverage_amount]]/Sheet1[[#This Row],[annual_premium]]</f>
        <v>48.020928816183968</v>
      </c>
    </row>
    <row r="930" spans="1:21" x14ac:dyDescent="0.3">
      <c r="A930" s="2" t="s">
        <v>1984</v>
      </c>
      <c r="B930" s="2" t="s">
        <v>1985</v>
      </c>
      <c r="C930" s="2" t="s">
        <v>39</v>
      </c>
      <c r="D930" s="51">
        <v>809492.19</v>
      </c>
      <c r="E930" s="51">
        <v>44150.47</v>
      </c>
      <c r="F930" s="1">
        <v>45326</v>
      </c>
      <c r="G930" s="1">
        <v>45332</v>
      </c>
      <c r="H930" s="2" t="s">
        <v>329</v>
      </c>
      <c r="I930" s="2" t="s">
        <v>18</v>
      </c>
      <c r="J930">
        <f>Sheet1[[#This Row],[policy_end_date]]-Sheet1[[#This Row],[policy_start_date]]</f>
        <v>6</v>
      </c>
      <c r="K930" s="5">
        <f>(Sheet1[[#This Row],[policy_end_date]]-Sheet1[[#This Row],[policy_start_date]])/365</f>
        <v>1.643835616438356E-2</v>
      </c>
      <c r="L930" s="2" t="str">
        <f>IF(Sheet1[[#This Row],[coverage_amount]]&lt;300000,"Low",IF(Sheet1[[#This Row],[coverage_amount]]&lt;700000,"Medium","High"))</f>
        <v>High</v>
      </c>
      <c r="M930" s="2" t="str">
        <f>IF(Sheet1[[#This Row],[annual_premium]]&lt;15000,"Low",IF(Sheet1[[#This Row],[annual_premium]]&lt;35000,"Medium","High"))</f>
        <v>High</v>
      </c>
      <c r="N930" s="2">
        <f>YEAR(Sheet1[[#This Row],[policy_start_date]])</f>
        <v>2024</v>
      </c>
      <c r="O930" s="2" t="str">
        <f>TEXT(Sheet1[[#This Row],[policy_start_date]],"mmm")</f>
        <v>Feb</v>
      </c>
      <c r="P930" s="2" t="str">
        <f>"Q"&amp;ROUNDUP(MONTH(Sheet1[[#This Row],[policy_start_date]])/3,0)</f>
        <v>Q1</v>
      </c>
      <c r="Q930" s="2">
        <f ca="1">DATEDIF(Sheet1[[#This Row],[policy_start_date]],TODAY(),"D")</f>
        <v>906</v>
      </c>
      <c r="R930" s="2">
        <f>YEAR(Sheet1[[#This Row],[policy_end_date]])</f>
        <v>2024</v>
      </c>
      <c r="S930" s="2" t="str">
        <f>TEXT(Sheet1[[#This Row],[policy_end_date]],"mmm")</f>
        <v>Feb</v>
      </c>
      <c r="T930" s="2" t="str">
        <f>IF(Sheet1[[#This Row],[status]]="Active","Active","Inactive")</f>
        <v>Inactive</v>
      </c>
      <c r="U930" s="6">
        <f>Sheet1[[#This Row],[coverage_amount]]/Sheet1[[#This Row],[annual_premium]]</f>
        <v>18.334848756989448</v>
      </c>
    </row>
    <row r="931" spans="1:21" x14ac:dyDescent="0.3">
      <c r="A931" s="2" t="s">
        <v>1986</v>
      </c>
      <c r="B931" s="2" t="s">
        <v>786</v>
      </c>
      <c r="C931" s="2" t="s">
        <v>35</v>
      </c>
      <c r="D931" s="51">
        <v>643232.63</v>
      </c>
      <c r="E931" s="51">
        <v>13412.44</v>
      </c>
      <c r="F931" s="1">
        <v>44883</v>
      </c>
      <c r="G931" s="1">
        <v>45361</v>
      </c>
      <c r="H931" s="2" t="s">
        <v>245</v>
      </c>
      <c r="I931" s="2" t="s">
        <v>29</v>
      </c>
      <c r="J931">
        <f>Sheet1[[#This Row],[policy_end_date]]-Sheet1[[#This Row],[policy_start_date]]</f>
        <v>478</v>
      </c>
      <c r="K931" s="5">
        <f>(Sheet1[[#This Row],[policy_end_date]]-Sheet1[[#This Row],[policy_start_date]])/365</f>
        <v>1.3095890410958904</v>
      </c>
      <c r="L931" s="2" t="str">
        <f>IF(Sheet1[[#This Row],[coverage_amount]]&lt;300000,"Low",IF(Sheet1[[#This Row],[coverage_amount]]&lt;700000,"Medium","High"))</f>
        <v>Medium</v>
      </c>
      <c r="M931" s="2" t="str">
        <f>IF(Sheet1[[#This Row],[annual_premium]]&lt;15000,"Low",IF(Sheet1[[#This Row],[annual_premium]]&lt;35000,"Medium","High"))</f>
        <v>Low</v>
      </c>
      <c r="N931" s="2">
        <f>YEAR(Sheet1[[#This Row],[policy_start_date]])</f>
        <v>2022</v>
      </c>
      <c r="O931" s="2" t="str">
        <f>TEXT(Sheet1[[#This Row],[policy_start_date]],"mmm")</f>
        <v>Nov</v>
      </c>
      <c r="P931" s="2" t="str">
        <f>"Q"&amp;ROUNDUP(MONTH(Sheet1[[#This Row],[policy_start_date]])/3,0)</f>
        <v>Q4</v>
      </c>
      <c r="Q931" s="2">
        <f ca="1">DATEDIF(Sheet1[[#This Row],[policy_start_date]],TODAY(),"D")</f>
        <v>1349</v>
      </c>
      <c r="R931" s="2">
        <f>YEAR(Sheet1[[#This Row],[policy_end_date]])</f>
        <v>2024</v>
      </c>
      <c r="S931" s="2" t="str">
        <f>TEXT(Sheet1[[#This Row],[policy_end_date]],"mmm")</f>
        <v>Mar</v>
      </c>
      <c r="T931" s="2" t="str">
        <f>IF(Sheet1[[#This Row],[status]]="Active","Active","Inactive")</f>
        <v>Inactive</v>
      </c>
      <c r="U931" s="6">
        <f>Sheet1[[#This Row],[coverage_amount]]/Sheet1[[#This Row],[annual_premium]]</f>
        <v>47.957912952453093</v>
      </c>
    </row>
    <row r="932" spans="1:21" x14ac:dyDescent="0.3">
      <c r="A932" s="2" t="s">
        <v>1987</v>
      </c>
      <c r="B932" s="2" t="s">
        <v>1988</v>
      </c>
      <c r="C932" s="2" t="s">
        <v>39</v>
      </c>
      <c r="D932" s="51">
        <v>262044.02</v>
      </c>
      <c r="E932" s="51">
        <v>41764.639999999999</v>
      </c>
      <c r="F932" s="1">
        <v>44845</v>
      </c>
      <c r="G932" s="1">
        <v>45630</v>
      </c>
      <c r="H932" s="2" t="s">
        <v>1259</v>
      </c>
      <c r="I932" s="2" t="s">
        <v>13</v>
      </c>
      <c r="J932">
        <f>Sheet1[[#This Row],[policy_end_date]]-Sheet1[[#This Row],[policy_start_date]]</f>
        <v>785</v>
      </c>
      <c r="K932" s="5">
        <f>(Sheet1[[#This Row],[policy_end_date]]-Sheet1[[#This Row],[policy_start_date]])/365</f>
        <v>2.1506849315068495</v>
      </c>
      <c r="L932" s="2" t="str">
        <f>IF(Sheet1[[#This Row],[coverage_amount]]&lt;300000,"Low",IF(Sheet1[[#This Row],[coverage_amount]]&lt;700000,"Medium","High"))</f>
        <v>Low</v>
      </c>
      <c r="M932" s="2" t="str">
        <f>IF(Sheet1[[#This Row],[annual_premium]]&lt;15000,"Low",IF(Sheet1[[#This Row],[annual_premium]]&lt;35000,"Medium","High"))</f>
        <v>High</v>
      </c>
      <c r="N932" s="2">
        <f>YEAR(Sheet1[[#This Row],[policy_start_date]])</f>
        <v>2022</v>
      </c>
      <c r="O932" s="2" t="str">
        <f>TEXT(Sheet1[[#This Row],[policy_start_date]],"mmm")</f>
        <v>Oct</v>
      </c>
      <c r="P932" s="2" t="str">
        <f>"Q"&amp;ROUNDUP(MONTH(Sheet1[[#This Row],[policy_start_date]])/3,0)</f>
        <v>Q4</v>
      </c>
      <c r="Q932" s="2">
        <f ca="1">DATEDIF(Sheet1[[#This Row],[policy_start_date]],TODAY(),"D")</f>
        <v>1387</v>
      </c>
      <c r="R932" s="2">
        <f>YEAR(Sheet1[[#This Row],[policy_end_date]])</f>
        <v>2024</v>
      </c>
      <c r="S932" s="2" t="str">
        <f>TEXT(Sheet1[[#This Row],[policy_end_date]],"mmm")</f>
        <v>Dec</v>
      </c>
      <c r="T932" s="2" t="str">
        <f>IF(Sheet1[[#This Row],[status]]="Active","Active","Inactive")</f>
        <v>Active</v>
      </c>
      <c r="U932" s="6">
        <f>Sheet1[[#This Row],[coverage_amount]]/Sheet1[[#This Row],[annual_premium]]</f>
        <v>6.2743033341123011</v>
      </c>
    </row>
    <row r="933" spans="1:21" x14ac:dyDescent="0.3">
      <c r="A933" s="2" t="s">
        <v>1989</v>
      </c>
      <c r="B933" s="2" t="s">
        <v>1990</v>
      </c>
      <c r="C933" s="2" t="s">
        <v>27</v>
      </c>
      <c r="D933" s="51">
        <v>272153.64</v>
      </c>
      <c r="E933" s="51">
        <v>38043.800000000003</v>
      </c>
      <c r="F933" s="1">
        <v>44746</v>
      </c>
      <c r="G933" s="1">
        <v>45432</v>
      </c>
      <c r="H933" s="2" t="s">
        <v>1991</v>
      </c>
      <c r="I933" s="2" t="s">
        <v>29</v>
      </c>
      <c r="J933">
        <f>Sheet1[[#This Row],[policy_end_date]]-Sheet1[[#This Row],[policy_start_date]]</f>
        <v>686</v>
      </c>
      <c r="K933" s="5">
        <f>(Sheet1[[#This Row],[policy_end_date]]-Sheet1[[#This Row],[policy_start_date]])/365</f>
        <v>1.8794520547945206</v>
      </c>
      <c r="L933" s="2" t="str">
        <f>IF(Sheet1[[#This Row],[coverage_amount]]&lt;300000,"Low",IF(Sheet1[[#This Row],[coverage_amount]]&lt;700000,"Medium","High"))</f>
        <v>Low</v>
      </c>
      <c r="M933" s="2" t="str">
        <f>IF(Sheet1[[#This Row],[annual_premium]]&lt;15000,"Low",IF(Sheet1[[#This Row],[annual_premium]]&lt;35000,"Medium","High"))</f>
        <v>High</v>
      </c>
      <c r="N933" s="2">
        <f>YEAR(Sheet1[[#This Row],[policy_start_date]])</f>
        <v>2022</v>
      </c>
      <c r="O933" s="2" t="str">
        <f>TEXT(Sheet1[[#This Row],[policy_start_date]],"mmm")</f>
        <v>Jul</v>
      </c>
      <c r="P933" s="2" t="str">
        <f>"Q"&amp;ROUNDUP(MONTH(Sheet1[[#This Row],[policy_start_date]])/3,0)</f>
        <v>Q3</v>
      </c>
      <c r="Q933" s="2">
        <f ca="1">DATEDIF(Sheet1[[#This Row],[policy_start_date]],TODAY(),"D")</f>
        <v>1486</v>
      </c>
      <c r="R933" s="2">
        <f>YEAR(Sheet1[[#This Row],[policy_end_date]])</f>
        <v>2024</v>
      </c>
      <c r="S933" s="2" t="str">
        <f>TEXT(Sheet1[[#This Row],[policy_end_date]],"mmm")</f>
        <v>May</v>
      </c>
      <c r="T933" s="2" t="str">
        <f>IF(Sheet1[[#This Row],[status]]="Active","Active","Inactive")</f>
        <v>Inactive</v>
      </c>
      <c r="U933" s="6">
        <f>Sheet1[[#This Row],[coverage_amount]]/Sheet1[[#This Row],[annual_premium]]</f>
        <v>7.1536923230592109</v>
      </c>
    </row>
    <row r="934" spans="1:21" x14ac:dyDescent="0.3">
      <c r="A934" s="2" t="s">
        <v>1992</v>
      </c>
      <c r="B934" s="2" t="s">
        <v>1929</v>
      </c>
      <c r="C934" s="2" t="s">
        <v>16</v>
      </c>
      <c r="D934" s="51">
        <v>106549.94</v>
      </c>
      <c r="E934" s="51">
        <v>18097.2</v>
      </c>
      <c r="F934" s="1">
        <v>44889</v>
      </c>
      <c r="G934" s="1">
        <v>45261</v>
      </c>
      <c r="H934" s="2" t="s">
        <v>893</v>
      </c>
      <c r="I934" s="2" t="s">
        <v>13</v>
      </c>
      <c r="J934">
        <f>Sheet1[[#This Row],[policy_end_date]]-Sheet1[[#This Row],[policy_start_date]]</f>
        <v>372</v>
      </c>
      <c r="K934" s="5">
        <f>(Sheet1[[#This Row],[policy_end_date]]-Sheet1[[#This Row],[policy_start_date]])/365</f>
        <v>1.0191780821917809</v>
      </c>
      <c r="L934" s="2" t="str">
        <f>IF(Sheet1[[#This Row],[coverage_amount]]&lt;300000,"Low",IF(Sheet1[[#This Row],[coverage_amount]]&lt;700000,"Medium","High"))</f>
        <v>Low</v>
      </c>
      <c r="M934" s="2" t="str">
        <f>IF(Sheet1[[#This Row],[annual_premium]]&lt;15000,"Low",IF(Sheet1[[#This Row],[annual_premium]]&lt;35000,"Medium","High"))</f>
        <v>Medium</v>
      </c>
      <c r="N934" s="2">
        <f>YEAR(Sheet1[[#This Row],[policy_start_date]])</f>
        <v>2022</v>
      </c>
      <c r="O934" s="2" t="str">
        <f>TEXT(Sheet1[[#This Row],[policy_start_date]],"mmm")</f>
        <v>Nov</v>
      </c>
      <c r="P934" s="2" t="str">
        <f>"Q"&amp;ROUNDUP(MONTH(Sheet1[[#This Row],[policy_start_date]])/3,0)</f>
        <v>Q4</v>
      </c>
      <c r="Q934" s="2">
        <f ca="1">DATEDIF(Sheet1[[#This Row],[policy_start_date]],TODAY(),"D")</f>
        <v>1343</v>
      </c>
      <c r="R934" s="2">
        <f>YEAR(Sheet1[[#This Row],[policy_end_date]])</f>
        <v>2023</v>
      </c>
      <c r="S934" s="2" t="str">
        <f>TEXT(Sheet1[[#This Row],[policy_end_date]],"mmm")</f>
        <v>Dec</v>
      </c>
      <c r="T934" s="2" t="str">
        <f>IF(Sheet1[[#This Row],[status]]="Active","Active","Inactive")</f>
        <v>Active</v>
      </c>
      <c r="U934" s="6">
        <f>Sheet1[[#This Row],[coverage_amount]]/Sheet1[[#This Row],[annual_premium]]</f>
        <v>5.8876478129213359</v>
      </c>
    </row>
    <row r="935" spans="1:21" x14ac:dyDescent="0.3">
      <c r="A935" s="2" t="s">
        <v>1993</v>
      </c>
      <c r="B935" s="2" t="s">
        <v>1994</v>
      </c>
      <c r="C935" s="2" t="s">
        <v>27</v>
      </c>
      <c r="D935" s="51">
        <v>577640.84</v>
      </c>
      <c r="E935" s="51">
        <v>36466.79</v>
      </c>
      <c r="F935" s="1">
        <v>44319</v>
      </c>
      <c r="G935" s="1">
        <v>44447</v>
      </c>
      <c r="H935" s="2" t="s">
        <v>1043</v>
      </c>
      <c r="I935" s="2" t="s">
        <v>18</v>
      </c>
      <c r="J935">
        <f>Sheet1[[#This Row],[policy_end_date]]-Sheet1[[#This Row],[policy_start_date]]</f>
        <v>128</v>
      </c>
      <c r="K935" s="5">
        <f>(Sheet1[[#This Row],[policy_end_date]]-Sheet1[[#This Row],[policy_start_date]])/365</f>
        <v>0.35068493150684932</v>
      </c>
      <c r="L935" s="2" t="str">
        <f>IF(Sheet1[[#This Row],[coverage_amount]]&lt;300000,"Low",IF(Sheet1[[#This Row],[coverage_amount]]&lt;700000,"Medium","High"))</f>
        <v>Medium</v>
      </c>
      <c r="M935" s="2" t="str">
        <f>IF(Sheet1[[#This Row],[annual_premium]]&lt;15000,"Low",IF(Sheet1[[#This Row],[annual_premium]]&lt;35000,"Medium","High"))</f>
        <v>High</v>
      </c>
      <c r="N935" s="2">
        <f>YEAR(Sheet1[[#This Row],[policy_start_date]])</f>
        <v>2021</v>
      </c>
      <c r="O935" s="2" t="str">
        <f>TEXT(Sheet1[[#This Row],[policy_start_date]],"mmm")</f>
        <v>May</v>
      </c>
      <c r="P935" s="2" t="str">
        <f>"Q"&amp;ROUNDUP(MONTH(Sheet1[[#This Row],[policy_start_date]])/3,0)</f>
        <v>Q2</v>
      </c>
      <c r="Q935" s="2">
        <f ca="1">DATEDIF(Sheet1[[#This Row],[policy_start_date]],TODAY(),"D")</f>
        <v>1913</v>
      </c>
      <c r="R935" s="2">
        <f>YEAR(Sheet1[[#This Row],[policy_end_date]])</f>
        <v>2021</v>
      </c>
      <c r="S935" s="2" t="str">
        <f>TEXT(Sheet1[[#This Row],[policy_end_date]],"mmm")</f>
        <v>Sep</v>
      </c>
      <c r="T935" s="2" t="str">
        <f>IF(Sheet1[[#This Row],[status]]="Active","Active","Inactive")</f>
        <v>Inactive</v>
      </c>
      <c r="U935" s="6">
        <f>Sheet1[[#This Row],[coverage_amount]]/Sheet1[[#This Row],[annual_premium]]</f>
        <v>15.840188840311965</v>
      </c>
    </row>
    <row r="936" spans="1:21" x14ac:dyDescent="0.3">
      <c r="A936" s="2" t="s">
        <v>1995</v>
      </c>
      <c r="B936" s="2" t="s">
        <v>1996</v>
      </c>
      <c r="C936" s="2" t="s">
        <v>35</v>
      </c>
      <c r="D936" s="51">
        <v>479976.79</v>
      </c>
      <c r="E936" s="51">
        <v>18739.5</v>
      </c>
      <c r="F936" s="1">
        <v>44508</v>
      </c>
      <c r="G936" s="1">
        <v>45256</v>
      </c>
      <c r="H936" s="2" t="s">
        <v>1043</v>
      </c>
      <c r="I936" s="2" t="s">
        <v>18</v>
      </c>
      <c r="J936">
        <f>Sheet1[[#This Row],[policy_end_date]]-Sheet1[[#This Row],[policy_start_date]]</f>
        <v>748</v>
      </c>
      <c r="K936" s="5">
        <f>(Sheet1[[#This Row],[policy_end_date]]-Sheet1[[#This Row],[policy_start_date]])/365</f>
        <v>2.0493150684931507</v>
      </c>
      <c r="L936" s="2" t="str">
        <f>IF(Sheet1[[#This Row],[coverage_amount]]&lt;300000,"Low",IF(Sheet1[[#This Row],[coverage_amount]]&lt;700000,"Medium","High"))</f>
        <v>Medium</v>
      </c>
      <c r="M936" s="2" t="str">
        <f>IF(Sheet1[[#This Row],[annual_premium]]&lt;15000,"Low",IF(Sheet1[[#This Row],[annual_premium]]&lt;35000,"Medium","High"))</f>
        <v>Medium</v>
      </c>
      <c r="N936" s="2">
        <f>YEAR(Sheet1[[#This Row],[policy_start_date]])</f>
        <v>2021</v>
      </c>
      <c r="O936" s="2" t="str">
        <f>TEXT(Sheet1[[#This Row],[policy_start_date]],"mmm")</f>
        <v>Nov</v>
      </c>
      <c r="P936" s="2" t="str">
        <f>"Q"&amp;ROUNDUP(MONTH(Sheet1[[#This Row],[policy_start_date]])/3,0)</f>
        <v>Q4</v>
      </c>
      <c r="Q936" s="2">
        <f ca="1">DATEDIF(Sheet1[[#This Row],[policy_start_date]],TODAY(),"D")</f>
        <v>1724</v>
      </c>
      <c r="R936" s="2">
        <f>YEAR(Sheet1[[#This Row],[policy_end_date]])</f>
        <v>2023</v>
      </c>
      <c r="S936" s="2" t="str">
        <f>TEXT(Sheet1[[#This Row],[policy_end_date]],"mmm")</f>
        <v>Nov</v>
      </c>
      <c r="T936" s="2" t="str">
        <f>IF(Sheet1[[#This Row],[status]]="Active","Active","Inactive")</f>
        <v>Inactive</v>
      </c>
      <c r="U936" s="6">
        <f>Sheet1[[#This Row],[coverage_amount]]/Sheet1[[#This Row],[annual_premium]]</f>
        <v>25.613105472397876</v>
      </c>
    </row>
    <row r="937" spans="1:21" x14ac:dyDescent="0.3">
      <c r="A937" s="2" t="s">
        <v>1997</v>
      </c>
      <c r="B937" s="2" t="s">
        <v>846</v>
      </c>
      <c r="C937" s="2" t="s">
        <v>16</v>
      </c>
      <c r="D937" s="51">
        <v>682781.45</v>
      </c>
      <c r="E937" s="51">
        <v>44002.98</v>
      </c>
      <c r="F937" s="1">
        <v>45223</v>
      </c>
      <c r="G937" s="1">
        <v>45772</v>
      </c>
      <c r="H937" s="2" t="s">
        <v>231</v>
      </c>
      <c r="I937" s="2" t="s">
        <v>18</v>
      </c>
      <c r="J937">
        <f>Sheet1[[#This Row],[policy_end_date]]-Sheet1[[#This Row],[policy_start_date]]</f>
        <v>549</v>
      </c>
      <c r="K937" s="5">
        <f>(Sheet1[[#This Row],[policy_end_date]]-Sheet1[[#This Row],[policy_start_date]])/365</f>
        <v>1.5041095890410958</v>
      </c>
      <c r="L937" s="2" t="str">
        <f>IF(Sheet1[[#This Row],[coverage_amount]]&lt;300000,"Low",IF(Sheet1[[#This Row],[coverage_amount]]&lt;700000,"Medium","High"))</f>
        <v>Medium</v>
      </c>
      <c r="M937" s="2" t="str">
        <f>IF(Sheet1[[#This Row],[annual_premium]]&lt;15000,"Low",IF(Sheet1[[#This Row],[annual_premium]]&lt;35000,"Medium","High"))</f>
        <v>High</v>
      </c>
      <c r="N937" s="2">
        <f>YEAR(Sheet1[[#This Row],[policy_start_date]])</f>
        <v>2023</v>
      </c>
      <c r="O937" s="2" t="str">
        <f>TEXT(Sheet1[[#This Row],[policy_start_date]],"mmm")</f>
        <v>Oct</v>
      </c>
      <c r="P937" s="2" t="str">
        <f>"Q"&amp;ROUNDUP(MONTH(Sheet1[[#This Row],[policy_start_date]])/3,0)</f>
        <v>Q4</v>
      </c>
      <c r="Q937" s="2">
        <f ca="1">DATEDIF(Sheet1[[#This Row],[policy_start_date]],TODAY(),"D")</f>
        <v>1009</v>
      </c>
      <c r="R937" s="2">
        <f>YEAR(Sheet1[[#This Row],[policy_end_date]])</f>
        <v>2025</v>
      </c>
      <c r="S937" s="2" t="str">
        <f>TEXT(Sheet1[[#This Row],[policy_end_date]],"mmm")</f>
        <v>Apr</v>
      </c>
      <c r="T937" s="2" t="str">
        <f>IF(Sheet1[[#This Row],[status]]="Active","Active","Inactive")</f>
        <v>Inactive</v>
      </c>
      <c r="U937" s="6">
        <f>Sheet1[[#This Row],[coverage_amount]]/Sheet1[[#This Row],[annual_premium]]</f>
        <v>15.516709322868586</v>
      </c>
    </row>
    <row r="938" spans="1:21" x14ac:dyDescent="0.3">
      <c r="A938" s="2" t="s">
        <v>1998</v>
      </c>
      <c r="B938" s="2" t="s">
        <v>1762</v>
      </c>
      <c r="C938" s="2" t="s">
        <v>16</v>
      </c>
      <c r="D938" s="51">
        <v>656683.88</v>
      </c>
      <c r="E938" s="51">
        <v>28364.46</v>
      </c>
      <c r="F938" s="1">
        <v>44416</v>
      </c>
      <c r="G938" s="1">
        <v>45220</v>
      </c>
      <c r="H938" s="2" t="s">
        <v>1038</v>
      </c>
      <c r="I938" s="2" t="s">
        <v>29</v>
      </c>
      <c r="J938">
        <f>Sheet1[[#This Row],[policy_end_date]]-Sheet1[[#This Row],[policy_start_date]]</f>
        <v>804</v>
      </c>
      <c r="K938" s="5">
        <f>(Sheet1[[#This Row],[policy_end_date]]-Sheet1[[#This Row],[policy_start_date]])/365</f>
        <v>2.2027397260273971</v>
      </c>
      <c r="L938" s="2" t="str">
        <f>IF(Sheet1[[#This Row],[coverage_amount]]&lt;300000,"Low",IF(Sheet1[[#This Row],[coverage_amount]]&lt;700000,"Medium","High"))</f>
        <v>Medium</v>
      </c>
      <c r="M938" s="2" t="str">
        <f>IF(Sheet1[[#This Row],[annual_premium]]&lt;15000,"Low",IF(Sheet1[[#This Row],[annual_premium]]&lt;35000,"Medium","High"))</f>
        <v>Medium</v>
      </c>
      <c r="N938" s="2">
        <f>YEAR(Sheet1[[#This Row],[policy_start_date]])</f>
        <v>2021</v>
      </c>
      <c r="O938" s="2" t="str">
        <f>TEXT(Sheet1[[#This Row],[policy_start_date]],"mmm")</f>
        <v>Aug</v>
      </c>
      <c r="P938" s="2" t="str">
        <f>"Q"&amp;ROUNDUP(MONTH(Sheet1[[#This Row],[policy_start_date]])/3,0)</f>
        <v>Q3</v>
      </c>
      <c r="Q938" s="2">
        <f ca="1">DATEDIF(Sheet1[[#This Row],[policy_start_date]],TODAY(),"D")</f>
        <v>1816</v>
      </c>
      <c r="R938" s="2">
        <f>YEAR(Sheet1[[#This Row],[policy_end_date]])</f>
        <v>2023</v>
      </c>
      <c r="S938" s="2" t="str">
        <f>TEXT(Sheet1[[#This Row],[policy_end_date]],"mmm")</f>
        <v>Oct</v>
      </c>
      <c r="T938" s="2" t="str">
        <f>IF(Sheet1[[#This Row],[status]]="Active","Active","Inactive")</f>
        <v>Inactive</v>
      </c>
      <c r="U938" s="6">
        <f>Sheet1[[#This Row],[coverage_amount]]/Sheet1[[#This Row],[annual_premium]]</f>
        <v>23.151643993927614</v>
      </c>
    </row>
    <row r="939" spans="1:21" x14ac:dyDescent="0.3">
      <c r="A939" s="2" t="s">
        <v>1999</v>
      </c>
      <c r="B939" s="2" t="s">
        <v>2000</v>
      </c>
      <c r="C939" s="2" t="s">
        <v>16</v>
      </c>
      <c r="D939" s="51">
        <v>678084.76</v>
      </c>
      <c r="E939" s="51">
        <v>9252.7099999999991</v>
      </c>
      <c r="F939" s="1">
        <v>44403</v>
      </c>
      <c r="G939" s="1">
        <v>45198</v>
      </c>
      <c r="H939" s="2" t="s">
        <v>602</v>
      </c>
      <c r="I939" s="2" t="s">
        <v>13</v>
      </c>
      <c r="J939">
        <f>Sheet1[[#This Row],[policy_end_date]]-Sheet1[[#This Row],[policy_start_date]]</f>
        <v>795</v>
      </c>
      <c r="K939" s="5">
        <f>(Sheet1[[#This Row],[policy_end_date]]-Sheet1[[#This Row],[policy_start_date]])/365</f>
        <v>2.1780821917808217</v>
      </c>
      <c r="L939" s="2" t="str">
        <f>IF(Sheet1[[#This Row],[coverage_amount]]&lt;300000,"Low",IF(Sheet1[[#This Row],[coverage_amount]]&lt;700000,"Medium","High"))</f>
        <v>Medium</v>
      </c>
      <c r="M939" s="2" t="str">
        <f>IF(Sheet1[[#This Row],[annual_premium]]&lt;15000,"Low",IF(Sheet1[[#This Row],[annual_premium]]&lt;35000,"Medium","High"))</f>
        <v>Low</v>
      </c>
      <c r="N939" s="2">
        <f>YEAR(Sheet1[[#This Row],[policy_start_date]])</f>
        <v>2021</v>
      </c>
      <c r="O939" s="2" t="str">
        <f>TEXT(Sheet1[[#This Row],[policy_start_date]],"mmm")</f>
        <v>Jul</v>
      </c>
      <c r="P939" s="2" t="str">
        <f>"Q"&amp;ROUNDUP(MONTH(Sheet1[[#This Row],[policy_start_date]])/3,0)</f>
        <v>Q3</v>
      </c>
      <c r="Q939" s="2">
        <f ca="1">DATEDIF(Sheet1[[#This Row],[policy_start_date]],TODAY(),"D")</f>
        <v>1829</v>
      </c>
      <c r="R939" s="2">
        <f>YEAR(Sheet1[[#This Row],[policy_end_date]])</f>
        <v>2023</v>
      </c>
      <c r="S939" s="2" t="str">
        <f>TEXT(Sheet1[[#This Row],[policy_end_date]],"mmm")</f>
        <v>Sep</v>
      </c>
      <c r="T939" s="2" t="str">
        <f>IF(Sheet1[[#This Row],[status]]="Active","Active","Inactive")</f>
        <v>Active</v>
      </c>
      <c r="U939" s="6">
        <f>Sheet1[[#This Row],[coverage_amount]]/Sheet1[[#This Row],[annual_premium]]</f>
        <v>73.284990019140352</v>
      </c>
    </row>
    <row r="940" spans="1:21" x14ac:dyDescent="0.3">
      <c r="A940" s="2" t="s">
        <v>2001</v>
      </c>
      <c r="B940" s="2" t="s">
        <v>2002</v>
      </c>
      <c r="C940" s="2" t="s">
        <v>16</v>
      </c>
      <c r="D940" s="51">
        <v>444270.9</v>
      </c>
      <c r="E940" s="51">
        <v>4756.1899999999996</v>
      </c>
      <c r="F940" s="1">
        <v>44097</v>
      </c>
      <c r="G940" s="1">
        <v>45763</v>
      </c>
      <c r="H940" s="2" t="s">
        <v>973</v>
      </c>
      <c r="I940" s="2" t="s">
        <v>29</v>
      </c>
      <c r="J940">
        <f>Sheet1[[#This Row],[policy_end_date]]-Sheet1[[#This Row],[policy_start_date]]</f>
        <v>1666</v>
      </c>
      <c r="K940" s="5">
        <f>(Sheet1[[#This Row],[policy_end_date]]-Sheet1[[#This Row],[policy_start_date]])/365</f>
        <v>4.5643835616438357</v>
      </c>
      <c r="L940" s="2" t="str">
        <f>IF(Sheet1[[#This Row],[coverage_amount]]&lt;300000,"Low",IF(Sheet1[[#This Row],[coverage_amount]]&lt;700000,"Medium","High"))</f>
        <v>Medium</v>
      </c>
      <c r="M940" s="2" t="str">
        <f>IF(Sheet1[[#This Row],[annual_premium]]&lt;15000,"Low",IF(Sheet1[[#This Row],[annual_premium]]&lt;35000,"Medium","High"))</f>
        <v>Low</v>
      </c>
      <c r="N940" s="2">
        <f>YEAR(Sheet1[[#This Row],[policy_start_date]])</f>
        <v>2020</v>
      </c>
      <c r="O940" s="2" t="str">
        <f>TEXT(Sheet1[[#This Row],[policy_start_date]],"mmm")</f>
        <v>Sep</v>
      </c>
      <c r="P940" s="2" t="str">
        <f>"Q"&amp;ROUNDUP(MONTH(Sheet1[[#This Row],[policy_start_date]])/3,0)</f>
        <v>Q3</v>
      </c>
      <c r="Q940" s="2">
        <f ca="1">DATEDIF(Sheet1[[#This Row],[policy_start_date]],TODAY(),"D")</f>
        <v>2135</v>
      </c>
      <c r="R940" s="2">
        <f>YEAR(Sheet1[[#This Row],[policy_end_date]])</f>
        <v>2025</v>
      </c>
      <c r="S940" s="2" t="str">
        <f>TEXT(Sheet1[[#This Row],[policy_end_date]],"mmm")</f>
        <v>Apr</v>
      </c>
      <c r="T940" s="2" t="str">
        <f>IF(Sheet1[[#This Row],[status]]="Active","Active","Inactive")</f>
        <v>Inactive</v>
      </c>
      <c r="U940" s="6">
        <f>Sheet1[[#This Row],[coverage_amount]]/Sheet1[[#This Row],[annual_premium]]</f>
        <v>93.408989127852351</v>
      </c>
    </row>
    <row r="941" spans="1:21" x14ac:dyDescent="0.3">
      <c r="A941" s="2" t="s">
        <v>2003</v>
      </c>
      <c r="B941" s="2" t="s">
        <v>2004</v>
      </c>
      <c r="C941" s="2" t="s">
        <v>35</v>
      </c>
      <c r="D941" s="51">
        <v>372084</v>
      </c>
      <c r="E941" s="51">
        <v>17863.439999999999</v>
      </c>
      <c r="F941" s="1">
        <v>45260</v>
      </c>
      <c r="G941" s="1">
        <v>45786</v>
      </c>
      <c r="H941" s="2" t="s">
        <v>158</v>
      </c>
      <c r="I941" s="2" t="s">
        <v>29</v>
      </c>
      <c r="J941">
        <f>Sheet1[[#This Row],[policy_end_date]]-Sheet1[[#This Row],[policy_start_date]]</f>
        <v>526</v>
      </c>
      <c r="K941" s="5">
        <f>(Sheet1[[#This Row],[policy_end_date]]-Sheet1[[#This Row],[policy_start_date]])/365</f>
        <v>1.441095890410959</v>
      </c>
      <c r="L941" s="2" t="str">
        <f>IF(Sheet1[[#This Row],[coverage_amount]]&lt;300000,"Low",IF(Sheet1[[#This Row],[coverage_amount]]&lt;700000,"Medium","High"))</f>
        <v>Medium</v>
      </c>
      <c r="M941" s="2" t="str">
        <f>IF(Sheet1[[#This Row],[annual_premium]]&lt;15000,"Low",IF(Sheet1[[#This Row],[annual_premium]]&lt;35000,"Medium","High"))</f>
        <v>Medium</v>
      </c>
      <c r="N941" s="2">
        <f>YEAR(Sheet1[[#This Row],[policy_start_date]])</f>
        <v>2023</v>
      </c>
      <c r="O941" s="2" t="str">
        <f>TEXT(Sheet1[[#This Row],[policy_start_date]],"mmm")</f>
        <v>Nov</v>
      </c>
      <c r="P941" s="2" t="str">
        <f>"Q"&amp;ROUNDUP(MONTH(Sheet1[[#This Row],[policy_start_date]])/3,0)</f>
        <v>Q4</v>
      </c>
      <c r="Q941" s="2">
        <f ca="1">DATEDIF(Sheet1[[#This Row],[policy_start_date]],TODAY(),"D")</f>
        <v>972</v>
      </c>
      <c r="R941" s="2">
        <f>YEAR(Sheet1[[#This Row],[policy_end_date]])</f>
        <v>2025</v>
      </c>
      <c r="S941" s="2" t="str">
        <f>TEXT(Sheet1[[#This Row],[policy_end_date]],"mmm")</f>
        <v>May</v>
      </c>
      <c r="T941" s="2" t="str">
        <f>IF(Sheet1[[#This Row],[status]]="Active","Active","Inactive")</f>
        <v>Inactive</v>
      </c>
      <c r="U941" s="6">
        <f>Sheet1[[#This Row],[coverage_amount]]/Sheet1[[#This Row],[annual_premium]]</f>
        <v>20.829358734935713</v>
      </c>
    </row>
    <row r="942" spans="1:21" x14ac:dyDescent="0.3">
      <c r="A942" s="2" t="s">
        <v>2005</v>
      </c>
      <c r="B942" s="2" t="s">
        <v>2006</v>
      </c>
      <c r="C942" s="2" t="s">
        <v>27</v>
      </c>
      <c r="D942" s="51">
        <v>264514.94</v>
      </c>
      <c r="E942" s="51">
        <v>38265.11</v>
      </c>
      <c r="F942" s="1">
        <v>45371</v>
      </c>
      <c r="G942" s="1">
        <v>45386</v>
      </c>
      <c r="H942" s="2" t="s">
        <v>58</v>
      </c>
      <c r="I942" s="2" t="s">
        <v>18</v>
      </c>
      <c r="J942">
        <f>Sheet1[[#This Row],[policy_end_date]]-Sheet1[[#This Row],[policy_start_date]]</f>
        <v>15</v>
      </c>
      <c r="K942" s="5">
        <f>(Sheet1[[#This Row],[policy_end_date]]-Sheet1[[#This Row],[policy_start_date]])/365</f>
        <v>4.1095890410958902E-2</v>
      </c>
      <c r="L942" s="2" t="str">
        <f>IF(Sheet1[[#This Row],[coverage_amount]]&lt;300000,"Low",IF(Sheet1[[#This Row],[coverage_amount]]&lt;700000,"Medium","High"))</f>
        <v>Low</v>
      </c>
      <c r="M942" s="2" t="str">
        <f>IF(Sheet1[[#This Row],[annual_premium]]&lt;15000,"Low",IF(Sheet1[[#This Row],[annual_premium]]&lt;35000,"Medium","High"))</f>
        <v>High</v>
      </c>
      <c r="N942" s="2">
        <f>YEAR(Sheet1[[#This Row],[policy_start_date]])</f>
        <v>2024</v>
      </c>
      <c r="O942" s="2" t="str">
        <f>TEXT(Sheet1[[#This Row],[policy_start_date]],"mmm")</f>
        <v>Mar</v>
      </c>
      <c r="P942" s="2" t="str">
        <f>"Q"&amp;ROUNDUP(MONTH(Sheet1[[#This Row],[policy_start_date]])/3,0)</f>
        <v>Q1</v>
      </c>
      <c r="Q942" s="2">
        <f ca="1">DATEDIF(Sheet1[[#This Row],[policy_start_date]],TODAY(),"D")</f>
        <v>861</v>
      </c>
      <c r="R942" s="2">
        <f>YEAR(Sheet1[[#This Row],[policy_end_date]])</f>
        <v>2024</v>
      </c>
      <c r="S942" s="2" t="str">
        <f>TEXT(Sheet1[[#This Row],[policy_end_date]],"mmm")</f>
        <v>Apr</v>
      </c>
      <c r="T942" s="2" t="str">
        <f>IF(Sheet1[[#This Row],[status]]="Active","Active","Inactive")</f>
        <v>Inactive</v>
      </c>
      <c r="U942" s="6">
        <f>Sheet1[[#This Row],[coverage_amount]]/Sheet1[[#This Row],[annual_premium]]</f>
        <v>6.9126925285201057</v>
      </c>
    </row>
    <row r="943" spans="1:21" x14ac:dyDescent="0.3">
      <c r="A943" s="2" t="s">
        <v>2007</v>
      </c>
      <c r="B943" s="2" t="s">
        <v>1794</v>
      </c>
      <c r="C943" s="2" t="s">
        <v>11</v>
      </c>
      <c r="D943" s="51">
        <v>703060.12</v>
      </c>
      <c r="E943" s="51">
        <v>25140.39</v>
      </c>
      <c r="F943" s="1">
        <v>45381</v>
      </c>
      <c r="G943" s="1">
        <v>45761</v>
      </c>
      <c r="H943" s="2" t="s">
        <v>893</v>
      </c>
      <c r="I943" s="2" t="s">
        <v>18</v>
      </c>
      <c r="J943">
        <f>Sheet1[[#This Row],[policy_end_date]]-Sheet1[[#This Row],[policy_start_date]]</f>
        <v>380</v>
      </c>
      <c r="K943" s="5">
        <f>(Sheet1[[#This Row],[policy_end_date]]-Sheet1[[#This Row],[policy_start_date]])/365</f>
        <v>1.0410958904109588</v>
      </c>
      <c r="L943" s="2" t="str">
        <f>IF(Sheet1[[#This Row],[coverage_amount]]&lt;300000,"Low",IF(Sheet1[[#This Row],[coverage_amount]]&lt;700000,"Medium","High"))</f>
        <v>High</v>
      </c>
      <c r="M943" s="2" t="str">
        <f>IF(Sheet1[[#This Row],[annual_premium]]&lt;15000,"Low",IF(Sheet1[[#This Row],[annual_premium]]&lt;35000,"Medium","High"))</f>
        <v>Medium</v>
      </c>
      <c r="N943" s="2">
        <f>YEAR(Sheet1[[#This Row],[policy_start_date]])</f>
        <v>2024</v>
      </c>
      <c r="O943" s="2" t="str">
        <f>TEXT(Sheet1[[#This Row],[policy_start_date]],"mmm")</f>
        <v>Mar</v>
      </c>
      <c r="P943" s="2" t="str">
        <f>"Q"&amp;ROUNDUP(MONTH(Sheet1[[#This Row],[policy_start_date]])/3,0)</f>
        <v>Q1</v>
      </c>
      <c r="Q943" s="2">
        <f ca="1">DATEDIF(Sheet1[[#This Row],[policy_start_date]],TODAY(),"D")</f>
        <v>851</v>
      </c>
      <c r="R943" s="2">
        <f>YEAR(Sheet1[[#This Row],[policy_end_date]])</f>
        <v>2025</v>
      </c>
      <c r="S943" s="2" t="str">
        <f>TEXT(Sheet1[[#This Row],[policy_end_date]],"mmm")</f>
        <v>Apr</v>
      </c>
      <c r="T943" s="2" t="str">
        <f>IF(Sheet1[[#This Row],[status]]="Active","Active","Inactive")</f>
        <v>Inactive</v>
      </c>
      <c r="U943" s="6">
        <f>Sheet1[[#This Row],[coverage_amount]]/Sheet1[[#This Row],[annual_premium]]</f>
        <v>27.965362510287232</v>
      </c>
    </row>
    <row r="944" spans="1:21" x14ac:dyDescent="0.3">
      <c r="A944" s="2" t="s">
        <v>2008</v>
      </c>
      <c r="B944" s="2" t="s">
        <v>2009</v>
      </c>
      <c r="C944" s="2" t="s">
        <v>35</v>
      </c>
      <c r="D944" s="51">
        <v>760529.12</v>
      </c>
      <c r="E944" s="51">
        <v>42440.49</v>
      </c>
      <c r="F944" s="1">
        <v>44919</v>
      </c>
      <c r="G944" s="1">
        <v>45153</v>
      </c>
      <c r="H944" s="2" t="s">
        <v>774</v>
      </c>
      <c r="I944" s="2" t="s">
        <v>13</v>
      </c>
      <c r="J944">
        <f>Sheet1[[#This Row],[policy_end_date]]-Sheet1[[#This Row],[policy_start_date]]</f>
        <v>234</v>
      </c>
      <c r="K944" s="5">
        <f>(Sheet1[[#This Row],[policy_end_date]]-Sheet1[[#This Row],[policy_start_date]])/365</f>
        <v>0.64109589041095894</v>
      </c>
      <c r="L944" s="2" t="str">
        <f>IF(Sheet1[[#This Row],[coverage_amount]]&lt;300000,"Low",IF(Sheet1[[#This Row],[coverage_amount]]&lt;700000,"Medium","High"))</f>
        <v>High</v>
      </c>
      <c r="M944" s="2" t="str">
        <f>IF(Sheet1[[#This Row],[annual_premium]]&lt;15000,"Low",IF(Sheet1[[#This Row],[annual_premium]]&lt;35000,"Medium","High"))</f>
        <v>High</v>
      </c>
      <c r="N944" s="2">
        <f>YEAR(Sheet1[[#This Row],[policy_start_date]])</f>
        <v>2022</v>
      </c>
      <c r="O944" s="2" t="str">
        <f>TEXT(Sheet1[[#This Row],[policy_start_date]],"mmm")</f>
        <v>Dec</v>
      </c>
      <c r="P944" s="2" t="str">
        <f>"Q"&amp;ROUNDUP(MONTH(Sheet1[[#This Row],[policy_start_date]])/3,0)</f>
        <v>Q4</v>
      </c>
      <c r="Q944" s="2">
        <f ca="1">DATEDIF(Sheet1[[#This Row],[policy_start_date]],TODAY(),"D")</f>
        <v>1313</v>
      </c>
      <c r="R944" s="2">
        <f>YEAR(Sheet1[[#This Row],[policy_end_date]])</f>
        <v>2023</v>
      </c>
      <c r="S944" s="2" t="str">
        <f>TEXT(Sheet1[[#This Row],[policy_end_date]],"mmm")</f>
        <v>Aug</v>
      </c>
      <c r="T944" s="2" t="str">
        <f>IF(Sheet1[[#This Row],[status]]="Active","Active","Inactive")</f>
        <v>Active</v>
      </c>
      <c r="U944" s="6">
        <f>Sheet1[[#This Row],[coverage_amount]]/Sheet1[[#This Row],[annual_premium]]</f>
        <v>17.919894892825226</v>
      </c>
    </row>
    <row r="945" spans="1:21" x14ac:dyDescent="0.3">
      <c r="A945" s="2" t="s">
        <v>2010</v>
      </c>
      <c r="B945" s="2" t="s">
        <v>2011</v>
      </c>
      <c r="C945" s="2" t="s">
        <v>35</v>
      </c>
      <c r="D945" s="51">
        <v>387475.68</v>
      </c>
      <c r="E945" s="51">
        <v>44483.99</v>
      </c>
      <c r="F945" s="1">
        <v>44875</v>
      </c>
      <c r="G945" s="1">
        <v>44881</v>
      </c>
      <c r="H945" s="2" t="s">
        <v>1704</v>
      </c>
      <c r="I945" s="2" t="s">
        <v>29</v>
      </c>
      <c r="J945">
        <f>Sheet1[[#This Row],[policy_end_date]]-Sheet1[[#This Row],[policy_start_date]]</f>
        <v>6</v>
      </c>
      <c r="K945" s="5">
        <f>(Sheet1[[#This Row],[policy_end_date]]-Sheet1[[#This Row],[policy_start_date]])/365</f>
        <v>1.643835616438356E-2</v>
      </c>
      <c r="L945" s="2" t="str">
        <f>IF(Sheet1[[#This Row],[coverage_amount]]&lt;300000,"Low",IF(Sheet1[[#This Row],[coverage_amount]]&lt;700000,"Medium","High"))</f>
        <v>Medium</v>
      </c>
      <c r="M945" s="2" t="str">
        <f>IF(Sheet1[[#This Row],[annual_premium]]&lt;15000,"Low",IF(Sheet1[[#This Row],[annual_premium]]&lt;35000,"Medium","High"))</f>
        <v>High</v>
      </c>
      <c r="N945" s="2">
        <f>YEAR(Sheet1[[#This Row],[policy_start_date]])</f>
        <v>2022</v>
      </c>
      <c r="O945" s="2" t="str">
        <f>TEXT(Sheet1[[#This Row],[policy_start_date]],"mmm")</f>
        <v>Nov</v>
      </c>
      <c r="P945" s="2" t="str">
        <f>"Q"&amp;ROUNDUP(MONTH(Sheet1[[#This Row],[policy_start_date]])/3,0)</f>
        <v>Q4</v>
      </c>
      <c r="Q945" s="2">
        <f ca="1">DATEDIF(Sheet1[[#This Row],[policy_start_date]],TODAY(),"D")</f>
        <v>1357</v>
      </c>
      <c r="R945" s="2">
        <f>YEAR(Sheet1[[#This Row],[policy_end_date]])</f>
        <v>2022</v>
      </c>
      <c r="S945" s="2" t="str">
        <f>TEXT(Sheet1[[#This Row],[policy_end_date]],"mmm")</f>
        <v>Nov</v>
      </c>
      <c r="T945" s="2" t="str">
        <f>IF(Sheet1[[#This Row],[status]]="Active","Active","Inactive")</f>
        <v>Inactive</v>
      </c>
      <c r="U945" s="6">
        <f>Sheet1[[#This Row],[coverage_amount]]/Sheet1[[#This Row],[annual_premium]]</f>
        <v>8.7104524571649264</v>
      </c>
    </row>
    <row r="946" spans="1:21" x14ac:dyDescent="0.3">
      <c r="A946" s="2" t="s">
        <v>2012</v>
      </c>
      <c r="B946" s="2" t="s">
        <v>2013</v>
      </c>
      <c r="C946" s="2" t="s">
        <v>35</v>
      </c>
      <c r="D946" s="51">
        <v>215484.11</v>
      </c>
      <c r="E946" s="51">
        <v>23875.66</v>
      </c>
      <c r="F946" s="1">
        <v>44161</v>
      </c>
      <c r="G946" s="1">
        <v>44610</v>
      </c>
      <c r="H946" s="2" t="s">
        <v>597</v>
      </c>
      <c r="I946" s="2" t="s">
        <v>29</v>
      </c>
      <c r="J946">
        <f>Sheet1[[#This Row],[policy_end_date]]-Sheet1[[#This Row],[policy_start_date]]</f>
        <v>449</v>
      </c>
      <c r="K946" s="5">
        <f>(Sheet1[[#This Row],[policy_end_date]]-Sheet1[[#This Row],[policy_start_date]])/365</f>
        <v>1.2301369863013698</v>
      </c>
      <c r="L946" s="2" t="str">
        <f>IF(Sheet1[[#This Row],[coverage_amount]]&lt;300000,"Low",IF(Sheet1[[#This Row],[coverage_amount]]&lt;700000,"Medium","High"))</f>
        <v>Low</v>
      </c>
      <c r="M946" s="2" t="str">
        <f>IF(Sheet1[[#This Row],[annual_premium]]&lt;15000,"Low",IF(Sheet1[[#This Row],[annual_premium]]&lt;35000,"Medium","High"))</f>
        <v>Medium</v>
      </c>
      <c r="N946" s="2">
        <f>YEAR(Sheet1[[#This Row],[policy_start_date]])</f>
        <v>2020</v>
      </c>
      <c r="O946" s="2" t="str">
        <f>TEXT(Sheet1[[#This Row],[policy_start_date]],"mmm")</f>
        <v>Nov</v>
      </c>
      <c r="P946" s="2" t="str">
        <f>"Q"&amp;ROUNDUP(MONTH(Sheet1[[#This Row],[policy_start_date]])/3,0)</f>
        <v>Q4</v>
      </c>
      <c r="Q946" s="2">
        <f ca="1">DATEDIF(Sheet1[[#This Row],[policy_start_date]],TODAY(),"D")</f>
        <v>2071</v>
      </c>
      <c r="R946" s="2">
        <f>YEAR(Sheet1[[#This Row],[policy_end_date]])</f>
        <v>2022</v>
      </c>
      <c r="S946" s="2" t="str">
        <f>TEXT(Sheet1[[#This Row],[policy_end_date]],"mmm")</f>
        <v>Feb</v>
      </c>
      <c r="T946" s="2" t="str">
        <f>IF(Sheet1[[#This Row],[status]]="Active","Active","Inactive")</f>
        <v>Inactive</v>
      </c>
      <c r="U946" s="6">
        <f>Sheet1[[#This Row],[coverage_amount]]/Sheet1[[#This Row],[annual_premium]]</f>
        <v>9.0252629665525479</v>
      </c>
    </row>
    <row r="947" spans="1:21" x14ac:dyDescent="0.3">
      <c r="A947" s="2" t="s">
        <v>2014</v>
      </c>
      <c r="B947" s="2" t="s">
        <v>2015</v>
      </c>
      <c r="C947" s="2" t="s">
        <v>11</v>
      </c>
      <c r="D947" s="51">
        <v>517101.15</v>
      </c>
      <c r="E947" s="51">
        <v>21992.99</v>
      </c>
      <c r="F947" s="1">
        <v>45396</v>
      </c>
      <c r="G947" s="1">
        <v>45764</v>
      </c>
      <c r="H947" s="2" t="s">
        <v>658</v>
      </c>
      <c r="I947" s="2" t="s">
        <v>18</v>
      </c>
      <c r="J947">
        <f>Sheet1[[#This Row],[policy_end_date]]-Sheet1[[#This Row],[policy_start_date]]</f>
        <v>368</v>
      </c>
      <c r="K947" s="5">
        <f>(Sheet1[[#This Row],[policy_end_date]]-Sheet1[[#This Row],[policy_start_date]])/365</f>
        <v>1.0082191780821919</v>
      </c>
      <c r="L947" s="2" t="str">
        <f>IF(Sheet1[[#This Row],[coverage_amount]]&lt;300000,"Low",IF(Sheet1[[#This Row],[coverage_amount]]&lt;700000,"Medium","High"))</f>
        <v>Medium</v>
      </c>
      <c r="M947" s="2" t="str">
        <f>IF(Sheet1[[#This Row],[annual_premium]]&lt;15000,"Low",IF(Sheet1[[#This Row],[annual_premium]]&lt;35000,"Medium","High"))</f>
        <v>Medium</v>
      </c>
      <c r="N947" s="2">
        <f>YEAR(Sheet1[[#This Row],[policy_start_date]])</f>
        <v>2024</v>
      </c>
      <c r="O947" s="2" t="str">
        <f>TEXT(Sheet1[[#This Row],[policy_start_date]],"mmm")</f>
        <v>Apr</v>
      </c>
      <c r="P947" s="2" t="str">
        <f>"Q"&amp;ROUNDUP(MONTH(Sheet1[[#This Row],[policy_start_date]])/3,0)</f>
        <v>Q2</v>
      </c>
      <c r="Q947" s="2">
        <f ca="1">DATEDIF(Sheet1[[#This Row],[policy_start_date]],TODAY(),"D")</f>
        <v>836</v>
      </c>
      <c r="R947" s="2">
        <f>YEAR(Sheet1[[#This Row],[policy_end_date]])</f>
        <v>2025</v>
      </c>
      <c r="S947" s="2" t="str">
        <f>TEXT(Sheet1[[#This Row],[policy_end_date]],"mmm")</f>
        <v>Apr</v>
      </c>
      <c r="T947" s="2" t="str">
        <f>IF(Sheet1[[#This Row],[status]]="Active","Active","Inactive")</f>
        <v>Inactive</v>
      </c>
      <c r="U947" s="6">
        <f>Sheet1[[#This Row],[coverage_amount]]/Sheet1[[#This Row],[annual_premium]]</f>
        <v>23.512089533983328</v>
      </c>
    </row>
    <row r="948" spans="1:21" x14ac:dyDescent="0.3">
      <c r="A948" s="2" t="s">
        <v>2016</v>
      </c>
      <c r="B948" s="2" t="s">
        <v>2017</v>
      </c>
      <c r="C948" s="2" t="s">
        <v>16</v>
      </c>
      <c r="D948" s="51">
        <v>823182.32</v>
      </c>
      <c r="E948" s="51">
        <v>46130.91</v>
      </c>
      <c r="F948" s="1">
        <v>45312</v>
      </c>
      <c r="G948" s="1">
        <v>45625</v>
      </c>
      <c r="H948" s="2" t="s">
        <v>368</v>
      </c>
      <c r="I948" s="2" t="s">
        <v>18</v>
      </c>
      <c r="J948">
        <f>Sheet1[[#This Row],[policy_end_date]]-Sheet1[[#This Row],[policy_start_date]]</f>
        <v>313</v>
      </c>
      <c r="K948" s="5">
        <f>(Sheet1[[#This Row],[policy_end_date]]-Sheet1[[#This Row],[policy_start_date]])/365</f>
        <v>0.8575342465753425</v>
      </c>
      <c r="L948" s="2" t="str">
        <f>IF(Sheet1[[#This Row],[coverage_amount]]&lt;300000,"Low",IF(Sheet1[[#This Row],[coverage_amount]]&lt;700000,"Medium","High"))</f>
        <v>High</v>
      </c>
      <c r="M948" s="2" t="str">
        <f>IF(Sheet1[[#This Row],[annual_premium]]&lt;15000,"Low",IF(Sheet1[[#This Row],[annual_premium]]&lt;35000,"Medium","High"))</f>
        <v>High</v>
      </c>
      <c r="N948" s="2">
        <f>YEAR(Sheet1[[#This Row],[policy_start_date]])</f>
        <v>2024</v>
      </c>
      <c r="O948" s="2" t="str">
        <f>TEXT(Sheet1[[#This Row],[policy_start_date]],"mmm")</f>
        <v>Jan</v>
      </c>
      <c r="P948" s="2" t="str">
        <f>"Q"&amp;ROUNDUP(MONTH(Sheet1[[#This Row],[policy_start_date]])/3,0)</f>
        <v>Q1</v>
      </c>
      <c r="Q948" s="2">
        <f ca="1">DATEDIF(Sheet1[[#This Row],[policy_start_date]],TODAY(),"D")</f>
        <v>920</v>
      </c>
      <c r="R948" s="2">
        <f>YEAR(Sheet1[[#This Row],[policy_end_date]])</f>
        <v>2024</v>
      </c>
      <c r="S948" s="2" t="str">
        <f>TEXT(Sheet1[[#This Row],[policy_end_date]],"mmm")</f>
        <v>Nov</v>
      </c>
      <c r="T948" s="2" t="str">
        <f>IF(Sheet1[[#This Row],[status]]="Active","Active","Inactive")</f>
        <v>Inactive</v>
      </c>
      <c r="U948" s="6">
        <f>Sheet1[[#This Row],[coverage_amount]]/Sheet1[[#This Row],[annual_premium]]</f>
        <v>17.844484750029856</v>
      </c>
    </row>
    <row r="949" spans="1:21" x14ac:dyDescent="0.3">
      <c r="A949" s="2" t="s">
        <v>2018</v>
      </c>
      <c r="B949" s="2" t="s">
        <v>2019</v>
      </c>
      <c r="C949" s="2" t="s">
        <v>35</v>
      </c>
      <c r="D949" s="51">
        <v>855755.73</v>
      </c>
      <c r="E949" s="51">
        <v>23352.55</v>
      </c>
      <c r="F949" s="1">
        <v>45124</v>
      </c>
      <c r="G949" s="1">
        <v>45738</v>
      </c>
      <c r="H949" s="2" t="s">
        <v>228</v>
      </c>
      <c r="I949" s="2" t="s">
        <v>18</v>
      </c>
      <c r="J949">
        <f>Sheet1[[#This Row],[policy_end_date]]-Sheet1[[#This Row],[policy_start_date]]</f>
        <v>614</v>
      </c>
      <c r="K949" s="5">
        <f>(Sheet1[[#This Row],[policy_end_date]]-Sheet1[[#This Row],[policy_start_date]])/365</f>
        <v>1.6821917808219178</v>
      </c>
      <c r="L949" s="2" t="str">
        <f>IF(Sheet1[[#This Row],[coverage_amount]]&lt;300000,"Low",IF(Sheet1[[#This Row],[coverage_amount]]&lt;700000,"Medium","High"))</f>
        <v>High</v>
      </c>
      <c r="M949" s="2" t="str">
        <f>IF(Sheet1[[#This Row],[annual_premium]]&lt;15000,"Low",IF(Sheet1[[#This Row],[annual_premium]]&lt;35000,"Medium","High"))</f>
        <v>Medium</v>
      </c>
      <c r="N949" s="2">
        <f>YEAR(Sheet1[[#This Row],[policy_start_date]])</f>
        <v>2023</v>
      </c>
      <c r="O949" s="2" t="str">
        <f>TEXT(Sheet1[[#This Row],[policy_start_date]],"mmm")</f>
        <v>Jul</v>
      </c>
      <c r="P949" s="2" t="str">
        <f>"Q"&amp;ROUNDUP(MONTH(Sheet1[[#This Row],[policy_start_date]])/3,0)</f>
        <v>Q3</v>
      </c>
      <c r="Q949" s="2">
        <f ca="1">DATEDIF(Sheet1[[#This Row],[policy_start_date]],TODAY(),"D")</f>
        <v>1108</v>
      </c>
      <c r="R949" s="2">
        <f>YEAR(Sheet1[[#This Row],[policy_end_date]])</f>
        <v>2025</v>
      </c>
      <c r="S949" s="2" t="str">
        <f>TEXT(Sheet1[[#This Row],[policy_end_date]],"mmm")</f>
        <v>Mar</v>
      </c>
      <c r="T949" s="2" t="str">
        <f>IF(Sheet1[[#This Row],[status]]="Active","Active","Inactive")</f>
        <v>Inactive</v>
      </c>
      <c r="U949" s="6">
        <f>Sheet1[[#This Row],[coverage_amount]]/Sheet1[[#This Row],[annual_premium]]</f>
        <v>36.645065742285105</v>
      </c>
    </row>
    <row r="950" spans="1:21" x14ac:dyDescent="0.3">
      <c r="A950" s="2" t="s">
        <v>2020</v>
      </c>
      <c r="B950" s="2" t="s">
        <v>184</v>
      </c>
      <c r="C950" s="2" t="s">
        <v>11</v>
      </c>
      <c r="D950" s="51">
        <v>289645.07</v>
      </c>
      <c r="E950" s="51">
        <v>4666</v>
      </c>
      <c r="F950" s="1">
        <v>45227</v>
      </c>
      <c r="G950" s="1">
        <v>45739</v>
      </c>
      <c r="H950" s="2" t="s">
        <v>416</v>
      </c>
      <c r="I950" s="2" t="s">
        <v>29</v>
      </c>
      <c r="J950">
        <f>Sheet1[[#This Row],[policy_end_date]]-Sheet1[[#This Row],[policy_start_date]]</f>
        <v>512</v>
      </c>
      <c r="K950" s="5">
        <f>(Sheet1[[#This Row],[policy_end_date]]-Sheet1[[#This Row],[policy_start_date]])/365</f>
        <v>1.4027397260273973</v>
      </c>
      <c r="L950" s="2" t="str">
        <f>IF(Sheet1[[#This Row],[coverage_amount]]&lt;300000,"Low",IF(Sheet1[[#This Row],[coverage_amount]]&lt;700000,"Medium","High"))</f>
        <v>Low</v>
      </c>
      <c r="M950" s="2" t="str">
        <f>IF(Sheet1[[#This Row],[annual_premium]]&lt;15000,"Low",IF(Sheet1[[#This Row],[annual_premium]]&lt;35000,"Medium","High"))</f>
        <v>Low</v>
      </c>
      <c r="N950" s="2">
        <f>YEAR(Sheet1[[#This Row],[policy_start_date]])</f>
        <v>2023</v>
      </c>
      <c r="O950" s="2" t="str">
        <f>TEXT(Sheet1[[#This Row],[policy_start_date]],"mmm")</f>
        <v>Oct</v>
      </c>
      <c r="P950" s="2" t="str">
        <f>"Q"&amp;ROUNDUP(MONTH(Sheet1[[#This Row],[policy_start_date]])/3,0)</f>
        <v>Q4</v>
      </c>
      <c r="Q950" s="2">
        <f ca="1">DATEDIF(Sheet1[[#This Row],[policy_start_date]],TODAY(),"D")</f>
        <v>1005</v>
      </c>
      <c r="R950" s="2">
        <f>YEAR(Sheet1[[#This Row],[policy_end_date]])</f>
        <v>2025</v>
      </c>
      <c r="S950" s="2" t="str">
        <f>TEXT(Sheet1[[#This Row],[policy_end_date]],"mmm")</f>
        <v>Mar</v>
      </c>
      <c r="T950" s="2" t="str">
        <f>IF(Sheet1[[#This Row],[status]]="Active","Active","Inactive")</f>
        <v>Inactive</v>
      </c>
      <c r="U950" s="6">
        <f>Sheet1[[#This Row],[coverage_amount]]/Sheet1[[#This Row],[annual_premium]]</f>
        <v>62.075668666952424</v>
      </c>
    </row>
    <row r="951" spans="1:21" x14ac:dyDescent="0.3">
      <c r="A951" s="2" t="s">
        <v>2021</v>
      </c>
      <c r="B951" s="2" t="s">
        <v>2022</v>
      </c>
      <c r="C951" s="2" t="s">
        <v>11</v>
      </c>
      <c r="D951" s="51">
        <v>324869.03000000003</v>
      </c>
      <c r="E951" s="51">
        <v>22909.33</v>
      </c>
      <c r="F951" s="1">
        <v>44936</v>
      </c>
      <c r="G951" s="1">
        <v>45616</v>
      </c>
      <c r="H951" s="2" t="s">
        <v>257</v>
      </c>
      <c r="I951" s="2" t="s">
        <v>18</v>
      </c>
      <c r="J951">
        <f>Sheet1[[#This Row],[policy_end_date]]-Sheet1[[#This Row],[policy_start_date]]</f>
        <v>680</v>
      </c>
      <c r="K951" s="5">
        <f>(Sheet1[[#This Row],[policy_end_date]]-Sheet1[[#This Row],[policy_start_date]])/365</f>
        <v>1.8630136986301369</v>
      </c>
      <c r="L951" s="2" t="str">
        <f>IF(Sheet1[[#This Row],[coverage_amount]]&lt;300000,"Low",IF(Sheet1[[#This Row],[coverage_amount]]&lt;700000,"Medium","High"))</f>
        <v>Medium</v>
      </c>
      <c r="M951" s="2" t="str">
        <f>IF(Sheet1[[#This Row],[annual_premium]]&lt;15000,"Low",IF(Sheet1[[#This Row],[annual_premium]]&lt;35000,"Medium","High"))</f>
        <v>Medium</v>
      </c>
      <c r="N951" s="2">
        <f>YEAR(Sheet1[[#This Row],[policy_start_date]])</f>
        <v>2023</v>
      </c>
      <c r="O951" s="2" t="str">
        <f>TEXT(Sheet1[[#This Row],[policy_start_date]],"mmm")</f>
        <v>Jan</v>
      </c>
      <c r="P951" s="2" t="str">
        <f>"Q"&amp;ROUNDUP(MONTH(Sheet1[[#This Row],[policy_start_date]])/3,0)</f>
        <v>Q1</v>
      </c>
      <c r="Q951" s="2">
        <f ca="1">DATEDIF(Sheet1[[#This Row],[policy_start_date]],TODAY(),"D")</f>
        <v>1296</v>
      </c>
      <c r="R951" s="2">
        <f>YEAR(Sheet1[[#This Row],[policy_end_date]])</f>
        <v>2024</v>
      </c>
      <c r="S951" s="2" t="str">
        <f>TEXT(Sheet1[[#This Row],[policy_end_date]],"mmm")</f>
        <v>Nov</v>
      </c>
      <c r="T951" s="2" t="str">
        <f>IF(Sheet1[[#This Row],[status]]="Active","Active","Inactive")</f>
        <v>Inactive</v>
      </c>
      <c r="U951" s="6">
        <f>Sheet1[[#This Row],[coverage_amount]]/Sheet1[[#This Row],[annual_premium]]</f>
        <v>14.180642995670324</v>
      </c>
    </row>
    <row r="952" spans="1:21" x14ac:dyDescent="0.3">
      <c r="A952" s="2" t="s">
        <v>2023</v>
      </c>
      <c r="B952" s="2" t="s">
        <v>2024</v>
      </c>
      <c r="C952" s="2" t="s">
        <v>35</v>
      </c>
      <c r="D952" s="51">
        <v>926712.35</v>
      </c>
      <c r="E952" s="51">
        <v>31079.99</v>
      </c>
      <c r="F952" s="1">
        <v>45274</v>
      </c>
      <c r="G952" s="1">
        <v>45497</v>
      </c>
      <c r="H952" s="2" t="s">
        <v>225</v>
      </c>
      <c r="I952" s="2" t="s">
        <v>18</v>
      </c>
      <c r="J952">
        <f>Sheet1[[#This Row],[policy_end_date]]-Sheet1[[#This Row],[policy_start_date]]</f>
        <v>223</v>
      </c>
      <c r="K952" s="5">
        <f>(Sheet1[[#This Row],[policy_end_date]]-Sheet1[[#This Row],[policy_start_date]])/365</f>
        <v>0.61095890410958908</v>
      </c>
      <c r="L952" s="2" t="str">
        <f>IF(Sheet1[[#This Row],[coverage_amount]]&lt;300000,"Low",IF(Sheet1[[#This Row],[coverage_amount]]&lt;700000,"Medium","High"))</f>
        <v>High</v>
      </c>
      <c r="M952" s="2" t="str">
        <f>IF(Sheet1[[#This Row],[annual_premium]]&lt;15000,"Low",IF(Sheet1[[#This Row],[annual_premium]]&lt;35000,"Medium","High"))</f>
        <v>Medium</v>
      </c>
      <c r="N952" s="2">
        <f>YEAR(Sheet1[[#This Row],[policy_start_date]])</f>
        <v>2023</v>
      </c>
      <c r="O952" s="2" t="str">
        <f>TEXT(Sheet1[[#This Row],[policy_start_date]],"mmm")</f>
        <v>Dec</v>
      </c>
      <c r="P952" s="2" t="str">
        <f>"Q"&amp;ROUNDUP(MONTH(Sheet1[[#This Row],[policy_start_date]])/3,0)</f>
        <v>Q4</v>
      </c>
      <c r="Q952" s="2">
        <f ca="1">DATEDIF(Sheet1[[#This Row],[policy_start_date]],TODAY(),"D")</f>
        <v>958</v>
      </c>
      <c r="R952" s="2">
        <f>YEAR(Sheet1[[#This Row],[policy_end_date]])</f>
        <v>2024</v>
      </c>
      <c r="S952" s="2" t="str">
        <f>TEXT(Sheet1[[#This Row],[policy_end_date]],"mmm")</f>
        <v>Jul</v>
      </c>
      <c r="T952" s="2" t="str">
        <f>IF(Sheet1[[#This Row],[status]]="Active","Active","Inactive")</f>
        <v>Inactive</v>
      </c>
      <c r="U952" s="6">
        <f>Sheet1[[#This Row],[coverage_amount]]/Sheet1[[#This Row],[annual_premium]]</f>
        <v>29.817009271882004</v>
      </c>
    </row>
    <row r="953" spans="1:21" x14ac:dyDescent="0.3">
      <c r="A953" s="2" t="s">
        <v>2025</v>
      </c>
      <c r="B953" s="2" t="s">
        <v>2026</v>
      </c>
      <c r="C953" s="2" t="s">
        <v>16</v>
      </c>
      <c r="D953" s="51">
        <v>470900.52</v>
      </c>
      <c r="E953" s="51">
        <v>30741.05</v>
      </c>
      <c r="F953" s="1">
        <v>44998</v>
      </c>
      <c r="G953" s="1">
        <v>45516</v>
      </c>
      <c r="H953" s="2" t="s">
        <v>2027</v>
      </c>
      <c r="I953" s="2" t="s">
        <v>18</v>
      </c>
      <c r="J953">
        <f>Sheet1[[#This Row],[policy_end_date]]-Sheet1[[#This Row],[policy_start_date]]</f>
        <v>518</v>
      </c>
      <c r="K953" s="5">
        <f>(Sheet1[[#This Row],[policy_end_date]]-Sheet1[[#This Row],[policy_start_date]])/365</f>
        <v>1.4191780821917808</v>
      </c>
      <c r="L953" s="2" t="str">
        <f>IF(Sheet1[[#This Row],[coverage_amount]]&lt;300000,"Low",IF(Sheet1[[#This Row],[coverage_amount]]&lt;700000,"Medium","High"))</f>
        <v>Medium</v>
      </c>
      <c r="M953" s="2" t="str">
        <f>IF(Sheet1[[#This Row],[annual_premium]]&lt;15000,"Low",IF(Sheet1[[#This Row],[annual_premium]]&lt;35000,"Medium","High"))</f>
        <v>Medium</v>
      </c>
      <c r="N953" s="2">
        <f>YEAR(Sheet1[[#This Row],[policy_start_date]])</f>
        <v>2023</v>
      </c>
      <c r="O953" s="2" t="str">
        <f>TEXT(Sheet1[[#This Row],[policy_start_date]],"mmm")</f>
        <v>Mar</v>
      </c>
      <c r="P953" s="2" t="str">
        <f>"Q"&amp;ROUNDUP(MONTH(Sheet1[[#This Row],[policy_start_date]])/3,0)</f>
        <v>Q1</v>
      </c>
      <c r="Q953" s="2">
        <f ca="1">DATEDIF(Sheet1[[#This Row],[policy_start_date]],TODAY(),"D")</f>
        <v>1234</v>
      </c>
      <c r="R953" s="2">
        <f>YEAR(Sheet1[[#This Row],[policy_end_date]])</f>
        <v>2024</v>
      </c>
      <c r="S953" s="2" t="str">
        <f>TEXT(Sheet1[[#This Row],[policy_end_date]],"mmm")</f>
        <v>Aug</v>
      </c>
      <c r="T953" s="2" t="str">
        <f>IF(Sheet1[[#This Row],[status]]="Active","Active","Inactive")</f>
        <v>Inactive</v>
      </c>
      <c r="U953" s="6">
        <f>Sheet1[[#This Row],[coverage_amount]]/Sheet1[[#This Row],[annual_premium]]</f>
        <v>15.318296544848014</v>
      </c>
    </row>
    <row r="954" spans="1:21" x14ac:dyDescent="0.3">
      <c r="A954" s="2" t="s">
        <v>2028</v>
      </c>
      <c r="B954" s="2" t="s">
        <v>1361</v>
      </c>
      <c r="C954" s="2" t="s">
        <v>39</v>
      </c>
      <c r="D954" s="51">
        <v>223719.85</v>
      </c>
      <c r="E954" s="51">
        <v>44819.45</v>
      </c>
      <c r="F954" s="1">
        <v>45334</v>
      </c>
      <c r="G954" s="1">
        <v>45718</v>
      </c>
      <c r="H954" s="2" t="s">
        <v>1363</v>
      </c>
      <c r="I954" s="2" t="s">
        <v>29</v>
      </c>
      <c r="J954">
        <f>Sheet1[[#This Row],[policy_end_date]]-Sheet1[[#This Row],[policy_start_date]]</f>
        <v>384</v>
      </c>
      <c r="K954" s="5">
        <f>(Sheet1[[#This Row],[policy_end_date]]-Sheet1[[#This Row],[policy_start_date]])/365</f>
        <v>1.0520547945205478</v>
      </c>
      <c r="L954" s="2" t="str">
        <f>IF(Sheet1[[#This Row],[coverage_amount]]&lt;300000,"Low",IF(Sheet1[[#This Row],[coverage_amount]]&lt;700000,"Medium","High"))</f>
        <v>Low</v>
      </c>
      <c r="M954" s="2" t="str">
        <f>IF(Sheet1[[#This Row],[annual_premium]]&lt;15000,"Low",IF(Sheet1[[#This Row],[annual_premium]]&lt;35000,"Medium","High"))</f>
        <v>High</v>
      </c>
      <c r="N954" s="2">
        <f>YEAR(Sheet1[[#This Row],[policy_start_date]])</f>
        <v>2024</v>
      </c>
      <c r="O954" s="2" t="str">
        <f>TEXT(Sheet1[[#This Row],[policy_start_date]],"mmm")</f>
        <v>Feb</v>
      </c>
      <c r="P954" s="2" t="str">
        <f>"Q"&amp;ROUNDUP(MONTH(Sheet1[[#This Row],[policy_start_date]])/3,0)</f>
        <v>Q1</v>
      </c>
      <c r="Q954" s="2">
        <f ca="1">DATEDIF(Sheet1[[#This Row],[policy_start_date]],TODAY(),"D")</f>
        <v>898</v>
      </c>
      <c r="R954" s="2">
        <f>YEAR(Sheet1[[#This Row],[policy_end_date]])</f>
        <v>2025</v>
      </c>
      <c r="S954" s="2" t="str">
        <f>TEXT(Sheet1[[#This Row],[policy_end_date]],"mmm")</f>
        <v>Mar</v>
      </c>
      <c r="T954" s="2" t="str">
        <f>IF(Sheet1[[#This Row],[status]]="Active","Active","Inactive")</f>
        <v>Inactive</v>
      </c>
      <c r="U954" s="6">
        <f>Sheet1[[#This Row],[coverage_amount]]/Sheet1[[#This Row],[annual_premium]]</f>
        <v>4.9915795486111501</v>
      </c>
    </row>
    <row r="955" spans="1:21" x14ac:dyDescent="0.3">
      <c r="A955" s="2" t="s">
        <v>2029</v>
      </c>
      <c r="B955" s="2" t="s">
        <v>115</v>
      </c>
      <c r="C955" s="2" t="s">
        <v>39</v>
      </c>
      <c r="D955" s="51">
        <v>507511.03999999998</v>
      </c>
      <c r="E955" s="51">
        <v>26473.48</v>
      </c>
      <c r="F955" s="1">
        <v>44634</v>
      </c>
      <c r="G955" s="1">
        <v>45313</v>
      </c>
      <c r="H955" s="2" t="s">
        <v>537</v>
      </c>
      <c r="I955" s="2" t="s">
        <v>29</v>
      </c>
      <c r="J955">
        <f>Sheet1[[#This Row],[policy_end_date]]-Sheet1[[#This Row],[policy_start_date]]</f>
        <v>679</v>
      </c>
      <c r="K955" s="5">
        <f>(Sheet1[[#This Row],[policy_end_date]]-Sheet1[[#This Row],[policy_start_date]])/365</f>
        <v>1.8602739726027397</v>
      </c>
      <c r="L955" s="2" t="str">
        <f>IF(Sheet1[[#This Row],[coverage_amount]]&lt;300000,"Low",IF(Sheet1[[#This Row],[coverage_amount]]&lt;700000,"Medium","High"))</f>
        <v>Medium</v>
      </c>
      <c r="M955" s="2" t="str">
        <f>IF(Sheet1[[#This Row],[annual_premium]]&lt;15000,"Low",IF(Sheet1[[#This Row],[annual_premium]]&lt;35000,"Medium","High"))</f>
        <v>Medium</v>
      </c>
      <c r="N955" s="2">
        <f>YEAR(Sheet1[[#This Row],[policy_start_date]])</f>
        <v>2022</v>
      </c>
      <c r="O955" s="2" t="str">
        <f>TEXT(Sheet1[[#This Row],[policy_start_date]],"mmm")</f>
        <v>Mar</v>
      </c>
      <c r="P955" s="2" t="str">
        <f>"Q"&amp;ROUNDUP(MONTH(Sheet1[[#This Row],[policy_start_date]])/3,0)</f>
        <v>Q1</v>
      </c>
      <c r="Q955" s="2">
        <f ca="1">DATEDIF(Sheet1[[#This Row],[policy_start_date]],TODAY(),"D")</f>
        <v>1598</v>
      </c>
      <c r="R955" s="2">
        <f>YEAR(Sheet1[[#This Row],[policy_end_date]])</f>
        <v>2024</v>
      </c>
      <c r="S955" s="2" t="str">
        <f>TEXT(Sheet1[[#This Row],[policy_end_date]],"mmm")</f>
        <v>Jan</v>
      </c>
      <c r="T955" s="2" t="str">
        <f>IF(Sheet1[[#This Row],[status]]="Active","Active","Inactive")</f>
        <v>Inactive</v>
      </c>
      <c r="U955" s="6">
        <f>Sheet1[[#This Row],[coverage_amount]]/Sheet1[[#This Row],[annual_premium]]</f>
        <v>19.170545013349209</v>
      </c>
    </row>
    <row r="956" spans="1:21" x14ac:dyDescent="0.3">
      <c r="A956" s="2" t="s">
        <v>2030</v>
      </c>
      <c r="B956" s="2" t="s">
        <v>580</v>
      </c>
      <c r="C956" s="2" t="s">
        <v>16</v>
      </c>
      <c r="D956" s="51">
        <v>138557.82</v>
      </c>
      <c r="E956" s="51">
        <v>32355.35</v>
      </c>
      <c r="F956" s="1">
        <v>45172</v>
      </c>
      <c r="G956" s="1">
        <v>45372</v>
      </c>
      <c r="H956" s="2" t="s">
        <v>2031</v>
      </c>
      <c r="I956" s="2" t="s">
        <v>18</v>
      </c>
      <c r="J956">
        <f>Sheet1[[#This Row],[policy_end_date]]-Sheet1[[#This Row],[policy_start_date]]</f>
        <v>200</v>
      </c>
      <c r="K956" s="5">
        <f>(Sheet1[[#This Row],[policy_end_date]]-Sheet1[[#This Row],[policy_start_date]])/365</f>
        <v>0.54794520547945202</v>
      </c>
      <c r="L956" s="2" t="str">
        <f>IF(Sheet1[[#This Row],[coverage_amount]]&lt;300000,"Low",IF(Sheet1[[#This Row],[coverage_amount]]&lt;700000,"Medium","High"))</f>
        <v>Low</v>
      </c>
      <c r="M956" s="2" t="str">
        <f>IF(Sheet1[[#This Row],[annual_premium]]&lt;15000,"Low",IF(Sheet1[[#This Row],[annual_premium]]&lt;35000,"Medium","High"))</f>
        <v>Medium</v>
      </c>
      <c r="N956" s="2">
        <f>YEAR(Sheet1[[#This Row],[policy_start_date]])</f>
        <v>2023</v>
      </c>
      <c r="O956" s="2" t="str">
        <f>TEXT(Sheet1[[#This Row],[policy_start_date]],"mmm")</f>
        <v>Sep</v>
      </c>
      <c r="P956" s="2" t="str">
        <f>"Q"&amp;ROUNDUP(MONTH(Sheet1[[#This Row],[policy_start_date]])/3,0)</f>
        <v>Q3</v>
      </c>
      <c r="Q956" s="2">
        <f ca="1">DATEDIF(Sheet1[[#This Row],[policy_start_date]],TODAY(),"D")</f>
        <v>1060</v>
      </c>
      <c r="R956" s="2">
        <f>YEAR(Sheet1[[#This Row],[policy_end_date]])</f>
        <v>2024</v>
      </c>
      <c r="S956" s="2" t="str">
        <f>TEXT(Sheet1[[#This Row],[policy_end_date]],"mmm")</f>
        <v>Mar</v>
      </c>
      <c r="T956" s="2" t="str">
        <f>IF(Sheet1[[#This Row],[status]]="Active","Active","Inactive")</f>
        <v>Inactive</v>
      </c>
      <c r="U956" s="6">
        <f>Sheet1[[#This Row],[coverage_amount]]/Sheet1[[#This Row],[annual_premium]]</f>
        <v>4.2823774120817735</v>
      </c>
    </row>
    <row r="957" spans="1:21" x14ac:dyDescent="0.3">
      <c r="A957" s="2" t="s">
        <v>2032</v>
      </c>
      <c r="B957" s="2" t="s">
        <v>2033</v>
      </c>
      <c r="C957" s="2" t="s">
        <v>35</v>
      </c>
      <c r="D957" s="51">
        <v>199123.37</v>
      </c>
      <c r="E957" s="51">
        <v>12275.47</v>
      </c>
      <c r="F957" s="1">
        <v>45452</v>
      </c>
      <c r="G957" s="1">
        <v>45542</v>
      </c>
      <c r="H957" s="2" t="s">
        <v>1350</v>
      </c>
      <c r="I957" s="2" t="s">
        <v>18</v>
      </c>
      <c r="J957">
        <f>Sheet1[[#This Row],[policy_end_date]]-Sheet1[[#This Row],[policy_start_date]]</f>
        <v>90</v>
      </c>
      <c r="K957" s="5">
        <f>(Sheet1[[#This Row],[policy_end_date]]-Sheet1[[#This Row],[policy_start_date]])/365</f>
        <v>0.24657534246575341</v>
      </c>
      <c r="L957" s="2" t="str">
        <f>IF(Sheet1[[#This Row],[coverage_amount]]&lt;300000,"Low",IF(Sheet1[[#This Row],[coverage_amount]]&lt;700000,"Medium","High"))</f>
        <v>Low</v>
      </c>
      <c r="M957" s="2" t="str">
        <f>IF(Sheet1[[#This Row],[annual_premium]]&lt;15000,"Low",IF(Sheet1[[#This Row],[annual_premium]]&lt;35000,"Medium","High"))</f>
        <v>Low</v>
      </c>
      <c r="N957" s="2">
        <f>YEAR(Sheet1[[#This Row],[policy_start_date]])</f>
        <v>2024</v>
      </c>
      <c r="O957" s="2" t="str">
        <f>TEXT(Sheet1[[#This Row],[policy_start_date]],"mmm")</f>
        <v>Jun</v>
      </c>
      <c r="P957" s="2" t="str">
        <f>"Q"&amp;ROUNDUP(MONTH(Sheet1[[#This Row],[policy_start_date]])/3,0)</f>
        <v>Q2</v>
      </c>
      <c r="Q957" s="2">
        <f ca="1">DATEDIF(Sheet1[[#This Row],[policy_start_date]],TODAY(),"D")</f>
        <v>780</v>
      </c>
      <c r="R957" s="2">
        <f>YEAR(Sheet1[[#This Row],[policy_end_date]])</f>
        <v>2024</v>
      </c>
      <c r="S957" s="2" t="str">
        <f>TEXT(Sheet1[[#This Row],[policy_end_date]],"mmm")</f>
        <v>Sep</v>
      </c>
      <c r="T957" s="2" t="str">
        <f>IF(Sheet1[[#This Row],[status]]="Active","Active","Inactive")</f>
        <v>Inactive</v>
      </c>
      <c r="U957" s="6">
        <f>Sheet1[[#This Row],[coverage_amount]]/Sheet1[[#This Row],[annual_premium]]</f>
        <v>16.221242037983068</v>
      </c>
    </row>
    <row r="958" spans="1:21" x14ac:dyDescent="0.3">
      <c r="A958" s="2" t="s">
        <v>2034</v>
      </c>
      <c r="B958" s="2" t="s">
        <v>2035</v>
      </c>
      <c r="C958" s="2" t="s">
        <v>27</v>
      </c>
      <c r="D958" s="51">
        <v>905471.37</v>
      </c>
      <c r="E958" s="51">
        <v>4436.38</v>
      </c>
      <c r="F958" s="1">
        <v>45286</v>
      </c>
      <c r="G958" s="1">
        <v>45652</v>
      </c>
      <c r="H958" s="2" t="s">
        <v>353</v>
      </c>
      <c r="I958" s="2" t="s">
        <v>18</v>
      </c>
      <c r="J958">
        <f>Sheet1[[#This Row],[policy_end_date]]-Sheet1[[#This Row],[policy_start_date]]</f>
        <v>366</v>
      </c>
      <c r="K958" s="5">
        <f>(Sheet1[[#This Row],[policy_end_date]]-Sheet1[[#This Row],[policy_start_date]])/365</f>
        <v>1.0027397260273974</v>
      </c>
      <c r="L958" s="2" t="str">
        <f>IF(Sheet1[[#This Row],[coverage_amount]]&lt;300000,"Low",IF(Sheet1[[#This Row],[coverage_amount]]&lt;700000,"Medium","High"))</f>
        <v>High</v>
      </c>
      <c r="M958" s="2" t="str">
        <f>IF(Sheet1[[#This Row],[annual_premium]]&lt;15000,"Low",IF(Sheet1[[#This Row],[annual_premium]]&lt;35000,"Medium","High"))</f>
        <v>Low</v>
      </c>
      <c r="N958" s="2">
        <f>YEAR(Sheet1[[#This Row],[policy_start_date]])</f>
        <v>2023</v>
      </c>
      <c r="O958" s="2" t="str">
        <f>TEXT(Sheet1[[#This Row],[policy_start_date]],"mmm")</f>
        <v>Dec</v>
      </c>
      <c r="P958" s="2" t="str">
        <f>"Q"&amp;ROUNDUP(MONTH(Sheet1[[#This Row],[policy_start_date]])/3,0)</f>
        <v>Q4</v>
      </c>
      <c r="Q958" s="2">
        <f ca="1">DATEDIF(Sheet1[[#This Row],[policy_start_date]],TODAY(),"D")</f>
        <v>946</v>
      </c>
      <c r="R958" s="2">
        <f>YEAR(Sheet1[[#This Row],[policy_end_date]])</f>
        <v>2024</v>
      </c>
      <c r="S958" s="2" t="str">
        <f>TEXT(Sheet1[[#This Row],[policy_end_date]],"mmm")</f>
        <v>Dec</v>
      </c>
      <c r="T958" s="2" t="str">
        <f>IF(Sheet1[[#This Row],[status]]="Active","Active","Inactive")</f>
        <v>Inactive</v>
      </c>
      <c r="U958" s="6">
        <f>Sheet1[[#This Row],[coverage_amount]]/Sheet1[[#This Row],[annual_premium]]</f>
        <v>204.10140024073681</v>
      </c>
    </row>
    <row r="959" spans="1:21" x14ac:dyDescent="0.3">
      <c r="A959" s="2" t="s">
        <v>2036</v>
      </c>
      <c r="B959" s="2" t="s">
        <v>393</v>
      </c>
      <c r="C959" s="2" t="s">
        <v>27</v>
      </c>
      <c r="D959" s="51">
        <v>842277.62</v>
      </c>
      <c r="E959" s="51">
        <v>18322.099999999999</v>
      </c>
      <c r="F959" s="1">
        <v>44536</v>
      </c>
      <c r="G959" s="1">
        <v>44650</v>
      </c>
      <c r="H959" s="2" t="s">
        <v>740</v>
      </c>
      <c r="I959" s="2" t="s">
        <v>29</v>
      </c>
      <c r="J959">
        <f>Sheet1[[#This Row],[policy_end_date]]-Sheet1[[#This Row],[policy_start_date]]</f>
        <v>114</v>
      </c>
      <c r="K959" s="5">
        <f>(Sheet1[[#This Row],[policy_end_date]]-Sheet1[[#This Row],[policy_start_date]])/365</f>
        <v>0.31232876712328766</v>
      </c>
      <c r="L959" s="2" t="str">
        <f>IF(Sheet1[[#This Row],[coverage_amount]]&lt;300000,"Low",IF(Sheet1[[#This Row],[coverage_amount]]&lt;700000,"Medium","High"))</f>
        <v>High</v>
      </c>
      <c r="M959" s="2" t="str">
        <f>IF(Sheet1[[#This Row],[annual_premium]]&lt;15000,"Low",IF(Sheet1[[#This Row],[annual_premium]]&lt;35000,"Medium","High"))</f>
        <v>Medium</v>
      </c>
      <c r="N959" s="2">
        <f>YEAR(Sheet1[[#This Row],[policy_start_date]])</f>
        <v>2021</v>
      </c>
      <c r="O959" s="2" t="str">
        <f>TEXT(Sheet1[[#This Row],[policy_start_date]],"mmm")</f>
        <v>Dec</v>
      </c>
      <c r="P959" s="2" t="str">
        <f>"Q"&amp;ROUNDUP(MONTH(Sheet1[[#This Row],[policy_start_date]])/3,0)</f>
        <v>Q4</v>
      </c>
      <c r="Q959" s="2">
        <f ca="1">DATEDIF(Sheet1[[#This Row],[policy_start_date]],TODAY(),"D")</f>
        <v>1696</v>
      </c>
      <c r="R959" s="2">
        <f>YEAR(Sheet1[[#This Row],[policy_end_date]])</f>
        <v>2022</v>
      </c>
      <c r="S959" s="2" t="str">
        <f>TEXT(Sheet1[[#This Row],[policy_end_date]],"mmm")</f>
        <v>Mar</v>
      </c>
      <c r="T959" s="2" t="str">
        <f>IF(Sheet1[[#This Row],[status]]="Active","Active","Inactive")</f>
        <v>Inactive</v>
      </c>
      <c r="U959" s="6">
        <f>Sheet1[[#This Row],[coverage_amount]]/Sheet1[[#This Row],[annual_premium]]</f>
        <v>45.970583066351566</v>
      </c>
    </row>
    <row r="960" spans="1:21" x14ac:dyDescent="0.3">
      <c r="A960" s="2" t="s">
        <v>2037</v>
      </c>
      <c r="B960" s="2" t="s">
        <v>2038</v>
      </c>
      <c r="C960" s="2" t="s">
        <v>16</v>
      </c>
      <c r="D960" s="51">
        <v>978720.76</v>
      </c>
      <c r="E960" s="51">
        <v>33428.620000000003</v>
      </c>
      <c r="F960" s="1">
        <v>45065</v>
      </c>
      <c r="G960" s="1">
        <v>45190</v>
      </c>
      <c r="H960" s="2" t="s">
        <v>1038</v>
      </c>
      <c r="I960" s="2" t="s">
        <v>13</v>
      </c>
      <c r="J960">
        <f>Sheet1[[#This Row],[policy_end_date]]-Sheet1[[#This Row],[policy_start_date]]</f>
        <v>125</v>
      </c>
      <c r="K960" s="5">
        <f>(Sheet1[[#This Row],[policy_end_date]]-Sheet1[[#This Row],[policy_start_date]])/365</f>
        <v>0.34246575342465752</v>
      </c>
      <c r="L960" s="2" t="str">
        <f>IF(Sheet1[[#This Row],[coverage_amount]]&lt;300000,"Low",IF(Sheet1[[#This Row],[coverage_amount]]&lt;700000,"Medium","High"))</f>
        <v>High</v>
      </c>
      <c r="M960" s="2" t="str">
        <f>IF(Sheet1[[#This Row],[annual_premium]]&lt;15000,"Low",IF(Sheet1[[#This Row],[annual_premium]]&lt;35000,"Medium","High"))</f>
        <v>Medium</v>
      </c>
      <c r="N960" s="2">
        <f>YEAR(Sheet1[[#This Row],[policy_start_date]])</f>
        <v>2023</v>
      </c>
      <c r="O960" s="2" t="str">
        <f>TEXT(Sheet1[[#This Row],[policy_start_date]],"mmm")</f>
        <v>May</v>
      </c>
      <c r="P960" s="2" t="str">
        <f>"Q"&amp;ROUNDUP(MONTH(Sheet1[[#This Row],[policy_start_date]])/3,0)</f>
        <v>Q2</v>
      </c>
      <c r="Q960" s="2">
        <f ca="1">DATEDIF(Sheet1[[#This Row],[policy_start_date]],TODAY(),"D")</f>
        <v>1167</v>
      </c>
      <c r="R960" s="2">
        <f>YEAR(Sheet1[[#This Row],[policy_end_date]])</f>
        <v>2023</v>
      </c>
      <c r="S960" s="2" t="str">
        <f>TEXT(Sheet1[[#This Row],[policy_end_date]],"mmm")</f>
        <v>Sep</v>
      </c>
      <c r="T960" s="2" t="str">
        <f>IF(Sheet1[[#This Row],[status]]="Active","Active","Inactive")</f>
        <v>Active</v>
      </c>
      <c r="U960" s="6">
        <f>Sheet1[[#This Row],[coverage_amount]]/Sheet1[[#This Row],[annual_premium]]</f>
        <v>29.277928912410982</v>
      </c>
    </row>
    <row r="961" spans="1:21" x14ac:dyDescent="0.3">
      <c r="A961" s="2" t="s">
        <v>2039</v>
      </c>
      <c r="B961" s="2" t="s">
        <v>2040</v>
      </c>
      <c r="C961" s="2" t="s">
        <v>35</v>
      </c>
      <c r="D961" s="51">
        <v>635054.74</v>
      </c>
      <c r="E961" s="51">
        <v>27245.52</v>
      </c>
      <c r="F961" s="1">
        <v>44966</v>
      </c>
      <c r="G961" s="1">
        <v>45365</v>
      </c>
      <c r="H961" s="2" t="s">
        <v>456</v>
      </c>
      <c r="I961" s="2" t="s">
        <v>13</v>
      </c>
      <c r="J961">
        <f>Sheet1[[#This Row],[policy_end_date]]-Sheet1[[#This Row],[policy_start_date]]</f>
        <v>399</v>
      </c>
      <c r="K961" s="5">
        <f>(Sheet1[[#This Row],[policy_end_date]]-Sheet1[[#This Row],[policy_start_date]])/365</f>
        <v>1.0931506849315069</v>
      </c>
      <c r="L961" s="2" t="str">
        <f>IF(Sheet1[[#This Row],[coverage_amount]]&lt;300000,"Low",IF(Sheet1[[#This Row],[coverage_amount]]&lt;700000,"Medium","High"))</f>
        <v>Medium</v>
      </c>
      <c r="M961" s="2" t="str">
        <f>IF(Sheet1[[#This Row],[annual_premium]]&lt;15000,"Low",IF(Sheet1[[#This Row],[annual_premium]]&lt;35000,"Medium","High"))</f>
        <v>Medium</v>
      </c>
      <c r="N961" s="2">
        <f>YEAR(Sheet1[[#This Row],[policy_start_date]])</f>
        <v>2023</v>
      </c>
      <c r="O961" s="2" t="str">
        <f>TEXT(Sheet1[[#This Row],[policy_start_date]],"mmm")</f>
        <v>Feb</v>
      </c>
      <c r="P961" s="2" t="str">
        <f>"Q"&amp;ROUNDUP(MONTH(Sheet1[[#This Row],[policy_start_date]])/3,0)</f>
        <v>Q1</v>
      </c>
      <c r="Q961" s="2">
        <f ca="1">DATEDIF(Sheet1[[#This Row],[policy_start_date]],TODAY(),"D")</f>
        <v>1266</v>
      </c>
      <c r="R961" s="2">
        <f>YEAR(Sheet1[[#This Row],[policy_end_date]])</f>
        <v>2024</v>
      </c>
      <c r="S961" s="2" t="str">
        <f>TEXT(Sheet1[[#This Row],[policy_end_date]],"mmm")</f>
        <v>Mar</v>
      </c>
      <c r="T961" s="2" t="str">
        <f>IF(Sheet1[[#This Row],[status]]="Active","Active","Inactive")</f>
        <v>Active</v>
      </c>
      <c r="U961" s="6">
        <f>Sheet1[[#This Row],[coverage_amount]]/Sheet1[[#This Row],[annual_premium]]</f>
        <v>23.308593119162342</v>
      </c>
    </row>
    <row r="962" spans="1:21" x14ac:dyDescent="0.3">
      <c r="A962" s="2" t="s">
        <v>2041</v>
      </c>
      <c r="B962" s="2" t="s">
        <v>127</v>
      </c>
      <c r="C962" s="2" t="s">
        <v>27</v>
      </c>
      <c r="D962" s="51">
        <v>497136.95</v>
      </c>
      <c r="E962" s="51">
        <v>19646.79</v>
      </c>
      <c r="F962" s="1">
        <v>44894</v>
      </c>
      <c r="G962" s="1">
        <v>44896</v>
      </c>
      <c r="H962" s="2" t="s">
        <v>301</v>
      </c>
      <c r="I962" s="2" t="s">
        <v>29</v>
      </c>
      <c r="J962">
        <f>Sheet1[[#This Row],[policy_end_date]]-Sheet1[[#This Row],[policy_start_date]]</f>
        <v>2</v>
      </c>
      <c r="K962" s="5">
        <f>(Sheet1[[#This Row],[policy_end_date]]-Sheet1[[#This Row],[policy_start_date]])/365</f>
        <v>5.4794520547945206E-3</v>
      </c>
      <c r="L962" s="2" t="str">
        <f>IF(Sheet1[[#This Row],[coverage_amount]]&lt;300000,"Low",IF(Sheet1[[#This Row],[coverage_amount]]&lt;700000,"Medium","High"))</f>
        <v>Medium</v>
      </c>
      <c r="M962" s="2" t="str">
        <f>IF(Sheet1[[#This Row],[annual_premium]]&lt;15000,"Low",IF(Sheet1[[#This Row],[annual_premium]]&lt;35000,"Medium","High"))</f>
        <v>Medium</v>
      </c>
      <c r="N962" s="2">
        <f>YEAR(Sheet1[[#This Row],[policy_start_date]])</f>
        <v>2022</v>
      </c>
      <c r="O962" s="2" t="str">
        <f>TEXT(Sheet1[[#This Row],[policy_start_date]],"mmm")</f>
        <v>Nov</v>
      </c>
      <c r="P962" s="2" t="str">
        <f>"Q"&amp;ROUNDUP(MONTH(Sheet1[[#This Row],[policy_start_date]])/3,0)</f>
        <v>Q4</v>
      </c>
      <c r="Q962" s="2">
        <f ca="1">DATEDIF(Sheet1[[#This Row],[policy_start_date]],TODAY(),"D")</f>
        <v>1338</v>
      </c>
      <c r="R962" s="2">
        <f>YEAR(Sheet1[[#This Row],[policy_end_date]])</f>
        <v>2022</v>
      </c>
      <c r="S962" s="2" t="str">
        <f>TEXT(Sheet1[[#This Row],[policy_end_date]],"mmm")</f>
        <v>Dec</v>
      </c>
      <c r="T962" s="2" t="str">
        <f>IF(Sheet1[[#This Row],[status]]="Active","Active","Inactive")</f>
        <v>Inactive</v>
      </c>
      <c r="U962" s="6">
        <f>Sheet1[[#This Row],[coverage_amount]]/Sheet1[[#This Row],[annual_premium]]</f>
        <v>25.303723916222445</v>
      </c>
    </row>
    <row r="963" spans="1:21" x14ac:dyDescent="0.3">
      <c r="A963" s="2" t="s">
        <v>2042</v>
      </c>
      <c r="B963" s="2" t="s">
        <v>2043</v>
      </c>
      <c r="C963" s="2" t="s">
        <v>16</v>
      </c>
      <c r="D963" s="51">
        <v>930700.58</v>
      </c>
      <c r="E963" s="51">
        <v>23584.86</v>
      </c>
      <c r="F963" s="1">
        <v>44492</v>
      </c>
      <c r="G963" s="1">
        <v>44544</v>
      </c>
      <c r="H963" s="2" t="s">
        <v>190</v>
      </c>
      <c r="I963" s="2" t="s">
        <v>13</v>
      </c>
      <c r="J963">
        <f>Sheet1[[#This Row],[policy_end_date]]-Sheet1[[#This Row],[policy_start_date]]</f>
        <v>52</v>
      </c>
      <c r="K963" s="5">
        <f>(Sheet1[[#This Row],[policy_end_date]]-Sheet1[[#This Row],[policy_start_date]])/365</f>
        <v>0.14246575342465753</v>
      </c>
      <c r="L963" s="2" t="str">
        <f>IF(Sheet1[[#This Row],[coverage_amount]]&lt;300000,"Low",IF(Sheet1[[#This Row],[coverage_amount]]&lt;700000,"Medium","High"))</f>
        <v>High</v>
      </c>
      <c r="M963" s="2" t="str">
        <f>IF(Sheet1[[#This Row],[annual_premium]]&lt;15000,"Low",IF(Sheet1[[#This Row],[annual_premium]]&lt;35000,"Medium","High"))</f>
        <v>Medium</v>
      </c>
      <c r="N963" s="2">
        <f>YEAR(Sheet1[[#This Row],[policy_start_date]])</f>
        <v>2021</v>
      </c>
      <c r="O963" s="2" t="str">
        <f>TEXT(Sheet1[[#This Row],[policy_start_date]],"mmm")</f>
        <v>Oct</v>
      </c>
      <c r="P963" s="2" t="str">
        <f>"Q"&amp;ROUNDUP(MONTH(Sheet1[[#This Row],[policy_start_date]])/3,0)</f>
        <v>Q4</v>
      </c>
      <c r="Q963" s="2">
        <f ca="1">DATEDIF(Sheet1[[#This Row],[policy_start_date]],TODAY(),"D")</f>
        <v>1740</v>
      </c>
      <c r="R963" s="2">
        <f>YEAR(Sheet1[[#This Row],[policy_end_date]])</f>
        <v>2021</v>
      </c>
      <c r="S963" s="2" t="str">
        <f>TEXT(Sheet1[[#This Row],[policy_end_date]],"mmm")</f>
        <v>Dec</v>
      </c>
      <c r="T963" s="2" t="str">
        <f>IF(Sheet1[[#This Row],[status]]="Active","Active","Inactive")</f>
        <v>Active</v>
      </c>
      <c r="U963" s="6">
        <f>Sheet1[[#This Row],[coverage_amount]]/Sheet1[[#This Row],[annual_premium]]</f>
        <v>39.461780990007995</v>
      </c>
    </row>
    <row r="964" spans="1:21" x14ac:dyDescent="0.3">
      <c r="A964" s="2" t="s">
        <v>2044</v>
      </c>
      <c r="B964" s="2" t="s">
        <v>2045</v>
      </c>
      <c r="C964" s="2" t="s">
        <v>16</v>
      </c>
      <c r="D964" s="51">
        <v>836267.84</v>
      </c>
      <c r="E964" s="51">
        <v>21344.66</v>
      </c>
      <c r="F964" s="1">
        <v>45125</v>
      </c>
      <c r="G964" s="1">
        <v>45710</v>
      </c>
      <c r="H964" s="2" t="s">
        <v>410</v>
      </c>
      <c r="I964" s="2" t="s">
        <v>29</v>
      </c>
      <c r="J964">
        <f>Sheet1[[#This Row],[policy_end_date]]-Sheet1[[#This Row],[policy_start_date]]</f>
        <v>585</v>
      </c>
      <c r="K964" s="5">
        <f>(Sheet1[[#This Row],[policy_end_date]]-Sheet1[[#This Row],[policy_start_date]])/365</f>
        <v>1.6027397260273972</v>
      </c>
      <c r="L964" s="2" t="str">
        <f>IF(Sheet1[[#This Row],[coverage_amount]]&lt;300000,"Low",IF(Sheet1[[#This Row],[coverage_amount]]&lt;700000,"Medium","High"))</f>
        <v>High</v>
      </c>
      <c r="M964" s="2" t="str">
        <f>IF(Sheet1[[#This Row],[annual_premium]]&lt;15000,"Low",IF(Sheet1[[#This Row],[annual_premium]]&lt;35000,"Medium","High"))</f>
        <v>Medium</v>
      </c>
      <c r="N964" s="2">
        <f>YEAR(Sheet1[[#This Row],[policy_start_date]])</f>
        <v>2023</v>
      </c>
      <c r="O964" s="2" t="str">
        <f>TEXT(Sheet1[[#This Row],[policy_start_date]],"mmm")</f>
        <v>Jul</v>
      </c>
      <c r="P964" s="2" t="str">
        <f>"Q"&amp;ROUNDUP(MONTH(Sheet1[[#This Row],[policy_start_date]])/3,0)</f>
        <v>Q3</v>
      </c>
      <c r="Q964" s="2">
        <f ca="1">DATEDIF(Sheet1[[#This Row],[policy_start_date]],TODAY(),"D")</f>
        <v>1107</v>
      </c>
      <c r="R964" s="2">
        <f>YEAR(Sheet1[[#This Row],[policy_end_date]])</f>
        <v>2025</v>
      </c>
      <c r="S964" s="2" t="str">
        <f>TEXT(Sheet1[[#This Row],[policy_end_date]],"mmm")</f>
        <v>Feb</v>
      </c>
      <c r="T964" s="2" t="str">
        <f>IF(Sheet1[[#This Row],[status]]="Active","Active","Inactive")</f>
        <v>Inactive</v>
      </c>
      <c r="U964" s="6">
        <f>Sheet1[[#This Row],[coverage_amount]]/Sheet1[[#This Row],[annual_premium]]</f>
        <v>39.179253265219494</v>
      </c>
    </row>
    <row r="965" spans="1:21" x14ac:dyDescent="0.3">
      <c r="A965" s="2" t="s">
        <v>2046</v>
      </c>
      <c r="B965" s="2" t="s">
        <v>2047</v>
      </c>
      <c r="C965" s="2" t="s">
        <v>11</v>
      </c>
      <c r="D965" s="51">
        <v>554365.97</v>
      </c>
      <c r="E965" s="51">
        <v>46974.400000000001</v>
      </c>
      <c r="F965" s="1">
        <v>45215</v>
      </c>
      <c r="G965" s="1">
        <v>45800</v>
      </c>
      <c r="H965" s="2" t="s">
        <v>1110</v>
      </c>
      <c r="I965" s="2" t="s">
        <v>13</v>
      </c>
      <c r="J965">
        <f>Sheet1[[#This Row],[policy_end_date]]-Sheet1[[#This Row],[policy_start_date]]</f>
        <v>585</v>
      </c>
      <c r="K965" s="5">
        <f>(Sheet1[[#This Row],[policy_end_date]]-Sheet1[[#This Row],[policy_start_date]])/365</f>
        <v>1.6027397260273972</v>
      </c>
      <c r="L965" s="2" t="str">
        <f>IF(Sheet1[[#This Row],[coverage_amount]]&lt;300000,"Low",IF(Sheet1[[#This Row],[coverage_amount]]&lt;700000,"Medium","High"))</f>
        <v>Medium</v>
      </c>
      <c r="M965" s="2" t="str">
        <f>IF(Sheet1[[#This Row],[annual_premium]]&lt;15000,"Low",IF(Sheet1[[#This Row],[annual_premium]]&lt;35000,"Medium","High"))</f>
        <v>High</v>
      </c>
      <c r="N965" s="2">
        <f>YEAR(Sheet1[[#This Row],[policy_start_date]])</f>
        <v>2023</v>
      </c>
      <c r="O965" s="2" t="str">
        <f>TEXT(Sheet1[[#This Row],[policy_start_date]],"mmm")</f>
        <v>Oct</v>
      </c>
      <c r="P965" s="2" t="str">
        <f>"Q"&amp;ROUNDUP(MONTH(Sheet1[[#This Row],[policy_start_date]])/3,0)</f>
        <v>Q4</v>
      </c>
      <c r="Q965" s="2">
        <f ca="1">DATEDIF(Sheet1[[#This Row],[policy_start_date]],TODAY(),"D")</f>
        <v>1017</v>
      </c>
      <c r="R965" s="2">
        <f>YEAR(Sheet1[[#This Row],[policy_end_date]])</f>
        <v>2025</v>
      </c>
      <c r="S965" s="2" t="str">
        <f>TEXT(Sheet1[[#This Row],[policy_end_date]],"mmm")</f>
        <v>May</v>
      </c>
      <c r="T965" s="2" t="str">
        <f>IF(Sheet1[[#This Row],[status]]="Active","Active","Inactive")</f>
        <v>Active</v>
      </c>
      <c r="U965" s="6">
        <f>Sheet1[[#This Row],[coverage_amount]]/Sheet1[[#This Row],[annual_premium]]</f>
        <v>11.801448661398547</v>
      </c>
    </row>
    <row r="966" spans="1:21" x14ac:dyDescent="0.3">
      <c r="A966" s="2" t="s">
        <v>2048</v>
      </c>
      <c r="B966" s="2" t="s">
        <v>2049</v>
      </c>
      <c r="C966" s="2" t="s">
        <v>27</v>
      </c>
      <c r="D966" s="51">
        <v>544255.21</v>
      </c>
      <c r="E966" s="51">
        <v>24559</v>
      </c>
      <c r="F966" s="1">
        <v>44699</v>
      </c>
      <c r="G966" s="1">
        <v>45043</v>
      </c>
      <c r="H966" s="2" t="s">
        <v>96</v>
      </c>
      <c r="I966" s="2" t="s">
        <v>29</v>
      </c>
      <c r="J966">
        <f>Sheet1[[#This Row],[policy_end_date]]-Sheet1[[#This Row],[policy_start_date]]</f>
        <v>344</v>
      </c>
      <c r="K966" s="5">
        <f>(Sheet1[[#This Row],[policy_end_date]]-Sheet1[[#This Row],[policy_start_date]])/365</f>
        <v>0.94246575342465755</v>
      </c>
      <c r="L966" s="2" t="str">
        <f>IF(Sheet1[[#This Row],[coverage_amount]]&lt;300000,"Low",IF(Sheet1[[#This Row],[coverage_amount]]&lt;700000,"Medium","High"))</f>
        <v>Medium</v>
      </c>
      <c r="M966" s="2" t="str">
        <f>IF(Sheet1[[#This Row],[annual_premium]]&lt;15000,"Low",IF(Sheet1[[#This Row],[annual_premium]]&lt;35000,"Medium","High"))</f>
        <v>Medium</v>
      </c>
      <c r="N966" s="2">
        <f>YEAR(Sheet1[[#This Row],[policy_start_date]])</f>
        <v>2022</v>
      </c>
      <c r="O966" s="2" t="str">
        <f>TEXT(Sheet1[[#This Row],[policy_start_date]],"mmm")</f>
        <v>May</v>
      </c>
      <c r="P966" s="2" t="str">
        <f>"Q"&amp;ROUNDUP(MONTH(Sheet1[[#This Row],[policy_start_date]])/3,0)</f>
        <v>Q2</v>
      </c>
      <c r="Q966" s="2">
        <f ca="1">DATEDIF(Sheet1[[#This Row],[policy_start_date]],TODAY(),"D")</f>
        <v>1533</v>
      </c>
      <c r="R966" s="2">
        <f>YEAR(Sheet1[[#This Row],[policy_end_date]])</f>
        <v>2023</v>
      </c>
      <c r="S966" s="2" t="str">
        <f>TEXT(Sheet1[[#This Row],[policy_end_date]],"mmm")</f>
        <v>Apr</v>
      </c>
      <c r="T966" s="2" t="str">
        <f>IF(Sheet1[[#This Row],[status]]="Active","Active","Inactive")</f>
        <v>Inactive</v>
      </c>
      <c r="U966" s="6">
        <f>Sheet1[[#This Row],[coverage_amount]]/Sheet1[[#This Row],[annual_premium]]</f>
        <v>22.161130746365892</v>
      </c>
    </row>
    <row r="967" spans="1:21" x14ac:dyDescent="0.3">
      <c r="A967" s="2" t="s">
        <v>2050</v>
      </c>
      <c r="B967" s="2" t="s">
        <v>2051</v>
      </c>
      <c r="C967" s="2" t="s">
        <v>16</v>
      </c>
      <c r="D967" s="51">
        <v>267301.89</v>
      </c>
      <c r="E967" s="51">
        <v>23720.07</v>
      </c>
      <c r="F967" s="1">
        <v>45231</v>
      </c>
      <c r="G967" s="1">
        <v>45521</v>
      </c>
      <c r="H967" s="2" t="s">
        <v>502</v>
      </c>
      <c r="I967" s="2" t="s">
        <v>13</v>
      </c>
      <c r="J967">
        <f>Sheet1[[#This Row],[policy_end_date]]-Sheet1[[#This Row],[policy_start_date]]</f>
        <v>290</v>
      </c>
      <c r="K967" s="5">
        <f>(Sheet1[[#This Row],[policy_end_date]]-Sheet1[[#This Row],[policy_start_date]])/365</f>
        <v>0.79452054794520544</v>
      </c>
      <c r="L967" s="2" t="str">
        <f>IF(Sheet1[[#This Row],[coverage_amount]]&lt;300000,"Low",IF(Sheet1[[#This Row],[coverage_amount]]&lt;700000,"Medium","High"))</f>
        <v>Low</v>
      </c>
      <c r="M967" s="2" t="str">
        <f>IF(Sheet1[[#This Row],[annual_premium]]&lt;15000,"Low",IF(Sheet1[[#This Row],[annual_premium]]&lt;35000,"Medium","High"))</f>
        <v>Medium</v>
      </c>
      <c r="N967" s="2">
        <f>YEAR(Sheet1[[#This Row],[policy_start_date]])</f>
        <v>2023</v>
      </c>
      <c r="O967" s="2" t="str">
        <f>TEXT(Sheet1[[#This Row],[policy_start_date]],"mmm")</f>
        <v>Nov</v>
      </c>
      <c r="P967" s="2" t="str">
        <f>"Q"&amp;ROUNDUP(MONTH(Sheet1[[#This Row],[policy_start_date]])/3,0)</f>
        <v>Q4</v>
      </c>
      <c r="Q967" s="2">
        <f ca="1">DATEDIF(Sheet1[[#This Row],[policy_start_date]],TODAY(),"D")</f>
        <v>1001</v>
      </c>
      <c r="R967" s="2">
        <f>YEAR(Sheet1[[#This Row],[policy_end_date]])</f>
        <v>2024</v>
      </c>
      <c r="S967" s="2" t="str">
        <f>TEXT(Sheet1[[#This Row],[policy_end_date]],"mmm")</f>
        <v>Aug</v>
      </c>
      <c r="T967" s="2" t="str">
        <f>IF(Sheet1[[#This Row],[status]]="Active","Active","Inactive")</f>
        <v>Active</v>
      </c>
      <c r="U967" s="6">
        <f>Sheet1[[#This Row],[coverage_amount]]/Sheet1[[#This Row],[annual_premium]]</f>
        <v>11.269017755849793</v>
      </c>
    </row>
    <row r="968" spans="1:21" x14ac:dyDescent="0.3">
      <c r="A968" s="2" t="s">
        <v>2052</v>
      </c>
      <c r="B968" s="2" t="s">
        <v>2053</v>
      </c>
      <c r="C968" s="2" t="s">
        <v>27</v>
      </c>
      <c r="D968" s="51">
        <v>843681.51</v>
      </c>
      <c r="E968" s="51">
        <v>15318.59</v>
      </c>
      <c r="F968" s="1">
        <v>44347</v>
      </c>
      <c r="G968" s="1">
        <v>44380</v>
      </c>
      <c r="H968" s="2" t="s">
        <v>808</v>
      </c>
      <c r="I968" s="2" t="s">
        <v>29</v>
      </c>
      <c r="J968">
        <f>Sheet1[[#This Row],[policy_end_date]]-Sheet1[[#This Row],[policy_start_date]]</f>
        <v>33</v>
      </c>
      <c r="K968" s="5">
        <f>(Sheet1[[#This Row],[policy_end_date]]-Sheet1[[#This Row],[policy_start_date]])/365</f>
        <v>9.0410958904109592E-2</v>
      </c>
      <c r="L968" s="2" t="str">
        <f>IF(Sheet1[[#This Row],[coverage_amount]]&lt;300000,"Low",IF(Sheet1[[#This Row],[coverage_amount]]&lt;700000,"Medium","High"))</f>
        <v>High</v>
      </c>
      <c r="M968" s="2" t="str">
        <f>IF(Sheet1[[#This Row],[annual_premium]]&lt;15000,"Low",IF(Sheet1[[#This Row],[annual_premium]]&lt;35000,"Medium","High"))</f>
        <v>Medium</v>
      </c>
      <c r="N968" s="2">
        <f>YEAR(Sheet1[[#This Row],[policy_start_date]])</f>
        <v>2021</v>
      </c>
      <c r="O968" s="2" t="str">
        <f>TEXT(Sheet1[[#This Row],[policy_start_date]],"mmm")</f>
        <v>May</v>
      </c>
      <c r="P968" s="2" t="str">
        <f>"Q"&amp;ROUNDUP(MONTH(Sheet1[[#This Row],[policy_start_date]])/3,0)</f>
        <v>Q2</v>
      </c>
      <c r="Q968" s="2">
        <f ca="1">DATEDIF(Sheet1[[#This Row],[policy_start_date]],TODAY(),"D")</f>
        <v>1885</v>
      </c>
      <c r="R968" s="2">
        <f>YEAR(Sheet1[[#This Row],[policy_end_date]])</f>
        <v>2021</v>
      </c>
      <c r="S968" s="2" t="str">
        <f>TEXT(Sheet1[[#This Row],[policy_end_date]],"mmm")</f>
        <v>Jul</v>
      </c>
      <c r="T968" s="2" t="str">
        <f>IF(Sheet1[[#This Row],[status]]="Active","Active","Inactive")</f>
        <v>Inactive</v>
      </c>
      <c r="U968" s="6">
        <f>Sheet1[[#This Row],[coverage_amount]]/Sheet1[[#This Row],[annual_premium]]</f>
        <v>55.075663621782425</v>
      </c>
    </row>
    <row r="969" spans="1:21" x14ac:dyDescent="0.3">
      <c r="A969" s="2" t="s">
        <v>2054</v>
      </c>
      <c r="B969" s="2" t="s">
        <v>2055</v>
      </c>
      <c r="C969" s="2" t="s">
        <v>35</v>
      </c>
      <c r="D969" s="51">
        <v>787024.08</v>
      </c>
      <c r="E969" s="51">
        <v>39212.46</v>
      </c>
      <c r="F969" s="1">
        <v>44189</v>
      </c>
      <c r="G969" s="1">
        <v>45544</v>
      </c>
      <c r="H969" s="2" t="s">
        <v>748</v>
      </c>
      <c r="I969" s="2" t="s">
        <v>13</v>
      </c>
      <c r="J969">
        <f>Sheet1[[#This Row],[policy_end_date]]-Sheet1[[#This Row],[policy_start_date]]</f>
        <v>1355</v>
      </c>
      <c r="K969" s="5">
        <f>(Sheet1[[#This Row],[policy_end_date]]-Sheet1[[#This Row],[policy_start_date]])/365</f>
        <v>3.7123287671232879</v>
      </c>
      <c r="L969" s="2" t="str">
        <f>IF(Sheet1[[#This Row],[coverage_amount]]&lt;300000,"Low",IF(Sheet1[[#This Row],[coverage_amount]]&lt;700000,"Medium","High"))</f>
        <v>High</v>
      </c>
      <c r="M969" s="2" t="str">
        <f>IF(Sheet1[[#This Row],[annual_premium]]&lt;15000,"Low",IF(Sheet1[[#This Row],[annual_premium]]&lt;35000,"Medium","High"))</f>
        <v>High</v>
      </c>
      <c r="N969" s="2">
        <f>YEAR(Sheet1[[#This Row],[policy_start_date]])</f>
        <v>2020</v>
      </c>
      <c r="O969" s="2" t="str">
        <f>TEXT(Sheet1[[#This Row],[policy_start_date]],"mmm")</f>
        <v>Dec</v>
      </c>
      <c r="P969" s="2" t="str">
        <f>"Q"&amp;ROUNDUP(MONTH(Sheet1[[#This Row],[policy_start_date]])/3,0)</f>
        <v>Q4</v>
      </c>
      <c r="Q969" s="2">
        <f ca="1">DATEDIF(Sheet1[[#This Row],[policy_start_date]],TODAY(),"D")</f>
        <v>2043</v>
      </c>
      <c r="R969" s="2">
        <f>YEAR(Sheet1[[#This Row],[policy_end_date]])</f>
        <v>2024</v>
      </c>
      <c r="S969" s="2" t="str">
        <f>TEXT(Sheet1[[#This Row],[policy_end_date]],"mmm")</f>
        <v>Sep</v>
      </c>
      <c r="T969" s="2" t="str">
        <f>IF(Sheet1[[#This Row],[status]]="Active","Active","Inactive")</f>
        <v>Active</v>
      </c>
      <c r="U969" s="6">
        <f>Sheet1[[#This Row],[coverage_amount]]/Sheet1[[#This Row],[annual_premium]]</f>
        <v>20.070765261858092</v>
      </c>
    </row>
    <row r="970" spans="1:21" x14ac:dyDescent="0.3">
      <c r="A970" s="2" t="s">
        <v>2056</v>
      </c>
      <c r="B970" s="2" t="s">
        <v>2057</v>
      </c>
      <c r="C970" s="2" t="s">
        <v>39</v>
      </c>
      <c r="D970" s="51">
        <v>255292.93</v>
      </c>
      <c r="E970" s="51">
        <v>24221.16</v>
      </c>
      <c r="F970" s="1">
        <v>44553</v>
      </c>
      <c r="G970" s="1">
        <v>45746</v>
      </c>
      <c r="H970" s="2" t="s">
        <v>142</v>
      </c>
      <c r="I970" s="2" t="s">
        <v>18</v>
      </c>
      <c r="J970">
        <f>Sheet1[[#This Row],[policy_end_date]]-Sheet1[[#This Row],[policy_start_date]]</f>
        <v>1193</v>
      </c>
      <c r="K970" s="5">
        <f>(Sheet1[[#This Row],[policy_end_date]]-Sheet1[[#This Row],[policy_start_date]])/365</f>
        <v>3.2684931506849315</v>
      </c>
      <c r="L970" s="2" t="str">
        <f>IF(Sheet1[[#This Row],[coverage_amount]]&lt;300000,"Low",IF(Sheet1[[#This Row],[coverage_amount]]&lt;700000,"Medium","High"))</f>
        <v>Low</v>
      </c>
      <c r="M970" s="2" t="str">
        <f>IF(Sheet1[[#This Row],[annual_premium]]&lt;15000,"Low",IF(Sheet1[[#This Row],[annual_premium]]&lt;35000,"Medium","High"))</f>
        <v>Medium</v>
      </c>
      <c r="N970" s="2">
        <f>YEAR(Sheet1[[#This Row],[policy_start_date]])</f>
        <v>2021</v>
      </c>
      <c r="O970" s="2" t="str">
        <f>TEXT(Sheet1[[#This Row],[policy_start_date]],"mmm")</f>
        <v>Dec</v>
      </c>
      <c r="P970" s="2" t="str">
        <f>"Q"&amp;ROUNDUP(MONTH(Sheet1[[#This Row],[policy_start_date]])/3,0)</f>
        <v>Q4</v>
      </c>
      <c r="Q970" s="2">
        <f ca="1">DATEDIF(Sheet1[[#This Row],[policy_start_date]],TODAY(),"D")</f>
        <v>1679</v>
      </c>
      <c r="R970" s="2">
        <f>YEAR(Sheet1[[#This Row],[policy_end_date]])</f>
        <v>2025</v>
      </c>
      <c r="S970" s="2" t="str">
        <f>TEXT(Sheet1[[#This Row],[policy_end_date]],"mmm")</f>
        <v>Mar</v>
      </c>
      <c r="T970" s="2" t="str">
        <f>IF(Sheet1[[#This Row],[status]]="Active","Active","Inactive")</f>
        <v>Inactive</v>
      </c>
      <c r="U970" s="6">
        <f>Sheet1[[#This Row],[coverage_amount]]/Sheet1[[#This Row],[annual_premium]]</f>
        <v>10.540078592437355</v>
      </c>
    </row>
    <row r="971" spans="1:21" x14ac:dyDescent="0.3">
      <c r="A971" s="2" t="s">
        <v>2058</v>
      </c>
      <c r="B971" s="2" t="s">
        <v>2059</v>
      </c>
      <c r="C971" s="2" t="s">
        <v>27</v>
      </c>
      <c r="D971" s="51">
        <v>293812.87</v>
      </c>
      <c r="E971" s="51">
        <v>45576.2</v>
      </c>
      <c r="F971" s="1">
        <v>44434</v>
      </c>
      <c r="G971" s="1">
        <v>45111</v>
      </c>
      <c r="H971" s="2" t="s">
        <v>554</v>
      </c>
      <c r="I971" s="2" t="s">
        <v>13</v>
      </c>
      <c r="J971">
        <f>Sheet1[[#This Row],[policy_end_date]]-Sheet1[[#This Row],[policy_start_date]]</f>
        <v>677</v>
      </c>
      <c r="K971" s="5">
        <f>(Sheet1[[#This Row],[policy_end_date]]-Sheet1[[#This Row],[policy_start_date]])/365</f>
        <v>1.8547945205479452</v>
      </c>
      <c r="L971" s="2" t="str">
        <f>IF(Sheet1[[#This Row],[coverage_amount]]&lt;300000,"Low",IF(Sheet1[[#This Row],[coverage_amount]]&lt;700000,"Medium","High"))</f>
        <v>Low</v>
      </c>
      <c r="M971" s="2" t="str">
        <f>IF(Sheet1[[#This Row],[annual_premium]]&lt;15000,"Low",IF(Sheet1[[#This Row],[annual_premium]]&lt;35000,"Medium","High"))</f>
        <v>High</v>
      </c>
      <c r="N971" s="2">
        <f>YEAR(Sheet1[[#This Row],[policy_start_date]])</f>
        <v>2021</v>
      </c>
      <c r="O971" s="2" t="str">
        <f>TEXT(Sheet1[[#This Row],[policy_start_date]],"mmm")</f>
        <v>Aug</v>
      </c>
      <c r="P971" s="2" t="str">
        <f>"Q"&amp;ROUNDUP(MONTH(Sheet1[[#This Row],[policy_start_date]])/3,0)</f>
        <v>Q3</v>
      </c>
      <c r="Q971" s="2">
        <f ca="1">DATEDIF(Sheet1[[#This Row],[policy_start_date]],TODAY(),"D")</f>
        <v>1798</v>
      </c>
      <c r="R971" s="2">
        <f>YEAR(Sheet1[[#This Row],[policy_end_date]])</f>
        <v>2023</v>
      </c>
      <c r="S971" s="2" t="str">
        <f>TEXT(Sheet1[[#This Row],[policy_end_date]],"mmm")</f>
        <v>Jul</v>
      </c>
      <c r="T971" s="2" t="str">
        <f>IF(Sheet1[[#This Row],[status]]="Active","Active","Inactive")</f>
        <v>Active</v>
      </c>
      <c r="U971" s="6">
        <f>Sheet1[[#This Row],[coverage_amount]]/Sheet1[[#This Row],[annual_premium]]</f>
        <v>6.4466293811243593</v>
      </c>
    </row>
    <row r="972" spans="1:21" x14ac:dyDescent="0.3">
      <c r="A972" s="2" t="s">
        <v>2060</v>
      </c>
      <c r="B972" s="2" t="s">
        <v>2061</v>
      </c>
      <c r="C972" s="2" t="s">
        <v>16</v>
      </c>
      <c r="D972" s="51">
        <v>613105.61</v>
      </c>
      <c r="E972" s="51">
        <v>35139.410000000003</v>
      </c>
      <c r="F972" s="1">
        <v>45419</v>
      </c>
      <c r="G972" s="1">
        <v>45486</v>
      </c>
      <c r="H972" s="2" t="s">
        <v>991</v>
      </c>
      <c r="I972" s="2" t="s">
        <v>18</v>
      </c>
      <c r="J972">
        <f>Sheet1[[#This Row],[policy_end_date]]-Sheet1[[#This Row],[policy_start_date]]</f>
        <v>67</v>
      </c>
      <c r="K972" s="5">
        <f>(Sheet1[[#This Row],[policy_end_date]]-Sheet1[[#This Row],[policy_start_date]])/365</f>
        <v>0.18356164383561643</v>
      </c>
      <c r="L972" s="2" t="str">
        <f>IF(Sheet1[[#This Row],[coverage_amount]]&lt;300000,"Low",IF(Sheet1[[#This Row],[coverage_amount]]&lt;700000,"Medium","High"))</f>
        <v>Medium</v>
      </c>
      <c r="M972" s="2" t="str">
        <f>IF(Sheet1[[#This Row],[annual_premium]]&lt;15000,"Low",IF(Sheet1[[#This Row],[annual_premium]]&lt;35000,"Medium","High"))</f>
        <v>High</v>
      </c>
      <c r="N972" s="2">
        <f>YEAR(Sheet1[[#This Row],[policy_start_date]])</f>
        <v>2024</v>
      </c>
      <c r="O972" s="2" t="str">
        <f>TEXT(Sheet1[[#This Row],[policy_start_date]],"mmm")</f>
        <v>May</v>
      </c>
      <c r="P972" s="2" t="str">
        <f>"Q"&amp;ROUNDUP(MONTH(Sheet1[[#This Row],[policy_start_date]])/3,0)</f>
        <v>Q2</v>
      </c>
      <c r="Q972" s="2">
        <f ca="1">DATEDIF(Sheet1[[#This Row],[policy_start_date]],TODAY(),"D")</f>
        <v>813</v>
      </c>
      <c r="R972" s="2">
        <f>YEAR(Sheet1[[#This Row],[policy_end_date]])</f>
        <v>2024</v>
      </c>
      <c r="S972" s="2" t="str">
        <f>TEXT(Sheet1[[#This Row],[policy_end_date]],"mmm")</f>
        <v>Jul</v>
      </c>
      <c r="T972" s="2" t="str">
        <f>IF(Sheet1[[#This Row],[status]]="Active","Active","Inactive")</f>
        <v>Inactive</v>
      </c>
      <c r="U972" s="6">
        <f>Sheet1[[#This Row],[coverage_amount]]/Sheet1[[#This Row],[annual_premium]]</f>
        <v>17.447806038860637</v>
      </c>
    </row>
    <row r="973" spans="1:21" x14ac:dyDescent="0.3">
      <c r="A973" s="2" t="s">
        <v>2062</v>
      </c>
      <c r="B973" s="2" t="s">
        <v>1283</v>
      </c>
      <c r="C973" s="2" t="s">
        <v>27</v>
      </c>
      <c r="D973" s="51">
        <v>615174.43000000005</v>
      </c>
      <c r="E973" s="51">
        <v>12883.65</v>
      </c>
      <c r="F973" s="1">
        <v>44913</v>
      </c>
      <c r="G973" s="1">
        <v>45664</v>
      </c>
      <c r="H973" s="2" t="s">
        <v>1128</v>
      </c>
      <c r="I973" s="2" t="s">
        <v>13</v>
      </c>
      <c r="J973">
        <f>Sheet1[[#This Row],[policy_end_date]]-Sheet1[[#This Row],[policy_start_date]]</f>
        <v>751</v>
      </c>
      <c r="K973" s="5">
        <f>(Sheet1[[#This Row],[policy_end_date]]-Sheet1[[#This Row],[policy_start_date]])/365</f>
        <v>2.0575342465753423</v>
      </c>
      <c r="L973" s="2" t="str">
        <f>IF(Sheet1[[#This Row],[coverage_amount]]&lt;300000,"Low",IF(Sheet1[[#This Row],[coverage_amount]]&lt;700000,"Medium","High"))</f>
        <v>Medium</v>
      </c>
      <c r="M973" s="2" t="str">
        <f>IF(Sheet1[[#This Row],[annual_premium]]&lt;15000,"Low",IF(Sheet1[[#This Row],[annual_premium]]&lt;35000,"Medium","High"))</f>
        <v>Low</v>
      </c>
      <c r="N973" s="2">
        <f>YEAR(Sheet1[[#This Row],[policy_start_date]])</f>
        <v>2022</v>
      </c>
      <c r="O973" s="2" t="str">
        <f>TEXT(Sheet1[[#This Row],[policy_start_date]],"mmm")</f>
        <v>Dec</v>
      </c>
      <c r="P973" s="2" t="str">
        <f>"Q"&amp;ROUNDUP(MONTH(Sheet1[[#This Row],[policy_start_date]])/3,0)</f>
        <v>Q4</v>
      </c>
      <c r="Q973" s="2">
        <f ca="1">DATEDIF(Sheet1[[#This Row],[policy_start_date]],TODAY(),"D")</f>
        <v>1319</v>
      </c>
      <c r="R973" s="2">
        <f>YEAR(Sheet1[[#This Row],[policy_end_date]])</f>
        <v>2025</v>
      </c>
      <c r="S973" s="2" t="str">
        <f>TEXT(Sheet1[[#This Row],[policy_end_date]],"mmm")</f>
        <v>Jan</v>
      </c>
      <c r="T973" s="2" t="str">
        <f>IF(Sheet1[[#This Row],[status]]="Active","Active","Inactive")</f>
        <v>Active</v>
      </c>
      <c r="U973" s="6">
        <f>Sheet1[[#This Row],[coverage_amount]]/Sheet1[[#This Row],[annual_premium]]</f>
        <v>47.748458705413455</v>
      </c>
    </row>
    <row r="974" spans="1:21" x14ac:dyDescent="0.3">
      <c r="A974" s="2" t="s">
        <v>2063</v>
      </c>
      <c r="B974" s="2" t="s">
        <v>2064</v>
      </c>
      <c r="C974" s="2" t="s">
        <v>39</v>
      </c>
      <c r="D974" s="51">
        <v>661612.81000000006</v>
      </c>
      <c r="E974" s="51">
        <v>31106.13</v>
      </c>
      <c r="F974" s="1">
        <v>44362</v>
      </c>
      <c r="G974" s="1">
        <v>45650</v>
      </c>
      <c r="H974" s="2" t="s">
        <v>231</v>
      </c>
      <c r="I974" s="2" t="s">
        <v>18</v>
      </c>
      <c r="J974">
        <f>Sheet1[[#This Row],[policy_end_date]]-Sheet1[[#This Row],[policy_start_date]]</f>
        <v>1288</v>
      </c>
      <c r="K974" s="5">
        <f>(Sheet1[[#This Row],[policy_end_date]]-Sheet1[[#This Row],[policy_start_date]])/365</f>
        <v>3.5287671232876714</v>
      </c>
      <c r="L974" s="2" t="str">
        <f>IF(Sheet1[[#This Row],[coverage_amount]]&lt;300000,"Low",IF(Sheet1[[#This Row],[coverage_amount]]&lt;700000,"Medium","High"))</f>
        <v>Medium</v>
      </c>
      <c r="M974" s="2" t="str">
        <f>IF(Sheet1[[#This Row],[annual_premium]]&lt;15000,"Low",IF(Sheet1[[#This Row],[annual_premium]]&lt;35000,"Medium","High"))</f>
        <v>Medium</v>
      </c>
      <c r="N974" s="2">
        <f>YEAR(Sheet1[[#This Row],[policy_start_date]])</f>
        <v>2021</v>
      </c>
      <c r="O974" s="2" t="str">
        <f>TEXT(Sheet1[[#This Row],[policy_start_date]],"mmm")</f>
        <v>Jun</v>
      </c>
      <c r="P974" s="2" t="str">
        <f>"Q"&amp;ROUNDUP(MONTH(Sheet1[[#This Row],[policy_start_date]])/3,0)</f>
        <v>Q2</v>
      </c>
      <c r="Q974" s="2">
        <f ca="1">DATEDIF(Sheet1[[#This Row],[policy_start_date]],TODAY(),"D")</f>
        <v>1870</v>
      </c>
      <c r="R974" s="2">
        <f>YEAR(Sheet1[[#This Row],[policy_end_date]])</f>
        <v>2024</v>
      </c>
      <c r="S974" s="2" t="str">
        <f>TEXT(Sheet1[[#This Row],[policy_end_date]],"mmm")</f>
        <v>Dec</v>
      </c>
      <c r="T974" s="2" t="str">
        <f>IF(Sheet1[[#This Row],[status]]="Active","Active","Inactive")</f>
        <v>Inactive</v>
      </c>
      <c r="U974" s="6">
        <f>Sheet1[[#This Row],[coverage_amount]]/Sheet1[[#This Row],[annual_premium]]</f>
        <v>21.269531439622995</v>
      </c>
    </row>
    <row r="975" spans="1:21" x14ac:dyDescent="0.3">
      <c r="A975" s="2" t="s">
        <v>2065</v>
      </c>
      <c r="B975" s="2" t="s">
        <v>2066</v>
      </c>
      <c r="C975" s="2" t="s">
        <v>39</v>
      </c>
      <c r="D975" s="51">
        <v>569509.85</v>
      </c>
      <c r="E975" s="51">
        <v>14210.63</v>
      </c>
      <c r="F975" s="1">
        <v>45406</v>
      </c>
      <c r="G975" s="1">
        <v>45527</v>
      </c>
      <c r="H975" s="2" t="s">
        <v>858</v>
      </c>
      <c r="I975" s="2" t="s">
        <v>13</v>
      </c>
      <c r="J975">
        <f>Sheet1[[#This Row],[policy_end_date]]-Sheet1[[#This Row],[policy_start_date]]</f>
        <v>121</v>
      </c>
      <c r="K975" s="5">
        <f>(Sheet1[[#This Row],[policy_end_date]]-Sheet1[[#This Row],[policy_start_date]])/365</f>
        <v>0.33150684931506852</v>
      </c>
      <c r="L975" s="2" t="str">
        <f>IF(Sheet1[[#This Row],[coverage_amount]]&lt;300000,"Low",IF(Sheet1[[#This Row],[coverage_amount]]&lt;700000,"Medium","High"))</f>
        <v>Medium</v>
      </c>
      <c r="M975" s="2" t="str">
        <f>IF(Sheet1[[#This Row],[annual_premium]]&lt;15000,"Low",IF(Sheet1[[#This Row],[annual_premium]]&lt;35000,"Medium","High"))</f>
        <v>Low</v>
      </c>
      <c r="N975" s="2">
        <f>YEAR(Sheet1[[#This Row],[policy_start_date]])</f>
        <v>2024</v>
      </c>
      <c r="O975" s="2" t="str">
        <f>TEXT(Sheet1[[#This Row],[policy_start_date]],"mmm")</f>
        <v>Apr</v>
      </c>
      <c r="P975" s="2" t="str">
        <f>"Q"&amp;ROUNDUP(MONTH(Sheet1[[#This Row],[policy_start_date]])/3,0)</f>
        <v>Q2</v>
      </c>
      <c r="Q975" s="2">
        <f ca="1">DATEDIF(Sheet1[[#This Row],[policy_start_date]],TODAY(),"D")</f>
        <v>826</v>
      </c>
      <c r="R975" s="2">
        <f>YEAR(Sheet1[[#This Row],[policy_end_date]])</f>
        <v>2024</v>
      </c>
      <c r="S975" s="2" t="str">
        <f>TEXT(Sheet1[[#This Row],[policy_end_date]],"mmm")</f>
        <v>Aug</v>
      </c>
      <c r="T975" s="2" t="str">
        <f>IF(Sheet1[[#This Row],[status]]="Active","Active","Inactive")</f>
        <v>Active</v>
      </c>
      <c r="U975" s="6">
        <f>Sheet1[[#This Row],[coverage_amount]]/Sheet1[[#This Row],[annual_premium]]</f>
        <v>40.076326665320259</v>
      </c>
    </row>
    <row r="976" spans="1:21" x14ac:dyDescent="0.3">
      <c r="A976" s="2" t="s">
        <v>2067</v>
      </c>
      <c r="B976" s="2" t="s">
        <v>2068</v>
      </c>
      <c r="C976" s="2" t="s">
        <v>39</v>
      </c>
      <c r="D976" s="51">
        <v>660597.14</v>
      </c>
      <c r="E976" s="51">
        <v>9621.5400000000009</v>
      </c>
      <c r="F976" s="1">
        <v>44940</v>
      </c>
      <c r="G976" s="1">
        <v>45476</v>
      </c>
      <c r="H976" s="2" t="s">
        <v>161</v>
      </c>
      <c r="I976" s="2" t="s">
        <v>29</v>
      </c>
      <c r="J976">
        <f>Sheet1[[#This Row],[policy_end_date]]-Sheet1[[#This Row],[policy_start_date]]</f>
        <v>536</v>
      </c>
      <c r="K976" s="5">
        <f>(Sheet1[[#This Row],[policy_end_date]]-Sheet1[[#This Row],[policy_start_date]])/365</f>
        <v>1.4684931506849315</v>
      </c>
      <c r="L976" s="2" t="str">
        <f>IF(Sheet1[[#This Row],[coverage_amount]]&lt;300000,"Low",IF(Sheet1[[#This Row],[coverage_amount]]&lt;700000,"Medium","High"))</f>
        <v>Medium</v>
      </c>
      <c r="M976" s="2" t="str">
        <f>IF(Sheet1[[#This Row],[annual_premium]]&lt;15000,"Low",IF(Sheet1[[#This Row],[annual_premium]]&lt;35000,"Medium","High"))</f>
        <v>Low</v>
      </c>
      <c r="N976" s="2">
        <f>YEAR(Sheet1[[#This Row],[policy_start_date]])</f>
        <v>2023</v>
      </c>
      <c r="O976" s="2" t="str">
        <f>TEXT(Sheet1[[#This Row],[policy_start_date]],"mmm")</f>
        <v>Jan</v>
      </c>
      <c r="P976" s="2" t="str">
        <f>"Q"&amp;ROUNDUP(MONTH(Sheet1[[#This Row],[policy_start_date]])/3,0)</f>
        <v>Q1</v>
      </c>
      <c r="Q976" s="2">
        <f ca="1">DATEDIF(Sheet1[[#This Row],[policy_start_date]],TODAY(),"D")</f>
        <v>1292</v>
      </c>
      <c r="R976" s="2">
        <f>YEAR(Sheet1[[#This Row],[policy_end_date]])</f>
        <v>2024</v>
      </c>
      <c r="S976" s="2" t="str">
        <f>TEXT(Sheet1[[#This Row],[policy_end_date]],"mmm")</f>
        <v>Jul</v>
      </c>
      <c r="T976" s="2" t="str">
        <f>IF(Sheet1[[#This Row],[status]]="Active","Active","Inactive")</f>
        <v>Inactive</v>
      </c>
      <c r="U976" s="6">
        <f>Sheet1[[#This Row],[coverage_amount]]/Sheet1[[#This Row],[annual_premium]]</f>
        <v>68.658150358466514</v>
      </c>
    </row>
    <row r="977" spans="1:21" x14ac:dyDescent="0.3">
      <c r="A977" s="2" t="s">
        <v>2069</v>
      </c>
      <c r="B977" s="2" t="s">
        <v>2070</v>
      </c>
      <c r="C977" s="2" t="s">
        <v>35</v>
      </c>
      <c r="D977" s="51">
        <v>569792.86</v>
      </c>
      <c r="E977" s="51">
        <v>27009.15</v>
      </c>
      <c r="F977" s="1">
        <v>45382</v>
      </c>
      <c r="G977" s="1">
        <v>45635</v>
      </c>
      <c r="H977" s="2" t="s">
        <v>1691</v>
      </c>
      <c r="I977" s="2" t="s">
        <v>29</v>
      </c>
      <c r="J977">
        <f>Sheet1[[#This Row],[policy_end_date]]-Sheet1[[#This Row],[policy_start_date]]</f>
        <v>253</v>
      </c>
      <c r="K977" s="5">
        <f>(Sheet1[[#This Row],[policy_end_date]]-Sheet1[[#This Row],[policy_start_date]])/365</f>
        <v>0.69315068493150689</v>
      </c>
      <c r="L977" s="2" t="str">
        <f>IF(Sheet1[[#This Row],[coverage_amount]]&lt;300000,"Low",IF(Sheet1[[#This Row],[coverage_amount]]&lt;700000,"Medium","High"))</f>
        <v>Medium</v>
      </c>
      <c r="M977" s="2" t="str">
        <f>IF(Sheet1[[#This Row],[annual_premium]]&lt;15000,"Low",IF(Sheet1[[#This Row],[annual_premium]]&lt;35000,"Medium","High"))</f>
        <v>Medium</v>
      </c>
      <c r="N977" s="2">
        <f>YEAR(Sheet1[[#This Row],[policy_start_date]])</f>
        <v>2024</v>
      </c>
      <c r="O977" s="2" t="str">
        <f>TEXT(Sheet1[[#This Row],[policy_start_date]],"mmm")</f>
        <v>Mar</v>
      </c>
      <c r="P977" s="2" t="str">
        <f>"Q"&amp;ROUNDUP(MONTH(Sheet1[[#This Row],[policy_start_date]])/3,0)</f>
        <v>Q1</v>
      </c>
      <c r="Q977" s="2">
        <f ca="1">DATEDIF(Sheet1[[#This Row],[policy_start_date]],TODAY(),"D")</f>
        <v>850</v>
      </c>
      <c r="R977" s="2">
        <f>YEAR(Sheet1[[#This Row],[policy_end_date]])</f>
        <v>2024</v>
      </c>
      <c r="S977" s="2" t="str">
        <f>TEXT(Sheet1[[#This Row],[policy_end_date]],"mmm")</f>
        <v>Dec</v>
      </c>
      <c r="T977" s="2" t="str">
        <f>IF(Sheet1[[#This Row],[status]]="Active","Active","Inactive")</f>
        <v>Inactive</v>
      </c>
      <c r="U977" s="6">
        <f>Sheet1[[#This Row],[coverage_amount]]/Sheet1[[#This Row],[annual_premium]]</f>
        <v>21.096289960994699</v>
      </c>
    </row>
    <row r="978" spans="1:21" x14ac:dyDescent="0.3">
      <c r="A978" s="2" t="s">
        <v>2071</v>
      </c>
      <c r="B978" s="2" t="s">
        <v>496</v>
      </c>
      <c r="C978" s="2" t="s">
        <v>27</v>
      </c>
      <c r="D978" s="51">
        <v>493529.62</v>
      </c>
      <c r="E978" s="51">
        <v>17797.34</v>
      </c>
      <c r="F978" s="1">
        <v>44397</v>
      </c>
      <c r="G978" s="1">
        <v>44553</v>
      </c>
      <c r="H978" s="2" t="s">
        <v>2072</v>
      </c>
      <c r="I978" s="2" t="s">
        <v>13</v>
      </c>
      <c r="J978">
        <f>Sheet1[[#This Row],[policy_end_date]]-Sheet1[[#This Row],[policy_start_date]]</f>
        <v>156</v>
      </c>
      <c r="K978" s="5">
        <f>(Sheet1[[#This Row],[policy_end_date]]-Sheet1[[#This Row],[policy_start_date]])/365</f>
        <v>0.42739726027397262</v>
      </c>
      <c r="L978" s="2" t="str">
        <f>IF(Sheet1[[#This Row],[coverage_amount]]&lt;300000,"Low",IF(Sheet1[[#This Row],[coverage_amount]]&lt;700000,"Medium","High"))</f>
        <v>Medium</v>
      </c>
      <c r="M978" s="2" t="str">
        <f>IF(Sheet1[[#This Row],[annual_premium]]&lt;15000,"Low",IF(Sheet1[[#This Row],[annual_premium]]&lt;35000,"Medium","High"))</f>
        <v>Medium</v>
      </c>
      <c r="N978" s="2">
        <f>YEAR(Sheet1[[#This Row],[policy_start_date]])</f>
        <v>2021</v>
      </c>
      <c r="O978" s="2" t="str">
        <f>TEXT(Sheet1[[#This Row],[policy_start_date]],"mmm")</f>
        <v>Jul</v>
      </c>
      <c r="P978" s="2" t="str">
        <f>"Q"&amp;ROUNDUP(MONTH(Sheet1[[#This Row],[policy_start_date]])/3,0)</f>
        <v>Q3</v>
      </c>
      <c r="Q978" s="2">
        <f ca="1">DATEDIF(Sheet1[[#This Row],[policy_start_date]],TODAY(),"D")</f>
        <v>1835</v>
      </c>
      <c r="R978" s="2">
        <f>YEAR(Sheet1[[#This Row],[policy_end_date]])</f>
        <v>2021</v>
      </c>
      <c r="S978" s="2" t="str">
        <f>TEXT(Sheet1[[#This Row],[policy_end_date]],"mmm")</f>
        <v>Dec</v>
      </c>
      <c r="T978" s="2" t="str">
        <f>IF(Sheet1[[#This Row],[status]]="Active","Active","Inactive")</f>
        <v>Active</v>
      </c>
      <c r="U978" s="6">
        <f>Sheet1[[#This Row],[coverage_amount]]/Sheet1[[#This Row],[annual_premium]]</f>
        <v>27.730527146191509</v>
      </c>
    </row>
    <row r="979" spans="1:21" x14ac:dyDescent="0.3">
      <c r="A979" s="2" t="s">
        <v>2073</v>
      </c>
      <c r="B979" s="2" t="s">
        <v>2074</v>
      </c>
      <c r="C979" s="2" t="s">
        <v>39</v>
      </c>
      <c r="D979" s="51">
        <v>693726.74</v>
      </c>
      <c r="E979" s="51">
        <v>37252.480000000003</v>
      </c>
      <c r="F979" s="1">
        <v>44371</v>
      </c>
      <c r="G979" s="1">
        <v>45487</v>
      </c>
      <c r="H979" s="2" t="s">
        <v>635</v>
      </c>
      <c r="I979" s="2" t="s">
        <v>29</v>
      </c>
      <c r="J979">
        <f>Sheet1[[#This Row],[policy_end_date]]-Sheet1[[#This Row],[policy_start_date]]</f>
        <v>1116</v>
      </c>
      <c r="K979" s="5">
        <f>(Sheet1[[#This Row],[policy_end_date]]-Sheet1[[#This Row],[policy_start_date]])/365</f>
        <v>3.0575342465753423</v>
      </c>
      <c r="L979" s="2" t="str">
        <f>IF(Sheet1[[#This Row],[coverage_amount]]&lt;300000,"Low",IF(Sheet1[[#This Row],[coverage_amount]]&lt;700000,"Medium","High"))</f>
        <v>Medium</v>
      </c>
      <c r="M979" s="2" t="str">
        <f>IF(Sheet1[[#This Row],[annual_premium]]&lt;15000,"Low",IF(Sheet1[[#This Row],[annual_premium]]&lt;35000,"Medium","High"))</f>
        <v>High</v>
      </c>
      <c r="N979" s="2">
        <f>YEAR(Sheet1[[#This Row],[policy_start_date]])</f>
        <v>2021</v>
      </c>
      <c r="O979" s="2" t="str">
        <f>TEXT(Sheet1[[#This Row],[policy_start_date]],"mmm")</f>
        <v>Jun</v>
      </c>
      <c r="P979" s="2" t="str">
        <f>"Q"&amp;ROUNDUP(MONTH(Sheet1[[#This Row],[policy_start_date]])/3,0)</f>
        <v>Q2</v>
      </c>
      <c r="Q979" s="2">
        <f ca="1">DATEDIF(Sheet1[[#This Row],[policy_start_date]],TODAY(),"D")</f>
        <v>1861</v>
      </c>
      <c r="R979" s="2">
        <f>YEAR(Sheet1[[#This Row],[policy_end_date]])</f>
        <v>2024</v>
      </c>
      <c r="S979" s="2" t="str">
        <f>TEXT(Sheet1[[#This Row],[policy_end_date]],"mmm")</f>
        <v>Jul</v>
      </c>
      <c r="T979" s="2" t="str">
        <f>IF(Sheet1[[#This Row],[status]]="Active","Active","Inactive")</f>
        <v>Inactive</v>
      </c>
      <c r="U979" s="6">
        <f>Sheet1[[#This Row],[coverage_amount]]/Sheet1[[#This Row],[annual_premium]]</f>
        <v>18.622296824265121</v>
      </c>
    </row>
    <row r="980" spans="1:21" x14ac:dyDescent="0.3">
      <c r="A980" s="2" t="s">
        <v>2075</v>
      </c>
      <c r="B980" s="2" t="s">
        <v>2076</v>
      </c>
      <c r="C980" s="2" t="s">
        <v>16</v>
      </c>
      <c r="D980" s="51">
        <v>547603.41</v>
      </c>
      <c r="E980" s="51">
        <v>3671.09</v>
      </c>
      <c r="F980" s="1">
        <v>45496</v>
      </c>
      <c r="G980" s="1">
        <v>45602</v>
      </c>
      <c r="H980" s="2" t="s">
        <v>658</v>
      </c>
      <c r="I980" s="2" t="s">
        <v>29</v>
      </c>
      <c r="J980">
        <f>Sheet1[[#This Row],[policy_end_date]]-Sheet1[[#This Row],[policy_start_date]]</f>
        <v>106</v>
      </c>
      <c r="K980" s="5">
        <f>(Sheet1[[#This Row],[policy_end_date]]-Sheet1[[#This Row],[policy_start_date]])/365</f>
        <v>0.29041095890410956</v>
      </c>
      <c r="L980" s="2" t="str">
        <f>IF(Sheet1[[#This Row],[coverage_amount]]&lt;300000,"Low",IF(Sheet1[[#This Row],[coverage_amount]]&lt;700000,"Medium","High"))</f>
        <v>Medium</v>
      </c>
      <c r="M980" s="2" t="str">
        <f>IF(Sheet1[[#This Row],[annual_premium]]&lt;15000,"Low",IF(Sheet1[[#This Row],[annual_premium]]&lt;35000,"Medium","High"))</f>
        <v>Low</v>
      </c>
      <c r="N980" s="2">
        <f>YEAR(Sheet1[[#This Row],[policy_start_date]])</f>
        <v>2024</v>
      </c>
      <c r="O980" s="2" t="str">
        <f>TEXT(Sheet1[[#This Row],[policy_start_date]],"mmm")</f>
        <v>Jul</v>
      </c>
      <c r="P980" s="2" t="str">
        <f>"Q"&amp;ROUNDUP(MONTH(Sheet1[[#This Row],[policy_start_date]])/3,0)</f>
        <v>Q3</v>
      </c>
      <c r="Q980" s="2">
        <f ca="1">DATEDIF(Sheet1[[#This Row],[policy_start_date]],TODAY(),"D")</f>
        <v>736</v>
      </c>
      <c r="R980" s="2">
        <f>YEAR(Sheet1[[#This Row],[policy_end_date]])</f>
        <v>2024</v>
      </c>
      <c r="S980" s="2" t="str">
        <f>TEXT(Sheet1[[#This Row],[policy_end_date]],"mmm")</f>
        <v>Nov</v>
      </c>
      <c r="T980" s="2" t="str">
        <f>IF(Sheet1[[#This Row],[status]]="Active","Active","Inactive")</f>
        <v>Inactive</v>
      </c>
      <c r="U980" s="6">
        <f>Sheet1[[#This Row],[coverage_amount]]/Sheet1[[#This Row],[annual_premium]]</f>
        <v>149.16643558180269</v>
      </c>
    </row>
    <row r="981" spans="1:21" x14ac:dyDescent="0.3">
      <c r="A981" s="2" t="s">
        <v>2077</v>
      </c>
      <c r="B981" s="2" t="s">
        <v>2078</v>
      </c>
      <c r="C981" s="2" t="s">
        <v>35</v>
      </c>
      <c r="D981" s="51">
        <v>257827.54</v>
      </c>
      <c r="E981" s="51">
        <v>25656.04</v>
      </c>
      <c r="F981" s="1">
        <v>44308</v>
      </c>
      <c r="G981" s="1">
        <v>45288</v>
      </c>
      <c r="H981" s="2" t="s">
        <v>43</v>
      </c>
      <c r="I981" s="2" t="s">
        <v>29</v>
      </c>
      <c r="J981">
        <f>Sheet1[[#This Row],[policy_end_date]]-Sheet1[[#This Row],[policy_start_date]]</f>
        <v>980</v>
      </c>
      <c r="K981" s="5">
        <f>(Sheet1[[#This Row],[policy_end_date]]-Sheet1[[#This Row],[policy_start_date]])/365</f>
        <v>2.6849315068493151</v>
      </c>
      <c r="L981" s="2" t="str">
        <f>IF(Sheet1[[#This Row],[coverage_amount]]&lt;300000,"Low",IF(Sheet1[[#This Row],[coverage_amount]]&lt;700000,"Medium","High"))</f>
        <v>Low</v>
      </c>
      <c r="M981" s="2" t="str">
        <f>IF(Sheet1[[#This Row],[annual_premium]]&lt;15000,"Low",IF(Sheet1[[#This Row],[annual_premium]]&lt;35000,"Medium","High"))</f>
        <v>Medium</v>
      </c>
      <c r="N981" s="2">
        <f>YEAR(Sheet1[[#This Row],[policy_start_date]])</f>
        <v>2021</v>
      </c>
      <c r="O981" s="2" t="str">
        <f>TEXT(Sheet1[[#This Row],[policy_start_date]],"mmm")</f>
        <v>Apr</v>
      </c>
      <c r="P981" s="2" t="str">
        <f>"Q"&amp;ROUNDUP(MONTH(Sheet1[[#This Row],[policy_start_date]])/3,0)</f>
        <v>Q2</v>
      </c>
      <c r="Q981" s="2">
        <f ca="1">DATEDIF(Sheet1[[#This Row],[policy_start_date]],TODAY(),"D")</f>
        <v>1924</v>
      </c>
      <c r="R981" s="2">
        <f>YEAR(Sheet1[[#This Row],[policy_end_date]])</f>
        <v>2023</v>
      </c>
      <c r="S981" s="2" t="str">
        <f>TEXT(Sheet1[[#This Row],[policy_end_date]],"mmm")</f>
        <v>Dec</v>
      </c>
      <c r="T981" s="2" t="str">
        <f>IF(Sheet1[[#This Row],[status]]="Active","Active","Inactive")</f>
        <v>Inactive</v>
      </c>
      <c r="U981" s="6">
        <f>Sheet1[[#This Row],[coverage_amount]]/Sheet1[[#This Row],[annual_premium]]</f>
        <v>10.049389539461274</v>
      </c>
    </row>
    <row r="982" spans="1:21" x14ac:dyDescent="0.3">
      <c r="A982" s="2" t="s">
        <v>2079</v>
      </c>
      <c r="B982" s="2" t="s">
        <v>2080</v>
      </c>
      <c r="C982" s="2" t="s">
        <v>39</v>
      </c>
      <c r="D982" s="51">
        <v>257332.72</v>
      </c>
      <c r="E982" s="51">
        <v>27410.42</v>
      </c>
      <c r="F982" s="1">
        <v>45444</v>
      </c>
      <c r="G982" s="1">
        <v>45473</v>
      </c>
      <c r="H982" s="2" t="s">
        <v>435</v>
      </c>
      <c r="I982" s="2" t="s">
        <v>29</v>
      </c>
      <c r="J982">
        <f>Sheet1[[#This Row],[policy_end_date]]-Sheet1[[#This Row],[policy_start_date]]</f>
        <v>29</v>
      </c>
      <c r="K982" s="5">
        <f>(Sheet1[[#This Row],[policy_end_date]]-Sheet1[[#This Row],[policy_start_date]])/365</f>
        <v>7.9452054794520555E-2</v>
      </c>
      <c r="L982" s="2" t="str">
        <f>IF(Sheet1[[#This Row],[coverage_amount]]&lt;300000,"Low",IF(Sheet1[[#This Row],[coverage_amount]]&lt;700000,"Medium","High"))</f>
        <v>Low</v>
      </c>
      <c r="M982" s="2" t="str">
        <f>IF(Sheet1[[#This Row],[annual_premium]]&lt;15000,"Low",IF(Sheet1[[#This Row],[annual_premium]]&lt;35000,"Medium","High"))</f>
        <v>Medium</v>
      </c>
      <c r="N982" s="2">
        <f>YEAR(Sheet1[[#This Row],[policy_start_date]])</f>
        <v>2024</v>
      </c>
      <c r="O982" s="2" t="str">
        <f>TEXT(Sheet1[[#This Row],[policy_start_date]],"mmm")</f>
        <v>Jun</v>
      </c>
      <c r="P982" s="2" t="str">
        <f>"Q"&amp;ROUNDUP(MONTH(Sheet1[[#This Row],[policy_start_date]])/3,0)</f>
        <v>Q2</v>
      </c>
      <c r="Q982" s="2">
        <f ca="1">DATEDIF(Sheet1[[#This Row],[policy_start_date]],TODAY(),"D")</f>
        <v>788</v>
      </c>
      <c r="R982" s="2">
        <f>YEAR(Sheet1[[#This Row],[policy_end_date]])</f>
        <v>2024</v>
      </c>
      <c r="S982" s="2" t="str">
        <f>TEXT(Sheet1[[#This Row],[policy_end_date]],"mmm")</f>
        <v>Jun</v>
      </c>
      <c r="T982" s="2" t="str">
        <f>IF(Sheet1[[#This Row],[status]]="Active","Active","Inactive")</f>
        <v>Inactive</v>
      </c>
      <c r="U982" s="6">
        <f>Sheet1[[#This Row],[coverage_amount]]/Sheet1[[#This Row],[annual_premium]]</f>
        <v>9.3881348771744477</v>
      </c>
    </row>
    <row r="983" spans="1:21" x14ac:dyDescent="0.3">
      <c r="A983" s="2" t="s">
        <v>2081</v>
      </c>
      <c r="B983" s="2" t="s">
        <v>2082</v>
      </c>
      <c r="C983" s="2" t="s">
        <v>11</v>
      </c>
      <c r="D983" s="51">
        <v>909237.91</v>
      </c>
      <c r="E983" s="51">
        <v>43927.82</v>
      </c>
      <c r="F983" s="1">
        <v>45254</v>
      </c>
      <c r="G983" s="1">
        <v>45264</v>
      </c>
      <c r="H983" s="2" t="s">
        <v>225</v>
      </c>
      <c r="I983" s="2" t="s">
        <v>18</v>
      </c>
      <c r="J983">
        <f>Sheet1[[#This Row],[policy_end_date]]-Sheet1[[#This Row],[policy_start_date]]</f>
        <v>10</v>
      </c>
      <c r="K983" s="5">
        <f>(Sheet1[[#This Row],[policy_end_date]]-Sheet1[[#This Row],[policy_start_date]])/365</f>
        <v>2.7397260273972601E-2</v>
      </c>
      <c r="L983" s="2" t="str">
        <f>IF(Sheet1[[#This Row],[coverage_amount]]&lt;300000,"Low",IF(Sheet1[[#This Row],[coverage_amount]]&lt;700000,"Medium","High"))</f>
        <v>High</v>
      </c>
      <c r="M983" s="2" t="str">
        <f>IF(Sheet1[[#This Row],[annual_premium]]&lt;15000,"Low",IF(Sheet1[[#This Row],[annual_premium]]&lt;35000,"Medium","High"))</f>
        <v>High</v>
      </c>
      <c r="N983" s="2">
        <f>YEAR(Sheet1[[#This Row],[policy_start_date]])</f>
        <v>2023</v>
      </c>
      <c r="O983" s="2" t="str">
        <f>TEXT(Sheet1[[#This Row],[policy_start_date]],"mmm")</f>
        <v>Nov</v>
      </c>
      <c r="P983" s="2" t="str">
        <f>"Q"&amp;ROUNDUP(MONTH(Sheet1[[#This Row],[policy_start_date]])/3,0)</f>
        <v>Q4</v>
      </c>
      <c r="Q983" s="2">
        <f ca="1">DATEDIF(Sheet1[[#This Row],[policy_start_date]],TODAY(),"D")</f>
        <v>978</v>
      </c>
      <c r="R983" s="2">
        <f>YEAR(Sheet1[[#This Row],[policy_end_date]])</f>
        <v>2023</v>
      </c>
      <c r="S983" s="2" t="str">
        <f>TEXT(Sheet1[[#This Row],[policy_end_date]],"mmm")</f>
        <v>Dec</v>
      </c>
      <c r="T983" s="2" t="str">
        <f>IF(Sheet1[[#This Row],[status]]="Active","Active","Inactive")</f>
        <v>Inactive</v>
      </c>
      <c r="U983" s="6">
        <f>Sheet1[[#This Row],[coverage_amount]]/Sheet1[[#This Row],[annual_premium]]</f>
        <v>20.698452825567035</v>
      </c>
    </row>
    <row r="984" spans="1:21" x14ac:dyDescent="0.3">
      <c r="A984" s="2" t="s">
        <v>2083</v>
      </c>
      <c r="B984" s="2" t="s">
        <v>810</v>
      </c>
      <c r="C984" s="2" t="s">
        <v>39</v>
      </c>
      <c r="D984" s="51">
        <v>905938.59</v>
      </c>
      <c r="E984" s="51">
        <v>49972.81</v>
      </c>
      <c r="F984" s="1">
        <v>44695</v>
      </c>
      <c r="G984" s="1">
        <v>44968</v>
      </c>
      <c r="H984" s="2" t="s">
        <v>2084</v>
      </c>
      <c r="I984" s="2" t="s">
        <v>29</v>
      </c>
      <c r="J984">
        <f>Sheet1[[#This Row],[policy_end_date]]-Sheet1[[#This Row],[policy_start_date]]</f>
        <v>273</v>
      </c>
      <c r="K984" s="5">
        <f>(Sheet1[[#This Row],[policy_end_date]]-Sheet1[[#This Row],[policy_start_date]])/365</f>
        <v>0.74794520547945209</v>
      </c>
      <c r="L984" s="2" t="str">
        <f>IF(Sheet1[[#This Row],[coverage_amount]]&lt;300000,"Low",IF(Sheet1[[#This Row],[coverage_amount]]&lt;700000,"Medium","High"))</f>
        <v>High</v>
      </c>
      <c r="M984" s="2" t="str">
        <f>IF(Sheet1[[#This Row],[annual_premium]]&lt;15000,"Low",IF(Sheet1[[#This Row],[annual_premium]]&lt;35000,"Medium","High"))</f>
        <v>High</v>
      </c>
      <c r="N984" s="2">
        <f>YEAR(Sheet1[[#This Row],[policy_start_date]])</f>
        <v>2022</v>
      </c>
      <c r="O984" s="2" t="str">
        <f>TEXT(Sheet1[[#This Row],[policy_start_date]],"mmm")</f>
        <v>May</v>
      </c>
      <c r="P984" s="2" t="str">
        <f>"Q"&amp;ROUNDUP(MONTH(Sheet1[[#This Row],[policy_start_date]])/3,0)</f>
        <v>Q2</v>
      </c>
      <c r="Q984" s="2">
        <f ca="1">DATEDIF(Sheet1[[#This Row],[policy_start_date]],TODAY(),"D")</f>
        <v>1537</v>
      </c>
      <c r="R984" s="2">
        <f>YEAR(Sheet1[[#This Row],[policy_end_date]])</f>
        <v>2023</v>
      </c>
      <c r="S984" s="2" t="str">
        <f>TEXT(Sheet1[[#This Row],[policy_end_date]],"mmm")</f>
        <v>Feb</v>
      </c>
      <c r="T984" s="2" t="str">
        <f>IF(Sheet1[[#This Row],[status]]="Active","Active","Inactive")</f>
        <v>Inactive</v>
      </c>
      <c r="U984" s="6">
        <f>Sheet1[[#This Row],[coverage_amount]]/Sheet1[[#This Row],[annual_premium]]</f>
        <v>18.128630149075068</v>
      </c>
    </row>
    <row r="985" spans="1:21" x14ac:dyDescent="0.3">
      <c r="A985" s="2" t="s">
        <v>2085</v>
      </c>
      <c r="B985" s="2" t="s">
        <v>2086</v>
      </c>
      <c r="C985" s="2" t="s">
        <v>16</v>
      </c>
      <c r="D985" s="51">
        <v>161139.01</v>
      </c>
      <c r="E985" s="51">
        <v>27340.38</v>
      </c>
      <c r="F985" s="1">
        <v>44132</v>
      </c>
      <c r="G985" s="1">
        <v>45250</v>
      </c>
      <c r="H985" s="2" t="s">
        <v>669</v>
      </c>
      <c r="I985" s="2" t="s">
        <v>29</v>
      </c>
      <c r="J985">
        <f>Sheet1[[#This Row],[policy_end_date]]-Sheet1[[#This Row],[policy_start_date]]</f>
        <v>1118</v>
      </c>
      <c r="K985" s="5">
        <f>(Sheet1[[#This Row],[policy_end_date]]-Sheet1[[#This Row],[policy_start_date]])/365</f>
        <v>3.0630136986301371</v>
      </c>
      <c r="L985" s="2" t="str">
        <f>IF(Sheet1[[#This Row],[coverage_amount]]&lt;300000,"Low",IF(Sheet1[[#This Row],[coverage_amount]]&lt;700000,"Medium","High"))</f>
        <v>Low</v>
      </c>
      <c r="M985" s="2" t="str">
        <f>IF(Sheet1[[#This Row],[annual_premium]]&lt;15000,"Low",IF(Sheet1[[#This Row],[annual_premium]]&lt;35000,"Medium","High"))</f>
        <v>Medium</v>
      </c>
      <c r="N985" s="2">
        <f>YEAR(Sheet1[[#This Row],[policy_start_date]])</f>
        <v>2020</v>
      </c>
      <c r="O985" s="2" t="str">
        <f>TEXT(Sheet1[[#This Row],[policy_start_date]],"mmm")</f>
        <v>Oct</v>
      </c>
      <c r="P985" s="2" t="str">
        <f>"Q"&amp;ROUNDUP(MONTH(Sheet1[[#This Row],[policy_start_date]])/3,0)</f>
        <v>Q4</v>
      </c>
      <c r="Q985" s="2">
        <f ca="1">DATEDIF(Sheet1[[#This Row],[policy_start_date]],TODAY(),"D")</f>
        <v>2100</v>
      </c>
      <c r="R985" s="2">
        <f>YEAR(Sheet1[[#This Row],[policy_end_date]])</f>
        <v>2023</v>
      </c>
      <c r="S985" s="2" t="str">
        <f>TEXT(Sheet1[[#This Row],[policy_end_date]],"mmm")</f>
        <v>Nov</v>
      </c>
      <c r="T985" s="2" t="str">
        <f>IF(Sheet1[[#This Row],[status]]="Active","Active","Inactive")</f>
        <v>Inactive</v>
      </c>
      <c r="U985" s="6">
        <f>Sheet1[[#This Row],[coverage_amount]]/Sheet1[[#This Row],[annual_premium]]</f>
        <v>5.8938101811313528</v>
      </c>
    </row>
    <row r="986" spans="1:21" x14ac:dyDescent="0.3">
      <c r="A986" s="2" t="s">
        <v>2087</v>
      </c>
      <c r="B986" s="2" t="s">
        <v>2088</v>
      </c>
      <c r="C986" s="2" t="s">
        <v>35</v>
      </c>
      <c r="D986" s="51">
        <v>799873.51</v>
      </c>
      <c r="E986" s="51">
        <v>5670.97</v>
      </c>
      <c r="F986" s="1">
        <v>45421</v>
      </c>
      <c r="G986" s="1">
        <v>45527</v>
      </c>
      <c r="H986" s="2" t="s">
        <v>658</v>
      </c>
      <c r="I986" s="2" t="s">
        <v>29</v>
      </c>
      <c r="J986">
        <f>Sheet1[[#This Row],[policy_end_date]]-Sheet1[[#This Row],[policy_start_date]]</f>
        <v>106</v>
      </c>
      <c r="K986" s="5">
        <f>(Sheet1[[#This Row],[policy_end_date]]-Sheet1[[#This Row],[policy_start_date]])/365</f>
        <v>0.29041095890410956</v>
      </c>
      <c r="L986" s="2" t="str">
        <f>IF(Sheet1[[#This Row],[coverage_amount]]&lt;300000,"Low",IF(Sheet1[[#This Row],[coverage_amount]]&lt;700000,"Medium","High"))</f>
        <v>High</v>
      </c>
      <c r="M986" s="2" t="str">
        <f>IF(Sheet1[[#This Row],[annual_premium]]&lt;15000,"Low",IF(Sheet1[[#This Row],[annual_premium]]&lt;35000,"Medium","High"))</f>
        <v>Low</v>
      </c>
      <c r="N986" s="2">
        <f>YEAR(Sheet1[[#This Row],[policy_start_date]])</f>
        <v>2024</v>
      </c>
      <c r="O986" s="2" t="str">
        <f>TEXT(Sheet1[[#This Row],[policy_start_date]],"mmm")</f>
        <v>May</v>
      </c>
      <c r="P986" s="2" t="str">
        <f>"Q"&amp;ROUNDUP(MONTH(Sheet1[[#This Row],[policy_start_date]])/3,0)</f>
        <v>Q2</v>
      </c>
      <c r="Q986" s="2">
        <f ca="1">DATEDIF(Sheet1[[#This Row],[policy_start_date]],TODAY(),"D")</f>
        <v>811</v>
      </c>
      <c r="R986" s="2">
        <f>YEAR(Sheet1[[#This Row],[policy_end_date]])</f>
        <v>2024</v>
      </c>
      <c r="S986" s="2" t="str">
        <f>TEXT(Sheet1[[#This Row],[policy_end_date]],"mmm")</f>
        <v>Aug</v>
      </c>
      <c r="T986" s="2" t="str">
        <f>IF(Sheet1[[#This Row],[status]]="Active","Active","Inactive")</f>
        <v>Inactive</v>
      </c>
      <c r="U986" s="6">
        <f>Sheet1[[#This Row],[coverage_amount]]/Sheet1[[#This Row],[annual_premium]]</f>
        <v>141.04703604497996</v>
      </c>
    </row>
    <row r="987" spans="1:21" x14ac:dyDescent="0.3">
      <c r="A987" s="2" t="s">
        <v>2089</v>
      </c>
      <c r="B987" s="2" t="s">
        <v>2090</v>
      </c>
      <c r="C987" s="2" t="s">
        <v>11</v>
      </c>
      <c r="D987" s="51">
        <v>481726.27</v>
      </c>
      <c r="E987" s="51">
        <v>41533.980000000003</v>
      </c>
      <c r="F987" s="1">
        <v>45038</v>
      </c>
      <c r="G987" s="1">
        <v>45067</v>
      </c>
      <c r="H987" s="2" t="s">
        <v>1110</v>
      </c>
      <c r="I987" s="2" t="s">
        <v>18</v>
      </c>
      <c r="J987">
        <f>Sheet1[[#This Row],[policy_end_date]]-Sheet1[[#This Row],[policy_start_date]]</f>
        <v>29</v>
      </c>
      <c r="K987" s="5">
        <f>(Sheet1[[#This Row],[policy_end_date]]-Sheet1[[#This Row],[policy_start_date]])/365</f>
        <v>7.9452054794520555E-2</v>
      </c>
      <c r="L987" s="2" t="str">
        <f>IF(Sheet1[[#This Row],[coverage_amount]]&lt;300000,"Low",IF(Sheet1[[#This Row],[coverage_amount]]&lt;700000,"Medium","High"))</f>
        <v>Medium</v>
      </c>
      <c r="M987" s="2" t="str">
        <f>IF(Sheet1[[#This Row],[annual_premium]]&lt;15000,"Low",IF(Sheet1[[#This Row],[annual_premium]]&lt;35000,"Medium","High"))</f>
        <v>High</v>
      </c>
      <c r="N987" s="2">
        <f>YEAR(Sheet1[[#This Row],[policy_start_date]])</f>
        <v>2023</v>
      </c>
      <c r="O987" s="2" t="str">
        <f>TEXT(Sheet1[[#This Row],[policy_start_date]],"mmm")</f>
        <v>Apr</v>
      </c>
      <c r="P987" s="2" t="str">
        <f>"Q"&amp;ROUNDUP(MONTH(Sheet1[[#This Row],[policy_start_date]])/3,0)</f>
        <v>Q2</v>
      </c>
      <c r="Q987" s="2">
        <f ca="1">DATEDIF(Sheet1[[#This Row],[policy_start_date]],TODAY(),"D")</f>
        <v>1194</v>
      </c>
      <c r="R987" s="2">
        <f>YEAR(Sheet1[[#This Row],[policy_end_date]])</f>
        <v>2023</v>
      </c>
      <c r="S987" s="2" t="str">
        <f>TEXT(Sheet1[[#This Row],[policy_end_date]],"mmm")</f>
        <v>May</v>
      </c>
      <c r="T987" s="2" t="str">
        <f>IF(Sheet1[[#This Row],[status]]="Active","Active","Inactive")</f>
        <v>Inactive</v>
      </c>
      <c r="U987" s="6">
        <f>Sheet1[[#This Row],[coverage_amount]]/Sheet1[[#This Row],[annual_premium]]</f>
        <v>11.598365242146309</v>
      </c>
    </row>
    <row r="988" spans="1:21" x14ac:dyDescent="0.3">
      <c r="A988" s="2" t="s">
        <v>2091</v>
      </c>
      <c r="B988" s="2" t="s">
        <v>964</v>
      </c>
      <c r="C988" s="2" t="s">
        <v>27</v>
      </c>
      <c r="D988" s="51">
        <v>157559.19</v>
      </c>
      <c r="E988" s="51">
        <v>39021.040000000001</v>
      </c>
      <c r="F988" s="1">
        <v>44631</v>
      </c>
      <c r="G988" s="1">
        <v>44747</v>
      </c>
      <c r="H988" s="2" t="s">
        <v>196</v>
      </c>
      <c r="I988" s="2" t="s">
        <v>18</v>
      </c>
      <c r="J988">
        <f>Sheet1[[#This Row],[policy_end_date]]-Sheet1[[#This Row],[policy_start_date]]</f>
        <v>116</v>
      </c>
      <c r="K988" s="5">
        <f>(Sheet1[[#This Row],[policy_end_date]]-Sheet1[[#This Row],[policy_start_date]])/365</f>
        <v>0.31780821917808222</v>
      </c>
      <c r="L988" s="2" t="str">
        <f>IF(Sheet1[[#This Row],[coverage_amount]]&lt;300000,"Low",IF(Sheet1[[#This Row],[coverage_amount]]&lt;700000,"Medium","High"))</f>
        <v>Low</v>
      </c>
      <c r="M988" s="2" t="str">
        <f>IF(Sheet1[[#This Row],[annual_premium]]&lt;15000,"Low",IF(Sheet1[[#This Row],[annual_premium]]&lt;35000,"Medium","High"))</f>
        <v>High</v>
      </c>
      <c r="N988" s="2">
        <f>YEAR(Sheet1[[#This Row],[policy_start_date]])</f>
        <v>2022</v>
      </c>
      <c r="O988" s="2" t="str">
        <f>TEXT(Sheet1[[#This Row],[policy_start_date]],"mmm")</f>
        <v>Mar</v>
      </c>
      <c r="P988" s="2" t="str">
        <f>"Q"&amp;ROUNDUP(MONTH(Sheet1[[#This Row],[policy_start_date]])/3,0)</f>
        <v>Q1</v>
      </c>
      <c r="Q988" s="2">
        <f ca="1">DATEDIF(Sheet1[[#This Row],[policy_start_date]],TODAY(),"D")</f>
        <v>1601</v>
      </c>
      <c r="R988" s="2">
        <f>YEAR(Sheet1[[#This Row],[policy_end_date]])</f>
        <v>2022</v>
      </c>
      <c r="S988" s="2" t="str">
        <f>TEXT(Sheet1[[#This Row],[policy_end_date]],"mmm")</f>
        <v>Jul</v>
      </c>
      <c r="T988" s="2" t="str">
        <f>IF(Sheet1[[#This Row],[status]]="Active","Active","Inactive")</f>
        <v>Inactive</v>
      </c>
      <c r="U988" s="6">
        <f>Sheet1[[#This Row],[coverage_amount]]/Sheet1[[#This Row],[annual_premium]]</f>
        <v>4.0378008889563173</v>
      </c>
    </row>
    <row r="989" spans="1:21" x14ac:dyDescent="0.3">
      <c r="A989" s="2" t="s">
        <v>2092</v>
      </c>
      <c r="B989" s="2" t="s">
        <v>2093</v>
      </c>
      <c r="C989" s="2" t="s">
        <v>35</v>
      </c>
      <c r="D989" s="51">
        <v>778078.03</v>
      </c>
      <c r="E989" s="51">
        <v>12412.78</v>
      </c>
      <c r="F989" s="1">
        <v>44604</v>
      </c>
      <c r="G989" s="1">
        <v>44967</v>
      </c>
      <c r="H989" s="2" t="s">
        <v>1669</v>
      </c>
      <c r="I989" s="2" t="s">
        <v>13</v>
      </c>
      <c r="J989">
        <f>Sheet1[[#This Row],[policy_end_date]]-Sheet1[[#This Row],[policy_start_date]]</f>
        <v>363</v>
      </c>
      <c r="K989" s="5">
        <f>(Sheet1[[#This Row],[policy_end_date]]-Sheet1[[#This Row],[policy_start_date]])/365</f>
        <v>0.9945205479452055</v>
      </c>
      <c r="L989" s="2" t="str">
        <f>IF(Sheet1[[#This Row],[coverage_amount]]&lt;300000,"Low",IF(Sheet1[[#This Row],[coverage_amount]]&lt;700000,"Medium","High"))</f>
        <v>High</v>
      </c>
      <c r="M989" s="2" t="str">
        <f>IF(Sheet1[[#This Row],[annual_premium]]&lt;15000,"Low",IF(Sheet1[[#This Row],[annual_premium]]&lt;35000,"Medium","High"))</f>
        <v>Low</v>
      </c>
      <c r="N989" s="2">
        <f>YEAR(Sheet1[[#This Row],[policy_start_date]])</f>
        <v>2022</v>
      </c>
      <c r="O989" s="2" t="str">
        <f>TEXT(Sheet1[[#This Row],[policy_start_date]],"mmm")</f>
        <v>Feb</v>
      </c>
      <c r="P989" s="2" t="str">
        <f>"Q"&amp;ROUNDUP(MONTH(Sheet1[[#This Row],[policy_start_date]])/3,0)</f>
        <v>Q1</v>
      </c>
      <c r="Q989" s="2">
        <f ca="1">DATEDIF(Sheet1[[#This Row],[policy_start_date]],TODAY(),"D")</f>
        <v>1628</v>
      </c>
      <c r="R989" s="2">
        <f>YEAR(Sheet1[[#This Row],[policy_end_date]])</f>
        <v>2023</v>
      </c>
      <c r="S989" s="2" t="str">
        <f>TEXT(Sheet1[[#This Row],[policy_end_date]],"mmm")</f>
        <v>Feb</v>
      </c>
      <c r="T989" s="2" t="str">
        <f>IF(Sheet1[[#This Row],[status]]="Active","Active","Inactive")</f>
        <v>Active</v>
      </c>
      <c r="U989" s="6">
        <f>Sheet1[[#This Row],[coverage_amount]]/Sheet1[[#This Row],[annual_premium]]</f>
        <v>62.683623652396967</v>
      </c>
    </row>
    <row r="990" spans="1:21" x14ac:dyDescent="0.3">
      <c r="A990" s="2" t="s">
        <v>2094</v>
      </c>
      <c r="B990" s="2" t="s">
        <v>2095</v>
      </c>
      <c r="C990" s="2" t="s">
        <v>11</v>
      </c>
      <c r="D990" s="51">
        <v>678468.61</v>
      </c>
      <c r="E990" s="51">
        <v>40210.94</v>
      </c>
      <c r="F990" s="1">
        <v>45425</v>
      </c>
      <c r="G990" s="1">
        <v>45600</v>
      </c>
      <c r="H990" s="2" t="s">
        <v>55</v>
      </c>
      <c r="I990" s="2" t="s">
        <v>18</v>
      </c>
      <c r="J990">
        <f>Sheet1[[#This Row],[policy_end_date]]-Sheet1[[#This Row],[policy_start_date]]</f>
        <v>175</v>
      </c>
      <c r="K990" s="5">
        <f>(Sheet1[[#This Row],[policy_end_date]]-Sheet1[[#This Row],[policy_start_date]])/365</f>
        <v>0.47945205479452052</v>
      </c>
      <c r="L990" s="2" t="str">
        <f>IF(Sheet1[[#This Row],[coverage_amount]]&lt;300000,"Low",IF(Sheet1[[#This Row],[coverage_amount]]&lt;700000,"Medium","High"))</f>
        <v>Medium</v>
      </c>
      <c r="M990" s="2" t="str">
        <f>IF(Sheet1[[#This Row],[annual_premium]]&lt;15000,"Low",IF(Sheet1[[#This Row],[annual_premium]]&lt;35000,"Medium","High"))</f>
        <v>High</v>
      </c>
      <c r="N990" s="2">
        <f>YEAR(Sheet1[[#This Row],[policy_start_date]])</f>
        <v>2024</v>
      </c>
      <c r="O990" s="2" t="str">
        <f>TEXT(Sheet1[[#This Row],[policy_start_date]],"mmm")</f>
        <v>May</v>
      </c>
      <c r="P990" s="2" t="str">
        <f>"Q"&amp;ROUNDUP(MONTH(Sheet1[[#This Row],[policy_start_date]])/3,0)</f>
        <v>Q2</v>
      </c>
      <c r="Q990" s="2">
        <f ca="1">DATEDIF(Sheet1[[#This Row],[policy_start_date]],TODAY(),"D")</f>
        <v>807</v>
      </c>
      <c r="R990" s="2">
        <f>YEAR(Sheet1[[#This Row],[policy_end_date]])</f>
        <v>2024</v>
      </c>
      <c r="S990" s="2" t="str">
        <f>TEXT(Sheet1[[#This Row],[policy_end_date]],"mmm")</f>
        <v>Nov</v>
      </c>
      <c r="T990" s="2" t="str">
        <f>IF(Sheet1[[#This Row],[status]]="Active","Active","Inactive")</f>
        <v>Inactive</v>
      </c>
      <c r="U990" s="6">
        <f>Sheet1[[#This Row],[coverage_amount]]/Sheet1[[#This Row],[annual_premium]]</f>
        <v>16.872736872104952</v>
      </c>
    </row>
    <row r="991" spans="1:21" x14ac:dyDescent="0.3">
      <c r="A991" s="2" t="s">
        <v>2096</v>
      </c>
      <c r="B991" s="2" t="s">
        <v>2097</v>
      </c>
      <c r="C991" s="2" t="s">
        <v>11</v>
      </c>
      <c r="D991" s="51">
        <v>103284.71</v>
      </c>
      <c r="E991" s="51">
        <v>21502.85</v>
      </c>
      <c r="F991" s="1">
        <v>44912</v>
      </c>
      <c r="G991" s="1">
        <v>45746</v>
      </c>
      <c r="H991" s="2" t="s">
        <v>335</v>
      </c>
      <c r="I991" s="2" t="s">
        <v>13</v>
      </c>
      <c r="J991">
        <f>Sheet1[[#This Row],[policy_end_date]]-Sheet1[[#This Row],[policy_start_date]]</f>
        <v>834</v>
      </c>
      <c r="K991" s="5">
        <f>(Sheet1[[#This Row],[policy_end_date]]-Sheet1[[#This Row],[policy_start_date]])/365</f>
        <v>2.2849315068493152</v>
      </c>
      <c r="L991" s="2" t="str">
        <f>IF(Sheet1[[#This Row],[coverage_amount]]&lt;300000,"Low",IF(Sheet1[[#This Row],[coverage_amount]]&lt;700000,"Medium","High"))</f>
        <v>Low</v>
      </c>
      <c r="M991" s="2" t="str">
        <f>IF(Sheet1[[#This Row],[annual_premium]]&lt;15000,"Low",IF(Sheet1[[#This Row],[annual_premium]]&lt;35000,"Medium","High"))</f>
        <v>Medium</v>
      </c>
      <c r="N991" s="2">
        <f>YEAR(Sheet1[[#This Row],[policy_start_date]])</f>
        <v>2022</v>
      </c>
      <c r="O991" s="2" t="str">
        <f>TEXT(Sheet1[[#This Row],[policy_start_date]],"mmm")</f>
        <v>Dec</v>
      </c>
      <c r="P991" s="2" t="str">
        <f>"Q"&amp;ROUNDUP(MONTH(Sheet1[[#This Row],[policy_start_date]])/3,0)</f>
        <v>Q4</v>
      </c>
      <c r="Q991" s="2">
        <f ca="1">DATEDIF(Sheet1[[#This Row],[policy_start_date]],TODAY(),"D")</f>
        <v>1320</v>
      </c>
      <c r="R991" s="2">
        <f>YEAR(Sheet1[[#This Row],[policy_end_date]])</f>
        <v>2025</v>
      </c>
      <c r="S991" s="2" t="str">
        <f>TEXT(Sheet1[[#This Row],[policy_end_date]],"mmm")</f>
        <v>Mar</v>
      </c>
      <c r="T991" s="2" t="str">
        <f>IF(Sheet1[[#This Row],[status]]="Active","Active","Inactive")</f>
        <v>Active</v>
      </c>
      <c r="U991" s="6">
        <f>Sheet1[[#This Row],[coverage_amount]]/Sheet1[[#This Row],[annual_premium]]</f>
        <v>4.803303283053177</v>
      </c>
    </row>
    <row r="992" spans="1:21" x14ac:dyDescent="0.3">
      <c r="A992" s="2" t="s">
        <v>2098</v>
      </c>
      <c r="B992" s="2" t="s">
        <v>2099</v>
      </c>
      <c r="C992" s="2" t="s">
        <v>27</v>
      </c>
      <c r="D992" s="51">
        <v>214646.24</v>
      </c>
      <c r="E992" s="51">
        <v>18512.62</v>
      </c>
      <c r="F992" s="1">
        <v>44890</v>
      </c>
      <c r="G992" s="1">
        <v>45395</v>
      </c>
      <c r="H992" s="2" t="s">
        <v>1431</v>
      </c>
      <c r="I992" s="2" t="s">
        <v>13</v>
      </c>
      <c r="J992">
        <f>Sheet1[[#This Row],[policy_end_date]]-Sheet1[[#This Row],[policy_start_date]]</f>
        <v>505</v>
      </c>
      <c r="K992" s="5">
        <f>(Sheet1[[#This Row],[policy_end_date]]-Sheet1[[#This Row],[policy_start_date]])/365</f>
        <v>1.3835616438356164</v>
      </c>
      <c r="L992" s="2" t="str">
        <f>IF(Sheet1[[#This Row],[coverage_amount]]&lt;300000,"Low",IF(Sheet1[[#This Row],[coverage_amount]]&lt;700000,"Medium","High"))</f>
        <v>Low</v>
      </c>
      <c r="M992" s="2" t="str">
        <f>IF(Sheet1[[#This Row],[annual_premium]]&lt;15000,"Low",IF(Sheet1[[#This Row],[annual_premium]]&lt;35000,"Medium","High"))</f>
        <v>Medium</v>
      </c>
      <c r="N992" s="2">
        <f>YEAR(Sheet1[[#This Row],[policy_start_date]])</f>
        <v>2022</v>
      </c>
      <c r="O992" s="2" t="str">
        <f>TEXT(Sheet1[[#This Row],[policy_start_date]],"mmm")</f>
        <v>Nov</v>
      </c>
      <c r="P992" s="2" t="str">
        <f>"Q"&amp;ROUNDUP(MONTH(Sheet1[[#This Row],[policy_start_date]])/3,0)</f>
        <v>Q4</v>
      </c>
      <c r="Q992" s="2">
        <f ca="1">DATEDIF(Sheet1[[#This Row],[policy_start_date]],TODAY(),"D")</f>
        <v>1342</v>
      </c>
      <c r="R992" s="2">
        <f>YEAR(Sheet1[[#This Row],[policy_end_date]])</f>
        <v>2024</v>
      </c>
      <c r="S992" s="2" t="str">
        <f>TEXT(Sheet1[[#This Row],[policy_end_date]],"mmm")</f>
        <v>Apr</v>
      </c>
      <c r="T992" s="2" t="str">
        <f>IF(Sheet1[[#This Row],[status]]="Active","Active","Inactive")</f>
        <v>Active</v>
      </c>
      <c r="U992" s="6">
        <f>Sheet1[[#This Row],[coverage_amount]]/Sheet1[[#This Row],[annual_premium]]</f>
        <v>11.594590068828724</v>
      </c>
    </row>
    <row r="993" spans="1:21" x14ac:dyDescent="0.3">
      <c r="A993" s="2" t="s">
        <v>2100</v>
      </c>
      <c r="B993" s="2" t="s">
        <v>2101</v>
      </c>
      <c r="C993" s="2" t="s">
        <v>39</v>
      </c>
      <c r="D993" s="51">
        <v>905719.25</v>
      </c>
      <c r="E993" s="51">
        <v>8076.84</v>
      </c>
      <c r="F993" s="1">
        <v>44433</v>
      </c>
      <c r="G993" s="1">
        <v>44794</v>
      </c>
      <c r="H993" s="2" t="s">
        <v>617</v>
      </c>
      <c r="I993" s="2" t="s">
        <v>18</v>
      </c>
      <c r="J993">
        <f>Sheet1[[#This Row],[policy_end_date]]-Sheet1[[#This Row],[policy_start_date]]</f>
        <v>361</v>
      </c>
      <c r="K993" s="5">
        <f>(Sheet1[[#This Row],[policy_end_date]]-Sheet1[[#This Row],[policy_start_date]])/365</f>
        <v>0.989041095890411</v>
      </c>
      <c r="L993" s="2" t="str">
        <f>IF(Sheet1[[#This Row],[coverage_amount]]&lt;300000,"Low",IF(Sheet1[[#This Row],[coverage_amount]]&lt;700000,"Medium","High"))</f>
        <v>High</v>
      </c>
      <c r="M993" s="2" t="str">
        <f>IF(Sheet1[[#This Row],[annual_premium]]&lt;15000,"Low",IF(Sheet1[[#This Row],[annual_premium]]&lt;35000,"Medium","High"))</f>
        <v>Low</v>
      </c>
      <c r="N993" s="2">
        <f>YEAR(Sheet1[[#This Row],[policy_start_date]])</f>
        <v>2021</v>
      </c>
      <c r="O993" s="2" t="str">
        <f>TEXT(Sheet1[[#This Row],[policy_start_date]],"mmm")</f>
        <v>Aug</v>
      </c>
      <c r="P993" s="2" t="str">
        <f>"Q"&amp;ROUNDUP(MONTH(Sheet1[[#This Row],[policy_start_date]])/3,0)</f>
        <v>Q3</v>
      </c>
      <c r="Q993" s="2">
        <f ca="1">DATEDIF(Sheet1[[#This Row],[policy_start_date]],TODAY(),"D")</f>
        <v>1799</v>
      </c>
      <c r="R993" s="2">
        <f>YEAR(Sheet1[[#This Row],[policy_end_date]])</f>
        <v>2022</v>
      </c>
      <c r="S993" s="2" t="str">
        <f>TEXT(Sheet1[[#This Row],[policy_end_date]],"mmm")</f>
        <v>Aug</v>
      </c>
      <c r="T993" s="2" t="str">
        <f>IF(Sheet1[[#This Row],[status]]="Active","Active","Inactive")</f>
        <v>Inactive</v>
      </c>
      <c r="U993" s="6">
        <f>Sheet1[[#This Row],[coverage_amount]]/Sheet1[[#This Row],[annual_premium]]</f>
        <v>112.13782246522155</v>
      </c>
    </row>
    <row r="994" spans="1:21" x14ac:dyDescent="0.3">
      <c r="A994" s="2" t="s">
        <v>2102</v>
      </c>
      <c r="B994" s="2" t="s">
        <v>2103</v>
      </c>
      <c r="C994" s="2" t="s">
        <v>39</v>
      </c>
      <c r="D994" s="51">
        <v>584481.53</v>
      </c>
      <c r="E994" s="51">
        <v>27687.7</v>
      </c>
      <c r="F994" s="1">
        <v>44138</v>
      </c>
      <c r="G994" s="1">
        <v>44158</v>
      </c>
      <c r="H994" s="2" t="s">
        <v>102</v>
      </c>
      <c r="I994" s="2" t="s">
        <v>13</v>
      </c>
      <c r="J994">
        <f>Sheet1[[#This Row],[policy_end_date]]-Sheet1[[#This Row],[policy_start_date]]</f>
        <v>20</v>
      </c>
      <c r="K994" s="5">
        <f>(Sheet1[[#This Row],[policy_end_date]]-Sheet1[[#This Row],[policy_start_date]])/365</f>
        <v>5.4794520547945202E-2</v>
      </c>
      <c r="L994" s="2" t="str">
        <f>IF(Sheet1[[#This Row],[coverage_amount]]&lt;300000,"Low",IF(Sheet1[[#This Row],[coverage_amount]]&lt;700000,"Medium","High"))</f>
        <v>Medium</v>
      </c>
      <c r="M994" s="2" t="str">
        <f>IF(Sheet1[[#This Row],[annual_premium]]&lt;15000,"Low",IF(Sheet1[[#This Row],[annual_premium]]&lt;35000,"Medium","High"))</f>
        <v>Medium</v>
      </c>
      <c r="N994" s="2">
        <f>YEAR(Sheet1[[#This Row],[policy_start_date]])</f>
        <v>2020</v>
      </c>
      <c r="O994" s="2" t="str">
        <f>TEXT(Sheet1[[#This Row],[policy_start_date]],"mmm")</f>
        <v>Nov</v>
      </c>
      <c r="P994" s="2" t="str">
        <f>"Q"&amp;ROUNDUP(MONTH(Sheet1[[#This Row],[policy_start_date]])/3,0)</f>
        <v>Q4</v>
      </c>
      <c r="Q994" s="2">
        <f ca="1">DATEDIF(Sheet1[[#This Row],[policy_start_date]],TODAY(),"D")</f>
        <v>2094</v>
      </c>
      <c r="R994" s="2">
        <f>YEAR(Sheet1[[#This Row],[policy_end_date]])</f>
        <v>2020</v>
      </c>
      <c r="S994" s="2" t="str">
        <f>TEXT(Sheet1[[#This Row],[policy_end_date]],"mmm")</f>
        <v>Nov</v>
      </c>
      <c r="T994" s="2" t="str">
        <f>IF(Sheet1[[#This Row],[status]]="Active","Active","Inactive")</f>
        <v>Active</v>
      </c>
      <c r="U994" s="6">
        <f>Sheet1[[#This Row],[coverage_amount]]/Sheet1[[#This Row],[annual_premium]]</f>
        <v>21.109789906709477</v>
      </c>
    </row>
    <row r="995" spans="1:21" x14ac:dyDescent="0.3">
      <c r="A995" s="2" t="s">
        <v>2104</v>
      </c>
      <c r="B995" s="2" t="s">
        <v>2105</v>
      </c>
      <c r="C995" s="2" t="s">
        <v>11</v>
      </c>
      <c r="D995" s="51">
        <v>256569.58</v>
      </c>
      <c r="E995" s="51">
        <v>28455.71</v>
      </c>
      <c r="F995" s="1">
        <v>44986</v>
      </c>
      <c r="G995" s="1">
        <v>45341</v>
      </c>
      <c r="H995" s="2" t="s">
        <v>158</v>
      </c>
      <c r="I995" s="2" t="s">
        <v>18</v>
      </c>
      <c r="J995">
        <f>Sheet1[[#This Row],[policy_end_date]]-Sheet1[[#This Row],[policy_start_date]]</f>
        <v>355</v>
      </c>
      <c r="K995" s="5">
        <f>(Sheet1[[#This Row],[policy_end_date]]-Sheet1[[#This Row],[policy_start_date]])/365</f>
        <v>0.9726027397260274</v>
      </c>
      <c r="L995" s="2" t="str">
        <f>IF(Sheet1[[#This Row],[coverage_amount]]&lt;300000,"Low",IF(Sheet1[[#This Row],[coverage_amount]]&lt;700000,"Medium","High"))</f>
        <v>Low</v>
      </c>
      <c r="M995" s="2" t="str">
        <f>IF(Sheet1[[#This Row],[annual_premium]]&lt;15000,"Low",IF(Sheet1[[#This Row],[annual_premium]]&lt;35000,"Medium","High"))</f>
        <v>Medium</v>
      </c>
      <c r="N995" s="2">
        <f>YEAR(Sheet1[[#This Row],[policy_start_date]])</f>
        <v>2023</v>
      </c>
      <c r="O995" s="2" t="str">
        <f>TEXT(Sheet1[[#This Row],[policy_start_date]],"mmm")</f>
        <v>Mar</v>
      </c>
      <c r="P995" s="2" t="str">
        <f>"Q"&amp;ROUNDUP(MONTH(Sheet1[[#This Row],[policy_start_date]])/3,0)</f>
        <v>Q1</v>
      </c>
      <c r="Q995" s="2">
        <f ca="1">DATEDIF(Sheet1[[#This Row],[policy_start_date]],TODAY(),"D")</f>
        <v>1246</v>
      </c>
      <c r="R995" s="2">
        <f>YEAR(Sheet1[[#This Row],[policy_end_date]])</f>
        <v>2024</v>
      </c>
      <c r="S995" s="2" t="str">
        <f>TEXT(Sheet1[[#This Row],[policy_end_date]],"mmm")</f>
        <v>Feb</v>
      </c>
      <c r="T995" s="2" t="str">
        <f>IF(Sheet1[[#This Row],[status]]="Active","Active","Inactive")</f>
        <v>Inactive</v>
      </c>
      <c r="U995" s="6">
        <f>Sheet1[[#This Row],[coverage_amount]]/Sheet1[[#This Row],[annual_premium]]</f>
        <v>9.0164532882855504</v>
      </c>
    </row>
    <row r="996" spans="1:21" x14ac:dyDescent="0.3">
      <c r="A996" s="2" t="s">
        <v>2106</v>
      </c>
      <c r="B996" s="2" t="s">
        <v>1603</v>
      </c>
      <c r="C996" s="2" t="s">
        <v>39</v>
      </c>
      <c r="D996" s="51">
        <v>749057.15</v>
      </c>
      <c r="E996" s="51">
        <v>7494.85</v>
      </c>
      <c r="F996" s="1">
        <v>44192</v>
      </c>
      <c r="G996" s="1">
        <v>45844</v>
      </c>
      <c r="H996" s="2" t="s">
        <v>554</v>
      </c>
      <c r="I996" s="2" t="s">
        <v>13</v>
      </c>
      <c r="J996">
        <f>Sheet1[[#This Row],[policy_end_date]]-Sheet1[[#This Row],[policy_start_date]]</f>
        <v>1652</v>
      </c>
      <c r="K996" s="5">
        <f>(Sheet1[[#This Row],[policy_end_date]]-Sheet1[[#This Row],[policy_start_date]])/365</f>
        <v>4.5260273972602736</v>
      </c>
      <c r="L996" s="2" t="str">
        <f>IF(Sheet1[[#This Row],[coverage_amount]]&lt;300000,"Low",IF(Sheet1[[#This Row],[coverage_amount]]&lt;700000,"Medium","High"))</f>
        <v>High</v>
      </c>
      <c r="M996" s="2" t="str">
        <f>IF(Sheet1[[#This Row],[annual_premium]]&lt;15000,"Low",IF(Sheet1[[#This Row],[annual_premium]]&lt;35000,"Medium","High"))</f>
        <v>Low</v>
      </c>
      <c r="N996" s="2">
        <f>YEAR(Sheet1[[#This Row],[policy_start_date]])</f>
        <v>2020</v>
      </c>
      <c r="O996" s="2" t="str">
        <f>TEXT(Sheet1[[#This Row],[policy_start_date]],"mmm")</f>
        <v>Dec</v>
      </c>
      <c r="P996" s="2" t="str">
        <f>"Q"&amp;ROUNDUP(MONTH(Sheet1[[#This Row],[policy_start_date]])/3,0)</f>
        <v>Q4</v>
      </c>
      <c r="Q996" s="2">
        <f ca="1">DATEDIF(Sheet1[[#This Row],[policy_start_date]],TODAY(),"D")</f>
        <v>2040</v>
      </c>
      <c r="R996" s="2">
        <f>YEAR(Sheet1[[#This Row],[policy_end_date]])</f>
        <v>2025</v>
      </c>
      <c r="S996" s="2" t="str">
        <f>TEXT(Sheet1[[#This Row],[policy_end_date]],"mmm")</f>
        <v>Jul</v>
      </c>
      <c r="T996" s="2" t="str">
        <f>IF(Sheet1[[#This Row],[status]]="Active","Active","Inactive")</f>
        <v>Active</v>
      </c>
      <c r="U996" s="6">
        <f>Sheet1[[#This Row],[coverage_amount]]/Sheet1[[#This Row],[annual_premium]]</f>
        <v>99.942914134372273</v>
      </c>
    </row>
    <row r="997" spans="1:21" x14ac:dyDescent="0.3">
      <c r="A997" s="2" t="s">
        <v>2107</v>
      </c>
      <c r="B997" s="2" t="s">
        <v>2108</v>
      </c>
      <c r="C997" s="2" t="s">
        <v>16</v>
      </c>
      <c r="D997" s="51">
        <v>235625.71</v>
      </c>
      <c r="E997" s="51">
        <v>28792.35</v>
      </c>
      <c r="F997" s="1">
        <v>45383</v>
      </c>
      <c r="G997" s="1">
        <v>45602</v>
      </c>
      <c r="H997" s="2" t="s">
        <v>1314</v>
      </c>
      <c r="I997" s="2" t="s">
        <v>18</v>
      </c>
      <c r="J997">
        <f>Sheet1[[#This Row],[policy_end_date]]-Sheet1[[#This Row],[policy_start_date]]</f>
        <v>219</v>
      </c>
      <c r="K997" s="5">
        <f>(Sheet1[[#This Row],[policy_end_date]]-Sheet1[[#This Row],[policy_start_date]])/365</f>
        <v>0.6</v>
      </c>
      <c r="L997" s="2" t="str">
        <f>IF(Sheet1[[#This Row],[coverage_amount]]&lt;300000,"Low",IF(Sheet1[[#This Row],[coverage_amount]]&lt;700000,"Medium","High"))</f>
        <v>Low</v>
      </c>
      <c r="M997" s="2" t="str">
        <f>IF(Sheet1[[#This Row],[annual_premium]]&lt;15000,"Low",IF(Sheet1[[#This Row],[annual_premium]]&lt;35000,"Medium","High"))</f>
        <v>Medium</v>
      </c>
      <c r="N997" s="2">
        <f>YEAR(Sheet1[[#This Row],[policy_start_date]])</f>
        <v>2024</v>
      </c>
      <c r="O997" s="2" t="str">
        <f>TEXT(Sheet1[[#This Row],[policy_start_date]],"mmm")</f>
        <v>Apr</v>
      </c>
      <c r="P997" s="2" t="str">
        <f>"Q"&amp;ROUNDUP(MONTH(Sheet1[[#This Row],[policy_start_date]])/3,0)</f>
        <v>Q2</v>
      </c>
      <c r="Q997" s="2">
        <f ca="1">DATEDIF(Sheet1[[#This Row],[policy_start_date]],TODAY(),"D")</f>
        <v>849</v>
      </c>
      <c r="R997" s="2">
        <f>YEAR(Sheet1[[#This Row],[policy_end_date]])</f>
        <v>2024</v>
      </c>
      <c r="S997" s="2" t="str">
        <f>TEXT(Sheet1[[#This Row],[policy_end_date]],"mmm")</f>
        <v>Nov</v>
      </c>
      <c r="T997" s="2" t="str">
        <f>IF(Sheet1[[#This Row],[status]]="Active","Active","Inactive")</f>
        <v>Inactive</v>
      </c>
      <c r="U997" s="6">
        <f>Sheet1[[#This Row],[coverage_amount]]/Sheet1[[#This Row],[annual_premium]]</f>
        <v>8.1836220384928637</v>
      </c>
    </row>
    <row r="998" spans="1:21" x14ac:dyDescent="0.3">
      <c r="A998" s="2" t="s">
        <v>2109</v>
      </c>
      <c r="B998" s="2" t="s">
        <v>1511</v>
      </c>
      <c r="C998" s="2" t="s">
        <v>16</v>
      </c>
      <c r="D998" s="51">
        <v>171913.24</v>
      </c>
      <c r="E998" s="51">
        <v>10842.86</v>
      </c>
      <c r="F998" s="1">
        <v>44721</v>
      </c>
      <c r="G998" s="1">
        <v>45582</v>
      </c>
      <c r="H998" s="2" t="s">
        <v>481</v>
      </c>
      <c r="I998" s="2" t="s">
        <v>18</v>
      </c>
      <c r="J998">
        <f>Sheet1[[#This Row],[policy_end_date]]-Sheet1[[#This Row],[policy_start_date]]</f>
        <v>861</v>
      </c>
      <c r="K998" s="5">
        <f>(Sheet1[[#This Row],[policy_end_date]]-Sheet1[[#This Row],[policy_start_date]])/365</f>
        <v>2.3589041095890413</v>
      </c>
      <c r="L998" s="2" t="str">
        <f>IF(Sheet1[[#This Row],[coverage_amount]]&lt;300000,"Low",IF(Sheet1[[#This Row],[coverage_amount]]&lt;700000,"Medium","High"))</f>
        <v>Low</v>
      </c>
      <c r="M998" s="2" t="str">
        <f>IF(Sheet1[[#This Row],[annual_premium]]&lt;15000,"Low",IF(Sheet1[[#This Row],[annual_premium]]&lt;35000,"Medium","High"))</f>
        <v>Low</v>
      </c>
      <c r="N998" s="2">
        <f>YEAR(Sheet1[[#This Row],[policy_start_date]])</f>
        <v>2022</v>
      </c>
      <c r="O998" s="2" t="str">
        <f>TEXT(Sheet1[[#This Row],[policy_start_date]],"mmm")</f>
        <v>Jun</v>
      </c>
      <c r="P998" s="2" t="str">
        <f>"Q"&amp;ROUNDUP(MONTH(Sheet1[[#This Row],[policy_start_date]])/3,0)</f>
        <v>Q2</v>
      </c>
      <c r="Q998" s="2">
        <f ca="1">DATEDIF(Sheet1[[#This Row],[policy_start_date]],TODAY(),"D")</f>
        <v>1511</v>
      </c>
      <c r="R998" s="2">
        <f>YEAR(Sheet1[[#This Row],[policy_end_date]])</f>
        <v>2024</v>
      </c>
      <c r="S998" s="2" t="str">
        <f>TEXT(Sheet1[[#This Row],[policy_end_date]],"mmm")</f>
        <v>Oct</v>
      </c>
      <c r="T998" s="2" t="str">
        <f>IF(Sheet1[[#This Row],[status]]="Active","Active","Inactive")</f>
        <v>Inactive</v>
      </c>
      <c r="U998" s="6">
        <f>Sheet1[[#This Row],[coverage_amount]]/Sheet1[[#This Row],[annual_premium]]</f>
        <v>15.854971843222174</v>
      </c>
    </row>
    <row r="999" spans="1:21" x14ac:dyDescent="0.3">
      <c r="A999" s="2" t="s">
        <v>2110</v>
      </c>
      <c r="B999" s="2" t="s">
        <v>1504</v>
      </c>
      <c r="C999" s="2" t="s">
        <v>27</v>
      </c>
      <c r="D999" s="51">
        <v>673600.96</v>
      </c>
      <c r="E999" s="51">
        <v>26040.02</v>
      </c>
      <c r="F999" s="1">
        <v>44686</v>
      </c>
      <c r="G999" s="1">
        <v>45804</v>
      </c>
      <c r="H999" s="2" t="s">
        <v>1272</v>
      </c>
      <c r="I999" s="2" t="s">
        <v>18</v>
      </c>
      <c r="J999">
        <f>Sheet1[[#This Row],[policy_end_date]]-Sheet1[[#This Row],[policy_start_date]]</f>
        <v>1118</v>
      </c>
      <c r="K999" s="5">
        <f>(Sheet1[[#This Row],[policy_end_date]]-Sheet1[[#This Row],[policy_start_date]])/365</f>
        <v>3.0630136986301371</v>
      </c>
      <c r="L999" s="2" t="str">
        <f>IF(Sheet1[[#This Row],[coverage_amount]]&lt;300000,"Low",IF(Sheet1[[#This Row],[coverage_amount]]&lt;700000,"Medium","High"))</f>
        <v>Medium</v>
      </c>
      <c r="M999" s="2" t="str">
        <f>IF(Sheet1[[#This Row],[annual_premium]]&lt;15000,"Low",IF(Sheet1[[#This Row],[annual_premium]]&lt;35000,"Medium","High"))</f>
        <v>Medium</v>
      </c>
      <c r="N999" s="2">
        <f>YEAR(Sheet1[[#This Row],[policy_start_date]])</f>
        <v>2022</v>
      </c>
      <c r="O999" s="2" t="str">
        <f>TEXT(Sheet1[[#This Row],[policy_start_date]],"mmm")</f>
        <v>May</v>
      </c>
      <c r="P999" s="2" t="str">
        <f>"Q"&amp;ROUNDUP(MONTH(Sheet1[[#This Row],[policy_start_date]])/3,0)</f>
        <v>Q2</v>
      </c>
      <c r="Q999" s="2">
        <f ca="1">DATEDIF(Sheet1[[#This Row],[policy_start_date]],TODAY(),"D")</f>
        <v>1546</v>
      </c>
      <c r="R999" s="2">
        <f>YEAR(Sheet1[[#This Row],[policy_end_date]])</f>
        <v>2025</v>
      </c>
      <c r="S999" s="2" t="str">
        <f>TEXT(Sheet1[[#This Row],[policy_end_date]],"mmm")</f>
        <v>May</v>
      </c>
      <c r="T999" s="2" t="str">
        <f>IF(Sheet1[[#This Row],[status]]="Active","Active","Inactive")</f>
        <v>Inactive</v>
      </c>
      <c r="U999" s="6">
        <f>Sheet1[[#This Row],[coverage_amount]]/Sheet1[[#This Row],[annual_premium]]</f>
        <v>25.867912543845971</v>
      </c>
    </row>
    <row r="1000" spans="1:21" x14ac:dyDescent="0.3">
      <c r="A1000" s="2" t="s">
        <v>2111</v>
      </c>
      <c r="B1000" s="2" t="s">
        <v>2112</v>
      </c>
      <c r="C1000" s="2" t="s">
        <v>16</v>
      </c>
      <c r="D1000" s="51">
        <v>397620.25</v>
      </c>
      <c r="E1000" s="51">
        <v>37149.64</v>
      </c>
      <c r="F1000" s="1">
        <v>45154</v>
      </c>
      <c r="G1000" s="1">
        <v>45311</v>
      </c>
      <c r="H1000" s="2" t="s">
        <v>1437</v>
      </c>
      <c r="I1000" s="2" t="s">
        <v>13</v>
      </c>
      <c r="J1000">
        <f>Sheet1[[#This Row],[policy_end_date]]-Sheet1[[#This Row],[policy_start_date]]</f>
        <v>157</v>
      </c>
      <c r="K1000" s="5">
        <f>(Sheet1[[#This Row],[policy_end_date]]-Sheet1[[#This Row],[policy_start_date]])/365</f>
        <v>0.43013698630136987</v>
      </c>
      <c r="L1000" s="2" t="str">
        <f>IF(Sheet1[[#This Row],[coverage_amount]]&lt;300000,"Low",IF(Sheet1[[#This Row],[coverage_amount]]&lt;700000,"Medium","High"))</f>
        <v>Medium</v>
      </c>
      <c r="M1000" s="2" t="str">
        <f>IF(Sheet1[[#This Row],[annual_premium]]&lt;15000,"Low",IF(Sheet1[[#This Row],[annual_premium]]&lt;35000,"Medium","High"))</f>
        <v>High</v>
      </c>
      <c r="N1000" s="2">
        <f>YEAR(Sheet1[[#This Row],[policy_start_date]])</f>
        <v>2023</v>
      </c>
      <c r="O1000" s="2" t="str">
        <f>TEXT(Sheet1[[#This Row],[policy_start_date]],"mmm")</f>
        <v>Aug</v>
      </c>
      <c r="P1000" s="2" t="str">
        <f>"Q"&amp;ROUNDUP(MONTH(Sheet1[[#This Row],[policy_start_date]])/3,0)</f>
        <v>Q3</v>
      </c>
      <c r="Q1000" s="2">
        <f ca="1">DATEDIF(Sheet1[[#This Row],[policy_start_date]],TODAY(),"D")</f>
        <v>1078</v>
      </c>
      <c r="R1000" s="2">
        <f>YEAR(Sheet1[[#This Row],[policy_end_date]])</f>
        <v>2024</v>
      </c>
      <c r="S1000" s="2" t="str">
        <f>TEXT(Sheet1[[#This Row],[policy_end_date]],"mmm")</f>
        <v>Jan</v>
      </c>
      <c r="T1000" s="2" t="str">
        <f>IF(Sheet1[[#This Row],[status]]="Active","Active","Inactive")</f>
        <v>Active</v>
      </c>
      <c r="U1000" s="6">
        <f>Sheet1[[#This Row],[coverage_amount]]/Sheet1[[#This Row],[annual_premium]]</f>
        <v>10.703206006841521</v>
      </c>
    </row>
    <row r="1001" spans="1:21" x14ac:dyDescent="0.3">
      <c r="A1001" s="2" t="s">
        <v>2113</v>
      </c>
      <c r="B1001" s="2" t="s">
        <v>2114</v>
      </c>
      <c r="C1001" s="2" t="s">
        <v>16</v>
      </c>
      <c r="D1001" s="51">
        <v>246085.74</v>
      </c>
      <c r="E1001" s="51">
        <v>29724.29</v>
      </c>
      <c r="F1001" s="1">
        <v>44738</v>
      </c>
      <c r="G1001" s="1">
        <v>45384</v>
      </c>
      <c r="H1001" s="2" t="s">
        <v>658</v>
      </c>
      <c r="I1001" s="2" t="s">
        <v>18</v>
      </c>
      <c r="J1001">
        <f>Sheet1[[#This Row],[policy_end_date]]-Sheet1[[#This Row],[policy_start_date]]</f>
        <v>646</v>
      </c>
      <c r="K1001" s="5">
        <f>(Sheet1[[#This Row],[policy_end_date]]-Sheet1[[#This Row],[policy_start_date]])/365</f>
        <v>1.7698630136986302</v>
      </c>
      <c r="L1001" s="2" t="str">
        <f>IF(Sheet1[[#This Row],[coverage_amount]]&lt;300000,"Low",IF(Sheet1[[#This Row],[coverage_amount]]&lt;700000,"Medium","High"))</f>
        <v>Low</v>
      </c>
      <c r="M1001" s="2" t="str">
        <f>IF(Sheet1[[#This Row],[annual_premium]]&lt;15000,"Low",IF(Sheet1[[#This Row],[annual_premium]]&lt;35000,"Medium","High"))</f>
        <v>Medium</v>
      </c>
      <c r="N1001" s="2">
        <f>YEAR(Sheet1[[#This Row],[policy_start_date]])</f>
        <v>2022</v>
      </c>
      <c r="O1001" s="2" t="str">
        <f>TEXT(Sheet1[[#This Row],[policy_start_date]],"mmm")</f>
        <v>Jun</v>
      </c>
      <c r="P1001" s="2" t="str">
        <f>"Q"&amp;ROUNDUP(MONTH(Sheet1[[#This Row],[policy_start_date]])/3,0)</f>
        <v>Q2</v>
      </c>
      <c r="Q1001" s="2">
        <f ca="1">DATEDIF(Sheet1[[#This Row],[policy_start_date]],TODAY(),"D")</f>
        <v>1494</v>
      </c>
      <c r="R1001" s="2">
        <f>YEAR(Sheet1[[#This Row],[policy_end_date]])</f>
        <v>2024</v>
      </c>
      <c r="S1001" s="2" t="str">
        <f>TEXT(Sheet1[[#This Row],[policy_end_date]],"mmm")</f>
        <v>Apr</v>
      </c>
      <c r="T1001" s="2" t="str">
        <f>IF(Sheet1[[#This Row],[status]]="Active","Active","Inactive")</f>
        <v>Inactive</v>
      </c>
      <c r="U1001" s="6">
        <f>Sheet1[[#This Row],[coverage_amount]]/Sheet1[[#This Row],[annual_premium]]</f>
        <v>8.2789442573733467</v>
      </c>
    </row>
    <row r="1002" spans="1:21" x14ac:dyDescent="0.3">
      <c r="A1002" s="2" t="s">
        <v>2115</v>
      </c>
      <c r="B1002" s="2" t="s">
        <v>2116</v>
      </c>
      <c r="C1002" s="2" t="s">
        <v>11</v>
      </c>
      <c r="D1002" s="51">
        <v>623490.93999999994</v>
      </c>
      <c r="E1002" s="51">
        <v>22110.400000000001</v>
      </c>
      <c r="F1002" s="1">
        <v>45145</v>
      </c>
      <c r="G1002" s="1">
        <v>45743</v>
      </c>
      <c r="H1002" s="2" t="s">
        <v>199</v>
      </c>
      <c r="I1002" s="2" t="s">
        <v>29</v>
      </c>
      <c r="J1002">
        <f>Sheet1[[#This Row],[policy_end_date]]-Sheet1[[#This Row],[policy_start_date]]</f>
        <v>598</v>
      </c>
      <c r="K1002" s="5">
        <f>(Sheet1[[#This Row],[policy_end_date]]-Sheet1[[#This Row],[policy_start_date]])/365</f>
        <v>1.6383561643835616</v>
      </c>
      <c r="L1002" s="2" t="str">
        <f>IF(Sheet1[[#This Row],[coverage_amount]]&lt;300000,"Low",IF(Sheet1[[#This Row],[coverage_amount]]&lt;700000,"Medium","High"))</f>
        <v>Medium</v>
      </c>
      <c r="M1002" s="2" t="str">
        <f>IF(Sheet1[[#This Row],[annual_premium]]&lt;15000,"Low",IF(Sheet1[[#This Row],[annual_premium]]&lt;35000,"Medium","High"))</f>
        <v>Medium</v>
      </c>
      <c r="N1002" s="2">
        <f>YEAR(Sheet1[[#This Row],[policy_start_date]])</f>
        <v>2023</v>
      </c>
      <c r="O1002" s="2" t="str">
        <f>TEXT(Sheet1[[#This Row],[policy_start_date]],"mmm")</f>
        <v>Aug</v>
      </c>
      <c r="P1002" s="2" t="str">
        <f>"Q"&amp;ROUNDUP(MONTH(Sheet1[[#This Row],[policy_start_date]])/3,0)</f>
        <v>Q3</v>
      </c>
      <c r="Q1002" s="2">
        <f ca="1">DATEDIF(Sheet1[[#This Row],[policy_start_date]],TODAY(),"D")</f>
        <v>1087</v>
      </c>
      <c r="R1002" s="2">
        <f>YEAR(Sheet1[[#This Row],[policy_end_date]])</f>
        <v>2025</v>
      </c>
      <c r="S1002" s="2" t="str">
        <f>TEXT(Sheet1[[#This Row],[policy_end_date]],"mmm")</f>
        <v>Mar</v>
      </c>
      <c r="T1002" s="2" t="str">
        <f>IF(Sheet1[[#This Row],[status]]="Active","Active","Inactive")</f>
        <v>Inactive</v>
      </c>
      <c r="U1002" s="6">
        <f>Sheet1[[#This Row],[coverage_amount]]/Sheet1[[#This Row],[annual_premium]]</f>
        <v>28.198989615746431</v>
      </c>
    </row>
    <row r="1003" spans="1:21" x14ac:dyDescent="0.3">
      <c r="A1003" s="2" t="s">
        <v>2117</v>
      </c>
      <c r="B1003" s="2" t="s">
        <v>1347</v>
      </c>
      <c r="C1003" s="2" t="s">
        <v>35</v>
      </c>
      <c r="D1003" s="51">
        <v>342365.7</v>
      </c>
      <c r="E1003" s="51">
        <v>10195.379999999999</v>
      </c>
      <c r="F1003" s="1">
        <v>45487</v>
      </c>
      <c r="G1003" s="1">
        <v>45591</v>
      </c>
      <c r="H1003" s="2" t="s">
        <v>2118</v>
      </c>
      <c r="I1003" s="2" t="s">
        <v>29</v>
      </c>
      <c r="J1003">
        <f>Sheet1[[#This Row],[policy_end_date]]-Sheet1[[#This Row],[policy_start_date]]</f>
        <v>104</v>
      </c>
      <c r="K1003" s="5">
        <f>(Sheet1[[#This Row],[policy_end_date]]-Sheet1[[#This Row],[policy_start_date]])/365</f>
        <v>0.28493150684931506</v>
      </c>
      <c r="L1003" s="2" t="str">
        <f>IF(Sheet1[[#This Row],[coverage_amount]]&lt;300000,"Low",IF(Sheet1[[#This Row],[coverage_amount]]&lt;700000,"Medium","High"))</f>
        <v>Medium</v>
      </c>
      <c r="M1003" s="2" t="str">
        <f>IF(Sheet1[[#This Row],[annual_premium]]&lt;15000,"Low",IF(Sheet1[[#This Row],[annual_premium]]&lt;35000,"Medium","High"))</f>
        <v>Low</v>
      </c>
      <c r="N1003" s="2">
        <f>YEAR(Sheet1[[#This Row],[policy_start_date]])</f>
        <v>2024</v>
      </c>
      <c r="O1003" s="2" t="str">
        <f>TEXT(Sheet1[[#This Row],[policy_start_date]],"mmm")</f>
        <v>Jul</v>
      </c>
      <c r="P1003" s="2" t="str">
        <f>"Q"&amp;ROUNDUP(MONTH(Sheet1[[#This Row],[policy_start_date]])/3,0)</f>
        <v>Q3</v>
      </c>
      <c r="Q1003" s="2">
        <f ca="1">DATEDIF(Sheet1[[#This Row],[policy_start_date]],TODAY(),"D")</f>
        <v>745</v>
      </c>
      <c r="R1003" s="2">
        <f>YEAR(Sheet1[[#This Row],[policy_end_date]])</f>
        <v>2024</v>
      </c>
      <c r="S1003" s="2" t="str">
        <f>TEXT(Sheet1[[#This Row],[policy_end_date]],"mmm")</f>
        <v>Oct</v>
      </c>
      <c r="T1003" s="2" t="str">
        <f>IF(Sheet1[[#This Row],[status]]="Active","Active","Inactive")</f>
        <v>Inactive</v>
      </c>
      <c r="U1003" s="6">
        <f>Sheet1[[#This Row],[coverage_amount]]/Sheet1[[#This Row],[annual_premium]]</f>
        <v>33.58047468559289</v>
      </c>
    </row>
    <row r="1004" spans="1:21" x14ac:dyDescent="0.3">
      <c r="A1004" s="2" t="s">
        <v>2119</v>
      </c>
      <c r="B1004" s="2" t="s">
        <v>2120</v>
      </c>
      <c r="C1004" s="2" t="s">
        <v>35</v>
      </c>
      <c r="D1004" s="51">
        <v>131667.62</v>
      </c>
      <c r="E1004" s="51">
        <v>40906.6</v>
      </c>
      <c r="F1004" s="1">
        <v>45417</v>
      </c>
      <c r="G1004" s="1">
        <v>45779</v>
      </c>
      <c r="H1004" s="2" t="s">
        <v>389</v>
      </c>
      <c r="I1004" s="2" t="s">
        <v>18</v>
      </c>
      <c r="J1004">
        <f>Sheet1[[#This Row],[policy_end_date]]-Sheet1[[#This Row],[policy_start_date]]</f>
        <v>362</v>
      </c>
      <c r="K1004" s="5">
        <f>(Sheet1[[#This Row],[policy_end_date]]-Sheet1[[#This Row],[policy_start_date]])/365</f>
        <v>0.99178082191780825</v>
      </c>
      <c r="L1004" s="2" t="str">
        <f>IF(Sheet1[[#This Row],[coverage_amount]]&lt;300000,"Low",IF(Sheet1[[#This Row],[coverage_amount]]&lt;700000,"Medium","High"))</f>
        <v>Low</v>
      </c>
      <c r="M1004" s="2" t="str">
        <f>IF(Sheet1[[#This Row],[annual_premium]]&lt;15000,"Low",IF(Sheet1[[#This Row],[annual_premium]]&lt;35000,"Medium","High"))</f>
        <v>High</v>
      </c>
      <c r="N1004" s="2">
        <f>YEAR(Sheet1[[#This Row],[policy_start_date]])</f>
        <v>2024</v>
      </c>
      <c r="O1004" s="2" t="str">
        <f>TEXT(Sheet1[[#This Row],[policy_start_date]],"mmm")</f>
        <v>May</v>
      </c>
      <c r="P1004" s="2" t="str">
        <f>"Q"&amp;ROUNDUP(MONTH(Sheet1[[#This Row],[policy_start_date]])/3,0)</f>
        <v>Q2</v>
      </c>
      <c r="Q1004" s="2">
        <f ca="1">DATEDIF(Sheet1[[#This Row],[policy_start_date]],TODAY(),"D")</f>
        <v>815</v>
      </c>
      <c r="R1004" s="2">
        <f>YEAR(Sheet1[[#This Row],[policy_end_date]])</f>
        <v>2025</v>
      </c>
      <c r="S1004" s="2" t="str">
        <f>TEXT(Sheet1[[#This Row],[policy_end_date]],"mmm")</f>
        <v>May</v>
      </c>
      <c r="T1004" s="2" t="str">
        <f>IF(Sheet1[[#This Row],[status]]="Active","Active","Inactive")</f>
        <v>Inactive</v>
      </c>
      <c r="U1004" s="6">
        <f>Sheet1[[#This Row],[coverage_amount]]/Sheet1[[#This Row],[annual_premium]]</f>
        <v>3.218737807590951</v>
      </c>
    </row>
    <row r="1005" spans="1:21" x14ac:dyDescent="0.3">
      <c r="A1005" s="2" t="s">
        <v>2121</v>
      </c>
      <c r="B1005" s="2" t="s">
        <v>1490</v>
      </c>
      <c r="C1005" s="2" t="s">
        <v>39</v>
      </c>
      <c r="D1005" s="51">
        <v>756052.68</v>
      </c>
      <c r="E1005" s="51">
        <v>4913.24</v>
      </c>
      <c r="F1005" s="1">
        <v>44525</v>
      </c>
      <c r="G1005" s="1">
        <v>45317</v>
      </c>
      <c r="H1005" s="2" t="s">
        <v>435</v>
      </c>
      <c r="I1005" s="2" t="s">
        <v>18</v>
      </c>
      <c r="J1005">
        <f>Sheet1[[#This Row],[policy_end_date]]-Sheet1[[#This Row],[policy_start_date]]</f>
        <v>792</v>
      </c>
      <c r="K1005" s="5">
        <f>(Sheet1[[#This Row],[policy_end_date]]-Sheet1[[#This Row],[policy_start_date]])/365</f>
        <v>2.1698630136986301</v>
      </c>
      <c r="L1005" s="2" t="str">
        <f>IF(Sheet1[[#This Row],[coverage_amount]]&lt;300000,"Low",IF(Sheet1[[#This Row],[coverage_amount]]&lt;700000,"Medium","High"))</f>
        <v>High</v>
      </c>
      <c r="M1005" s="2" t="str">
        <f>IF(Sheet1[[#This Row],[annual_premium]]&lt;15000,"Low",IF(Sheet1[[#This Row],[annual_premium]]&lt;35000,"Medium","High"))</f>
        <v>Low</v>
      </c>
      <c r="N1005" s="2">
        <f>YEAR(Sheet1[[#This Row],[policy_start_date]])</f>
        <v>2021</v>
      </c>
      <c r="O1005" s="2" t="str">
        <f>TEXT(Sheet1[[#This Row],[policy_start_date]],"mmm")</f>
        <v>Nov</v>
      </c>
      <c r="P1005" s="2" t="str">
        <f>"Q"&amp;ROUNDUP(MONTH(Sheet1[[#This Row],[policy_start_date]])/3,0)</f>
        <v>Q4</v>
      </c>
      <c r="Q1005" s="2">
        <f ca="1">DATEDIF(Sheet1[[#This Row],[policy_start_date]],TODAY(),"D")</f>
        <v>1707</v>
      </c>
      <c r="R1005" s="2">
        <f>YEAR(Sheet1[[#This Row],[policy_end_date]])</f>
        <v>2024</v>
      </c>
      <c r="S1005" s="2" t="str">
        <f>TEXT(Sheet1[[#This Row],[policy_end_date]],"mmm")</f>
        <v>Jan</v>
      </c>
      <c r="T1005" s="2" t="str">
        <f>IF(Sheet1[[#This Row],[status]]="Active","Active","Inactive")</f>
        <v>Inactive</v>
      </c>
      <c r="U1005" s="6">
        <f>Sheet1[[#This Row],[coverage_amount]]/Sheet1[[#This Row],[annual_premium]]</f>
        <v>153.88067344562856</v>
      </c>
    </row>
    <row r="1006" spans="1:21" x14ac:dyDescent="0.3">
      <c r="A1006" s="2" t="s">
        <v>2122</v>
      </c>
      <c r="B1006" s="2" t="s">
        <v>2123</v>
      </c>
      <c r="C1006" s="2" t="s">
        <v>16</v>
      </c>
      <c r="D1006" s="51">
        <v>659348.68000000005</v>
      </c>
      <c r="E1006" s="51">
        <v>12032.59</v>
      </c>
      <c r="F1006" s="1">
        <v>44691</v>
      </c>
      <c r="G1006" s="1">
        <v>44957</v>
      </c>
      <c r="H1006" s="2" t="s">
        <v>429</v>
      </c>
      <c r="I1006" s="2" t="s">
        <v>18</v>
      </c>
      <c r="J1006">
        <f>Sheet1[[#This Row],[policy_end_date]]-Sheet1[[#This Row],[policy_start_date]]</f>
        <v>266</v>
      </c>
      <c r="K1006" s="5">
        <f>(Sheet1[[#This Row],[policy_end_date]]-Sheet1[[#This Row],[policy_start_date]])/365</f>
        <v>0.72876712328767124</v>
      </c>
      <c r="L1006" s="2" t="str">
        <f>IF(Sheet1[[#This Row],[coverage_amount]]&lt;300000,"Low",IF(Sheet1[[#This Row],[coverage_amount]]&lt;700000,"Medium","High"))</f>
        <v>Medium</v>
      </c>
      <c r="M1006" s="2" t="str">
        <f>IF(Sheet1[[#This Row],[annual_premium]]&lt;15000,"Low",IF(Sheet1[[#This Row],[annual_premium]]&lt;35000,"Medium","High"))</f>
        <v>Low</v>
      </c>
      <c r="N1006" s="2">
        <f>YEAR(Sheet1[[#This Row],[policy_start_date]])</f>
        <v>2022</v>
      </c>
      <c r="O1006" s="2" t="str">
        <f>TEXT(Sheet1[[#This Row],[policy_start_date]],"mmm")</f>
        <v>May</v>
      </c>
      <c r="P1006" s="2" t="str">
        <f>"Q"&amp;ROUNDUP(MONTH(Sheet1[[#This Row],[policy_start_date]])/3,0)</f>
        <v>Q2</v>
      </c>
      <c r="Q1006" s="2">
        <f ca="1">DATEDIF(Sheet1[[#This Row],[policy_start_date]],TODAY(),"D")</f>
        <v>1541</v>
      </c>
      <c r="R1006" s="2">
        <f>YEAR(Sheet1[[#This Row],[policy_end_date]])</f>
        <v>2023</v>
      </c>
      <c r="S1006" s="2" t="str">
        <f>TEXT(Sheet1[[#This Row],[policy_end_date]],"mmm")</f>
        <v>Jan</v>
      </c>
      <c r="T1006" s="2" t="str">
        <f>IF(Sheet1[[#This Row],[status]]="Active","Active","Inactive")</f>
        <v>Inactive</v>
      </c>
      <c r="U1006" s="6">
        <f>Sheet1[[#This Row],[coverage_amount]]/Sheet1[[#This Row],[annual_premium]]</f>
        <v>54.796904074683844</v>
      </c>
    </row>
    <row r="1007" spans="1:21" x14ac:dyDescent="0.3">
      <c r="A1007" s="2" t="s">
        <v>2124</v>
      </c>
      <c r="B1007" s="2" t="s">
        <v>2125</v>
      </c>
      <c r="C1007" s="2" t="s">
        <v>39</v>
      </c>
      <c r="D1007" s="51">
        <v>828605.39</v>
      </c>
      <c r="E1007" s="51">
        <v>28326.67</v>
      </c>
      <c r="F1007" s="1">
        <v>44377</v>
      </c>
      <c r="G1007" s="1">
        <v>45361</v>
      </c>
      <c r="H1007" s="2" t="s">
        <v>713</v>
      </c>
      <c r="I1007" s="2" t="s">
        <v>13</v>
      </c>
      <c r="J1007">
        <f>Sheet1[[#This Row],[policy_end_date]]-Sheet1[[#This Row],[policy_start_date]]</f>
        <v>984</v>
      </c>
      <c r="K1007" s="5">
        <f>(Sheet1[[#This Row],[policy_end_date]]-Sheet1[[#This Row],[policy_start_date]])/365</f>
        <v>2.6958904109589041</v>
      </c>
      <c r="L1007" s="2" t="str">
        <f>IF(Sheet1[[#This Row],[coverage_amount]]&lt;300000,"Low",IF(Sheet1[[#This Row],[coverage_amount]]&lt;700000,"Medium","High"))</f>
        <v>High</v>
      </c>
      <c r="M1007" s="2" t="str">
        <f>IF(Sheet1[[#This Row],[annual_premium]]&lt;15000,"Low",IF(Sheet1[[#This Row],[annual_premium]]&lt;35000,"Medium","High"))</f>
        <v>Medium</v>
      </c>
      <c r="N1007" s="2">
        <f>YEAR(Sheet1[[#This Row],[policy_start_date]])</f>
        <v>2021</v>
      </c>
      <c r="O1007" s="2" t="str">
        <f>TEXT(Sheet1[[#This Row],[policy_start_date]],"mmm")</f>
        <v>Jun</v>
      </c>
      <c r="P1007" s="2" t="str">
        <f>"Q"&amp;ROUNDUP(MONTH(Sheet1[[#This Row],[policy_start_date]])/3,0)</f>
        <v>Q2</v>
      </c>
      <c r="Q1007" s="2">
        <f ca="1">DATEDIF(Sheet1[[#This Row],[policy_start_date]],TODAY(),"D")</f>
        <v>1855</v>
      </c>
      <c r="R1007" s="2">
        <f>YEAR(Sheet1[[#This Row],[policy_end_date]])</f>
        <v>2024</v>
      </c>
      <c r="S1007" s="2" t="str">
        <f>TEXT(Sheet1[[#This Row],[policy_end_date]],"mmm")</f>
        <v>Mar</v>
      </c>
      <c r="T1007" s="2" t="str">
        <f>IF(Sheet1[[#This Row],[status]]="Active","Active","Inactive")</f>
        <v>Active</v>
      </c>
      <c r="U1007" s="6">
        <f>Sheet1[[#This Row],[coverage_amount]]/Sheet1[[#This Row],[annual_premium]]</f>
        <v>29.251775446955115</v>
      </c>
    </row>
    <row r="1008" spans="1:21" x14ac:dyDescent="0.3">
      <c r="A1008" s="2" t="s">
        <v>2126</v>
      </c>
      <c r="B1008" s="2" t="s">
        <v>2127</v>
      </c>
      <c r="C1008" s="2" t="s">
        <v>16</v>
      </c>
      <c r="D1008" s="51">
        <v>263496.40999999997</v>
      </c>
      <c r="E1008" s="51">
        <v>35168.99</v>
      </c>
      <c r="F1008" s="1">
        <v>44479</v>
      </c>
      <c r="G1008" s="1">
        <v>45261</v>
      </c>
      <c r="H1008" s="2" t="s">
        <v>766</v>
      </c>
      <c r="I1008" s="2" t="s">
        <v>13</v>
      </c>
      <c r="J1008">
        <f>Sheet1[[#This Row],[policy_end_date]]-Sheet1[[#This Row],[policy_start_date]]</f>
        <v>782</v>
      </c>
      <c r="K1008" s="5">
        <f>(Sheet1[[#This Row],[policy_end_date]]-Sheet1[[#This Row],[policy_start_date]])/365</f>
        <v>2.1424657534246574</v>
      </c>
      <c r="L1008" s="2" t="str">
        <f>IF(Sheet1[[#This Row],[coverage_amount]]&lt;300000,"Low",IF(Sheet1[[#This Row],[coverage_amount]]&lt;700000,"Medium","High"))</f>
        <v>Low</v>
      </c>
      <c r="M1008" s="2" t="str">
        <f>IF(Sheet1[[#This Row],[annual_premium]]&lt;15000,"Low",IF(Sheet1[[#This Row],[annual_premium]]&lt;35000,"Medium","High"))</f>
        <v>High</v>
      </c>
      <c r="N1008" s="2">
        <f>YEAR(Sheet1[[#This Row],[policy_start_date]])</f>
        <v>2021</v>
      </c>
      <c r="O1008" s="2" t="str">
        <f>TEXT(Sheet1[[#This Row],[policy_start_date]],"mmm")</f>
        <v>Oct</v>
      </c>
      <c r="P1008" s="2" t="str">
        <f>"Q"&amp;ROUNDUP(MONTH(Sheet1[[#This Row],[policy_start_date]])/3,0)</f>
        <v>Q4</v>
      </c>
      <c r="Q1008" s="2">
        <f ca="1">DATEDIF(Sheet1[[#This Row],[policy_start_date]],TODAY(),"D")</f>
        <v>1753</v>
      </c>
      <c r="R1008" s="2">
        <f>YEAR(Sheet1[[#This Row],[policy_end_date]])</f>
        <v>2023</v>
      </c>
      <c r="S1008" s="2" t="str">
        <f>TEXT(Sheet1[[#This Row],[policy_end_date]],"mmm")</f>
        <v>Dec</v>
      </c>
      <c r="T1008" s="2" t="str">
        <f>IF(Sheet1[[#This Row],[status]]="Active","Active","Inactive")</f>
        <v>Active</v>
      </c>
      <c r="U1008" s="6">
        <f>Sheet1[[#This Row],[coverage_amount]]/Sheet1[[#This Row],[annual_premium]]</f>
        <v>7.4922939214347632</v>
      </c>
    </row>
    <row r="1009" spans="1:21" x14ac:dyDescent="0.3">
      <c r="A1009" s="2" t="s">
        <v>2128</v>
      </c>
      <c r="B1009" s="2" t="s">
        <v>2080</v>
      </c>
      <c r="C1009" s="2" t="s">
        <v>39</v>
      </c>
      <c r="D1009" s="51">
        <v>373042.44</v>
      </c>
      <c r="E1009" s="51">
        <v>49280.2</v>
      </c>
      <c r="F1009" s="1">
        <v>44537</v>
      </c>
      <c r="G1009" s="1">
        <v>45784</v>
      </c>
      <c r="H1009" s="2" t="s">
        <v>744</v>
      </c>
      <c r="I1009" s="2" t="s">
        <v>29</v>
      </c>
      <c r="J1009">
        <f>Sheet1[[#This Row],[policy_end_date]]-Sheet1[[#This Row],[policy_start_date]]</f>
        <v>1247</v>
      </c>
      <c r="K1009" s="5">
        <f>(Sheet1[[#This Row],[policy_end_date]]-Sheet1[[#This Row],[policy_start_date]])/365</f>
        <v>3.4164383561643836</v>
      </c>
      <c r="L1009" s="2" t="str">
        <f>IF(Sheet1[[#This Row],[coverage_amount]]&lt;300000,"Low",IF(Sheet1[[#This Row],[coverage_amount]]&lt;700000,"Medium","High"))</f>
        <v>Medium</v>
      </c>
      <c r="M1009" s="2" t="str">
        <f>IF(Sheet1[[#This Row],[annual_premium]]&lt;15000,"Low",IF(Sheet1[[#This Row],[annual_premium]]&lt;35000,"Medium","High"))</f>
        <v>High</v>
      </c>
      <c r="N1009" s="2">
        <f>YEAR(Sheet1[[#This Row],[policy_start_date]])</f>
        <v>2021</v>
      </c>
      <c r="O1009" s="2" t="str">
        <f>TEXT(Sheet1[[#This Row],[policy_start_date]],"mmm")</f>
        <v>Dec</v>
      </c>
      <c r="P1009" s="2" t="str">
        <f>"Q"&amp;ROUNDUP(MONTH(Sheet1[[#This Row],[policy_start_date]])/3,0)</f>
        <v>Q4</v>
      </c>
      <c r="Q1009" s="2">
        <f ca="1">DATEDIF(Sheet1[[#This Row],[policy_start_date]],TODAY(),"D")</f>
        <v>1695</v>
      </c>
      <c r="R1009" s="2">
        <f>YEAR(Sheet1[[#This Row],[policy_end_date]])</f>
        <v>2025</v>
      </c>
      <c r="S1009" s="2" t="str">
        <f>TEXT(Sheet1[[#This Row],[policy_end_date]],"mmm")</f>
        <v>May</v>
      </c>
      <c r="T1009" s="2" t="str">
        <f>IF(Sheet1[[#This Row],[status]]="Active","Active","Inactive")</f>
        <v>Inactive</v>
      </c>
      <c r="U1009" s="6">
        <f>Sheet1[[#This Row],[coverage_amount]]/Sheet1[[#This Row],[annual_premium]]</f>
        <v>7.5698239861039527</v>
      </c>
    </row>
    <row r="1010" spans="1:21" x14ac:dyDescent="0.3">
      <c r="A1010" s="2" t="s">
        <v>2129</v>
      </c>
      <c r="B1010" s="2" t="s">
        <v>2130</v>
      </c>
      <c r="C1010" s="2" t="s">
        <v>16</v>
      </c>
      <c r="D1010" s="51">
        <v>821445.2</v>
      </c>
      <c r="E1010" s="51">
        <v>37165.61</v>
      </c>
      <c r="F1010" s="1">
        <v>44738</v>
      </c>
      <c r="G1010" s="1">
        <v>45503</v>
      </c>
      <c r="H1010" s="2" t="s">
        <v>1223</v>
      </c>
      <c r="I1010" s="2" t="s">
        <v>18</v>
      </c>
      <c r="J1010">
        <f>Sheet1[[#This Row],[policy_end_date]]-Sheet1[[#This Row],[policy_start_date]]</f>
        <v>765</v>
      </c>
      <c r="K1010" s="5">
        <f>(Sheet1[[#This Row],[policy_end_date]]-Sheet1[[#This Row],[policy_start_date]])/365</f>
        <v>2.095890410958904</v>
      </c>
      <c r="L1010" s="2" t="str">
        <f>IF(Sheet1[[#This Row],[coverage_amount]]&lt;300000,"Low",IF(Sheet1[[#This Row],[coverage_amount]]&lt;700000,"Medium","High"))</f>
        <v>High</v>
      </c>
      <c r="M1010" s="2" t="str">
        <f>IF(Sheet1[[#This Row],[annual_premium]]&lt;15000,"Low",IF(Sheet1[[#This Row],[annual_premium]]&lt;35000,"Medium","High"))</f>
        <v>High</v>
      </c>
      <c r="N1010" s="2">
        <f>YEAR(Sheet1[[#This Row],[policy_start_date]])</f>
        <v>2022</v>
      </c>
      <c r="O1010" s="2" t="str">
        <f>TEXT(Sheet1[[#This Row],[policy_start_date]],"mmm")</f>
        <v>Jun</v>
      </c>
      <c r="P1010" s="2" t="str">
        <f>"Q"&amp;ROUNDUP(MONTH(Sheet1[[#This Row],[policy_start_date]])/3,0)</f>
        <v>Q2</v>
      </c>
      <c r="Q1010" s="2">
        <f ca="1">DATEDIF(Sheet1[[#This Row],[policy_start_date]],TODAY(),"D")</f>
        <v>1494</v>
      </c>
      <c r="R1010" s="2">
        <f>YEAR(Sheet1[[#This Row],[policy_end_date]])</f>
        <v>2024</v>
      </c>
      <c r="S1010" s="2" t="str">
        <f>TEXT(Sheet1[[#This Row],[policy_end_date]],"mmm")</f>
        <v>Jul</v>
      </c>
      <c r="T1010" s="2" t="str">
        <f>IF(Sheet1[[#This Row],[status]]="Active","Active","Inactive")</f>
        <v>Inactive</v>
      </c>
      <c r="U1010" s="6">
        <f>Sheet1[[#This Row],[coverage_amount]]/Sheet1[[#This Row],[annual_premium]]</f>
        <v>22.102292953082163</v>
      </c>
    </row>
    <row r="1011" spans="1:21" x14ac:dyDescent="0.3">
      <c r="A1011" s="2" t="s">
        <v>2131</v>
      </c>
      <c r="B1011" s="2" t="s">
        <v>1618</v>
      </c>
      <c r="C1011" s="2" t="s">
        <v>35</v>
      </c>
      <c r="D1011" s="51">
        <v>197729.69</v>
      </c>
      <c r="E1011" s="51">
        <v>17688.59</v>
      </c>
      <c r="F1011" s="1">
        <v>45232</v>
      </c>
      <c r="G1011" s="1">
        <v>45691</v>
      </c>
      <c r="H1011" s="2" t="s">
        <v>193</v>
      </c>
      <c r="I1011" s="2" t="s">
        <v>18</v>
      </c>
      <c r="J1011">
        <f>Sheet1[[#This Row],[policy_end_date]]-Sheet1[[#This Row],[policy_start_date]]</f>
        <v>459</v>
      </c>
      <c r="K1011" s="5">
        <f>(Sheet1[[#This Row],[policy_end_date]]-Sheet1[[#This Row],[policy_start_date]])/365</f>
        <v>1.2575342465753425</v>
      </c>
      <c r="L1011" s="2" t="str">
        <f>IF(Sheet1[[#This Row],[coverage_amount]]&lt;300000,"Low",IF(Sheet1[[#This Row],[coverage_amount]]&lt;700000,"Medium","High"))</f>
        <v>Low</v>
      </c>
      <c r="M1011" s="2" t="str">
        <f>IF(Sheet1[[#This Row],[annual_premium]]&lt;15000,"Low",IF(Sheet1[[#This Row],[annual_premium]]&lt;35000,"Medium","High"))</f>
        <v>Medium</v>
      </c>
      <c r="N1011" s="2">
        <f>YEAR(Sheet1[[#This Row],[policy_start_date]])</f>
        <v>2023</v>
      </c>
      <c r="O1011" s="2" t="str">
        <f>TEXT(Sheet1[[#This Row],[policy_start_date]],"mmm")</f>
        <v>Nov</v>
      </c>
      <c r="P1011" s="2" t="str">
        <f>"Q"&amp;ROUNDUP(MONTH(Sheet1[[#This Row],[policy_start_date]])/3,0)</f>
        <v>Q4</v>
      </c>
      <c r="Q1011" s="2">
        <f ca="1">DATEDIF(Sheet1[[#This Row],[policy_start_date]],TODAY(),"D")</f>
        <v>1000</v>
      </c>
      <c r="R1011" s="2">
        <f>YEAR(Sheet1[[#This Row],[policy_end_date]])</f>
        <v>2025</v>
      </c>
      <c r="S1011" s="2" t="str">
        <f>TEXT(Sheet1[[#This Row],[policy_end_date]],"mmm")</f>
        <v>Feb</v>
      </c>
      <c r="T1011" s="2" t="str">
        <f>IF(Sheet1[[#This Row],[status]]="Active","Active","Inactive")</f>
        <v>Inactive</v>
      </c>
      <c r="U1011" s="6">
        <f>Sheet1[[#This Row],[coverage_amount]]/Sheet1[[#This Row],[annual_premium]]</f>
        <v>11.178374873294027</v>
      </c>
    </row>
    <row r="1012" spans="1:21" x14ac:dyDescent="0.3">
      <c r="A1012" s="2" t="s">
        <v>2132</v>
      </c>
      <c r="B1012" s="2" t="s">
        <v>2133</v>
      </c>
      <c r="C1012" s="2" t="s">
        <v>35</v>
      </c>
      <c r="D1012" s="51">
        <v>865458.99</v>
      </c>
      <c r="E1012" s="51">
        <v>34465.379999999997</v>
      </c>
      <c r="F1012" s="1">
        <v>44563</v>
      </c>
      <c r="G1012" s="1">
        <v>45742</v>
      </c>
      <c r="H1012" s="2" t="s">
        <v>2134</v>
      </c>
      <c r="I1012" s="2" t="s">
        <v>13</v>
      </c>
      <c r="J1012">
        <f>Sheet1[[#This Row],[policy_end_date]]-Sheet1[[#This Row],[policy_start_date]]</f>
        <v>1179</v>
      </c>
      <c r="K1012" s="5">
        <f>(Sheet1[[#This Row],[policy_end_date]]-Sheet1[[#This Row],[policy_start_date]])/365</f>
        <v>3.2301369863013698</v>
      </c>
      <c r="L1012" s="2" t="str">
        <f>IF(Sheet1[[#This Row],[coverage_amount]]&lt;300000,"Low",IF(Sheet1[[#This Row],[coverage_amount]]&lt;700000,"Medium","High"))</f>
        <v>High</v>
      </c>
      <c r="M1012" s="2" t="str">
        <f>IF(Sheet1[[#This Row],[annual_premium]]&lt;15000,"Low",IF(Sheet1[[#This Row],[annual_premium]]&lt;35000,"Medium","High"))</f>
        <v>Medium</v>
      </c>
      <c r="N1012" s="2">
        <f>YEAR(Sheet1[[#This Row],[policy_start_date]])</f>
        <v>2022</v>
      </c>
      <c r="O1012" s="2" t="str">
        <f>TEXT(Sheet1[[#This Row],[policy_start_date]],"mmm")</f>
        <v>Jan</v>
      </c>
      <c r="P1012" s="2" t="str">
        <f>"Q"&amp;ROUNDUP(MONTH(Sheet1[[#This Row],[policy_start_date]])/3,0)</f>
        <v>Q1</v>
      </c>
      <c r="Q1012" s="2">
        <f ca="1">DATEDIF(Sheet1[[#This Row],[policy_start_date]],TODAY(),"D")</f>
        <v>1669</v>
      </c>
      <c r="R1012" s="2">
        <f>YEAR(Sheet1[[#This Row],[policy_end_date]])</f>
        <v>2025</v>
      </c>
      <c r="S1012" s="2" t="str">
        <f>TEXT(Sheet1[[#This Row],[policy_end_date]],"mmm")</f>
        <v>Mar</v>
      </c>
      <c r="T1012" s="2" t="str">
        <f>IF(Sheet1[[#This Row],[status]]="Active","Active","Inactive")</f>
        <v>Active</v>
      </c>
      <c r="U1012" s="6">
        <f>Sheet1[[#This Row],[coverage_amount]]/Sheet1[[#This Row],[annual_premium]]</f>
        <v>25.110966134712573</v>
      </c>
    </row>
    <row r="1013" spans="1:21" x14ac:dyDescent="0.3">
      <c r="A1013" s="2" t="s">
        <v>2135</v>
      </c>
      <c r="B1013" s="2" t="s">
        <v>800</v>
      </c>
      <c r="C1013" s="2" t="s">
        <v>16</v>
      </c>
      <c r="D1013" s="51">
        <v>625945.42000000004</v>
      </c>
      <c r="E1013" s="51">
        <v>43279.95</v>
      </c>
      <c r="F1013" s="1">
        <v>45317</v>
      </c>
      <c r="G1013" s="1">
        <v>45731</v>
      </c>
      <c r="H1013" s="2" t="s">
        <v>1380</v>
      </c>
      <c r="I1013" s="2" t="s">
        <v>29</v>
      </c>
      <c r="J1013">
        <f>Sheet1[[#This Row],[policy_end_date]]-Sheet1[[#This Row],[policy_start_date]]</f>
        <v>414</v>
      </c>
      <c r="K1013" s="5">
        <f>(Sheet1[[#This Row],[policy_end_date]]-Sheet1[[#This Row],[policy_start_date]])/365</f>
        <v>1.1342465753424658</v>
      </c>
      <c r="L1013" s="2" t="str">
        <f>IF(Sheet1[[#This Row],[coverage_amount]]&lt;300000,"Low",IF(Sheet1[[#This Row],[coverage_amount]]&lt;700000,"Medium","High"))</f>
        <v>Medium</v>
      </c>
      <c r="M1013" s="2" t="str">
        <f>IF(Sheet1[[#This Row],[annual_premium]]&lt;15000,"Low",IF(Sheet1[[#This Row],[annual_premium]]&lt;35000,"Medium","High"))</f>
        <v>High</v>
      </c>
      <c r="N1013" s="2">
        <f>YEAR(Sheet1[[#This Row],[policy_start_date]])</f>
        <v>2024</v>
      </c>
      <c r="O1013" s="2" t="str">
        <f>TEXT(Sheet1[[#This Row],[policy_start_date]],"mmm")</f>
        <v>Jan</v>
      </c>
      <c r="P1013" s="2" t="str">
        <f>"Q"&amp;ROUNDUP(MONTH(Sheet1[[#This Row],[policy_start_date]])/3,0)</f>
        <v>Q1</v>
      </c>
      <c r="Q1013" s="2">
        <f ca="1">DATEDIF(Sheet1[[#This Row],[policy_start_date]],TODAY(),"D")</f>
        <v>915</v>
      </c>
      <c r="R1013" s="2">
        <f>YEAR(Sheet1[[#This Row],[policy_end_date]])</f>
        <v>2025</v>
      </c>
      <c r="S1013" s="2" t="str">
        <f>TEXT(Sheet1[[#This Row],[policy_end_date]],"mmm")</f>
        <v>Mar</v>
      </c>
      <c r="T1013" s="2" t="str">
        <f>IF(Sheet1[[#This Row],[status]]="Active","Active","Inactive")</f>
        <v>Inactive</v>
      </c>
      <c r="U1013" s="6">
        <f>Sheet1[[#This Row],[coverage_amount]]/Sheet1[[#This Row],[annual_premium]]</f>
        <v>14.462711255442764</v>
      </c>
    </row>
    <row r="1014" spans="1:21" x14ac:dyDescent="0.3">
      <c r="A1014" s="2" t="s">
        <v>2136</v>
      </c>
      <c r="B1014" s="2" t="s">
        <v>2137</v>
      </c>
      <c r="C1014" s="2" t="s">
        <v>27</v>
      </c>
      <c r="D1014" s="51">
        <v>648902.17000000004</v>
      </c>
      <c r="E1014" s="51">
        <v>38879.68</v>
      </c>
      <c r="F1014" s="1">
        <v>44892</v>
      </c>
      <c r="G1014" s="1">
        <v>45067</v>
      </c>
      <c r="H1014" s="2" t="s">
        <v>733</v>
      </c>
      <c r="I1014" s="2" t="s">
        <v>18</v>
      </c>
      <c r="J1014">
        <f>Sheet1[[#This Row],[policy_end_date]]-Sheet1[[#This Row],[policy_start_date]]</f>
        <v>175</v>
      </c>
      <c r="K1014" s="5">
        <f>(Sheet1[[#This Row],[policy_end_date]]-Sheet1[[#This Row],[policy_start_date]])/365</f>
        <v>0.47945205479452052</v>
      </c>
      <c r="L1014" s="2" t="str">
        <f>IF(Sheet1[[#This Row],[coverage_amount]]&lt;300000,"Low",IF(Sheet1[[#This Row],[coverage_amount]]&lt;700000,"Medium","High"))</f>
        <v>Medium</v>
      </c>
      <c r="M1014" s="2" t="str">
        <f>IF(Sheet1[[#This Row],[annual_premium]]&lt;15000,"Low",IF(Sheet1[[#This Row],[annual_premium]]&lt;35000,"Medium","High"))</f>
        <v>High</v>
      </c>
      <c r="N1014" s="2">
        <f>YEAR(Sheet1[[#This Row],[policy_start_date]])</f>
        <v>2022</v>
      </c>
      <c r="O1014" s="2" t="str">
        <f>TEXT(Sheet1[[#This Row],[policy_start_date]],"mmm")</f>
        <v>Nov</v>
      </c>
      <c r="P1014" s="2" t="str">
        <f>"Q"&amp;ROUNDUP(MONTH(Sheet1[[#This Row],[policy_start_date]])/3,0)</f>
        <v>Q4</v>
      </c>
      <c r="Q1014" s="2">
        <f ca="1">DATEDIF(Sheet1[[#This Row],[policy_start_date]],TODAY(),"D")</f>
        <v>1340</v>
      </c>
      <c r="R1014" s="2">
        <f>YEAR(Sheet1[[#This Row],[policy_end_date]])</f>
        <v>2023</v>
      </c>
      <c r="S1014" s="2" t="str">
        <f>TEXT(Sheet1[[#This Row],[policy_end_date]],"mmm")</f>
        <v>May</v>
      </c>
      <c r="T1014" s="2" t="str">
        <f>IF(Sheet1[[#This Row],[status]]="Active","Active","Inactive")</f>
        <v>Inactive</v>
      </c>
      <c r="U1014" s="6">
        <f>Sheet1[[#This Row],[coverage_amount]]/Sheet1[[#This Row],[annual_premium]]</f>
        <v>16.690007993892955</v>
      </c>
    </row>
    <row r="1015" spans="1:21" x14ac:dyDescent="0.3">
      <c r="A1015" s="2" t="s">
        <v>2138</v>
      </c>
      <c r="B1015" s="2" t="s">
        <v>2139</v>
      </c>
      <c r="C1015" s="2" t="s">
        <v>11</v>
      </c>
      <c r="D1015" s="51">
        <v>930294.85</v>
      </c>
      <c r="E1015" s="51">
        <v>31903.43</v>
      </c>
      <c r="F1015" s="1">
        <v>44952</v>
      </c>
      <c r="G1015" s="1">
        <v>45845</v>
      </c>
      <c r="H1015" s="2" t="s">
        <v>569</v>
      </c>
      <c r="I1015" s="2" t="s">
        <v>29</v>
      </c>
      <c r="J1015">
        <f>Sheet1[[#This Row],[policy_end_date]]-Sheet1[[#This Row],[policy_start_date]]</f>
        <v>893</v>
      </c>
      <c r="K1015" s="5">
        <f>(Sheet1[[#This Row],[policy_end_date]]-Sheet1[[#This Row],[policy_start_date]])/365</f>
        <v>2.4465753424657533</v>
      </c>
      <c r="L1015" s="2" t="str">
        <f>IF(Sheet1[[#This Row],[coverage_amount]]&lt;300000,"Low",IF(Sheet1[[#This Row],[coverage_amount]]&lt;700000,"Medium","High"))</f>
        <v>High</v>
      </c>
      <c r="M1015" s="2" t="str">
        <f>IF(Sheet1[[#This Row],[annual_premium]]&lt;15000,"Low",IF(Sheet1[[#This Row],[annual_premium]]&lt;35000,"Medium","High"))</f>
        <v>Medium</v>
      </c>
      <c r="N1015" s="2">
        <f>YEAR(Sheet1[[#This Row],[policy_start_date]])</f>
        <v>2023</v>
      </c>
      <c r="O1015" s="2" t="str">
        <f>TEXT(Sheet1[[#This Row],[policy_start_date]],"mmm")</f>
        <v>Jan</v>
      </c>
      <c r="P1015" s="2" t="str">
        <f>"Q"&amp;ROUNDUP(MONTH(Sheet1[[#This Row],[policy_start_date]])/3,0)</f>
        <v>Q1</v>
      </c>
      <c r="Q1015" s="2">
        <f ca="1">DATEDIF(Sheet1[[#This Row],[policy_start_date]],TODAY(),"D")</f>
        <v>1280</v>
      </c>
      <c r="R1015" s="2">
        <f>YEAR(Sheet1[[#This Row],[policy_end_date]])</f>
        <v>2025</v>
      </c>
      <c r="S1015" s="2" t="str">
        <f>TEXT(Sheet1[[#This Row],[policy_end_date]],"mmm")</f>
        <v>Jul</v>
      </c>
      <c r="T1015" s="2" t="str">
        <f>IF(Sheet1[[#This Row],[status]]="Active","Active","Inactive")</f>
        <v>Inactive</v>
      </c>
      <c r="U1015" s="6">
        <f>Sheet1[[#This Row],[coverage_amount]]/Sheet1[[#This Row],[annual_premium]]</f>
        <v>29.159712607703934</v>
      </c>
    </row>
    <row r="1016" spans="1:21" x14ac:dyDescent="0.3">
      <c r="A1016" s="2" t="s">
        <v>2140</v>
      </c>
      <c r="B1016" s="2" t="s">
        <v>2141</v>
      </c>
      <c r="C1016" s="2" t="s">
        <v>11</v>
      </c>
      <c r="D1016" s="51">
        <v>250136.84</v>
      </c>
      <c r="E1016" s="51">
        <v>17048.099999999999</v>
      </c>
      <c r="F1016" s="1">
        <v>44200</v>
      </c>
      <c r="G1016" s="1">
        <v>45430</v>
      </c>
      <c r="H1016" s="2" t="s">
        <v>2134</v>
      </c>
      <c r="I1016" s="2" t="s">
        <v>13</v>
      </c>
      <c r="J1016">
        <f>Sheet1[[#This Row],[policy_end_date]]-Sheet1[[#This Row],[policy_start_date]]</f>
        <v>1230</v>
      </c>
      <c r="K1016" s="5">
        <f>(Sheet1[[#This Row],[policy_end_date]]-Sheet1[[#This Row],[policy_start_date]])/365</f>
        <v>3.3698630136986303</v>
      </c>
      <c r="L1016" s="2" t="str">
        <f>IF(Sheet1[[#This Row],[coverage_amount]]&lt;300000,"Low",IF(Sheet1[[#This Row],[coverage_amount]]&lt;700000,"Medium","High"))</f>
        <v>Low</v>
      </c>
      <c r="M1016" s="2" t="str">
        <f>IF(Sheet1[[#This Row],[annual_premium]]&lt;15000,"Low",IF(Sheet1[[#This Row],[annual_premium]]&lt;35000,"Medium","High"))</f>
        <v>Medium</v>
      </c>
      <c r="N1016" s="2">
        <f>YEAR(Sheet1[[#This Row],[policy_start_date]])</f>
        <v>2021</v>
      </c>
      <c r="O1016" s="2" t="str">
        <f>TEXT(Sheet1[[#This Row],[policy_start_date]],"mmm")</f>
        <v>Jan</v>
      </c>
      <c r="P1016" s="2" t="str">
        <f>"Q"&amp;ROUNDUP(MONTH(Sheet1[[#This Row],[policy_start_date]])/3,0)</f>
        <v>Q1</v>
      </c>
      <c r="Q1016" s="2">
        <f ca="1">DATEDIF(Sheet1[[#This Row],[policy_start_date]],TODAY(),"D")</f>
        <v>2032</v>
      </c>
      <c r="R1016" s="2">
        <f>YEAR(Sheet1[[#This Row],[policy_end_date]])</f>
        <v>2024</v>
      </c>
      <c r="S1016" s="2" t="str">
        <f>TEXT(Sheet1[[#This Row],[policy_end_date]],"mmm")</f>
        <v>May</v>
      </c>
      <c r="T1016" s="2" t="str">
        <f>IF(Sheet1[[#This Row],[status]]="Active","Active","Inactive")</f>
        <v>Active</v>
      </c>
      <c r="U1016" s="6">
        <f>Sheet1[[#This Row],[coverage_amount]]/Sheet1[[#This Row],[annual_premium]]</f>
        <v>14.672417454144451</v>
      </c>
    </row>
    <row r="1017" spans="1:21" x14ac:dyDescent="0.3">
      <c r="A1017" s="2" t="s">
        <v>2142</v>
      </c>
      <c r="B1017" s="2" t="s">
        <v>2143</v>
      </c>
      <c r="C1017" s="2" t="s">
        <v>35</v>
      </c>
      <c r="D1017" s="51">
        <v>362805.56</v>
      </c>
      <c r="E1017" s="51">
        <v>4531.8999999999996</v>
      </c>
      <c r="F1017" s="1">
        <v>44734</v>
      </c>
      <c r="G1017" s="1">
        <v>45673</v>
      </c>
      <c r="H1017" s="2" t="s">
        <v>326</v>
      </c>
      <c r="I1017" s="2" t="s">
        <v>13</v>
      </c>
      <c r="J1017">
        <f>Sheet1[[#This Row],[policy_end_date]]-Sheet1[[#This Row],[policy_start_date]]</f>
        <v>939</v>
      </c>
      <c r="K1017" s="5">
        <f>(Sheet1[[#This Row],[policy_end_date]]-Sheet1[[#This Row],[policy_start_date]])/365</f>
        <v>2.5726027397260274</v>
      </c>
      <c r="L1017" s="2" t="str">
        <f>IF(Sheet1[[#This Row],[coverage_amount]]&lt;300000,"Low",IF(Sheet1[[#This Row],[coverage_amount]]&lt;700000,"Medium","High"))</f>
        <v>Medium</v>
      </c>
      <c r="M1017" s="2" t="str">
        <f>IF(Sheet1[[#This Row],[annual_premium]]&lt;15000,"Low",IF(Sheet1[[#This Row],[annual_premium]]&lt;35000,"Medium","High"))</f>
        <v>Low</v>
      </c>
      <c r="N1017" s="2">
        <f>YEAR(Sheet1[[#This Row],[policy_start_date]])</f>
        <v>2022</v>
      </c>
      <c r="O1017" s="2" t="str">
        <f>TEXT(Sheet1[[#This Row],[policy_start_date]],"mmm")</f>
        <v>Jun</v>
      </c>
      <c r="P1017" s="2" t="str">
        <f>"Q"&amp;ROUNDUP(MONTH(Sheet1[[#This Row],[policy_start_date]])/3,0)</f>
        <v>Q2</v>
      </c>
      <c r="Q1017" s="2">
        <f ca="1">DATEDIF(Sheet1[[#This Row],[policy_start_date]],TODAY(),"D")</f>
        <v>1498</v>
      </c>
      <c r="R1017" s="2">
        <f>YEAR(Sheet1[[#This Row],[policy_end_date]])</f>
        <v>2025</v>
      </c>
      <c r="S1017" s="2" t="str">
        <f>TEXT(Sheet1[[#This Row],[policy_end_date]],"mmm")</f>
        <v>Jan</v>
      </c>
      <c r="T1017" s="2" t="str">
        <f>IF(Sheet1[[#This Row],[status]]="Active","Active","Inactive")</f>
        <v>Active</v>
      </c>
      <c r="U1017" s="6">
        <f>Sheet1[[#This Row],[coverage_amount]]/Sheet1[[#This Row],[annual_premium]]</f>
        <v>80.055950043028318</v>
      </c>
    </row>
    <row r="1018" spans="1:21" x14ac:dyDescent="0.3">
      <c r="A1018" s="2" t="s">
        <v>2144</v>
      </c>
      <c r="B1018" s="2" t="s">
        <v>2145</v>
      </c>
      <c r="C1018" s="2" t="s">
        <v>35</v>
      </c>
      <c r="D1018" s="51">
        <v>614623.22</v>
      </c>
      <c r="E1018" s="51">
        <v>32435.59</v>
      </c>
      <c r="F1018" s="1">
        <v>44380</v>
      </c>
      <c r="G1018" s="1">
        <v>45855</v>
      </c>
      <c r="H1018" s="2" t="s">
        <v>416</v>
      </c>
      <c r="I1018" s="2" t="s">
        <v>29</v>
      </c>
      <c r="J1018">
        <f>Sheet1[[#This Row],[policy_end_date]]-Sheet1[[#This Row],[policy_start_date]]</f>
        <v>1475</v>
      </c>
      <c r="K1018" s="5">
        <f>(Sheet1[[#This Row],[policy_end_date]]-Sheet1[[#This Row],[policy_start_date]])/365</f>
        <v>4.0410958904109586</v>
      </c>
      <c r="L1018" s="2" t="str">
        <f>IF(Sheet1[[#This Row],[coverage_amount]]&lt;300000,"Low",IF(Sheet1[[#This Row],[coverage_amount]]&lt;700000,"Medium","High"))</f>
        <v>Medium</v>
      </c>
      <c r="M1018" s="2" t="str">
        <f>IF(Sheet1[[#This Row],[annual_premium]]&lt;15000,"Low",IF(Sheet1[[#This Row],[annual_premium]]&lt;35000,"Medium","High"))</f>
        <v>Medium</v>
      </c>
      <c r="N1018" s="2">
        <f>YEAR(Sheet1[[#This Row],[policy_start_date]])</f>
        <v>2021</v>
      </c>
      <c r="O1018" s="2" t="str">
        <f>TEXT(Sheet1[[#This Row],[policy_start_date]],"mmm")</f>
        <v>Jul</v>
      </c>
      <c r="P1018" s="2" t="str">
        <f>"Q"&amp;ROUNDUP(MONTH(Sheet1[[#This Row],[policy_start_date]])/3,0)</f>
        <v>Q3</v>
      </c>
      <c r="Q1018" s="2">
        <f ca="1">DATEDIF(Sheet1[[#This Row],[policy_start_date]],TODAY(),"D")</f>
        <v>1852</v>
      </c>
      <c r="R1018" s="2">
        <f>YEAR(Sheet1[[#This Row],[policy_end_date]])</f>
        <v>2025</v>
      </c>
      <c r="S1018" s="2" t="str">
        <f>TEXT(Sheet1[[#This Row],[policy_end_date]],"mmm")</f>
        <v>Jul</v>
      </c>
      <c r="T1018" s="2" t="str">
        <f>IF(Sheet1[[#This Row],[status]]="Active","Active","Inactive")</f>
        <v>Inactive</v>
      </c>
      <c r="U1018" s="6">
        <f>Sheet1[[#This Row],[coverage_amount]]/Sheet1[[#This Row],[annual_premium]]</f>
        <v>18.949037769931113</v>
      </c>
    </row>
    <row r="1019" spans="1:21" x14ac:dyDescent="0.3">
      <c r="A1019" s="2" t="s">
        <v>2146</v>
      </c>
      <c r="B1019" s="2" t="s">
        <v>283</v>
      </c>
      <c r="C1019" s="2" t="s">
        <v>35</v>
      </c>
      <c r="D1019" s="51">
        <v>453118.36</v>
      </c>
      <c r="E1019" s="51">
        <v>43379.42</v>
      </c>
      <c r="F1019" s="1">
        <v>45370</v>
      </c>
      <c r="G1019" s="1">
        <v>45504</v>
      </c>
      <c r="H1019" s="2" t="s">
        <v>1380</v>
      </c>
      <c r="I1019" s="2" t="s">
        <v>13</v>
      </c>
      <c r="J1019">
        <f>Sheet1[[#This Row],[policy_end_date]]-Sheet1[[#This Row],[policy_start_date]]</f>
        <v>134</v>
      </c>
      <c r="K1019" s="5">
        <f>(Sheet1[[#This Row],[policy_end_date]]-Sheet1[[#This Row],[policy_start_date]])/365</f>
        <v>0.36712328767123287</v>
      </c>
      <c r="L1019" s="2" t="str">
        <f>IF(Sheet1[[#This Row],[coverage_amount]]&lt;300000,"Low",IF(Sheet1[[#This Row],[coverage_amount]]&lt;700000,"Medium","High"))</f>
        <v>Medium</v>
      </c>
      <c r="M1019" s="2" t="str">
        <f>IF(Sheet1[[#This Row],[annual_premium]]&lt;15000,"Low",IF(Sheet1[[#This Row],[annual_premium]]&lt;35000,"Medium","High"))</f>
        <v>High</v>
      </c>
      <c r="N1019" s="2">
        <f>YEAR(Sheet1[[#This Row],[policy_start_date]])</f>
        <v>2024</v>
      </c>
      <c r="O1019" s="2" t="str">
        <f>TEXT(Sheet1[[#This Row],[policy_start_date]],"mmm")</f>
        <v>Mar</v>
      </c>
      <c r="P1019" s="2" t="str">
        <f>"Q"&amp;ROUNDUP(MONTH(Sheet1[[#This Row],[policy_start_date]])/3,0)</f>
        <v>Q1</v>
      </c>
      <c r="Q1019" s="2">
        <f ca="1">DATEDIF(Sheet1[[#This Row],[policy_start_date]],TODAY(),"D")</f>
        <v>862</v>
      </c>
      <c r="R1019" s="2">
        <f>YEAR(Sheet1[[#This Row],[policy_end_date]])</f>
        <v>2024</v>
      </c>
      <c r="S1019" s="2" t="str">
        <f>TEXT(Sheet1[[#This Row],[policy_end_date]],"mmm")</f>
        <v>Jul</v>
      </c>
      <c r="T1019" s="2" t="str">
        <f>IF(Sheet1[[#This Row],[status]]="Active","Active","Inactive")</f>
        <v>Active</v>
      </c>
      <c r="U1019" s="6">
        <f>Sheet1[[#This Row],[coverage_amount]]/Sheet1[[#This Row],[annual_premium]]</f>
        <v>10.445468381089466</v>
      </c>
    </row>
    <row r="1020" spans="1:21" x14ac:dyDescent="0.3">
      <c r="A1020" s="2" t="s">
        <v>2147</v>
      </c>
      <c r="B1020" s="2" t="s">
        <v>1816</v>
      </c>
      <c r="C1020" s="2" t="s">
        <v>35</v>
      </c>
      <c r="D1020" s="51">
        <v>144736.56</v>
      </c>
      <c r="E1020" s="51">
        <v>43974.47</v>
      </c>
      <c r="F1020" s="1">
        <v>44760</v>
      </c>
      <c r="G1020" s="1">
        <v>45557</v>
      </c>
      <c r="H1020" s="2" t="s">
        <v>295</v>
      </c>
      <c r="I1020" s="2" t="s">
        <v>29</v>
      </c>
      <c r="J1020">
        <f>Sheet1[[#This Row],[policy_end_date]]-Sheet1[[#This Row],[policy_start_date]]</f>
        <v>797</v>
      </c>
      <c r="K1020" s="5">
        <f>(Sheet1[[#This Row],[policy_end_date]]-Sheet1[[#This Row],[policy_start_date]])/365</f>
        <v>2.1835616438356165</v>
      </c>
      <c r="L1020" s="2" t="str">
        <f>IF(Sheet1[[#This Row],[coverage_amount]]&lt;300000,"Low",IF(Sheet1[[#This Row],[coverage_amount]]&lt;700000,"Medium","High"))</f>
        <v>Low</v>
      </c>
      <c r="M1020" s="2" t="str">
        <f>IF(Sheet1[[#This Row],[annual_premium]]&lt;15000,"Low",IF(Sheet1[[#This Row],[annual_premium]]&lt;35000,"Medium","High"))</f>
        <v>High</v>
      </c>
      <c r="N1020" s="2">
        <f>YEAR(Sheet1[[#This Row],[policy_start_date]])</f>
        <v>2022</v>
      </c>
      <c r="O1020" s="2" t="str">
        <f>TEXT(Sheet1[[#This Row],[policy_start_date]],"mmm")</f>
        <v>Jul</v>
      </c>
      <c r="P1020" s="2" t="str">
        <f>"Q"&amp;ROUNDUP(MONTH(Sheet1[[#This Row],[policy_start_date]])/3,0)</f>
        <v>Q3</v>
      </c>
      <c r="Q1020" s="2">
        <f ca="1">DATEDIF(Sheet1[[#This Row],[policy_start_date]],TODAY(),"D")</f>
        <v>1472</v>
      </c>
      <c r="R1020" s="2">
        <f>YEAR(Sheet1[[#This Row],[policy_end_date]])</f>
        <v>2024</v>
      </c>
      <c r="S1020" s="2" t="str">
        <f>TEXT(Sheet1[[#This Row],[policy_end_date]],"mmm")</f>
        <v>Sep</v>
      </c>
      <c r="T1020" s="2" t="str">
        <f>IF(Sheet1[[#This Row],[status]]="Active","Active","Inactive")</f>
        <v>Inactive</v>
      </c>
      <c r="U1020" s="6">
        <f>Sheet1[[#This Row],[coverage_amount]]/Sheet1[[#This Row],[annual_premium]]</f>
        <v>3.2913770194387788</v>
      </c>
    </row>
    <row r="1021" spans="1:21" x14ac:dyDescent="0.3">
      <c r="A1021" s="2" t="s">
        <v>2148</v>
      </c>
      <c r="B1021" s="2" t="s">
        <v>1927</v>
      </c>
      <c r="C1021" s="2" t="s">
        <v>35</v>
      </c>
      <c r="D1021" s="51">
        <v>440912.47</v>
      </c>
      <c r="E1021" s="51">
        <v>28084.7</v>
      </c>
      <c r="F1021" s="1">
        <v>45394</v>
      </c>
      <c r="G1021" s="1">
        <v>45486</v>
      </c>
      <c r="H1021" s="2" t="s">
        <v>248</v>
      </c>
      <c r="I1021" s="2" t="s">
        <v>13</v>
      </c>
      <c r="J1021">
        <f>Sheet1[[#This Row],[policy_end_date]]-Sheet1[[#This Row],[policy_start_date]]</f>
        <v>92</v>
      </c>
      <c r="K1021" s="5">
        <f>(Sheet1[[#This Row],[policy_end_date]]-Sheet1[[#This Row],[policy_start_date]])/365</f>
        <v>0.25205479452054796</v>
      </c>
      <c r="L1021" s="2" t="str">
        <f>IF(Sheet1[[#This Row],[coverage_amount]]&lt;300000,"Low",IF(Sheet1[[#This Row],[coverage_amount]]&lt;700000,"Medium","High"))</f>
        <v>Medium</v>
      </c>
      <c r="M1021" s="2" t="str">
        <f>IF(Sheet1[[#This Row],[annual_premium]]&lt;15000,"Low",IF(Sheet1[[#This Row],[annual_premium]]&lt;35000,"Medium","High"))</f>
        <v>Medium</v>
      </c>
      <c r="N1021" s="2">
        <f>YEAR(Sheet1[[#This Row],[policy_start_date]])</f>
        <v>2024</v>
      </c>
      <c r="O1021" s="2" t="str">
        <f>TEXT(Sheet1[[#This Row],[policy_start_date]],"mmm")</f>
        <v>Apr</v>
      </c>
      <c r="P1021" s="2" t="str">
        <f>"Q"&amp;ROUNDUP(MONTH(Sheet1[[#This Row],[policy_start_date]])/3,0)</f>
        <v>Q2</v>
      </c>
      <c r="Q1021" s="2">
        <f ca="1">DATEDIF(Sheet1[[#This Row],[policy_start_date]],TODAY(),"D")</f>
        <v>838</v>
      </c>
      <c r="R1021" s="2">
        <f>YEAR(Sheet1[[#This Row],[policy_end_date]])</f>
        <v>2024</v>
      </c>
      <c r="S1021" s="2" t="str">
        <f>TEXT(Sheet1[[#This Row],[policy_end_date]],"mmm")</f>
        <v>Jul</v>
      </c>
      <c r="T1021" s="2" t="str">
        <f>IF(Sheet1[[#This Row],[status]]="Active","Active","Inactive")</f>
        <v>Active</v>
      </c>
      <c r="U1021" s="6">
        <f>Sheet1[[#This Row],[coverage_amount]]/Sheet1[[#This Row],[annual_premium]]</f>
        <v>15.699383294106754</v>
      </c>
    </row>
    <row r="1022" spans="1:21" x14ac:dyDescent="0.3">
      <c r="A1022" s="2" t="s">
        <v>2149</v>
      </c>
      <c r="B1022" s="2" t="s">
        <v>2150</v>
      </c>
      <c r="C1022" s="2" t="s">
        <v>35</v>
      </c>
      <c r="D1022" s="51">
        <v>227130.92</v>
      </c>
      <c r="E1022" s="51">
        <v>26470.47</v>
      </c>
      <c r="F1022" s="1">
        <v>45127</v>
      </c>
      <c r="G1022" s="1">
        <v>45539</v>
      </c>
      <c r="H1022" s="2" t="s">
        <v>2151</v>
      </c>
      <c r="I1022" s="2" t="s">
        <v>13</v>
      </c>
      <c r="J1022">
        <f>Sheet1[[#This Row],[policy_end_date]]-Sheet1[[#This Row],[policy_start_date]]</f>
        <v>412</v>
      </c>
      <c r="K1022" s="5">
        <f>(Sheet1[[#This Row],[policy_end_date]]-Sheet1[[#This Row],[policy_start_date]])/365</f>
        <v>1.1287671232876713</v>
      </c>
      <c r="L1022" s="2" t="str">
        <f>IF(Sheet1[[#This Row],[coverage_amount]]&lt;300000,"Low",IF(Sheet1[[#This Row],[coverage_amount]]&lt;700000,"Medium","High"))</f>
        <v>Low</v>
      </c>
      <c r="M1022" s="2" t="str">
        <f>IF(Sheet1[[#This Row],[annual_premium]]&lt;15000,"Low",IF(Sheet1[[#This Row],[annual_premium]]&lt;35000,"Medium","High"))</f>
        <v>Medium</v>
      </c>
      <c r="N1022" s="2">
        <f>YEAR(Sheet1[[#This Row],[policy_start_date]])</f>
        <v>2023</v>
      </c>
      <c r="O1022" s="2" t="str">
        <f>TEXT(Sheet1[[#This Row],[policy_start_date]],"mmm")</f>
        <v>Jul</v>
      </c>
      <c r="P1022" s="2" t="str">
        <f>"Q"&amp;ROUNDUP(MONTH(Sheet1[[#This Row],[policy_start_date]])/3,0)</f>
        <v>Q3</v>
      </c>
      <c r="Q1022" s="2">
        <f ca="1">DATEDIF(Sheet1[[#This Row],[policy_start_date]],TODAY(),"D")</f>
        <v>1105</v>
      </c>
      <c r="R1022" s="2">
        <f>YEAR(Sheet1[[#This Row],[policy_end_date]])</f>
        <v>2024</v>
      </c>
      <c r="S1022" s="2" t="str">
        <f>TEXT(Sheet1[[#This Row],[policy_end_date]],"mmm")</f>
        <v>Sep</v>
      </c>
      <c r="T1022" s="2" t="str">
        <f>IF(Sheet1[[#This Row],[status]]="Active","Active","Inactive")</f>
        <v>Active</v>
      </c>
      <c r="U1022" s="6">
        <f>Sheet1[[#This Row],[coverage_amount]]/Sheet1[[#This Row],[annual_premium]]</f>
        <v>8.5805397486331003</v>
      </c>
    </row>
    <row r="1023" spans="1:21" x14ac:dyDescent="0.3">
      <c r="A1023" s="2" t="s">
        <v>2152</v>
      </c>
      <c r="B1023" s="2" t="s">
        <v>2153</v>
      </c>
      <c r="C1023" s="2" t="s">
        <v>16</v>
      </c>
      <c r="D1023" s="51">
        <v>533040.74</v>
      </c>
      <c r="E1023" s="51">
        <v>4379.92</v>
      </c>
      <c r="F1023" s="1">
        <v>45290</v>
      </c>
      <c r="G1023" s="1">
        <v>45846</v>
      </c>
      <c r="H1023" s="2" t="s">
        <v>348</v>
      </c>
      <c r="I1023" s="2" t="s">
        <v>18</v>
      </c>
      <c r="J1023">
        <f>Sheet1[[#This Row],[policy_end_date]]-Sheet1[[#This Row],[policy_start_date]]</f>
        <v>556</v>
      </c>
      <c r="K1023" s="5">
        <f>(Sheet1[[#This Row],[policy_end_date]]-Sheet1[[#This Row],[policy_start_date]])/365</f>
        <v>1.5232876712328767</v>
      </c>
      <c r="L1023" s="2" t="str">
        <f>IF(Sheet1[[#This Row],[coverage_amount]]&lt;300000,"Low",IF(Sheet1[[#This Row],[coverage_amount]]&lt;700000,"Medium","High"))</f>
        <v>Medium</v>
      </c>
      <c r="M1023" s="2" t="str">
        <f>IF(Sheet1[[#This Row],[annual_premium]]&lt;15000,"Low",IF(Sheet1[[#This Row],[annual_premium]]&lt;35000,"Medium","High"))</f>
        <v>Low</v>
      </c>
      <c r="N1023" s="2">
        <f>YEAR(Sheet1[[#This Row],[policy_start_date]])</f>
        <v>2023</v>
      </c>
      <c r="O1023" s="2" t="str">
        <f>TEXT(Sheet1[[#This Row],[policy_start_date]],"mmm")</f>
        <v>Dec</v>
      </c>
      <c r="P1023" s="2" t="str">
        <f>"Q"&amp;ROUNDUP(MONTH(Sheet1[[#This Row],[policy_start_date]])/3,0)</f>
        <v>Q4</v>
      </c>
      <c r="Q1023" s="2">
        <f ca="1">DATEDIF(Sheet1[[#This Row],[policy_start_date]],TODAY(),"D")</f>
        <v>942</v>
      </c>
      <c r="R1023" s="2">
        <f>YEAR(Sheet1[[#This Row],[policy_end_date]])</f>
        <v>2025</v>
      </c>
      <c r="S1023" s="2" t="str">
        <f>TEXT(Sheet1[[#This Row],[policy_end_date]],"mmm")</f>
        <v>Jul</v>
      </c>
      <c r="T1023" s="2" t="str">
        <f>IF(Sheet1[[#This Row],[status]]="Active","Active","Inactive")</f>
        <v>Inactive</v>
      </c>
      <c r="U1023" s="6">
        <f>Sheet1[[#This Row],[coverage_amount]]/Sheet1[[#This Row],[annual_premium]]</f>
        <v>121.70102193647372</v>
      </c>
    </row>
    <row r="1024" spans="1:21" x14ac:dyDescent="0.3">
      <c r="A1024" s="2" t="s">
        <v>2154</v>
      </c>
      <c r="B1024" s="2" t="s">
        <v>2155</v>
      </c>
      <c r="C1024" s="2" t="s">
        <v>11</v>
      </c>
      <c r="D1024" s="51">
        <v>113567.14</v>
      </c>
      <c r="E1024" s="51">
        <v>39512.82</v>
      </c>
      <c r="F1024" s="1">
        <v>44392</v>
      </c>
      <c r="G1024" s="1">
        <v>45307</v>
      </c>
      <c r="H1024" s="2" t="s">
        <v>228</v>
      </c>
      <c r="I1024" s="2" t="s">
        <v>29</v>
      </c>
      <c r="J1024">
        <f>Sheet1[[#This Row],[policy_end_date]]-Sheet1[[#This Row],[policy_start_date]]</f>
        <v>915</v>
      </c>
      <c r="K1024" s="5">
        <f>(Sheet1[[#This Row],[policy_end_date]]-Sheet1[[#This Row],[policy_start_date]])/365</f>
        <v>2.506849315068493</v>
      </c>
      <c r="L1024" s="2" t="str">
        <f>IF(Sheet1[[#This Row],[coverage_amount]]&lt;300000,"Low",IF(Sheet1[[#This Row],[coverage_amount]]&lt;700000,"Medium","High"))</f>
        <v>Low</v>
      </c>
      <c r="M1024" s="2" t="str">
        <f>IF(Sheet1[[#This Row],[annual_premium]]&lt;15000,"Low",IF(Sheet1[[#This Row],[annual_premium]]&lt;35000,"Medium","High"))</f>
        <v>High</v>
      </c>
      <c r="N1024" s="2">
        <f>YEAR(Sheet1[[#This Row],[policy_start_date]])</f>
        <v>2021</v>
      </c>
      <c r="O1024" s="2" t="str">
        <f>TEXT(Sheet1[[#This Row],[policy_start_date]],"mmm")</f>
        <v>Jul</v>
      </c>
      <c r="P1024" s="2" t="str">
        <f>"Q"&amp;ROUNDUP(MONTH(Sheet1[[#This Row],[policy_start_date]])/3,0)</f>
        <v>Q3</v>
      </c>
      <c r="Q1024" s="2">
        <f ca="1">DATEDIF(Sheet1[[#This Row],[policy_start_date]],TODAY(),"D")</f>
        <v>1840</v>
      </c>
      <c r="R1024" s="2">
        <f>YEAR(Sheet1[[#This Row],[policy_end_date]])</f>
        <v>2024</v>
      </c>
      <c r="S1024" s="2" t="str">
        <f>TEXT(Sheet1[[#This Row],[policy_end_date]],"mmm")</f>
        <v>Jan</v>
      </c>
      <c r="T1024" s="2" t="str">
        <f>IF(Sheet1[[#This Row],[status]]="Active","Active","Inactive")</f>
        <v>Inactive</v>
      </c>
      <c r="U1024" s="6">
        <f>Sheet1[[#This Row],[coverage_amount]]/Sheet1[[#This Row],[annual_premium]]</f>
        <v>2.8741846317220587</v>
      </c>
    </row>
    <row r="1025" spans="1:21" x14ac:dyDescent="0.3">
      <c r="A1025" s="2" t="s">
        <v>2156</v>
      </c>
      <c r="B1025" s="2" t="s">
        <v>1811</v>
      </c>
      <c r="C1025" s="2" t="s">
        <v>27</v>
      </c>
      <c r="D1025" s="51">
        <v>275703.84000000003</v>
      </c>
      <c r="E1025" s="51">
        <v>45536.07</v>
      </c>
      <c r="F1025" s="1">
        <v>45301</v>
      </c>
      <c r="G1025" s="1">
        <v>45671</v>
      </c>
      <c r="H1025" s="2" t="s">
        <v>2157</v>
      </c>
      <c r="I1025" s="2" t="s">
        <v>18</v>
      </c>
      <c r="J1025">
        <f>Sheet1[[#This Row],[policy_end_date]]-Sheet1[[#This Row],[policy_start_date]]</f>
        <v>370</v>
      </c>
      <c r="K1025" s="5">
        <f>(Sheet1[[#This Row],[policy_end_date]]-Sheet1[[#This Row],[policy_start_date]])/365</f>
        <v>1.0136986301369864</v>
      </c>
      <c r="L1025" s="2" t="str">
        <f>IF(Sheet1[[#This Row],[coverage_amount]]&lt;300000,"Low",IF(Sheet1[[#This Row],[coverage_amount]]&lt;700000,"Medium","High"))</f>
        <v>Low</v>
      </c>
      <c r="M1025" s="2" t="str">
        <f>IF(Sheet1[[#This Row],[annual_premium]]&lt;15000,"Low",IF(Sheet1[[#This Row],[annual_premium]]&lt;35000,"Medium","High"))</f>
        <v>High</v>
      </c>
      <c r="N1025" s="2">
        <f>YEAR(Sheet1[[#This Row],[policy_start_date]])</f>
        <v>2024</v>
      </c>
      <c r="O1025" s="2" t="str">
        <f>TEXT(Sheet1[[#This Row],[policy_start_date]],"mmm")</f>
        <v>Jan</v>
      </c>
      <c r="P1025" s="2" t="str">
        <f>"Q"&amp;ROUNDUP(MONTH(Sheet1[[#This Row],[policy_start_date]])/3,0)</f>
        <v>Q1</v>
      </c>
      <c r="Q1025" s="2">
        <f ca="1">DATEDIF(Sheet1[[#This Row],[policy_start_date]],TODAY(),"D")</f>
        <v>931</v>
      </c>
      <c r="R1025" s="2">
        <f>YEAR(Sheet1[[#This Row],[policy_end_date]])</f>
        <v>2025</v>
      </c>
      <c r="S1025" s="2" t="str">
        <f>TEXT(Sheet1[[#This Row],[policy_end_date]],"mmm")</f>
        <v>Jan</v>
      </c>
      <c r="T1025" s="2" t="str">
        <f>IF(Sheet1[[#This Row],[status]]="Active","Active","Inactive")</f>
        <v>Inactive</v>
      </c>
      <c r="U1025" s="6">
        <f>Sheet1[[#This Row],[coverage_amount]]/Sheet1[[#This Row],[annual_premium]]</f>
        <v>6.0546252673979115</v>
      </c>
    </row>
    <row r="1026" spans="1:21" x14ac:dyDescent="0.3">
      <c r="A1026" s="2" t="s">
        <v>2158</v>
      </c>
      <c r="B1026" s="2" t="s">
        <v>463</v>
      </c>
      <c r="C1026" s="2" t="s">
        <v>39</v>
      </c>
      <c r="D1026" s="51">
        <v>232444.62</v>
      </c>
      <c r="E1026" s="51">
        <v>14486.23</v>
      </c>
      <c r="F1026" s="1">
        <v>45484</v>
      </c>
      <c r="G1026" s="1">
        <v>45848</v>
      </c>
      <c r="H1026" s="2" t="s">
        <v>1301</v>
      </c>
      <c r="I1026" s="2" t="s">
        <v>13</v>
      </c>
      <c r="J1026">
        <f>Sheet1[[#This Row],[policy_end_date]]-Sheet1[[#This Row],[policy_start_date]]</f>
        <v>364</v>
      </c>
      <c r="K1026" s="5">
        <f>(Sheet1[[#This Row],[policy_end_date]]-Sheet1[[#This Row],[policy_start_date]])/365</f>
        <v>0.99726027397260275</v>
      </c>
      <c r="L1026" s="2" t="str">
        <f>IF(Sheet1[[#This Row],[coverage_amount]]&lt;300000,"Low",IF(Sheet1[[#This Row],[coverage_amount]]&lt;700000,"Medium","High"))</f>
        <v>Low</v>
      </c>
      <c r="M1026" s="2" t="str">
        <f>IF(Sheet1[[#This Row],[annual_premium]]&lt;15000,"Low",IF(Sheet1[[#This Row],[annual_premium]]&lt;35000,"Medium","High"))</f>
        <v>Low</v>
      </c>
      <c r="N1026" s="2">
        <f>YEAR(Sheet1[[#This Row],[policy_start_date]])</f>
        <v>2024</v>
      </c>
      <c r="O1026" s="2" t="str">
        <f>TEXT(Sheet1[[#This Row],[policy_start_date]],"mmm")</f>
        <v>Jul</v>
      </c>
      <c r="P1026" s="2" t="str">
        <f>"Q"&amp;ROUNDUP(MONTH(Sheet1[[#This Row],[policy_start_date]])/3,0)</f>
        <v>Q3</v>
      </c>
      <c r="Q1026" s="2">
        <f ca="1">DATEDIF(Sheet1[[#This Row],[policy_start_date]],TODAY(),"D")</f>
        <v>748</v>
      </c>
      <c r="R1026" s="2">
        <f>YEAR(Sheet1[[#This Row],[policy_end_date]])</f>
        <v>2025</v>
      </c>
      <c r="S1026" s="2" t="str">
        <f>TEXT(Sheet1[[#This Row],[policy_end_date]],"mmm")</f>
        <v>Jul</v>
      </c>
      <c r="T1026" s="2" t="str">
        <f>IF(Sheet1[[#This Row],[status]]="Active","Active","Inactive")</f>
        <v>Active</v>
      </c>
      <c r="U1026" s="6">
        <f>Sheet1[[#This Row],[coverage_amount]]/Sheet1[[#This Row],[annual_premium]]</f>
        <v>16.045901521651942</v>
      </c>
    </row>
    <row r="1027" spans="1:21" x14ac:dyDescent="0.3">
      <c r="A1027" s="2" t="s">
        <v>2159</v>
      </c>
      <c r="B1027" s="2" t="s">
        <v>2160</v>
      </c>
      <c r="C1027" s="2" t="s">
        <v>35</v>
      </c>
      <c r="D1027" s="51">
        <v>997375.09</v>
      </c>
      <c r="E1027" s="51">
        <v>5358.35</v>
      </c>
      <c r="F1027" s="1">
        <v>45377</v>
      </c>
      <c r="G1027" s="1">
        <v>45567</v>
      </c>
      <c r="H1027" s="2" t="s">
        <v>266</v>
      </c>
      <c r="I1027" s="2" t="s">
        <v>29</v>
      </c>
      <c r="J1027">
        <f>Sheet1[[#This Row],[policy_end_date]]-Sheet1[[#This Row],[policy_start_date]]</f>
        <v>190</v>
      </c>
      <c r="K1027" s="5">
        <f>(Sheet1[[#This Row],[policy_end_date]]-Sheet1[[#This Row],[policy_start_date]])/365</f>
        <v>0.52054794520547942</v>
      </c>
      <c r="L1027" s="2" t="str">
        <f>IF(Sheet1[[#This Row],[coverage_amount]]&lt;300000,"Low",IF(Sheet1[[#This Row],[coverage_amount]]&lt;700000,"Medium","High"))</f>
        <v>High</v>
      </c>
      <c r="M1027" s="2" t="str">
        <f>IF(Sheet1[[#This Row],[annual_premium]]&lt;15000,"Low",IF(Sheet1[[#This Row],[annual_premium]]&lt;35000,"Medium","High"))</f>
        <v>Low</v>
      </c>
      <c r="N1027" s="2">
        <f>YEAR(Sheet1[[#This Row],[policy_start_date]])</f>
        <v>2024</v>
      </c>
      <c r="O1027" s="2" t="str">
        <f>TEXT(Sheet1[[#This Row],[policy_start_date]],"mmm")</f>
        <v>Mar</v>
      </c>
      <c r="P1027" s="2" t="str">
        <f>"Q"&amp;ROUNDUP(MONTH(Sheet1[[#This Row],[policy_start_date]])/3,0)</f>
        <v>Q1</v>
      </c>
      <c r="Q1027" s="2">
        <f ca="1">DATEDIF(Sheet1[[#This Row],[policy_start_date]],TODAY(),"D")</f>
        <v>855</v>
      </c>
      <c r="R1027" s="2">
        <f>YEAR(Sheet1[[#This Row],[policy_end_date]])</f>
        <v>2024</v>
      </c>
      <c r="S1027" s="2" t="str">
        <f>TEXT(Sheet1[[#This Row],[policy_end_date]],"mmm")</f>
        <v>Oct</v>
      </c>
      <c r="T1027" s="2" t="str">
        <f>IF(Sheet1[[#This Row],[status]]="Active","Active","Inactive")</f>
        <v>Inactive</v>
      </c>
      <c r="U1027" s="6">
        <f>Sheet1[[#This Row],[coverage_amount]]/Sheet1[[#This Row],[annual_premium]]</f>
        <v>186.13474110500431</v>
      </c>
    </row>
    <row r="1028" spans="1:21" x14ac:dyDescent="0.3">
      <c r="A1028" s="2" t="s">
        <v>2161</v>
      </c>
      <c r="B1028" s="2" t="s">
        <v>2162</v>
      </c>
      <c r="C1028" s="2" t="s">
        <v>11</v>
      </c>
      <c r="D1028" s="51">
        <v>224683.41</v>
      </c>
      <c r="E1028" s="51">
        <v>31309.46</v>
      </c>
      <c r="F1028" s="1">
        <v>45406</v>
      </c>
      <c r="G1028" s="1">
        <v>45603</v>
      </c>
      <c r="H1028" s="2" t="s">
        <v>2151</v>
      </c>
      <c r="I1028" s="2" t="s">
        <v>13</v>
      </c>
      <c r="J1028">
        <f>Sheet1[[#This Row],[policy_end_date]]-Sheet1[[#This Row],[policy_start_date]]</f>
        <v>197</v>
      </c>
      <c r="K1028" s="5">
        <f>(Sheet1[[#This Row],[policy_end_date]]-Sheet1[[#This Row],[policy_start_date]])/365</f>
        <v>0.53972602739726028</v>
      </c>
      <c r="L1028" s="2" t="str">
        <f>IF(Sheet1[[#This Row],[coverage_amount]]&lt;300000,"Low",IF(Sheet1[[#This Row],[coverage_amount]]&lt;700000,"Medium","High"))</f>
        <v>Low</v>
      </c>
      <c r="M1028" s="2" t="str">
        <f>IF(Sheet1[[#This Row],[annual_premium]]&lt;15000,"Low",IF(Sheet1[[#This Row],[annual_premium]]&lt;35000,"Medium","High"))</f>
        <v>Medium</v>
      </c>
      <c r="N1028" s="2">
        <f>YEAR(Sheet1[[#This Row],[policy_start_date]])</f>
        <v>2024</v>
      </c>
      <c r="O1028" s="2" t="str">
        <f>TEXT(Sheet1[[#This Row],[policy_start_date]],"mmm")</f>
        <v>Apr</v>
      </c>
      <c r="P1028" s="2" t="str">
        <f>"Q"&amp;ROUNDUP(MONTH(Sheet1[[#This Row],[policy_start_date]])/3,0)</f>
        <v>Q2</v>
      </c>
      <c r="Q1028" s="2">
        <f ca="1">DATEDIF(Sheet1[[#This Row],[policy_start_date]],TODAY(),"D")</f>
        <v>826</v>
      </c>
      <c r="R1028" s="2">
        <f>YEAR(Sheet1[[#This Row],[policy_end_date]])</f>
        <v>2024</v>
      </c>
      <c r="S1028" s="2" t="str">
        <f>TEXT(Sheet1[[#This Row],[policy_end_date]],"mmm")</f>
        <v>Nov</v>
      </c>
      <c r="T1028" s="2" t="str">
        <f>IF(Sheet1[[#This Row],[status]]="Active","Active","Inactive")</f>
        <v>Active</v>
      </c>
      <c r="U1028" s="6">
        <f>Sheet1[[#This Row],[coverage_amount]]/Sheet1[[#This Row],[annual_premium]]</f>
        <v>7.1762147925898434</v>
      </c>
    </row>
    <row r="1029" spans="1:21" x14ac:dyDescent="0.3">
      <c r="A1029" s="2" t="s">
        <v>2163</v>
      </c>
      <c r="B1029" s="2" t="s">
        <v>2164</v>
      </c>
      <c r="C1029" s="2" t="s">
        <v>11</v>
      </c>
      <c r="D1029" s="51">
        <v>423213.01</v>
      </c>
      <c r="E1029" s="51">
        <v>48094.68</v>
      </c>
      <c r="F1029" s="1">
        <v>45241</v>
      </c>
      <c r="G1029" s="1">
        <v>45529</v>
      </c>
      <c r="H1029" s="2" t="s">
        <v>1447</v>
      </c>
      <c r="I1029" s="2" t="s">
        <v>18</v>
      </c>
      <c r="J1029">
        <f>Sheet1[[#This Row],[policy_end_date]]-Sheet1[[#This Row],[policy_start_date]]</f>
        <v>288</v>
      </c>
      <c r="K1029" s="5">
        <f>(Sheet1[[#This Row],[policy_end_date]]-Sheet1[[#This Row],[policy_start_date]])/365</f>
        <v>0.78904109589041094</v>
      </c>
      <c r="L1029" s="2" t="str">
        <f>IF(Sheet1[[#This Row],[coverage_amount]]&lt;300000,"Low",IF(Sheet1[[#This Row],[coverage_amount]]&lt;700000,"Medium","High"))</f>
        <v>Medium</v>
      </c>
      <c r="M1029" s="2" t="str">
        <f>IF(Sheet1[[#This Row],[annual_premium]]&lt;15000,"Low",IF(Sheet1[[#This Row],[annual_premium]]&lt;35000,"Medium","High"))</f>
        <v>High</v>
      </c>
      <c r="N1029" s="2">
        <f>YEAR(Sheet1[[#This Row],[policy_start_date]])</f>
        <v>2023</v>
      </c>
      <c r="O1029" s="2" t="str">
        <f>TEXT(Sheet1[[#This Row],[policy_start_date]],"mmm")</f>
        <v>Nov</v>
      </c>
      <c r="P1029" s="2" t="str">
        <f>"Q"&amp;ROUNDUP(MONTH(Sheet1[[#This Row],[policy_start_date]])/3,0)</f>
        <v>Q4</v>
      </c>
      <c r="Q1029" s="2">
        <f ca="1">DATEDIF(Sheet1[[#This Row],[policy_start_date]],TODAY(),"D")</f>
        <v>991</v>
      </c>
      <c r="R1029" s="2">
        <f>YEAR(Sheet1[[#This Row],[policy_end_date]])</f>
        <v>2024</v>
      </c>
      <c r="S1029" s="2" t="str">
        <f>TEXT(Sheet1[[#This Row],[policy_end_date]],"mmm")</f>
        <v>Aug</v>
      </c>
      <c r="T1029" s="2" t="str">
        <f>IF(Sheet1[[#This Row],[status]]="Active","Active","Inactive")</f>
        <v>Inactive</v>
      </c>
      <c r="U1029" s="6">
        <f>Sheet1[[#This Row],[coverage_amount]]/Sheet1[[#This Row],[annual_premium]]</f>
        <v>8.7995805357266121</v>
      </c>
    </row>
    <row r="1030" spans="1:21" x14ac:dyDescent="0.3">
      <c r="A1030" s="2" t="s">
        <v>2165</v>
      </c>
      <c r="B1030" s="2" t="s">
        <v>2166</v>
      </c>
      <c r="C1030" s="2" t="s">
        <v>16</v>
      </c>
      <c r="D1030" s="51">
        <v>935988.74</v>
      </c>
      <c r="E1030" s="51">
        <v>37602.980000000003</v>
      </c>
      <c r="F1030" s="1">
        <v>44220</v>
      </c>
      <c r="G1030" s="1">
        <v>45668</v>
      </c>
      <c r="H1030" s="2" t="s">
        <v>298</v>
      </c>
      <c r="I1030" s="2" t="s">
        <v>13</v>
      </c>
      <c r="J1030">
        <f>Sheet1[[#This Row],[policy_end_date]]-Sheet1[[#This Row],[policy_start_date]]</f>
        <v>1448</v>
      </c>
      <c r="K1030" s="5">
        <f>(Sheet1[[#This Row],[policy_end_date]]-Sheet1[[#This Row],[policy_start_date]])/365</f>
        <v>3.967123287671233</v>
      </c>
      <c r="L1030" s="2" t="str">
        <f>IF(Sheet1[[#This Row],[coverage_amount]]&lt;300000,"Low",IF(Sheet1[[#This Row],[coverage_amount]]&lt;700000,"Medium","High"))</f>
        <v>High</v>
      </c>
      <c r="M1030" s="2" t="str">
        <f>IF(Sheet1[[#This Row],[annual_premium]]&lt;15000,"Low",IF(Sheet1[[#This Row],[annual_premium]]&lt;35000,"Medium","High"))</f>
        <v>High</v>
      </c>
      <c r="N1030" s="2">
        <f>YEAR(Sheet1[[#This Row],[policy_start_date]])</f>
        <v>2021</v>
      </c>
      <c r="O1030" s="2" t="str">
        <f>TEXT(Sheet1[[#This Row],[policy_start_date]],"mmm")</f>
        <v>Jan</v>
      </c>
      <c r="P1030" s="2" t="str">
        <f>"Q"&amp;ROUNDUP(MONTH(Sheet1[[#This Row],[policy_start_date]])/3,0)</f>
        <v>Q1</v>
      </c>
      <c r="Q1030" s="2">
        <f ca="1">DATEDIF(Sheet1[[#This Row],[policy_start_date]],TODAY(),"D")</f>
        <v>2012</v>
      </c>
      <c r="R1030" s="2">
        <f>YEAR(Sheet1[[#This Row],[policy_end_date]])</f>
        <v>2025</v>
      </c>
      <c r="S1030" s="2" t="str">
        <f>TEXT(Sheet1[[#This Row],[policy_end_date]],"mmm")</f>
        <v>Jan</v>
      </c>
      <c r="T1030" s="2" t="str">
        <f>IF(Sheet1[[#This Row],[status]]="Active","Active","Inactive")</f>
        <v>Active</v>
      </c>
      <c r="U1030" s="6">
        <f>Sheet1[[#This Row],[coverage_amount]]/Sheet1[[#This Row],[annual_premium]]</f>
        <v>24.891344781716764</v>
      </c>
    </row>
    <row r="1031" spans="1:21" x14ac:dyDescent="0.3">
      <c r="A1031" s="2" t="s">
        <v>2167</v>
      </c>
      <c r="B1031" s="2" t="s">
        <v>2168</v>
      </c>
      <c r="C1031" s="2" t="s">
        <v>27</v>
      </c>
      <c r="D1031" s="51">
        <v>509788.98</v>
      </c>
      <c r="E1031" s="51">
        <v>29944.57</v>
      </c>
      <c r="F1031" s="1">
        <v>44214</v>
      </c>
      <c r="G1031" s="1">
        <v>44438</v>
      </c>
      <c r="H1031" s="2" t="s">
        <v>1167</v>
      </c>
      <c r="I1031" s="2" t="s">
        <v>18</v>
      </c>
      <c r="J1031">
        <f>Sheet1[[#This Row],[policy_end_date]]-Sheet1[[#This Row],[policy_start_date]]</f>
        <v>224</v>
      </c>
      <c r="K1031" s="5">
        <f>(Sheet1[[#This Row],[policy_end_date]]-Sheet1[[#This Row],[policy_start_date]])/365</f>
        <v>0.61369863013698633</v>
      </c>
      <c r="L1031" s="2" t="str">
        <f>IF(Sheet1[[#This Row],[coverage_amount]]&lt;300000,"Low",IF(Sheet1[[#This Row],[coverage_amount]]&lt;700000,"Medium","High"))</f>
        <v>Medium</v>
      </c>
      <c r="M1031" s="2" t="str">
        <f>IF(Sheet1[[#This Row],[annual_premium]]&lt;15000,"Low",IF(Sheet1[[#This Row],[annual_premium]]&lt;35000,"Medium","High"))</f>
        <v>Medium</v>
      </c>
      <c r="N1031" s="2">
        <f>YEAR(Sheet1[[#This Row],[policy_start_date]])</f>
        <v>2021</v>
      </c>
      <c r="O1031" s="2" t="str">
        <f>TEXT(Sheet1[[#This Row],[policy_start_date]],"mmm")</f>
        <v>Jan</v>
      </c>
      <c r="P1031" s="2" t="str">
        <f>"Q"&amp;ROUNDUP(MONTH(Sheet1[[#This Row],[policy_start_date]])/3,0)</f>
        <v>Q1</v>
      </c>
      <c r="Q1031" s="2">
        <f ca="1">DATEDIF(Sheet1[[#This Row],[policy_start_date]],TODAY(),"D")</f>
        <v>2018</v>
      </c>
      <c r="R1031" s="2">
        <f>YEAR(Sheet1[[#This Row],[policy_end_date]])</f>
        <v>2021</v>
      </c>
      <c r="S1031" s="2" t="str">
        <f>TEXT(Sheet1[[#This Row],[policy_end_date]],"mmm")</f>
        <v>Aug</v>
      </c>
      <c r="T1031" s="2" t="str">
        <f>IF(Sheet1[[#This Row],[status]]="Active","Active","Inactive")</f>
        <v>Inactive</v>
      </c>
      <c r="U1031" s="6">
        <f>Sheet1[[#This Row],[coverage_amount]]/Sheet1[[#This Row],[annual_premium]]</f>
        <v>17.024421456043616</v>
      </c>
    </row>
    <row r="1032" spans="1:21" x14ac:dyDescent="0.3">
      <c r="A1032" s="2" t="s">
        <v>2169</v>
      </c>
      <c r="B1032" s="2" t="s">
        <v>2170</v>
      </c>
      <c r="C1032" s="2" t="s">
        <v>27</v>
      </c>
      <c r="D1032" s="51">
        <v>314619.93</v>
      </c>
      <c r="E1032" s="51">
        <v>11334.91</v>
      </c>
      <c r="F1032" s="1">
        <v>44072</v>
      </c>
      <c r="G1032" s="1">
        <v>45321</v>
      </c>
      <c r="H1032" s="2" t="s">
        <v>534</v>
      </c>
      <c r="I1032" s="2" t="s">
        <v>13</v>
      </c>
      <c r="J1032">
        <f>Sheet1[[#This Row],[policy_end_date]]-Sheet1[[#This Row],[policy_start_date]]</f>
        <v>1249</v>
      </c>
      <c r="K1032" s="5">
        <f>(Sheet1[[#This Row],[policy_end_date]]-Sheet1[[#This Row],[policy_start_date]])/365</f>
        <v>3.4219178082191779</v>
      </c>
      <c r="L1032" s="2" t="str">
        <f>IF(Sheet1[[#This Row],[coverage_amount]]&lt;300000,"Low",IF(Sheet1[[#This Row],[coverage_amount]]&lt;700000,"Medium","High"))</f>
        <v>Medium</v>
      </c>
      <c r="M1032" s="2" t="str">
        <f>IF(Sheet1[[#This Row],[annual_premium]]&lt;15000,"Low",IF(Sheet1[[#This Row],[annual_premium]]&lt;35000,"Medium","High"))</f>
        <v>Low</v>
      </c>
      <c r="N1032" s="2">
        <f>YEAR(Sheet1[[#This Row],[policy_start_date]])</f>
        <v>2020</v>
      </c>
      <c r="O1032" s="2" t="str">
        <f>TEXT(Sheet1[[#This Row],[policy_start_date]],"mmm")</f>
        <v>Aug</v>
      </c>
      <c r="P1032" s="2" t="str">
        <f>"Q"&amp;ROUNDUP(MONTH(Sheet1[[#This Row],[policy_start_date]])/3,0)</f>
        <v>Q3</v>
      </c>
      <c r="Q1032" s="2">
        <f ca="1">DATEDIF(Sheet1[[#This Row],[policy_start_date]],TODAY(),"D")</f>
        <v>2160</v>
      </c>
      <c r="R1032" s="2">
        <f>YEAR(Sheet1[[#This Row],[policy_end_date]])</f>
        <v>2024</v>
      </c>
      <c r="S1032" s="2" t="str">
        <f>TEXT(Sheet1[[#This Row],[policy_end_date]],"mmm")</f>
        <v>Jan</v>
      </c>
      <c r="T1032" s="2" t="str">
        <f>IF(Sheet1[[#This Row],[status]]="Active","Active","Inactive")</f>
        <v>Active</v>
      </c>
      <c r="U1032" s="6">
        <f>Sheet1[[#This Row],[coverage_amount]]/Sheet1[[#This Row],[annual_premium]]</f>
        <v>27.756720609162315</v>
      </c>
    </row>
    <row r="1033" spans="1:21" x14ac:dyDescent="0.3">
      <c r="A1033" s="2" t="s">
        <v>2171</v>
      </c>
      <c r="B1033" s="2" t="s">
        <v>2172</v>
      </c>
      <c r="C1033" s="2" t="s">
        <v>11</v>
      </c>
      <c r="D1033" s="51">
        <v>277279.82</v>
      </c>
      <c r="E1033" s="51">
        <v>47299.46</v>
      </c>
      <c r="F1033" s="1">
        <v>44895</v>
      </c>
      <c r="G1033" s="1">
        <v>45488</v>
      </c>
      <c r="H1033" s="2" t="s">
        <v>1363</v>
      </c>
      <c r="I1033" s="2" t="s">
        <v>18</v>
      </c>
      <c r="J1033">
        <f>Sheet1[[#This Row],[policy_end_date]]-Sheet1[[#This Row],[policy_start_date]]</f>
        <v>593</v>
      </c>
      <c r="K1033" s="5">
        <f>(Sheet1[[#This Row],[policy_end_date]]-Sheet1[[#This Row],[policy_start_date]])/365</f>
        <v>1.6246575342465754</v>
      </c>
      <c r="L1033" s="2" t="str">
        <f>IF(Sheet1[[#This Row],[coverage_amount]]&lt;300000,"Low",IF(Sheet1[[#This Row],[coverage_amount]]&lt;700000,"Medium","High"))</f>
        <v>Low</v>
      </c>
      <c r="M1033" s="2" t="str">
        <f>IF(Sheet1[[#This Row],[annual_premium]]&lt;15000,"Low",IF(Sheet1[[#This Row],[annual_premium]]&lt;35000,"Medium","High"))</f>
        <v>High</v>
      </c>
      <c r="N1033" s="2">
        <f>YEAR(Sheet1[[#This Row],[policy_start_date]])</f>
        <v>2022</v>
      </c>
      <c r="O1033" s="2" t="str">
        <f>TEXT(Sheet1[[#This Row],[policy_start_date]],"mmm")</f>
        <v>Nov</v>
      </c>
      <c r="P1033" s="2" t="str">
        <f>"Q"&amp;ROUNDUP(MONTH(Sheet1[[#This Row],[policy_start_date]])/3,0)</f>
        <v>Q4</v>
      </c>
      <c r="Q1033" s="2">
        <f ca="1">DATEDIF(Sheet1[[#This Row],[policy_start_date]],TODAY(),"D")</f>
        <v>1337</v>
      </c>
      <c r="R1033" s="2">
        <f>YEAR(Sheet1[[#This Row],[policy_end_date]])</f>
        <v>2024</v>
      </c>
      <c r="S1033" s="2" t="str">
        <f>TEXT(Sheet1[[#This Row],[policy_end_date]],"mmm")</f>
        <v>Jul</v>
      </c>
      <c r="T1033" s="2" t="str">
        <f>IF(Sheet1[[#This Row],[status]]="Active","Active","Inactive")</f>
        <v>Inactive</v>
      </c>
      <c r="U1033" s="6">
        <f>Sheet1[[#This Row],[coverage_amount]]/Sheet1[[#This Row],[annual_premium]]</f>
        <v>5.8622195686800653</v>
      </c>
    </row>
    <row r="1034" spans="1:21" x14ac:dyDescent="0.3">
      <c r="A1034" s="2" t="s">
        <v>2173</v>
      </c>
      <c r="B1034" s="2" t="s">
        <v>710</v>
      </c>
      <c r="C1034" s="2" t="s">
        <v>39</v>
      </c>
      <c r="D1034" s="51">
        <v>561956.85</v>
      </c>
      <c r="E1034" s="51">
        <v>44218.59</v>
      </c>
      <c r="F1034" s="1">
        <v>45402</v>
      </c>
      <c r="G1034" s="1">
        <v>45573</v>
      </c>
      <c r="H1034" s="2" t="s">
        <v>525</v>
      </c>
      <c r="I1034" s="2" t="s">
        <v>18</v>
      </c>
      <c r="J1034">
        <f>Sheet1[[#This Row],[policy_end_date]]-Sheet1[[#This Row],[policy_start_date]]</f>
        <v>171</v>
      </c>
      <c r="K1034" s="5">
        <f>(Sheet1[[#This Row],[policy_end_date]]-Sheet1[[#This Row],[policy_start_date]])/365</f>
        <v>0.46849315068493153</v>
      </c>
      <c r="L1034" s="2" t="str">
        <f>IF(Sheet1[[#This Row],[coverage_amount]]&lt;300000,"Low",IF(Sheet1[[#This Row],[coverage_amount]]&lt;700000,"Medium","High"))</f>
        <v>Medium</v>
      </c>
      <c r="M1034" s="2" t="str">
        <f>IF(Sheet1[[#This Row],[annual_premium]]&lt;15000,"Low",IF(Sheet1[[#This Row],[annual_premium]]&lt;35000,"Medium","High"))</f>
        <v>High</v>
      </c>
      <c r="N1034" s="2">
        <f>YEAR(Sheet1[[#This Row],[policy_start_date]])</f>
        <v>2024</v>
      </c>
      <c r="O1034" s="2" t="str">
        <f>TEXT(Sheet1[[#This Row],[policy_start_date]],"mmm")</f>
        <v>Apr</v>
      </c>
      <c r="P1034" s="2" t="str">
        <f>"Q"&amp;ROUNDUP(MONTH(Sheet1[[#This Row],[policy_start_date]])/3,0)</f>
        <v>Q2</v>
      </c>
      <c r="Q1034" s="2">
        <f ca="1">DATEDIF(Sheet1[[#This Row],[policy_start_date]],TODAY(),"D")</f>
        <v>830</v>
      </c>
      <c r="R1034" s="2">
        <f>YEAR(Sheet1[[#This Row],[policy_end_date]])</f>
        <v>2024</v>
      </c>
      <c r="S1034" s="2" t="str">
        <f>TEXT(Sheet1[[#This Row],[policy_end_date]],"mmm")</f>
        <v>Oct</v>
      </c>
      <c r="T1034" s="2" t="str">
        <f>IF(Sheet1[[#This Row],[status]]="Active","Active","Inactive")</f>
        <v>Inactive</v>
      </c>
      <c r="U1034" s="6">
        <f>Sheet1[[#This Row],[coverage_amount]]/Sheet1[[#This Row],[annual_premium]]</f>
        <v>12.708610790167665</v>
      </c>
    </row>
    <row r="1035" spans="1:21" x14ac:dyDescent="0.3">
      <c r="A1035" s="2" t="s">
        <v>2174</v>
      </c>
      <c r="B1035" s="2" t="s">
        <v>2175</v>
      </c>
      <c r="C1035" s="2" t="s">
        <v>39</v>
      </c>
      <c r="D1035" s="51">
        <v>734665.73</v>
      </c>
      <c r="E1035" s="51">
        <v>18545.78</v>
      </c>
      <c r="F1035" s="1">
        <v>44421</v>
      </c>
      <c r="G1035" s="1">
        <v>44857</v>
      </c>
      <c r="H1035" s="2" t="s">
        <v>1087</v>
      </c>
      <c r="I1035" s="2" t="s">
        <v>13</v>
      </c>
      <c r="J1035">
        <f>Sheet1[[#This Row],[policy_end_date]]-Sheet1[[#This Row],[policy_start_date]]</f>
        <v>436</v>
      </c>
      <c r="K1035" s="5">
        <f>(Sheet1[[#This Row],[policy_end_date]]-Sheet1[[#This Row],[policy_start_date]])/365</f>
        <v>1.1945205479452055</v>
      </c>
      <c r="L1035" s="2" t="str">
        <f>IF(Sheet1[[#This Row],[coverage_amount]]&lt;300000,"Low",IF(Sheet1[[#This Row],[coverage_amount]]&lt;700000,"Medium","High"))</f>
        <v>High</v>
      </c>
      <c r="M1035" s="2" t="str">
        <f>IF(Sheet1[[#This Row],[annual_premium]]&lt;15000,"Low",IF(Sheet1[[#This Row],[annual_premium]]&lt;35000,"Medium","High"))</f>
        <v>Medium</v>
      </c>
      <c r="N1035" s="2">
        <f>YEAR(Sheet1[[#This Row],[policy_start_date]])</f>
        <v>2021</v>
      </c>
      <c r="O1035" s="2" t="str">
        <f>TEXT(Sheet1[[#This Row],[policy_start_date]],"mmm")</f>
        <v>Aug</v>
      </c>
      <c r="P1035" s="2" t="str">
        <f>"Q"&amp;ROUNDUP(MONTH(Sheet1[[#This Row],[policy_start_date]])/3,0)</f>
        <v>Q3</v>
      </c>
      <c r="Q1035" s="2">
        <f ca="1">DATEDIF(Sheet1[[#This Row],[policy_start_date]],TODAY(),"D")</f>
        <v>1811</v>
      </c>
      <c r="R1035" s="2">
        <f>YEAR(Sheet1[[#This Row],[policy_end_date]])</f>
        <v>2022</v>
      </c>
      <c r="S1035" s="2" t="str">
        <f>TEXT(Sheet1[[#This Row],[policy_end_date]],"mmm")</f>
        <v>Oct</v>
      </c>
      <c r="T1035" s="2" t="str">
        <f>IF(Sheet1[[#This Row],[status]]="Active","Active","Inactive")</f>
        <v>Active</v>
      </c>
      <c r="U1035" s="6">
        <f>Sheet1[[#This Row],[coverage_amount]]/Sheet1[[#This Row],[annual_premium]]</f>
        <v>39.613633398002136</v>
      </c>
    </row>
    <row r="1036" spans="1:21" x14ac:dyDescent="0.3">
      <c r="A1036" s="2" t="s">
        <v>2176</v>
      </c>
      <c r="B1036" s="2" t="s">
        <v>1077</v>
      </c>
      <c r="C1036" s="2" t="s">
        <v>39</v>
      </c>
      <c r="D1036" s="51">
        <v>885124.4</v>
      </c>
      <c r="E1036" s="51">
        <v>12290.54</v>
      </c>
      <c r="F1036" s="1">
        <v>45050</v>
      </c>
      <c r="G1036" s="1">
        <v>45414</v>
      </c>
      <c r="H1036" s="2" t="s">
        <v>93</v>
      </c>
      <c r="I1036" s="2" t="s">
        <v>18</v>
      </c>
      <c r="J1036">
        <f>Sheet1[[#This Row],[policy_end_date]]-Sheet1[[#This Row],[policy_start_date]]</f>
        <v>364</v>
      </c>
      <c r="K1036" s="5">
        <f>(Sheet1[[#This Row],[policy_end_date]]-Sheet1[[#This Row],[policy_start_date]])/365</f>
        <v>0.99726027397260275</v>
      </c>
      <c r="L1036" s="2" t="str">
        <f>IF(Sheet1[[#This Row],[coverage_amount]]&lt;300000,"Low",IF(Sheet1[[#This Row],[coverage_amount]]&lt;700000,"Medium","High"))</f>
        <v>High</v>
      </c>
      <c r="M1036" s="2" t="str">
        <f>IF(Sheet1[[#This Row],[annual_premium]]&lt;15000,"Low",IF(Sheet1[[#This Row],[annual_premium]]&lt;35000,"Medium","High"))</f>
        <v>Low</v>
      </c>
      <c r="N1036" s="2">
        <f>YEAR(Sheet1[[#This Row],[policy_start_date]])</f>
        <v>2023</v>
      </c>
      <c r="O1036" s="2" t="str">
        <f>TEXT(Sheet1[[#This Row],[policy_start_date]],"mmm")</f>
        <v>May</v>
      </c>
      <c r="P1036" s="2" t="str">
        <f>"Q"&amp;ROUNDUP(MONTH(Sheet1[[#This Row],[policy_start_date]])/3,0)</f>
        <v>Q2</v>
      </c>
      <c r="Q1036" s="2">
        <f ca="1">DATEDIF(Sheet1[[#This Row],[policy_start_date]],TODAY(),"D")</f>
        <v>1182</v>
      </c>
      <c r="R1036" s="2">
        <f>YEAR(Sheet1[[#This Row],[policy_end_date]])</f>
        <v>2024</v>
      </c>
      <c r="S1036" s="2" t="str">
        <f>TEXT(Sheet1[[#This Row],[policy_end_date]],"mmm")</f>
        <v>May</v>
      </c>
      <c r="T1036" s="2" t="str">
        <f>IF(Sheet1[[#This Row],[status]]="Active","Active","Inactive")</f>
        <v>Inactive</v>
      </c>
      <c r="U1036" s="6">
        <f>Sheet1[[#This Row],[coverage_amount]]/Sheet1[[#This Row],[annual_premium]]</f>
        <v>72.016721803923986</v>
      </c>
    </row>
    <row r="1037" spans="1:21" x14ac:dyDescent="0.3">
      <c r="A1037" s="2" t="s">
        <v>2177</v>
      </c>
      <c r="B1037" s="2" t="s">
        <v>2178</v>
      </c>
      <c r="C1037" s="2" t="s">
        <v>35</v>
      </c>
      <c r="D1037" s="51">
        <v>785320.95999999996</v>
      </c>
      <c r="E1037" s="51">
        <v>48285.22</v>
      </c>
      <c r="F1037" s="1">
        <v>44185</v>
      </c>
      <c r="G1037" s="1">
        <v>44681</v>
      </c>
      <c r="H1037" s="2" t="s">
        <v>597</v>
      </c>
      <c r="I1037" s="2" t="s">
        <v>29</v>
      </c>
      <c r="J1037">
        <f>Sheet1[[#This Row],[policy_end_date]]-Sheet1[[#This Row],[policy_start_date]]</f>
        <v>496</v>
      </c>
      <c r="K1037" s="5">
        <f>(Sheet1[[#This Row],[policy_end_date]]-Sheet1[[#This Row],[policy_start_date]])/365</f>
        <v>1.3589041095890411</v>
      </c>
      <c r="L1037" s="2" t="str">
        <f>IF(Sheet1[[#This Row],[coverage_amount]]&lt;300000,"Low",IF(Sheet1[[#This Row],[coverage_amount]]&lt;700000,"Medium","High"))</f>
        <v>High</v>
      </c>
      <c r="M1037" s="2" t="str">
        <f>IF(Sheet1[[#This Row],[annual_premium]]&lt;15000,"Low",IF(Sheet1[[#This Row],[annual_premium]]&lt;35000,"Medium","High"))</f>
        <v>High</v>
      </c>
      <c r="N1037" s="2">
        <f>YEAR(Sheet1[[#This Row],[policy_start_date]])</f>
        <v>2020</v>
      </c>
      <c r="O1037" s="2" t="str">
        <f>TEXT(Sheet1[[#This Row],[policy_start_date]],"mmm")</f>
        <v>Dec</v>
      </c>
      <c r="P1037" s="2" t="str">
        <f>"Q"&amp;ROUNDUP(MONTH(Sheet1[[#This Row],[policy_start_date]])/3,0)</f>
        <v>Q4</v>
      </c>
      <c r="Q1037" s="2">
        <f ca="1">DATEDIF(Sheet1[[#This Row],[policy_start_date]],TODAY(),"D")</f>
        <v>2047</v>
      </c>
      <c r="R1037" s="2">
        <f>YEAR(Sheet1[[#This Row],[policy_end_date]])</f>
        <v>2022</v>
      </c>
      <c r="S1037" s="2" t="str">
        <f>TEXT(Sheet1[[#This Row],[policy_end_date]],"mmm")</f>
        <v>Apr</v>
      </c>
      <c r="T1037" s="2" t="str">
        <f>IF(Sheet1[[#This Row],[status]]="Active","Active","Inactive")</f>
        <v>Inactive</v>
      </c>
      <c r="U1037" s="6">
        <f>Sheet1[[#This Row],[coverage_amount]]/Sheet1[[#This Row],[annual_premium]]</f>
        <v>16.264210041913447</v>
      </c>
    </row>
    <row r="1038" spans="1:21" x14ac:dyDescent="0.3">
      <c r="A1038" s="2" t="s">
        <v>2179</v>
      </c>
      <c r="B1038" s="2" t="s">
        <v>1199</v>
      </c>
      <c r="C1038" s="2" t="s">
        <v>11</v>
      </c>
      <c r="D1038" s="51">
        <v>692379.22</v>
      </c>
      <c r="E1038" s="51">
        <v>9182.18</v>
      </c>
      <c r="F1038" s="1">
        <v>45464</v>
      </c>
      <c r="G1038" s="1">
        <v>45722</v>
      </c>
      <c r="H1038" s="2" t="s">
        <v>1018</v>
      </c>
      <c r="I1038" s="2" t="s">
        <v>29</v>
      </c>
      <c r="J1038">
        <f>Sheet1[[#This Row],[policy_end_date]]-Sheet1[[#This Row],[policy_start_date]]</f>
        <v>258</v>
      </c>
      <c r="K1038" s="5">
        <f>(Sheet1[[#This Row],[policy_end_date]]-Sheet1[[#This Row],[policy_start_date]])/365</f>
        <v>0.70684931506849313</v>
      </c>
      <c r="L1038" s="2" t="str">
        <f>IF(Sheet1[[#This Row],[coverage_amount]]&lt;300000,"Low",IF(Sheet1[[#This Row],[coverage_amount]]&lt;700000,"Medium","High"))</f>
        <v>Medium</v>
      </c>
      <c r="M1038" s="2" t="str">
        <f>IF(Sheet1[[#This Row],[annual_premium]]&lt;15000,"Low",IF(Sheet1[[#This Row],[annual_premium]]&lt;35000,"Medium","High"))</f>
        <v>Low</v>
      </c>
      <c r="N1038" s="2">
        <f>YEAR(Sheet1[[#This Row],[policy_start_date]])</f>
        <v>2024</v>
      </c>
      <c r="O1038" s="2" t="str">
        <f>TEXT(Sheet1[[#This Row],[policy_start_date]],"mmm")</f>
        <v>Jun</v>
      </c>
      <c r="P1038" s="2" t="str">
        <f>"Q"&amp;ROUNDUP(MONTH(Sheet1[[#This Row],[policy_start_date]])/3,0)</f>
        <v>Q2</v>
      </c>
      <c r="Q1038" s="2">
        <f ca="1">DATEDIF(Sheet1[[#This Row],[policy_start_date]],TODAY(),"D")</f>
        <v>768</v>
      </c>
      <c r="R1038" s="2">
        <f>YEAR(Sheet1[[#This Row],[policy_end_date]])</f>
        <v>2025</v>
      </c>
      <c r="S1038" s="2" t="str">
        <f>TEXT(Sheet1[[#This Row],[policy_end_date]],"mmm")</f>
        <v>Mar</v>
      </c>
      <c r="T1038" s="2" t="str">
        <f>IF(Sheet1[[#This Row],[status]]="Active","Active","Inactive")</f>
        <v>Inactive</v>
      </c>
      <c r="U1038" s="6">
        <f>Sheet1[[#This Row],[coverage_amount]]/Sheet1[[#This Row],[annual_premium]]</f>
        <v>75.404666429976317</v>
      </c>
    </row>
    <row r="1039" spans="1:21" x14ac:dyDescent="0.3">
      <c r="A1039" s="2" t="s">
        <v>2180</v>
      </c>
      <c r="B1039" s="2" t="s">
        <v>87</v>
      </c>
      <c r="C1039" s="2" t="s">
        <v>39</v>
      </c>
      <c r="D1039" s="51">
        <v>859924.68</v>
      </c>
      <c r="E1039" s="51">
        <v>8094.05</v>
      </c>
      <c r="F1039" s="1">
        <v>44563</v>
      </c>
      <c r="G1039" s="1">
        <v>44569</v>
      </c>
      <c r="H1039" s="2" t="s">
        <v>383</v>
      </c>
      <c r="I1039" s="2" t="s">
        <v>29</v>
      </c>
      <c r="J1039">
        <f>Sheet1[[#This Row],[policy_end_date]]-Sheet1[[#This Row],[policy_start_date]]</f>
        <v>6</v>
      </c>
      <c r="K1039" s="5">
        <f>(Sheet1[[#This Row],[policy_end_date]]-Sheet1[[#This Row],[policy_start_date]])/365</f>
        <v>1.643835616438356E-2</v>
      </c>
      <c r="L1039" s="2" t="str">
        <f>IF(Sheet1[[#This Row],[coverage_amount]]&lt;300000,"Low",IF(Sheet1[[#This Row],[coverage_amount]]&lt;700000,"Medium","High"))</f>
        <v>High</v>
      </c>
      <c r="M1039" s="2" t="str">
        <f>IF(Sheet1[[#This Row],[annual_premium]]&lt;15000,"Low",IF(Sheet1[[#This Row],[annual_premium]]&lt;35000,"Medium","High"))</f>
        <v>Low</v>
      </c>
      <c r="N1039" s="2">
        <f>YEAR(Sheet1[[#This Row],[policy_start_date]])</f>
        <v>2022</v>
      </c>
      <c r="O1039" s="2" t="str">
        <f>TEXT(Sheet1[[#This Row],[policy_start_date]],"mmm")</f>
        <v>Jan</v>
      </c>
      <c r="P1039" s="2" t="str">
        <f>"Q"&amp;ROUNDUP(MONTH(Sheet1[[#This Row],[policy_start_date]])/3,0)</f>
        <v>Q1</v>
      </c>
      <c r="Q1039" s="2">
        <f ca="1">DATEDIF(Sheet1[[#This Row],[policy_start_date]],TODAY(),"D")</f>
        <v>1669</v>
      </c>
      <c r="R1039" s="2">
        <f>YEAR(Sheet1[[#This Row],[policy_end_date]])</f>
        <v>2022</v>
      </c>
      <c r="S1039" s="2" t="str">
        <f>TEXT(Sheet1[[#This Row],[policy_end_date]],"mmm")</f>
        <v>Jan</v>
      </c>
      <c r="T1039" s="2" t="str">
        <f>IF(Sheet1[[#This Row],[status]]="Active","Active","Inactive")</f>
        <v>Inactive</v>
      </c>
      <c r="U1039" s="6">
        <f>Sheet1[[#This Row],[coverage_amount]]/Sheet1[[#This Row],[annual_premium]]</f>
        <v>106.24158239694592</v>
      </c>
    </row>
    <row r="1040" spans="1:21" x14ac:dyDescent="0.3">
      <c r="A1040" s="2" t="s">
        <v>2181</v>
      </c>
      <c r="B1040" s="2" t="s">
        <v>2182</v>
      </c>
      <c r="C1040" s="2" t="s">
        <v>11</v>
      </c>
      <c r="D1040" s="51">
        <v>233103.44</v>
      </c>
      <c r="E1040" s="51">
        <v>24828.81</v>
      </c>
      <c r="F1040" s="1">
        <v>45313</v>
      </c>
      <c r="G1040" s="1">
        <v>45643</v>
      </c>
      <c r="H1040" s="2" t="s">
        <v>348</v>
      </c>
      <c r="I1040" s="2" t="s">
        <v>13</v>
      </c>
      <c r="J1040">
        <f>Sheet1[[#This Row],[policy_end_date]]-Sheet1[[#This Row],[policy_start_date]]</f>
        <v>330</v>
      </c>
      <c r="K1040" s="5">
        <f>(Sheet1[[#This Row],[policy_end_date]]-Sheet1[[#This Row],[policy_start_date]])/365</f>
        <v>0.90410958904109584</v>
      </c>
      <c r="L1040" s="2" t="str">
        <f>IF(Sheet1[[#This Row],[coverage_amount]]&lt;300000,"Low",IF(Sheet1[[#This Row],[coverage_amount]]&lt;700000,"Medium","High"))</f>
        <v>Low</v>
      </c>
      <c r="M1040" s="2" t="str">
        <f>IF(Sheet1[[#This Row],[annual_premium]]&lt;15000,"Low",IF(Sheet1[[#This Row],[annual_premium]]&lt;35000,"Medium","High"))</f>
        <v>Medium</v>
      </c>
      <c r="N1040" s="2">
        <f>YEAR(Sheet1[[#This Row],[policy_start_date]])</f>
        <v>2024</v>
      </c>
      <c r="O1040" s="2" t="str">
        <f>TEXT(Sheet1[[#This Row],[policy_start_date]],"mmm")</f>
        <v>Jan</v>
      </c>
      <c r="P1040" s="2" t="str">
        <f>"Q"&amp;ROUNDUP(MONTH(Sheet1[[#This Row],[policy_start_date]])/3,0)</f>
        <v>Q1</v>
      </c>
      <c r="Q1040" s="2">
        <f ca="1">DATEDIF(Sheet1[[#This Row],[policy_start_date]],TODAY(),"D")</f>
        <v>919</v>
      </c>
      <c r="R1040" s="2">
        <f>YEAR(Sheet1[[#This Row],[policy_end_date]])</f>
        <v>2024</v>
      </c>
      <c r="S1040" s="2" t="str">
        <f>TEXT(Sheet1[[#This Row],[policy_end_date]],"mmm")</f>
        <v>Dec</v>
      </c>
      <c r="T1040" s="2" t="str">
        <f>IF(Sheet1[[#This Row],[status]]="Active","Active","Inactive")</f>
        <v>Active</v>
      </c>
      <c r="U1040" s="6">
        <f>Sheet1[[#This Row],[coverage_amount]]/Sheet1[[#This Row],[annual_premium]]</f>
        <v>9.3884257844012655</v>
      </c>
    </row>
    <row r="1041" spans="1:21" x14ac:dyDescent="0.3">
      <c r="A1041" s="2" t="s">
        <v>2183</v>
      </c>
      <c r="B1041" s="2" t="s">
        <v>1801</v>
      </c>
      <c r="C1041" s="2" t="s">
        <v>35</v>
      </c>
      <c r="D1041" s="51">
        <v>608981.89</v>
      </c>
      <c r="E1041" s="51">
        <v>13758.12</v>
      </c>
      <c r="F1041" s="1">
        <v>44383</v>
      </c>
      <c r="G1041" s="1">
        <v>45362</v>
      </c>
      <c r="H1041" s="2" t="s">
        <v>683</v>
      </c>
      <c r="I1041" s="2" t="s">
        <v>29</v>
      </c>
      <c r="J1041">
        <f>Sheet1[[#This Row],[policy_end_date]]-Sheet1[[#This Row],[policy_start_date]]</f>
        <v>979</v>
      </c>
      <c r="K1041" s="5">
        <f>(Sheet1[[#This Row],[policy_end_date]]-Sheet1[[#This Row],[policy_start_date]])/365</f>
        <v>2.6821917808219178</v>
      </c>
      <c r="L1041" s="2" t="str">
        <f>IF(Sheet1[[#This Row],[coverage_amount]]&lt;300000,"Low",IF(Sheet1[[#This Row],[coverage_amount]]&lt;700000,"Medium","High"))</f>
        <v>Medium</v>
      </c>
      <c r="M1041" s="2" t="str">
        <f>IF(Sheet1[[#This Row],[annual_premium]]&lt;15000,"Low",IF(Sheet1[[#This Row],[annual_premium]]&lt;35000,"Medium","High"))</f>
        <v>Low</v>
      </c>
      <c r="N1041" s="2">
        <f>YEAR(Sheet1[[#This Row],[policy_start_date]])</f>
        <v>2021</v>
      </c>
      <c r="O1041" s="2" t="str">
        <f>TEXT(Sheet1[[#This Row],[policy_start_date]],"mmm")</f>
        <v>Jul</v>
      </c>
      <c r="P1041" s="2" t="str">
        <f>"Q"&amp;ROUNDUP(MONTH(Sheet1[[#This Row],[policy_start_date]])/3,0)</f>
        <v>Q3</v>
      </c>
      <c r="Q1041" s="2">
        <f ca="1">DATEDIF(Sheet1[[#This Row],[policy_start_date]],TODAY(),"D")</f>
        <v>1849</v>
      </c>
      <c r="R1041" s="2">
        <f>YEAR(Sheet1[[#This Row],[policy_end_date]])</f>
        <v>2024</v>
      </c>
      <c r="S1041" s="2" t="str">
        <f>TEXT(Sheet1[[#This Row],[policy_end_date]],"mmm")</f>
        <v>Mar</v>
      </c>
      <c r="T1041" s="2" t="str">
        <f>IF(Sheet1[[#This Row],[status]]="Active","Active","Inactive")</f>
        <v>Inactive</v>
      </c>
      <c r="U1041" s="6">
        <f>Sheet1[[#This Row],[coverage_amount]]/Sheet1[[#This Row],[annual_premium]]</f>
        <v>44.263452419371248</v>
      </c>
    </row>
    <row r="1042" spans="1:21" x14ac:dyDescent="0.3">
      <c r="A1042" s="2" t="s">
        <v>2184</v>
      </c>
      <c r="B1042" s="2" t="s">
        <v>2185</v>
      </c>
      <c r="C1042" s="2" t="s">
        <v>27</v>
      </c>
      <c r="D1042" s="51">
        <v>795456.71</v>
      </c>
      <c r="E1042" s="51">
        <v>16540.93</v>
      </c>
      <c r="F1042" s="1">
        <v>44731</v>
      </c>
      <c r="G1042" s="1">
        <v>45682</v>
      </c>
      <c r="H1042" s="2" t="s">
        <v>2084</v>
      </c>
      <c r="I1042" s="2" t="s">
        <v>18</v>
      </c>
      <c r="J1042">
        <f>Sheet1[[#This Row],[policy_end_date]]-Sheet1[[#This Row],[policy_start_date]]</f>
        <v>951</v>
      </c>
      <c r="K1042" s="5">
        <f>(Sheet1[[#This Row],[policy_end_date]]-Sheet1[[#This Row],[policy_start_date]])/365</f>
        <v>2.6054794520547944</v>
      </c>
      <c r="L1042" s="2" t="str">
        <f>IF(Sheet1[[#This Row],[coverage_amount]]&lt;300000,"Low",IF(Sheet1[[#This Row],[coverage_amount]]&lt;700000,"Medium","High"))</f>
        <v>High</v>
      </c>
      <c r="M1042" s="2" t="str">
        <f>IF(Sheet1[[#This Row],[annual_premium]]&lt;15000,"Low",IF(Sheet1[[#This Row],[annual_premium]]&lt;35000,"Medium","High"))</f>
        <v>Medium</v>
      </c>
      <c r="N1042" s="2">
        <f>YEAR(Sheet1[[#This Row],[policy_start_date]])</f>
        <v>2022</v>
      </c>
      <c r="O1042" s="2" t="str">
        <f>TEXT(Sheet1[[#This Row],[policy_start_date]],"mmm")</f>
        <v>Jun</v>
      </c>
      <c r="P1042" s="2" t="str">
        <f>"Q"&amp;ROUNDUP(MONTH(Sheet1[[#This Row],[policy_start_date]])/3,0)</f>
        <v>Q2</v>
      </c>
      <c r="Q1042" s="2">
        <f ca="1">DATEDIF(Sheet1[[#This Row],[policy_start_date]],TODAY(),"D")</f>
        <v>1501</v>
      </c>
      <c r="R1042" s="2">
        <f>YEAR(Sheet1[[#This Row],[policy_end_date]])</f>
        <v>2025</v>
      </c>
      <c r="S1042" s="2" t="str">
        <f>TEXT(Sheet1[[#This Row],[policy_end_date]],"mmm")</f>
        <v>Jan</v>
      </c>
      <c r="T1042" s="2" t="str">
        <f>IF(Sheet1[[#This Row],[status]]="Active","Active","Inactive")</f>
        <v>Inactive</v>
      </c>
      <c r="U1042" s="6">
        <f>Sheet1[[#This Row],[coverage_amount]]/Sheet1[[#This Row],[annual_premium]]</f>
        <v>48.090204722467234</v>
      </c>
    </row>
    <row r="1043" spans="1:21" x14ac:dyDescent="0.3">
      <c r="A1043" s="2" t="s">
        <v>2186</v>
      </c>
      <c r="B1043" s="2" t="s">
        <v>2187</v>
      </c>
      <c r="C1043" s="2" t="s">
        <v>35</v>
      </c>
      <c r="D1043" s="51">
        <v>466841.34</v>
      </c>
      <c r="E1043" s="51">
        <v>18248.36</v>
      </c>
      <c r="F1043" s="1">
        <v>44889</v>
      </c>
      <c r="G1043" s="1">
        <v>45036</v>
      </c>
      <c r="H1043" s="2" t="s">
        <v>205</v>
      </c>
      <c r="I1043" s="2" t="s">
        <v>18</v>
      </c>
      <c r="J1043">
        <f>Sheet1[[#This Row],[policy_end_date]]-Sheet1[[#This Row],[policy_start_date]]</f>
        <v>147</v>
      </c>
      <c r="K1043" s="5">
        <f>(Sheet1[[#This Row],[policy_end_date]]-Sheet1[[#This Row],[policy_start_date]])/365</f>
        <v>0.40273972602739727</v>
      </c>
      <c r="L1043" s="2" t="str">
        <f>IF(Sheet1[[#This Row],[coverage_amount]]&lt;300000,"Low",IF(Sheet1[[#This Row],[coverage_amount]]&lt;700000,"Medium","High"))</f>
        <v>Medium</v>
      </c>
      <c r="M1043" s="2" t="str">
        <f>IF(Sheet1[[#This Row],[annual_premium]]&lt;15000,"Low",IF(Sheet1[[#This Row],[annual_premium]]&lt;35000,"Medium","High"))</f>
        <v>Medium</v>
      </c>
      <c r="N1043" s="2">
        <f>YEAR(Sheet1[[#This Row],[policy_start_date]])</f>
        <v>2022</v>
      </c>
      <c r="O1043" s="2" t="str">
        <f>TEXT(Sheet1[[#This Row],[policy_start_date]],"mmm")</f>
        <v>Nov</v>
      </c>
      <c r="P1043" s="2" t="str">
        <f>"Q"&amp;ROUNDUP(MONTH(Sheet1[[#This Row],[policy_start_date]])/3,0)</f>
        <v>Q4</v>
      </c>
      <c r="Q1043" s="2">
        <f ca="1">DATEDIF(Sheet1[[#This Row],[policy_start_date]],TODAY(),"D")</f>
        <v>1343</v>
      </c>
      <c r="R1043" s="2">
        <f>YEAR(Sheet1[[#This Row],[policy_end_date]])</f>
        <v>2023</v>
      </c>
      <c r="S1043" s="2" t="str">
        <f>TEXT(Sheet1[[#This Row],[policy_end_date]],"mmm")</f>
        <v>Apr</v>
      </c>
      <c r="T1043" s="2" t="str">
        <f>IF(Sheet1[[#This Row],[status]]="Active","Active","Inactive")</f>
        <v>Inactive</v>
      </c>
      <c r="U1043" s="6">
        <f>Sheet1[[#This Row],[coverage_amount]]/Sheet1[[#This Row],[annual_premium]]</f>
        <v>25.58264633095796</v>
      </c>
    </row>
    <row r="1044" spans="1:21" x14ac:dyDescent="0.3">
      <c r="A1044" s="2" t="s">
        <v>2188</v>
      </c>
      <c r="B1044" s="2" t="s">
        <v>706</v>
      </c>
      <c r="C1044" s="2" t="s">
        <v>39</v>
      </c>
      <c r="D1044" s="51">
        <v>447943.01</v>
      </c>
      <c r="E1044" s="51">
        <v>23984.37</v>
      </c>
      <c r="F1044" s="1">
        <v>44507</v>
      </c>
      <c r="G1044" s="1">
        <v>45327</v>
      </c>
      <c r="H1044" s="2" t="s">
        <v>1110</v>
      </c>
      <c r="I1044" s="2" t="s">
        <v>29</v>
      </c>
      <c r="J1044">
        <f>Sheet1[[#This Row],[policy_end_date]]-Sheet1[[#This Row],[policy_start_date]]</f>
        <v>820</v>
      </c>
      <c r="K1044" s="5">
        <f>(Sheet1[[#This Row],[policy_end_date]]-Sheet1[[#This Row],[policy_start_date]])/365</f>
        <v>2.2465753424657535</v>
      </c>
      <c r="L1044" s="2" t="str">
        <f>IF(Sheet1[[#This Row],[coverage_amount]]&lt;300000,"Low",IF(Sheet1[[#This Row],[coverage_amount]]&lt;700000,"Medium","High"))</f>
        <v>Medium</v>
      </c>
      <c r="M1044" s="2" t="str">
        <f>IF(Sheet1[[#This Row],[annual_premium]]&lt;15000,"Low",IF(Sheet1[[#This Row],[annual_premium]]&lt;35000,"Medium","High"))</f>
        <v>Medium</v>
      </c>
      <c r="N1044" s="2">
        <f>YEAR(Sheet1[[#This Row],[policy_start_date]])</f>
        <v>2021</v>
      </c>
      <c r="O1044" s="2" t="str">
        <f>TEXT(Sheet1[[#This Row],[policy_start_date]],"mmm")</f>
        <v>Nov</v>
      </c>
      <c r="P1044" s="2" t="str">
        <f>"Q"&amp;ROUNDUP(MONTH(Sheet1[[#This Row],[policy_start_date]])/3,0)</f>
        <v>Q4</v>
      </c>
      <c r="Q1044" s="2">
        <f ca="1">DATEDIF(Sheet1[[#This Row],[policy_start_date]],TODAY(),"D")</f>
        <v>1725</v>
      </c>
      <c r="R1044" s="2">
        <f>YEAR(Sheet1[[#This Row],[policy_end_date]])</f>
        <v>2024</v>
      </c>
      <c r="S1044" s="2" t="str">
        <f>TEXT(Sheet1[[#This Row],[policy_end_date]],"mmm")</f>
        <v>Feb</v>
      </c>
      <c r="T1044" s="2" t="str">
        <f>IF(Sheet1[[#This Row],[status]]="Active","Active","Inactive")</f>
        <v>Inactive</v>
      </c>
      <c r="U1044" s="6">
        <f>Sheet1[[#This Row],[coverage_amount]]/Sheet1[[#This Row],[annual_premium]]</f>
        <v>18.676455124733316</v>
      </c>
    </row>
    <row r="1045" spans="1:21" x14ac:dyDescent="0.3">
      <c r="A1045" s="2" t="s">
        <v>2189</v>
      </c>
      <c r="B1045" s="2" t="s">
        <v>2190</v>
      </c>
      <c r="C1045" s="2" t="s">
        <v>16</v>
      </c>
      <c r="D1045" s="51">
        <v>930189.41</v>
      </c>
      <c r="E1045" s="51">
        <v>46170.69</v>
      </c>
      <c r="F1045" s="1">
        <v>45282</v>
      </c>
      <c r="G1045" s="1">
        <v>45313</v>
      </c>
      <c r="H1045" s="2" t="s">
        <v>909</v>
      </c>
      <c r="I1045" s="2" t="s">
        <v>13</v>
      </c>
      <c r="J1045">
        <f>Sheet1[[#This Row],[policy_end_date]]-Sheet1[[#This Row],[policy_start_date]]</f>
        <v>31</v>
      </c>
      <c r="K1045" s="5">
        <f>(Sheet1[[#This Row],[policy_end_date]]-Sheet1[[#This Row],[policy_start_date]])/365</f>
        <v>8.4931506849315067E-2</v>
      </c>
      <c r="L1045" s="2" t="str">
        <f>IF(Sheet1[[#This Row],[coverage_amount]]&lt;300000,"Low",IF(Sheet1[[#This Row],[coverage_amount]]&lt;700000,"Medium","High"))</f>
        <v>High</v>
      </c>
      <c r="M1045" s="2" t="str">
        <f>IF(Sheet1[[#This Row],[annual_premium]]&lt;15000,"Low",IF(Sheet1[[#This Row],[annual_premium]]&lt;35000,"Medium","High"))</f>
        <v>High</v>
      </c>
      <c r="N1045" s="2">
        <f>YEAR(Sheet1[[#This Row],[policy_start_date]])</f>
        <v>2023</v>
      </c>
      <c r="O1045" s="2" t="str">
        <f>TEXT(Sheet1[[#This Row],[policy_start_date]],"mmm")</f>
        <v>Dec</v>
      </c>
      <c r="P1045" s="2" t="str">
        <f>"Q"&amp;ROUNDUP(MONTH(Sheet1[[#This Row],[policy_start_date]])/3,0)</f>
        <v>Q4</v>
      </c>
      <c r="Q1045" s="2">
        <f ca="1">DATEDIF(Sheet1[[#This Row],[policy_start_date]],TODAY(),"D")</f>
        <v>950</v>
      </c>
      <c r="R1045" s="2">
        <f>YEAR(Sheet1[[#This Row],[policy_end_date]])</f>
        <v>2024</v>
      </c>
      <c r="S1045" s="2" t="str">
        <f>TEXT(Sheet1[[#This Row],[policy_end_date]],"mmm")</f>
        <v>Jan</v>
      </c>
      <c r="T1045" s="2" t="str">
        <f>IF(Sheet1[[#This Row],[status]]="Active","Active","Inactive")</f>
        <v>Active</v>
      </c>
      <c r="U1045" s="6">
        <f>Sheet1[[#This Row],[coverage_amount]]/Sheet1[[#This Row],[annual_premium]]</f>
        <v>20.14675132643675</v>
      </c>
    </row>
    <row r="1046" spans="1:21" x14ac:dyDescent="0.3">
      <c r="A1046" s="2" t="s">
        <v>2191</v>
      </c>
      <c r="B1046" s="2" t="s">
        <v>2192</v>
      </c>
      <c r="C1046" s="2" t="s">
        <v>16</v>
      </c>
      <c r="D1046" s="51">
        <v>735617.68</v>
      </c>
      <c r="E1046" s="51">
        <v>19249.650000000001</v>
      </c>
      <c r="F1046" s="1">
        <v>44071</v>
      </c>
      <c r="G1046" s="1">
        <v>45727</v>
      </c>
      <c r="H1046" s="2" t="s">
        <v>623</v>
      </c>
      <c r="I1046" s="2" t="s">
        <v>29</v>
      </c>
      <c r="J1046">
        <f>Sheet1[[#This Row],[policy_end_date]]-Sheet1[[#This Row],[policy_start_date]]</f>
        <v>1656</v>
      </c>
      <c r="K1046" s="5">
        <f>(Sheet1[[#This Row],[policy_end_date]]-Sheet1[[#This Row],[policy_start_date]])/365</f>
        <v>4.536986301369863</v>
      </c>
      <c r="L1046" s="2" t="str">
        <f>IF(Sheet1[[#This Row],[coverage_amount]]&lt;300000,"Low",IF(Sheet1[[#This Row],[coverage_amount]]&lt;700000,"Medium","High"))</f>
        <v>High</v>
      </c>
      <c r="M1046" s="2" t="str">
        <f>IF(Sheet1[[#This Row],[annual_premium]]&lt;15000,"Low",IF(Sheet1[[#This Row],[annual_premium]]&lt;35000,"Medium","High"))</f>
        <v>Medium</v>
      </c>
      <c r="N1046" s="2">
        <f>YEAR(Sheet1[[#This Row],[policy_start_date]])</f>
        <v>2020</v>
      </c>
      <c r="O1046" s="2" t="str">
        <f>TEXT(Sheet1[[#This Row],[policy_start_date]],"mmm")</f>
        <v>Aug</v>
      </c>
      <c r="P1046" s="2" t="str">
        <f>"Q"&amp;ROUNDUP(MONTH(Sheet1[[#This Row],[policy_start_date]])/3,0)</f>
        <v>Q3</v>
      </c>
      <c r="Q1046" s="2">
        <f ca="1">DATEDIF(Sheet1[[#This Row],[policy_start_date]],TODAY(),"D")</f>
        <v>2161</v>
      </c>
      <c r="R1046" s="2">
        <f>YEAR(Sheet1[[#This Row],[policy_end_date]])</f>
        <v>2025</v>
      </c>
      <c r="S1046" s="2" t="str">
        <f>TEXT(Sheet1[[#This Row],[policy_end_date]],"mmm")</f>
        <v>Mar</v>
      </c>
      <c r="T1046" s="2" t="str">
        <f>IF(Sheet1[[#This Row],[status]]="Active","Active","Inactive")</f>
        <v>Inactive</v>
      </c>
      <c r="U1046" s="6">
        <f>Sheet1[[#This Row],[coverage_amount]]/Sheet1[[#This Row],[annual_premium]]</f>
        <v>38.214600265459374</v>
      </c>
    </row>
    <row r="1047" spans="1:21" x14ac:dyDescent="0.3">
      <c r="A1047" s="2" t="s">
        <v>2193</v>
      </c>
      <c r="B1047" s="2" t="s">
        <v>2194</v>
      </c>
      <c r="C1047" s="2" t="s">
        <v>39</v>
      </c>
      <c r="D1047" s="51">
        <v>371811.66</v>
      </c>
      <c r="E1047" s="51">
        <v>39561.94</v>
      </c>
      <c r="F1047" s="1">
        <v>45437</v>
      </c>
      <c r="G1047" s="1">
        <v>45786</v>
      </c>
      <c r="H1047" s="2" t="s">
        <v>82</v>
      </c>
      <c r="I1047" s="2" t="s">
        <v>29</v>
      </c>
      <c r="J1047">
        <f>Sheet1[[#This Row],[policy_end_date]]-Sheet1[[#This Row],[policy_start_date]]</f>
        <v>349</v>
      </c>
      <c r="K1047" s="5">
        <f>(Sheet1[[#This Row],[policy_end_date]]-Sheet1[[#This Row],[policy_start_date]])/365</f>
        <v>0.95616438356164379</v>
      </c>
      <c r="L1047" s="2" t="str">
        <f>IF(Sheet1[[#This Row],[coverage_amount]]&lt;300000,"Low",IF(Sheet1[[#This Row],[coverage_amount]]&lt;700000,"Medium","High"))</f>
        <v>Medium</v>
      </c>
      <c r="M1047" s="2" t="str">
        <f>IF(Sheet1[[#This Row],[annual_premium]]&lt;15000,"Low",IF(Sheet1[[#This Row],[annual_premium]]&lt;35000,"Medium","High"))</f>
        <v>High</v>
      </c>
      <c r="N1047" s="2">
        <f>YEAR(Sheet1[[#This Row],[policy_start_date]])</f>
        <v>2024</v>
      </c>
      <c r="O1047" s="2" t="str">
        <f>TEXT(Sheet1[[#This Row],[policy_start_date]],"mmm")</f>
        <v>May</v>
      </c>
      <c r="P1047" s="2" t="str">
        <f>"Q"&amp;ROUNDUP(MONTH(Sheet1[[#This Row],[policy_start_date]])/3,0)</f>
        <v>Q2</v>
      </c>
      <c r="Q1047" s="2">
        <f ca="1">DATEDIF(Sheet1[[#This Row],[policy_start_date]],TODAY(),"D")</f>
        <v>795</v>
      </c>
      <c r="R1047" s="2">
        <f>YEAR(Sheet1[[#This Row],[policy_end_date]])</f>
        <v>2025</v>
      </c>
      <c r="S1047" s="2" t="str">
        <f>TEXT(Sheet1[[#This Row],[policy_end_date]],"mmm")</f>
        <v>May</v>
      </c>
      <c r="T1047" s="2" t="str">
        <f>IF(Sheet1[[#This Row],[status]]="Active","Active","Inactive")</f>
        <v>Inactive</v>
      </c>
      <c r="U1047" s="6">
        <f>Sheet1[[#This Row],[coverage_amount]]/Sheet1[[#This Row],[annual_premium]]</f>
        <v>9.3982160632163119</v>
      </c>
    </row>
    <row r="1048" spans="1:21" x14ac:dyDescent="0.3">
      <c r="A1048" s="2" t="s">
        <v>2195</v>
      </c>
      <c r="B1048" s="2" t="s">
        <v>2196</v>
      </c>
      <c r="C1048" s="2" t="s">
        <v>35</v>
      </c>
      <c r="D1048" s="51">
        <v>331361.08</v>
      </c>
      <c r="E1048" s="51">
        <v>24812.240000000002</v>
      </c>
      <c r="F1048" s="1">
        <v>45011</v>
      </c>
      <c r="G1048" s="1">
        <v>45650</v>
      </c>
      <c r="H1048" s="2" t="s">
        <v>1442</v>
      </c>
      <c r="I1048" s="2" t="s">
        <v>13</v>
      </c>
      <c r="J1048">
        <f>Sheet1[[#This Row],[policy_end_date]]-Sheet1[[#This Row],[policy_start_date]]</f>
        <v>639</v>
      </c>
      <c r="K1048" s="5">
        <f>(Sheet1[[#This Row],[policy_end_date]]-Sheet1[[#This Row],[policy_start_date]])/365</f>
        <v>1.7506849315068493</v>
      </c>
      <c r="L1048" s="2" t="str">
        <f>IF(Sheet1[[#This Row],[coverage_amount]]&lt;300000,"Low",IF(Sheet1[[#This Row],[coverage_amount]]&lt;700000,"Medium","High"))</f>
        <v>Medium</v>
      </c>
      <c r="M1048" s="2" t="str">
        <f>IF(Sheet1[[#This Row],[annual_premium]]&lt;15000,"Low",IF(Sheet1[[#This Row],[annual_premium]]&lt;35000,"Medium","High"))</f>
        <v>Medium</v>
      </c>
      <c r="N1048" s="2">
        <f>YEAR(Sheet1[[#This Row],[policy_start_date]])</f>
        <v>2023</v>
      </c>
      <c r="O1048" s="2" t="str">
        <f>TEXT(Sheet1[[#This Row],[policy_start_date]],"mmm")</f>
        <v>Mar</v>
      </c>
      <c r="P1048" s="2" t="str">
        <f>"Q"&amp;ROUNDUP(MONTH(Sheet1[[#This Row],[policy_start_date]])/3,0)</f>
        <v>Q1</v>
      </c>
      <c r="Q1048" s="2">
        <f ca="1">DATEDIF(Sheet1[[#This Row],[policy_start_date]],TODAY(),"D")</f>
        <v>1221</v>
      </c>
      <c r="R1048" s="2">
        <f>YEAR(Sheet1[[#This Row],[policy_end_date]])</f>
        <v>2024</v>
      </c>
      <c r="S1048" s="2" t="str">
        <f>TEXT(Sheet1[[#This Row],[policy_end_date]],"mmm")</f>
        <v>Dec</v>
      </c>
      <c r="T1048" s="2" t="str">
        <f>IF(Sheet1[[#This Row],[status]]="Active","Active","Inactive")</f>
        <v>Active</v>
      </c>
      <c r="U1048" s="6">
        <f>Sheet1[[#This Row],[coverage_amount]]/Sheet1[[#This Row],[annual_premium]]</f>
        <v>13.354742659268167</v>
      </c>
    </row>
    <row r="1049" spans="1:21" x14ac:dyDescent="0.3">
      <c r="A1049" s="2" t="s">
        <v>2197</v>
      </c>
      <c r="B1049" s="2" t="s">
        <v>1385</v>
      </c>
      <c r="C1049" s="2" t="s">
        <v>39</v>
      </c>
      <c r="D1049" s="51">
        <v>843912.24</v>
      </c>
      <c r="E1049" s="51">
        <v>15183.23</v>
      </c>
      <c r="F1049" s="1">
        <v>44158</v>
      </c>
      <c r="G1049" s="1">
        <v>44715</v>
      </c>
      <c r="H1049" s="2" t="s">
        <v>219</v>
      </c>
      <c r="I1049" s="2" t="s">
        <v>13</v>
      </c>
      <c r="J1049">
        <f>Sheet1[[#This Row],[policy_end_date]]-Sheet1[[#This Row],[policy_start_date]]</f>
        <v>557</v>
      </c>
      <c r="K1049" s="5">
        <f>(Sheet1[[#This Row],[policy_end_date]]-Sheet1[[#This Row],[policy_start_date]])/365</f>
        <v>1.526027397260274</v>
      </c>
      <c r="L1049" s="2" t="str">
        <f>IF(Sheet1[[#This Row],[coverage_amount]]&lt;300000,"Low",IF(Sheet1[[#This Row],[coverage_amount]]&lt;700000,"Medium","High"))</f>
        <v>High</v>
      </c>
      <c r="M1049" s="2" t="str">
        <f>IF(Sheet1[[#This Row],[annual_premium]]&lt;15000,"Low",IF(Sheet1[[#This Row],[annual_premium]]&lt;35000,"Medium","High"))</f>
        <v>Medium</v>
      </c>
      <c r="N1049" s="2">
        <f>YEAR(Sheet1[[#This Row],[policy_start_date]])</f>
        <v>2020</v>
      </c>
      <c r="O1049" s="2" t="str">
        <f>TEXT(Sheet1[[#This Row],[policy_start_date]],"mmm")</f>
        <v>Nov</v>
      </c>
      <c r="P1049" s="2" t="str">
        <f>"Q"&amp;ROUNDUP(MONTH(Sheet1[[#This Row],[policy_start_date]])/3,0)</f>
        <v>Q4</v>
      </c>
      <c r="Q1049" s="2">
        <f ca="1">DATEDIF(Sheet1[[#This Row],[policy_start_date]],TODAY(),"D")</f>
        <v>2074</v>
      </c>
      <c r="R1049" s="2">
        <f>YEAR(Sheet1[[#This Row],[policy_end_date]])</f>
        <v>2022</v>
      </c>
      <c r="S1049" s="2" t="str">
        <f>TEXT(Sheet1[[#This Row],[policy_end_date]],"mmm")</f>
        <v>Jun</v>
      </c>
      <c r="T1049" s="2" t="str">
        <f>IF(Sheet1[[#This Row],[status]]="Active","Active","Inactive")</f>
        <v>Active</v>
      </c>
      <c r="U1049" s="6">
        <f>Sheet1[[#This Row],[coverage_amount]]/Sheet1[[#This Row],[annual_premium]]</f>
        <v>55.58186499183639</v>
      </c>
    </row>
    <row r="1050" spans="1:21" x14ac:dyDescent="0.3">
      <c r="A1050" s="2" t="s">
        <v>2198</v>
      </c>
      <c r="B1050" s="2" t="s">
        <v>1988</v>
      </c>
      <c r="C1050" s="2" t="s">
        <v>27</v>
      </c>
      <c r="D1050" s="51">
        <v>834973.92</v>
      </c>
      <c r="E1050" s="51">
        <v>44188.99</v>
      </c>
      <c r="F1050" s="1">
        <v>44144</v>
      </c>
      <c r="G1050" s="1">
        <v>44265</v>
      </c>
      <c r="H1050" s="2" t="s">
        <v>957</v>
      </c>
      <c r="I1050" s="2" t="s">
        <v>29</v>
      </c>
      <c r="J1050">
        <f>Sheet1[[#This Row],[policy_end_date]]-Sheet1[[#This Row],[policy_start_date]]</f>
        <v>121</v>
      </c>
      <c r="K1050" s="5">
        <f>(Sheet1[[#This Row],[policy_end_date]]-Sheet1[[#This Row],[policy_start_date]])/365</f>
        <v>0.33150684931506852</v>
      </c>
      <c r="L1050" s="2" t="str">
        <f>IF(Sheet1[[#This Row],[coverage_amount]]&lt;300000,"Low",IF(Sheet1[[#This Row],[coverage_amount]]&lt;700000,"Medium","High"))</f>
        <v>High</v>
      </c>
      <c r="M1050" s="2" t="str">
        <f>IF(Sheet1[[#This Row],[annual_premium]]&lt;15000,"Low",IF(Sheet1[[#This Row],[annual_premium]]&lt;35000,"Medium","High"))</f>
        <v>High</v>
      </c>
      <c r="N1050" s="2">
        <f>YEAR(Sheet1[[#This Row],[policy_start_date]])</f>
        <v>2020</v>
      </c>
      <c r="O1050" s="2" t="str">
        <f>TEXT(Sheet1[[#This Row],[policy_start_date]],"mmm")</f>
        <v>Nov</v>
      </c>
      <c r="P1050" s="2" t="str">
        <f>"Q"&amp;ROUNDUP(MONTH(Sheet1[[#This Row],[policy_start_date]])/3,0)</f>
        <v>Q4</v>
      </c>
      <c r="Q1050" s="2">
        <f ca="1">DATEDIF(Sheet1[[#This Row],[policy_start_date]],TODAY(),"D")</f>
        <v>2088</v>
      </c>
      <c r="R1050" s="2">
        <f>YEAR(Sheet1[[#This Row],[policy_end_date]])</f>
        <v>2021</v>
      </c>
      <c r="S1050" s="2" t="str">
        <f>TEXT(Sheet1[[#This Row],[policy_end_date]],"mmm")</f>
        <v>Mar</v>
      </c>
      <c r="T1050" s="2" t="str">
        <f>IF(Sheet1[[#This Row],[status]]="Active","Active","Inactive")</f>
        <v>Inactive</v>
      </c>
      <c r="U1050" s="6">
        <f>Sheet1[[#This Row],[coverage_amount]]/Sheet1[[#This Row],[annual_premium]]</f>
        <v>18.895519449528042</v>
      </c>
    </row>
    <row r="1051" spans="1:21" x14ac:dyDescent="0.3">
      <c r="A1051" s="2" t="s">
        <v>2199</v>
      </c>
      <c r="B1051" s="2" t="s">
        <v>181</v>
      </c>
      <c r="C1051" s="2" t="s">
        <v>11</v>
      </c>
      <c r="D1051" s="51">
        <v>826714.29</v>
      </c>
      <c r="E1051" s="51">
        <v>32613.85</v>
      </c>
      <c r="F1051" s="1">
        <v>44892</v>
      </c>
      <c r="G1051" s="1">
        <v>45079</v>
      </c>
      <c r="H1051" s="2" t="s">
        <v>341</v>
      </c>
      <c r="I1051" s="2" t="s">
        <v>13</v>
      </c>
      <c r="J1051">
        <f>Sheet1[[#This Row],[policy_end_date]]-Sheet1[[#This Row],[policy_start_date]]</f>
        <v>187</v>
      </c>
      <c r="K1051" s="5">
        <f>(Sheet1[[#This Row],[policy_end_date]]-Sheet1[[#This Row],[policy_start_date]])/365</f>
        <v>0.51232876712328768</v>
      </c>
      <c r="L1051" s="2" t="str">
        <f>IF(Sheet1[[#This Row],[coverage_amount]]&lt;300000,"Low",IF(Sheet1[[#This Row],[coverage_amount]]&lt;700000,"Medium","High"))</f>
        <v>High</v>
      </c>
      <c r="M1051" s="2" t="str">
        <f>IF(Sheet1[[#This Row],[annual_premium]]&lt;15000,"Low",IF(Sheet1[[#This Row],[annual_premium]]&lt;35000,"Medium","High"))</f>
        <v>Medium</v>
      </c>
      <c r="N1051" s="2">
        <f>YEAR(Sheet1[[#This Row],[policy_start_date]])</f>
        <v>2022</v>
      </c>
      <c r="O1051" s="2" t="str">
        <f>TEXT(Sheet1[[#This Row],[policy_start_date]],"mmm")</f>
        <v>Nov</v>
      </c>
      <c r="P1051" s="2" t="str">
        <f>"Q"&amp;ROUNDUP(MONTH(Sheet1[[#This Row],[policy_start_date]])/3,0)</f>
        <v>Q4</v>
      </c>
      <c r="Q1051" s="2">
        <f ca="1">DATEDIF(Sheet1[[#This Row],[policy_start_date]],TODAY(),"D")</f>
        <v>1340</v>
      </c>
      <c r="R1051" s="2">
        <f>YEAR(Sheet1[[#This Row],[policy_end_date]])</f>
        <v>2023</v>
      </c>
      <c r="S1051" s="2" t="str">
        <f>TEXT(Sheet1[[#This Row],[policy_end_date]],"mmm")</f>
        <v>Jun</v>
      </c>
      <c r="T1051" s="2" t="str">
        <f>IF(Sheet1[[#This Row],[status]]="Active","Active","Inactive")</f>
        <v>Active</v>
      </c>
      <c r="U1051" s="6">
        <f>Sheet1[[#This Row],[coverage_amount]]/Sheet1[[#This Row],[annual_premium]]</f>
        <v>25.348564796857779</v>
      </c>
    </row>
    <row r="1052" spans="1:21" x14ac:dyDescent="0.3">
      <c r="A1052" s="2" t="s">
        <v>2200</v>
      </c>
      <c r="B1052" s="2" t="s">
        <v>2201</v>
      </c>
      <c r="C1052" s="2" t="s">
        <v>11</v>
      </c>
      <c r="D1052" s="51">
        <v>428899.09</v>
      </c>
      <c r="E1052" s="51">
        <v>7192.03</v>
      </c>
      <c r="F1052" s="1">
        <v>45163</v>
      </c>
      <c r="G1052" s="1">
        <v>45600</v>
      </c>
      <c r="H1052" s="2" t="s">
        <v>643</v>
      </c>
      <c r="I1052" s="2" t="s">
        <v>18</v>
      </c>
      <c r="J1052">
        <f>Sheet1[[#This Row],[policy_end_date]]-Sheet1[[#This Row],[policy_start_date]]</f>
        <v>437</v>
      </c>
      <c r="K1052" s="5">
        <f>(Sheet1[[#This Row],[policy_end_date]]-Sheet1[[#This Row],[policy_start_date]])/365</f>
        <v>1.1972602739726028</v>
      </c>
      <c r="L1052" s="2" t="str">
        <f>IF(Sheet1[[#This Row],[coverage_amount]]&lt;300000,"Low",IF(Sheet1[[#This Row],[coverage_amount]]&lt;700000,"Medium","High"))</f>
        <v>Medium</v>
      </c>
      <c r="M1052" s="2" t="str">
        <f>IF(Sheet1[[#This Row],[annual_premium]]&lt;15000,"Low",IF(Sheet1[[#This Row],[annual_premium]]&lt;35000,"Medium","High"))</f>
        <v>Low</v>
      </c>
      <c r="N1052" s="2">
        <f>YEAR(Sheet1[[#This Row],[policy_start_date]])</f>
        <v>2023</v>
      </c>
      <c r="O1052" s="2" t="str">
        <f>TEXT(Sheet1[[#This Row],[policy_start_date]],"mmm")</f>
        <v>Aug</v>
      </c>
      <c r="P1052" s="2" t="str">
        <f>"Q"&amp;ROUNDUP(MONTH(Sheet1[[#This Row],[policy_start_date]])/3,0)</f>
        <v>Q3</v>
      </c>
      <c r="Q1052" s="2">
        <f ca="1">DATEDIF(Sheet1[[#This Row],[policy_start_date]],TODAY(),"D")</f>
        <v>1069</v>
      </c>
      <c r="R1052" s="2">
        <f>YEAR(Sheet1[[#This Row],[policy_end_date]])</f>
        <v>2024</v>
      </c>
      <c r="S1052" s="2" t="str">
        <f>TEXT(Sheet1[[#This Row],[policy_end_date]],"mmm")</f>
        <v>Nov</v>
      </c>
      <c r="T1052" s="2" t="str">
        <f>IF(Sheet1[[#This Row],[status]]="Active","Active","Inactive")</f>
        <v>Inactive</v>
      </c>
      <c r="U1052" s="6">
        <f>Sheet1[[#This Row],[coverage_amount]]/Sheet1[[#This Row],[annual_premium]]</f>
        <v>59.635331053958346</v>
      </c>
    </row>
    <row r="1053" spans="1:21" x14ac:dyDescent="0.3">
      <c r="A1053" s="2" t="s">
        <v>2202</v>
      </c>
      <c r="B1053" s="2" t="s">
        <v>2203</v>
      </c>
      <c r="C1053" s="2" t="s">
        <v>11</v>
      </c>
      <c r="D1053" s="51">
        <v>116325.04</v>
      </c>
      <c r="E1053" s="51">
        <v>10767.27</v>
      </c>
      <c r="F1053" s="1">
        <v>44165</v>
      </c>
      <c r="G1053" s="1">
        <v>44557</v>
      </c>
      <c r="H1053" s="2" t="s">
        <v>76</v>
      </c>
      <c r="I1053" s="2" t="s">
        <v>18</v>
      </c>
      <c r="J1053">
        <f>Sheet1[[#This Row],[policy_end_date]]-Sheet1[[#This Row],[policy_start_date]]</f>
        <v>392</v>
      </c>
      <c r="K1053" s="5">
        <f>(Sheet1[[#This Row],[policy_end_date]]-Sheet1[[#This Row],[policy_start_date]])/365</f>
        <v>1.0739726027397261</v>
      </c>
      <c r="L1053" s="2" t="str">
        <f>IF(Sheet1[[#This Row],[coverage_amount]]&lt;300000,"Low",IF(Sheet1[[#This Row],[coverage_amount]]&lt;700000,"Medium","High"))</f>
        <v>Low</v>
      </c>
      <c r="M1053" s="2" t="str">
        <f>IF(Sheet1[[#This Row],[annual_premium]]&lt;15000,"Low",IF(Sheet1[[#This Row],[annual_premium]]&lt;35000,"Medium","High"))</f>
        <v>Low</v>
      </c>
      <c r="N1053" s="2">
        <f>YEAR(Sheet1[[#This Row],[policy_start_date]])</f>
        <v>2020</v>
      </c>
      <c r="O1053" s="2" t="str">
        <f>TEXT(Sheet1[[#This Row],[policy_start_date]],"mmm")</f>
        <v>Nov</v>
      </c>
      <c r="P1053" s="2" t="str">
        <f>"Q"&amp;ROUNDUP(MONTH(Sheet1[[#This Row],[policy_start_date]])/3,0)</f>
        <v>Q4</v>
      </c>
      <c r="Q1053" s="2">
        <f ca="1">DATEDIF(Sheet1[[#This Row],[policy_start_date]],TODAY(),"D")</f>
        <v>2067</v>
      </c>
      <c r="R1053" s="2">
        <f>YEAR(Sheet1[[#This Row],[policy_end_date]])</f>
        <v>2021</v>
      </c>
      <c r="S1053" s="2" t="str">
        <f>TEXT(Sheet1[[#This Row],[policy_end_date]],"mmm")</f>
        <v>Dec</v>
      </c>
      <c r="T1053" s="2" t="str">
        <f>IF(Sheet1[[#This Row],[status]]="Active","Active","Inactive")</f>
        <v>Inactive</v>
      </c>
      <c r="U1053" s="6">
        <f>Sheet1[[#This Row],[coverage_amount]]/Sheet1[[#This Row],[annual_premium]]</f>
        <v>10.80357788000115</v>
      </c>
    </row>
    <row r="1054" spans="1:21" x14ac:dyDescent="0.3">
      <c r="A1054" s="2" t="s">
        <v>2204</v>
      </c>
      <c r="B1054" s="2" t="s">
        <v>1732</v>
      </c>
      <c r="C1054" s="2" t="s">
        <v>27</v>
      </c>
      <c r="D1054" s="51">
        <v>956149.14</v>
      </c>
      <c r="E1054" s="51">
        <v>31061.17</v>
      </c>
      <c r="F1054" s="1">
        <v>44105</v>
      </c>
      <c r="G1054" s="1">
        <v>45406</v>
      </c>
      <c r="H1054" s="2" t="s">
        <v>1423</v>
      </c>
      <c r="I1054" s="2" t="s">
        <v>18</v>
      </c>
      <c r="J1054">
        <f>Sheet1[[#This Row],[policy_end_date]]-Sheet1[[#This Row],[policy_start_date]]</f>
        <v>1301</v>
      </c>
      <c r="K1054" s="5">
        <f>(Sheet1[[#This Row],[policy_end_date]]-Sheet1[[#This Row],[policy_start_date]])/365</f>
        <v>3.5643835616438357</v>
      </c>
      <c r="L1054" s="2" t="str">
        <f>IF(Sheet1[[#This Row],[coverage_amount]]&lt;300000,"Low",IF(Sheet1[[#This Row],[coverage_amount]]&lt;700000,"Medium","High"))</f>
        <v>High</v>
      </c>
      <c r="M1054" s="2" t="str">
        <f>IF(Sheet1[[#This Row],[annual_premium]]&lt;15000,"Low",IF(Sheet1[[#This Row],[annual_premium]]&lt;35000,"Medium","High"))</f>
        <v>Medium</v>
      </c>
      <c r="N1054" s="2">
        <f>YEAR(Sheet1[[#This Row],[policy_start_date]])</f>
        <v>2020</v>
      </c>
      <c r="O1054" s="2" t="str">
        <f>TEXT(Sheet1[[#This Row],[policy_start_date]],"mmm")</f>
        <v>Oct</v>
      </c>
      <c r="P1054" s="2" t="str">
        <f>"Q"&amp;ROUNDUP(MONTH(Sheet1[[#This Row],[policy_start_date]])/3,0)</f>
        <v>Q4</v>
      </c>
      <c r="Q1054" s="2">
        <f ca="1">DATEDIF(Sheet1[[#This Row],[policy_start_date]],TODAY(),"D")</f>
        <v>2127</v>
      </c>
      <c r="R1054" s="2">
        <f>YEAR(Sheet1[[#This Row],[policy_end_date]])</f>
        <v>2024</v>
      </c>
      <c r="S1054" s="2" t="str">
        <f>TEXT(Sheet1[[#This Row],[policy_end_date]],"mmm")</f>
        <v>Apr</v>
      </c>
      <c r="T1054" s="2" t="str">
        <f>IF(Sheet1[[#This Row],[status]]="Active","Active","Inactive")</f>
        <v>Inactive</v>
      </c>
      <c r="U1054" s="6">
        <f>Sheet1[[#This Row],[coverage_amount]]/Sheet1[[#This Row],[annual_premium]]</f>
        <v>30.782779270710023</v>
      </c>
    </row>
    <row r="1055" spans="1:21" x14ac:dyDescent="0.3">
      <c r="A1055" s="2" t="s">
        <v>2205</v>
      </c>
      <c r="B1055" s="2" t="s">
        <v>1367</v>
      </c>
      <c r="C1055" s="2" t="s">
        <v>39</v>
      </c>
      <c r="D1055" s="51">
        <v>566110.61</v>
      </c>
      <c r="E1055" s="51">
        <v>5059.46</v>
      </c>
      <c r="F1055" s="1">
        <v>44319</v>
      </c>
      <c r="G1055" s="1">
        <v>45637</v>
      </c>
      <c r="H1055" s="2" t="s">
        <v>559</v>
      </c>
      <c r="I1055" s="2" t="s">
        <v>13</v>
      </c>
      <c r="J1055">
        <f>Sheet1[[#This Row],[policy_end_date]]-Sheet1[[#This Row],[policy_start_date]]</f>
        <v>1318</v>
      </c>
      <c r="K1055" s="5">
        <f>(Sheet1[[#This Row],[policy_end_date]]-Sheet1[[#This Row],[policy_start_date]])/365</f>
        <v>3.6109589041095891</v>
      </c>
      <c r="L1055" s="2" t="str">
        <f>IF(Sheet1[[#This Row],[coverage_amount]]&lt;300000,"Low",IF(Sheet1[[#This Row],[coverage_amount]]&lt;700000,"Medium","High"))</f>
        <v>Medium</v>
      </c>
      <c r="M1055" s="2" t="str">
        <f>IF(Sheet1[[#This Row],[annual_premium]]&lt;15000,"Low",IF(Sheet1[[#This Row],[annual_premium]]&lt;35000,"Medium","High"))</f>
        <v>Low</v>
      </c>
      <c r="N1055" s="2">
        <f>YEAR(Sheet1[[#This Row],[policy_start_date]])</f>
        <v>2021</v>
      </c>
      <c r="O1055" s="2" t="str">
        <f>TEXT(Sheet1[[#This Row],[policy_start_date]],"mmm")</f>
        <v>May</v>
      </c>
      <c r="P1055" s="2" t="str">
        <f>"Q"&amp;ROUNDUP(MONTH(Sheet1[[#This Row],[policy_start_date]])/3,0)</f>
        <v>Q2</v>
      </c>
      <c r="Q1055" s="2">
        <f ca="1">DATEDIF(Sheet1[[#This Row],[policy_start_date]],TODAY(),"D")</f>
        <v>1913</v>
      </c>
      <c r="R1055" s="2">
        <f>YEAR(Sheet1[[#This Row],[policy_end_date]])</f>
        <v>2024</v>
      </c>
      <c r="S1055" s="2" t="str">
        <f>TEXT(Sheet1[[#This Row],[policy_end_date]],"mmm")</f>
        <v>Dec</v>
      </c>
      <c r="T1055" s="2" t="str">
        <f>IF(Sheet1[[#This Row],[status]]="Active","Active","Inactive")</f>
        <v>Active</v>
      </c>
      <c r="U1055" s="6">
        <f>Sheet1[[#This Row],[coverage_amount]]/Sheet1[[#This Row],[annual_premium]]</f>
        <v>111.89150818466793</v>
      </c>
    </row>
    <row r="1056" spans="1:21" x14ac:dyDescent="0.3">
      <c r="A1056" s="2" t="s">
        <v>2206</v>
      </c>
      <c r="B1056" s="2" t="s">
        <v>2207</v>
      </c>
      <c r="C1056" s="2" t="s">
        <v>27</v>
      </c>
      <c r="D1056" s="51">
        <v>999774.48</v>
      </c>
      <c r="E1056" s="51">
        <v>16535.61</v>
      </c>
      <c r="F1056" s="1">
        <v>45010</v>
      </c>
      <c r="G1056" s="1">
        <v>45330</v>
      </c>
      <c r="H1056" s="2" t="s">
        <v>451</v>
      </c>
      <c r="I1056" s="2" t="s">
        <v>13</v>
      </c>
      <c r="J1056">
        <f>Sheet1[[#This Row],[policy_end_date]]-Sheet1[[#This Row],[policy_start_date]]</f>
        <v>320</v>
      </c>
      <c r="K1056" s="5">
        <f>(Sheet1[[#This Row],[policy_end_date]]-Sheet1[[#This Row],[policy_start_date]])/365</f>
        <v>0.87671232876712324</v>
      </c>
      <c r="L1056" s="2" t="str">
        <f>IF(Sheet1[[#This Row],[coverage_amount]]&lt;300000,"Low",IF(Sheet1[[#This Row],[coverage_amount]]&lt;700000,"Medium","High"))</f>
        <v>High</v>
      </c>
      <c r="M1056" s="2" t="str">
        <f>IF(Sheet1[[#This Row],[annual_premium]]&lt;15000,"Low",IF(Sheet1[[#This Row],[annual_premium]]&lt;35000,"Medium","High"))</f>
        <v>Medium</v>
      </c>
      <c r="N1056" s="2">
        <f>YEAR(Sheet1[[#This Row],[policy_start_date]])</f>
        <v>2023</v>
      </c>
      <c r="O1056" s="2" t="str">
        <f>TEXT(Sheet1[[#This Row],[policy_start_date]],"mmm")</f>
        <v>Mar</v>
      </c>
      <c r="P1056" s="2" t="str">
        <f>"Q"&amp;ROUNDUP(MONTH(Sheet1[[#This Row],[policy_start_date]])/3,0)</f>
        <v>Q1</v>
      </c>
      <c r="Q1056" s="2">
        <f ca="1">DATEDIF(Sheet1[[#This Row],[policy_start_date]],TODAY(),"D")</f>
        <v>1222</v>
      </c>
      <c r="R1056" s="2">
        <f>YEAR(Sheet1[[#This Row],[policy_end_date]])</f>
        <v>2024</v>
      </c>
      <c r="S1056" s="2" t="str">
        <f>TEXT(Sheet1[[#This Row],[policy_end_date]],"mmm")</f>
        <v>Feb</v>
      </c>
      <c r="T1056" s="2" t="str">
        <f>IF(Sheet1[[#This Row],[status]]="Active","Active","Inactive")</f>
        <v>Active</v>
      </c>
      <c r="U1056" s="6">
        <f>Sheet1[[#This Row],[coverage_amount]]/Sheet1[[#This Row],[annual_premium]]</f>
        <v>60.46190494333139</v>
      </c>
    </row>
    <row r="1057" spans="1:21" x14ac:dyDescent="0.3">
      <c r="A1057" s="2" t="s">
        <v>2208</v>
      </c>
      <c r="B1057" s="2" t="s">
        <v>968</v>
      </c>
      <c r="C1057" s="2" t="s">
        <v>11</v>
      </c>
      <c r="D1057" s="51">
        <v>758322.78</v>
      </c>
      <c r="E1057" s="51">
        <v>39397.19</v>
      </c>
      <c r="F1057" s="1">
        <v>44874</v>
      </c>
      <c r="G1057" s="1">
        <v>44924</v>
      </c>
      <c r="H1057" s="2" t="s">
        <v>748</v>
      </c>
      <c r="I1057" s="2" t="s">
        <v>18</v>
      </c>
      <c r="J1057">
        <f>Sheet1[[#This Row],[policy_end_date]]-Sheet1[[#This Row],[policy_start_date]]</f>
        <v>50</v>
      </c>
      <c r="K1057" s="5">
        <f>(Sheet1[[#This Row],[policy_end_date]]-Sheet1[[#This Row],[policy_start_date]])/365</f>
        <v>0.13698630136986301</v>
      </c>
      <c r="L1057" s="2" t="str">
        <f>IF(Sheet1[[#This Row],[coverage_amount]]&lt;300000,"Low",IF(Sheet1[[#This Row],[coverage_amount]]&lt;700000,"Medium","High"))</f>
        <v>High</v>
      </c>
      <c r="M1057" s="2" t="str">
        <f>IF(Sheet1[[#This Row],[annual_premium]]&lt;15000,"Low",IF(Sheet1[[#This Row],[annual_premium]]&lt;35000,"Medium","High"))</f>
        <v>High</v>
      </c>
      <c r="N1057" s="2">
        <f>YEAR(Sheet1[[#This Row],[policy_start_date]])</f>
        <v>2022</v>
      </c>
      <c r="O1057" s="2" t="str">
        <f>TEXT(Sheet1[[#This Row],[policy_start_date]],"mmm")</f>
        <v>Nov</v>
      </c>
      <c r="P1057" s="2" t="str">
        <f>"Q"&amp;ROUNDUP(MONTH(Sheet1[[#This Row],[policy_start_date]])/3,0)</f>
        <v>Q4</v>
      </c>
      <c r="Q1057" s="2">
        <f ca="1">DATEDIF(Sheet1[[#This Row],[policy_start_date]],TODAY(),"D")</f>
        <v>1358</v>
      </c>
      <c r="R1057" s="2">
        <f>YEAR(Sheet1[[#This Row],[policy_end_date]])</f>
        <v>2022</v>
      </c>
      <c r="S1057" s="2" t="str">
        <f>TEXT(Sheet1[[#This Row],[policy_end_date]],"mmm")</f>
        <v>Dec</v>
      </c>
      <c r="T1057" s="2" t="str">
        <f>IF(Sheet1[[#This Row],[status]]="Active","Active","Inactive")</f>
        <v>Inactive</v>
      </c>
      <c r="U1057" s="6">
        <f>Sheet1[[#This Row],[coverage_amount]]/Sheet1[[#This Row],[annual_premium]]</f>
        <v>19.248143839700241</v>
      </c>
    </row>
    <row r="1058" spans="1:21" x14ac:dyDescent="0.3">
      <c r="A1058" s="2" t="s">
        <v>2209</v>
      </c>
      <c r="B1058" s="2" t="s">
        <v>2210</v>
      </c>
      <c r="C1058" s="2" t="s">
        <v>27</v>
      </c>
      <c r="D1058" s="51">
        <v>357186.27</v>
      </c>
      <c r="E1058" s="51">
        <v>38277.51</v>
      </c>
      <c r="F1058" s="1">
        <v>45031</v>
      </c>
      <c r="G1058" s="1">
        <v>45822</v>
      </c>
      <c r="H1058" s="2" t="s">
        <v>698</v>
      </c>
      <c r="I1058" s="2" t="s">
        <v>13</v>
      </c>
      <c r="J1058">
        <f>Sheet1[[#This Row],[policy_end_date]]-Sheet1[[#This Row],[policy_start_date]]</f>
        <v>791</v>
      </c>
      <c r="K1058" s="5">
        <f>(Sheet1[[#This Row],[policy_end_date]]-Sheet1[[#This Row],[policy_start_date]])/365</f>
        <v>2.1671232876712327</v>
      </c>
      <c r="L1058" s="2" t="str">
        <f>IF(Sheet1[[#This Row],[coverage_amount]]&lt;300000,"Low",IF(Sheet1[[#This Row],[coverage_amount]]&lt;700000,"Medium","High"))</f>
        <v>Medium</v>
      </c>
      <c r="M1058" s="2" t="str">
        <f>IF(Sheet1[[#This Row],[annual_premium]]&lt;15000,"Low",IF(Sheet1[[#This Row],[annual_premium]]&lt;35000,"Medium","High"))</f>
        <v>High</v>
      </c>
      <c r="N1058" s="2">
        <f>YEAR(Sheet1[[#This Row],[policy_start_date]])</f>
        <v>2023</v>
      </c>
      <c r="O1058" s="2" t="str">
        <f>TEXT(Sheet1[[#This Row],[policy_start_date]],"mmm")</f>
        <v>Apr</v>
      </c>
      <c r="P1058" s="2" t="str">
        <f>"Q"&amp;ROUNDUP(MONTH(Sheet1[[#This Row],[policy_start_date]])/3,0)</f>
        <v>Q2</v>
      </c>
      <c r="Q1058" s="2">
        <f ca="1">DATEDIF(Sheet1[[#This Row],[policy_start_date]],TODAY(),"D")</f>
        <v>1201</v>
      </c>
      <c r="R1058" s="2">
        <f>YEAR(Sheet1[[#This Row],[policy_end_date]])</f>
        <v>2025</v>
      </c>
      <c r="S1058" s="2" t="str">
        <f>TEXT(Sheet1[[#This Row],[policy_end_date]],"mmm")</f>
        <v>Jun</v>
      </c>
      <c r="T1058" s="2" t="str">
        <f>IF(Sheet1[[#This Row],[status]]="Active","Active","Inactive")</f>
        <v>Active</v>
      </c>
      <c r="U1058" s="6">
        <f>Sheet1[[#This Row],[coverage_amount]]/Sheet1[[#This Row],[annual_premium]]</f>
        <v>9.3314917819889533</v>
      </c>
    </row>
    <row r="1059" spans="1:21" x14ac:dyDescent="0.3">
      <c r="A1059" s="2" t="s">
        <v>2211</v>
      </c>
      <c r="B1059" s="2" t="s">
        <v>2212</v>
      </c>
      <c r="C1059" s="2" t="s">
        <v>35</v>
      </c>
      <c r="D1059" s="51">
        <v>142458.23000000001</v>
      </c>
      <c r="E1059" s="51">
        <v>49847.09</v>
      </c>
      <c r="F1059" s="1">
        <v>45371</v>
      </c>
      <c r="G1059" s="1">
        <v>45775</v>
      </c>
      <c r="H1059" s="2" t="s">
        <v>1380</v>
      </c>
      <c r="I1059" s="2" t="s">
        <v>13</v>
      </c>
      <c r="J1059">
        <f>Sheet1[[#This Row],[policy_end_date]]-Sheet1[[#This Row],[policy_start_date]]</f>
        <v>404</v>
      </c>
      <c r="K1059" s="5">
        <f>(Sheet1[[#This Row],[policy_end_date]]-Sheet1[[#This Row],[policy_start_date]])/365</f>
        <v>1.106849315068493</v>
      </c>
      <c r="L1059" s="2" t="str">
        <f>IF(Sheet1[[#This Row],[coverage_amount]]&lt;300000,"Low",IF(Sheet1[[#This Row],[coverage_amount]]&lt;700000,"Medium","High"))</f>
        <v>Low</v>
      </c>
      <c r="M1059" s="2" t="str">
        <f>IF(Sheet1[[#This Row],[annual_premium]]&lt;15000,"Low",IF(Sheet1[[#This Row],[annual_premium]]&lt;35000,"Medium","High"))</f>
        <v>High</v>
      </c>
      <c r="N1059" s="2">
        <f>YEAR(Sheet1[[#This Row],[policy_start_date]])</f>
        <v>2024</v>
      </c>
      <c r="O1059" s="2" t="str">
        <f>TEXT(Sheet1[[#This Row],[policy_start_date]],"mmm")</f>
        <v>Mar</v>
      </c>
      <c r="P1059" s="2" t="str">
        <f>"Q"&amp;ROUNDUP(MONTH(Sheet1[[#This Row],[policy_start_date]])/3,0)</f>
        <v>Q1</v>
      </c>
      <c r="Q1059" s="2">
        <f ca="1">DATEDIF(Sheet1[[#This Row],[policy_start_date]],TODAY(),"D")</f>
        <v>861</v>
      </c>
      <c r="R1059" s="2">
        <f>YEAR(Sheet1[[#This Row],[policy_end_date]])</f>
        <v>2025</v>
      </c>
      <c r="S1059" s="2" t="str">
        <f>TEXT(Sheet1[[#This Row],[policy_end_date]],"mmm")</f>
        <v>Apr</v>
      </c>
      <c r="T1059" s="2" t="str">
        <f>IF(Sheet1[[#This Row],[status]]="Active","Active","Inactive")</f>
        <v>Active</v>
      </c>
      <c r="U1059" s="6">
        <f>Sheet1[[#This Row],[coverage_amount]]/Sheet1[[#This Row],[annual_premium]]</f>
        <v>2.8579046439822267</v>
      </c>
    </row>
    <row r="1060" spans="1:21" x14ac:dyDescent="0.3">
      <c r="A1060" s="2" t="s">
        <v>2213</v>
      </c>
      <c r="B1060" s="2" t="s">
        <v>92</v>
      </c>
      <c r="C1060" s="2" t="s">
        <v>27</v>
      </c>
      <c r="D1060" s="51">
        <v>297988.67</v>
      </c>
      <c r="E1060" s="51">
        <v>4078.16</v>
      </c>
      <c r="F1060" s="1">
        <v>45282</v>
      </c>
      <c r="G1060" s="1">
        <v>45560</v>
      </c>
      <c r="H1060" s="2" t="s">
        <v>394</v>
      </c>
      <c r="I1060" s="2" t="s">
        <v>18</v>
      </c>
      <c r="J1060">
        <f>Sheet1[[#This Row],[policy_end_date]]-Sheet1[[#This Row],[policy_start_date]]</f>
        <v>278</v>
      </c>
      <c r="K1060" s="5">
        <f>(Sheet1[[#This Row],[policy_end_date]]-Sheet1[[#This Row],[policy_start_date]])/365</f>
        <v>0.76164383561643834</v>
      </c>
      <c r="L1060" s="2" t="str">
        <f>IF(Sheet1[[#This Row],[coverage_amount]]&lt;300000,"Low",IF(Sheet1[[#This Row],[coverage_amount]]&lt;700000,"Medium","High"))</f>
        <v>Low</v>
      </c>
      <c r="M1060" s="2" t="str">
        <f>IF(Sheet1[[#This Row],[annual_premium]]&lt;15000,"Low",IF(Sheet1[[#This Row],[annual_premium]]&lt;35000,"Medium","High"))</f>
        <v>Low</v>
      </c>
      <c r="N1060" s="2">
        <f>YEAR(Sheet1[[#This Row],[policy_start_date]])</f>
        <v>2023</v>
      </c>
      <c r="O1060" s="2" t="str">
        <f>TEXT(Sheet1[[#This Row],[policy_start_date]],"mmm")</f>
        <v>Dec</v>
      </c>
      <c r="P1060" s="2" t="str">
        <f>"Q"&amp;ROUNDUP(MONTH(Sheet1[[#This Row],[policy_start_date]])/3,0)</f>
        <v>Q4</v>
      </c>
      <c r="Q1060" s="2">
        <f ca="1">DATEDIF(Sheet1[[#This Row],[policy_start_date]],TODAY(),"D")</f>
        <v>950</v>
      </c>
      <c r="R1060" s="2">
        <f>YEAR(Sheet1[[#This Row],[policy_end_date]])</f>
        <v>2024</v>
      </c>
      <c r="S1060" s="2" t="str">
        <f>TEXT(Sheet1[[#This Row],[policy_end_date]],"mmm")</f>
        <v>Sep</v>
      </c>
      <c r="T1060" s="2" t="str">
        <f>IF(Sheet1[[#This Row],[status]]="Active","Active","Inactive")</f>
        <v>Inactive</v>
      </c>
      <c r="U1060" s="6">
        <f>Sheet1[[#This Row],[coverage_amount]]/Sheet1[[#This Row],[annual_premium]]</f>
        <v>73.069391588363374</v>
      </c>
    </row>
    <row r="1061" spans="1:21" x14ac:dyDescent="0.3">
      <c r="A1061" s="2" t="s">
        <v>2214</v>
      </c>
      <c r="B1061" s="2" t="s">
        <v>2215</v>
      </c>
      <c r="C1061" s="2" t="s">
        <v>16</v>
      </c>
      <c r="D1061" s="51">
        <v>624422.81999999995</v>
      </c>
      <c r="E1061" s="51">
        <v>16051.08</v>
      </c>
      <c r="F1061" s="1">
        <v>44324</v>
      </c>
      <c r="G1061" s="1">
        <v>45759</v>
      </c>
      <c r="H1061" s="2" t="s">
        <v>1087</v>
      </c>
      <c r="I1061" s="2" t="s">
        <v>13</v>
      </c>
      <c r="J1061">
        <f>Sheet1[[#This Row],[policy_end_date]]-Sheet1[[#This Row],[policy_start_date]]</f>
        <v>1435</v>
      </c>
      <c r="K1061" s="5">
        <f>(Sheet1[[#This Row],[policy_end_date]]-Sheet1[[#This Row],[policy_start_date]])/365</f>
        <v>3.9315068493150687</v>
      </c>
      <c r="L1061" s="2" t="str">
        <f>IF(Sheet1[[#This Row],[coverage_amount]]&lt;300000,"Low",IF(Sheet1[[#This Row],[coverage_amount]]&lt;700000,"Medium","High"))</f>
        <v>Medium</v>
      </c>
      <c r="M1061" s="2" t="str">
        <f>IF(Sheet1[[#This Row],[annual_premium]]&lt;15000,"Low",IF(Sheet1[[#This Row],[annual_premium]]&lt;35000,"Medium","High"))</f>
        <v>Medium</v>
      </c>
      <c r="N1061" s="2">
        <f>YEAR(Sheet1[[#This Row],[policy_start_date]])</f>
        <v>2021</v>
      </c>
      <c r="O1061" s="2" t="str">
        <f>TEXT(Sheet1[[#This Row],[policy_start_date]],"mmm")</f>
        <v>May</v>
      </c>
      <c r="P1061" s="2" t="str">
        <f>"Q"&amp;ROUNDUP(MONTH(Sheet1[[#This Row],[policy_start_date]])/3,0)</f>
        <v>Q2</v>
      </c>
      <c r="Q1061" s="2">
        <f ca="1">DATEDIF(Sheet1[[#This Row],[policy_start_date]],TODAY(),"D")</f>
        <v>1908</v>
      </c>
      <c r="R1061" s="2">
        <f>YEAR(Sheet1[[#This Row],[policy_end_date]])</f>
        <v>2025</v>
      </c>
      <c r="S1061" s="2" t="str">
        <f>TEXT(Sheet1[[#This Row],[policy_end_date]],"mmm")</f>
        <v>Apr</v>
      </c>
      <c r="T1061" s="2" t="str">
        <f>IF(Sheet1[[#This Row],[status]]="Active","Active","Inactive")</f>
        <v>Active</v>
      </c>
      <c r="U1061" s="6">
        <f>Sheet1[[#This Row],[coverage_amount]]/Sheet1[[#This Row],[annual_premium]]</f>
        <v>38.902230877922229</v>
      </c>
    </row>
    <row r="1062" spans="1:21" x14ac:dyDescent="0.3">
      <c r="A1062" s="2" t="s">
        <v>2216</v>
      </c>
      <c r="B1062" s="2" t="s">
        <v>2217</v>
      </c>
      <c r="C1062" s="2" t="s">
        <v>35</v>
      </c>
      <c r="D1062" s="51">
        <v>158654.81</v>
      </c>
      <c r="E1062" s="51">
        <v>13687.61</v>
      </c>
      <c r="F1062" s="1">
        <v>44144</v>
      </c>
      <c r="G1062" s="1">
        <v>44597</v>
      </c>
      <c r="H1062" s="2" t="s">
        <v>723</v>
      </c>
      <c r="I1062" s="2" t="s">
        <v>18</v>
      </c>
      <c r="J1062">
        <f>Sheet1[[#This Row],[policy_end_date]]-Sheet1[[#This Row],[policy_start_date]]</f>
        <v>453</v>
      </c>
      <c r="K1062" s="5">
        <f>(Sheet1[[#This Row],[policy_end_date]]-Sheet1[[#This Row],[policy_start_date]])/365</f>
        <v>1.2410958904109588</v>
      </c>
      <c r="L1062" s="2" t="str">
        <f>IF(Sheet1[[#This Row],[coverage_amount]]&lt;300000,"Low",IF(Sheet1[[#This Row],[coverage_amount]]&lt;700000,"Medium","High"))</f>
        <v>Low</v>
      </c>
      <c r="M1062" s="2" t="str">
        <f>IF(Sheet1[[#This Row],[annual_premium]]&lt;15000,"Low",IF(Sheet1[[#This Row],[annual_premium]]&lt;35000,"Medium","High"))</f>
        <v>Low</v>
      </c>
      <c r="N1062" s="2">
        <f>YEAR(Sheet1[[#This Row],[policy_start_date]])</f>
        <v>2020</v>
      </c>
      <c r="O1062" s="2" t="str">
        <f>TEXT(Sheet1[[#This Row],[policy_start_date]],"mmm")</f>
        <v>Nov</v>
      </c>
      <c r="P1062" s="2" t="str">
        <f>"Q"&amp;ROUNDUP(MONTH(Sheet1[[#This Row],[policy_start_date]])/3,0)</f>
        <v>Q4</v>
      </c>
      <c r="Q1062" s="2">
        <f ca="1">DATEDIF(Sheet1[[#This Row],[policy_start_date]],TODAY(),"D")</f>
        <v>2088</v>
      </c>
      <c r="R1062" s="2">
        <f>YEAR(Sheet1[[#This Row],[policy_end_date]])</f>
        <v>2022</v>
      </c>
      <c r="S1062" s="2" t="str">
        <f>TEXT(Sheet1[[#This Row],[policy_end_date]],"mmm")</f>
        <v>Feb</v>
      </c>
      <c r="T1062" s="2" t="str">
        <f>IF(Sheet1[[#This Row],[status]]="Active","Active","Inactive")</f>
        <v>Inactive</v>
      </c>
      <c r="U1062" s="6">
        <f>Sheet1[[#This Row],[coverage_amount]]/Sheet1[[#This Row],[annual_premium]]</f>
        <v>11.591125843006923</v>
      </c>
    </row>
    <row r="1063" spans="1:21" x14ac:dyDescent="0.3">
      <c r="A1063" s="2" t="s">
        <v>2218</v>
      </c>
      <c r="B1063" s="2" t="s">
        <v>2219</v>
      </c>
      <c r="C1063" s="2" t="s">
        <v>27</v>
      </c>
      <c r="D1063" s="51">
        <v>117164.05</v>
      </c>
      <c r="E1063" s="51">
        <v>20592.54</v>
      </c>
      <c r="F1063" s="1">
        <v>45025</v>
      </c>
      <c r="G1063" s="1">
        <v>45816</v>
      </c>
      <c r="H1063" s="2" t="s">
        <v>1991</v>
      </c>
      <c r="I1063" s="2" t="s">
        <v>18</v>
      </c>
      <c r="J1063">
        <f>Sheet1[[#This Row],[policy_end_date]]-Sheet1[[#This Row],[policy_start_date]]</f>
        <v>791</v>
      </c>
      <c r="K1063" s="5">
        <f>(Sheet1[[#This Row],[policy_end_date]]-Sheet1[[#This Row],[policy_start_date]])/365</f>
        <v>2.1671232876712327</v>
      </c>
      <c r="L1063" s="2" t="str">
        <f>IF(Sheet1[[#This Row],[coverage_amount]]&lt;300000,"Low",IF(Sheet1[[#This Row],[coverage_amount]]&lt;700000,"Medium","High"))</f>
        <v>Low</v>
      </c>
      <c r="M1063" s="2" t="str">
        <f>IF(Sheet1[[#This Row],[annual_premium]]&lt;15000,"Low",IF(Sheet1[[#This Row],[annual_premium]]&lt;35000,"Medium","High"))</f>
        <v>Medium</v>
      </c>
      <c r="N1063" s="2">
        <f>YEAR(Sheet1[[#This Row],[policy_start_date]])</f>
        <v>2023</v>
      </c>
      <c r="O1063" s="2" t="str">
        <f>TEXT(Sheet1[[#This Row],[policy_start_date]],"mmm")</f>
        <v>Apr</v>
      </c>
      <c r="P1063" s="2" t="str">
        <f>"Q"&amp;ROUNDUP(MONTH(Sheet1[[#This Row],[policy_start_date]])/3,0)</f>
        <v>Q2</v>
      </c>
      <c r="Q1063" s="2">
        <f ca="1">DATEDIF(Sheet1[[#This Row],[policy_start_date]],TODAY(),"D")</f>
        <v>1207</v>
      </c>
      <c r="R1063" s="2">
        <f>YEAR(Sheet1[[#This Row],[policy_end_date]])</f>
        <v>2025</v>
      </c>
      <c r="S1063" s="2" t="str">
        <f>TEXT(Sheet1[[#This Row],[policy_end_date]],"mmm")</f>
        <v>Jun</v>
      </c>
      <c r="T1063" s="2" t="str">
        <f>IF(Sheet1[[#This Row],[status]]="Active","Active","Inactive")</f>
        <v>Inactive</v>
      </c>
      <c r="U1063" s="6">
        <f>Sheet1[[#This Row],[coverage_amount]]/Sheet1[[#This Row],[annual_premium]]</f>
        <v>5.6896356641774153</v>
      </c>
    </row>
    <row r="1064" spans="1:21" x14ac:dyDescent="0.3">
      <c r="A1064" s="2" t="s">
        <v>2220</v>
      </c>
      <c r="B1064" s="2" t="s">
        <v>2187</v>
      </c>
      <c r="C1064" s="2" t="s">
        <v>11</v>
      </c>
      <c r="D1064" s="51">
        <v>559706.32999999996</v>
      </c>
      <c r="E1064" s="51">
        <v>44077.58</v>
      </c>
      <c r="F1064" s="1">
        <v>44718</v>
      </c>
      <c r="G1064" s="1">
        <v>45437</v>
      </c>
      <c r="H1064" s="2" t="s">
        <v>1137</v>
      </c>
      <c r="I1064" s="2" t="s">
        <v>13</v>
      </c>
      <c r="J1064">
        <f>Sheet1[[#This Row],[policy_end_date]]-Sheet1[[#This Row],[policy_start_date]]</f>
        <v>719</v>
      </c>
      <c r="K1064" s="5">
        <f>(Sheet1[[#This Row],[policy_end_date]]-Sheet1[[#This Row],[policy_start_date]])/365</f>
        <v>1.9698630136986301</v>
      </c>
      <c r="L1064" s="2" t="str">
        <f>IF(Sheet1[[#This Row],[coverage_amount]]&lt;300000,"Low",IF(Sheet1[[#This Row],[coverage_amount]]&lt;700000,"Medium","High"))</f>
        <v>Medium</v>
      </c>
      <c r="M1064" s="2" t="str">
        <f>IF(Sheet1[[#This Row],[annual_premium]]&lt;15000,"Low",IF(Sheet1[[#This Row],[annual_premium]]&lt;35000,"Medium","High"))</f>
        <v>High</v>
      </c>
      <c r="N1064" s="2">
        <f>YEAR(Sheet1[[#This Row],[policy_start_date]])</f>
        <v>2022</v>
      </c>
      <c r="O1064" s="2" t="str">
        <f>TEXT(Sheet1[[#This Row],[policy_start_date]],"mmm")</f>
        <v>Jun</v>
      </c>
      <c r="P1064" s="2" t="str">
        <f>"Q"&amp;ROUNDUP(MONTH(Sheet1[[#This Row],[policy_start_date]])/3,0)</f>
        <v>Q2</v>
      </c>
      <c r="Q1064" s="2">
        <f ca="1">DATEDIF(Sheet1[[#This Row],[policy_start_date]],TODAY(),"D")</f>
        <v>1514</v>
      </c>
      <c r="R1064" s="2">
        <f>YEAR(Sheet1[[#This Row],[policy_end_date]])</f>
        <v>2024</v>
      </c>
      <c r="S1064" s="2" t="str">
        <f>TEXT(Sheet1[[#This Row],[policy_end_date]],"mmm")</f>
        <v>May</v>
      </c>
      <c r="T1064" s="2" t="str">
        <f>IF(Sheet1[[#This Row],[status]]="Active","Active","Inactive")</f>
        <v>Active</v>
      </c>
      <c r="U1064" s="6">
        <f>Sheet1[[#This Row],[coverage_amount]]/Sheet1[[#This Row],[annual_premium]]</f>
        <v>12.698209157580791</v>
      </c>
    </row>
    <row r="1065" spans="1:21" x14ac:dyDescent="0.3">
      <c r="A1065" s="2" t="s">
        <v>2221</v>
      </c>
      <c r="B1065" s="2" t="s">
        <v>235</v>
      </c>
      <c r="C1065" s="2" t="s">
        <v>39</v>
      </c>
      <c r="D1065" s="51">
        <v>931716.29</v>
      </c>
      <c r="E1065" s="51">
        <v>18324.439999999999</v>
      </c>
      <c r="F1065" s="1">
        <v>45353</v>
      </c>
      <c r="G1065" s="1">
        <v>45538</v>
      </c>
      <c r="H1065" s="2" t="s">
        <v>2222</v>
      </c>
      <c r="I1065" s="2" t="s">
        <v>18</v>
      </c>
      <c r="J1065">
        <f>Sheet1[[#This Row],[policy_end_date]]-Sheet1[[#This Row],[policy_start_date]]</f>
        <v>185</v>
      </c>
      <c r="K1065" s="5">
        <f>(Sheet1[[#This Row],[policy_end_date]]-Sheet1[[#This Row],[policy_start_date]])/365</f>
        <v>0.50684931506849318</v>
      </c>
      <c r="L1065" s="2" t="str">
        <f>IF(Sheet1[[#This Row],[coverage_amount]]&lt;300000,"Low",IF(Sheet1[[#This Row],[coverage_amount]]&lt;700000,"Medium","High"))</f>
        <v>High</v>
      </c>
      <c r="M1065" s="2" t="str">
        <f>IF(Sheet1[[#This Row],[annual_premium]]&lt;15000,"Low",IF(Sheet1[[#This Row],[annual_premium]]&lt;35000,"Medium","High"))</f>
        <v>Medium</v>
      </c>
      <c r="N1065" s="2">
        <f>YEAR(Sheet1[[#This Row],[policy_start_date]])</f>
        <v>2024</v>
      </c>
      <c r="O1065" s="2" t="str">
        <f>TEXT(Sheet1[[#This Row],[policy_start_date]],"mmm")</f>
        <v>Mar</v>
      </c>
      <c r="P1065" s="2" t="str">
        <f>"Q"&amp;ROUNDUP(MONTH(Sheet1[[#This Row],[policy_start_date]])/3,0)</f>
        <v>Q1</v>
      </c>
      <c r="Q1065" s="2">
        <f ca="1">DATEDIF(Sheet1[[#This Row],[policy_start_date]],TODAY(),"D")</f>
        <v>879</v>
      </c>
      <c r="R1065" s="2">
        <f>YEAR(Sheet1[[#This Row],[policy_end_date]])</f>
        <v>2024</v>
      </c>
      <c r="S1065" s="2" t="str">
        <f>TEXT(Sheet1[[#This Row],[policy_end_date]],"mmm")</f>
        <v>Sep</v>
      </c>
      <c r="T1065" s="2" t="str">
        <f>IF(Sheet1[[#This Row],[status]]="Active","Active","Inactive")</f>
        <v>Inactive</v>
      </c>
      <c r="U1065" s="6">
        <f>Sheet1[[#This Row],[coverage_amount]]/Sheet1[[#This Row],[annual_premium]]</f>
        <v>50.84555326110921</v>
      </c>
    </row>
    <row r="1066" spans="1:21" x14ac:dyDescent="0.3">
      <c r="A1066" s="2" t="s">
        <v>2223</v>
      </c>
      <c r="B1066" s="2" t="s">
        <v>2224</v>
      </c>
      <c r="C1066" s="2" t="s">
        <v>39</v>
      </c>
      <c r="D1066" s="51">
        <v>977654.5</v>
      </c>
      <c r="E1066" s="51">
        <v>28514.47</v>
      </c>
      <c r="F1066" s="1">
        <v>44500</v>
      </c>
      <c r="G1066" s="1">
        <v>45071</v>
      </c>
      <c r="H1066" s="2" t="s">
        <v>893</v>
      </c>
      <c r="I1066" s="2" t="s">
        <v>13</v>
      </c>
      <c r="J1066">
        <f>Sheet1[[#This Row],[policy_end_date]]-Sheet1[[#This Row],[policy_start_date]]</f>
        <v>571</v>
      </c>
      <c r="K1066" s="5">
        <f>(Sheet1[[#This Row],[policy_end_date]]-Sheet1[[#This Row],[policy_start_date]])/365</f>
        <v>1.5643835616438355</v>
      </c>
      <c r="L1066" s="2" t="str">
        <f>IF(Sheet1[[#This Row],[coverage_amount]]&lt;300000,"Low",IF(Sheet1[[#This Row],[coverage_amount]]&lt;700000,"Medium","High"))</f>
        <v>High</v>
      </c>
      <c r="M1066" s="2" t="str">
        <f>IF(Sheet1[[#This Row],[annual_premium]]&lt;15000,"Low",IF(Sheet1[[#This Row],[annual_premium]]&lt;35000,"Medium","High"))</f>
        <v>Medium</v>
      </c>
      <c r="N1066" s="2">
        <f>YEAR(Sheet1[[#This Row],[policy_start_date]])</f>
        <v>2021</v>
      </c>
      <c r="O1066" s="2" t="str">
        <f>TEXT(Sheet1[[#This Row],[policy_start_date]],"mmm")</f>
        <v>Oct</v>
      </c>
      <c r="P1066" s="2" t="str">
        <f>"Q"&amp;ROUNDUP(MONTH(Sheet1[[#This Row],[policy_start_date]])/3,0)</f>
        <v>Q4</v>
      </c>
      <c r="Q1066" s="2">
        <f ca="1">DATEDIF(Sheet1[[#This Row],[policy_start_date]],TODAY(),"D")</f>
        <v>1732</v>
      </c>
      <c r="R1066" s="2">
        <f>YEAR(Sheet1[[#This Row],[policy_end_date]])</f>
        <v>2023</v>
      </c>
      <c r="S1066" s="2" t="str">
        <f>TEXT(Sheet1[[#This Row],[policy_end_date]],"mmm")</f>
        <v>May</v>
      </c>
      <c r="T1066" s="2" t="str">
        <f>IF(Sheet1[[#This Row],[status]]="Active","Active","Inactive")</f>
        <v>Active</v>
      </c>
      <c r="U1066" s="6">
        <f>Sheet1[[#This Row],[coverage_amount]]/Sheet1[[#This Row],[annual_premium]]</f>
        <v>34.286258871373022</v>
      </c>
    </row>
    <row r="1067" spans="1:21" x14ac:dyDescent="0.3">
      <c r="A1067" s="2" t="s">
        <v>2225</v>
      </c>
      <c r="B1067" s="2" t="s">
        <v>2226</v>
      </c>
      <c r="C1067" s="2" t="s">
        <v>35</v>
      </c>
      <c r="D1067" s="51">
        <v>757570.34</v>
      </c>
      <c r="E1067" s="51">
        <v>41705.360000000001</v>
      </c>
      <c r="F1067" s="1">
        <v>44922</v>
      </c>
      <c r="G1067" s="1">
        <v>45041</v>
      </c>
      <c r="H1067" s="2" t="s">
        <v>405</v>
      </c>
      <c r="I1067" s="2" t="s">
        <v>13</v>
      </c>
      <c r="J1067">
        <f>Sheet1[[#This Row],[policy_end_date]]-Sheet1[[#This Row],[policy_start_date]]</f>
        <v>119</v>
      </c>
      <c r="K1067" s="5">
        <f>(Sheet1[[#This Row],[policy_end_date]]-Sheet1[[#This Row],[policy_start_date]])/365</f>
        <v>0.32602739726027397</v>
      </c>
      <c r="L1067" s="2" t="str">
        <f>IF(Sheet1[[#This Row],[coverage_amount]]&lt;300000,"Low",IF(Sheet1[[#This Row],[coverage_amount]]&lt;700000,"Medium","High"))</f>
        <v>High</v>
      </c>
      <c r="M1067" s="2" t="str">
        <f>IF(Sheet1[[#This Row],[annual_premium]]&lt;15000,"Low",IF(Sheet1[[#This Row],[annual_premium]]&lt;35000,"Medium","High"))</f>
        <v>High</v>
      </c>
      <c r="N1067" s="2">
        <f>YEAR(Sheet1[[#This Row],[policy_start_date]])</f>
        <v>2022</v>
      </c>
      <c r="O1067" s="2" t="str">
        <f>TEXT(Sheet1[[#This Row],[policy_start_date]],"mmm")</f>
        <v>Dec</v>
      </c>
      <c r="P1067" s="2" t="str">
        <f>"Q"&amp;ROUNDUP(MONTH(Sheet1[[#This Row],[policy_start_date]])/3,0)</f>
        <v>Q4</v>
      </c>
      <c r="Q1067" s="2">
        <f ca="1">DATEDIF(Sheet1[[#This Row],[policy_start_date]],TODAY(),"D")</f>
        <v>1310</v>
      </c>
      <c r="R1067" s="2">
        <f>YEAR(Sheet1[[#This Row],[policy_end_date]])</f>
        <v>2023</v>
      </c>
      <c r="S1067" s="2" t="str">
        <f>TEXT(Sheet1[[#This Row],[policy_end_date]],"mmm")</f>
        <v>Apr</v>
      </c>
      <c r="T1067" s="2" t="str">
        <f>IF(Sheet1[[#This Row],[status]]="Active","Active","Inactive")</f>
        <v>Active</v>
      </c>
      <c r="U1067" s="6">
        <f>Sheet1[[#This Row],[coverage_amount]]/Sheet1[[#This Row],[annual_premium]]</f>
        <v>18.164819581943423</v>
      </c>
    </row>
    <row r="1068" spans="1:21" x14ac:dyDescent="0.3">
      <c r="A1068" s="2" t="s">
        <v>2227</v>
      </c>
      <c r="B1068" s="2" t="s">
        <v>2228</v>
      </c>
      <c r="C1068" s="2" t="s">
        <v>27</v>
      </c>
      <c r="D1068" s="51">
        <v>975248.12</v>
      </c>
      <c r="E1068" s="51">
        <v>9119.66</v>
      </c>
      <c r="F1068" s="1">
        <v>44956</v>
      </c>
      <c r="G1068" s="1">
        <v>45841</v>
      </c>
      <c r="H1068" s="2" t="s">
        <v>1526</v>
      </c>
      <c r="I1068" s="2" t="s">
        <v>18</v>
      </c>
      <c r="J1068">
        <f>Sheet1[[#This Row],[policy_end_date]]-Sheet1[[#This Row],[policy_start_date]]</f>
        <v>885</v>
      </c>
      <c r="K1068" s="5">
        <f>(Sheet1[[#This Row],[policy_end_date]]-Sheet1[[#This Row],[policy_start_date]])/365</f>
        <v>2.4246575342465753</v>
      </c>
      <c r="L1068" s="2" t="str">
        <f>IF(Sheet1[[#This Row],[coverage_amount]]&lt;300000,"Low",IF(Sheet1[[#This Row],[coverage_amount]]&lt;700000,"Medium","High"))</f>
        <v>High</v>
      </c>
      <c r="M1068" s="2" t="str">
        <f>IF(Sheet1[[#This Row],[annual_premium]]&lt;15000,"Low",IF(Sheet1[[#This Row],[annual_premium]]&lt;35000,"Medium","High"))</f>
        <v>Low</v>
      </c>
      <c r="N1068" s="2">
        <f>YEAR(Sheet1[[#This Row],[policy_start_date]])</f>
        <v>2023</v>
      </c>
      <c r="O1068" s="2" t="str">
        <f>TEXT(Sheet1[[#This Row],[policy_start_date]],"mmm")</f>
        <v>Jan</v>
      </c>
      <c r="P1068" s="2" t="str">
        <f>"Q"&amp;ROUNDUP(MONTH(Sheet1[[#This Row],[policy_start_date]])/3,0)</f>
        <v>Q1</v>
      </c>
      <c r="Q1068" s="2">
        <f ca="1">DATEDIF(Sheet1[[#This Row],[policy_start_date]],TODAY(),"D")</f>
        <v>1276</v>
      </c>
      <c r="R1068" s="2">
        <f>YEAR(Sheet1[[#This Row],[policy_end_date]])</f>
        <v>2025</v>
      </c>
      <c r="S1068" s="2" t="str">
        <f>TEXT(Sheet1[[#This Row],[policy_end_date]],"mmm")</f>
        <v>Jul</v>
      </c>
      <c r="T1068" s="2" t="str">
        <f>IF(Sheet1[[#This Row],[status]]="Active","Active","Inactive")</f>
        <v>Inactive</v>
      </c>
      <c r="U1068" s="6">
        <f>Sheet1[[#This Row],[coverage_amount]]/Sheet1[[#This Row],[annual_premium]]</f>
        <v>106.93908764142523</v>
      </c>
    </row>
    <row r="1069" spans="1:21" x14ac:dyDescent="0.3">
      <c r="A1069" s="2" t="s">
        <v>2229</v>
      </c>
      <c r="B1069" s="2" t="s">
        <v>2230</v>
      </c>
      <c r="C1069" s="2" t="s">
        <v>11</v>
      </c>
      <c r="D1069" s="51">
        <v>203649.78</v>
      </c>
      <c r="E1069" s="51">
        <v>34842.17</v>
      </c>
      <c r="F1069" s="1">
        <v>44313</v>
      </c>
      <c r="G1069" s="1">
        <v>44719</v>
      </c>
      <c r="H1069" s="2" t="s">
        <v>429</v>
      </c>
      <c r="I1069" s="2" t="s">
        <v>18</v>
      </c>
      <c r="J1069">
        <f>Sheet1[[#This Row],[policy_end_date]]-Sheet1[[#This Row],[policy_start_date]]</f>
        <v>406</v>
      </c>
      <c r="K1069" s="5">
        <f>(Sheet1[[#This Row],[policy_end_date]]-Sheet1[[#This Row],[policy_start_date]])/365</f>
        <v>1.1123287671232878</v>
      </c>
      <c r="L1069" s="2" t="str">
        <f>IF(Sheet1[[#This Row],[coverage_amount]]&lt;300000,"Low",IF(Sheet1[[#This Row],[coverage_amount]]&lt;700000,"Medium","High"))</f>
        <v>Low</v>
      </c>
      <c r="M1069" s="2" t="str">
        <f>IF(Sheet1[[#This Row],[annual_premium]]&lt;15000,"Low",IF(Sheet1[[#This Row],[annual_premium]]&lt;35000,"Medium","High"))</f>
        <v>Medium</v>
      </c>
      <c r="N1069" s="2">
        <f>YEAR(Sheet1[[#This Row],[policy_start_date]])</f>
        <v>2021</v>
      </c>
      <c r="O1069" s="2" t="str">
        <f>TEXT(Sheet1[[#This Row],[policy_start_date]],"mmm")</f>
        <v>Apr</v>
      </c>
      <c r="P1069" s="2" t="str">
        <f>"Q"&amp;ROUNDUP(MONTH(Sheet1[[#This Row],[policy_start_date]])/3,0)</f>
        <v>Q2</v>
      </c>
      <c r="Q1069" s="2">
        <f ca="1">DATEDIF(Sheet1[[#This Row],[policy_start_date]],TODAY(),"D")</f>
        <v>1919</v>
      </c>
      <c r="R1069" s="2">
        <f>YEAR(Sheet1[[#This Row],[policy_end_date]])</f>
        <v>2022</v>
      </c>
      <c r="S1069" s="2" t="str">
        <f>TEXT(Sheet1[[#This Row],[policy_end_date]],"mmm")</f>
        <v>Jun</v>
      </c>
      <c r="T1069" s="2" t="str">
        <f>IF(Sheet1[[#This Row],[status]]="Active","Active","Inactive")</f>
        <v>Inactive</v>
      </c>
      <c r="U1069" s="6">
        <f>Sheet1[[#This Row],[coverage_amount]]/Sheet1[[#This Row],[annual_premium]]</f>
        <v>5.8449224029387379</v>
      </c>
    </row>
    <row r="1070" spans="1:21" x14ac:dyDescent="0.3">
      <c r="A1070" s="2" t="s">
        <v>2231</v>
      </c>
      <c r="B1070" s="2" t="s">
        <v>204</v>
      </c>
      <c r="C1070" s="2" t="s">
        <v>27</v>
      </c>
      <c r="D1070" s="51">
        <v>647547.59</v>
      </c>
      <c r="E1070" s="51">
        <v>16670.009999999998</v>
      </c>
      <c r="F1070" s="1">
        <v>44207</v>
      </c>
      <c r="G1070" s="1">
        <v>45247</v>
      </c>
      <c r="H1070" s="2" t="s">
        <v>335</v>
      </c>
      <c r="I1070" s="2" t="s">
        <v>13</v>
      </c>
      <c r="J1070">
        <f>Sheet1[[#This Row],[policy_end_date]]-Sheet1[[#This Row],[policy_start_date]]</f>
        <v>1040</v>
      </c>
      <c r="K1070" s="5">
        <f>(Sheet1[[#This Row],[policy_end_date]]-Sheet1[[#This Row],[policy_start_date]])/365</f>
        <v>2.8493150684931505</v>
      </c>
      <c r="L1070" s="2" t="str">
        <f>IF(Sheet1[[#This Row],[coverage_amount]]&lt;300000,"Low",IF(Sheet1[[#This Row],[coverage_amount]]&lt;700000,"Medium","High"))</f>
        <v>Medium</v>
      </c>
      <c r="M1070" s="2" t="str">
        <f>IF(Sheet1[[#This Row],[annual_premium]]&lt;15000,"Low",IF(Sheet1[[#This Row],[annual_premium]]&lt;35000,"Medium","High"))</f>
        <v>Medium</v>
      </c>
      <c r="N1070" s="2">
        <f>YEAR(Sheet1[[#This Row],[policy_start_date]])</f>
        <v>2021</v>
      </c>
      <c r="O1070" s="2" t="str">
        <f>TEXT(Sheet1[[#This Row],[policy_start_date]],"mmm")</f>
        <v>Jan</v>
      </c>
      <c r="P1070" s="2" t="str">
        <f>"Q"&amp;ROUNDUP(MONTH(Sheet1[[#This Row],[policy_start_date]])/3,0)</f>
        <v>Q1</v>
      </c>
      <c r="Q1070" s="2">
        <f ca="1">DATEDIF(Sheet1[[#This Row],[policy_start_date]],TODAY(),"D")</f>
        <v>2025</v>
      </c>
      <c r="R1070" s="2">
        <f>YEAR(Sheet1[[#This Row],[policy_end_date]])</f>
        <v>2023</v>
      </c>
      <c r="S1070" s="2" t="str">
        <f>TEXT(Sheet1[[#This Row],[policy_end_date]],"mmm")</f>
        <v>Nov</v>
      </c>
      <c r="T1070" s="2" t="str">
        <f>IF(Sheet1[[#This Row],[status]]="Active","Active","Inactive")</f>
        <v>Active</v>
      </c>
      <c r="U1070" s="6">
        <f>Sheet1[[#This Row],[coverage_amount]]/Sheet1[[#This Row],[annual_premium]]</f>
        <v>38.845063080346087</v>
      </c>
    </row>
    <row r="1071" spans="1:21" x14ac:dyDescent="0.3">
      <c r="A1071" s="2" t="s">
        <v>2232</v>
      </c>
      <c r="B1071" s="2" t="s">
        <v>2233</v>
      </c>
      <c r="C1071" s="2" t="s">
        <v>11</v>
      </c>
      <c r="D1071" s="51">
        <v>810654.48</v>
      </c>
      <c r="E1071" s="51">
        <v>41364.44</v>
      </c>
      <c r="F1071" s="1">
        <v>44924</v>
      </c>
      <c r="G1071" s="1">
        <v>45322</v>
      </c>
      <c r="H1071" s="2" t="s">
        <v>1991</v>
      </c>
      <c r="I1071" s="2" t="s">
        <v>29</v>
      </c>
      <c r="J1071">
        <f>Sheet1[[#This Row],[policy_end_date]]-Sheet1[[#This Row],[policy_start_date]]</f>
        <v>398</v>
      </c>
      <c r="K1071" s="5">
        <f>(Sheet1[[#This Row],[policy_end_date]]-Sheet1[[#This Row],[policy_start_date]])/365</f>
        <v>1.0904109589041096</v>
      </c>
      <c r="L1071" s="2" t="str">
        <f>IF(Sheet1[[#This Row],[coverage_amount]]&lt;300000,"Low",IF(Sheet1[[#This Row],[coverage_amount]]&lt;700000,"Medium","High"))</f>
        <v>High</v>
      </c>
      <c r="M1071" s="2" t="str">
        <f>IF(Sheet1[[#This Row],[annual_premium]]&lt;15000,"Low",IF(Sheet1[[#This Row],[annual_premium]]&lt;35000,"Medium","High"))</f>
        <v>High</v>
      </c>
      <c r="N1071" s="2">
        <f>YEAR(Sheet1[[#This Row],[policy_start_date]])</f>
        <v>2022</v>
      </c>
      <c r="O1071" s="2" t="str">
        <f>TEXT(Sheet1[[#This Row],[policy_start_date]],"mmm")</f>
        <v>Dec</v>
      </c>
      <c r="P1071" s="2" t="str">
        <f>"Q"&amp;ROUNDUP(MONTH(Sheet1[[#This Row],[policy_start_date]])/3,0)</f>
        <v>Q4</v>
      </c>
      <c r="Q1071" s="2">
        <f ca="1">DATEDIF(Sheet1[[#This Row],[policy_start_date]],TODAY(),"D")</f>
        <v>1308</v>
      </c>
      <c r="R1071" s="2">
        <f>YEAR(Sheet1[[#This Row],[policy_end_date]])</f>
        <v>2024</v>
      </c>
      <c r="S1071" s="2" t="str">
        <f>TEXT(Sheet1[[#This Row],[policy_end_date]],"mmm")</f>
        <v>Jan</v>
      </c>
      <c r="T1071" s="2" t="str">
        <f>IF(Sheet1[[#This Row],[status]]="Active","Active","Inactive")</f>
        <v>Inactive</v>
      </c>
      <c r="U1071" s="6">
        <f>Sheet1[[#This Row],[coverage_amount]]/Sheet1[[#This Row],[annual_premium]]</f>
        <v>19.597859417412636</v>
      </c>
    </row>
    <row r="1072" spans="1:21" x14ac:dyDescent="0.3">
      <c r="A1072" s="2" t="s">
        <v>2234</v>
      </c>
      <c r="B1072" s="2" t="s">
        <v>2235</v>
      </c>
      <c r="C1072" s="2" t="s">
        <v>39</v>
      </c>
      <c r="D1072" s="51">
        <v>727818.39</v>
      </c>
      <c r="E1072" s="51">
        <v>34585.379999999997</v>
      </c>
      <c r="F1072" s="1">
        <v>44927</v>
      </c>
      <c r="G1072" s="1">
        <v>44988</v>
      </c>
      <c r="H1072" s="2" t="s">
        <v>1110</v>
      </c>
      <c r="I1072" s="2" t="s">
        <v>13</v>
      </c>
      <c r="J1072">
        <f>Sheet1[[#This Row],[policy_end_date]]-Sheet1[[#This Row],[policy_start_date]]</f>
        <v>61</v>
      </c>
      <c r="K1072" s="5">
        <f>(Sheet1[[#This Row],[policy_end_date]]-Sheet1[[#This Row],[policy_start_date]])/365</f>
        <v>0.16712328767123288</v>
      </c>
      <c r="L1072" s="2" t="str">
        <f>IF(Sheet1[[#This Row],[coverage_amount]]&lt;300000,"Low",IF(Sheet1[[#This Row],[coverage_amount]]&lt;700000,"Medium","High"))</f>
        <v>High</v>
      </c>
      <c r="M1072" s="2" t="str">
        <f>IF(Sheet1[[#This Row],[annual_premium]]&lt;15000,"Low",IF(Sheet1[[#This Row],[annual_premium]]&lt;35000,"Medium","High"))</f>
        <v>Medium</v>
      </c>
      <c r="N1072" s="2">
        <f>YEAR(Sheet1[[#This Row],[policy_start_date]])</f>
        <v>2023</v>
      </c>
      <c r="O1072" s="2" t="str">
        <f>TEXT(Sheet1[[#This Row],[policy_start_date]],"mmm")</f>
        <v>Jan</v>
      </c>
      <c r="P1072" s="2" t="str">
        <f>"Q"&amp;ROUNDUP(MONTH(Sheet1[[#This Row],[policy_start_date]])/3,0)</f>
        <v>Q1</v>
      </c>
      <c r="Q1072" s="2">
        <f ca="1">DATEDIF(Sheet1[[#This Row],[policy_start_date]],TODAY(),"D")</f>
        <v>1305</v>
      </c>
      <c r="R1072" s="2">
        <f>YEAR(Sheet1[[#This Row],[policy_end_date]])</f>
        <v>2023</v>
      </c>
      <c r="S1072" s="2" t="str">
        <f>TEXT(Sheet1[[#This Row],[policy_end_date]],"mmm")</f>
        <v>Mar</v>
      </c>
      <c r="T1072" s="2" t="str">
        <f>IF(Sheet1[[#This Row],[status]]="Active","Active","Inactive")</f>
        <v>Active</v>
      </c>
      <c r="U1072" s="6">
        <f>Sheet1[[#This Row],[coverage_amount]]/Sheet1[[#This Row],[annual_premium]]</f>
        <v>21.044105630760747</v>
      </c>
    </row>
    <row r="1073" spans="1:21" x14ac:dyDescent="0.3">
      <c r="A1073" s="2" t="s">
        <v>2236</v>
      </c>
      <c r="B1073" s="2" t="s">
        <v>2237</v>
      </c>
      <c r="C1073" s="2" t="s">
        <v>39</v>
      </c>
      <c r="D1073" s="51">
        <v>356827.93</v>
      </c>
      <c r="E1073" s="51">
        <v>48600.51</v>
      </c>
      <c r="F1073" s="1">
        <v>45275</v>
      </c>
      <c r="G1073" s="1">
        <v>45530</v>
      </c>
      <c r="H1073" s="2" t="s">
        <v>626</v>
      </c>
      <c r="I1073" s="2" t="s">
        <v>18</v>
      </c>
      <c r="J1073">
        <f>Sheet1[[#This Row],[policy_end_date]]-Sheet1[[#This Row],[policy_start_date]]</f>
        <v>255</v>
      </c>
      <c r="K1073" s="5">
        <f>(Sheet1[[#This Row],[policy_end_date]]-Sheet1[[#This Row],[policy_start_date]])/365</f>
        <v>0.69863013698630139</v>
      </c>
      <c r="L1073" s="2" t="str">
        <f>IF(Sheet1[[#This Row],[coverage_amount]]&lt;300000,"Low",IF(Sheet1[[#This Row],[coverage_amount]]&lt;700000,"Medium","High"))</f>
        <v>Medium</v>
      </c>
      <c r="M1073" s="2" t="str">
        <f>IF(Sheet1[[#This Row],[annual_premium]]&lt;15000,"Low",IF(Sheet1[[#This Row],[annual_premium]]&lt;35000,"Medium","High"))</f>
        <v>High</v>
      </c>
      <c r="N1073" s="2">
        <f>YEAR(Sheet1[[#This Row],[policy_start_date]])</f>
        <v>2023</v>
      </c>
      <c r="O1073" s="2" t="str">
        <f>TEXT(Sheet1[[#This Row],[policy_start_date]],"mmm")</f>
        <v>Dec</v>
      </c>
      <c r="P1073" s="2" t="str">
        <f>"Q"&amp;ROUNDUP(MONTH(Sheet1[[#This Row],[policy_start_date]])/3,0)</f>
        <v>Q4</v>
      </c>
      <c r="Q1073" s="2">
        <f ca="1">DATEDIF(Sheet1[[#This Row],[policy_start_date]],TODAY(),"D")</f>
        <v>957</v>
      </c>
      <c r="R1073" s="2">
        <f>YEAR(Sheet1[[#This Row],[policy_end_date]])</f>
        <v>2024</v>
      </c>
      <c r="S1073" s="2" t="str">
        <f>TEXT(Sheet1[[#This Row],[policy_end_date]],"mmm")</f>
        <v>Aug</v>
      </c>
      <c r="T1073" s="2" t="str">
        <f>IF(Sheet1[[#This Row],[status]]="Active","Active","Inactive")</f>
        <v>Inactive</v>
      </c>
      <c r="U1073" s="6">
        <f>Sheet1[[#This Row],[coverage_amount]]/Sheet1[[#This Row],[annual_premium]]</f>
        <v>7.3420614310425956</v>
      </c>
    </row>
    <row r="1074" spans="1:21" x14ac:dyDescent="0.3">
      <c r="A1074" s="2" t="s">
        <v>2238</v>
      </c>
      <c r="B1074" s="2" t="s">
        <v>576</v>
      </c>
      <c r="C1074" s="2" t="s">
        <v>35</v>
      </c>
      <c r="D1074" s="51">
        <v>747527.91</v>
      </c>
      <c r="E1074" s="51">
        <v>14545.6</v>
      </c>
      <c r="F1074" s="1">
        <v>44058</v>
      </c>
      <c r="G1074" s="1">
        <v>44498</v>
      </c>
      <c r="H1074" s="2" t="s">
        <v>2118</v>
      </c>
      <c r="I1074" s="2" t="s">
        <v>18</v>
      </c>
      <c r="J1074">
        <f>Sheet1[[#This Row],[policy_end_date]]-Sheet1[[#This Row],[policy_start_date]]</f>
        <v>440</v>
      </c>
      <c r="K1074" s="5">
        <f>(Sheet1[[#This Row],[policy_end_date]]-Sheet1[[#This Row],[policy_start_date]])/365</f>
        <v>1.2054794520547945</v>
      </c>
      <c r="L1074" s="2" t="str">
        <f>IF(Sheet1[[#This Row],[coverage_amount]]&lt;300000,"Low",IF(Sheet1[[#This Row],[coverage_amount]]&lt;700000,"Medium","High"))</f>
        <v>High</v>
      </c>
      <c r="M1074" s="2" t="str">
        <f>IF(Sheet1[[#This Row],[annual_premium]]&lt;15000,"Low",IF(Sheet1[[#This Row],[annual_premium]]&lt;35000,"Medium","High"))</f>
        <v>Low</v>
      </c>
      <c r="N1074" s="2">
        <f>YEAR(Sheet1[[#This Row],[policy_start_date]])</f>
        <v>2020</v>
      </c>
      <c r="O1074" s="2" t="str">
        <f>TEXT(Sheet1[[#This Row],[policy_start_date]],"mmm")</f>
        <v>Aug</v>
      </c>
      <c r="P1074" s="2" t="str">
        <f>"Q"&amp;ROUNDUP(MONTH(Sheet1[[#This Row],[policy_start_date]])/3,0)</f>
        <v>Q3</v>
      </c>
      <c r="Q1074" s="2">
        <f ca="1">DATEDIF(Sheet1[[#This Row],[policy_start_date]],TODAY(),"D")</f>
        <v>2174</v>
      </c>
      <c r="R1074" s="2">
        <f>YEAR(Sheet1[[#This Row],[policy_end_date]])</f>
        <v>2021</v>
      </c>
      <c r="S1074" s="2" t="str">
        <f>TEXT(Sheet1[[#This Row],[policy_end_date]],"mmm")</f>
        <v>Oct</v>
      </c>
      <c r="T1074" s="2" t="str">
        <f>IF(Sheet1[[#This Row],[status]]="Active","Active","Inactive")</f>
        <v>Inactive</v>
      </c>
      <c r="U1074" s="6">
        <f>Sheet1[[#This Row],[coverage_amount]]/Sheet1[[#This Row],[annual_premium]]</f>
        <v>51.39202989220108</v>
      </c>
    </row>
    <row r="1075" spans="1:21" x14ac:dyDescent="0.3">
      <c r="A1075" s="2" t="s">
        <v>2239</v>
      </c>
      <c r="B1075" s="2" t="s">
        <v>2240</v>
      </c>
      <c r="C1075" s="2" t="s">
        <v>39</v>
      </c>
      <c r="D1075" s="51">
        <v>416379.04</v>
      </c>
      <c r="E1075" s="51">
        <v>15812.41</v>
      </c>
      <c r="F1075" s="1">
        <v>44366</v>
      </c>
      <c r="G1075" s="1">
        <v>45230</v>
      </c>
      <c r="H1075" s="2" t="s">
        <v>158</v>
      </c>
      <c r="I1075" s="2" t="s">
        <v>13</v>
      </c>
      <c r="J1075">
        <f>Sheet1[[#This Row],[policy_end_date]]-Sheet1[[#This Row],[policy_start_date]]</f>
        <v>864</v>
      </c>
      <c r="K1075" s="5">
        <f>(Sheet1[[#This Row],[policy_end_date]]-Sheet1[[#This Row],[policy_start_date]])/365</f>
        <v>2.3671232876712329</v>
      </c>
      <c r="L1075" s="2" t="str">
        <f>IF(Sheet1[[#This Row],[coverage_amount]]&lt;300000,"Low",IF(Sheet1[[#This Row],[coverage_amount]]&lt;700000,"Medium","High"))</f>
        <v>Medium</v>
      </c>
      <c r="M1075" s="2" t="str">
        <f>IF(Sheet1[[#This Row],[annual_premium]]&lt;15000,"Low",IF(Sheet1[[#This Row],[annual_premium]]&lt;35000,"Medium","High"))</f>
        <v>Medium</v>
      </c>
      <c r="N1075" s="2">
        <f>YEAR(Sheet1[[#This Row],[policy_start_date]])</f>
        <v>2021</v>
      </c>
      <c r="O1075" s="2" t="str">
        <f>TEXT(Sheet1[[#This Row],[policy_start_date]],"mmm")</f>
        <v>Jun</v>
      </c>
      <c r="P1075" s="2" t="str">
        <f>"Q"&amp;ROUNDUP(MONTH(Sheet1[[#This Row],[policy_start_date]])/3,0)</f>
        <v>Q2</v>
      </c>
      <c r="Q1075" s="2">
        <f ca="1">DATEDIF(Sheet1[[#This Row],[policy_start_date]],TODAY(),"D")</f>
        <v>1866</v>
      </c>
      <c r="R1075" s="2">
        <f>YEAR(Sheet1[[#This Row],[policy_end_date]])</f>
        <v>2023</v>
      </c>
      <c r="S1075" s="2" t="str">
        <f>TEXT(Sheet1[[#This Row],[policy_end_date]],"mmm")</f>
        <v>Oct</v>
      </c>
      <c r="T1075" s="2" t="str">
        <f>IF(Sheet1[[#This Row],[status]]="Active","Active","Inactive")</f>
        <v>Active</v>
      </c>
      <c r="U1075" s="6">
        <f>Sheet1[[#This Row],[coverage_amount]]/Sheet1[[#This Row],[annual_premium]]</f>
        <v>26.33242118057905</v>
      </c>
    </row>
    <row r="1076" spans="1:21" x14ac:dyDescent="0.3">
      <c r="A1076" s="2" t="s">
        <v>2241</v>
      </c>
      <c r="B1076" s="2" t="s">
        <v>2242</v>
      </c>
      <c r="C1076" s="2" t="s">
        <v>11</v>
      </c>
      <c r="D1076" s="51">
        <v>346401.35</v>
      </c>
      <c r="E1076" s="51">
        <v>44186.93</v>
      </c>
      <c r="F1076" s="1">
        <v>44370</v>
      </c>
      <c r="G1076" s="1">
        <v>44638</v>
      </c>
      <c r="H1076" s="2" t="s">
        <v>1431</v>
      </c>
      <c r="I1076" s="2" t="s">
        <v>18</v>
      </c>
      <c r="J1076">
        <f>Sheet1[[#This Row],[policy_end_date]]-Sheet1[[#This Row],[policy_start_date]]</f>
        <v>268</v>
      </c>
      <c r="K1076" s="5">
        <f>(Sheet1[[#This Row],[policy_end_date]]-Sheet1[[#This Row],[policy_start_date]])/365</f>
        <v>0.73424657534246573</v>
      </c>
      <c r="L1076" s="2" t="str">
        <f>IF(Sheet1[[#This Row],[coverage_amount]]&lt;300000,"Low",IF(Sheet1[[#This Row],[coverage_amount]]&lt;700000,"Medium","High"))</f>
        <v>Medium</v>
      </c>
      <c r="M1076" s="2" t="str">
        <f>IF(Sheet1[[#This Row],[annual_premium]]&lt;15000,"Low",IF(Sheet1[[#This Row],[annual_premium]]&lt;35000,"Medium","High"))</f>
        <v>High</v>
      </c>
      <c r="N1076" s="2">
        <f>YEAR(Sheet1[[#This Row],[policy_start_date]])</f>
        <v>2021</v>
      </c>
      <c r="O1076" s="2" t="str">
        <f>TEXT(Sheet1[[#This Row],[policy_start_date]],"mmm")</f>
        <v>Jun</v>
      </c>
      <c r="P1076" s="2" t="str">
        <f>"Q"&amp;ROUNDUP(MONTH(Sheet1[[#This Row],[policy_start_date]])/3,0)</f>
        <v>Q2</v>
      </c>
      <c r="Q1076" s="2">
        <f ca="1">DATEDIF(Sheet1[[#This Row],[policy_start_date]],TODAY(),"D")</f>
        <v>1862</v>
      </c>
      <c r="R1076" s="2">
        <f>YEAR(Sheet1[[#This Row],[policy_end_date]])</f>
        <v>2022</v>
      </c>
      <c r="S1076" s="2" t="str">
        <f>TEXT(Sheet1[[#This Row],[policy_end_date]],"mmm")</f>
        <v>Mar</v>
      </c>
      <c r="T1076" s="2" t="str">
        <f>IF(Sheet1[[#This Row],[status]]="Active","Active","Inactive")</f>
        <v>Inactive</v>
      </c>
      <c r="U1076" s="6">
        <f>Sheet1[[#This Row],[coverage_amount]]/Sheet1[[#This Row],[annual_premium]]</f>
        <v>7.8394527522052329</v>
      </c>
    </row>
    <row r="1077" spans="1:21" x14ac:dyDescent="0.3">
      <c r="A1077" s="2" t="s">
        <v>2243</v>
      </c>
      <c r="B1077" s="2" t="s">
        <v>2244</v>
      </c>
      <c r="C1077" s="2" t="s">
        <v>11</v>
      </c>
      <c r="D1077" s="51">
        <v>901899.35</v>
      </c>
      <c r="E1077" s="51">
        <v>44561.64</v>
      </c>
      <c r="F1077" s="1">
        <v>44538</v>
      </c>
      <c r="G1077" s="1">
        <v>45583</v>
      </c>
      <c r="H1077" s="2" t="s">
        <v>365</v>
      </c>
      <c r="I1077" s="2" t="s">
        <v>29</v>
      </c>
      <c r="J1077">
        <f>Sheet1[[#This Row],[policy_end_date]]-Sheet1[[#This Row],[policy_start_date]]</f>
        <v>1045</v>
      </c>
      <c r="K1077" s="5">
        <f>(Sheet1[[#This Row],[policy_end_date]]-Sheet1[[#This Row],[policy_start_date]])/365</f>
        <v>2.8630136986301369</v>
      </c>
      <c r="L1077" s="2" t="str">
        <f>IF(Sheet1[[#This Row],[coverage_amount]]&lt;300000,"Low",IF(Sheet1[[#This Row],[coverage_amount]]&lt;700000,"Medium","High"))</f>
        <v>High</v>
      </c>
      <c r="M1077" s="2" t="str">
        <f>IF(Sheet1[[#This Row],[annual_premium]]&lt;15000,"Low",IF(Sheet1[[#This Row],[annual_premium]]&lt;35000,"Medium","High"))</f>
        <v>High</v>
      </c>
      <c r="N1077" s="2">
        <f>YEAR(Sheet1[[#This Row],[policy_start_date]])</f>
        <v>2021</v>
      </c>
      <c r="O1077" s="2" t="str">
        <f>TEXT(Sheet1[[#This Row],[policy_start_date]],"mmm")</f>
        <v>Dec</v>
      </c>
      <c r="P1077" s="2" t="str">
        <f>"Q"&amp;ROUNDUP(MONTH(Sheet1[[#This Row],[policy_start_date]])/3,0)</f>
        <v>Q4</v>
      </c>
      <c r="Q1077" s="2">
        <f ca="1">DATEDIF(Sheet1[[#This Row],[policy_start_date]],TODAY(),"D")</f>
        <v>1694</v>
      </c>
      <c r="R1077" s="2">
        <f>YEAR(Sheet1[[#This Row],[policy_end_date]])</f>
        <v>2024</v>
      </c>
      <c r="S1077" s="2" t="str">
        <f>TEXT(Sheet1[[#This Row],[policy_end_date]],"mmm")</f>
        <v>Oct</v>
      </c>
      <c r="T1077" s="2" t="str">
        <f>IF(Sheet1[[#This Row],[status]]="Active","Active","Inactive")</f>
        <v>Inactive</v>
      </c>
      <c r="U1077" s="6">
        <f>Sheet1[[#This Row],[coverage_amount]]/Sheet1[[#This Row],[annual_premium]]</f>
        <v>20.239366190292817</v>
      </c>
    </row>
    <row r="1078" spans="1:21" x14ac:dyDescent="0.3">
      <c r="A1078" s="2" t="s">
        <v>2245</v>
      </c>
      <c r="B1078" s="2" t="s">
        <v>1933</v>
      </c>
      <c r="C1078" s="2" t="s">
        <v>39</v>
      </c>
      <c r="D1078" s="51">
        <v>566924.6</v>
      </c>
      <c r="E1078" s="51">
        <v>30785.48</v>
      </c>
      <c r="F1078" s="1">
        <v>44964</v>
      </c>
      <c r="G1078" s="1">
        <v>45326</v>
      </c>
      <c r="H1078" s="2" t="s">
        <v>988</v>
      </c>
      <c r="I1078" s="2" t="s">
        <v>13</v>
      </c>
      <c r="J1078">
        <f>Sheet1[[#This Row],[policy_end_date]]-Sheet1[[#This Row],[policy_start_date]]</f>
        <v>362</v>
      </c>
      <c r="K1078" s="5">
        <f>(Sheet1[[#This Row],[policy_end_date]]-Sheet1[[#This Row],[policy_start_date]])/365</f>
        <v>0.99178082191780825</v>
      </c>
      <c r="L1078" s="2" t="str">
        <f>IF(Sheet1[[#This Row],[coverage_amount]]&lt;300000,"Low",IF(Sheet1[[#This Row],[coverage_amount]]&lt;700000,"Medium","High"))</f>
        <v>Medium</v>
      </c>
      <c r="M1078" s="2" t="str">
        <f>IF(Sheet1[[#This Row],[annual_premium]]&lt;15000,"Low",IF(Sheet1[[#This Row],[annual_premium]]&lt;35000,"Medium","High"))</f>
        <v>Medium</v>
      </c>
      <c r="N1078" s="2">
        <f>YEAR(Sheet1[[#This Row],[policy_start_date]])</f>
        <v>2023</v>
      </c>
      <c r="O1078" s="2" t="str">
        <f>TEXT(Sheet1[[#This Row],[policy_start_date]],"mmm")</f>
        <v>Feb</v>
      </c>
      <c r="P1078" s="2" t="str">
        <f>"Q"&amp;ROUNDUP(MONTH(Sheet1[[#This Row],[policy_start_date]])/3,0)</f>
        <v>Q1</v>
      </c>
      <c r="Q1078" s="2">
        <f ca="1">DATEDIF(Sheet1[[#This Row],[policy_start_date]],TODAY(),"D")</f>
        <v>1268</v>
      </c>
      <c r="R1078" s="2">
        <f>YEAR(Sheet1[[#This Row],[policy_end_date]])</f>
        <v>2024</v>
      </c>
      <c r="S1078" s="2" t="str">
        <f>TEXT(Sheet1[[#This Row],[policy_end_date]],"mmm")</f>
        <v>Feb</v>
      </c>
      <c r="T1078" s="2" t="str">
        <f>IF(Sheet1[[#This Row],[status]]="Active","Active","Inactive")</f>
        <v>Active</v>
      </c>
      <c r="U1078" s="6">
        <f>Sheet1[[#This Row],[coverage_amount]]/Sheet1[[#This Row],[annual_premium]]</f>
        <v>18.415324367201681</v>
      </c>
    </row>
    <row r="1079" spans="1:21" x14ac:dyDescent="0.3">
      <c r="A1079" s="2" t="s">
        <v>2246</v>
      </c>
      <c r="B1079" s="2" t="s">
        <v>687</v>
      </c>
      <c r="C1079" s="2" t="s">
        <v>11</v>
      </c>
      <c r="D1079" s="51">
        <v>688342.05</v>
      </c>
      <c r="E1079" s="51">
        <v>11468.67</v>
      </c>
      <c r="F1079" s="1">
        <v>44592</v>
      </c>
      <c r="G1079" s="1">
        <v>45358</v>
      </c>
      <c r="H1079" s="2" t="s">
        <v>332</v>
      </c>
      <c r="I1079" s="2" t="s">
        <v>13</v>
      </c>
      <c r="J1079">
        <f>Sheet1[[#This Row],[policy_end_date]]-Sheet1[[#This Row],[policy_start_date]]</f>
        <v>766</v>
      </c>
      <c r="K1079" s="5">
        <f>(Sheet1[[#This Row],[policy_end_date]]-Sheet1[[#This Row],[policy_start_date]])/365</f>
        <v>2.0986301369863014</v>
      </c>
      <c r="L1079" s="2" t="str">
        <f>IF(Sheet1[[#This Row],[coverage_amount]]&lt;300000,"Low",IF(Sheet1[[#This Row],[coverage_amount]]&lt;700000,"Medium","High"))</f>
        <v>Medium</v>
      </c>
      <c r="M1079" s="2" t="str">
        <f>IF(Sheet1[[#This Row],[annual_premium]]&lt;15000,"Low",IF(Sheet1[[#This Row],[annual_premium]]&lt;35000,"Medium","High"))</f>
        <v>Low</v>
      </c>
      <c r="N1079" s="2">
        <f>YEAR(Sheet1[[#This Row],[policy_start_date]])</f>
        <v>2022</v>
      </c>
      <c r="O1079" s="2" t="str">
        <f>TEXT(Sheet1[[#This Row],[policy_start_date]],"mmm")</f>
        <v>Jan</v>
      </c>
      <c r="P1079" s="2" t="str">
        <f>"Q"&amp;ROUNDUP(MONTH(Sheet1[[#This Row],[policy_start_date]])/3,0)</f>
        <v>Q1</v>
      </c>
      <c r="Q1079" s="2">
        <f ca="1">DATEDIF(Sheet1[[#This Row],[policy_start_date]],TODAY(),"D")</f>
        <v>1640</v>
      </c>
      <c r="R1079" s="2">
        <f>YEAR(Sheet1[[#This Row],[policy_end_date]])</f>
        <v>2024</v>
      </c>
      <c r="S1079" s="2" t="str">
        <f>TEXT(Sheet1[[#This Row],[policy_end_date]],"mmm")</f>
        <v>Mar</v>
      </c>
      <c r="T1079" s="2" t="str">
        <f>IF(Sheet1[[#This Row],[status]]="Active","Active","Inactive")</f>
        <v>Active</v>
      </c>
      <c r="U1079" s="6">
        <f>Sheet1[[#This Row],[coverage_amount]]/Sheet1[[#This Row],[annual_premium]]</f>
        <v>60.019344004143463</v>
      </c>
    </row>
    <row r="1080" spans="1:21" x14ac:dyDescent="0.3">
      <c r="A1080" s="2" t="s">
        <v>2247</v>
      </c>
      <c r="B1080" s="2" t="s">
        <v>2248</v>
      </c>
      <c r="C1080" s="2" t="s">
        <v>35</v>
      </c>
      <c r="D1080" s="51">
        <v>842629.1</v>
      </c>
      <c r="E1080" s="51">
        <v>10125.299999999999</v>
      </c>
      <c r="F1080" s="1">
        <v>44710</v>
      </c>
      <c r="G1080" s="1">
        <v>45010</v>
      </c>
      <c r="H1080" s="2" t="s">
        <v>2249</v>
      </c>
      <c r="I1080" s="2" t="s">
        <v>29</v>
      </c>
      <c r="J1080">
        <f>Sheet1[[#This Row],[policy_end_date]]-Sheet1[[#This Row],[policy_start_date]]</f>
        <v>300</v>
      </c>
      <c r="K1080" s="5">
        <f>(Sheet1[[#This Row],[policy_end_date]]-Sheet1[[#This Row],[policy_start_date]])/365</f>
        <v>0.82191780821917804</v>
      </c>
      <c r="L1080" s="2" t="str">
        <f>IF(Sheet1[[#This Row],[coverage_amount]]&lt;300000,"Low",IF(Sheet1[[#This Row],[coverage_amount]]&lt;700000,"Medium","High"))</f>
        <v>High</v>
      </c>
      <c r="M1080" s="2" t="str">
        <f>IF(Sheet1[[#This Row],[annual_premium]]&lt;15000,"Low",IF(Sheet1[[#This Row],[annual_premium]]&lt;35000,"Medium","High"))</f>
        <v>Low</v>
      </c>
      <c r="N1080" s="2">
        <f>YEAR(Sheet1[[#This Row],[policy_start_date]])</f>
        <v>2022</v>
      </c>
      <c r="O1080" s="2" t="str">
        <f>TEXT(Sheet1[[#This Row],[policy_start_date]],"mmm")</f>
        <v>May</v>
      </c>
      <c r="P1080" s="2" t="str">
        <f>"Q"&amp;ROUNDUP(MONTH(Sheet1[[#This Row],[policy_start_date]])/3,0)</f>
        <v>Q2</v>
      </c>
      <c r="Q1080" s="2">
        <f ca="1">DATEDIF(Sheet1[[#This Row],[policy_start_date]],TODAY(),"D")</f>
        <v>1522</v>
      </c>
      <c r="R1080" s="2">
        <f>YEAR(Sheet1[[#This Row],[policy_end_date]])</f>
        <v>2023</v>
      </c>
      <c r="S1080" s="2" t="str">
        <f>TEXT(Sheet1[[#This Row],[policy_end_date]],"mmm")</f>
        <v>Mar</v>
      </c>
      <c r="T1080" s="2" t="str">
        <f>IF(Sheet1[[#This Row],[status]]="Active","Active","Inactive")</f>
        <v>Inactive</v>
      </c>
      <c r="U1080" s="6">
        <f>Sheet1[[#This Row],[coverage_amount]]/Sheet1[[#This Row],[annual_premium]]</f>
        <v>83.220161377934488</v>
      </c>
    </row>
    <row r="1081" spans="1:21" x14ac:dyDescent="0.3">
      <c r="A1081" s="2" t="s">
        <v>2250</v>
      </c>
      <c r="B1081" s="2" t="s">
        <v>2251</v>
      </c>
      <c r="C1081" s="2" t="s">
        <v>27</v>
      </c>
      <c r="D1081" s="51">
        <v>889686.52</v>
      </c>
      <c r="E1081" s="51">
        <v>21228.23</v>
      </c>
      <c r="F1081" s="1">
        <v>45272</v>
      </c>
      <c r="G1081" s="1">
        <v>45608</v>
      </c>
      <c r="H1081" s="2" t="s">
        <v>397</v>
      </c>
      <c r="I1081" s="2" t="s">
        <v>18</v>
      </c>
      <c r="J1081">
        <f>Sheet1[[#This Row],[policy_end_date]]-Sheet1[[#This Row],[policy_start_date]]</f>
        <v>336</v>
      </c>
      <c r="K1081" s="5">
        <f>(Sheet1[[#This Row],[policy_end_date]]-Sheet1[[#This Row],[policy_start_date]])/365</f>
        <v>0.92054794520547945</v>
      </c>
      <c r="L1081" s="2" t="str">
        <f>IF(Sheet1[[#This Row],[coverage_amount]]&lt;300000,"Low",IF(Sheet1[[#This Row],[coverage_amount]]&lt;700000,"Medium","High"))</f>
        <v>High</v>
      </c>
      <c r="M1081" s="2" t="str">
        <f>IF(Sheet1[[#This Row],[annual_premium]]&lt;15000,"Low",IF(Sheet1[[#This Row],[annual_premium]]&lt;35000,"Medium","High"))</f>
        <v>Medium</v>
      </c>
      <c r="N1081" s="2">
        <f>YEAR(Sheet1[[#This Row],[policy_start_date]])</f>
        <v>2023</v>
      </c>
      <c r="O1081" s="2" t="str">
        <f>TEXT(Sheet1[[#This Row],[policy_start_date]],"mmm")</f>
        <v>Dec</v>
      </c>
      <c r="P1081" s="2" t="str">
        <f>"Q"&amp;ROUNDUP(MONTH(Sheet1[[#This Row],[policy_start_date]])/3,0)</f>
        <v>Q4</v>
      </c>
      <c r="Q1081" s="2">
        <f ca="1">DATEDIF(Sheet1[[#This Row],[policy_start_date]],TODAY(),"D")</f>
        <v>960</v>
      </c>
      <c r="R1081" s="2">
        <f>YEAR(Sheet1[[#This Row],[policy_end_date]])</f>
        <v>2024</v>
      </c>
      <c r="S1081" s="2" t="str">
        <f>TEXT(Sheet1[[#This Row],[policy_end_date]],"mmm")</f>
        <v>Nov</v>
      </c>
      <c r="T1081" s="2" t="str">
        <f>IF(Sheet1[[#This Row],[status]]="Active","Active","Inactive")</f>
        <v>Inactive</v>
      </c>
      <c r="U1081" s="6">
        <f>Sheet1[[#This Row],[coverage_amount]]/Sheet1[[#This Row],[annual_premium]]</f>
        <v>41.910537053725157</v>
      </c>
    </row>
    <row r="1082" spans="1:21" x14ac:dyDescent="0.3">
      <c r="A1082" s="2" t="s">
        <v>2252</v>
      </c>
      <c r="B1082" s="2" t="s">
        <v>2253</v>
      </c>
      <c r="C1082" s="2" t="s">
        <v>16</v>
      </c>
      <c r="D1082" s="51">
        <v>335718.49</v>
      </c>
      <c r="E1082" s="51">
        <v>21125.1</v>
      </c>
      <c r="F1082" s="1">
        <v>45272</v>
      </c>
      <c r="G1082" s="1">
        <v>45369</v>
      </c>
      <c r="H1082" s="2" t="s">
        <v>755</v>
      </c>
      <c r="I1082" s="2" t="s">
        <v>29</v>
      </c>
      <c r="J1082">
        <f>Sheet1[[#This Row],[policy_end_date]]-Sheet1[[#This Row],[policy_start_date]]</f>
        <v>97</v>
      </c>
      <c r="K1082" s="5">
        <f>(Sheet1[[#This Row],[policy_end_date]]-Sheet1[[#This Row],[policy_start_date]])/365</f>
        <v>0.26575342465753427</v>
      </c>
      <c r="L1082" s="2" t="str">
        <f>IF(Sheet1[[#This Row],[coverage_amount]]&lt;300000,"Low",IF(Sheet1[[#This Row],[coverage_amount]]&lt;700000,"Medium","High"))</f>
        <v>Medium</v>
      </c>
      <c r="M1082" s="2" t="str">
        <f>IF(Sheet1[[#This Row],[annual_premium]]&lt;15000,"Low",IF(Sheet1[[#This Row],[annual_premium]]&lt;35000,"Medium","High"))</f>
        <v>Medium</v>
      </c>
      <c r="N1082" s="2">
        <f>YEAR(Sheet1[[#This Row],[policy_start_date]])</f>
        <v>2023</v>
      </c>
      <c r="O1082" s="2" t="str">
        <f>TEXT(Sheet1[[#This Row],[policy_start_date]],"mmm")</f>
        <v>Dec</v>
      </c>
      <c r="P1082" s="2" t="str">
        <f>"Q"&amp;ROUNDUP(MONTH(Sheet1[[#This Row],[policy_start_date]])/3,0)</f>
        <v>Q4</v>
      </c>
      <c r="Q1082" s="2">
        <f ca="1">DATEDIF(Sheet1[[#This Row],[policy_start_date]],TODAY(),"D")</f>
        <v>960</v>
      </c>
      <c r="R1082" s="2">
        <f>YEAR(Sheet1[[#This Row],[policy_end_date]])</f>
        <v>2024</v>
      </c>
      <c r="S1082" s="2" t="str">
        <f>TEXT(Sheet1[[#This Row],[policy_end_date]],"mmm")</f>
        <v>Mar</v>
      </c>
      <c r="T1082" s="2" t="str">
        <f>IF(Sheet1[[#This Row],[status]]="Active","Active","Inactive")</f>
        <v>Inactive</v>
      </c>
      <c r="U1082" s="6">
        <f>Sheet1[[#This Row],[coverage_amount]]/Sheet1[[#This Row],[annual_premium]]</f>
        <v>15.891924298583202</v>
      </c>
    </row>
    <row r="1083" spans="1:21" x14ac:dyDescent="0.3">
      <c r="A1083" s="2" t="s">
        <v>2254</v>
      </c>
      <c r="B1083" s="2" t="s">
        <v>1590</v>
      </c>
      <c r="C1083" s="2" t="s">
        <v>16</v>
      </c>
      <c r="D1083" s="51">
        <v>162169.99</v>
      </c>
      <c r="E1083" s="51">
        <v>16510.73</v>
      </c>
      <c r="F1083" s="1">
        <v>44309</v>
      </c>
      <c r="G1083" s="1">
        <v>44596</v>
      </c>
      <c r="H1083" s="2" t="s">
        <v>605</v>
      </c>
      <c r="I1083" s="2" t="s">
        <v>13</v>
      </c>
      <c r="J1083">
        <f>Sheet1[[#This Row],[policy_end_date]]-Sheet1[[#This Row],[policy_start_date]]</f>
        <v>287</v>
      </c>
      <c r="K1083" s="5">
        <f>(Sheet1[[#This Row],[policy_end_date]]-Sheet1[[#This Row],[policy_start_date]])/365</f>
        <v>0.78630136986301369</v>
      </c>
      <c r="L1083" s="2" t="str">
        <f>IF(Sheet1[[#This Row],[coverage_amount]]&lt;300000,"Low",IF(Sheet1[[#This Row],[coverage_amount]]&lt;700000,"Medium","High"))</f>
        <v>Low</v>
      </c>
      <c r="M1083" s="2" t="str">
        <f>IF(Sheet1[[#This Row],[annual_premium]]&lt;15000,"Low",IF(Sheet1[[#This Row],[annual_premium]]&lt;35000,"Medium","High"))</f>
        <v>Medium</v>
      </c>
      <c r="N1083" s="2">
        <f>YEAR(Sheet1[[#This Row],[policy_start_date]])</f>
        <v>2021</v>
      </c>
      <c r="O1083" s="2" t="str">
        <f>TEXT(Sheet1[[#This Row],[policy_start_date]],"mmm")</f>
        <v>Apr</v>
      </c>
      <c r="P1083" s="2" t="str">
        <f>"Q"&amp;ROUNDUP(MONTH(Sheet1[[#This Row],[policy_start_date]])/3,0)</f>
        <v>Q2</v>
      </c>
      <c r="Q1083" s="2">
        <f ca="1">DATEDIF(Sheet1[[#This Row],[policy_start_date]],TODAY(),"D")</f>
        <v>1923</v>
      </c>
      <c r="R1083" s="2">
        <f>YEAR(Sheet1[[#This Row],[policy_end_date]])</f>
        <v>2022</v>
      </c>
      <c r="S1083" s="2" t="str">
        <f>TEXT(Sheet1[[#This Row],[policy_end_date]],"mmm")</f>
        <v>Feb</v>
      </c>
      <c r="T1083" s="2" t="str">
        <f>IF(Sheet1[[#This Row],[status]]="Active","Active","Inactive")</f>
        <v>Active</v>
      </c>
      <c r="U1083" s="6">
        <f>Sheet1[[#This Row],[coverage_amount]]/Sheet1[[#This Row],[annual_premium]]</f>
        <v>9.8220969030442618</v>
      </c>
    </row>
    <row r="1084" spans="1:21" x14ac:dyDescent="0.3">
      <c r="A1084" s="2" t="s">
        <v>2255</v>
      </c>
      <c r="B1084" s="2" t="s">
        <v>2256</v>
      </c>
      <c r="C1084" s="2" t="s">
        <v>39</v>
      </c>
      <c r="D1084" s="51">
        <v>413245.78</v>
      </c>
      <c r="E1084" s="51">
        <v>16664.57</v>
      </c>
      <c r="F1084" s="1">
        <v>44414</v>
      </c>
      <c r="G1084" s="1">
        <v>45405</v>
      </c>
      <c r="H1084" s="2" t="s">
        <v>432</v>
      </c>
      <c r="I1084" s="2" t="s">
        <v>29</v>
      </c>
      <c r="J1084">
        <f>Sheet1[[#This Row],[policy_end_date]]-Sheet1[[#This Row],[policy_start_date]]</f>
        <v>991</v>
      </c>
      <c r="K1084" s="5">
        <f>(Sheet1[[#This Row],[policy_end_date]]-Sheet1[[#This Row],[policy_start_date]])/365</f>
        <v>2.7150684931506848</v>
      </c>
      <c r="L1084" s="2" t="str">
        <f>IF(Sheet1[[#This Row],[coverage_amount]]&lt;300000,"Low",IF(Sheet1[[#This Row],[coverage_amount]]&lt;700000,"Medium","High"))</f>
        <v>Medium</v>
      </c>
      <c r="M1084" s="2" t="str">
        <f>IF(Sheet1[[#This Row],[annual_premium]]&lt;15000,"Low",IF(Sheet1[[#This Row],[annual_premium]]&lt;35000,"Medium","High"))</f>
        <v>Medium</v>
      </c>
      <c r="N1084" s="2">
        <f>YEAR(Sheet1[[#This Row],[policy_start_date]])</f>
        <v>2021</v>
      </c>
      <c r="O1084" s="2" t="str">
        <f>TEXT(Sheet1[[#This Row],[policy_start_date]],"mmm")</f>
        <v>Aug</v>
      </c>
      <c r="P1084" s="2" t="str">
        <f>"Q"&amp;ROUNDUP(MONTH(Sheet1[[#This Row],[policy_start_date]])/3,0)</f>
        <v>Q3</v>
      </c>
      <c r="Q1084" s="2">
        <f ca="1">DATEDIF(Sheet1[[#This Row],[policy_start_date]],TODAY(),"D")</f>
        <v>1818</v>
      </c>
      <c r="R1084" s="2">
        <f>YEAR(Sheet1[[#This Row],[policy_end_date]])</f>
        <v>2024</v>
      </c>
      <c r="S1084" s="2" t="str">
        <f>TEXT(Sheet1[[#This Row],[policy_end_date]],"mmm")</f>
        <v>Apr</v>
      </c>
      <c r="T1084" s="2" t="str">
        <f>IF(Sheet1[[#This Row],[status]]="Active","Active","Inactive")</f>
        <v>Inactive</v>
      </c>
      <c r="U1084" s="6">
        <f>Sheet1[[#This Row],[coverage_amount]]/Sheet1[[#This Row],[annual_premium]]</f>
        <v>24.797866371589549</v>
      </c>
    </row>
    <row r="1085" spans="1:21" x14ac:dyDescent="0.3">
      <c r="A1085" s="2" t="s">
        <v>2257</v>
      </c>
      <c r="B1085" s="2" t="s">
        <v>2258</v>
      </c>
      <c r="C1085" s="2" t="s">
        <v>35</v>
      </c>
      <c r="D1085" s="51">
        <v>457504.88</v>
      </c>
      <c r="E1085" s="51">
        <v>30580.400000000001</v>
      </c>
      <c r="F1085" s="1">
        <v>44443</v>
      </c>
      <c r="G1085" s="1">
        <v>45809</v>
      </c>
      <c r="H1085" s="2" t="s">
        <v>164</v>
      </c>
      <c r="I1085" s="2" t="s">
        <v>13</v>
      </c>
      <c r="J1085">
        <f>Sheet1[[#This Row],[policy_end_date]]-Sheet1[[#This Row],[policy_start_date]]</f>
        <v>1366</v>
      </c>
      <c r="K1085" s="5">
        <f>(Sheet1[[#This Row],[policy_end_date]]-Sheet1[[#This Row],[policy_start_date]])/365</f>
        <v>3.7424657534246575</v>
      </c>
      <c r="L1085" s="2" t="str">
        <f>IF(Sheet1[[#This Row],[coverage_amount]]&lt;300000,"Low",IF(Sheet1[[#This Row],[coverage_amount]]&lt;700000,"Medium","High"))</f>
        <v>Medium</v>
      </c>
      <c r="M1085" s="2" t="str">
        <f>IF(Sheet1[[#This Row],[annual_premium]]&lt;15000,"Low",IF(Sheet1[[#This Row],[annual_premium]]&lt;35000,"Medium","High"))</f>
        <v>Medium</v>
      </c>
      <c r="N1085" s="2">
        <f>YEAR(Sheet1[[#This Row],[policy_start_date]])</f>
        <v>2021</v>
      </c>
      <c r="O1085" s="2" t="str">
        <f>TEXT(Sheet1[[#This Row],[policy_start_date]],"mmm")</f>
        <v>Sep</v>
      </c>
      <c r="P1085" s="2" t="str">
        <f>"Q"&amp;ROUNDUP(MONTH(Sheet1[[#This Row],[policy_start_date]])/3,0)</f>
        <v>Q3</v>
      </c>
      <c r="Q1085" s="2">
        <f ca="1">DATEDIF(Sheet1[[#This Row],[policy_start_date]],TODAY(),"D")</f>
        <v>1789</v>
      </c>
      <c r="R1085" s="2">
        <f>YEAR(Sheet1[[#This Row],[policy_end_date]])</f>
        <v>2025</v>
      </c>
      <c r="S1085" s="2" t="str">
        <f>TEXT(Sheet1[[#This Row],[policy_end_date]],"mmm")</f>
        <v>Jun</v>
      </c>
      <c r="T1085" s="2" t="str">
        <f>IF(Sheet1[[#This Row],[status]]="Active","Active","Inactive")</f>
        <v>Active</v>
      </c>
      <c r="U1085" s="6">
        <f>Sheet1[[#This Row],[coverage_amount]]/Sheet1[[#This Row],[annual_premium]]</f>
        <v>14.960722554315836</v>
      </c>
    </row>
    <row r="1086" spans="1:21" x14ac:dyDescent="0.3">
      <c r="A1086" s="2" t="s">
        <v>2259</v>
      </c>
      <c r="B1086" s="2" t="s">
        <v>1693</v>
      </c>
      <c r="C1086" s="2" t="s">
        <v>39</v>
      </c>
      <c r="D1086" s="51">
        <v>114750.75</v>
      </c>
      <c r="E1086" s="51">
        <v>17243.919999999998</v>
      </c>
      <c r="F1086" s="1">
        <v>45207</v>
      </c>
      <c r="G1086" s="1">
        <v>45697</v>
      </c>
      <c r="H1086" s="2" t="s">
        <v>456</v>
      </c>
      <c r="I1086" s="2" t="s">
        <v>18</v>
      </c>
      <c r="J1086">
        <f>Sheet1[[#This Row],[policy_end_date]]-Sheet1[[#This Row],[policy_start_date]]</f>
        <v>490</v>
      </c>
      <c r="K1086" s="5">
        <f>(Sheet1[[#This Row],[policy_end_date]]-Sheet1[[#This Row],[policy_start_date]])/365</f>
        <v>1.3424657534246576</v>
      </c>
      <c r="L1086" s="2" t="str">
        <f>IF(Sheet1[[#This Row],[coverage_amount]]&lt;300000,"Low",IF(Sheet1[[#This Row],[coverage_amount]]&lt;700000,"Medium","High"))</f>
        <v>Low</v>
      </c>
      <c r="M1086" s="2" t="str">
        <f>IF(Sheet1[[#This Row],[annual_premium]]&lt;15000,"Low",IF(Sheet1[[#This Row],[annual_premium]]&lt;35000,"Medium","High"))</f>
        <v>Medium</v>
      </c>
      <c r="N1086" s="2">
        <f>YEAR(Sheet1[[#This Row],[policy_start_date]])</f>
        <v>2023</v>
      </c>
      <c r="O1086" s="2" t="str">
        <f>TEXT(Sheet1[[#This Row],[policy_start_date]],"mmm")</f>
        <v>Oct</v>
      </c>
      <c r="P1086" s="2" t="str">
        <f>"Q"&amp;ROUNDUP(MONTH(Sheet1[[#This Row],[policy_start_date]])/3,0)</f>
        <v>Q4</v>
      </c>
      <c r="Q1086" s="2">
        <f ca="1">DATEDIF(Sheet1[[#This Row],[policy_start_date]],TODAY(),"D")</f>
        <v>1025</v>
      </c>
      <c r="R1086" s="2">
        <f>YEAR(Sheet1[[#This Row],[policy_end_date]])</f>
        <v>2025</v>
      </c>
      <c r="S1086" s="2" t="str">
        <f>TEXT(Sheet1[[#This Row],[policy_end_date]],"mmm")</f>
        <v>Feb</v>
      </c>
      <c r="T1086" s="2" t="str">
        <f>IF(Sheet1[[#This Row],[status]]="Active","Active","Inactive")</f>
        <v>Inactive</v>
      </c>
      <c r="U1086" s="6">
        <f>Sheet1[[#This Row],[coverage_amount]]/Sheet1[[#This Row],[annual_premium]]</f>
        <v>6.6545628836134716</v>
      </c>
    </row>
    <row r="1087" spans="1:21" x14ac:dyDescent="0.3">
      <c r="A1087" s="2" t="s">
        <v>2260</v>
      </c>
      <c r="B1087" s="2" t="s">
        <v>2261</v>
      </c>
      <c r="C1087" s="2" t="s">
        <v>16</v>
      </c>
      <c r="D1087" s="51">
        <v>759044.46</v>
      </c>
      <c r="E1087" s="51">
        <v>31300.720000000001</v>
      </c>
      <c r="F1087" s="1">
        <v>44664</v>
      </c>
      <c r="G1087" s="1">
        <v>45508</v>
      </c>
      <c r="H1087" s="2" t="s">
        <v>304</v>
      </c>
      <c r="I1087" s="2" t="s">
        <v>18</v>
      </c>
      <c r="J1087">
        <f>Sheet1[[#This Row],[policy_end_date]]-Sheet1[[#This Row],[policy_start_date]]</f>
        <v>844</v>
      </c>
      <c r="K1087" s="5">
        <f>(Sheet1[[#This Row],[policy_end_date]]-Sheet1[[#This Row],[policy_start_date]])/365</f>
        <v>2.3123287671232875</v>
      </c>
      <c r="L1087" s="2" t="str">
        <f>IF(Sheet1[[#This Row],[coverage_amount]]&lt;300000,"Low",IF(Sheet1[[#This Row],[coverage_amount]]&lt;700000,"Medium","High"))</f>
        <v>High</v>
      </c>
      <c r="M1087" s="2" t="str">
        <f>IF(Sheet1[[#This Row],[annual_premium]]&lt;15000,"Low",IF(Sheet1[[#This Row],[annual_premium]]&lt;35000,"Medium","High"))</f>
        <v>Medium</v>
      </c>
      <c r="N1087" s="2">
        <f>YEAR(Sheet1[[#This Row],[policy_start_date]])</f>
        <v>2022</v>
      </c>
      <c r="O1087" s="2" t="str">
        <f>TEXT(Sheet1[[#This Row],[policy_start_date]],"mmm")</f>
        <v>Apr</v>
      </c>
      <c r="P1087" s="2" t="str">
        <f>"Q"&amp;ROUNDUP(MONTH(Sheet1[[#This Row],[policy_start_date]])/3,0)</f>
        <v>Q2</v>
      </c>
      <c r="Q1087" s="2">
        <f ca="1">DATEDIF(Sheet1[[#This Row],[policy_start_date]],TODAY(),"D")</f>
        <v>1568</v>
      </c>
      <c r="R1087" s="2">
        <f>YEAR(Sheet1[[#This Row],[policy_end_date]])</f>
        <v>2024</v>
      </c>
      <c r="S1087" s="2" t="str">
        <f>TEXT(Sheet1[[#This Row],[policy_end_date]],"mmm")</f>
        <v>Aug</v>
      </c>
      <c r="T1087" s="2" t="str">
        <f>IF(Sheet1[[#This Row],[status]]="Active","Active","Inactive")</f>
        <v>Inactive</v>
      </c>
      <c r="U1087" s="6">
        <f>Sheet1[[#This Row],[coverage_amount]]/Sheet1[[#This Row],[annual_premium]]</f>
        <v>24.250063896293756</v>
      </c>
    </row>
    <row r="1088" spans="1:21" x14ac:dyDescent="0.3">
      <c r="A1088" s="2" t="s">
        <v>2262</v>
      </c>
      <c r="B1088" s="2" t="s">
        <v>2263</v>
      </c>
      <c r="C1088" s="2" t="s">
        <v>16</v>
      </c>
      <c r="D1088" s="51">
        <v>348501.08</v>
      </c>
      <c r="E1088" s="51">
        <v>20181.23</v>
      </c>
      <c r="F1088" s="1">
        <v>44829</v>
      </c>
      <c r="G1088" s="1">
        <v>45354</v>
      </c>
      <c r="H1088" s="2" t="s">
        <v>666</v>
      </c>
      <c r="I1088" s="2" t="s">
        <v>13</v>
      </c>
      <c r="J1088">
        <f>Sheet1[[#This Row],[policy_end_date]]-Sheet1[[#This Row],[policy_start_date]]</f>
        <v>525</v>
      </c>
      <c r="K1088" s="5">
        <f>(Sheet1[[#This Row],[policy_end_date]]-Sheet1[[#This Row],[policy_start_date]])/365</f>
        <v>1.4383561643835616</v>
      </c>
      <c r="L1088" s="2" t="str">
        <f>IF(Sheet1[[#This Row],[coverage_amount]]&lt;300000,"Low",IF(Sheet1[[#This Row],[coverage_amount]]&lt;700000,"Medium","High"))</f>
        <v>Medium</v>
      </c>
      <c r="M1088" s="2" t="str">
        <f>IF(Sheet1[[#This Row],[annual_premium]]&lt;15000,"Low",IF(Sheet1[[#This Row],[annual_premium]]&lt;35000,"Medium","High"))</f>
        <v>Medium</v>
      </c>
      <c r="N1088" s="2">
        <f>YEAR(Sheet1[[#This Row],[policy_start_date]])</f>
        <v>2022</v>
      </c>
      <c r="O1088" s="2" t="str">
        <f>TEXT(Sheet1[[#This Row],[policy_start_date]],"mmm")</f>
        <v>Sep</v>
      </c>
      <c r="P1088" s="2" t="str">
        <f>"Q"&amp;ROUNDUP(MONTH(Sheet1[[#This Row],[policy_start_date]])/3,0)</f>
        <v>Q3</v>
      </c>
      <c r="Q1088" s="2">
        <f ca="1">DATEDIF(Sheet1[[#This Row],[policy_start_date]],TODAY(),"D")</f>
        <v>1403</v>
      </c>
      <c r="R1088" s="2">
        <f>YEAR(Sheet1[[#This Row],[policy_end_date]])</f>
        <v>2024</v>
      </c>
      <c r="S1088" s="2" t="str">
        <f>TEXT(Sheet1[[#This Row],[policy_end_date]],"mmm")</f>
        <v>Mar</v>
      </c>
      <c r="T1088" s="2" t="str">
        <f>IF(Sheet1[[#This Row],[status]]="Active","Active","Inactive")</f>
        <v>Active</v>
      </c>
      <c r="U1088" s="6">
        <f>Sheet1[[#This Row],[coverage_amount]]/Sheet1[[#This Row],[annual_premium]]</f>
        <v>17.268574809364942</v>
      </c>
    </row>
    <row r="1089" spans="1:21" x14ac:dyDescent="0.3">
      <c r="A1089" s="2" t="s">
        <v>2264</v>
      </c>
      <c r="B1089" s="2" t="s">
        <v>1456</v>
      </c>
      <c r="C1089" s="2" t="s">
        <v>16</v>
      </c>
      <c r="D1089" s="51">
        <v>966843.54</v>
      </c>
      <c r="E1089" s="51">
        <v>26133.96</v>
      </c>
      <c r="F1089" s="1">
        <v>45311</v>
      </c>
      <c r="G1089" s="1">
        <v>45799</v>
      </c>
      <c r="H1089" s="2" t="s">
        <v>318</v>
      </c>
      <c r="I1089" s="2" t="s">
        <v>13</v>
      </c>
      <c r="J1089">
        <f>Sheet1[[#This Row],[policy_end_date]]-Sheet1[[#This Row],[policy_start_date]]</f>
        <v>488</v>
      </c>
      <c r="K1089" s="5">
        <f>(Sheet1[[#This Row],[policy_end_date]]-Sheet1[[#This Row],[policy_start_date]])/365</f>
        <v>1.3369863013698631</v>
      </c>
      <c r="L1089" s="2" t="str">
        <f>IF(Sheet1[[#This Row],[coverage_amount]]&lt;300000,"Low",IF(Sheet1[[#This Row],[coverage_amount]]&lt;700000,"Medium","High"))</f>
        <v>High</v>
      </c>
      <c r="M1089" s="2" t="str">
        <f>IF(Sheet1[[#This Row],[annual_premium]]&lt;15000,"Low",IF(Sheet1[[#This Row],[annual_premium]]&lt;35000,"Medium","High"))</f>
        <v>Medium</v>
      </c>
      <c r="N1089" s="2">
        <f>YEAR(Sheet1[[#This Row],[policy_start_date]])</f>
        <v>2024</v>
      </c>
      <c r="O1089" s="2" t="str">
        <f>TEXT(Sheet1[[#This Row],[policy_start_date]],"mmm")</f>
        <v>Jan</v>
      </c>
      <c r="P1089" s="2" t="str">
        <f>"Q"&amp;ROUNDUP(MONTH(Sheet1[[#This Row],[policy_start_date]])/3,0)</f>
        <v>Q1</v>
      </c>
      <c r="Q1089" s="2">
        <f ca="1">DATEDIF(Sheet1[[#This Row],[policy_start_date]],TODAY(),"D")</f>
        <v>921</v>
      </c>
      <c r="R1089" s="2">
        <f>YEAR(Sheet1[[#This Row],[policy_end_date]])</f>
        <v>2025</v>
      </c>
      <c r="S1089" s="2" t="str">
        <f>TEXT(Sheet1[[#This Row],[policy_end_date]],"mmm")</f>
        <v>May</v>
      </c>
      <c r="T1089" s="2" t="str">
        <f>IF(Sheet1[[#This Row],[status]]="Active","Active","Inactive")</f>
        <v>Active</v>
      </c>
      <c r="U1089" s="6">
        <f>Sheet1[[#This Row],[coverage_amount]]/Sheet1[[#This Row],[annual_premium]]</f>
        <v>36.995676889380718</v>
      </c>
    </row>
    <row r="1090" spans="1:21" x14ac:dyDescent="0.3">
      <c r="A1090" s="2" t="s">
        <v>2265</v>
      </c>
      <c r="B1090" s="2" t="s">
        <v>2266</v>
      </c>
      <c r="C1090" s="2" t="s">
        <v>16</v>
      </c>
      <c r="D1090" s="51">
        <v>411057.11</v>
      </c>
      <c r="E1090" s="51">
        <v>44406.48</v>
      </c>
      <c r="F1090" s="1">
        <v>44145</v>
      </c>
      <c r="G1090" s="1">
        <v>45491</v>
      </c>
      <c r="H1090" s="2" t="s">
        <v>830</v>
      </c>
      <c r="I1090" s="2" t="s">
        <v>18</v>
      </c>
      <c r="J1090">
        <f>Sheet1[[#This Row],[policy_end_date]]-Sheet1[[#This Row],[policy_start_date]]</f>
        <v>1346</v>
      </c>
      <c r="K1090" s="5">
        <f>(Sheet1[[#This Row],[policy_end_date]]-Sheet1[[#This Row],[policy_start_date]])/365</f>
        <v>3.6876712328767125</v>
      </c>
      <c r="L1090" s="2" t="str">
        <f>IF(Sheet1[[#This Row],[coverage_amount]]&lt;300000,"Low",IF(Sheet1[[#This Row],[coverage_amount]]&lt;700000,"Medium","High"))</f>
        <v>Medium</v>
      </c>
      <c r="M1090" s="2" t="str">
        <f>IF(Sheet1[[#This Row],[annual_premium]]&lt;15000,"Low",IF(Sheet1[[#This Row],[annual_premium]]&lt;35000,"Medium","High"))</f>
        <v>High</v>
      </c>
      <c r="N1090" s="2">
        <f>YEAR(Sheet1[[#This Row],[policy_start_date]])</f>
        <v>2020</v>
      </c>
      <c r="O1090" s="2" t="str">
        <f>TEXT(Sheet1[[#This Row],[policy_start_date]],"mmm")</f>
        <v>Nov</v>
      </c>
      <c r="P1090" s="2" t="str">
        <f>"Q"&amp;ROUNDUP(MONTH(Sheet1[[#This Row],[policy_start_date]])/3,0)</f>
        <v>Q4</v>
      </c>
      <c r="Q1090" s="2">
        <f ca="1">DATEDIF(Sheet1[[#This Row],[policy_start_date]],TODAY(),"D")</f>
        <v>2087</v>
      </c>
      <c r="R1090" s="2">
        <f>YEAR(Sheet1[[#This Row],[policy_end_date]])</f>
        <v>2024</v>
      </c>
      <c r="S1090" s="2" t="str">
        <f>TEXT(Sheet1[[#This Row],[policy_end_date]],"mmm")</f>
        <v>Jul</v>
      </c>
      <c r="T1090" s="2" t="str">
        <f>IF(Sheet1[[#This Row],[status]]="Active","Active","Inactive")</f>
        <v>Inactive</v>
      </c>
      <c r="U1090" s="6">
        <f>Sheet1[[#This Row],[coverage_amount]]/Sheet1[[#This Row],[annual_premium]]</f>
        <v>9.2566920413417133</v>
      </c>
    </row>
    <row r="1091" spans="1:21" x14ac:dyDescent="0.3">
      <c r="A1091" s="2" t="s">
        <v>2267</v>
      </c>
      <c r="B1091" s="2" t="s">
        <v>2268</v>
      </c>
      <c r="C1091" s="2" t="s">
        <v>39</v>
      </c>
      <c r="D1091" s="51">
        <v>296452.88</v>
      </c>
      <c r="E1091" s="51">
        <v>29469.93</v>
      </c>
      <c r="F1091" s="1">
        <v>44796</v>
      </c>
      <c r="G1091" s="1">
        <v>45138</v>
      </c>
      <c r="H1091" s="2" t="s">
        <v>96</v>
      </c>
      <c r="I1091" s="2" t="s">
        <v>13</v>
      </c>
      <c r="J1091">
        <f>Sheet1[[#This Row],[policy_end_date]]-Sheet1[[#This Row],[policy_start_date]]</f>
        <v>342</v>
      </c>
      <c r="K1091" s="5">
        <f>(Sheet1[[#This Row],[policy_end_date]]-Sheet1[[#This Row],[policy_start_date]])/365</f>
        <v>0.93698630136986305</v>
      </c>
      <c r="L1091" s="2" t="str">
        <f>IF(Sheet1[[#This Row],[coverage_amount]]&lt;300000,"Low",IF(Sheet1[[#This Row],[coverage_amount]]&lt;700000,"Medium","High"))</f>
        <v>Low</v>
      </c>
      <c r="M1091" s="2" t="str">
        <f>IF(Sheet1[[#This Row],[annual_premium]]&lt;15000,"Low",IF(Sheet1[[#This Row],[annual_premium]]&lt;35000,"Medium","High"))</f>
        <v>Medium</v>
      </c>
      <c r="N1091" s="2">
        <f>YEAR(Sheet1[[#This Row],[policy_start_date]])</f>
        <v>2022</v>
      </c>
      <c r="O1091" s="2" t="str">
        <f>TEXT(Sheet1[[#This Row],[policy_start_date]],"mmm")</f>
        <v>Aug</v>
      </c>
      <c r="P1091" s="2" t="str">
        <f>"Q"&amp;ROUNDUP(MONTH(Sheet1[[#This Row],[policy_start_date]])/3,0)</f>
        <v>Q3</v>
      </c>
      <c r="Q1091" s="2">
        <f ca="1">DATEDIF(Sheet1[[#This Row],[policy_start_date]],TODAY(),"D")</f>
        <v>1436</v>
      </c>
      <c r="R1091" s="2">
        <f>YEAR(Sheet1[[#This Row],[policy_end_date]])</f>
        <v>2023</v>
      </c>
      <c r="S1091" s="2" t="str">
        <f>TEXT(Sheet1[[#This Row],[policy_end_date]],"mmm")</f>
        <v>Jul</v>
      </c>
      <c r="T1091" s="2" t="str">
        <f>IF(Sheet1[[#This Row],[status]]="Active","Active","Inactive")</f>
        <v>Active</v>
      </c>
      <c r="U1091" s="6">
        <f>Sheet1[[#This Row],[coverage_amount]]/Sheet1[[#This Row],[annual_premium]]</f>
        <v>10.05950404361327</v>
      </c>
    </row>
    <row r="1092" spans="1:21" x14ac:dyDescent="0.3">
      <c r="A1092" s="2" t="s">
        <v>2269</v>
      </c>
      <c r="B1092" s="2" t="s">
        <v>1288</v>
      </c>
      <c r="C1092" s="2" t="s">
        <v>11</v>
      </c>
      <c r="D1092" s="51">
        <v>540768.74</v>
      </c>
      <c r="E1092" s="51">
        <v>16714.72</v>
      </c>
      <c r="F1092" s="1">
        <v>44524</v>
      </c>
      <c r="G1092" s="1">
        <v>45465</v>
      </c>
      <c r="H1092" s="2" t="s">
        <v>1447</v>
      </c>
      <c r="I1092" s="2" t="s">
        <v>13</v>
      </c>
      <c r="J1092">
        <f>Sheet1[[#This Row],[policy_end_date]]-Sheet1[[#This Row],[policy_start_date]]</f>
        <v>941</v>
      </c>
      <c r="K1092" s="5">
        <f>(Sheet1[[#This Row],[policy_end_date]]-Sheet1[[#This Row],[policy_start_date]])/365</f>
        <v>2.5780821917808221</v>
      </c>
      <c r="L1092" s="2" t="str">
        <f>IF(Sheet1[[#This Row],[coverage_amount]]&lt;300000,"Low",IF(Sheet1[[#This Row],[coverage_amount]]&lt;700000,"Medium","High"))</f>
        <v>Medium</v>
      </c>
      <c r="M1092" s="2" t="str">
        <f>IF(Sheet1[[#This Row],[annual_premium]]&lt;15000,"Low",IF(Sheet1[[#This Row],[annual_premium]]&lt;35000,"Medium","High"))</f>
        <v>Medium</v>
      </c>
      <c r="N1092" s="2">
        <f>YEAR(Sheet1[[#This Row],[policy_start_date]])</f>
        <v>2021</v>
      </c>
      <c r="O1092" s="2" t="str">
        <f>TEXT(Sheet1[[#This Row],[policy_start_date]],"mmm")</f>
        <v>Nov</v>
      </c>
      <c r="P1092" s="2" t="str">
        <f>"Q"&amp;ROUNDUP(MONTH(Sheet1[[#This Row],[policy_start_date]])/3,0)</f>
        <v>Q4</v>
      </c>
      <c r="Q1092" s="2">
        <f ca="1">DATEDIF(Sheet1[[#This Row],[policy_start_date]],TODAY(),"D")</f>
        <v>1708</v>
      </c>
      <c r="R1092" s="2">
        <f>YEAR(Sheet1[[#This Row],[policy_end_date]])</f>
        <v>2024</v>
      </c>
      <c r="S1092" s="2" t="str">
        <f>TEXT(Sheet1[[#This Row],[policy_end_date]],"mmm")</f>
        <v>Jun</v>
      </c>
      <c r="T1092" s="2" t="str">
        <f>IF(Sheet1[[#This Row],[status]]="Active","Active","Inactive")</f>
        <v>Active</v>
      </c>
      <c r="U1092" s="6">
        <f>Sheet1[[#This Row],[coverage_amount]]/Sheet1[[#This Row],[annual_premium]]</f>
        <v>32.35284467822374</v>
      </c>
    </row>
    <row r="1093" spans="1:21" x14ac:dyDescent="0.3">
      <c r="A1093" s="2" t="s">
        <v>2270</v>
      </c>
      <c r="B1093" s="2" t="s">
        <v>2271</v>
      </c>
      <c r="C1093" s="2" t="s">
        <v>16</v>
      </c>
      <c r="D1093" s="51">
        <v>405778.87</v>
      </c>
      <c r="E1093" s="51">
        <v>4708.7299999999996</v>
      </c>
      <c r="F1093" s="1">
        <v>45051</v>
      </c>
      <c r="G1093" s="1">
        <v>45677</v>
      </c>
      <c r="H1093" s="2" t="s">
        <v>574</v>
      </c>
      <c r="I1093" s="2" t="s">
        <v>29</v>
      </c>
      <c r="J1093">
        <f>Sheet1[[#This Row],[policy_end_date]]-Sheet1[[#This Row],[policy_start_date]]</f>
        <v>626</v>
      </c>
      <c r="K1093" s="5">
        <f>(Sheet1[[#This Row],[policy_end_date]]-Sheet1[[#This Row],[policy_start_date]])/365</f>
        <v>1.715068493150685</v>
      </c>
      <c r="L1093" s="2" t="str">
        <f>IF(Sheet1[[#This Row],[coverage_amount]]&lt;300000,"Low",IF(Sheet1[[#This Row],[coverage_amount]]&lt;700000,"Medium","High"))</f>
        <v>Medium</v>
      </c>
      <c r="M1093" s="2" t="str">
        <f>IF(Sheet1[[#This Row],[annual_premium]]&lt;15000,"Low",IF(Sheet1[[#This Row],[annual_premium]]&lt;35000,"Medium","High"))</f>
        <v>Low</v>
      </c>
      <c r="N1093" s="2">
        <f>YEAR(Sheet1[[#This Row],[policy_start_date]])</f>
        <v>2023</v>
      </c>
      <c r="O1093" s="2" t="str">
        <f>TEXT(Sheet1[[#This Row],[policy_start_date]],"mmm")</f>
        <v>May</v>
      </c>
      <c r="P1093" s="2" t="str">
        <f>"Q"&amp;ROUNDUP(MONTH(Sheet1[[#This Row],[policy_start_date]])/3,0)</f>
        <v>Q2</v>
      </c>
      <c r="Q1093" s="2">
        <f ca="1">DATEDIF(Sheet1[[#This Row],[policy_start_date]],TODAY(),"D")</f>
        <v>1181</v>
      </c>
      <c r="R1093" s="2">
        <f>YEAR(Sheet1[[#This Row],[policy_end_date]])</f>
        <v>2025</v>
      </c>
      <c r="S1093" s="2" t="str">
        <f>TEXT(Sheet1[[#This Row],[policy_end_date]],"mmm")</f>
        <v>Jan</v>
      </c>
      <c r="T1093" s="2" t="str">
        <f>IF(Sheet1[[#This Row],[status]]="Active","Active","Inactive")</f>
        <v>Inactive</v>
      </c>
      <c r="U1093" s="6">
        <f>Sheet1[[#This Row],[coverage_amount]]/Sheet1[[#This Row],[annual_premium]]</f>
        <v>86.175862706079997</v>
      </c>
    </row>
    <row r="1094" spans="1:21" x14ac:dyDescent="0.3">
      <c r="A1094" s="2" t="s">
        <v>2272</v>
      </c>
      <c r="B1094" s="2" t="s">
        <v>2273</v>
      </c>
      <c r="C1094" s="2" t="s">
        <v>39</v>
      </c>
      <c r="D1094" s="51">
        <v>846353.12</v>
      </c>
      <c r="E1094" s="51">
        <v>36650.29</v>
      </c>
      <c r="F1094" s="1">
        <v>45366</v>
      </c>
      <c r="G1094" s="1">
        <v>45713</v>
      </c>
      <c r="H1094" s="2" t="s">
        <v>173</v>
      </c>
      <c r="I1094" s="2" t="s">
        <v>29</v>
      </c>
      <c r="J1094">
        <f>Sheet1[[#This Row],[policy_end_date]]-Sheet1[[#This Row],[policy_start_date]]</f>
        <v>347</v>
      </c>
      <c r="K1094" s="5">
        <f>(Sheet1[[#This Row],[policy_end_date]]-Sheet1[[#This Row],[policy_start_date]])/365</f>
        <v>0.9506849315068493</v>
      </c>
      <c r="L1094" s="2" t="str">
        <f>IF(Sheet1[[#This Row],[coverage_amount]]&lt;300000,"Low",IF(Sheet1[[#This Row],[coverage_amount]]&lt;700000,"Medium","High"))</f>
        <v>High</v>
      </c>
      <c r="M1094" s="2" t="str">
        <f>IF(Sheet1[[#This Row],[annual_premium]]&lt;15000,"Low",IF(Sheet1[[#This Row],[annual_premium]]&lt;35000,"Medium","High"))</f>
        <v>High</v>
      </c>
      <c r="N1094" s="2">
        <f>YEAR(Sheet1[[#This Row],[policy_start_date]])</f>
        <v>2024</v>
      </c>
      <c r="O1094" s="2" t="str">
        <f>TEXT(Sheet1[[#This Row],[policy_start_date]],"mmm")</f>
        <v>Mar</v>
      </c>
      <c r="P1094" s="2" t="str">
        <f>"Q"&amp;ROUNDUP(MONTH(Sheet1[[#This Row],[policy_start_date]])/3,0)</f>
        <v>Q1</v>
      </c>
      <c r="Q1094" s="2">
        <f ca="1">DATEDIF(Sheet1[[#This Row],[policy_start_date]],TODAY(),"D")</f>
        <v>866</v>
      </c>
      <c r="R1094" s="2">
        <f>YEAR(Sheet1[[#This Row],[policy_end_date]])</f>
        <v>2025</v>
      </c>
      <c r="S1094" s="2" t="str">
        <f>TEXT(Sheet1[[#This Row],[policy_end_date]],"mmm")</f>
        <v>Feb</v>
      </c>
      <c r="T1094" s="2" t="str">
        <f>IF(Sheet1[[#This Row],[status]]="Active","Active","Inactive")</f>
        <v>Inactive</v>
      </c>
      <c r="U1094" s="6">
        <f>Sheet1[[#This Row],[coverage_amount]]/Sheet1[[#This Row],[annual_premium]]</f>
        <v>23.092671845161387</v>
      </c>
    </row>
    <row r="1095" spans="1:21" x14ac:dyDescent="0.3">
      <c r="A1095" s="2" t="s">
        <v>2274</v>
      </c>
      <c r="B1095" s="2" t="s">
        <v>2275</v>
      </c>
      <c r="C1095" s="2" t="s">
        <v>27</v>
      </c>
      <c r="D1095" s="51">
        <v>558638.53</v>
      </c>
      <c r="E1095" s="51">
        <v>19537.419999999998</v>
      </c>
      <c r="F1095" s="1">
        <v>45079</v>
      </c>
      <c r="G1095" s="1">
        <v>45288</v>
      </c>
      <c r="H1095" s="2" t="s">
        <v>326</v>
      </c>
      <c r="I1095" s="2" t="s">
        <v>13</v>
      </c>
      <c r="J1095">
        <f>Sheet1[[#This Row],[policy_end_date]]-Sheet1[[#This Row],[policy_start_date]]</f>
        <v>209</v>
      </c>
      <c r="K1095" s="5">
        <f>(Sheet1[[#This Row],[policy_end_date]]-Sheet1[[#This Row],[policy_start_date]])/365</f>
        <v>0.57260273972602738</v>
      </c>
      <c r="L1095" s="2" t="str">
        <f>IF(Sheet1[[#This Row],[coverage_amount]]&lt;300000,"Low",IF(Sheet1[[#This Row],[coverage_amount]]&lt;700000,"Medium","High"))</f>
        <v>Medium</v>
      </c>
      <c r="M1095" s="2" t="str">
        <f>IF(Sheet1[[#This Row],[annual_premium]]&lt;15000,"Low",IF(Sheet1[[#This Row],[annual_premium]]&lt;35000,"Medium","High"))</f>
        <v>Medium</v>
      </c>
      <c r="N1095" s="2">
        <f>YEAR(Sheet1[[#This Row],[policy_start_date]])</f>
        <v>2023</v>
      </c>
      <c r="O1095" s="2" t="str">
        <f>TEXT(Sheet1[[#This Row],[policy_start_date]],"mmm")</f>
        <v>Jun</v>
      </c>
      <c r="P1095" s="2" t="str">
        <f>"Q"&amp;ROUNDUP(MONTH(Sheet1[[#This Row],[policy_start_date]])/3,0)</f>
        <v>Q2</v>
      </c>
      <c r="Q1095" s="2">
        <f ca="1">DATEDIF(Sheet1[[#This Row],[policy_start_date]],TODAY(),"D")</f>
        <v>1153</v>
      </c>
      <c r="R1095" s="2">
        <f>YEAR(Sheet1[[#This Row],[policy_end_date]])</f>
        <v>2023</v>
      </c>
      <c r="S1095" s="2" t="str">
        <f>TEXT(Sheet1[[#This Row],[policy_end_date]],"mmm")</f>
        <v>Dec</v>
      </c>
      <c r="T1095" s="2" t="str">
        <f>IF(Sheet1[[#This Row],[status]]="Active","Active","Inactive")</f>
        <v>Active</v>
      </c>
      <c r="U1095" s="6">
        <f>Sheet1[[#This Row],[coverage_amount]]/Sheet1[[#This Row],[annual_premium]]</f>
        <v>28.593260010789557</v>
      </c>
    </row>
    <row r="1096" spans="1:21" x14ac:dyDescent="0.3">
      <c r="A1096" s="2" t="s">
        <v>2276</v>
      </c>
      <c r="B1096" s="2" t="s">
        <v>2277</v>
      </c>
      <c r="C1096" s="2" t="s">
        <v>35</v>
      </c>
      <c r="D1096" s="51">
        <v>318508.63</v>
      </c>
      <c r="E1096" s="51">
        <v>35504.67</v>
      </c>
      <c r="F1096" s="1">
        <v>44607</v>
      </c>
      <c r="G1096" s="1">
        <v>44902</v>
      </c>
      <c r="H1096" s="2" t="s">
        <v>2278</v>
      </c>
      <c r="I1096" s="2" t="s">
        <v>18</v>
      </c>
      <c r="J1096">
        <f>Sheet1[[#This Row],[policy_end_date]]-Sheet1[[#This Row],[policy_start_date]]</f>
        <v>295</v>
      </c>
      <c r="K1096" s="5">
        <f>(Sheet1[[#This Row],[policy_end_date]]-Sheet1[[#This Row],[policy_start_date]])/365</f>
        <v>0.80821917808219179</v>
      </c>
      <c r="L1096" s="2" t="str">
        <f>IF(Sheet1[[#This Row],[coverage_amount]]&lt;300000,"Low",IF(Sheet1[[#This Row],[coverage_amount]]&lt;700000,"Medium","High"))</f>
        <v>Medium</v>
      </c>
      <c r="M1096" s="2" t="str">
        <f>IF(Sheet1[[#This Row],[annual_premium]]&lt;15000,"Low",IF(Sheet1[[#This Row],[annual_premium]]&lt;35000,"Medium","High"))</f>
        <v>High</v>
      </c>
      <c r="N1096" s="2">
        <f>YEAR(Sheet1[[#This Row],[policy_start_date]])</f>
        <v>2022</v>
      </c>
      <c r="O1096" s="2" t="str">
        <f>TEXT(Sheet1[[#This Row],[policy_start_date]],"mmm")</f>
        <v>Feb</v>
      </c>
      <c r="P1096" s="2" t="str">
        <f>"Q"&amp;ROUNDUP(MONTH(Sheet1[[#This Row],[policy_start_date]])/3,0)</f>
        <v>Q1</v>
      </c>
      <c r="Q1096" s="2">
        <f ca="1">DATEDIF(Sheet1[[#This Row],[policy_start_date]],TODAY(),"D")</f>
        <v>1625</v>
      </c>
      <c r="R1096" s="2">
        <f>YEAR(Sheet1[[#This Row],[policy_end_date]])</f>
        <v>2022</v>
      </c>
      <c r="S1096" s="2" t="str">
        <f>TEXT(Sheet1[[#This Row],[policy_end_date]],"mmm")</f>
        <v>Dec</v>
      </c>
      <c r="T1096" s="2" t="str">
        <f>IF(Sheet1[[#This Row],[status]]="Active","Active","Inactive")</f>
        <v>Inactive</v>
      </c>
      <c r="U1096" s="6">
        <f>Sheet1[[#This Row],[coverage_amount]]/Sheet1[[#This Row],[annual_premium]]</f>
        <v>8.9708939697228569</v>
      </c>
    </row>
    <row r="1097" spans="1:21" x14ac:dyDescent="0.3">
      <c r="A1097" s="2" t="s">
        <v>2279</v>
      </c>
      <c r="B1097" s="2" t="s">
        <v>440</v>
      </c>
      <c r="C1097" s="2" t="s">
        <v>11</v>
      </c>
      <c r="D1097" s="51">
        <v>688829.59</v>
      </c>
      <c r="E1097" s="51">
        <v>35927.83</v>
      </c>
      <c r="F1097" s="1">
        <v>45331</v>
      </c>
      <c r="G1097" s="1">
        <v>45846</v>
      </c>
      <c r="H1097" s="2" t="s">
        <v>881</v>
      </c>
      <c r="I1097" s="2" t="s">
        <v>18</v>
      </c>
      <c r="J1097">
        <f>Sheet1[[#This Row],[policy_end_date]]-Sheet1[[#This Row],[policy_start_date]]</f>
        <v>515</v>
      </c>
      <c r="K1097" s="5">
        <f>(Sheet1[[#This Row],[policy_end_date]]-Sheet1[[#This Row],[policy_start_date]])/365</f>
        <v>1.4109589041095891</v>
      </c>
      <c r="L1097" s="2" t="str">
        <f>IF(Sheet1[[#This Row],[coverage_amount]]&lt;300000,"Low",IF(Sheet1[[#This Row],[coverage_amount]]&lt;700000,"Medium","High"))</f>
        <v>Medium</v>
      </c>
      <c r="M1097" s="2" t="str">
        <f>IF(Sheet1[[#This Row],[annual_premium]]&lt;15000,"Low",IF(Sheet1[[#This Row],[annual_premium]]&lt;35000,"Medium","High"))</f>
        <v>High</v>
      </c>
      <c r="N1097" s="2">
        <f>YEAR(Sheet1[[#This Row],[policy_start_date]])</f>
        <v>2024</v>
      </c>
      <c r="O1097" s="2" t="str">
        <f>TEXT(Sheet1[[#This Row],[policy_start_date]],"mmm")</f>
        <v>Feb</v>
      </c>
      <c r="P1097" s="2" t="str">
        <f>"Q"&amp;ROUNDUP(MONTH(Sheet1[[#This Row],[policy_start_date]])/3,0)</f>
        <v>Q1</v>
      </c>
      <c r="Q1097" s="2">
        <f ca="1">DATEDIF(Sheet1[[#This Row],[policy_start_date]],TODAY(),"D")</f>
        <v>901</v>
      </c>
      <c r="R1097" s="2">
        <f>YEAR(Sheet1[[#This Row],[policy_end_date]])</f>
        <v>2025</v>
      </c>
      <c r="S1097" s="2" t="str">
        <f>TEXT(Sheet1[[#This Row],[policy_end_date]],"mmm")</f>
        <v>Jul</v>
      </c>
      <c r="T1097" s="2" t="str">
        <f>IF(Sheet1[[#This Row],[status]]="Active","Active","Inactive")</f>
        <v>Inactive</v>
      </c>
      <c r="U1097" s="6">
        <f>Sheet1[[#This Row],[coverage_amount]]/Sheet1[[#This Row],[annual_premium]]</f>
        <v>19.172590997007052</v>
      </c>
    </row>
    <row r="1098" spans="1:21" x14ac:dyDescent="0.3">
      <c r="A1098" s="2" t="s">
        <v>2280</v>
      </c>
      <c r="B1098" s="2" t="s">
        <v>2281</v>
      </c>
      <c r="C1098" s="2" t="s">
        <v>16</v>
      </c>
      <c r="D1098" s="51">
        <v>573501.47</v>
      </c>
      <c r="E1098" s="51">
        <v>37158.31</v>
      </c>
      <c r="F1098" s="1">
        <v>44614</v>
      </c>
      <c r="G1098" s="1">
        <v>44642</v>
      </c>
      <c r="H1098" s="2" t="s">
        <v>2027</v>
      </c>
      <c r="I1098" s="2" t="s">
        <v>18</v>
      </c>
      <c r="J1098">
        <f>Sheet1[[#This Row],[policy_end_date]]-Sheet1[[#This Row],[policy_start_date]]</f>
        <v>28</v>
      </c>
      <c r="K1098" s="5">
        <f>(Sheet1[[#This Row],[policy_end_date]]-Sheet1[[#This Row],[policy_start_date]])/365</f>
        <v>7.6712328767123292E-2</v>
      </c>
      <c r="L1098" s="2" t="str">
        <f>IF(Sheet1[[#This Row],[coverage_amount]]&lt;300000,"Low",IF(Sheet1[[#This Row],[coverage_amount]]&lt;700000,"Medium","High"))</f>
        <v>Medium</v>
      </c>
      <c r="M1098" s="2" t="str">
        <f>IF(Sheet1[[#This Row],[annual_premium]]&lt;15000,"Low",IF(Sheet1[[#This Row],[annual_premium]]&lt;35000,"Medium","High"))</f>
        <v>High</v>
      </c>
      <c r="N1098" s="2">
        <f>YEAR(Sheet1[[#This Row],[policy_start_date]])</f>
        <v>2022</v>
      </c>
      <c r="O1098" s="2" t="str">
        <f>TEXT(Sheet1[[#This Row],[policy_start_date]],"mmm")</f>
        <v>Feb</v>
      </c>
      <c r="P1098" s="2" t="str">
        <f>"Q"&amp;ROUNDUP(MONTH(Sheet1[[#This Row],[policy_start_date]])/3,0)</f>
        <v>Q1</v>
      </c>
      <c r="Q1098" s="2">
        <f ca="1">DATEDIF(Sheet1[[#This Row],[policy_start_date]],TODAY(),"D")</f>
        <v>1618</v>
      </c>
      <c r="R1098" s="2">
        <f>YEAR(Sheet1[[#This Row],[policy_end_date]])</f>
        <v>2022</v>
      </c>
      <c r="S1098" s="2" t="str">
        <f>TEXT(Sheet1[[#This Row],[policy_end_date]],"mmm")</f>
        <v>Mar</v>
      </c>
      <c r="T1098" s="2" t="str">
        <f>IF(Sheet1[[#This Row],[status]]="Active","Active","Inactive")</f>
        <v>Inactive</v>
      </c>
      <c r="U1098" s="6">
        <f>Sheet1[[#This Row],[coverage_amount]]/Sheet1[[#This Row],[annual_premium]]</f>
        <v>15.434003053421966</v>
      </c>
    </row>
    <row r="1099" spans="1:21" x14ac:dyDescent="0.3">
      <c r="A1099" s="2" t="s">
        <v>2282</v>
      </c>
      <c r="B1099" s="2" t="s">
        <v>501</v>
      </c>
      <c r="C1099" s="2" t="s">
        <v>11</v>
      </c>
      <c r="D1099" s="51">
        <v>519085.96</v>
      </c>
      <c r="E1099" s="51">
        <v>4099.3</v>
      </c>
      <c r="F1099" s="1">
        <v>44046</v>
      </c>
      <c r="G1099" s="1">
        <v>45177</v>
      </c>
      <c r="H1099" s="2" t="s">
        <v>611</v>
      </c>
      <c r="I1099" s="2" t="s">
        <v>13</v>
      </c>
      <c r="J1099">
        <f>Sheet1[[#This Row],[policy_end_date]]-Sheet1[[#This Row],[policy_start_date]]</f>
        <v>1131</v>
      </c>
      <c r="K1099" s="5">
        <f>(Sheet1[[#This Row],[policy_end_date]]-Sheet1[[#This Row],[policy_start_date]])/365</f>
        <v>3.0986301369863014</v>
      </c>
      <c r="L1099" s="2" t="str">
        <f>IF(Sheet1[[#This Row],[coverage_amount]]&lt;300000,"Low",IF(Sheet1[[#This Row],[coverage_amount]]&lt;700000,"Medium","High"))</f>
        <v>Medium</v>
      </c>
      <c r="M1099" s="2" t="str">
        <f>IF(Sheet1[[#This Row],[annual_premium]]&lt;15000,"Low",IF(Sheet1[[#This Row],[annual_premium]]&lt;35000,"Medium","High"))</f>
        <v>Low</v>
      </c>
      <c r="N1099" s="2">
        <f>YEAR(Sheet1[[#This Row],[policy_start_date]])</f>
        <v>2020</v>
      </c>
      <c r="O1099" s="2" t="str">
        <f>TEXT(Sheet1[[#This Row],[policy_start_date]],"mmm")</f>
        <v>Aug</v>
      </c>
      <c r="P1099" s="2" t="str">
        <f>"Q"&amp;ROUNDUP(MONTH(Sheet1[[#This Row],[policy_start_date]])/3,0)</f>
        <v>Q3</v>
      </c>
      <c r="Q1099" s="2">
        <f ca="1">DATEDIF(Sheet1[[#This Row],[policy_start_date]],TODAY(),"D")</f>
        <v>2186</v>
      </c>
      <c r="R1099" s="2">
        <f>YEAR(Sheet1[[#This Row],[policy_end_date]])</f>
        <v>2023</v>
      </c>
      <c r="S1099" s="2" t="str">
        <f>TEXT(Sheet1[[#This Row],[policy_end_date]],"mmm")</f>
        <v>Sep</v>
      </c>
      <c r="T1099" s="2" t="str">
        <f>IF(Sheet1[[#This Row],[status]]="Active","Active","Inactive")</f>
        <v>Active</v>
      </c>
      <c r="U1099" s="6">
        <f>Sheet1[[#This Row],[coverage_amount]]/Sheet1[[#This Row],[annual_premium]]</f>
        <v>126.62795111360477</v>
      </c>
    </row>
    <row r="1100" spans="1:21" x14ac:dyDescent="0.3">
      <c r="A1100" s="2" t="s">
        <v>2283</v>
      </c>
      <c r="B1100" s="2" t="s">
        <v>2284</v>
      </c>
      <c r="C1100" s="2" t="s">
        <v>27</v>
      </c>
      <c r="D1100" s="51">
        <v>594513.46</v>
      </c>
      <c r="E1100" s="51">
        <v>49064.47</v>
      </c>
      <c r="F1100" s="1">
        <v>44540</v>
      </c>
      <c r="G1100" s="1">
        <v>45359</v>
      </c>
      <c r="H1100" s="2" t="s">
        <v>64</v>
      </c>
      <c r="I1100" s="2" t="s">
        <v>13</v>
      </c>
      <c r="J1100">
        <f>Sheet1[[#This Row],[policy_end_date]]-Sheet1[[#This Row],[policy_start_date]]</f>
        <v>819</v>
      </c>
      <c r="K1100" s="5">
        <f>(Sheet1[[#This Row],[policy_end_date]]-Sheet1[[#This Row],[policy_start_date]])/365</f>
        <v>2.2438356164383562</v>
      </c>
      <c r="L1100" s="2" t="str">
        <f>IF(Sheet1[[#This Row],[coverage_amount]]&lt;300000,"Low",IF(Sheet1[[#This Row],[coverage_amount]]&lt;700000,"Medium","High"))</f>
        <v>Medium</v>
      </c>
      <c r="M1100" s="2" t="str">
        <f>IF(Sheet1[[#This Row],[annual_premium]]&lt;15000,"Low",IF(Sheet1[[#This Row],[annual_premium]]&lt;35000,"Medium","High"))</f>
        <v>High</v>
      </c>
      <c r="N1100" s="2">
        <f>YEAR(Sheet1[[#This Row],[policy_start_date]])</f>
        <v>2021</v>
      </c>
      <c r="O1100" s="2" t="str">
        <f>TEXT(Sheet1[[#This Row],[policy_start_date]],"mmm")</f>
        <v>Dec</v>
      </c>
      <c r="P1100" s="2" t="str">
        <f>"Q"&amp;ROUNDUP(MONTH(Sheet1[[#This Row],[policy_start_date]])/3,0)</f>
        <v>Q4</v>
      </c>
      <c r="Q1100" s="2">
        <f ca="1">DATEDIF(Sheet1[[#This Row],[policy_start_date]],TODAY(),"D")</f>
        <v>1692</v>
      </c>
      <c r="R1100" s="2">
        <f>YEAR(Sheet1[[#This Row],[policy_end_date]])</f>
        <v>2024</v>
      </c>
      <c r="S1100" s="2" t="str">
        <f>TEXT(Sheet1[[#This Row],[policy_end_date]],"mmm")</f>
        <v>Mar</v>
      </c>
      <c r="T1100" s="2" t="str">
        <f>IF(Sheet1[[#This Row],[status]]="Active","Active","Inactive")</f>
        <v>Active</v>
      </c>
      <c r="U1100" s="6">
        <f>Sheet1[[#This Row],[coverage_amount]]/Sheet1[[#This Row],[annual_premium]]</f>
        <v>12.116985264489761</v>
      </c>
    </row>
    <row r="1101" spans="1:21" x14ac:dyDescent="0.3">
      <c r="A1101" s="2" t="s">
        <v>2285</v>
      </c>
      <c r="B1101" s="2" t="s">
        <v>2286</v>
      </c>
      <c r="C1101" s="2" t="s">
        <v>27</v>
      </c>
      <c r="D1101" s="51">
        <v>124011.04</v>
      </c>
      <c r="E1101" s="51">
        <v>29845.439999999999</v>
      </c>
      <c r="F1101" s="1">
        <v>44866</v>
      </c>
      <c r="G1101" s="1">
        <v>45354</v>
      </c>
      <c r="H1101" s="2" t="s">
        <v>228</v>
      </c>
      <c r="I1101" s="2" t="s">
        <v>29</v>
      </c>
      <c r="J1101">
        <f>Sheet1[[#This Row],[policy_end_date]]-Sheet1[[#This Row],[policy_start_date]]</f>
        <v>488</v>
      </c>
      <c r="K1101" s="5">
        <f>(Sheet1[[#This Row],[policy_end_date]]-Sheet1[[#This Row],[policy_start_date]])/365</f>
        <v>1.3369863013698631</v>
      </c>
      <c r="L1101" s="2" t="str">
        <f>IF(Sheet1[[#This Row],[coverage_amount]]&lt;300000,"Low",IF(Sheet1[[#This Row],[coverage_amount]]&lt;700000,"Medium","High"))</f>
        <v>Low</v>
      </c>
      <c r="M1101" s="2" t="str">
        <f>IF(Sheet1[[#This Row],[annual_premium]]&lt;15000,"Low",IF(Sheet1[[#This Row],[annual_premium]]&lt;35000,"Medium","High"))</f>
        <v>Medium</v>
      </c>
      <c r="N1101" s="2">
        <f>YEAR(Sheet1[[#This Row],[policy_start_date]])</f>
        <v>2022</v>
      </c>
      <c r="O1101" s="2" t="str">
        <f>TEXT(Sheet1[[#This Row],[policy_start_date]],"mmm")</f>
        <v>Nov</v>
      </c>
      <c r="P1101" s="2" t="str">
        <f>"Q"&amp;ROUNDUP(MONTH(Sheet1[[#This Row],[policy_start_date]])/3,0)</f>
        <v>Q4</v>
      </c>
      <c r="Q1101" s="2">
        <f ca="1">DATEDIF(Sheet1[[#This Row],[policy_start_date]],TODAY(),"D")</f>
        <v>1366</v>
      </c>
      <c r="R1101" s="2">
        <f>YEAR(Sheet1[[#This Row],[policy_end_date]])</f>
        <v>2024</v>
      </c>
      <c r="S1101" s="2" t="str">
        <f>TEXT(Sheet1[[#This Row],[policy_end_date]],"mmm")</f>
        <v>Mar</v>
      </c>
      <c r="T1101" s="2" t="str">
        <f>IF(Sheet1[[#This Row],[status]]="Active","Active","Inactive")</f>
        <v>Inactive</v>
      </c>
      <c r="U1101" s="6">
        <f>Sheet1[[#This Row],[coverage_amount]]/Sheet1[[#This Row],[annual_premium]]</f>
        <v>4.1551084520784416</v>
      </c>
    </row>
    <row r="1102" spans="1:21" x14ac:dyDescent="0.3">
      <c r="A1102" s="2" t="s">
        <v>2287</v>
      </c>
      <c r="B1102" s="2" t="s">
        <v>2288</v>
      </c>
      <c r="C1102" s="2" t="s">
        <v>39</v>
      </c>
      <c r="D1102" s="51">
        <v>474798.99</v>
      </c>
      <c r="E1102" s="51">
        <v>49619.59</v>
      </c>
      <c r="F1102" s="1">
        <v>45161</v>
      </c>
      <c r="G1102" s="1">
        <v>45668</v>
      </c>
      <c r="H1102" s="2" t="s">
        <v>1043</v>
      </c>
      <c r="I1102" s="2" t="s">
        <v>13</v>
      </c>
      <c r="J1102">
        <f>Sheet1[[#This Row],[policy_end_date]]-Sheet1[[#This Row],[policy_start_date]]</f>
        <v>507</v>
      </c>
      <c r="K1102" s="5">
        <f>(Sheet1[[#This Row],[policy_end_date]]-Sheet1[[#This Row],[policy_start_date]])/365</f>
        <v>1.3890410958904109</v>
      </c>
      <c r="L1102" s="2" t="str">
        <f>IF(Sheet1[[#This Row],[coverage_amount]]&lt;300000,"Low",IF(Sheet1[[#This Row],[coverage_amount]]&lt;700000,"Medium","High"))</f>
        <v>Medium</v>
      </c>
      <c r="M1102" s="2" t="str">
        <f>IF(Sheet1[[#This Row],[annual_premium]]&lt;15000,"Low",IF(Sheet1[[#This Row],[annual_premium]]&lt;35000,"Medium","High"))</f>
        <v>High</v>
      </c>
      <c r="N1102" s="2">
        <f>YEAR(Sheet1[[#This Row],[policy_start_date]])</f>
        <v>2023</v>
      </c>
      <c r="O1102" s="2" t="str">
        <f>TEXT(Sheet1[[#This Row],[policy_start_date]],"mmm")</f>
        <v>Aug</v>
      </c>
      <c r="P1102" s="2" t="str">
        <f>"Q"&amp;ROUNDUP(MONTH(Sheet1[[#This Row],[policy_start_date]])/3,0)</f>
        <v>Q3</v>
      </c>
      <c r="Q1102" s="2">
        <f ca="1">DATEDIF(Sheet1[[#This Row],[policy_start_date]],TODAY(),"D")</f>
        <v>1071</v>
      </c>
      <c r="R1102" s="2">
        <f>YEAR(Sheet1[[#This Row],[policy_end_date]])</f>
        <v>2025</v>
      </c>
      <c r="S1102" s="2" t="str">
        <f>TEXT(Sheet1[[#This Row],[policy_end_date]],"mmm")</f>
        <v>Jan</v>
      </c>
      <c r="T1102" s="2" t="str">
        <f>IF(Sheet1[[#This Row],[status]]="Active","Active","Inactive")</f>
        <v>Active</v>
      </c>
      <c r="U1102" s="6">
        <f>Sheet1[[#This Row],[coverage_amount]]/Sheet1[[#This Row],[annual_premium]]</f>
        <v>9.5687809996011666</v>
      </c>
    </row>
    <row r="1103" spans="1:21" x14ac:dyDescent="0.3">
      <c r="A1103" s="2" t="s">
        <v>2289</v>
      </c>
      <c r="B1103" s="2" t="s">
        <v>1655</v>
      </c>
      <c r="C1103" s="2" t="s">
        <v>35</v>
      </c>
      <c r="D1103" s="51">
        <v>663998.13</v>
      </c>
      <c r="E1103" s="51">
        <v>40211.94</v>
      </c>
      <c r="F1103" s="1">
        <v>45454</v>
      </c>
      <c r="G1103" s="1">
        <v>45780</v>
      </c>
      <c r="H1103" s="2" t="s">
        <v>185</v>
      </c>
      <c r="I1103" s="2" t="s">
        <v>13</v>
      </c>
      <c r="J1103">
        <f>Sheet1[[#This Row],[policy_end_date]]-Sheet1[[#This Row],[policy_start_date]]</f>
        <v>326</v>
      </c>
      <c r="K1103" s="5">
        <f>(Sheet1[[#This Row],[policy_end_date]]-Sheet1[[#This Row],[policy_start_date]])/365</f>
        <v>0.89315068493150684</v>
      </c>
      <c r="L1103" s="2" t="str">
        <f>IF(Sheet1[[#This Row],[coverage_amount]]&lt;300000,"Low",IF(Sheet1[[#This Row],[coverage_amount]]&lt;700000,"Medium","High"))</f>
        <v>Medium</v>
      </c>
      <c r="M1103" s="2" t="str">
        <f>IF(Sheet1[[#This Row],[annual_premium]]&lt;15000,"Low",IF(Sheet1[[#This Row],[annual_premium]]&lt;35000,"Medium","High"))</f>
        <v>High</v>
      </c>
      <c r="N1103" s="2">
        <f>YEAR(Sheet1[[#This Row],[policy_start_date]])</f>
        <v>2024</v>
      </c>
      <c r="O1103" s="2" t="str">
        <f>TEXT(Sheet1[[#This Row],[policy_start_date]],"mmm")</f>
        <v>Jun</v>
      </c>
      <c r="P1103" s="2" t="str">
        <f>"Q"&amp;ROUNDUP(MONTH(Sheet1[[#This Row],[policy_start_date]])/3,0)</f>
        <v>Q2</v>
      </c>
      <c r="Q1103" s="2">
        <f ca="1">DATEDIF(Sheet1[[#This Row],[policy_start_date]],TODAY(),"D")</f>
        <v>778</v>
      </c>
      <c r="R1103" s="2">
        <f>YEAR(Sheet1[[#This Row],[policy_end_date]])</f>
        <v>2025</v>
      </c>
      <c r="S1103" s="2" t="str">
        <f>TEXT(Sheet1[[#This Row],[policy_end_date]],"mmm")</f>
        <v>May</v>
      </c>
      <c r="T1103" s="2" t="str">
        <f>IF(Sheet1[[#This Row],[status]]="Active","Active","Inactive")</f>
        <v>Active</v>
      </c>
      <c r="U1103" s="6">
        <f>Sheet1[[#This Row],[coverage_amount]]/Sheet1[[#This Row],[annual_premium]]</f>
        <v>16.512461970250627</v>
      </c>
    </row>
    <row r="1104" spans="1:21" x14ac:dyDescent="0.3">
      <c r="A1104" s="2" t="s">
        <v>2290</v>
      </c>
      <c r="B1104" s="2" t="s">
        <v>2291</v>
      </c>
      <c r="C1104" s="2" t="s">
        <v>16</v>
      </c>
      <c r="D1104" s="51">
        <v>272160.33</v>
      </c>
      <c r="E1104" s="51">
        <v>15653.81</v>
      </c>
      <c r="F1104" s="1">
        <v>45464</v>
      </c>
      <c r="G1104" s="1">
        <v>45805</v>
      </c>
      <c r="H1104" s="2" t="s">
        <v>1437</v>
      </c>
      <c r="I1104" s="2" t="s">
        <v>18</v>
      </c>
      <c r="J1104">
        <f>Sheet1[[#This Row],[policy_end_date]]-Sheet1[[#This Row],[policy_start_date]]</f>
        <v>341</v>
      </c>
      <c r="K1104" s="5">
        <f>(Sheet1[[#This Row],[policy_end_date]]-Sheet1[[#This Row],[policy_start_date]])/365</f>
        <v>0.9342465753424658</v>
      </c>
      <c r="L1104" s="2" t="str">
        <f>IF(Sheet1[[#This Row],[coverage_amount]]&lt;300000,"Low",IF(Sheet1[[#This Row],[coverage_amount]]&lt;700000,"Medium","High"))</f>
        <v>Low</v>
      </c>
      <c r="M1104" s="2" t="str">
        <f>IF(Sheet1[[#This Row],[annual_premium]]&lt;15000,"Low",IF(Sheet1[[#This Row],[annual_premium]]&lt;35000,"Medium","High"))</f>
        <v>Medium</v>
      </c>
      <c r="N1104" s="2">
        <f>YEAR(Sheet1[[#This Row],[policy_start_date]])</f>
        <v>2024</v>
      </c>
      <c r="O1104" s="2" t="str">
        <f>TEXT(Sheet1[[#This Row],[policy_start_date]],"mmm")</f>
        <v>Jun</v>
      </c>
      <c r="P1104" s="2" t="str">
        <f>"Q"&amp;ROUNDUP(MONTH(Sheet1[[#This Row],[policy_start_date]])/3,0)</f>
        <v>Q2</v>
      </c>
      <c r="Q1104" s="2">
        <f ca="1">DATEDIF(Sheet1[[#This Row],[policy_start_date]],TODAY(),"D")</f>
        <v>768</v>
      </c>
      <c r="R1104" s="2">
        <f>YEAR(Sheet1[[#This Row],[policy_end_date]])</f>
        <v>2025</v>
      </c>
      <c r="S1104" s="2" t="str">
        <f>TEXT(Sheet1[[#This Row],[policy_end_date]],"mmm")</f>
        <v>May</v>
      </c>
      <c r="T1104" s="2" t="str">
        <f>IF(Sheet1[[#This Row],[status]]="Active","Active","Inactive")</f>
        <v>Inactive</v>
      </c>
      <c r="U1104" s="6">
        <f>Sheet1[[#This Row],[coverage_amount]]/Sheet1[[#This Row],[annual_premium]]</f>
        <v>17.386203742092182</v>
      </c>
    </row>
    <row r="1105" spans="1:21" x14ac:dyDescent="0.3">
      <c r="A1105" s="2" t="s">
        <v>2292</v>
      </c>
      <c r="B1105" s="2" t="s">
        <v>2293</v>
      </c>
      <c r="C1105" s="2" t="s">
        <v>11</v>
      </c>
      <c r="D1105" s="51">
        <v>328478.93</v>
      </c>
      <c r="E1105" s="51">
        <v>25048.23</v>
      </c>
      <c r="F1105" s="1">
        <v>44498</v>
      </c>
      <c r="G1105" s="1">
        <v>44970</v>
      </c>
      <c r="H1105" s="2" t="s">
        <v>312</v>
      </c>
      <c r="I1105" s="2" t="s">
        <v>29</v>
      </c>
      <c r="J1105">
        <f>Sheet1[[#This Row],[policy_end_date]]-Sheet1[[#This Row],[policy_start_date]]</f>
        <v>472</v>
      </c>
      <c r="K1105" s="5">
        <f>(Sheet1[[#This Row],[policy_end_date]]-Sheet1[[#This Row],[policy_start_date]])/365</f>
        <v>1.2931506849315069</v>
      </c>
      <c r="L1105" s="2" t="str">
        <f>IF(Sheet1[[#This Row],[coverage_amount]]&lt;300000,"Low",IF(Sheet1[[#This Row],[coverage_amount]]&lt;700000,"Medium","High"))</f>
        <v>Medium</v>
      </c>
      <c r="M1105" s="2" t="str">
        <f>IF(Sheet1[[#This Row],[annual_premium]]&lt;15000,"Low",IF(Sheet1[[#This Row],[annual_premium]]&lt;35000,"Medium","High"))</f>
        <v>Medium</v>
      </c>
      <c r="N1105" s="2">
        <f>YEAR(Sheet1[[#This Row],[policy_start_date]])</f>
        <v>2021</v>
      </c>
      <c r="O1105" s="2" t="str">
        <f>TEXT(Sheet1[[#This Row],[policy_start_date]],"mmm")</f>
        <v>Oct</v>
      </c>
      <c r="P1105" s="2" t="str">
        <f>"Q"&amp;ROUNDUP(MONTH(Sheet1[[#This Row],[policy_start_date]])/3,0)</f>
        <v>Q4</v>
      </c>
      <c r="Q1105" s="2">
        <f ca="1">DATEDIF(Sheet1[[#This Row],[policy_start_date]],TODAY(),"D")</f>
        <v>1734</v>
      </c>
      <c r="R1105" s="2">
        <f>YEAR(Sheet1[[#This Row],[policy_end_date]])</f>
        <v>2023</v>
      </c>
      <c r="S1105" s="2" t="str">
        <f>TEXT(Sheet1[[#This Row],[policy_end_date]],"mmm")</f>
        <v>Feb</v>
      </c>
      <c r="T1105" s="2" t="str">
        <f>IF(Sheet1[[#This Row],[status]]="Active","Active","Inactive")</f>
        <v>Inactive</v>
      </c>
      <c r="U1105" s="6">
        <f>Sheet1[[#This Row],[coverage_amount]]/Sheet1[[#This Row],[annual_premium]]</f>
        <v>13.11385794525202</v>
      </c>
    </row>
    <row r="1106" spans="1:21" x14ac:dyDescent="0.3">
      <c r="A1106" s="2" t="s">
        <v>2294</v>
      </c>
      <c r="B1106" s="2" t="s">
        <v>423</v>
      </c>
      <c r="C1106" s="2" t="s">
        <v>11</v>
      </c>
      <c r="D1106" s="51">
        <v>271810.40000000002</v>
      </c>
      <c r="E1106" s="51">
        <v>28085.59</v>
      </c>
      <c r="F1106" s="1">
        <v>44861</v>
      </c>
      <c r="G1106" s="1">
        <v>45506</v>
      </c>
      <c r="H1106" s="2" t="s">
        <v>400</v>
      </c>
      <c r="I1106" s="2" t="s">
        <v>13</v>
      </c>
      <c r="J1106">
        <f>Sheet1[[#This Row],[policy_end_date]]-Sheet1[[#This Row],[policy_start_date]]</f>
        <v>645</v>
      </c>
      <c r="K1106" s="5">
        <f>(Sheet1[[#This Row],[policy_end_date]]-Sheet1[[#This Row],[policy_start_date]])/365</f>
        <v>1.7671232876712328</v>
      </c>
      <c r="L1106" s="2" t="str">
        <f>IF(Sheet1[[#This Row],[coverage_amount]]&lt;300000,"Low",IF(Sheet1[[#This Row],[coverage_amount]]&lt;700000,"Medium","High"))</f>
        <v>Low</v>
      </c>
      <c r="M1106" s="2" t="str">
        <f>IF(Sheet1[[#This Row],[annual_premium]]&lt;15000,"Low",IF(Sheet1[[#This Row],[annual_premium]]&lt;35000,"Medium","High"))</f>
        <v>Medium</v>
      </c>
      <c r="N1106" s="2">
        <f>YEAR(Sheet1[[#This Row],[policy_start_date]])</f>
        <v>2022</v>
      </c>
      <c r="O1106" s="2" t="str">
        <f>TEXT(Sheet1[[#This Row],[policy_start_date]],"mmm")</f>
        <v>Oct</v>
      </c>
      <c r="P1106" s="2" t="str">
        <f>"Q"&amp;ROUNDUP(MONTH(Sheet1[[#This Row],[policy_start_date]])/3,0)</f>
        <v>Q4</v>
      </c>
      <c r="Q1106" s="2">
        <f ca="1">DATEDIF(Sheet1[[#This Row],[policy_start_date]],TODAY(),"D")</f>
        <v>1371</v>
      </c>
      <c r="R1106" s="2">
        <f>YEAR(Sheet1[[#This Row],[policy_end_date]])</f>
        <v>2024</v>
      </c>
      <c r="S1106" s="2" t="str">
        <f>TEXT(Sheet1[[#This Row],[policy_end_date]],"mmm")</f>
        <v>Aug</v>
      </c>
      <c r="T1106" s="2" t="str">
        <f>IF(Sheet1[[#This Row],[status]]="Active","Active","Inactive")</f>
        <v>Active</v>
      </c>
      <c r="U1106" s="6">
        <f>Sheet1[[#This Row],[coverage_amount]]/Sheet1[[#This Row],[annual_premium]]</f>
        <v>9.6779309247197585</v>
      </c>
    </row>
    <row r="1107" spans="1:21" x14ac:dyDescent="0.3">
      <c r="A1107" s="2" t="s">
        <v>2295</v>
      </c>
      <c r="B1107" s="2" t="s">
        <v>1736</v>
      </c>
      <c r="C1107" s="2" t="s">
        <v>11</v>
      </c>
      <c r="D1107" s="51">
        <v>213177.14</v>
      </c>
      <c r="E1107" s="51">
        <v>25587.96</v>
      </c>
      <c r="F1107" s="1">
        <v>44250</v>
      </c>
      <c r="G1107" s="1">
        <v>45411</v>
      </c>
      <c r="H1107" s="2" t="s">
        <v>602</v>
      </c>
      <c r="I1107" s="2" t="s">
        <v>18</v>
      </c>
      <c r="J1107">
        <f>Sheet1[[#This Row],[policy_end_date]]-Sheet1[[#This Row],[policy_start_date]]</f>
        <v>1161</v>
      </c>
      <c r="K1107" s="5">
        <f>(Sheet1[[#This Row],[policy_end_date]]-Sheet1[[#This Row],[policy_start_date]])/365</f>
        <v>3.1808219178082191</v>
      </c>
      <c r="L1107" s="2" t="str">
        <f>IF(Sheet1[[#This Row],[coverage_amount]]&lt;300000,"Low",IF(Sheet1[[#This Row],[coverage_amount]]&lt;700000,"Medium","High"))</f>
        <v>Low</v>
      </c>
      <c r="M1107" s="2" t="str">
        <f>IF(Sheet1[[#This Row],[annual_premium]]&lt;15000,"Low",IF(Sheet1[[#This Row],[annual_premium]]&lt;35000,"Medium","High"))</f>
        <v>Medium</v>
      </c>
      <c r="N1107" s="2">
        <f>YEAR(Sheet1[[#This Row],[policy_start_date]])</f>
        <v>2021</v>
      </c>
      <c r="O1107" s="2" t="str">
        <f>TEXT(Sheet1[[#This Row],[policy_start_date]],"mmm")</f>
        <v>Feb</v>
      </c>
      <c r="P1107" s="2" t="str">
        <f>"Q"&amp;ROUNDUP(MONTH(Sheet1[[#This Row],[policy_start_date]])/3,0)</f>
        <v>Q1</v>
      </c>
      <c r="Q1107" s="2">
        <f ca="1">DATEDIF(Sheet1[[#This Row],[policy_start_date]],TODAY(),"D")</f>
        <v>1982</v>
      </c>
      <c r="R1107" s="2">
        <f>YEAR(Sheet1[[#This Row],[policy_end_date]])</f>
        <v>2024</v>
      </c>
      <c r="S1107" s="2" t="str">
        <f>TEXT(Sheet1[[#This Row],[policy_end_date]],"mmm")</f>
        <v>Apr</v>
      </c>
      <c r="T1107" s="2" t="str">
        <f>IF(Sheet1[[#This Row],[status]]="Active","Active","Inactive")</f>
        <v>Inactive</v>
      </c>
      <c r="U1107" s="6">
        <f>Sheet1[[#This Row],[coverage_amount]]/Sheet1[[#This Row],[annual_premium]]</f>
        <v>8.3311502753638838</v>
      </c>
    </row>
    <row r="1108" spans="1:21" x14ac:dyDescent="0.3">
      <c r="A1108" s="2" t="s">
        <v>2296</v>
      </c>
      <c r="B1108" s="2" t="s">
        <v>596</v>
      </c>
      <c r="C1108" s="2" t="s">
        <v>11</v>
      </c>
      <c r="D1108" s="51">
        <v>208791.58</v>
      </c>
      <c r="E1108" s="51">
        <v>40176.050000000003</v>
      </c>
      <c r="F1108" s="1">
        <v>45479</v>
      </c>
      <c r="G1108" s="1">
        <v>45849</v>
      </c>
      <c r="H1108" s="2" t="s">
        <v>164</v>
      </c>
      <c r="I1108" s="2" t="s">
        <v>13</v>
      </c>
      <c r="J1108">
        <f>Sheet1[[#This Row],[policy_end_date]]-Sheet1[[#This Row],[policy_start_date]]</f>
        <v>370</v>
      </c>
      <c r="K1108" s="5">
        <f>(Sheet1[[#This Row],[policy_end_date]]-Sheet1[[#This Row],[policy_start_date]])/365</f>
        <v>1.0136986301369864</v>
      </c>
      <c r="L1108" s="2" t="str">
        <f>IF(Sheet1[[#This Row],[coverage_amount]]&lt;300000,"Low",IF(Sheet1[[#This Row],[coverage_amount]]&lt;700000,"Medium","High"))</f>
        <v>Low</v>
      </c>
      <c r="M1108" s="2" t="str">
        <f>IF(Sheet1[[#This Row],[annual_premium]]&lt;15000,"Low",IF(Sheet1[[#This Row],[annual_premium]]&lt;35000,"Medium","High"))</f>
        <v>High</v>
      </c>
      <c r="N1108" s="2">
        <f>YEAR(Sheet1[[#This Row],[policy_start_date]])</f>
        <v>2024</v>
      </c>
      <c r="O1108" s="2" t="str">
        <f>TEXT(Sheet1[[#This Row],[policy_start_date]],"mmm")</f>
        <v>Jul</v>
      </c>
      <c r="P1108" s="2" t="str">
        <f>"Q"&amp;ROUNDUP(MONTH(Sheet1[[#This Row],[policy_start_date]])/3,0)</f>
        <v>Q3</v>
      </c>
      <c r="Q1108" s="2">
        <f ca="1">DATEDIF(Sheet1[[#This Row],[policy_start_date]],TODAY(),"D")</f>
        <v>753</v>
      </c>
      <c r="R1108" s="2">
        <f>YEAR(Sheet1[[#This Row],[policy_end_date]])</f>
        <v>2025</v>
      </c>
      <c r="S1108" s="2" t="str">
        <f>TEXT(Sheet1[[#This Row],[policy_end_date]],"mmm")</f>
        <v>Jul</v>
      </c>
      <c r="T1108" s="2" t="str">
        <f>IF(Sheet1[[#This Row],[status]]="Active","Active","Inactive")</f>
        <v>Active</v>
      </c>
      <c r="U1108" s="6">
        <f>Sheet1[[#This Row],[coverage_amount]]/Sheet1[[#This Row],[annual_premium]]</f>
        <v>5.1969165709421405</v>
      </c>
    </row>
    <row r="1109" spans="1:21" x14ac:dyDescent="0.3">
      <c r="A1109" s="2" t="s">
        <v>2297</v>
      </c>
      <c r="B1109" s="2" t="s">
        <v>2298</v>
      </c>
      <c r="C1109" s="2" t="s">
        <v>35</v>
      </c>
      <c r="D1109" s="51">
        <v>411480.5</v>
      </c>
      <c r="E1109" s="51">
        <v>6813.47</v>
      </c>
      <c r="F1109" s="1">
        <v>44807</v>
      </c>
      <c r="G1109" s="1">
        <v>44963</v>
      </c>
      <c r="H1109" s="2" t="s">
        <v>1223</v>
      </c>
      <c r="I1109" s="2" t="s">
        <v>29</v>
      </c>
      <c r="J1109">
        <f>Sheet1[[#This Row],[policy_end_date]]-Sheet1[[#This Row],[policy_start_date]]</f>
        <v>156</v>
      </c>
      <c r="K1109" s="5">
        <f>(Sheet1[[#This Row],[policy_end_date]]-Sheet1[[#This Row],[policy_start_date]])/365</f>
        <v>0.42739726027397262</v>
      </c>
      <c r="L1109" s="2" t="str">
        <f>IF(Sheet1[[#This Row],[coverage_amount]]&lt;300000,"Low",IF(Sheet1[[#This Row],[coverage_amount]]&lt;700000,"Medium","High"))</f>
        <v>Medium</v>
      </c>
      <c r="M1109" s="2" t="str">
        <f>IF(Sheet1[[#This Row],[annual_premium]]&lt;15000,"Low",IF(Sheet1[[#This Row],[annual_premium]]&lt;35000,"Medium","High"))</f>
        <v>Low</v>
      </c>
      <c r="N1109" s="2">
        <f>YEAR(Sheet1[[#This Row],[policy_start_date]])</f>
        <v>2022</v>
      </c>
      <c r="O1109" s="2" t="str">
        <f>TEXT(Sheet1[[#This Row],[policy_start_date]],"mmm")</f>
        <v>Sep</v>
      </c>
      <c r="P1109" s="2" t="str">
        <f>"Q"&amp;ROUNDUP(MONTH(Sheet1[[#This Row],[policy_start_date]])/3,0)</f>
        <v>Q3</v>
      </c>
      <c r="Q1109" s="2">
        <f ca="1">DATEDIF(Sheet1[[#This Row],[policy_start_date]],TODAY(),"D")</f>
        <v>1425</v>
      </c>
      <c r="R1109" s="2">
        <f>YEAR(Sheet1[[#This Row],[policy_end_date]])</f>
        <v>2023</v>
      </c>
      <c r="S1109" s="2" t="str">
        <f>TEXT(Sheet1[[#This Row],[policy_end_date]],"mmm")</f>
        <v>Feb</v>
      </c>
      <c r="T1109" s="2" t="str">
        <f>IF(Sheet1[[#This Row],[status]]="Active","Active","Inactive")</f>
        <v>Inactive</v>
      </c>
      <c r="U1109" s="6">
        <f>Sheet1[[#This Row],[coverage_amount]]/Sheet1[[#This Row],[annual_premium]]</f>
        <v>60.392208375468002</v>
      </c>
    </row>
    <row r="1110" spans="1:21" x14ac:dyDescent="0.3">
      <c r="A1110" s="2" t="s">
        <v>2299</v>
      </c>
      <c r="B1110" s="2" t="s">
        <v>924</v>
      </c>
      <c r="C1110" s="2" t="s">
        <v>27</v>
      </c>
      <c r="D1110" s="51">
        <v>318593.77</v>
      </c>
      <c r="E1110" s="51">
        <v>14405.69</v>
      </c>
      <c r="F1110" s="1">
        <v>44713</v>
      </c>
      <c r="G1110" s="1">
        <v>45209</v>
      </c>
      <c r="H1110" s="2" t="s">
        <v>574</v>
      </c>
      <c r="I1110" s="2" t="s">
        <v>29</v>
      </c>
      <c r="J1110">
        <f>Sheet1[[#This Row],[policy_end_date]]-Sheet1[[#This Row],[policy_start_date]]</f>
        <v>496</v>
      </c>
      <c r="K1110" s="5">
        <f>(Sheet1[[#This Row],[policy_end_date]]-Sheet1[[#This Row],[policy_start_date]])/365</f>
        <v>1.3589041095890411</v>
      </c>
      <c r="L1110" s="2" t="str">
        <f>IF(Sheet1[[#This Row],[coverage_amount]]&lt;300000,"Low",IF(Sheet1[[#This Row],[coverage_amount]]&lt;700000,"Medium","High"))</f>
        <v>Medium</v>
      </c>
      <c r="M1110" s="2" t="str">
        <f>IF(Sheet1[[#This Row],[annual_premium]]&lt;15000,"Low",IF(Sheet1[[#This Row],[annual_premium]]&lt;35000,"Medium","High"))</f>
        <v>Low</v>
      </c>
      <c r="N1110" s="2">
        <f>YEAR(Sheet1[[#This Row],[policy_start_date]])</f>
        <v>2022</v>
      </c>
      <c r="O1110" s="2" t="str">
        <f>TEXT(Sheet1[[#This Row],[policy_start_date]],"mmm")</f>
        <v>Jun</v>
      </c>
      <c r="P1110" s="2" t="str">
        <f>"Q"&amp;ROUNDUP(MONTH(Sheet1[[#This Row],[policy_start_date]])/3,0)</f>
        <v>Q2</v>
      </c>
      <c r="Q1110" s="2">
        <f ca="1">DATEDIF(Sheet1[[#This Row],[policy_start_date]],TODAY(),"D")</f>
        <v>1519</v>
      </c>
      <c r="R1110" s="2">
        <f>YEAR(Sheet1[[#This Row],[policy_end_date]])</f>
        <v>2023</v>
      </c>
      <c r="S1110" s="2" t="str">
        <f>TEXT(Sheet1[[#This Row],[policy_end_date]],"mmm")</f>
        <v>Oct</v>
      </c>
      <c r="T1110" s="2" t="str">
        <f>IF(Sheet1[[#This Row],[status]]="Active","Active","Inactive")</f>
        <v>Inactive</v>
      </c>
      <c r="U1110" s="6">
        <f>Sheet1[[#This Row],[coverage_amount]]/Sheet1[[#This Row],[annual_premium]]</f>
        <v>22.115828537196066</v>
      </c>
    </row>
    <row r="1111" spans="1:21" x14ac:dyDescent="0.3">
      <c r="A1111" s="2" t="s">
        <v>2300</v>
      </c>
      <c r="B1111" s="2" t="s">
        <v>2301</v>
      </c>
      <c r="C1111" s="2" t="s">
        <v>39</v>
      </c>
      <c r="D1111" s="51">
        <v>421926.77</v>
      </c>
      <c r="E1111" s="51">
        <v>42793.69</v>
      </c>
      <c r="F1111" s="1">
        <v>44188</v>
      </c>
      <c r="G1111" s="1">
        <v>44799</v>
      </c>
      <c r="H1111" s="2" t="s">
        <v>499</v>
      </c>
      <c r="I1111" s="2" t="s">
        <v>29</v>
      </c>
      <c r="J1111">
        <f>Sheet1[[#This Row],[policy_end_date]]-Sheet1[[#This Row],[policy_start_date]]</f>
        <v>611</v>
      </c>
      <c r="K1111" s="5">
        <f>(Sheet1[[#This Row],[policy_end_date]]-Sheet1[[#This Row],[policy_start_date]])/365</f>
        <v>1.6739726027397259</v>
      </c>
      <c r="L1111" s="2" t="str">
        <f>IF(Sheet1[[#This Row],[coverage_amount]]&lt;300000,"Low",IF(Sheet1[[#This Row],[coverage_amount]]&lt;700000,"Medium","High"))</f>
        <v>Medium</v>
      </c>
      <c r="M1111" s="2" t="str">
        <f>IF(Sheet1[[#This Row],[annual_premium]]&lt;15000,"Low",IF(Sheet1[[#This Row],[annual_premium]]&lt;35000,"Medium","High"))</f>
        <v>High</v>
      </c>
      <c r="N1111" s="2">
        <f>YEAR(Sheet1[[#This Row],[policy_start_date]])</f>
        <v>2020</v>
      </c>
      <c r="O1111" s="2" t="str">
        <f>TEXT(Sheet1[[#This Row],[policy_start_date]],"mmm")</f>
        <v>Dec</v>
      </c>
      <c r="P1111" s="2" t="str">
        <f>"Q"&amp;ROUNDUP(MONTH(Sheet1[[#This Row],[policy_start_date]])/3,0)</f>
        <v>Q4</v>
      </c>
      <c r="Q1111" s="2">
        <f ca="1">DATEDIF(Sheet1[[#This Row],[policy_start_date]],TODAY(),"D")</f>
        <v>2044</v>
      </c>
      <c r="R1111" s="2">
        <f>YEAR(Sheet1[[#This Row],[policy_end_date]])</f>
        <v>2022</v>
      </c>
      <c r="S1111" s="2" t="str">
        <f>TEXT(Sheet1[[#This Row],[policy_end_date]],"mmm")</f>
        <v>Aug</v>
      </c>
      <c r="T1111" s="2" t="str">
        <f>IF(Sheet1[[#This Row],[status]]="Active","Active","Inactive")</f>
        <v>Inactive</v>
      </c>
      <c r="U1111" s="6">
        <f>Sheet1[[#This Row],[coverage_amount]]/Sheet1[[#This Row],[annual_premium]]</f>
        <v>9.8595556961785729</v>
      </c>
    </row>
    <row r="1112" spans="1:21" x14ac:dyDescent="0.3">
      <c r="A1112" s="2" t="s">
        <v>2302</v>
      </c>
      <c r="B1112" s="2" t="s">
        <v>2303</v>
      </c>
      <c r="C1112" s="2" t="s">
        <v>39</v>
      </c>
      <c r="D1112" s="51">
        <v>997255.96</v>
      </c>
      <c r="E1112" s="51">
        <v>33294.550000000003</v>
      </c>
      <c r="F1112" s="1">
        <v>44848</v>
      </c>
      <c r="G1112" s="1">
        <v>45589</v>
      </c>
      <c r="H1112" s="2" t="s">
        <v>2304</v>
      </c>
      <c r="I1112" s="2" t="s">
        <v>13</v>
      </c>
      <c r="J1112">
        <f>Sheet1[[#This Row],[policy_end_date]]-Sheet1[[#This Row],[policy_start_date]]</f>
        <v>741</v>
      </c>
      <c r="K1112" s="5">
        <f>(Sheet1[[#This Row],[policy_end_date]]-Sheet1[[#This Row],[policy_start_date]])/365</f>
        <v>2.0301369863013701</v>
      </c>
      <c r="L1112" s="2" t="str">
        <f>IF(Sheet1[[#This Row],[coverage_amount]]&lt;300000,"Low",IF(Sheet1[[#This Row],[coverage_amount]]&lt;700000,"Medium","High"))</f>
        <v>High</v>
      </c>
      <c r="M1112" s="2" t="str">
        <f>IF(Sheet1[[#This Row],[annual_premium]]&lt;15000,"Low",IF(Sheet1[[#This Row],[annual_premium]]&lt;35000,"Medium","High"))</f>
        <v>Medium</v>
      </c>
      <c r="N1112" s="2">
        <f>YEAR(Sheet1[[#This Row],[policy_start_date]])</f>
        <v>2022</v>
      </c>
      <c r="O1112" s="2" t="str">
        <f>TEXT(Sheet1[[#This Row],[policy_start_date]],"mmm")</f>
        <v>Oct</v>
      </c>
      <c r="P1112" s="2" t="str">
        <f>"Q"&amp;ROUNDUP(MONTH(Sheet1[[#This Row],[policy_start_date]])/3,0)</f>
        <v>Q4</v>
      </c>
      <c r="Q1112" s="2">
        <f ca="1">DATEDIF(Sheet1[[#This Row],[policy_start_date]],TODAY(),"D")</f>
        <v>1384</v>
      </c>
      <c r="R1112" s="2">
        <f>YEAR(Sheet1[[#This Row],[policy_end_date]])</f>
        <v>2024</v>
      </c>
      <c r="S1112" s="2" t="str">
        <f>TEXT(Sheet1[[#This Row],[policy_end_date]],"mmm")</f>
        <v>Oct</v>
      </c>
      <c r="T1112" s="2" t="str">
        <f>IF(Sheet1[[#This Row],[status]]="Active","Active","Inactive")</f>
        <v>Active</v>
      </c>
      <c r="U1112" s="6">
        <f>Sheet1[[#This Row],[coverage_amount]]/Sheet1[[#This Row],[annual_premium]]</f>
        <v>29.952528566987688</v>
      </c>
    </row>
    <row r="1113" spans="1:21" x14ac:dyDescent="0.3">
      <c r="A1113" s="2" t="s">
        <v>2305</v>
      </c>
      <c r="B1113" s="2" t="s">
        <v>2306</v>
      </c>
      <c r="C1113" s="2" t="s">
        <v>35</v>
      </c>
      <c r="D1113" s="51">
        <v>551250.19999999995</v>
      </c>
      <c r="E1113" s="51">
        <v>45784.52</v>
      </c>
      <c r="F1113" s="1">
        <v>44271</v>
      </c>
      <c r="G1113" s="1">
        <v>44602</v>
      </c>
      <c r="H1113" s="2" t="s">
        <v>1363</v>
      </c>
      <c r="I1113" s="2" t="s">
        <v>29</v>
      </c>
      <c r="J1113">
        <f>Sheet1[[#This Row],[policy_end_date]]-Sheet1[[#This Row],[policy_start_date]]</f>
        <v>331</v>
      </c>
      <c r="K1113" s="5">
        <f>(Sheet1[[#This Row],[policy_end_date]]-Sheet1[[#This Row],[policy_start_date]])/365</f>
        <v>0.9068493150684932</v>
      </c>
      <c r="L1113" s="2" t="str">
        <f>IF(Sheet1[[#This Row],[coverage_amount]]&lt;300000,"Low",IF(Sheet1[[#This Row],[coverage_amount]]&lt;700000,"Medium","High"))</f>
        <v>Medium</v>
      </c>
      <c r="M1113" s="2" t="str">
        <f>IF(Sheet1[[#This Row],[annual_premium]]&lt;15000,"Low",IF(Sheet1[[#This Row],[annual_premium]]&lt;35000,"Medium","High"))</f>
        <v>High</v>
      </c>
      <c r="N1113" s="2">
        <f>YEAR(Sheet1[[#This Row],[policy_start_date]])</f>
        <v>2021</v>
      </c>
      <c r="O1113" s="2" t="str">
        <f>TEXT(Sheet1[[#This Row],[policy_start_date]],"mmm")</f>
        <v>Mar</v>
      </c>
      <c r="P1113" s="2" t="str">
        <f>"Q"&amp;ROUNDUP(MONTH(Sheet1[[#This Row],[policy_start_date]])/3,0)</f>
        <v>Q1</v>
      </c>
      <c r="Q1113" s="2">
        <f ca="1">DATEDIF(Sheet1[[#This Row],[policy_start_date]],TODAY(),"D")</f>
        <v>1961</v>
      </c>
      <c r="R1113" s="2">
        <f>YEAR(Sheet1[[#This Row],[policy_end_date]])</f>
        <v>2022</v>
      </c>
      <c r="S1113" s="2" t="str">
        <f>TEXT(Sheet1[[#This Row],[policy_end_date]],"mmm")</f>
        <v>Feb</v>
      </c>
      <c r="T1113" s="2" t="str">
        <f>IF(Sheet1[[#This Row],[status]]="Active","Active","Inactive")</f>
        <v>Inactive</v>
      </c>
      <c r="U1113" s="6">
        <f>Sheet1[[#This Row],[coverage_amount]]/Sheet1[[#This Row],[annual_premium]]</f>
        <v>12.0401000163374</v>
      </c>
    </row>
    <row r="1114" spans="1:21" x14ac:dyDescent="0.3">
      <c r="A1114" s="2" t="s">
        <v>2307</v>
      </c>
      <c r="B1114" s="2" t="s">
        <v>1931</v>
      </c>
      <c r="C1114" s="2" t="s">
        <v>27</v>
      </c>
      <c r="D1114" s="51">
        <v>181210.84</v>
      </c>
      <c r="E1114" s="51">
        <v>21275.86</v>
      </c>
      <c r="F1114" s="1">
        <v>45200</v>
      </c>
      <c r="G1114" s="1">
        <v>45560</v>
      </c>
      <c r="H1114" s="2" t="s">
        <v>275</v>
      </c>
      <c r="I1114" s="2" t="s">
        <v>29</v>
      </c>
      <c r="J1114">
        <f>Sheet1[[#This Row],[policy_end_date]]-Sheet1[[#This Row],[policy_start_date]]</f>
        <v>360</v>
      </c>
      <c r="K1114" s="5">
        <f>(Sheet1[[#This Row],[policy_end_date]]-Sheet1[[#This Row],[policy_start_date]])/365</f>
        <v>0.98630136986301364</v>
      </c>
      <c r="L1114" s="2" t="str">
        <f>IF(Sheet1[[#This Row],[coverage_amount]]&lt;300000,"Low",IF(Sheet1[[#This Row],[coverage_amount]]&lt;700000,"Medium","High"))</f>
        <v>Low</v>
      </c>
      <c r="M1114" s="2" t="str">
        <f>IF(Sheet1[[#This Row],[annual_premium]]&lt;15000,"Low",IF(Sheet1[[#This Row],[annual_premium]]&lt;35000,"Medium","High"))</f>
        <v>Medium</v>
      </c>
      <c r="N1114" s="2">
        <f>YEAR(Sheet1[[#This Row],[policy_start_date]])</f>
        <v>2023</v>
      </c>
      <c r="O1114" s="2" t="str">
        <f>TEXT(Sheet1[[#This Row],[policy_start_date]],"mmm")</f>
        <v>Oct</v>
      </c>
      <c r="P1114" s="2" t="str">
        <f>"Q"&amp;ROUNDUP(MONTH(Sheet1[[#This Row],[policy_start_date]])/3,0)</f>
        <v>Q4</v>
      </c>
      <c r="Q1114" s="2">
        <f ca="1">DATEDIF(Sheet1[[#This Row],[policy_start_date]],TODAY(),"D")</f>
        <v>1032</v>
      </c>
      <c r="R1114" s="2">
        <f>YEAR(Sheet1[[#This Row],[policy_end_date]])</f>
        <v>2024</v>
      </c>
      <c r="S1114" s="2" t="str">
        <f>TEXT(Sheet1[[#This Row],[policy_end_date]],"mmm")</f>
        <v>Sep</v>
      </c>
      <c r="T1114" s="2" t="str">
        <f>IF(Sheet1[[#This Row],[status]]="Active","Active","Inactive")</f>
        <v>Inactive</v>
      </c>
      <c r="U1114" s="6">
        <f>Sheet1[[#This Row],[coverage_amount]]/Sheet1[[#This Row],[annual_premium]]</f>
        <v>8.5172040049144897</v>
      </c>
    </row>
    <row r="1115" spans="1:21" x14ac:dyDescent="0.3">
      <c r="A1115" s="2" t="s">
        <v>2308</v>
      </c>
      <c r="B1115" s="2" t="s">
        <v>2309</v>
      </c>
      <c r="C1115" s="2" t="s">
        <v>11</v>
      </c>
      <c r="D1115" s="51">
        <v>557551.5</v>
      </c>
      <c r="E1115" s="51">
        <v>12824.35</v>
      </c>
      <c r="F1115" s="1">
        <v>44279</v>
      </c>
      <c r="G1115" s="1">
        <v>44679</v>
      </c>
      <c r="H1115" s="2" t="s">
        <v>801</v>
      </c>
      <c r="I1115" s="2" t="s">
        <v>18</v>
      </c>
      <c r="J1115">
        <f>Sheet1[[#This Row],[policy_end_date]]-Sheet1[[#This Row],[policy_start_date]]</f>
        <v>400</v>
      </c>
      <c r="K1115" s="5">
        <f>(Sheet1[[#This Row],[policy_end_date]]-Sheet1[[#This Row],[policy_start_date]])/365</f>
        <v>1.095890410958904</v>
      </c>
      <c r="L1115" s="2" t="str">
        <f>IF(Sheet1[[#This Row],[coverage_amount]]&lt;300000,"Low",IF(Sheet1[[#This Row],[coverage_amount]]&lt;700000,"Medium","High"))</f>
        <v>Medium</v>
      </c>
      <c r="M1115" s="2" t="str">
        <f>IF(Sheet1[[#This Row],[annual_premium]]&lt;15000,"Low",IF(Sheet1[[#This Row],[annual_premium]]&lt;35000,"Medium","High"))</f>
        <v>Low</v>
      </c>
      <c r="N1115" s="2">
        <f>YEAR(Sheet1[[#This Row],[policy_start_date]])</f>
        <v>2021</v>
      </c>
      <c r="O1115" s="2" t="str">
        <f>TEXT(Sheet1[[#This Row],[policy_start_date]],"mmm")</f>
        <v>Mar</v>
      </c>
      <c r="P1115" s="2" t="str">
        <f>"Q"&amp;ROUNDUP(MONTH(Sheet1[[#This Row],[policy_start_date]])/3,0)</f>
        <v>Q1</v>
      </c>
      <c r="Q1115" s="2">
        <f ca="1">DATEDIF(Sheet1[[#This Row],[policy_start_date]],TODAY(),"D")</f>
        <v>1953</v>
      </c>
      <c r="R1115" s="2">
        <f>YEAR(Sheet1[[#This Row],[policy_end_date]])</f>
        <v>2022</v>
      </c>
      <c r="S1115" s="2" t="str">
        <f>TEXT(Sheet1[[#This Row],[policy_end_date]],"mmm")</f>
        <v>Apr</v>
      </c>
      <c r="T1115" s="2" t="str">
        <f>IF(Sheet1[[#This Row],[status]]="Active","Active","Inactive")</f>
        <v>Inactive</v>
      </c>
      <c r="U1115" s="6">
        <f>Sheet1[[#This Row],[coverage_amount]]/Sheet1[[#This Row],[annual_premium]]</f>
        <v>43.476004631813694</v>
      </c>
    </row>
    <row r="1116" spans="1:21" x14ac:dyDescent="0.3">
      <c r="A1116" s="2" t="s">
        <v>2310</v>
      </c>
      <c r="B1116" s="2" t="s">
        <v>1864</v>
      </c>
      <c r="C1116" s="2" t="s">
        <v>16</v>
      </c>
      <c r="D1116" s="51">
        <v>314395.03000000003</v>
      </c>
      <c r="E1116" s="51">
        <v>20471.13</v>
      </c>
      <c r="F1116" s="1">
        <v>44968</v>
      </c>
      <c r="G1116" s="1">
        <v>45092</v>
      </c>
      <c r="H1116" s="2" t="s">
        <v>12</v>
      </c>
      <c r="I1116" s="2" t="s">
        <v>29</v>
      </c>
      <c r="J1116">
        <f>Sheet1[[#This Row],[policy_end_date]]-Sheet1[[#This Row],[policy_start_date]]</f>
        <v>124</v>
      </c>
      <c r="K1116" s="5">
        <f>(Sheet1[[#This Row],[policy_end_date]]-Sheet1[[#This Row],[policy_start_date]])/365</f>
        <v>0.33972602739726027</v>
      </c>
      <c r="L1116" s="2" t="str">
        <f>IF(Sheet1[[#This Row],[coverage_amount]]&lt;300000,"Low",IF(Sheet1[[#This Row],[coverage_amount]]&lt;700000,"Medium","High"))</f>
        <v>Medium</v>
      </c>
      <c r="M1116" s="2" t="str">
        <f>IF(Sheet1[[#This Row],[annual_premium]]&lt;15000,"Low",IF(Sheet1[[#This Row],[annual_premium]]&lt;35000,"Medium","High"))</f>
        <v>Medium</v>
      </c>
      <c r="N1116" s="2">
        <f>YEAR(Sheet1[[#This Row],[policy_start_date]])</f>
        <v>2023</v>
      </c>
      <c r="O1116" s="2" t="str">
        <f>TEXT(Sheet1[[#This Row],[policy_start_date]],"mmm")</f>
        <v>Feb</v>
      </c>
      <c r="P1116" s="2" t="str">
        <f>"Q"&amp;ROUNDUP(MONTH(Sheet1[[#This Row],[policy_start_date]])/3,0)</f>
        <v>Q1</v>
      </c>
      <c r="Q1116" s="2">
        <f ca="1">DATEDIF(Sheet1[[#This Row],[policy_start_date]],TODAY(),"D")</f>
        <v>1264</v>
      </c>
      <c r="R1116" s="2">
        <f>YEAR(Sheet1[[#This Row],[policy_end_date]])</f>
        <v>2023</v>
      </c>
      <c r="S1116" s="2" t="str">
        <f>TEXT(Sheet1[[#This Row],[policy_end_date]],"mmm")</f>
        <v>Jun</v>
      </c>
      <c r="T1116" s="2" t="str">
        <f>IF(Sheet1[[#This Row],[status]]="Active","Active","Inactive")</f>
        <v>Inactive</v>
      </c>
      <c r="U1116" s="6">
        <f>Sheet1[[#This Row],[coverage_amount]]/Sheet1[[#This Row],[annual_premium]]</f>
        <v>15.357971445640764</v>
      </c>
    </row>
    <row r="1117" spans="1:21" x14ac:dyDescent="0.3">
      <c r="A1117" s="2" t="s">
        <v>2311</v>
      </c>
      <c r="B1117" s="2" t="s">
        <v>2312</v>
      </c>
      <c r="C1117" s="2" t="s">
        <v>11</v>
      </c>
      <c r="D1117" s="51">
        <v>969590.4</v>
      </c>
      <c r="E1117" s="51">
        <v>15774.23</v>
      </c>
      <c r="F1117" s="1">
        <v>44718</v>
      </c>
      <c r="G1117" s="1">
        <v>45819</v>
      </c>
      <c r="H1117" s="2" t="s">
        <v>64</v>
      </c>
      <c r="I1117" s="2" t="s">
        <v>18</v>
      </c>
      <c r="J1117">
        <f>Sheet1[[#This Row],[policy_end_date]]-Sheet1[[#This Row],[policy_start_date]]</f>
        <v>1101</v>
      </c>
      <c r="K1117" s="5">
        <f>(Sheet1[[#This Row],[policy_end_date]]-Sheet1[[#This Row],[policy_start_date]])/365</f>
        <v>3.0164383561643837</v>
      </c>
      <c r="L1117" s="2" t="str">
        <f>IF(Sheet1[[#This Row],[coverage_amount]]&lt;300000,"Low",IF(Sheet1[[#This Row],[coverage_amount]]&lt;700000,"Medium","High"))</f>
        <v>High</v>
      </c>
      <c r="M1117" s="2" t="str">
        <f>IF(Sheet1[[#This Row],[annual_premium]]&lt;15000,"Low",IF(Sheet1[[#This Row],[annual_premium]]&lt;35000,"Medium","High"))</f>
        <v>Medium</v>
      </c>
      <c r="N1117" s="2">
        <f>YEAR(Sheet1[[#This Row],[policy_start_date]])</f>
        <v>2022</v>
      </c>
      <c r="O1117" s="2" t="str">
        <f>TEXT(Sheet1[[#This Row],[policy_start_date]],"mmm")</f>
        <v>Jun</v>
      </c>
      <c r="P1117" s="2" t="str">
        <f>"Q"&amp;ROUNDUP(MONTH(Sheet1[[#This Row],[policy_start_date]])/3,0)</f>
        <v>Q2</v>
      </c>
      <c r="Q1117" s="2">
        <f ca="1">DATEDIF(Sheet1[[#This Row],[policy_start_date]],TODAY(),"D")</f>
        <v>1514</v>
      </c>
      <c r="R1117" s="2">
        <f>YEAR(Sheet1[[#This Row],[policy_end_date]])</f>
        <v>2025</v>
      </c>
      <c r="S1117" s="2" t="str">
        <f>TEXT(Sheet1[[#This Row],[policy_end_date]],"mmm")</f>
        <v>Jun</v>
      </c>
      <c r="T1117" s="2" t="str">
        <f>IF(Sheet1[[#This Row],[status]]="Active","Active","Inactive")</f>
        <v>Inactive</v>
      </c>
      <c r="U1117" s="6">
        <f>Sheet1[[#This Row],[coverage_amount]]/Sheet1[[#This Row],[annual_premium]]</f>
        <v>61.466734033927494</v>
      </c>
    </row>
    <row r="1118" spans="1:21" x14ac:dyDescent="0.3">
      <c r="A1118" s="2" t="s">
        <v>2313</v>
      </c>
      <c r="B1118" s="2" t="s">
        <v>583</v>
      </c>
      <c r="C1118" s="2" t="s">
        <v>39</v>
      </c>
      <c r="D1118" s="51">
        <v>910853.56</v>
      </c>
      <c r="E1118" s="51">
        <v>23504.43</v>
      </c>
      <c r="F1118" s="1">
        <v>45262</v>
      </c>
      <c r="G1118" s="1">
        <v>45365</v>
      </c>
      <c r="H1118" s="2" t="s">
        <v>766</v>
      </c>
      <c r="I1118" s="2" t="s">
        <v>13</v>
      </c>
      <c r="J1118">
        <f>Sheet1[[#This Row],[policy_end_date]]-Sheet1[[#This Row],[policy_start_date]]</f>
        <v>103</v>
      </c>
      <c r="K1118" s="5">
        <f>(Sheet1[[#This Row],[policy_end_date]]-Sheet1[[#This Row],[policy_start_date]])/365</f>
        <v>0.28219178082191781</v>
      </c>
      <c r="L1118" s="2" t="str">
        <f>IF(Sheet1[[#This Row],[coverage_amount]]&lt;300000,"Low",IF(Sheet1[[#This Row],[coverage_amount]]&lt;700000,"Medium","High"))</f>
        <v>High</v>
      </c>
      <c r="M1118" s="2" t="str">
        <f>IF(Sheet1[[#This Row],[annual_premium]]&lt;15000,"Low",IF(Sheet1[[#This Row],[annual_premium]]&lt;35000,"Medium","High"))</f>
        <v>Medium</v>
      </c>
      <c r="N1118" s="2">
        <f>YEAR(Sheet1[[#This Row],[policy_start_date]])</f>
        <v>2023</v>
      </c>
      <c r="O1118" s="2" t="str">
        <f>TEXT(Sheet1[[#This Row],[policy_start_date]],"mmm")</f>
        <v>Dec</v>
      </c>
      <c r="P1118" s="2" t="str">
        <f>"Q"&amp;ROUNDUP(MONTH(Sheet1[[#This Row],[policy_start_date]])/3,0)</f>
        <v>Q4</v>
      </c>
      <c r="Q1118" s="2">
        <f ca="1">DATEDIF(Sheet1[[#This Row],[policy_start_date]],TODAY(),"D")</f>
        <v>970</v>
      </c>
      <c r="R1118" s="2">
        <f>YEAR(Sheet1[[#This Row],[policy_end_date]])</f>
        <v>2024</v>
      </c>
      <c r="S1118" s="2" t="str">
        <f>TEXT(Sheet1[[#This Row],[policy_end_date]],"mmm")</f>
        <v>Mar</v>
      </c>
      <c r="T1118" s="2" t="str">
        <f>IF(Sheet1[[#This Row],[status]]="Active","Active","Inactive")</f>
        <v>Active</v>
      </c>
      <c r="U1118" s="6">
        <f>Sheet1[[#This Row],[coverage_amount]]/Sheet1[[#This Row],[annual_premium]]</f>
        <v>38.752420713882451</v>
      </c>
    </row>
    <row r="1119" spans="1:21" x14ac:dyDescent="0.3">
      <c r="A1119" s="2" t="s">
        <v>2314</v>
      </c>
      <c r="B1119" s="2" t="s">
        <v>1847</v>
      </c>
      <c r="C1119" s="2" t="s">
        <v>11</v>
      </c>
      <c r="D1119" s="51">
        <v>184847.61</v>
      </c>
      <c r="E1119" s="51">
        <v>31750.26</v>
      </c>
      <c r="F1119" s="1">
        <v>45034</v>
      </c>
      <c r="G1119" s="1">
        <v>45467</v>
      </c>
      <c r="H1119" s="2" t="s">
        <v>158</v>
      </c>
      <c r="I1119" s="2" t="s">
        <v>13</v>
      </c>
      <c r="J1119">
        <f>Sheet1[[#This Row],[policy_end_date]]-Sheet1[[#This Row],[policy_start_date]]</f>
        <v>433</v>
      </c>
      <c r="K1119" s="5">
        <f>(Sheet1[[#This Row],[policy_end_date]]-Sheet1[[#This Row],[policy_start_date]])/365</f>
        <v>1.1863013698630136</v>
      </c>
      <c r="L1119" s="2" t="str">
        <f>IF(Sheet1[[#This Row],[coverage_amount]]&lt;300000,"Low",IF(Sheet1[[#This Row],[coverage_amount]]&lt;700000,"Medium","High"))</f>
        <v>Low</v>
      </c>
      <c r="M1119" s="2" t="str">
        <f>IF(Sheet1[[#This Row],[annual_premium]]&lt;15000,"Low",IF(Sheet1[[#This Row],[annual_premium]]&lt;35000,"Medium","High"))</f>
        <v>Medium</v>
      </c>
      <c r="N1119" s="2">
        <f>YEAR(Sheet1[[#This Row],[policy_start_date]])</f>
        <v>2023</v>
      </c>
      <c r="O1119" s="2" t="str">
        <f>TEXT(Sheet1[[#This Row],[policy_start_date]],"mmm")</f>
        <v>Apr</v>
      </c>
      <c r="P1119" s="2" t="str">
        <f>"Q"&amp;ROUNDUP(MONTH(Sheet1[[#This Row],[policy_start_date]])/3,0)</f>
        <v>Q2</v>
      </c>
      <c r="Q1119" s="2">
        <f ca="1">DATEDIF(Sheet1[[#This Row],[policy_start_date]],TODAY(),"D")</f>
        <v>1198</v>
      </c>
      <c r="R1119" s="2">
        <f>YEAR(Sheet1[[#This Row],[policy_end_date]])</f>
        <v>2024</v>
      </c>
      <c r="S1119" s="2" t="str">
        <f>TEXT(Sheet1[[#This Row],[policy_end_date]],"mmm")</f>
        <v>Jun</v>
      </c>
      <c r="T1119" s="2" t="str">
        <f>IF(Sheet1[[#This Row],[status]]="Active","Active","Inactive")</f>
        <v>Active</v>
      </c>
      <c r="U1119" s="6">
        <f>Sheet1[[#This Row],[coverage_amount]]/Sheet1[[#This Row],[annual_premium]]</f>
        <v>5.8219242929034278</v>
      </c>
    </row>
    <row r="1120" spans="1:21" x14ac:dyDescent="0.3">
      <c r="A1120" s="2" t="s">
        <v>2315</v>
      </c>
      <c r="B1120" s="2" t="s">
        <v>2316</v>
      </c>
      <c r="C1120" s="2" t="s">
        <v>11</v>
      </c>
      <c r="D1120" s="51">
        <v>728715.44</v>
      </c>
      <c r="E1120" s="51">
        <v>20122.22</v>
      </c>
      <c r="F1120" s="1">
        <v>44333</v>
      </c>
      <c r="G1120" s="1">
        <v>44595</v>
      </c>
      <c r="H1120" s="2" t="s">
        <v>569</v>
      </c>
      <c r="I1120" s="2" t="s">
        <v>13</v>
      </c>
      <c r="J1120">
        <f>Sheet1[[#This Row],[policy_end_date]]-Sheet1[[#This Row],[policy_start_date]]</f>
        <v>262</v>
      </c>
      <c r="K1120" s="5">
        <f>(Sheet1[[#This Row],[policy_end_date]]-Sheet1[[#This Row],[policy_start_date]])/365</f>
        <v>0.71780821917808224</v>
      </c>
      <c r="L1120" s="2" t="str">
        <f>IF(Sheet1[[#This Row],[coverage_amount]]&lt;300000,"Low",IF(Sheet1[[#This Row],[coverage_amount]]&lt;700000,"Medium","High"))</f>
        <v>High</v>
      </c>
      <c r="M1120" s="2" t="str">
        <f>IF(Sheet1[[#This Row],[annual_premium]]&lt;15000,"Low",IF(Sheet1[[#This Row],[annual_premium]]&lt;35000,"Medium","High"))</f>
        <v>Medium</v>
      </c>
      <c r="N1120" s="2">
        <f>YEAR(Sheet1[[#This Row],[policy_start_date]])</f>
        <v>2021</v>
      </c>
      <c r="O1120" s="2" t="str">
        <f>TEXT(Sheet1[[#This Row],[policy_start_date]],"mmm")</f>
        <v>May</v>
      </c>
      <c r="P1120" s="2" t="str">
        <f>"Q"&amp;ROUNDUP(MONTH(Sheet1[[#This Row],[policy_start_date]])/3,0)</f>
        <v>Q2</v>
      </c>
      <c r="Q1120" s="2">
        <f ca="1">DATEDIF(Sheet1[[#This Row],[policy_start_date]],TODAY(),"D")</f>
        <v>1899</v>
      </c>
      <c r="R1120" s="2">
        <f>YEAR(Sheet1[[#This Row],[policy_end_date]])</f>
        <v>2022</v>
      </c>
      <c r="S1120" s="2" t="str">
        <f>TEXT(Sheet1[[#This Row],[policy_end_date]],"mmm")</f>
        <v>Feb</v>
      </c>
      <c r="T1120" s="2" t="str">
        <f>IF(Sheet1[[#This Row],[status]]="Active","Active","Inactive")</f>
        <v>Active</v>
      </c>
      <c r="U1120" s="6">
        <f>Sheet1[[#This Row],[coverage_amount]]/Sheet1[[#This Row],[annual_premium]]</f>
        <v>36.214465401928805</v>
      </c>
    </row>
    <row r="1121" spans="1:21" x14ac:dyDescent="0.3">
      <c r="A1121" s="2" t="s">
        <v>2317</v>
      </c>
      <c r="B1121" s="2" t="s">
        <v>1597</v>
      </c>
      <c r="C1121" s="2" t="s">
        <v>16</v>
      </c>
      <c r="D1121" s="51">
        <v>544746.51</v>
      </c>
      <c r="E1121" s="51">
        <v>19415.669999999998</v>
      </c>
      <c r="F1121" s="1">
        <v>44681</v>
      </c>
      <c r="G1121" s="1">
        <v>45528</v>
      </c>
      <c r="H1121" s="2" t="s">
        <v>2118</v>
      </c>
      <c r="I1121" s="2" t="s">
        <v>29</v>
      </c>
      <c r="J1121">
        <f>Sheet1[[#This Row],[policy_end_date]]-Sheet1[[#This Row],[policy_start_date]]</f>
        <v>847</v>
      </c>
      <c r="K1121" s="5">
        <f>(Sheet1[[#This Row],[policy_end_date]]-Sheet1[[#This Row],[policy_start_date]])/365</f>
        <v>2.3205479452054796</v>
      </c>
      <c r="L1121" s="2" t="str">
        <f>IF(Sheet1[[#This Row],[coverage_amount]]&lt;300000,"Low",IF(Sheet1[[#This Row],[coverage_amount]]&lt;700000,"Medium","High"))</f>
        <v>Medium</v>
      </c>
      <c r="M1121" s="2" t="str">
        <f>IF(Sheet1[[#This Row],[annual_premium]]&lt;15000,"Low",IF(Sheet1[[#This Row],[annual_premium]]&lt;35000,"Medium","High"))</f>
        <v>Medium</v>
      </c>
      <c r="N1121" s="2">
        <f>YEAR(Sheet1[[#This Row],[policy_start_date]])</f>
        <v>2022</v>
      </c>
      <c r="O1121" s="2" t="str">
        <f>TEXT(Sheet1[[#This Row],[policy_start_date]],"mmm")</f>
        <v>Apr</v>
      </c>
      <c r="P1121" s="2" t="str">
        <f>"Q"&amp;ROUNDUP(MONTH(Sheet1[[#This Row],[policy_start_date]])/3,0)</f>
        <v>Q2</v>
      </c>
      <c r="Q1121" s="2">
        <f ca="1">DATEDIF(Sheet1[[#This Row],[policy_start_date]],TODAY(),"D")</f>
        <v>1551</v>
      </c>
      <c r="R1121" s="2">
        <f>YEAR(Sheet1[[#This Row],[policy_end_date]])</f>
        <v>2024</v>
      </c>
      <c r="S1121" s="2" t="str">
        <f>TEXT(Sheet1[[#This Row],[policy_end_date]],"mmm")</f>
        <v>Aug</v>
      </c>
      <c r="T1121" s="2" t="str">
        <f>IF(Sheet1[[#This Row],[status]]="Active","Active","Inactive")</f>
        <v>Inactive</v>
      </c>
      <c r="U1121" s="6">
        <f>Sheet1[[#This Row],[coverage_amount]]/Sheet1[[#This Row],[annual_premium]]</f>
        <v>28.057054430776795</v>
      </c>
    </row>
    <row r="1122" spans="1:21" x14ac:dyDescent="0.3">
      <c r="A1122" s="2" t="s">
        <v>2318</v>
      </c>
      <c r="B1122" s="2" t="s">
        <v>776</v>
      </c>
      <c r="C1122" s="2" t="s">
        <v>39</v>
      </c>
      <c r="D1122" s="51">
        <v>281963.31</v>
      </c>
      <c r="E1122" s="51">
        <v>26201.88</v>
      </c>
      <c r="F1122" s="1">
        <v>45471</v>
      </c>
      <c r="G1122" s="1">
        <v>45770</v>
      </c>
      <c r="H1122" s="2" t="s">
        <v>1027</v>
      </c>
      <c r="I1122" s="2" t="s">
        <v>18</v>
      </c>
      <c r="J1122">
        <f>Sheet1[[#This Row],[policy_end_date]]-Sheet1[[#This Row],[policy_start_date]]</f>
        <v>299</v>
      </c>
      <c r="K1122" s="5">
        <f>(Sheet1[[#This Row],[policy_end_date]]-Sheet1[[#This Row],[policy_start_date]])/365</f>
        <v>0.81917808219178079</v>
      </c>
      <c r="L1122" s="2" t="str">
        <f>IF(Sheet1[[#This Row],[coverage_amount]]&lt;300000,"Low",IF(Sheet1[[#This Row],[coverage_amount]]&lt;700000,"Medium","High"))</f>
        <v>Low</v>
      </c>
      <c r="M1122" s="2" t="str">
        <f>IF(Sheet1[[#This Row],[annual_premium]]&lt;15000,"Low",IF(Sheet1[[#This Row],[annual_premium]]&lt;35000,"Medium","High"))</f>
        <v>Medium</v>
      </c>
      <c r="N1122" s="2">
        <f>YEAR(Sheet1[[#This Row],[policy_start_date]])</f>
        <v>2024</v>
      </c>
      <c r="O1122" s="2" t="str">
        <f>TEXT(Sheet1[[#This Row],[policy_start_date]],"mmm")</f>
        <v>Jun</v>
      </c>
      <c r="P1122" s="2" t="str">
        <f>"Q"&amp;ROUNDUP(MONTH(Sheet1[[#This Row],[policy_start_date]])/3,0)</f>
        <v>Q2</v>
      </c>
      <c r="Q1122" s="2">
        <f ca="1">DATEDIF(Sheet1[[#This Row],[policy_start_date]],TODAY(),"D")</f>
        <v>761</v>
      </c>
      <c r="R1122" s="2">
        <f>YEAR(Sheet1[[#This Row],[policy_end_date]])</f>
        <v>2025</v>
      </c>
      <c r="S1122" s="2" t="str">
        <f>TEXT(Sheet1[[#This Row],[policy_end_date]],"mmm")</f>
        <v>Apr</v>
      </c>
      <c r="T1122" s="2" t="str">
        <f>IF(Sheet1[[#This Row],[status]]="Active","Active","Inactive")</f>
        <v>Inactive</v>
      </c>
      <c r="U1122" s="6">
        <f>Sheet1[[#This Row],[coverage_amount]]/Sheet1[[#This Row],[annual_premium]]</f>
        <v>10.761186220225419</v>
      </c>
    </row>
    <row r="1123" spans="1:21" x14ac:dyDescent="0.3">
      <c r="A1123" s="2" t="s">
        <v>2319</v>
      </c>
      <c r="B1123" s="2" t="s">
        <v>1523</v>
      </c>
      <c r="C1123" s="2" t="s">
        <v>27</v>
      </c>
      <c r="D1123" s="51">
        <v>161248.38</v>
      </c>
      <c r="E1123" s="51">
        <v>27574.61</v>
      </c>
      <c r="F1123" s="1">
        <v>44461</v>
      </c>
      <c r="G1123" s="1">
        <v>44950</v>
      </c>
      <c r="H1123" s="2" t="s">
        <v>365</v>
      </c>
      <c r="I1123" s="2" t="s">
        <v>29</v>
      </c>
      <c r="J1123">
        <f>Sheet1[[#This Row],[policy_end_date]]-Sheet1[[#This Row],[policy_start_date]]</f>
        <v>489</v>
      </c>
      <c r="K1123" s="5">
        <f>(Sheet1[[#This Row],[policy_end_date]]-Sheet1[[#This Row],[policy_start_date]])/365</f>
        <v>1.3397260273972602</v>
      </c>
      <c r="L1123" s="2" t="str">
        <f>IF(Sheet1[[#This Row],[coverage_amount]]&lt;300000,"Low",IF(Sheet1[[#This Row],[coverage_amount]]&lt;700000,"Medium","High"))</f>
        <v>Low</v>
      </c>
      <c r="M1123" s="2" t="str">
        <f>IF(Sheet1[[#This Row],[annual_premium]]&lt;15000,"Low",IF(Sheet1[[#This Row],[annual_premium]]&lt;35000,"Medium","High"))</f>
        <v>Medium</v>
      </c>
      <c r="N1123" s="2">
        <f>YEAR(Sheet1[[#This Row],[policy_start_date]])</f>
        <v>2021</v>
      </c>
      <c r="O1123" s="2" t="str">
        <f>TEXT(Sheet1[[#This Row],[policy_start_date]],"mmm")</f>
        <v>Sep</v>
      </c>
      <c r="P1123" s="2" t="str">
        <f>"Q"&amp;ROUNDUP(MONTH(Sheet1[[#This Row],[policy_start_date]])/3,0)</f>
        <v>Q3</v>
      </c>
      <c r="Q1123" s="2">
        <f ca="1">DATEDIF(Sheet1[[#This Row],[policy_start_date]],TODAY(),"D")</f>
        <v>1771</v>
      </c>
      <c r="R1123" s="2">
        <f>YEAR(Sheet1[[#This Row],[policy_end_date]])</f>
        <v>2023</v>
      </c>
      <c r="S1123" s="2" t="str">
        <f>TEXT(Sheet1[[#This Row],[policy_end_date]],"mmm")</f>
        <v>Jan</v>
      </c>
      <c r="T1123" s="2" t="str">
        <f>IF(Sheet1[[#This Row],[status]]="Active","Active","Inactive")</f>
        <v>Inactive</v>
      </c>
      <c r="U1123" s="6">
        <f>Sheet1[[#This Row],[coverage_amount]]/Sheet1[[#This Row],[annual_premium]]</f>
        <v>5.847712080062057</v>
      </c>
    </row>
    <row r="1124" spans="1:21" x14ac:dyDescent="0.3">
      <c r="A1124" s="2" t="s">
        <v>2320</v>
      </c>
      <c r="B1124" s="2" t="s">
        <v>2321</v>
      </c>
      <c r="C1124" s="2" t="s">
        <v>27</v>
      </c>
      <c r="D1124" s="51">
        <v>867534.09</v>
      </c>
      <c r="E1124" s="51">
        <v>23930.44</v>
      </c>
      <c r="F1124" s="1">
        <v>44305</v>
      </c>
      <c r="G1124" s="1">
        <v>45040</v>
      </c>
      <c r="H1124" s="2" t="s">
        <v>326</v>
      </c>
      <c r="I1124" s="2" t="s">
        <v>13</v>
      </c>
      <c r="J1124">
        <f>Sheet1[[#This Row],[policy_end_date]]-Sheet1[[#This Row],[policy_start_date]]</f>
        <v>735</v>
      </c>
      <c r="K1124" s="5">
        <f>(Sheet1[[#This Row],[policy_end_date]]-Sheet1[[#This Row],[policy_start_date]])/365</f>
        <v>2.0136986301369864</v>
      </c>
      <c r="L1124" s="2" t="str">
        <f>IF(Sheet1[[#This Row],[coverage_amount]]&lt;300000,"Low",IF(Sheet1[[#This Row],[coverage_amount]]&lt;700000,"Medium","High"))</f>
        <v>High</v>
      </c>
      <c r="M1124" s="2" t="str">
        <f>IF(Sheet1[[#This Row],[annual_premium]]&lt;15000,"Low",IF(Sheet1[[#This Row],[annual_premium]]&lt;35000,"Medium","High"))</f>
        <v>Medium</v>
      </c>
      <c r="N1124" s="2">
        <f>YEAR(Sheet1[[#This Row],[policy_start_date]])</f>
        <v>2021</v>
      </c>
      <c r="O1124" s="2" t="str">
        <f>TEXT(Sheet1[[#This Row],[policy_start_date]],"mmm")</f>
        <v>Apr</v>
      </c>
      <c r="P1124" s="2" t="str">
        <f>"Q"&amp;ROUNDUP(MONTH(Sheet1[[#This Row],[policy_start_date]])/3,0)</f>
        <v>Q2</v>
      </c>
      <c r="Q1124" s="2">
        <f ca="1">DATEDIF(Sheet1[[#This Row],[policy_start_date]],TODAY(),"D")</f>
        <v>1927</v>
      </c>
      <c r="R1124" s="2">
        <f>YEAR(Sheet1[[#This Row],[policy_end_date]])</f>
        <v>2023</v>
      </c>
      <c r="S1124" s="2" t="str">
        <f>TEXT(Sheet1[[#This Row],[policy_end_date]],"mmm")</f>
        <v>Apr</v>
      </c>
      <c r="T1124" s="2" t="str">
        <f>IF(Sheet1[[#This Row],[status]]="Active","Active","Inactive")</f>
        <v>Active</v>
      </c>
      <c r="U1124" s="6">
        <f>Sheet1[[#This Row],[coverage_amount]]/Sheet1[[#This Row],[annual_premium]]</f>
        <v>36.252325072167501</v>
      </c>
    </row>
    <row r="1125" spans="1:21" x14ac:dyDescent="0.3">
      <c r="A1125" s="2" t="s">
        <v>2322</v>
      </c>
      <c r="B1125" s="2" t="s">
        <v>2323</v>
      </c>
      <c r="C1125" s="2" t="s">
        <v>35</v>
      </c>
      <c r="D1125" s="51">
        <v>287678.09999999998</v>
      </c>
      <c r="E1125" s="51">
        <v>47699.5</v>
      </c>
      <c r="F1125" s="1">
        <v>45271</v>
      </c>
      <c r="G1125" s="1">
        <v>45597</v>
      </c>
      <c r="H1125" s="2" t="s">
        <v>185</v>
      </c>
      <c r="I1125" s="2" t="s">
        <v>13</v>
      </c>
      <c r="J1125">
        <f>Sheet1[[#This Row],[policy_end_date]]-Sheet1[[#This Row],[policy_start_date]]</f>
        <v>326</v>
      </c>
      <c r="K1125" s="5">
        <f>(Sheet1[[#This Row],[policy_end_date]]-Sheet1[[#This Row],[policy_start_date]])/365</f>
        <v>0.89315068493150684</v>
      </c>
      <c r="L1125" s="2" t="str">
        <f>IF(Sheet1[[#This Row],[coverage_amount]]&lt;300000,"Low",IF(Sheet1[[#This Row],[coverage_amount]]&lt;700000,"Medium","High"))</f>
        <v>Low</v>
      </c>
      <c r="M1125" s="2" t="str">
        <f>IF(Sheet1[[#This Row],[annual_premium]]&lt;15000,"Low",IF(Sheet1[[#This Row],[annual_premium]]&lt;35000,"Medium","High"))</f>
        <v>High</v>
      </c>
      <c r="N1125" s="2">
        <f>YEAR(Sheet1[[#This Row],[policy_start_date]])</f>
        <v>2023</v>
      </c>
      <c r="O1125" s="2" t="str">
        <f>TEXT(Sheet1[[#This Row],[policy_start_date]],"mmm")</f>
        <v>Dec</v>
      </c>
      <c r="P1125" s="2" t="str">
        <f>"Q"&amp;ROUNDUP(MONTH(Sheet1[[#This Row],[policy_start_date]])/3,0)</f>
        <v>Q4</v>
      </c>
      <c r="Q1125" s="2">
        <f ca="1">DATEDIF(Sheet1[[#This Row],[policy_start_date]],TODAY(),"D")</f>
        <v>961</v>
      </c>
      <c r="R1125" s="2">
        <f>YEAR(Sheet1[[#This Row],[policy_end_date]])</f>
        <v>2024</v>
      </c>
      <c r="S1125" s="2" t="str">
        <f>TEXT(Sheet1[[#This Row],[policy_end_date]],"mmm")</f>
        <v>Nov</v>
      </c>
      <c r="T1125" s="2" t="str">
        <f>IF(Sheet1[[#This Row],[status]]="Active","Active","Inactive")</f>
        <v>Active</v>
      </c>
      <c r="U1125" s="6">
        <f>Sheet1[[#This Row],[coverage_amount]]/Sheet1[[#This Row],[annual_premium]]</f>
        <v>6.0310506399438149</v>
      </c>
    </row>
    <row r="1126" spans="1:21" x14ac:dyDescent="0.3">
      <c r="A1126" s="2" t="s">
        <v>2324</v>
      </c>
      <c r="B1126" s="2" t="s">
        <v>2325</v>
      </c>
      <c r="C1126" s="2" t="s">
        <v>11</v>
      </c>
      <c r="D1126" s="51">
        <v>364136.95</v>
      </c>
      <c r="E1126" s="51">
        <v>23700.11</v>
      </c>
      <c r="F1126" s="1">
        <v>44238</v>
      </c>
      <c r="G1126" s="1">
        <v>45002</v>
      </c>
      <c r="H1126" s="2" t="s">
        <v>574</v>
      </c>
      <c r="I1126" s="2" t="s">
        <v>13</v>
      </c>
      <c r="J1126">
        <f>Sheet1[[#This Row],[policy_end_date]]-Sheet1[[#This Row],[policy_start_date]]</f>
        <v>764</v>
      </c>
      <c r="K1126" s="5">
        <f>(Sheet1[[#This Row],[policy_end_date]]-Sheet1[[#This Row],[policy_start_date]])/365</f>
        <v>2.0931506849315067</v>
      </c>
      <c r="L1126" s="2" t="str">
        <f>IF(Sheet1[[#This Row],[coverage_amount]]&lt;300000,"Low",IF(Sheet1[[#This Row],[coverage_amount]]&lt;700000,"Medium","High"))</f>
        <v>Medium</v>
      </c>
      <c r="M1126" s="2" t="str">
        <f>IF(Sheet1[[#This Row],[annual_premium]]&lt;15000,"Low",IF(Sheet1[[#This Row],[annual_premium]]&lt;35000,"Medium","High"))</f>
        <v>Medium</v>
      </c>
      <c r="N1126" s="2">
        <f>YEAR(Sheet1[[#This Row],[policy_start_date]])</f>
        <v>2021</v>
      </c>
      <c r="O1126" s="2" t="str">
        <f>TEXT(Sheet1[[#This Row],[policy_start_date]],"mmm")</f>
        <v>Feb</v>
      </c>
      <c r="P1126" s="2" t="str">
        <f>"Q"&amp;ROUNDUP(MONTH(Sheet1[[#This Row],[policy_start_date]])/3,0)</f>
        <v>Q1</v>
      </c>
      <c r="Q1126" s="2">
        <f ca="1">DATEDIF(Sheet1[[#This Row],[policy_start_date]],TODAY(),"D")</f>
        <v>1994</v>
      </c>
      <c r="R1126" s="2">
        <f>YEAR(Sheet1[[#This Row],[policy_end_date]])</f>
        <v>2023</v>
      </c>
      <c r="S1126" s="2" t="str">
        <f>TEXT(Sheet1[[#This Row],[policy_end_date]],"mmm")</f>
        <v>Mar</v>
      </c>
      <c r="T1126" s="2" t="str">
        <f>IF(Sheet1[[#This Row],[status]]="Active","Active","Inactive")</f>
        <v>Active</v>
      </c>
      <c r="U1126" s="6">
        <f>Sheet1[[#This Row],[coverage_amount]]/Sheet1[[#This Row],[annual_premium]]</f>
        <v>15.364356958680782</v>
      </c>
    </row>
    <row r="1127" spans="1:21" x14ac:dyDescent="0.3">
      <c r="A1127" s="2" t="s">
        <v>2326</v>
      </c>
      <c r="B1127" s="2" t="s">
        <v>2327</v>
      </c>
      <c r="C1127" s="2" t="s">
        <v>35</v>
      </c>
      <c r="D1127" s="51">
        <v>142883.26999999999</v>
      </c>
      <c r="E1127" s="51">
        <v>29012.27</v>
      </c>
      <c r="F1127" s="1">
        <v>45249</v>
      </c>
      <c r="G1127" s="1">
        <v>45291</v>
      </c>
      <c r="H1127" s="2" t="s">
        <v>76</v>
      </c>
      <c r="I1127" s="2" t="s">
        <v>18</v>
      </c>
      <c r="J1127">
        <f>Sheet1[[#This Row],[policy_end_date]]-Sheet1[[#This Row],[policy_start_date]]</f>
        <v>42</v>
      </c>
      <c r="K1127" s="5">
        <f>(Sheet1[[#This Row],[policy_end_date]]-Sheet1[[#This Row],[policy_start_date]])/365</f>
        <v>0.11506849315068493</v>
      </c>
      <c r="L1127" s="2" t="str">
        <f>IF(Sheet1[[#This Row],[coverage_amount]]&lt;300000,"Low",IF(Sheet1[[#This Row],[coverage_amount]]&lt;700000,"Medium","High"))</f>
        <v>Low</v>
      </c>
      <c r="M1127" s="2" t="str">
        <f>IF(Sheet1[[#This Row],[annual_premium]]&lt;15000,"Low",IF(Sheet1[[#This Row],[annual_premium]]&lt;35000,"Medium","High"))</f>
        <v>Medium</v>
      </c>
      <c r="N1127" s="2">
        <f>YEAR(Sheet1[[#This Row],[policy_start_date]])</f>
        <v>2023</v>
      </c>
      <c r="O1127" s="2" t="str">
        <f>TEXT(Sheet1[[#This Row],[policy_start_date]],"mmm")</f>
        <v>Nov</v>
      </c>
      <c r="P1127" s="2" t="str">
        <f>"Q"&amp;ROUNDUP(MONTH(Sheet1[[#This Row],[policy_start_date]])/3,0)</f>
        <v>Q4</v>
      </c>
      <c r="Q1127" s="2">
        <f ca="1">DATEDIF(Sheet1[[#This Row],[policy_start_date]],TODAY(),"D")</f>
        <v>983</v>
      </c>
      <c r="R1127" s="2">
        <f>YEAR(Sheet1[[#This Row],[policy_end_date]])</f>
        <v>2023</v>
      </c>
      <c r="S1127" s="2" t="str">
        <f>TEXT(Sheet1[[#This Row],[policy_end_date]],"mmm")</f>
        <v>Dec</v>
      </c>
      <c r="T1127" s="2" t="str">
        <f>IF(Sheet1[[#This Row],[status]]="Active","Active","Inactive")</f>
        <v>Inactive</v>
      </c>
      <c r="U1127" s="6">
        <f>Sheet1[[#This Row],[coverage_amount]]/Sheet1[[#This Row],[annual_premium]]</f>
        <v>4.9249255573590069</v>
      </c>
    </row>
    <row r="1128" spans="1:21" x14ac:dyDescent="0.3">
      <c r="A1128" s="2" t="s">
        <v>2328</v>
      </c>
      <c r="B1128" s="2" t="s">
        <v>340</v>
      </c>
      <c r="C1128" s="2" t="s">
        <v>35</v>
      </c>
      <c r="D1128" s="51">
        <v>128004.97</v>
      </c>
      <c r="E1128" s="51">
        <v>3182.21</v>
      </c>
      <c r="F1128" s="1">
        <v>45033</v>
      </c>
      <c r="G1128" s="1">
        <v>45166</v>
      </c>
      <c r="H1128" s="2" t="s">
        <v>67</v>
      </c>
      <c r="I1128" s="2" t="s">
        <v>13</v>
      </c>
      <c r="J1128">
        <f>Sheet1[[#This Row],[policy_end_date]]-Sheet1[[#This Row],[policy_start_date]]</f>
        <v>133</v>
      </c>
      <c r="K1128" s="5">
        <f>(Sheet1[[#This Row],[policy_end_date]]-Sheet1[[#This Row],[policy_start_date]])/365</f>
        <v>0.36438356164383562</v>
      </c>
      <c r="L1128" s="2" t="str">
        <f>IF(Sheet1[[#This Row],[coverage_amount]]&lt;300000,"Low",IF(Sheet1[[#This Row],[coverage_amount]]&lt;700000,"Medium","High"))</f>
        <v>Low</v>
      </c>
      <c r="M1128" s="2" t="str">
        <f>IF(Sheet1[[#This Row],[annual_premium]]&lt;15000,"Low",IF(Sheet1[[#This Row],[annual_premium]]&lt;35000,"Medium","High"))</f>
        <v>Low</v>
      </c>
      <c r="N1128" s="2">
        <f>YEAR(Sheet1[[#This Row],[policy_start_date]])</f>
        <v>2023</v>
      </c>
      <c r="O1128" s="2" t="str">
        <f>TEXT(Sheet1[[#This Row],[policy_start_date]],"mmm")</f>
        <v>Apr</v>
      </c>
      <c r="P1128" s="2" t="str">
        <f>"Q"&amp;ROUNDUP(MONTH(Sheet1[[#This Row],[policy_start_date]])/3,0)</f>
        <v>Q2</v>
      </c>
      <c r="Q1128" s="2">
        <f ca="1">DATEDIF(Sheet1[[#This Row],[policy_start_date]],TODAY(),"D")</f>
        <v>1199</v>
      </c>
      <c r="R1128" s="2">
        <f>YEAR(Sheet1[[#This Row],[policy_end_date]])</f>
        <v>2023</v>
      </c>
      <c r="S1128" s="2" t="str">
        <f>TEXT(Sheet1[[#This Row],[policy_end_date]],"mmm")</f>
        <v>Aug</v>
      </c>
      <c r="T1128" s="2" t="str">
        <f>IF(Sheet1[[#This Row],[status]]="Active","Active","Inactive")</f>
        <v>Active</v>
      </c>
      <c r="U1128" s="6">
        <f>Sheet1[[#This Row],[coverage_amount]]/Sheet1[[#This Row],[annual_premium]]</f>
        <v>40.225179984978993</v>
      </c>
    </row>
    <row r="1129" spans="1:21" x14ac:dyDescent="0.3">
      <c r="A1129" s="2" t="s">
        <v>2329</v>
      </c>
      <c r="B1129" s="2" t="s">
        <v>2330</v>
      </c>
      <c r="C1129" s="2" t="s">
        <v>35</v>
      </c>
      <c r="D1129" s="51">
        <v>962892.87</v>
      </c>
      <c r="E1129" s="51">
        <v>26138.11</v>
      </c>
      <c r="F1129" s="1">
        <v>44932</v>
      </c>
      <c r="G1129" s="1">
        <v>45332</v>
      </c>
      <c r="H1129" s="2" t="s">
        <v>1423</v>
      </c>
      <c r="I1129" s="2" t="s">
        <v>13</v>
      </c>
      <c r="J1129">
        <f>Sheet1[[#This Row],[policy_end_date]]-Sheet1[[#This Row],[policy_start_date]]</f>
        <v>400</v>
      </c>
      <c r="K1129" s="5">
        <f>(Sheet1[[#This Row],[policy_end_date]]-Sheet1[[#This Row],[policy_start_date]])/365</f>
        <v>1.095890410958904</v>
      </c>
      <c r="L1129" s="2" t="str">
        <f>IF(Sheet1[[#This Row],[coverage_amount]]&lt;300000,"Low",IF(Sheet1[[#This Row],[coverage_amount]]&lt;700000,"Medium","High"))</f>
        <v>High</v>
      </c>
      <c r="M1129" s="2" t="str">
        <f>IF(Sheet1[[#This Row],[annual_premium]]&lt;15000,"Low",IF(Sheet1[[#This Row],[annual_premium]]&lt;35000,"Medium","High"))</f>
        <v>Medium</v>
      </c>
      <c r="N1129" s="2">
        <f>YEAR(Sheet1[[#This Row],[policy_start_date]])</f>
        <v>2023</v>
      </c>
      <c r="O1129" s="2" t="str">
        <f>TEXT(Sheet1[[#This Row],[policy_start_date]],"mmm")</f>
        <v>Jan</v>
      </c>
      <c r="P1129" s="2" t="str">
        <f>"Q"&amp;ROUNDUP(MONTH(Sheet1[[#This Row],[policy_start_date]])/3,0)</f>
        <v>Q1</v>
      </c>
      <c r="Q1129" s="2">
        <f ca="1">DATEDIF(Sheet1[[#This Row],[policy_start_date]],TODAY(),"D")</f>
        <v>1300</v>
      </c>
      <c r="R1129" s="2">
        <f>YEAR(Sheet1[[#This Row],[policy_end_date]])</f>
        <v>2024</v>
      </c>
      <c r="S1129" s="2" t="str">
        <f>TEXT(Sheet1[[#This Row],[policy_end_date]],"mmm")</f>
        <v>Feb</v>
      </c>
      <c r="T1129" s="2" t="str">
        <f>IF(Sheet1[[#This Row],[status]]="Active","Active","Inactive")</f>
        <v>Active</v>
      </c>
      <c r="U1129" s="6">
        <f>Sheet1[[#This Row],[coverage_amount]]/Sheet1[[#This Row],[annual_premium]]</f>
        <v>36.838657041385162</v>
      </c>
    </row>
    <row r="1130" spans="1:21" x14ac:dyDescent="0.3">
      <c r="A1130" s="2" t="s">
        <v>2331</v>
      </c>
      <c r="B1130" s="2" t="s">
        <v>1625</v>
      </c>
      <c r="C1130" s="2" t="s">
        <v>27</v>
      </c>
      <c r="D1130" s="51">
        <v>465618.83</v>
      </c>
      <c r="E1130" s="51">
        <v>3843.19</v>
      </c>
      <c r="F1130" s="1">
        <v>45334</v>
      </c>
      <c r="G1130" s="1">
        <v>45667</v>
      </c>
      <c r="H1130" s="2" t="s">
        <v>134</v>
      </c>
      <c r="I1130" s="2" t="s">
        <v>18</v>
      </c>
      <c r="J1130">
        <f>Sheet1[[#This Row],[policy_end_date]]-Sheet1[[#This Row],[policy_start_date]]</f>
        <v>333</v>
      </c>
      <c r="K1130" s="5">
        <f>(Sheet1[[#This Row],[policy_end_date]]-Sheet1[[#This Row],[policy_start_date]])/365</f>
        <v>0.9123287671232877</v>
      </c>
      <c r="L1130" s="2" t="str">
        <f>IF(Sheet1[[#This Row],[coverage_amount]]&lt;300000,"Low",IF(Sheet1[[#This Row],[coverage_amount]]&lt;700000,"Medium","High"))</f>
        <v>Medium</v>
      </c>
      <c r="M1130" s="2" t="str">
        <f>IF(Sheet1[[#This Row],[annual_premium]]&lt;15000,"Low",IF(Sheet1[[#This Row],[annual_premium]]&lt;35000,"Medium","High"))</f>
        <v>Low</v>
      </c>
      <c r="N1130" s="2">
        <f>YEAR(Sheet1[[#This Row],[policy_start_date]])</f>
        <v>2024</v>
      </c>
      <c r="O1130" s="2" t="str">
        <f>TEXT(Sheet1[[#This Row],[policy_start_date]],"mmm")</f>
        <v>Feb</v>
      </c>
      <c r="P1130" s="2" t="str">
        <f>"Q"&amp;ROUNDUP(MONTH(Sheet1[[#This Row],[policy_start_date]])/3,0)</f>
        <v>Q1</v>
      </c>
      <c r="Q1130" s="2">
        <f ca="1">DATEDIF(Sheet1[[#This Row],[policy_start_date]],TODAY(),"D")</f>
        <v>898</v>
      </c>
      <c r="R1130" s="2">
        <f>YEAR(Sheet1[[#This Row],[policy_end_date]])</f>
        <v>2025</v>
      </c>
      <c r="S1130" s="2" t="str">
        <f>TEXT(Sheet1[[#This Row],[policy_end_date]],"mmm")</f>
        <v>Jan</v>
      </c>
      <c r="T1130" s="2" t="str">
        <f>IF(Sheet1[[#This Row],[status]]="Active","Active","Inactive")</f>
        <v>Inactive</v>
      </c>
      <c r="U1130" s="6">
        <f>Sheet1[[#This Row],[coverage_amount]]/Sheet1[[#This Row],[annual_premium]]</f>
        <v>121.15425727065276</v>
      </c>
    </row>
    <row r="1131" spans="1:21" x14ac:dyDescent="0.3">
      <c r="A1131" s="2" t="s">
        <v>2332</v>
      </c>
      <c r="B1131" s="2" t="s">
        <v>2333</v>
      </c>
      <c r="C1131" s="2" t="s">
        <v>16</v>
      </c>
      <c r="D1131" s="51">
        <v>262040.57</v>
      </c>
      <c r="E1131" s="51">
        <v>20079.939999999999</v>
      </c>
      <c r="F1131" s="1">
        <v>44513</v>
      </c>
      <c r="G1131" s="1">
        <v>44725</v>
      </c>
      <c r="H1131" s="2" t="s">
        <v>784</v>
      </c>
      <c r="I1131" s="2" t="s">
        <v>18</v>
      </c>
      <c r="J1131">
        <f>Sheet1[[#This Row],[policy_end_date]]-Sheet1[[#This Row],[policy_start_date]]</f>
        <v>212</v>
      </c>
      <c r="K1131" s="5">
        <f>(Sheet1[[#This Row],[policy_end_date]]-Sheet1[[#This Row],[policy_start_date]])/365</f>
        <v>0.58082191780821912</v>
      </c>
      <c r="L1131" s="2" t="str">
        <f>IF(Sheet1[[#This Row],[coverage_amount]]&lt;300000,"Low",IF(Sheet1[[#This Row],[coverage_amount]]&lt;700000,"Medium","High"))</f>
        <v>Low</v>
      </c>
      <c r="M1131" s="2" t="str">
        <f>IF(Sheet1[[#This Row],[annual_premium]]&lt;15000,"Low",IF(Sheet1[[#This Row],[annual_premium]]&lt;35000,"Medium","High"))</f>
        <v>Medium</v>
      </c>
      <c r="N1131" s="2">
        <f>YEAR(Sheet1[[#This Row],[policy_start_date]])</f>
        <v>2021</v>
      </c>
      <c r="O1131" s="2" t="str">
        <f>TEXT(Sheet1[[#This Row],[policy_start_date]],"mmm")</f>
        <v>Nov</v>
      </c>
      <c r="P1131" s="2" t="str">
        <f>"Q"&amp;ROUNDUP(MONTH(Sheet1[[#This Row],[policy_start_date]])/3,0)</f>
        <v>Q4</v>
      </c>
      <c r="Q1131" s="2">
        <f ca="1">DATEDIF(Sheet1[[#This Row],[policy_start_date]],TODAY(),"D")</f>
        <v>1719</v>
      </c>
      <c r="R1131" s="2">
        <f>YEAR(Sheet1[[#This Row],[policy_end_date]])</f>
        <v>2022</v>
      </c>
      <c r="S1131" s="2" t="str">
        <f>TEXT(Sheet1[[#This Row],[policy_end_date]],"mmm")</f>
        <v>Jun</v>
      </c>
      <c r="T1131" s="2" t="str">
        <f>IF(Sheet1[[#This Row],[status]]="Active","Active","Inactive")</f>
        <v>Inactive</v>
      </c>
      <c r="U1131" s="6">
        <f>Sheet1[[#This Row],[coverage_amount]]/Sheet1[[#This Row],[annual_premium]]</f>
        <v>13.049868176896943</v>
      </c>
    </row>
    <row r="1132" spans="1:21" x14ac:dyDescent="0.3">
      <c r="A1132" s="2" t="s">
        <v>2334</v>
      </c>
      <c r="B1132" s="2" t="s">
        <v>870</v>
      </c>
      <c r="C1132" s="2" t="s">
        <v>35</v>
      </c>
      <c r="D1132" s="51">
        <v>964859.23</v>
      </c>
      <c r="E1132" s="51">
        <v>22791.3</v>
      </c>
      <c r="F1132" s="1">
        <v>45105</v>
      </c>
      <c r="G1132" s="1">
        <v>45353</v>
      </c>
      <c r="H1132" s="2" t="s">
        <v>139</v>
      </c>
      <c r="I1132" s="2" t="s">
        <v>29</v>
      </c>
      <c r="J1132">
        <f>Sheet1[[#This Row],[policy_end_date]]-Sheet1[[#This Row],[policy_start_date]]</f>
        <v>248</v>
      </c>
      <c r="K1132" s="5">
        <f>(Sheet1[[#This Row],[policy_end_date]]-Sheet1[[#This Row],[policy_start_date]])/365</f>
        <v>0.67945205479452053</v>
      </c>
      <c r="L1132" s="2" t="str">
        <f>IF(Sheet1[[#This Row],[coverage_amount]]&lt;300000,"Low",IF(Sheet1[[#This Row],[coverage_amount]]&lt;700000,"Medium","High"))</f>
        <v>High</v>
      </c>
      <c r="M1132" s="2" t="str">
        <f>IF(Sheet1[[#This Row],[annual_premium]]&lt;15000,"Low",IF(Sheet1[[#This Row],[annual_premium]]&lt;35000,"Medium","High"))</f>
        <v>Medium</v>
      </c>
      <c r="N1132" s="2">
        <f>YEAR(Sheet1[[#This Row],[policy_start_date]])</f>
        <v>2023</v>
      </c>
      <c r="O1132" s="2" t="str">
        <f>TEXT(Sheet1[[#This Row],[policy_start_date]],"mmm")</f>
        <v>Jun</v>
      </c>
      <c r="P1132" s="2" t="str">
        <f>"Q"&amp;ROUNDUP(MONTH(Sheet1[[#This Row],[policy_start_date]])/3,0)</f>
        <v>Q2</v>
      </c>
      <c r="Q1132" s="2">
        <f ca="1">DATEDIF(Sheet1[[#This Row],[policy_start_date]],TODAY(),"D")</f>
        <v>1127</v>
      </c>
      <c r="R1132" s="2">
        <f>YEAR(Sheet1[[#This Row],[policy_end_date]])</f>
        <v>2024</v>
      </c>
      <c r="S1132" s="2" t="str">
        <f>TEXT(Sheet1[[#This Row],[policy_end_date]],"mmm")</f>
        <v>Mar</v>
      </c>
      <c r="T1132" s="2" t="str">
        <f>IF(Sheet1[[#This Row],[status]]="Active","Active","Inactive")</f>
        <v>Inactive</v>
      </c>
      <c r="U1132" s="6">
        <f>Sheet1[[#This Row],[coverage_amount]]/Sheet1[[#This Row],[annual_premium]]</f>
        <v>42.334541250389407</v>
      </c>
    </row>
    <row r="1133" spans="1:21" x14ac:dyDescent="0.3">
      <c r="A1133" s="2" t="s">
        <v>2335</v>
      </c>
      <c r="B1133" s="2" t="s">
        <v>1037</v>
      </c>
      <c r="C1133" s="2" t="s">
        <v>27</v>
      </c>
      <c r="D1133" s="51">
        <v>521987.97</v>
      </c>
      <c r="E1133" s="51">
        <v>45295.13</v>
      </c>
      <c r="F1133" s="1">
        <v>44522</v>
      </c>
      <c r="G1133" s="1">
        <v>45440</v>
      </c>
      <c r="H1133" s="2" t="s">
        <v>85</v>
      </c>
      <c r="I1133" s="2" t="s">
        <v>18</v>
      </c>
      <c r="J1133">
        <f>Sheet1[[#This Row],[policy_end_date]]-Sheet1[[#This Row],[policy_start_date]]</f>
        <v>918</v>
      </c>
      <c r="K1133" s="5">
        <f>(Sheet1[[#This Row],[policy_end_date]]-Sheet1[[#This Row],[policy_start_date]])/365</f>
        <v>2.515068493150685</v>
      </c>
      <c r="L1133" s="2" t="str">
        <f>IF(Sheet1[[#This Row],[coverage_amount]]&lt;300000,"Low",IF(Sheet1[[#This Row],[coverage_amount]]&lt;700000,"Medium","High"))</f>
        <v>Medium</v>
      </c>
      <c r="M1133" s="2" t="str">
        <f>IF(Sheet1[[#This Row],[annual_premium]]&lt;15000,"Low",IF(Sheet1[[#This Row],[annual_premium]]&lt;35000,"Medium","High"))</f>
        <v>High</v>
      </c>
      <c r="N1133" s="2">
        <f>YEAR(Sheet1[[#This Row],[policy_start_date]])</f>
        <v>2021</v>
      </c>
      <c r="O1133" s="2" t="str">
        <f>TEXT(Sheet1[[#This Row],[policy_start_date]],"mmm")</f>
        <v>Nov</v>
      </c>
      <c r="P1133" s="2" t="str">
        <f>"Q"&amp;ROUNDUP(MONTH(Sheet1[[#This Row],[policy_start_date]])/3,0)</f>
        <v>Q4</v>
      </c>
      <c r="Q1133" s="2">
        <f ca="1">DATEDIF(Sheet1[[#This Row],[policy_start_date]],TODAY(),"D")</f>
        <v>1710</v>
      </c>
      <c r="R1133" s="2">
        <f>YEAR(Sheet1[[#This Row],[policy_end_date]])</f>
        <v>2024</v>
      </c>
      <c r="S1133" s="2" t="str">
        <f>TEXT(Sheet1[[#This Row],[policy_end_date]],"mmm")</f>
        <v>May</v>
      </c>
      <c r="T1133" s="2" t="str">
        <f>IF(Sheet1[[#This Row],[status]]="Active","Active","Inactive")</f>
        <v>Inactive</v>
      </c>
      <c r="U1133" s="6">
        <f>Sheet1[[#This Row],[coverage_amount]]/Sheet1[[#This Row],[annual_premium]]</f>
        <v>11.524152154988847</v>
      </c>
    </row>
    <row r="1134" spans="1:21" x14ac:dyDescent="0.3">
      <c r="A1134" s="2" t="s">
        <v>2336</v>
      </c>
      <c r="B1134" s="2" t="s">
        <v>2337</v>
      </c>
      <c r="C1134" s="2" t="s">
        <v>35</v>
      </c>
      <c r="D1134" s="51">
        <v>970649</v>
      </c>
      <c r="E1134" s="51">
        <v>17862.330000000002</v>
      </c>
      <c r="F1134" s="1">
        <v>45329</v>
      </c>
      <c r="G1134" s="1">
        <v>45346</v>
      </c>
      <c r="H1134" s="2" t="s">
        <v>1296</v>
      </c>
      <c r="I1134" s="2" t="s">
        <v>13</v>
      </c>
      <c r="J1134">
        <f>Sheet1[[#This Row],[policy_end_date]]-Sheet1[[#This Row],[policy_start_date]]</f>
        <v>17</v>
      </c>
      <c r="K1134" s="5">
        <f>(Sheet1[[#This Row],[policy_end_date]]-Sheet1[[#This Row],[policy_start_date]])/365</f>
        <v>4.6575342465753428E-2</v>
      </c>
      <c r="L1134" s="2" t="str">
        <f>IF(Sheet1[[#This Row],[coverage_amount]]&lt;300000,"Low",IF(Sheet1[[#This Row],[coverage_amount]]&lt;700000,"Medium","High"))</f>
        <v>High</v>
      </c>
      <c r="M1134" s="2" t="str">
        <f>IF(Sheet1[[#This Row],[annual_premium]]&lt;15000,"Low",IF(Sheet1[[#This Row],[annual_premium]]&lt;35000,"Medium","High"))</f>
        <v>Medium</v>
      </c>
      <c r="N1134" s="2">
        <f>YEAR(Sheet1[[#This Row],[policy_start_date]])</f>
        <v>2024</v>
      </c>
      <c r="O1134" s="2" t="str">
        <f>TEXT(Sheet1[[#This Row],[policy_start_date]],"mmm")</f>
        <v>Feb</v>
      </c>
      <c r="P1134" s="2" t="str">
        <f>"Q"&amp;ROUNDUP(MONTH(Sheet1[[#This Row],[policy_start_date]])/3,0)</f>
        <v>Q1</v>
      </c>
      <c r="Q1134" s="2">
        <f ca="1">DATEDIF(Sheet1[[#This Row],[policy_start_date]],TODAY(),"D")</f>
        <v>903</v>
      </c>
      <c r="R1134" s="2">
        <f>YEAR(Sheet1[[#This Row],[policy_end_date]])</f>
        <v>2024</v>
      </c>
      <c r="S1134" s="2" t="str">
        <f>TEXT(Sheet1[[#This Row],[policy_end_date]],"mmm")</f>
        <v>Feb</v>
      </c>
      <c r="T1134" s="2" t="str">
        <f>IF(Sheet1[[#This Row],[status]]="Active","Active","Inactive")</f>
        <v>Active</v>
      </c>
      <c r="U1134" s="6">
        <f>Sheet1[[#This Row],[coverage_amount]]/Sheet1[[#This Row],[annual_premium]]</f>
        <v>54.340559154376834</v>
      </c>
    </row>
    <row r="1135" spans="1:21" x14ac:dyDescent="0.3">
      <c r="A1135" s="2" t="s">
        <v>2338</v>
      </c>
      <c r="B1135" s="2" t="s">
        <v>212</v>
      </c>
      <c r="C1135" s="2" t="s">
        <v>16</v>
      </c>
      <c r="D1135" s="51">
        <v>267065.83</v>
      </c>
      <c r="E1135" s="51">
        <v>21772.240000000002</v>
      </c>
      <c r="F1135" s="1">
        <v>44822</v>
      </c>
      <c r="G1135" s="1">
        <v>45088</v>
      </c>
      <c r="H1135" s="2" t="s">
        <v>1204</v>
      </c>
      <c r="I1135" s="2" t="s">
        <v>29</v>
      </c>
      <c r="J1135">
        <f>Sheet1[[#This Row],[policy_end_date]]-Sheet1[[#This Row],[policy_start_date]]</f>
        <v>266</v>
      </c>
      <c r="K1135" s="5">
        <f>(Sheet1[[#This Row],[policy_end_date]]-Sheet1[[#This Row],[policy_start_date]])/365</f>
        <v>0.72876712328767124</v>
      </c>
      <c r="L1135" s="2" t="str">
        <f>IF(Sheet1[[#This Row],[coverage_amount]]&lt;300000,"Low",IF(Sheet1[[#This Row],[coverage_amount]]&lt;700000,"Medium","High"))</f>
        <v>Low</v>
      </c>
      <c r="M1135" s="2" t="str">
        <f>IF(Sheet1[[#This Row],[annual_premium]]&lt;15000,"Low",IF(Sheet1[[#This Row],[annual_premium]]&lt;35000,"Medium","High"))</f>
        <v>Medium</v>
      </c>
      <c r="N1135" s="2">
        <f>YEAR(Sheet1[[#This Row],[policy_start_date]])</f>
        <v>2022</v>
      </c>
      <c r="O1135" s="2" t="str">
        <f>TEXT(Sheet1[[#This Row],[policy_start_date]],"mmm")</f>
        <v>Sep</v>
      </c>
      <c r="P1135" s="2" t="str">
        <f>"Q"&amp;ROUNDUP(MONTH(Sheet1[[#This Row],[policy_start_date]])/3,0)</f>
        <v>Q3</v>
      </c>
      <c r="Q1135" s="2">
        <f ca="1">DATEDIF(Sheet1[[#This Row],[policy_start_date]],TODAY(),"D")</f>
        <v>1410</v>
      </c>
      <c r="R1135" s="2">
        <f>YEAR(Sheet1[[#This Row],[policy_end_date]])</f>
        <v>2023</v>
      </c>
      <c r="S1135" s="2" t="str">
        <f>TEXT(Sheet1[[#This Row],[policy_end_date]],"mmm")</f>
        <v>Jun</v>
      </c>
      <c r="T1135" s="2" t="str">
        <f>IF(Sheet1[[#This Row],[status]]="Active","Active","Inactive")</f>
        <v>Inactive</v>
      </c>
      <c r="U1135" s="6">
        <f>Sheet1[[#This Row],[coverage_amount]]/Sheet1[[#This Row],[annual_premium]]</f>
        <v>12.266346044320658</v>
      </c>
    </row>
    <row r="1136" spans="1:21" x14ac:dyDescent="0.3">
      <c r="A1136" s="2" t="s">
        <v>2339</v>
      </c>
      <c r="B1136" s="2" t="s">
        <v>814</v>
      </c>
      <c r="C1136" s="2" t="s">
        <v>11</v>
      </c>
      <c r="D1136" s="51">
        <v>535975.48</v>
      </c>
      <c r="E1136" s="51">
        <v>25276.240000000002</v>
      </c>
      <c r="F1136" s="1">
        <v>44225</v>
      </c>
      <c r="G1136" s="1">
        <v>44928</v>
      </c>
      <c r="H1136" s="2" t="s">
        <v>581</v>
      </c>
      <c r="I1136" s="2" t="s">
        <v>29</v>
      </c>
      <c r="J1136">
        <f>Sheet1[[#This Row],[policy_end_date]]-Sheet1[[#This Row],[policy_start_date]]</f>
        <v>703</v>
      </c>
      <c r="K1136" s="5">
        <f>(Sheet1[[#This Row],[policy_end_date]]-Sheet1[[#This Row],[policy_start_date]])/365</f>
        <v>1.9260273972602739</v>
      </c>
      <c r="L1136" s="2" t="str">
        <f>IF(Sheet1[[#This Row],[coverage_amount]]&lt;300000,"Low",IF(Sheet1[[#This Row],[coverage_amount]]&lt;700000,"Medium","High"))</f>
        <v>Medium</v>
      </c>
      <c r="M1136" s="2" t="str">
        <f>IF(Sheet1[[#This Row],[annual_premium]]&lt;15000,"Low",IF(Sheet1[[#This Row],[annual_premium]]&lt;35000,"Medium","High"))</f>
        <v>Medium</v>
      </c>
      <c r="N1136" s="2">
        <f>YEAR(Sheet1[[#This Row],[policy_start_date]])</f>
        <v>2021</v>
      </c>
      <c r="O1136" s="2" t="str">
        <f>TEXT(Sheet1[[#This Row],[policy_start_date]],"mmm")</f>
        <v>Jan</v>
      </c>
      <c r="P1136" s="2" t="str">
        <f>"Q"&amp;ROUNDUP(MONTH(Sheet1[[#This Row],[policy_start_date]])/3,0)</f>
        <v>Q1</v>
      </c>
      <c r="Q1136" s="2">
        <f ca="1">DATEDIF(Sheet1[[#This Row],[policy_start_date]],TODAY(),"D")</f>
        <v>2007</v>
      </c>
      <c r="R1136" s="2">
        <f>YEAR(Sheet1[[#This Row],[policy_end_date]])</f>
        <v>2023</v>
      </c>
      <c r="S1136" s="2" t="str">
        <f>TEXT(Sheet1[[#This Row],[policy_end_date]],"mmm")</f>
        <v>Jan</v>
      </c>
      <c r="T1136" s="2" t="str">
        <f>IF(Sheet1[[#This Row],[status]]="Active","Active","Inactive")</f>
        <v>Inactive</v>
      </c>
      <c r="U1136" s="6">
        <f>Sheet1[[#This Row],[coverage_amount]]/Sheet1[[#This Row],[annual_premium]]</f>
        <v>21.204715574784856</v>
      </c>
    </row>
    <row r="1137" spans="1:21" x14ac:dyDescent="0.3">
      <c r="A1137" s="2" t="s">
        <v>2340</v>
      </c>
      <c r="B1137" s="2" t="s">
        <v>2341</v>
      </c>
      <c r="C1137" s="2" t="s">
        <v>11</v>
      </c>
      <c r="D1137" s="51">
        <v>296162.77</v>
      </c>
      <c r="E1137" s="51">
        <v>21586.94</v>
      </c>
      <c r="F1137" s="1">
        <v>44289</v>
      </c>
      <c r="G1137" s="1">
        <v>45375</v>
      </c>
      <c r="H1137" s="2" t="s">
        <v>1027</v>
      </c>
      <c r="I1137" s="2" t="s">
        <v>18</v>
      </c>
      <c r="J1137">
        <f>Sheet1[[#This Row],[policy_end_date]]-Sheet1[[#This Row],[policy_start_date]]</f>
        <v>1086</v>
      </c>
      <c r="K1137" s="5">
        <f>(Sheet1[[#This Row],[policy_end_date]]-Sheet1[[#This Row],[policy_start_date]])/365</f>
        <v>2.9753424657534246</v>
      </c>
      <c r="L1137" s="2" t="str">
        <f>IF(Sheet1[[#This Row],[coverage_amount]]&lt;300000,"Low",IF(Sheet1[[#This Row],[coverage_amount]]&lt;700000,"Medium","High"))</f>
        <v>Low</v>
      </c>
      <c r="M1137" s="2" t="str">
        <f>IF(Sheet1[[#This Row],[annual_premium]]&lt;15000,"Low",IF(Sheet1[[#This Row],[annual_premium]]&lt;35000,"Medium","High"))</f>
        <v>Medium</v>
      </c>
      <c r="N1137" s="2">
        <f>YEAR(Sheet1[[#This Row],[policy_start_date]])</f>
        <v>2021</v>
      </c>
      <c r="O1137" s="2" t="str">
        <f>TEXT(Sheet1[[#This Row],[policy_start_date]],"mmm")</f>
        <v>Apr</v>
      </c>
      <c r="P1137" s="2" t="str">
        <f>"Q"&amp;ROUNDUP(MONTH(Sheet1[[#This Row],[policy_start_date]])/3,0)</f>
        <v>Q2</v>
      </c>
      <c r="Q1137" s="2">
        <f ca="1">DATEDIF(Sheet1[[#This Row],[policy_start_date]],TODAY(),"D")</f>
        <v>1943</v>
      </c>
      <c r="R1137" s="2">
        <f>YEAR(Sheet1[[#This Row],[policy_end_date]])</f>
        <v>2024</v>
      </c>
      <c r="S1137" s="2" t="str">
        <f>TEXT(Sheet1[[#This Row],[policy_end_date]],"mmm")</f>
        <v>Mar</v>
      </c>
      <c r="T1137" s="2" t="str">
        <f>IF(Sheet1[[#This Row],[status]]="Active","Active","Inactive")</f>
        <v>Inactive</v>
      </c>
      <c r="U1137" s="6">
        <f>Sheet1[[#This Row],[coverage_amount]]/Sheet1[[#This Row],[annual_premium]]</f>
        <v>13.719534588969072</v>
      </c>
    </row>
    <row r="1138" spans="1:21" x14ac:dyDescent="0.3">
      <c r="A1138" s="2" t="s">
        <v>2342</v>
      </c>
      <c r="B1138" s="2" t="s">
        <v>2343</v>
      </c>
      <c r="C1138" s="2" t="s">
        <v>35</v>
      </c>
      <c r="D1138" s="51">
        <v>313234.90999999997</v>
      </c>
      <c r="E1138" s="51">
        <v>20254.84</v>
      </c>
      <c r="F1138" s="1">
        <v>45492</v>
      </c>
      <c r="G1138" s="1">
        <v>45542</v>
      </c>
      <c r="H1138" s="2" t="s">
        <v>2278</v>
      </c>
      <c r="I1138" s="2" t="s">
        <v>29</v>
      </c>
      <c r="J1138">
        <f>Sheet1[[#This Row],[policy_end_date]]-Sheet1[[#This Row],[policy_start_date]]</f>
        <v>50</v>
      </c>
      <c r="K1138" s="5">
        <f>(Sheet1[[#This Row],[policy_end_date]]-Sheet1[[#This Row],[policy_start_date]])/365</f>
        <v>0.13698630136986301</v>
      </c>
      <c r="L1138" s="2" t="str">
        <f>IF(Sheet1[[#This Row],[coverage_amount]]&lt;300000,"Low",IF(Sheet1[[#This Row],[coverage_amount]]&lt;700000,"Medium","High"))</f>
        <v>Medium</v>
      </c>
      <c r="M1138" s="2" t="str">
        <f>IF(Sheet1[[#This Row],[annual_premium]]&lt;15000,"Low",IF(Sheet1[[#This Row],[annual_premium]]&lt;35000,"Medium","High"))</f>
        <v>Medium</v>
      </c>
      <c r="N1138" s="2">
        <f>YEAR(Sheet1[[#This Row],[policy_start_date]])</f>
        <v>2024</v>
      </c>
      <c r="O1138" s="2" t="str">
        <f>TEXT(Sheet1[[#This Row],[policy_start_date]],"mmm")</f>
        <v>Jul</v>
      </c>
      <c r="P1138" s="2" t="str">
        <f>"Q"&amp;ROUNDUP(MONTH(Sheet1[[#This Row],[policy_start_date]])/3,0)</f>
        <v>Q3</v>
      </c>
      <c r="Q1138" s="2">
        <f ca="1">DATEDIF(Sheet1[[#This Row],[policy_start_date]],TODAY(),"D")</f>
        <v>740</v>
      </c>
      <c r="R1138" s="2">
        <f>YEAR(Sheet1[[#This Row],[policy_end_date]])</f>
        <v>2024</v>
      </c>
      <c r="S1138" s="2" t="str">
        <f>TEXT(Sheet1[[#This Row],[policy_end_date]],"mmm")</f>
        <v>Sep</v>
      </c>
      <c r="T1138" s="2" t="str">
        <f>IF(Sheet1[[#This Row],[status]]="Active","Active","Inactive")</f>
        <v>Inactive</v>
      </c>
      <c r="U1138" s="6">
        <f>Sheet1[[#This Row],[coverage_amount]]/Sheet1[[#This Row],[annual_premium]]</f>
        <v>15.464694364408702</v>
      </c>
    </row>
    <row r="1139" spans="1:21" x14ac:dyDescent="0.3">
      <c r="A1139" s="2" t="s">
        <v>2344</v>
      </c>
      <c r="B1139" s="2" t="s">
        <v>2345</v>
      </c>
      <c r="C1139" s="2" t="s">
        <v>11</v>
      </c>
      <c r="D1139" s="51">
        <v>930436.04</v>
      </c>
      <c r="E1139" s="51">
        <v>33184.269999999997</v>
      </c>
      <c r="F1139" s="1">
        <v>44388</v>
      </c>
      <c r="G1139" s="1">
        <v>44444</v>
      </c>
      <c r="H1139" s="2" t="s">
        <v>394</v>
      </c>
      <c r="I1139" s="2" t="s">
        <v>29</v>
      </c>
      <c r="J1139">
        <f>Sheet1[[#This Row],[policy_end_date]]-Sheet1[[#This Row],[policy_start_date]]</f>
        <v>56</v>
      </c>
      <c r="K1139" s="5">
        <f>(Sheet1[[#This Row],[policy_end_date]]-Sheet1[[#This Row],[policy_start_date]])/365</f>
        <v>0.15342465753424658</v>
      </c>
      <c r="L1139" s="2" t="str">
        <f>IF(Sheet1[[#This Row],[coverage_amount]]&lt;300000,"Low",IF(Sheet1[[#This Row],[coverage_amount]]&lt;700000,"Medium","High"))</f>
        <v>High</v>
      </c>
      <c r="M1139" s="2" t="str">
        <f>IF(Sheet1[[#This Row],[annual_premium]]&lt;15000,"Low",IF(Sheet1[[#This Row],[annual_premium]]&lt;35000,"Medium","High"))</f>
        <v>Medium</v>
      </c>
      <c r="N1139" s="2">
        <f>YEAR(Sheet1[[#This Row],[policy_start_date]])</f>
        <v>2021</v>
      </c>
      <c r="O1139" s="2" t="str">
        <f>TEXT(Sheet1[[#This Row],[policy_start_date]],"mmm")</f>
        <v>Jul</v>
      </c>
      <c r="P1139" s="2" t="str">
        <f>"Q"&amp;ROUNDUP(MONTH(Sheet1[[#This Row],[policy_start_date]])/3,0)</f>
        <v>Q3</v>
      </c>
      <c r="Q1139" s="2">
        <f ca="1">DATEDIF(Sheet1[[#This Row],[policy_start_date]],TODAY(),"D")</f>
        <v>1844</v>
      </c>
      <c r="R1139" s="2">
        <f>YEAR(Sheet1[[#This Row],[policy_end_date]])</f>
        <v>2021</v>
      </c>
      <c r="S1139" s="2" t="str">
        <f>TEXT(Sheet1[[#This Row],[policy_end_date]],"mmm")</f>
        <v>Sep</v>
      </c>
      <c r="T1139" s="2" t="str">
        <f>IF(Sheet1[[#This Row],[status]]="Active","Active","Inactive")</f>
        <v>Inactive</v>
      </c>
      <c r="U1139" s="6">
        <f>Sheet1[[#This Row],[coverage_amount]]/Sheet1[[#This Row],[annual_premium]]</f>
        <v>28.038466417974544</v>
      </c>
    </row>
    <row r="1140" spans="1:21" x14ac:dyDescent="0.3">
      <c r="A1140" s="2" t="s">
        <v>2346</v>
      </c>
      <c r="B1140" s="2" t="s">
        <v>2347</v>
      </c>
      <c r="C1140" s="2" t="s">
        <v>35</v>
      </c>
      <c r="D1140" s="51">
        <v>155478.48000000001</v>
      </c>
      <c r="E1140" s="51">
        <v>23301.31</v>
      </c>
      <c r="F1140" s="1">
        <v>45126</v>
      </c>
      <c r="G1140" s="1">
        <v>45516</v>
      </c>
      <c r="H1140" s="2" t="s">
        <v>269</v>
      </c>
      <c r="I1140" s="2" t="s">
        <v>29</v>
      </c>
      <c r="J1140">
        <f>Sheet1[[#This Row],[policy_end_date]]-Sheet1[[#This Row],[policy_start_date]]</f>
        <v>390</v>
      </c>
      <c r="K1140" s="5">
        <f>(Sheet1[[#This Row],[policy_end_date]]-Sheet1[[#This Row],[policy_start_date]])/365</f>
        <v>1.0684931506849316</v>
      </c>
      <c r="L1140" s="2" t="str">
        <f>IF(Sheet1[[#This Row],[coverage_amount]]&lt;300000,"Low",IF(Sheet1[[#This Row],[coverage_amount]]&lt;700000,"Medium","High"))</f>
        <v>Low</v>
      </c>
      <c r="M1140" s="2" t="str">
        <f>IF(Sheet1[[#This Row],[annual_premium]]&lt;15000,"Low",IF(Sheet1[[#This Row],[annual_premium]]&lt;35000,"Medium","High"))</f>
        <v>Medium</v>
      </c>
      <c r="N1140" s="2">
        <f>YEAR(Sheet1[[#This Row],[policy_start_date]])</f>
        <v>2023</v>
      </c>
      <c r="O1140" s="2" t="str">
        <f>TEXT(Sheet1[[#This Row],[policy_start_date]],"mmm")</f>
        <v>Jul</v>
      </c>
      <c r="P1140" s="2" t="str">
        <f>"Q"&amp;ROUNDUP(MONTH(Sheet1[[#This Row],[policy_start_date]])/3,0)</f>
        <v>Q3</v>
      </c>
      <c r="Q1140" s="2">
        <f ca="1">DATEDIF(Sheet1[[#This Row],[policy_start_date]],TODAY(),"D")</f>
        <v>1106</v>
      </c>
      <c r="R1140" s="2">
        <f>YEAR(Sheet1[[#This Row],[policy_end_date]])</f>
        <v>2024</v>
      </c>
      <c r="S1140" s="2" t="str">
        <f>TEXT(Sheet1[[#This Row],[policy_end_date]],"mmm")</f>
        <v>Aug</v>
      </c>
      <c r="T1140" s="2" t="str">
        <f>IF(Sheet1[[#This Row],[status]]="Active","Active","Inactive")</f>
        <v>Inactive</v>
      </c>
      <c r="U1140" s="6">
        <f>Sheet1[[#This Row],[coverage_amount]]/Sheet1[[#This Row],[annual_premium]]</f>
        <v>6.6725209870174682</v>
      </c>
    </row>
    <row r="1141" spans="1:21" x14ac:dyDescent="0.3">
      <c r="A1141" s="2" t="s">
        <v>2348</v>
      </c>
      <c r="B1141" s="2" t="s">
        <v>2349</v>
      </c>
      <c r="C1141" s="2" t="s">
        <v>27</v>
      </c>
      <c r="D1141" s="51">
        <v>435310.02</v>
      </c>
      <c r="E1141" s="51">
        <v>32802.36</v>
      </c>
      <c r="F1141" s="1">
        <v>45015</v>
      </c>
      <c r="G1141" s="1">
        <v>45594</v>
      </c>
      <c r="H1141" s="2" t="s">
        <v>1305</v>
      </c>
      <c r="I1141" s="2" t="s">
        <v>13</v>
      </c>
      <c r="J1141">
        <f>Sheet1[[#This Row],[policy_end_date]]-Sheet1[[#This Row],[policy_start_date]]</f>
        <v>579</v>
      </c>
      <c r="K1141" s="5">
        <f>(Sheet1[[#This Row],[policy_end_date]]-Sheet1[[#This Row],[policy_start_date]])/365</f>
        <v>1.5863013698630137</v>
      </c>
      <c r="L1141" s="2" t="str">
        <f>IF(Sheet1[[#This Row],[coverage_amount]]&lt;300000,"Low",IF(Sheet1[[#This Row],[coverage_amount]]&lt;700000,"Medium","High"))</f>
        <v>Medium</v>
      </c>
      <c r="M1141" s="2" t="str">
        <f>IF(Sheet1[[#This Row],[annual_premium]]&lt;15000,"Low",IF(Sheet1[[#This Row],[annual_premium]]&lt;35000,"Medium","High"))</f>
        <v>Medium</v>
      </c>
      <c r="N1141" s="2">
        <f>YEAR(Sheet1[[#This Row],[policy_start_date]])</f>
        <v>2023</v>
      </c>
      <c r="O1141" s="2" t="str">
        <f>TEXT(Sheet1[[#This Row],[policy_start_date]],"mmm")</f>
        <v>Mar</v>
      </c>
      <c r="P1141" s="2" t="str">
        <f>"Q"&amp;ROUNDUP(MONTH(Sheet1[[#This Row],[policy_start_date]])/3,0)</f>
        <v>Q1</v>
      </c>
      <c r="Q1141" s="2">
        <f ca="1">DATEDIF(Sheet1[[#This Row],[policy_start_date]],TODAY(),"D")</f>
        <v>1217</v>
      </c>
      <c r="R1141" s="2">
        <f>YEAR(Sheet1[[#This Row],[policy_end_date]])</f>
        <v>2024</v>
      </c>
      <c r="S1141" s="2" t="str">
        <f>TEXT(Sheet1[[#This Row],[policy_end_date]],"mmm")</f>
        <v>Oct</v>
      </c>
      <c r="T1141" s="2" t="str">
        <f>IF(Sheet1[[#This Row],[status]]="Active","Active","Inactive")</f>
        <v>Active</v>
      </c>
      <c r="U1141" s="6">
        <f>Sheet1[[#This Row],[coverage_amount]]/Sheet1[[#This Row],[annual_premium]]</f>
        <v>13.270692108738517</v>
      </c>
    </row>
    <row r="1142" spans="1:21" x14ac:dyDescent="0.3">
      <c r="A1142" s="2" t="s">
        <v>2350</v>
      </c>
      <c r="B1142" s="2" t="s">
        <v>2351</v>
      </c>
      <c r="C1142" s="2" t="s">
        <v>11</v>
      </c>
      <c r="D1142" s="51">
        <v>197753.27</v>
      </c>
      <c r="E1142" s="51">
        <v>36769.51</v>
      </c>
      <c r="F1142" s="1">
        <v>45318</v>
      </c>
      <c r="G1142" s="1">
        <v>45667</v>
      </c>
      <c r="H1142" s="2" t="s">
        <v>150</v>
      </c>
      <c r="I1142" s="2" t="s">
        <v>29</v>
      </c>
      <c r="J1142">
        <f>Sheet1[[#This Row],[policy_end_date]]-Sheet1[[#This Row],[policy_start_date]]</f>
        <v>349</v>
      </c>
      <c r="K1142" s="5">
        <f>(Sheet1[[#This Row],[policy_end_date]]-Sheet1[[#This Row],[policy_start_date]])/365</f>
        <v>0.95616438356164379</v>
      </c>
      <c r="L1142" s="2" t="str">
        <f>IF(Sheet1[[#This Row],[coverage_amount]]&lt;300000,"Low",IF(Sheet1[[#This Row],[coverage_amount]]&lt;700000,"Medium","High"))</f>
        <v>Low</v>
      </c>
      <c r="M1142" s="2" t="str">
        <f>IF(Sheet1[[#This Row],[annual_premium]]&lt;15000,"Low",IF(Sheet1[[#This Row],[annual_premium]]&lt;35000,"Medium","High"))</f>
        <v>High</v>
      </c>
      <c r="N1142" s="2">
        <f>YEAR(Sheet1[[#This Row],[policy_start_date]])</f>
        <v>2024</v>
      </c>
      <c r="O1142" s="2" t="str">
        <f>TEXT(Sheet1[[#This Row],[policy_start_date]],"mmm")</f>
        <v>Jan</v>
      </c>
      <c r="P1142" s="2" t="str">
        <f>"Q"&amp;ROUNDUP(MONTH(Sheet1[[#This Row],[policy_start_date]])/3,0)</f>
        <v>Q1</v>
      </c>
      <c r="Q1142" s="2">
        <f ca="1">DATEDIF(Sheet1[[#This Row],[policy_start_date]],TODAY(),"D")</f>
        <v>914</v>
      </c>
      <c r="R1142" s="2">
        <f>YEAR(Sheet1[[#This Row],[policy_end_date]])</f>
        <v>2025</v>
      </c>
      <c r="S1142" s="2" t="str">
        <f>TEXT(Sheet1[[#This Row],[policy_end_date]],"mmm")</f>
        <v>Jan</v>
      </c>
      <c r="T1142" s="2" t="str">
        <f>IF(Sheet1[[#This Row],[status]]="Active","Active","Inactive")</f>
        <v>Inactive</v>
      </c>
      <c r="U1142" s="6">
        <f>Sheet1[[#This Row],[coverage_amount]]/Sheet1[[#This Row],[annual_premium]]</f>
        <v>5.3781861656573611</v>
      </c>
    </row>
    <row r="1143" spans="1:21" x14ac:dyDescent="0.3">
      <c r="A1143" s="2" t="s">
        <v>2352</v>
      </c>
      <c r="B1143" s="2" t="s">
        <v>2353</v>
      </c>
      <c r="C1143" s="2" t="s">
        <v>11</v>
      </c>
      <c r="D1143" s="51">
        <v>759646.33</v>
      </c>
      <c r="E1143" s="51">
        <v>25651.08</v>
      </c>
      <c r="F1143" s="1">
        <v>45215</v>
      </c>
      <c r="G1143" s="1">
        <v>45587</v>
      </c>
      <c r="H1143" s="2" t="s">
        <v>1526</v>
      </c>
      <c r="I1143" s="2" t="s">
        <v>13</v>
      </c>
      <c r="J1143">
        <f>Sheet1[[#This Row],[policy_end_date]]-Sheet1[[#This Row],[policy_start_date]]</f>
        <v>372</v>
      </c>
      <c r="K1143" s="5">
        <f>(Sheet1[[#This Row],[policy_end_date]]-Sheet1[[#This Row],[policy_start_date]])/365</f>
        <v>1.0191780821917809</v>
      </c>
      <c r="L1143" s="2" t="str">
        <f>IF(Sheet1[[#This Row],[coverage_amount]]&lt;300000,"Low",IF(Sheet1[[#This Row],[coverage_amount]]&lt;700000,"Medium","High"))</f>
        <v>High</v>
      </c>
      <c r="M1143" s="2" t="str">
        <f>IF(Sheet1[[#This Row],[annual_premium]]&lt;15000,"Low",IF(Sheet1[[#This Row],[annual_premium]]&lt;35000,"Medium","High"))</f>
        <v>Medium</v>
      </c>
      <c r="N1143" s="2">
        <f>YEAR(Sheet1[[#This Row],[policy_start_date]])</f>
        <v>2023</v>
      </c>
      <c r="O1143" s="2" t="str">
        <f>TEXT(Sheet1[[#This Row],[policy_start_date]],"mmm")</f>
        <v>Oct</v>
      </c>
      <c r="P1143" s="2" t="str">
        <f>"Q"&amp;ROUNDUP(MONTH(Sheet1[[#This Row],[policy_start_date]])/3,0)</f>
        <v>Q4</v>
      </c>
      <c r="Q1143" s="2">
        <f ca="1">DATEDIF(Sheet1[[#This Row],[policy_start_date]],TODAY(),"D")</f>
        <v>1017</v>
      </c>
      <c r="R1143" s="2">
        <f>YEAR(Sheet1[[#This Row],[policy_end_date]])</f>
        <v>2024</v>
      </c>
      <c r="S1143" s="2" t="str">
        <f>TEXT(Sheet1[[#This Row],[policy_end_date]],"mmm")</f>
        <v>Oct</v>
      </c>
      <c r="T1143" s="2" t="str">
        <f>IF(Sheet1[[#This Row],[status]]="Active","Active","Inactive")</f>
        <v>Active</v>
      </c>
      <c r="U1143" s="6">
        <f>Sheet1[[#This Row],[coverage_amount]]/Sheet1[[#This Row],[annual_premium]]</f>
        <v>29.614594395245732</v>
      </c>
    </row>
    <row r="1144" spans="1:21" x14ac:dyDescent="0.3">
      <c r="A1144" s="2" t="s">
        <v>2354</v>
      </c>
      <c r="B1144" s="2" t="s">
        <v>2355</v>
      </c>
      <c r="C1144" s="2" t="s">
        <v>35</v>
      </c>
      <c r="D1144" s="51">
        <v>952180.97</v>
      </c>
      <c r="E1144" s="51">
        <v>5224.33</v>
      </c>
      <c r="F1144" s="1">
        <v>45469</v>
      </c>
      <c r="G1144" s="1">
        <v>45772</v>
      </c>
      <c r="H1144" s="2" t="s">
        <v>839</v>
      </c>
      <c r="I1144" s="2" t="s">
        <v>29</v>
      </c>
      <c r="J1144">
        <f>Sheet1[[#This Row],[policy_end_date]]-Sheet1[[#This Row],[policy_start_date]]</f>
        <v>303</v>
      </c>
      <c r="K1144" s="5">
        <f>(Sheet1[[#This Row],[policy_end_date]]-Sheet1[[#This Row],[policy_start_date]])/365</f>
        <v>0.83013698630136989</v>
      </c>
      <c r="L1144" s="2" t="str">
        <f>IF(Sheet1[[#This Row],[coverage_amount]]&lt;300000,"Low",IF(Sheet1[[#This Row],[coverage_amount]]&lt;700000,"Medium","High"))</f>
        <v>High</v>
      </c>
      <c r="M1144" s="2" t="str">
        <f>IF(Sheet1[[#This Row],[annual_premium]]&lt;15000,"Low",IF(Sheet1[[#This Row],[annual_premium]]&lt;35000,"Medium","High"))</f>
        <v>Low</v>
      </c>
      <c r="N1144" s="2">
        <f>YEAR(Sheet1[[#This Row],[policy_start_date]])</f>
        <v>2024</v>
      </c>
      <c r="O1144" s="2" t="str">
        <f>TEXT(Sheet1[[#This Row],[policy_start_date]],"mmm")</f>
        <v>Jun</v>
      </c>
      <c r="P1144" s="2" t="str">
        <f>"Q"&amp;ROUNDUP(MONTH(Sheet1[[#This Row],[policy_start_date]])/3,0)</f>
        <v>Q2</v>
      </c>
      <c r="Q1144" s="2">
        <f ca="1">DATEDIF(Sheet1[[#This Row],[policy_start_date]],TODAY(),"D")</f>
        <v>763</v>
      </c>
      <c r="R1144" s="2">
        <f>YEAR(Sheet1[[#This Row],[policy_end_date]])</f>
        <v>2025</v>
      </c>
      <c r="S1144" s="2" t="str">
        <f>TEXT(Sheet1[[#This Row],[policy_end_date]],"mmm")</f>
        <v>Apr</v>
      </c>
      <c r="T1144" s="2" t="str">
        <f>IF(Sheet1[[#This Row],[status]]="Active","Active","Inactive")</f>
        <v>Inactive</v>
      </c>
      <c r="U1144" s="6">
        <f>Sheet1[[#This Row],[coverage_amount]]/Sheet1[[#This Row],[annual_premium]]</f>
        <v>182.25896335032434</v>
      </c>
    </row>
    <row r="1145" spans="1:21" x14ac:dyDescent="0.3">
      <c r="A1145" s="2" t="s">
        <v>2356</v>
      </c>
      <c r="B1145" s="2" t="s">
        <v>2170</v>
      </c>
      <c r="C1145" s="2" t="s">
        <v>27</v>
      </c>
      <c r="D1145" s="51">
        <v>239750.91</v>
      </c>
      <c r="E1145" s="51">
        <v>20428.71</v>
      </c>
      <c r="F1145" s="1">
        <v>44081</v>
      </c>
      <c r="G1145" s="1">
        <v>45161</v>
      </c>
      <c r="H1145" s="2" t="s">
        <v>102</v>
      </c>
      <c r="I1145" s="2" t="s">
        <v>29</v>
      </c>
      <c r="J1145">
        <f>Sheet1[[#This Row],[policy_end_date]]-Sheet1[[#This Row],[policy_start_date]]</f>
        <v>1080</v>
      </c>
      <c r="K1145" s="5">
        <f>(Sheet1[[#This Row],[policy_end_date]]-Sheet1[[#This Row],[policy_start_date]])/365</f>
        <v>2.9589041095890409</v>
      </c>
      <c r="L1145" s="2" t="str">
        <f>IF(Sheet1[[#This Row],[coverage_amount]]&lt;300000,"Low",IF(Sheet1[[#This Row],[coverage_amount]]&lt;700000,"Medium","High"))</f>
        <v>Low</v>
      </c>
      <c r="M1145" s="2" t="str">
        <f>IF(Sheet1[[#This Row],[annual_premium]]&lt;15000,"Low",IF(Sheet1[[#This Row],[annual_premium]]&lt;35000,"Medium","High"))</f>
        <v>Medium</v>
      </c>
      <c r="N1145" s="2">
        <f>YEAR(Sheet1[[#This Row],[policy_start_date]])</f>
        <v>2020</v>
      </c>
      <c r="O1145" s="2" t="str">
        <f>TEXT(Sheet1[[#This Row],[policy_start_date]],"mmm")</f>
        <v>Sep</v>
      </c>
      <c r="P1145" s="2" t="str">
        <f>"Q"&amp;ROUNDUP(MONTH(Sheet1[[#This Row],[policy_start_date]])/3,0)</f>
        <v>Q3</v>
      </c>
      <c r="Q1145" s="2">
        <f ca="1">DATEDIF(Sheet1[[#This Row],[policy_start_date]],TODAY(),"D")</f>
        <v>2151</v>
      </c>
      <c r="R1145" s="2">
        <f>YEAR(Sheet1[[#This Row],[policy_end_date]])</f>
        <v>2023</v>
      </c>
      <c r="S1145" s="2" t="str">
        <f>TEXT(Sheet1[[#This Row],[policy_end_date]],"mmm")</f>
        <v>Aug</v>
      </c>
      <c r="T1145" s="2" t="str">
        <f>IF(Sheet1[[#This Row],[status]]="Active","Active","Inactive")</f>
        <v>Inactive</v>
      </c>
      <c r="U1145" s="6">
        <f>Sheet1[[#This Row],[coverage_amount]]/Sheet1[[#This Row],[annual_premium]]</f>
        <v>11.73597892377933</v>
      </c>
    </row>
    <row r="1146" spans="1:21" x14ac:dyDescent="0.3">
      <c r="A1146" s="2" t="s">
        <v>2357</v>
      </c>
      <c r="B1146" s="2" t="s">
        <v>2358</v>
      </c>
      <c r="C1146" s="2" t="s">
        <v>27</v>
      </c>
      <c r="D1146" s="51">
        <v>583950.81000000006</v>
      </c>
      <c r="E1146" s="51">
        <v>7342.53</v>
      </c>
      <c r="F1146" s="1">
        <v>45309</v>
      </c>
      <c r="G1146" s="1">
        <v>45702</v>
      </c>
      <c r="H1146" s="2" t="s">
        <v>564</v>
      </c>
      <c r="I1146" s="2" t="s">
        <v>18</v>
      </c>
      <c r="J1146">
        <f>Sheet1[[#This Row],[policy_end_date]]-Sheet1[[#This Row],[policy_start_date]]</f>
        <v>393</v>
      </c>
      <c r="K1146" s="5">
        <f>(Sheet1[[#This Row],[policy_end_date]]-Sheet1[[#This Row],[policy_start_date]])/365</f>
        <v>1.0767123287671232</v>
      </c>
      <c r="L1146" s="2" t="str">
        <f>IF(Sheet1[[#This Row],[coverage_amount]]&lt;300000,"Low",IF(Sheet1[[#This Row],[coverage_amount]]&lt;700000,"Medium","High"))</f>
        <v>Medium</v>
      </c>
      <c r="M1146" s="2" t="str">
        <f>IF(Sheet1[[#This Row],[annual_premium]]&lt;15000,"Low",IF(Sheet1[[#This Row],[annual_premium]]&lt;35000,"Medium","High"))</f>
        <v>Low</v>
      </c>
      <c r="N1146" s="2">
        <f>YEAR(Sheet1[[#This Row],[policy_start_date]])</f>
        <v>2024</v>
      </c>
      <c r="O1146" s="2" t="str">
        <f>TEXT(Sheet1[[#This Row],[policy_start_date]],"mmm")</f>
        <v>Jan</v>
      </c>
      <c r="P1146" s="2" t="str">
        <f>"Q"&amp;ROUNDUP(MONTH(Sheet1[[#This Row],[policy_start_date]])/3,0)</f>
        <v>Q1</v>
      </c>
      <c r="Q1146" s="2">
        <f ca="1">DATEDIF(Sheet1[[#This Row],[policy_start_date]],TODAY(),"D")</f>
        <v>923</v>
      </c>
      <c r="R1146" s="2">
        <f>YEAR(Sheet1[[#This Row],[policy_end_date]])</f>
        <v>2025</v>
      </c>
      <c r="S1146" s="2" t="str">
        <f>TEXT(Sheet1[[#This Row],[policy_end_date]],"mmm")</f>
        <v>Feb</v>
      </c>
      <c r="T1146" s="2" t="str">
        <f>IF(Sheet1[[#This Row],[status]]="Active","Active","Inactive")</f>
        <v>Inactive</v>
      </c>
      <c r="U1146" s="6">
        <f>Sheet1[[#This Row],[coverage_amount]]/Sheet1[[#This Row],[annual_premium]]</f>
        <v>79.529918161723558</v>
      </c>
    </row>
    <row r="1147" spans="1:21" x14ac:dyDescent="0.3">
      <c r="A1147" s="2" t="s">
        <v>2359</v>
      </c>
      <c r="B1147" s="2" t="s">
        <v>2360</v>
      </c>
      <c r="C1147" s="2" t="s">
        <v>27</v>
      </c>
      <c r="D1147" s="51">
        <v>276921.42</v>
      </c>
      <c r="E1147" s="51">
        <v>24452.240000000002</v>
      </c>
      <c r="F1147" s="1">
        <v>45351</v>
      </c>
      <c r="G1147" s="1">
        <v>45569</v>
      </c>
      <c r="H1147" s="2" t="s">
        <v>82</v>
      </c>
      <c r="I1147" s="2" t="s">
        <v>13</v>
      </c>
      <c r="J1147">
        <f>Sheet1[[#This Row],[policy_end_date]]-Sheet1[[#This Row],[policy_start_date]]</f>
        <v>218</v>
      </c>
      <c r="K1147" s="5">
        <f>(Sheet1[[#This Row],[policy_end_date]]-Sheet1[[#This Row],[policy_start_date]])/365</f>
        <v>0.59726027397260273</v>
      </c>
      <c r="L1147" s="2" t="str">
        <f>IF(Sheet1[[#This Row],[coverage_amount]]&lt;300000,"Low",IF(Sheet1[[#This Row],[coverage_amount]]&lt;700000,"Medium","High"))</f>
        <v>Low</v>
      </c>
      <c r="M1147" s="2" t="str">
        <f>IF(Sheet1[[#This Row],[annual_premium]]&lt;15000,"Low",IF(Sheet1[[#This Row],[annual_premium]]&lt;35000,"Medium","High"))</f>
        <v>Medium</v>
      </c>
      <c r="N1147" s="2">
        <f>YEAR(Sheet1[[#This Row],[policy_start_date]])</f>
        <v>2024</v>
      </c>
      <c r="O1147" s="2" t="str">
        <f>TEXT(Sheet1[[#This Row],[policy_start_date]],"mmm")</f>
        <v>Feb</v>
      </c>
      <c r="P1147" s="2" t="str">
        <f>"Q"&amp;ROUNDUP(MONTH(Sheet1[[#This Row],[policy_start_date]])/3,0)</f>
        <v>Q1</v>
      </c>
      <c r="Q1147" s="2">
        <f ca="1">DATEDIF(Sheet1[[#This Row],[policy_start_date]],TODAY(),"D")</f>
        <v>881</v>
      </c>
      <c r="R1147" s="2">
        <f>YEAR(Sheet1[[#This Row],[policy_end_date]])</f>
        <v>2024</v>
      </c>
      <c r="S1147" s="2" t="str">
        <f>TEXT(Sheet1[[#This Row],[policy_end_date]],"mmm")</f>
        <v>Oct</v>
      </c>
      <c r="T1147" s="2" t="str">
        <f>IF(Sheet1[[#This Row],[status]]="Active","Active","Inactive")</f>
        <v>Active</v>
      </c>
      <c r="U1147" s="6">
        <f>Sheet1[[#This Row],[coverage_amount]]/Sheet1[[#This Row],[annual_premium]]</f>
        <v>11.324991902582338</v>
      </c>
    </row>
    <row r="1148" spans="1:21" x14ac:dyDescent="0.3">
      <c r="A1148" s="2" t="s">
        <v>2361</v>
      </c>
      <c r="B1148" s="2" t="s">
        <v>2362</v>
      </c>
      <c r="C1148" s="2" t="s">
        <v>27</v>
      </c>
      <c r="D1148" s="51">
        <v>325207.48</v>
      </c>
      <c r="E1148" s="51">
        <v>30265.919999999998</v>
      </c>
      <c r="F1148" s="1">
        <v>44600</v>
      </c>
      <c r="G1148" s="1">
        <v>45305</v>
      </c>
      <c r="H1148" s="2" t="s">
        <v>238</v>
      </c>
      <c r="I1148" s="2" t="s">
        <v>13</v>
      </c>
      <c r="J1148">
        <f>Sheet1[[#This Row],[policy_end_date]]-Sheet1[[#This Row],[policy_start_date]]</f>
        <v>705</v>
      </c>
      <c r="K1148" s="5">
        <f>(Sheet1[[#This Row],[policy_end_date]]-Sheet1[[#This Row],[policy_start_date]])/365</f>
        <v>1.9315068493150684</v>
      </c>
      <c r="L1148" s="2" t="str">
        <f>IF(Sheet1[[#This Row],[coverage_amount]]&lt;300000,"Low",IF(Sheet1[[#This Row],[coverage_amount]]&lt;700000,"Medium","High"))</f>
        <v>Medium</v>
      </c>
      <c r="M1148" s="2" t="str">
        <f>IF(Sheet1[[#This Row],[annual_premium]]&lt;15000,"Low",IF(Sheet1[[#This Row],[annual_premium]]&lt;35000,"Medium","High"))</f>
        <v>Medium</v>
      </c>
      <c r="N1148" s="2">
        <f>YEAR(Sheet1[[#This Row],[policy_start_date]])</f>
        <v>2022</v>
      </c>
      <c r="O1148" s="2" t="str">
        <f>TEXT(Sheet1[[#This Row],[policy_start_date]],"mmm")</f>
        <v>Feb</v>
      </c>
      <c r="P1148" s="2" t="str">
        <f>"Q"&amp;ROUNDUP(MONTH(Sheet1[[#This Row],[policy_start_date]])/3,0)</f>
        <v>Q1</v>
      </c>
      <c r="Q1148" s="2">
        <f ca="1">DATEDIF(Sheet1[[#This Row],[policy_start_date]],TODAY(),"D")</f>
        <v>1632</v>
      </c>
      <c r="R1148" s="2">
        <f>YEAR(Sheet1[[#This Row],[policy_end_date]])</f>
        <v>2024</v>
      </c>
      <c r="S1148" s="2" t="str">
        <f>TEXT(Sheet1[[#This Row],[policy_end_date]],"mmm")</f>
        <v>Jan</v>
      </c>
      <c r="T1148" s="2" t="str">
        <f>IF(Sheet1[[#This Row],[status]]="Active","Active","Inactive")</f>
        <v>Active</v>
      </c>
      <c r="U1148" s="6">
        <f>Sheet1[[#This Row],[coverage_amount]]/Sheet1[[#This Row],[annual_premium]]</f>
        <v>10.745005603662468</v>
      </c>
    </row>
    <row r="1149" spans="1:21" x14ac:dyDescent="0.3">
      <c r="A1149" s="2" t="s">
        <v>2363</v>
      </c>
      <c r="B1149" s="2" t="s">
        <v>2364</v>
      </c>
      <c r="C1149" s="2" t="s">
        <v>27</v>
      </c>
      <c r="D1149" s="51">
        <v>312759.5</v>
      </c>
      <c r="E1149" s="51">
        <v>13986.28</v>
      </c>
      <c r="F1149" s="1">
        <v>45098</v>
      </c>
      <c r="G1149" s="1">
        <v>45332</v>
      </c>
      <c r="H1149" s="2" t="s">
        <v>1746</v>
      </c>
      <c r="I1149" s="2" t="s">
        <v>29</v>
      </c>
      <c r="J1149">
        <f>Sheet1[[#This Row],[policy_end_date]]-Sheet1[[#This Row],[policy_start_date]]</f>
        <v>234</v>
      </c>
      <c r="K1149" s="5">
        <f>(Sheet1[[#This Row],[policy_end_date]]-Sheet1[[#This Row],[policy_start_date]])/365</f>
        <v>0.64109589041095894</v>
      </c>
      <c r="L1149" s="2" t="str">
        <f>IF(Sheet1[[#This Row],[coverage_amount]]&lt;300000,"Low",IF(Sheet1[[#This Row],[coverage_amount]]&lt;700000,"Medium","High"))</f>
        <v>Medium</v>
      </c>
      <c r="M1149" s="2" t="str">
        <f>IF(Sheet1[[#This Row],[annual_premium]]&lt;15000,"Low",IF(Sheet1[[#This Row],[annual_premium]]&lt;35000,"Medium","High"))</f>
        <v>Low</v>
      </c>
      <c r="N1149" s="2">
        <f>YEAR(Sheet1[[#This Row],[policy_start_date]])</f>
        <v>2023</v>
      </c>
      <c r="O1149" s="2" t="str">
        <f>TEXT(Sheet1[[#This Row],[policy_start_date]],"mmm")</f>
        <v>Jun</v>
      </c>
      <c r="P1149" s="2" t="str">
        <f>"Q"&amp;ROUNDUP(MONTH(Sheet1[[#This Row],[policy_start_date]])/3,0)</f>
        <v>Q2</v>
      </c>
      <c r="Q1149" s="2">
        <f ca="1">DATEDIF(Sheet1[[#This Row],[policy_start_date]],TODAY(),"D")</f>
        <v>1134</v>
      </c>
      <c r="R1149" s="2">
        <f>YEAR(Sheet1[[#This Row],[policy_end_date]])</f>
        <v>2024</v>
      </c>
      <c r="S1149" s="2" t="str">
        <f>TEXT(Sheet1[[#This Row],[policy_end_date]],"mmm")</f>
        <v>Feb</v>
      </c>
      <c r="T1149" s="2" t="str">
        <f>IF(Sheet1[[#This Row],[status]]="Active","Active","Inactive")</f>
        <v>Inactive</v>
      </c>
      <c r="U1149" s="6">
        <f>Sheet1[[#This Row],[coverage_amount]]/Sheet1[[#This Row],[annual_premium]]</f>
        <v>22.361878927062808</v>
      </c>
    </row>
    <row r="1150" spans="1:21" x14ac:dyDescent="0.3">
      <c r="A1150" s="2" t="s">
        <v>2365</v>
      </c>
      <c r="B1150" s="2" t="s">
        <v>2366</v>
      </c>
      <c r="C1150" s="2" t="s">
        <v>27</v>
      </c>
      <c r="D1150" s="51">
        <v>386710.67</v>
      </c>
      <c r="E1150" s="51">
        <v>27535.39</v>
      </c>
      <c r="F1150" s="1">
        <v>44408</v>
      </c>
      <c r="G1150" s="1">
        <v>44813</v>
      </c>
      <c r="H1150" s="2" t="s">
        <v>2134</v>
      </c>
      <c r="I1150" s="2" t="s">
        <v>29</v>
      </c>
      <c r="J1150">
        <f>Sheet1[[#This Row],[policy_end_date]]-Sheet1[[#This Row],[policy_start_date]]</f>
        <v>405</v>
      </c>
      <c r="K1150" s="5">
        <f>(Sheet1[[#This Row],[policy_end_date]]-Sheet1[[#This Row],[policy_start_date]])/365</f>
        <v>1.1095890410958904</v>
      </c>
      <c r="L1150" s="2" t="str">
        <f>IF(Sheet1[[#This Row],[coverage_amount]]&lt;300000,"Low",IF(Sheet1[[#This Row],[coverage_amount]]&lt;700000,"Medium","High"))</f>
        <v>Medium</v>
      </c>
      <c r="M1150" s="2" t="str">
        <f>IF(Sheet1[[#This Row],[annual_premium]]&lt;15000,"Low",IF(Sheet1[[#This Row],[annual_premium]]&lt;35000,"Medium","High"))</f>
        <v>Medium</v>
      </c>
      <c r="N1150" s="2">
        <f>YEAR(Sheet1[[#This Row],[policy_start_date]])</f>
        <v>2021</v>
      </c>
      <c r="O1150" s="2" t="str">
        <f>TEXT(Sheet1[[#This Row],[policy_start_date]],"mmm")</f>
        <v>Jul</v>
      </c>
      <c r="P1150" s="2" t="str">
        <f>"Q"&amp;ROUNDUP(MONTH(Sheet1[[#This Row],[policy_start_date]])/3,0)</f>
        <v>Q3</v>
      </c>
      <c r="Q1150" s="2">
        <f ca="1">DATEDIF(Sheet1[[#This Row],[policy_start_date]],TODAY(),"D")</f>
        <v>1824</v>
      </c>
      <c r="R1150" s="2">
        <f>YEAR(Sheet1[[#This Row],[policy_end_date]])</f>
        <v>2022</v>
      </c>
      <c r="S1150" s="2" t="str">
        <f>TEXT(Sheet1[[#This Row],[policy_end_date]],"mmm")</f>
        <v>Sep</v>
      </c>
      <c r="T1150" s="2" t="str">
        <f>IF(Sheet1[[#This Row],[status]]="Active","Active","Inactive")</f>
        <v>Inactive</v>
      </c>
      <c r="U1150" s="6">
        <f>Sheet1[[#This Row],[coverage_amount]]/Sheet1[[#This Row],[annual_premium]]</f>
        <v>14.044132659824321</v>
      </c>
    </row>
    <row r="1151" spans="1:21" x14ac:dyDescent="0.3">
      <c r="A1151" s="2" t="s">
        <v>2367</v>
      </c>
      <c r="B1151" s="2" t="s">
        <v>2368</v>
      </c>
      <c r="C1151" s="2" t="s">
        <v>16</v>
      </c>
      <c r="D1151" s="51">
        <v>794952.61</v>
      </c>
      <c r="E1151" s="51">
        <v>15635.34</v>
      </c>
      <c r="F1151" s="1">
        <v>44460</v>
      </c>
      <c r="G1151" s="1">
        <v>45491</v>
      </c>
      <c r="H1151" s="2" t="s">
        <v>208</v>
      </c>
      <c r="I1151" s="2" t="s">
        <v>18</v>
      </c>
      <c r="J1151">
        <f>Sheet1[[#This Row],[policy_end_date]]-Sheet1[[#This Row],[policy_start_date]]</f>
        <v>1031</v>
      </c>
      <c r="K1151" s="5">
        <f>(Sheet1[[#This Row],[policy_end_date]]-Sheet1[[#This Row],[policy_start_date]])/365</f>
        <v>2.8246575342465752</v>
      </c>
      <c r="L1151" s="2" t="str">
        <f>IF(Sheet1[[#This Row],[coverage_amount]]&lt;300000,"Low",IF(Sheet1[[#This Row],[coverage_amount]]&lt;700000,"Medium","High"))</f>
        <v>High</v>
      </c>
      <c r="M1151" s="2" t="str">
        <f>IF(Sheet1[[#This Row],[annual_premium]]&lt;15000,"Low",IF(Sheet1[[#This Row],[annual_premium]]&lt;35000,"Medium","High"))</f>
        <v>Medium</v>
      </c>
      <c r="N1151" s="2">
        <f>YEAR(Sheet1[[#This Row],[policy_start_date]])</f>
        <v>2021</v>
      </c>
      <c r="O1151" s="2" t="str">
        <f>TEXT(Sheet1[[#This Row],[policy_start_date]],"mmm")</f>
        <v>Sep</v>
      </c>
      <c r="P1151" s="2" t="str">
        <f>"Q"&amp;ROUNDUP(MONTH(Sheet1[[#This Row],[policy_start_date]])/3,0)</f>
        <v>Q3</v>
      </c>
      <c r="Q1151" s="2">
        <f ca="1">DATEDIF(Sheet1[[#This Row],[policy_start_date]],TODAY(),"D")</f>
        <v>1772</v>
      </c>
      <c r="R1151" s="2">
        <f>YEAR(Sheet1[[#This Row],[policy_end_date]])</f>
        <v>2024</v>
      </c>
      <c r="S1151" s="2" t="str">
        <f>TEXT(Sheet1[[#This Row],[policy_end_date]],"mmm")</f>
        <v>Jul</v>
      </c>
      <c r="T1151" s="2" t="str">
        <f>IF(Sheet1[[#This Row],[status]]="Active","Active","Inactive")</f>
        <v>Inactive</v>
      </c>
      <c r="U1151" s="6">
        <f>Sheet1[[#This Row],[coverage_amount]]/Sheet1[[#This Row],[annual_premium]]</f>
        <v>50.843320963918913</v>
      </c>
    </row>
    <row r="1152" spans="1:21" x14ac:dyDescent="0.3">
      <c r="A1152" s="2" t="s">
        <v>2369</v>
      </c>
      <c r="B1152" s="2" t="s">
        <v>2370</v>
      </c>
      <c r="C1152" s="2" t="s">
        <v>35</v>
      </c>
      <c r="D1152" s="51">
        <v>921584.11</v>
      </c>
      <c r="E1152" s="51">
        <v>24188.49</v>
      </c>
      <c r="F1152" s="1">
        <v>45101</v>
      </c>
      <c r="G1152" s="1">
        <v>45173</v>
      </c>
      <c r="H1152" s="2" t="s">
        <v>886</v>
      </c>
      <c r="I1152" s="2" t="s">
        <v>18</v>
      </c>
      <c r="J1152">
        <f>Sheet1[[#This Row],[policy_end_date]]-Sheet1[[#This Row],[policy_start_date]]</f>
        <v>72</v>
      </c>
      <c r="K1152" s="5">
        <f>(Sheet1[[#This Row],[policy_end_date]]-Sheet1[[#This Row],[policy_start_date]])/365</f>
        <v>0.19726027397260273</v>
      </c>
      <c r="L1152" s="2" t="str">
        <f>IF(Sheet1[[#This Row],[coverage_amount]]&lt;300000,"Low",IF(Sheet1[[#This Row],[coverage_amount]]&lt;700000,"Medium","High"))</f>
        <v>High</v>
      </c>
      <c r="M1152" s="2" t="str">
        <f>IF(Sheet1[[#This Row],[annual_premium]]&lt;15000,"Low",IF(Sheet1[[#This Row],[annual_premium]]&lt;35000,"Medium","High"))</f>
        <v>Medium</v>
      </c>
      <c r="N1152" s="2">
        <f>YEAR(Sheet1[[#This Row],[policy_start_date]])</f>
        <v>2023</v>
      </c>
      <c r="O1152" s="2" t="str">
        <f>TEXT(Sheet1[[#This Row],[policy_start_date]],"mmm")</f>
        <v>Jun</v>
      </c>
      <c r="P1152" s="2" t="str">
        <f>"Q"&amp;ROUNDUP(MONTH(Sheet1[[#This Row],[policy_start_date]])/3,0)</f>
        <v>Q2</v>
      </c>
      <c r="Q1152" s="2">
        <f ca="1">DATEDIF(Sheet1[[#This Row],[policy_start_date]],TODAY(),"D")</f>
        <v>1131</v>
      </c>
      <c r="R1152" s="2">
        <f>YEAR(Sheet1[[#This Row],[policy_end_date]])</f>
        <v>2023</v>
      </c>
      <c r="S1152" s="2" t="str">
        <f>TEXT(Sheet1[[#This Row],[policy_end_date]],"mmm")</f>
        <v>Sep</v>
      </c>
      <c r="T1152" s="2" t="str">
        <f>IF(Sheet1[[#This Row],[status]]="Active","Active","Inactive")</f>
        <v>Inactive</v>
      </c>
      <c r="U1152" s="6">
        <f>Sheet1[[#This Row],[coverage_amount]]/Sheet1[[#This Row],[annual_premium]]</f>
        <v>38.100109184161553</v>
      </c>
    </row>
    <row r="1153" spans="1:21" x14ac:dyDescent="0.3">
      <c r="A1153" s="2" t="s">
        <v>2371</v>
      </c>
      <c r="B1153" s="2" t="s">
        <v>2024</v>
      </c>
      <c r="C1153" s="2" t="s">
        <v>27</v>
      </c>
      <c r="D1153" s="51">
        <v>326925.62</v>
      </c>
      <c r="E1153" s="51">
        <v>35370.910000000003</v>
      </c>
      <c r="F1153" s="1">
        <v>44631</v>
      </c>
      <c r="G1153" s="1">
        <v>44806</v>
      </c>
      <c r="H1153" s="2" t="s">
        <v>164</v>
      </c>
      <c r="I1153" s="2" t="s">
        <v>18</v>
      </c>
      <c r="J1153">
        <f>Sheet1[[#This Row],[policy_end_date]]-Sheet1[[#This Row],[policy_start_date]]</f>
        <v>175</v>
      </c>
      <c r="K1153" s="5">
        <f>(Sheet1[[#This Row],[policy_end_date]]-Sheet1[[#This Row],[policy_start_date]])/365</f>
        <v>0.47945205479452052</v>
      </c>
      <c r="L1153" s="2" t="str">
        <f>IF(Sheet1[[#This Row],[coverage_amount]]&lt;300000,"Low",IF(Sheet1[[#This Row],[coverage_amount]]&lt;700000,"Medium","High"))</f>
        <v>Medium</v>
      </c>
      <c r="M1153" s="2" t="str">
        <f>IF(Sheet1[[#This Row],[annual_premium]]&lt;15000,"Low",IF(Sheet1[[#This Row],[annual_premium]]&lt;35000,"Medium","High"))</f>
        <v>High</v>
      </c>
      <c r="N1153" s="2">
        <f>YEAR(Sheet1[[#This Row],[policy_start_date]])</f>
        <v>2022</v>
      </c>
      <c r="O1153" s="2" t="str">
        <f>TEXT(Sheet1[[#This Row],[policy_start_date]],"mmm")</f>
        <v>Mar</v>
      </c>
      <c r="P1153" s="2" t="str">
        <f>"Q"&amp;ROUNDUP(MONTH(Sheet1[[#This Row],[policy_start_date]])/3,0)</f>
        <v>Q1</v>
      </c>
      <c r="Q1153" s="2">
        <f ca="1">DATEDIF(Sheet1[[#This Row],[policy_start_date]],TODAY(),"D")</f>
        <v>1601</v>
      </c>
      <c r="R1153" s="2">
        <f>YEAR(Sheet1[[#This Row],[policy_end_date]])</f>
        <v>2022</v>
      </c>
      <c r="S1153" s="2" t="str">
        <f>TEXT(Sheet1[[#This Row],[policy_end_date]],"mmm")</f>
        <v>Sep</v>
      </c>
      <c r="T1153" s="2" t="str">
        <f>IF(Sheet1[[#This Row],[status]]="Active","Active","Inactive")</f>
        <v>Inactive</v>
      </c>
      <c r="U1153" s="6">
        <f>Sheet1[[#This Row],[coverage_amount]]/Sheet1[[#This Row],[annual_premium]]</f>
        <v>9.2427822750390067</v>
      </c>
    </row>
    <row r="1154" spans="1:21" x14ac:dyDescent="0.3">
      <c r="A1154" s="2" t="s">
        <v>2372</v>
      </c>
      <c r="B1154" s="2" t="s">
        <v>2373</v>
      </c>
      <c r="C1154" s="2" t="s">
        <v>11</v>
      </c>
      <c r="D1154" s="51">
        <v>722977.21</v>
      </c>
      <c r="E1154" s="51">
        <v>28520.78</v>
      </c>
      <c r="F1154" s="1">
        <v>45418</v>
      </c>
      <c r="G1154" s="1">
        <v>45788</v>
      </c>
      <c r="H1154" s="2" t="s">
        <v>1050</v>
      </c>
      <c r="I1154" s="2" t="s">
        <v>29</v>
      </c>
      <c r="J1154">
        <f>Sheet1[[#This Row],[policy_end_date]]-Sheet1[[#This Row],[policy_start_date]]</f>
        <v>370</v>
      </c>
      <c r="K1154" s="5">
        <f>(Sheet1[[#This Row],[policy_end_date]]-Sheet1[[#This Row],[policy_start_date]])/365</f>
        <v>1.0136986301369864</v>
      </c>
      <c r="L1154" s="2" t="str">
        <f>IF(Sheet1[[#This Row],[coverage_amount]]&lt;300000,"Low",IF(Sheet1[[#This Row],[coverage_amount]]&lt;700000,"Medium","High"))</f>
        <v>High</v>
      </c>
      <c r="M1154" s="2" t="str">
        <f>IF(Sheet1[[#This Row],[annual_premium]]&lt;15000,"Low",IF(Sheet1[[#This Row],[annual_premium]]&lt;35000,"Medium","High"))</f>
        <v>Medium</v>
      </c>
      <c r="N1154" s="2">
        <f>YEAR(Sheet1[[#This Row],[policy_start_date]])</f>
        <v>2024</v>
      </c>
      <c r="O1154" s="2" t="str">
        <f>TEXT(Sheet1[[#This Row],[policy_start_date]],"mmm")</f>
        <v>May</v>
      </c>
      <c r="P1154" s="2" t="str">
        <f>"Q"&amp;ROUNDUP(MONTH(Sheet1[[#This Row],[policy_start_date]])/3,0)</f>
        <v>Q2</v>
      </c>
      <c r="Q1154" s="2">
        <f ca="1">DATEDIF(Sheet1[[#This Row],[policy_start_date]],TODAY(),"D")</f>
        <v>814</v>
      </c>
      <c r="R1154" s="2">
        <f>YEAR(Sheet1[[#This Row],[policy_end_date]])</f>
        <v>2025</v>
      </c>
      <c r="S1154" s="2" t="str">
        <f>TEXT(Sheet1[[#This Row],[policy_end_date]],"mmm")</f>
        <v>May</v>
      </c>
      <c r="T1154" s="2" t="str">
        <f>IF(Sheet1[[#This Row],[status]]="Active","Active","Inactive")</f>
        <v>Inactive</v>
      </c>
      <c r="U1154" s="6">
        <f>Sheet1[[#This Row],[coverage_amount]]/Sheet1[[#This Row],[annual_premium]]</f>
        <v>25.349138768294555</v>
      </c>
    </row>
    <row r="1155" spans="1:21" x14ac:dyDescent="0.3">
      <c r="A1155" s="2" t="s">
        <v>2374</v>
      </c>
      <c r="B1155" s="2" t="s">
        <v>1937</v>
      </c>
      <c r="C1155" s="2" t="s">
        <v>27</v>
      </c>
      <c r="D1155" s="51">
        <v>226657.88</v>
      </c>
      <c r="E1155" s="51">
        <v>32643.88</v>
      </c>
      <c r="F1155" s="1">
        <v>44561</v>
      </c>
      <c r="G1155" s="1">
        <v>44975</v>
      </c>
      <c r="H1155" s="2" t="s">
        <v>245</v>
      </c>
      <c r="I1155" s="2" t="s">
        <v>18</v>
      </c>
      <c r="J1155">
        <f>Sheet1[[#This Row],[policy_end_date]]-Sheet1[[#This Row],[policy_start_date]]</f>
        <v>414</v>
      </c>
      <c r="K1155" s="5">
        <f>(Sheet1[[#This Row],[policy_end_date]]-Sheet1[[#This Row],[policy_start_date]])/365</f>
        <v>1.1342465753424658</v>
      </c>
      <c r="L1155" s="2" t="str">
        <f>IF(Sheet1[[#This Row],[coverage_amount]]&lt;300000,"Low",IF(Sheet1[[#This Row],[coverage_amount]]&lt;700000,"Medium","High"))</f>
        <v>Low</v>
      </c>
      <c r="M1155" s="2" t="str">
        <f>IF(Sheet1[[#This Row],[annual_premium]]&lt;15000,"Low",IF(Sheet1[[#This Row],[annual_premium]]&lt;35000,"Medium","High"))</f>
        <v>Medium</v>
      </c>
      <c r="N1155" s="2">
        <f>YEAR(Sheet1[[#This Row],[policy_start_date]])</f>
        <v>2021</v>
      </c>
      <c r="O1155" s="2" t="str">
        <f>TEXT(Sheet1[[#This Row],[policy_start_date]],"mmm")</f>
        <v>Dec</v>
      </c>
      <c r="P1155" s="2" t="str">
        <f>"Q"&amp;ROUNDUP(MONTH(Sheet1[[#This Row],[policy_start_date]])/3,0)</f>
        <v>Q4</v>
      </c>
      <c r="Q1155" s="2">
        <f ca="1">DATEDIF(Sheet1[[#This Row],[policy_start_date]],TODAY(),"D")</f>
        <v>1671</v>
      </c>
      <c r="R1155" s="2">
        <f>YEAR(Sheet1[[#This Row],[policy_end_date]])</f>
        <v>2023</v>
      </c>
      <c r="S1155" s="2" t="str">
        <f>TEXT(Sheet1[[#This Row],[policy_end_date]],"mmm")</f>
        <v>Feb</v>
      </c>
      <c r="T1155" s="2" t="str">
        <f>IF(Sheet1[[#This Row],[status]]="Active","Active","Inactive")</f>
        <v>Inactive</v>
      </c>
      <c r="U1155" s="6">
        <f>Sheet1[[#This Row],[coverage_amount]]/Sheet1[[#This Row],[annual_premium]]</f>
        <v>6.9433498714000912</v>
      </c>
    </row>
    <row r="1156" spans="1:21" x14ac:dyDescent="0.3">
      <c r="A1156" s="2" t="s">
        <v>2375</v>
      </c>
      <c r="B1156" s="2" t="s">
        <v>2376</v>
      </c>
      <c r="C1156" s="2" t="s">
        <v>27</v>
      </c>
      <c r="D1156" s="51">
        <v>805367.89</v>
      </c>
      <c r="E1156" s="51">
        <v>34736</v>
      </c>
      <c r="F1156" s="1">
        <v>44063</v>
      </c>
      <c r="G1156" s="1">
        <v>45161</v>
      </c>
      <c r="H1156" s="2" t="s">
        <v>1991</v>
      </c>
      <c r="I1156" s="2" t="s">
        <v>18</v>
      </c>
      <c r="J1156">
        <f>Sheet1[[#This Row],[policy_end_date]]-Sheet1[[#This Row],[policy_start_date]]</f>
        <v>1098</v>
      </c>
      <c r="K1156" s="5">
        <f>(Sheet1[[#This Row],[policy_end_date]]-Sheet1[[#This Row],[policy_start_date]])/365</f>
        <v>3.0082191780821916</v>
      </c>
      <c r="L1156" s="2" t="str">
        <f>IF(Sheet1[[#This Row],[coverage_amount]]&lt;300000,"Low",IF(Sheet1[[#This Row],[coverage_amount]]&lt;700000,"Medium","High"))</f>
        <v>High</v>
      </c>
      <c r="M1156" s="2" t="str">
        <f>IF(Sheet1[[#This Row],[annual_premium]]&lt;15000,"Low",IF(Sheet1[[#This Row],[annual_premium]]&lt;35000,"Medium","High"))</f>
        <v>Medium</v>
      </c>
      <c r="N1156" s="2">
        <f>YEAR(Sheet1[[#This Row],[policy_start_date]])</f>
        <v>2020</v>
      </c>
      <c r="O1156" s="2" t="str">
        <f>TEXT(Sheet1[[#This Row],[policy_start_date]],"mmm")</f>
        <v>Aug</v>
      </c>
      <c r="P1156" s="2" t="str">
        <f>"Q"&amp;ROUNDUP(MONTH(Sheet1[[#This Row],[policy_start_date]])/3,0)</f>
        <v>Q3</v>
      </c>
      <c r="Q1156" s="2">
        <f ca="1">DATEDIF(Sheet1[[#This Row],[policy_start_date]],TODAY(),"D")</f>
        <v>2169</v>
      </c>
      <c r="R1156" s="2">
        <f>YEAR(Sheet1[[#This Row],[policy_end_date]])</f>
        <v>2023</v>
      </c>
      <c r="S1156" s="2" t="str">
        <f>TEXT(Sheet1[[#This Row],[policy_end_date]],"mmm")</f>
        <v>Aug</v>
      </c>
      <c r="T1156" s="2" t="str">
        <f>IF(Sheet1[[#This Row],[status]]="Active","Active","Inactive")</f>
        <v>Inactive</v>
      </c>
      <c r="U1156" s="6">
        <f>Sheet1[[#This Row],[coverage_amount]]/Sheet1[[#This Row],[annual_premium]]</f>
        <v>23.185395267157993</v>
      </c>
    </row>
    <row r="1157" spans="1:21" x14ac:dyDescent="0.3">
      <c r="A1157" s="2" t="s">
        <v>2377</v>
      </c>
      <c r="B1157" s="2" t="s">
        <v>2378</v>
      </c>
      <c r="C1157" s="2" t="s">
        <v>39</v>
      </c>
      <c r="D1157" s="51">
        <v>996707.47</v>
      </c>
      <c r="E1157" s="51">
        <v>18158.91</v>
      </c>
      <c r="F1157" s="1">
        <v>45214</v>
      </c>
      <c r="G1157" s="1">
        <v>45613</v>
      </c>
      <c r="H1157" s="2" t="s">
        <v>1008</v>
      </c>
      <c r="I1157" s="2" t="s">
        <v>18</v>
      </c>
      <c r="J1157">
        <f>Sheet1[[#This Row],[policy_end_date]]-Sheet1[[#This Row],[policy_start_date]]</f>
        <v>399</v>
      </c>
      <c r="K1157" s="5">
        <f>(Sheet1[[#This Row],[policy_end_date]]-Sheet1[[#This Row],[policy_start_date]])/365</f>
        <v>1.0931506849315069</v>
      </c>
      <c r="L1157" s="2" t="str">
        <f>IF(Sheet1[[#This Row],[coverage_amount]]&lt;300000,"Low",IF(Sheet1[[#This Row],[coverage_amount]]&lt;700000,"Medium","High"))</f>
        <v>High</v>
      </c>
      <c r="M1157" s="2" t="str">
        <f>IF(Sheet1[[#This Row],[annual_premium]]&lt;15000,"Low",IF(Sheet1[[#This Row],[annual_premium]]&lt;35000,"Medium","High"))</f>
        <v>Medium</v>
      </c>
      <c r="N1157" s="2">
        <f>YEAR(Sheet1[[#This Row],[policy_start_date]])</f>
        <v>2023</v>
      </c>
      <c r="O1157" s="2" t="str">
        <f>TEXT(Sheet1[[#This Row],[policy_start_date]],"mmm")</f>
        <v>Oct</v>
      </c>
      <c r="P1157" s="2" t="str">
        <f>"Q"&amp;ROUNDUP(MONTH(Sheet1[[#This Row],[policy_start_date]])/3,0)</f>
        <v>Q4</v>
      </c>
      <c r="Q1157" s="2">
        <f ca="1">DATEDIF(Sheet1[[#This Row],[policy_start_date]],TODAY(),"D")</f>
        <v>1018</v>
      </c>
      <c r="R1157" s="2">
        <f>YEAR(Sheet1[[#This Row],[policy_end_date]])</f>
        <v>2024</v>
      </c>
      <c r="S1157" s="2" t="str">
        <f>TEXT(Sheet1[[#This Row],[policy_end_date]],"mmm")</f>
        <v>Nov</v>
      </c>
      <c r="T1157" s="2" t="str">
        <f>IF(Sheet1[[#This Row],[status]]="Active","Active","Inactive")</f>
        <v>Inactive</v>
      </c>
      <c r="U1157" s="6">
        <f>Sheet1[[#This Row],[coverage_amount]]/Sheet1[[#This Row],[annual_premium]]</f>
        <v>54.888067070104981</v>
      </c>
    </row>
    <row r="1158" spans="1:21" x14ac:dyDescent="0.3">
      <c r="A1158" s="2" t="s">
        <v>2379</v>
      </c>
      <c r="B1158" s="2" t="s">
        <v>706</v>
      </c>
      <c r="C1158" s="2" t="s">
        <v>39</v>
      </c>
      <c r="D1158" s="51">
        <v>361153.87</v>
      </c>
      <c r="E1158" s="51">
        <v>47744.99</v>
      </c>
      <c r="F1158" s="1">
        <v>45466</v>
      </c>
      <c r="G1158" s="1">
        <v>45631</v>
      </c>
      <c r="H1158" s="2" t="s">
        <v>1259</v>
      </c>
      <c r="I1158" s="2" t="s">
        <v>18</v>
      </c>
      <c r="J1158">
        <f>Sheet1[[#This Row],[policy_end_date]]-Sheet1[[#This Row],[policy_start_date]]</f>
        <v>165</v>
      </c>
      <c r="K1158" s="5">
        <f>(Sheet1[[#This Row],[policy_end_date]]-Sheet1[[#This Row],[policy_start_date]])/365</f>
        <v>0.45205479452054792</v>
      </c>
      <c r="L1158" s="2" t="str">
        <f>IF(Sheet1[[#This Row],[coverage_amount]]&lt;300000,"Low",IF(Sheet1[[#This Row],[coverage_amount]]&lt;700000,"Medium","High"))</f>
        <v>Medium</v>
      </c>
      <c r="M1158" s="2" t="str">
        <f>IF(Sheet1[[#This Row],[annual_premium]]&lt;15000,"Low",IF(Sheet1[[#This Row],[annual_premium]]&lt;35000,"Medium","High"))</f>
        <v>High</v>
      </c>
      <c r="N1158" s="2">
        <f>YEAR(Sheet1[[#This Row],[policy_start_date]])</f>
        <v>2024</v>
      </c>
      <c r="O1158" s="2" t="str">
        <f>TEXT(Sheet1[[#This Row],[policy_start_date]],"mmm")</f>
        <v>Jun</v>
      </c>
      <c r="P1158" s="2" t="str">
        <f>"Q"&amp;ROUNDUP(MONTH(Sheet1[[#This Row],[policy_start_date]])/3,0)</f>
        <v>Q2</v>
      </c>
      <c r="Q1158" s="2">
        <f ca="1">DATEDIF(Sheet1[[#This Row],[policy_start_date]],TODAY(),"D")</f>
        <v>766</v>
      </c>
      <c r="R1158" s="2">
        <f>YEAR(Sheet1[[#This Row],[policy_end_date]])</f>
        <v>2024</v>
      </c>
      <c r="S1158" s="2" t="str">
        <f>TEXT(Sheet1[[#This Row],[policy_end_date]],"mmm")</f>
        <v>Dec</v>
      </c>
      <c r="T1158" s="2" t="str">
        <f>IF(Sheet1[[#This Row],[status]]="Active","Active","Inactive")</f>
        <v>Inactive</v>
      </c>
      <c r="U1158" s="6">
        <f>Sheet1[[#This Row],[coverage_amount]]/Sheet1[[#This Row],[annual_premium]]</f>
        <v>7.564225482087231</v>
      </c>
    </row>
    <row r="1159" spans="1:21" x14ac:dyDescent="0.3">
      <c r="A1159" s="2" t="s">
        <v>2380</v>
      </c>
      <c r="B1159" s="2" t="s">
        <v>2381</v>
      </c>
      <c r="C1159" s="2" t="s">
        <v>35</v>
      </c>
      <c r="D1159" s="51">
        <v>531459.48</v>
      </c>
      <c r="E1159" s="51">
        <v>30167</v>
      </c>
      <c r="F1159" s="1">
        <v>45104</v>
      </c>
      <c r="G1159" s="1">
        <v>45691</v>
      </c>
      <c r="H1159" s="2" t="s">
        <v>73</v>
      </c>
      <c r="I1159" s="2" t="s">
        <v>13</v>
      </c>
      <c r="J1159">
        <f>Sheet1[[#This Row],[policy_end_date]]-Sheet1[[#This Row],[policy_start_date]]</f>
        <v>587</v>
      </c>
      <c r="K1159" s="5">
        <f>(Sheet1[[#This Row],[policy_end_date]]-Sheet1[[#This Row],[policy_start_date]])/365</f>
        <v>1.6082191780821917</v>
      </c>
      <c r="L1159" s="2" t="str">
        <f>IF(Sheet1[[#This Row],[coverage_amount]]&lt;300000,"Low",IF(Sheet1[[#This Row],[coverage_amount]]&lt;700000,"Medium","High"))</f>
        <v>Medium</v>
      </c>
      <c r="M1159" s="2" t="str">
        <f>IF(Sheet1[[#This Row],[annual_premium]]&lt;15000,"Low",IF(Sheet1[[#This Row],[annual_premium]]&lt;35000,"Medium","High"))</f>
        <v>Medium</v>
      </c>
      <c r="N1159" s="2">
        <f>YEAR(Sheet1[[#This Row],[policy_start_date]])</f>
        <v>2023</v>
      </c>
      <c r="O1159" s="2" t="str">
        <f>TEXT(Sheet1[[#This Row],[policy_start_date]],"mmm")</f>
        <v>Jun</v>
      </c>
      <c r="P1159" s="2" t="str">
        <f>"Q"&amp;ROUNDUP(MONTH(Sheet1[[#This Row],[policy_start_date]])/3,0)</f>
        <v>Q2</v>
      </c>
      <c r="Q1159" s="2">
        <f ca="1">DATEDIF(Sheet1[[#This Row],[policy_start_date]],TODAY(),"D")</f>
        <v>1128</v>
      </c>
      <c r="R1159" s="2">
        <f>YEAR(Sheet1[[#This Row],[policy_end_date]])</f>
        <v>2025</v>
      </c>
      <c r="S1159" s="2" t="str">
        <f>TEXT(Sheet1[[#This Row],[policy_end_date]],"mmm")</f>
        <v>Feb</v>
      </c>
      <c r="T1159" s="2" t="str">
        <f>IF(Sheet1[[#This Row],[status]]="Active","Active","Inactive")</f>
        <v>Active</v>
      </c>
      <c r="U1159" s="6">
        <f>Sheet1[[#This Row],[coverage_amount]]/Sheet1[[#This Row],[annual_premium]]</f>
        <v>17.617246660257898</v>
      </c>
    </row>
    <row r="1160" spans="1:21" x14ac:dyDescent="0.3">
      <c r="A1160" s="2" t="s">
        <v>2382</v>
      </c>
      <c r="B1160" s="2" t="s">
        <v>2383</v>
      </c>
      <c r="C1160" s="2" t="s">
        <v>16</v>
      </c>
      <c r="D1160" s="51">
        <v>445653.11</v>
      </c>
      <c r="E1160" s="51">
        <v>11545.39</v>
      </c>
      <c r="F1160" s="1">
        <v>45071</v>
      </c>
      <c r="G1160" s="1">
        <v>45366</v>
      </c>
      <c r="H1160" s="2" t="s">
        <v>516</v>
      </c>
      <c r="I1160" s="2" t="s">
        <v>13</v>
      </c>
      <c r="J1160">
        <f>Sheet1[[#This Row],[policy_end_date]]-Sheet1[[#This Row],[policy_start_date]]</f>
        <v>295</v>
      </c>
      <c r="K1160" s="5">
        <f>(Sheet1[[#This Row],[policy_end_date]]-Sheet1[[#This Row],[policy_start_date]])/365</f>
        <v>0.80821917808219179</v>
      </c>
      <c r="L1160" s="2" t="str">
        <f>IF(Sheet1[[#This Row],[coverage_amount]]&lt;300000,"Low",IF(Sheet1[[#This Row],[coverage_amount]]&lt;700000,"Medium","High"))</f>
        <v>Medium</v>
      </c>
      <c r="M1160" s="2" t="str">
        <f>IF(Sheet1[[#This Row],[annual_premium]]&lt;15000,"Low",IF(Sheet1[[#This Row],[annual_premium]]&lt;35000,"Medium","High"))</f>
        <v>Low</v>
      </c>
      <c r="N1160" s="2">
        <f>YEAR(Sheet1[[#This Row],[policy_start_date]])</f>
        <v>2023</v>
      </c>
      <c r="O1160" s="2" t="str">
        <f>TEXT(Sheet1[[#This Row],[policy_start_date]],"mmm")</f>
        <v>May</v>
      </c>
      <c r="P1160" s="2" t="str">
        <f>"Q"&amp;ROUNDUP(MONTH(Sheet1[[#This Row],[policy_start_date]])/3,0)</f>
        <v>Q2</v>
      </c>
      <c r="Q1160" s="2">
        <f ca="1">DATEDIF(Sheet1[[#This Row],[policy_start_date]],TODAY(),"D")</f>
        <v>1161</v>
      </c>
      <c r="R1160" s="2">
        <f>YEAR(Sheet1[[#This Row],[policy_end_date]])</f>
        <v>2024</v>
      </c>
      <c r="S1160" s="2" t="str">
        <f>TEXT(Sheet1[[#This Row],[policy_end_date]],"mmm")</f>
        <v>Mar</v>
      </c>
      <c r="T1160" s="2" t="str">
        <f>IF(Sheet1[[#This Row],[status]]="Active","Active","Inactive")</f>
        <v>Active</v>
      </c>
      <c r="U1160" s="6">
        <f>Sheet1[[#This Row],[coverage_amount]]/Sheet1[[#This Row],[annual_premium]]</f>
        <v>38.600091465078272</v>
      </c>
    </row>
    <row r="1161" spans="1:21" x14ac:dyDescent="0.3">
      <c r="A1161" s="2" t="s">
        <v>2384</v>
      </c>
      <c r="B1161" s="2" t="s">
        <v>757</v>
      </c>
      <c r="C1161" s="2" t="s">
        <v>16</v>
      </c>
      <c r="D1161" s="51">
        <v>612675.43000000005</v>
      </c>
      <c r="E1161" s="51">
        <v>31529.55</v>
      </c>
      <c r="F1161" s="1">
        <v>45056</v>
      </c>
      <c r="G1161" s="1">
        <v>45618</v>
      </c>
      <c r="H1161" s="2" t="s">
        <v>380</v>
      </c>
      <c r="I1161" s="2" t="s">
        <v>29</v>
      </c>
      <c r="J1161">
        <f>Sheet1[[#This Row],[policy_end_date]]-Sheet1[[#This Row],[policy_start_date]]</f>
        <v>562</v>
      </c>
      <c r="K1161" s="5">
        <f>(Sheet1[[#This Row],[policy_end_date]]-Sheet1[[#This Row],[policy_start_date]])/365</f>
        <v>1.5397260273972602</v>
      </c>
      <c r="L1161" s="2" t="str">
        <f>IF(Sheet1[[#This Row],[coverage_amount]]&lt;300000,"Low",IF(Sheet1[[#This Row],[coverage_amount]]&lt;700000,"Medium","High"))</f>
        <v>Medium</v>
      </c>
      <c r="M1161" s="2" t="str">
        <f>IF(Sheet1[[#This Row],[annual_premium]]&lt;15000,"Low",IF(Sheet1[[#This Row],[annual_premium]]&lt;35000,"Medium","High"))</f>
        <v>Medium</v>
      </c>
      <c r="N1161" s="2">
        <f>YEAR(Sheet1[[#This Row],[policy_start_date]])</f>
        <v>2023</v>
      </c>
      <c r="O1161" s="2" t="str">
        <f>TEXT(Sheet1[[#This Row],[policy_start_date]],"mmm")</f>
        <v>May</v>
      </c>
      <c r="P1161" s="2" t="str">
        <f>"Q"&amp;ROUNDUP(MONTH(Sheet1[[#This Row],[policy_start_date]])/3,0)</f>
        <v>Q2</v>
      </c>
      <c r="Q1161" s="2">
        <f ca="1">DATEDIF(Sheet1[[#This Row],[policy_start_date]],TODAY(),"D")</f>
        <v>1176</v>
      </c>
      <c r="R1161" s="2">
        <f>YEAR(Sheet1[[#This Row],[policy_end_date]])</f>
        <v>2024</v>
      </c>
      <c r="S1161" s="2" t="str">
        <f>TEXT(Sheet1[[#This Row],[policy_end_date]],"mmm")</f>
        <v>Nov</v>
      </c>
      <c r="T1161" s="2" t="str">
        <f>IF(Sheet1[[#This Row],[status]]="Active","Active","Inactive")</f>
        <v>Inactive</v>
      </c>
      <c r="U1161" s="6">
        <f>Sheet1[[#This Row],[coverage_amount]]/Sheet1[[#This Row],[annual_premium]]</f>
        <v>19.431784786018198</v>
      </c>
    </row>
    <row r="1162" spans="1:21" x14ac:dyDescent="0.3">
      <c r="A1162" s="2" t="s">
        <v>2385</v>
      </c>
      <c r="B1162" s="2" t="s">
        <v>2386</v>
      </c>
      <c r="C1162" s="2" t="s">
        <v>16</v>
      </c>
      <c r="D1162" s="51">
        <v>510703.88</v>
      </c>
      <c r="E1162" s="51">
        <v>32334.7</v>
      </c>
      <c r="F1162" s="1">
        <v>44844</v>
      </c>
      <c r="G1162" s="1">
        <v>44892</v>
      </c>
      <c r="H1162" s="2" t="s">
        <v>435</v>
      </c>
      <c r="I1162" s="2" t="s">
        <v>29</v>
      </c>
      <c r="J1162">
        <f>Sheet1[[#This Row],[policy_end_date]]-Sheet1[[#This Row],[policy_start_date]]</f>
        <v>48</v>
      </c>
      <c r="K1162" s="5">
        <f>(Sheet1[[#This Row],[policy_end_date]]-Sheet1[[#This Row],[policy_start_date]])/365</f>
        <v>0.13150684931506848</v>
      </c>
      <c r="L1162" s="2" t="str">
        <f>IF(Sheet1[[#This Row],[coverage_amount]]&lt;300000,"Low",IF(Sheet1[[#This Row],[coverage_amount]]&lt;700000,"Medium","High"))</f>
        <v>Medium</v>
      </c>
      <c r="M1162" s="2" t="str">
        <f>IF(Sheet1[[#This Row],[annual_premium]]&lt;15000,"Low",IF(Sheet1[[#This Row],[annual_premium]]&lt;35000,"Medium","High"))</f>
        <v>Medium</v>
      </c>
      <c r="N1162" s="2">
        <f>YEAR(Sheet1[[#This Row],[policy_start_date]])</f>
        <v>2022</v>
      </c>
      <c r="O1162" s="2" t="str">
        <f>TEXT(Sheet1[[#This Row],[policy_start_date]],"mmm")</f>
        <v>Oct</v>
      </c>
      <c r="P1162" s="2" t="str">
        <f>"Q"&amp;ROUNDUP(MONTH(Sheet1[[#This Row],[policy_start_date]])/3,0)</f>
        <v>Q4</v>
      </c>
      <c r="Q1162" s="2">
        <f ca="1">DATEDIF(Sheet1[[#This Row],[policy_start_date]],TODAY(),"D")</f>
        <v>1388</v>
      </c>
      <c r="R1162" s="2">
        <f>YEAR(Sheet1[[#This Row],[policy_end_date]])</f>
        <v>2022</v>
      </c>
      <c r="S1162" s="2" t="str">
        <f>TEXT(Sheet1[[#This Row],[policy_end_date]],"mmm")</f>
        <v>Nov</v>
      </c>
      <c r="T1162" s="2" t="str">
        <f>IF(Sheet1[[#This Row],[status]]="Active","Active","Inactive")</f>
        <v>Inactive</v>
      </c>
      <c r="U1162" s="6">
        <f>Sheet1[[#This Row],[coverage_amount]]/Sheet1[[#This Row],[annual_premium]]</f>
        <v>15.794297766795424</v>
      </c>
    </row>
    <row r="1163" spans="1:21" x14ac:dyDescent="0.3">
      <c r="A1163" s="2" t="s">
        <v>2387</v>
      </c>
      <c r="B1163" s="2" t="s">
        <v>2388</v>
      </c>
      <c r="C1163" s="2" t="s">
        <v>27</v>
      </c>
      <c r="D1163" s="51">
        <v>224389.32</v>
      </c>
      <c r="E1163" s="51">
        <v>29071.040000000001</v>
      </c>
      <c r="F1163" s="1">
        <v>45474</v>
      </c>
      <c r="G1163" s="1">
        <v>45726</v>
      </c>
      <c r="H1163" s="2" t="s">
        <v>881</v>
      </c>
      <c r="I1163" s="2" t="s">
        <v>13</v>
      </c>
      <c r="J1163">
        <f>Sheet1[[#This Row],[policy_end_date]]-Sheet1[[#This Row],[policy_start_date]]</f>
        <v>252</v>
      </c>
      <c r="K1163" s="5">
        <f>(Sheet1[[#This Row],[policy_end_date]]-Sheet1[[#This Row],[policy_start_date]])/365</f>
        <v>0.69041095890410964</v>
      </c>
      <c r="L1163" s="2" t="str">
        <f>IF(Sheet1[[#This Row],[coverage_amount]]&lt;300000,"Low",IF(Sheet1[[#This Row],[coverage_amount]]&lt;700000,"Medium","High"))</f>
        <v>Low</v>
      </c>
      <c r="M1163" s="2" t="str">
        <f>IF(Sheet1[[#This Row],[annual_premium]]&lt;15000,"Low",IF(Sheet1[[#This Row],[annual_premium]]&lt;35000,"Medium","High"))</f>
        <v>Medium</v>
      </c>
      <c r="N1163" s="2">
        <f>YEAR(Sheet1[[#This Row],[policy_start_date]])</f>
        <v>2024</v>
      </c>
      <c r="O1163" s="2" t="str">
        <f>TEXT(Sheet1[[#This Row],[policy_start_date]],"mmm")</f>
        <v>Jul</v>
      </c>
      <c r="P1163" s="2" t="str">
        <f>"Q"&amp;ROUNDUP(MONTH(Sheet1[[#This Row],[policy_start_date]])/3,0)</f>
        <v>Q3</v>
      </c>
      <c r="Q1163" s="2">
        <f ca="1">DATEDIF(Sheet1[[#This Row],[policy_start_date]],TODAY(),"D")</f>
        <v>758</v>
      </c>
      <c r="R1163" s="2">
        <f>YEAR(Sheet1[[#This Row],[policy_end_date]])</f>
        <v>2025</v>
      </c>
      <c r="S1163" s="2" t="str">
        <f>TEXT(Sheet1[[#This Row],[policy_end_date]],"mmm")</f>
        <v>Mar</v>
      </c>
      <c r="T1163" s="2" t="str">
        <f>IF(Sheet1[[#This Row],[status]]="Active","Active","Inactive")</f>
        <v>Active</v>
      </c>
      <c r="U1163" s="6">
        <f>Sheet1[[#This Row],[coverage_amount]]/Sheet1[[#This Row],[annual_premium]]</f>
        <v>7.7186547161711445</v>
      </c>
    </row>
    <row r="1164" spans="1:21" x14ac:dyDescent="0.3">
      <c r="A1164" s="2" t="s">
        <v>2389</v>
      </c>
      <c r="B1164" s="2" t="s">
        <v>2261</v>
      </c>
      <c r="C1164" s="2" t="s">
        <v>11</v>
      </c>
      <c r="D1164" s="51">
        <v>647467.02</v>
      </c>
      <c r="E1164" s="51">
        <v>4829.9399999999996</v>
      </c>
      <c r="F1164" s="1">
        <v>44966</v>
      </c>
      <c r="G1164" s="1">
        <v>45177</v>
      </c>
      <c r="H1164" s="2" t="s">
        <v>886</v>
      </c>
      <c r="I1164" s="2" t="s">
        <v>29</v>
      </c>
      <c r="J1164">
        <f>Sheet1[[#This Row],[policy_end_date]]-Sheet1[[#This Row],[policy_start_date]]</f>
        <v>211</v>
      </c>
      <c r="K1164" s="5">
        <f>(Sheet1[[#This Row],[policy_end_date]]-Sheet1[[#This Row],[policy_start_date]])/365</f>
        <v>0.57808219178082187</v>
      </c>
      <c r="L1164" s="2" t="str">
        <f>IF(Sheet1[[#This Row],[coverage_amount]]&lt;300000,"Low",IF(Sheet1[[#This Row],[coverage_amount]]&lt;700000,"Medium","High"))</f>
        <v>Medium</v>
      </c>
      <c r="M1164" s="2" t="str">
        <f>IF(Sheet1[[#This Row],[annual_premium]]&lt;15000,"Low",IF(Sheet1[[#This Row],[annual_premium]]&lt;35000,"Medium","High"))</f>
        <v>Low</v>
      </c>
      <c r="N1164" s="2">
        <f>YEAR(Sheet1[[#This Row],[policy_start_date]])</f>
        <v>2023</v>
      </c>
      <c r="O1164" s="2" t="str">
        <f>TEXT(Sheet1[[#This Row],[policy_start_date]],"mmm")</f>
        <v>Feb</v>
      </c>
      <c r="P1164" s="2" t="str">
        <f>"Q"&amp;ROUNDUP(MONTH(Sheet1[[#This Row],[policy_start_date]])/3,0)</f>
        <v>Q1</v>
      </c>
      <c r="Q1164" s="2">
        <f ca="1">DATEDIF(Sheet1[[#This Row],[policy_start_date]],TODAY(),"D")</f>
        <v>1266</v>
      </c>
      <c r="R1164" s="2">
        <f>YEAR(Sheet1[[#This Row],[policy_end_date]])</f>
        <v>2023</v>
      </c>
      <c r="S1164" s="2" t="str">
        <f>TEXT(Sheet1[[#This Row],[policy_end_date]],"mmm")</f>
        <v>Sep</v>
      </c>
      <c r="T1164" s="2" t="str">
        <f>IF(Sheet1[[#This Row],[status]]="Active","Active","Inactive")</f>
        <v>Inactive</v>
      </c>
      <c r="U1164" s="6">
        <f>Sheet1[[#This Row],[coverage_amount]]/Sheet1[[#This Row],[annual_premium]]</f>
        <v>134.05280810941753</v>
      </c>
    </row>
    <row r="1165" spans="1:21" x14ac:dyDescent="0.3">
      <c r="A1165" s="2" t="s">
        <v>2390</v>
      </c>
      <c r="B1165" s="2" t="s">
        <v>1967</v>
      </c>
      <c r="C1165" s="2" t="s">
        <v>35</v>
      </c>
      <c r="D1165" s="51">
        <v>552037.79</v>
      </c>
      <c r="E1165" s="51">
        <v>20560.189999999999</v>
      </c>
      <c r="F1165" s="1">
        <v>45382</v>
      </c>
      <c r="G1165" s="1">
        <v>45738</v>
      </c>
      <c r="H1165" s="2" t="s">
        <v>774</v>
      </c>
      <c r="I1165" s="2" t="s">
        <v>18</v>
      </c>
      <c r="J1165">
        <f>Sheet1[[#This Row],[policy_end_date]]-Sheet1[[#This Row],[policy_start_date]]</f>
        <v>356</v>
      </c>
      <c r="K1165" s="5">
        <f>(Sheet1[[#This Row],[policy_end_date]]-Sheet1[[#This Row],[policy_start_date]])/365</f>
        <v>0.97534246575342465</v>
      </c>
      <c r="L1165" s="2" t="str">
        <f>IF(Sheet1[[#This Row],[coverage_amount]]&lt;300000,"Low",IF(Sheet1[[#This Row],[coverage_amount]]&lt;700000,"Medium","High"))</f>
        <v>Medium</v>
      </c>
      <c r="M1165" s="2" t="str">
        <f>IF(Sheet1[[#This Row],[annual_premium]]&lt;15000,"Low",IF(Sheet1[[#This Row],[annual_premium]]&lt;35000,"Medium","High"))</f>
        <v>Medium</v>
      </c>
      <c r="N1165" s="2">
        <f>YEAR(Sheet1[[#This Row],[policy_start_date]])</f>
        <v>2024</v>
      </c>
      <c r="O1165" s="2" t="str">
        <f>TEXT(Sheet1[[#This Row],[policy_start_date]],"mmm")</f>
        <v>Mar</v>
      </c>
      <c r="P1165" s="2" t="str">
        <f>"Q"&amp;ROUNDUP(MONTH(Sheet1[[#This Row],[policy_start_date]])/3,0)</f>
        <v>Q1</v>
      </c>
      <c r="Q1165" s="2">
        <f ca="1">DATEDIF(Sheet1[[#This Row],[policy_start_date]],TODAY(),"D")</f>
        <v>850</v>
      </c>
      <c r="R1165" s="2">
        <f>YEAR(Sheet1[[#This Row],[policy_end_date]])</f>
        <v>2025</v>
      </c>
      <c r="S1165" s="2" t="str">
        <f>TEXT(Sheet1[[#This Row],[policy_end_date]],"mmm")</f>
        <v>Mar</v>
      </c>
      <c r="T1165" s="2" t="str">
        <f>IF(Sheet1[[#This Row],[status]]="Active","Active","Inactive")</f>
        <v>Inactive</v>
      </c>
      <c r="U1165" s="6">
        <f>Sheet1[[#This Row],[coverage_amount]]/Sheet1[[#This Row],[annual_premium]]</f>
        <v>26.849838936313336</v>
      </c>
    </row>
    <row r="1166" spans="1:21" x14ac:dyDescent="0.3">
      <c r="A1166" s="2" t="s">
        <v>2391</v>
      </c>
      <c r="B1166" s="2" t="s">
        <v>2392</v>
      </c>
      <c r="C1166" s="2" t="s">
        <v>39</v>
      </c>
      <c r="D1166" s="51">
        <v>531389.06000000006</v>
      </c>
      <c r="E1166" s="51">
        <v>9076.26</v>
      </c>
      <c r="F1166" s="1">
        <v>45431</v>
      </c>
      <c r="G1166" s="1">
        <v>45799</v>
      </c>
      <c r="H1166" s="2" t="s">
        <v>733</v>
      </c>
      <c r="I1166" s="2" t="s">
        <v>13</v>
      </c>
      <c r="J1166">
        <f>Sheet1[[#This Row],[policy_end_date]]-Sheet1[[#This Row],[policy_start_date]]</f>
        <v>368</v>
      </c>
      <c r="K1166" s="5">
        <f>(Sheet1[[#This Row],[policy_end_date]]-Sheet1[[#This Row],[policy_start_date]])/365</f>
        <v>1.0082191780821919</v>
      </c>
      <c r="L1166" s="2" t="str">
        <f>IF(Sheet1[[#This Row],[coverage_amount]]&lt;300000,"Low",IF(Sheet1[[#This Row],[coverage_amount]]&lt;700000,"Medium","High"))</f>
        <v>Medium</v>
      </c>
      <c r="M1166" s="2" t="str">
        <f>IF(Sheet1[[#This Row],[annual_premium]]&lt;15000,"Low",IF(Sheet1[[#This Row],[annual_premium]]&lt;35000,"Medium","High"))</f>
        <v>Low</v>
      </c>
      <c r="N1166" s="2">
        <f>YEAR(Sheet1[[#This Row],[policy_start_date]])</f>
        <v>2024</v>
      </c>
      <c r="O1166" s="2" t="str">
        <f>TEXT(Sheet1[[#This Row],[policy_start_date]],"mmm")</f>
        <v>May</v>
      </c>
      <c r="P1166" s="2" t="str">
        <f>"Q"&amp;ROUNDUP(MONTH(Sheet1[[#This Row],[policy_start_date]])/3,0)</f>
        <v>Q2</v>
      </c>
      <c r="Q1166" s="2">
        <f ca="1">DATEDIF(Sheet1[[#This Row],[policy_start_date]],TODAY(),"D")</f>
        <v>801</v>
      </c>
      <c r="R1166" s="2">
        <f>YEAR(Sheet1[[#This Row],[policy_end_date]])</f>
        <v>2025</v>
      </c>
      <c r="S1166" s="2" t="str">
        <f>TEXT(Sheet1[[#This Row],[policy_end_date]],"mmm")</f>
        <v>May</v>
      </c>
      <c r="T1166" s="2" t="str">
        <f>IF(Sheet1[[#This Row],[status]]="Active","Active","Inactive")</f>
        <v>Active</v>
      </c>
      <c r="U1166" s="6">
        <f>Sheet1[[#This Row],[coverage_amount]]/Sheet1[[#This Row],[annual_premium]]</f>
        <v>58.547139460526701</v>
      </c>
    </row>
    <row r="1167" spans="1:21" x14ac:dyDescent="0.3">
      <c r="A1167" s="2" t="s">
        <v>2393</v>
      </c>
      <c r="B1167" s="2" t="s">
        <v>2394</v>
      </c>
      <c r="C1167" s="2" t="s">
        <v>39</v>
      </c>
      <c r="D1167" s="51">
        <v>413102.28</v>
      </c>
      <c r="E1167" s="51">
        <v>24697.34</v>
      </c>
      <c r="F1167" s="1">
        <v>45308</v>
      </c>
      <c r="G1167" s="1">
        <v>45418</v>
      </c>
      <c r="H1167" s="2" t="s">
        <v>943</v>
      </c>
      <c r="I1167" s="2" t="s">
        <v>13</v>
      </c>
      <c r="J1167">
        <f>Sheet1[[#This Row],[policy_end_date]]-Sheet1[[#This Row],[policy_start_date]]</f>
        <v>110</v>
      </c>
      <c r="K1167" s="5">
        <f>(Sheet1[[#This Row],[policy_end_date]]-Sheet1[[#This Row],[policy_start_date]])/365</f>
        <v>0.30136986301369861</v>
      </c>
      <c r="L1167" s="2" t="str">
        <f>IF(Sheet1[[#This Row],[coverage_amount]]&lt;300000,"Low",IF(Sheet1[[#This Row],[coverage_amount]]&lt;700000,"Medium","High"))</f>
        <v>Medium</v>
      </c>
      <c r="M1167" s="2" t="str">
        <f>IF(Sheet1[[#This Row],[annual_premium]]&lt;15000,"Low",IF(Sheet1[[#This Row],[annual_premium]]&lt;35000,"Medium","High"))</f>
        <v>Medium</v>
      </c>
      <c r="N1167" s="2">
        <f>YEAR(Sheet1[[#This Row],[policy_start_date]])</f>
        <v>2024</v>
      </c>
      <c r="O1167" s="2" t="str">
        <f>TEXT(Sheet1[[#This Row],[policy_start_date]],"mmm")</f>
        <v>Jan</v>
      </c>
      <c r="P1167" s="2" t="str">
        <f>"Q"&amp;ROUNDUP(MONTH(Sheet1[[#This Row],[policy_start_date]])/3,0)</f>
        <v>Q1</v>
      </c>
      <c r="Q1167" s="2">
        <f ca="1">DATEDIF(Sheet1[[#This Row],[policy_start_date]],TODAY(),"D")</f>
        <v>924</v>
      </c>
      <c r="R1167" s="2">
        <f>YEAR(Sheet1[[#This Row],[policy_end_date]])</f>
        <v>2024</v>
      </c>
      <c r="S1167" s="2" t="str">
        <f>TEXT(Sheet1[[#This Row],[policy_end_date]],"mmm")</f>
        <v>May</v>
      </c>
      <c r="T1167" s="2" t="str">
        <f>IF(Sheet1[[#This Row],[status]]="Active","Active","Inactive")</f>
        <v>Active</v>
      </c>
      <c r="U1167" s="6">
        <f>Sheet1[[#This Row],[coverage_amount]]/Sheet1[[#This Row],[annual_premium]]</f>
        <v>16.726589989043354</v>
      </c>
    </row>
    <row r="1168" spans="1:21" x14ac:dyDescent="0.3">
      <c r="A1168" s="2" t="s">
        <v>2395</v>
      </c>
      <c r="B1168" s="2" t="s">
        <v>2396</v>
      </c>
      <c r="C1168" s="2" t="s">
        <v>39</v>
      </c>
      <c r="D1168" s="51">
        <v>164637.47</v>
      </c>
      <c r="E1168" s="51">
        <v>11814.8</v>
      </c>
      <c r="F1168" s="1">
        <v>45171</v>
      </c>
      <c r="G1168" s="1">
        <v>45737</v>
      </c>
      <c r="H1168" s="2" t="s">
        <v>2151</v>
      </c>
      <c r="I1168" s="2" t="s">
        <v>18</v>
      </c>
      <c r="J1168">
        <f>Sheet1[[#This Row],[policy_end_date]]-Sheet1[[#This Row],[policy_start_date]]</f>
        <v>566</v>
      </c>
      <c r="K1168" s="5">
        <f>(Sheet1[[#This Row],[policy_end_date]]-Sheet1[[#This Row],[policy_start_date]])/365</f>
        <v>1.5506849315068494</v>
      </c>
      <c r="L1168" s="2" t="str">
        <f>IF(Sheet1[[#This Row],[coverage_amount]]&lt;300000,"Low",IF(Sheet1[[#This Row],[coverage_amount]]&lt;700000,"Medium","High"))</f>
        <v>Low</v>
      </c>
      <c r="M1168" s="2" t="str">
        <f>IF(Sheet1[[#This Row],[annual_premium]]&lt;15000,"Low",IF(Sheet1[[#This Row],[annual_premium]]&lt;35000,"Medium","High"))</f>
        <v>Low</v>
      </c>
      <c r="N1168" s="2">
        <f>YEAR(Sheet1[[#This Row],[policy_start_date]])</f>
        <v>2023</v>
      </c>
      <c r="O1168" s="2" t="str">
        <f>TEXT(Sheet1[[#This Row],[policy_start_date]],"mmm")</f>
        <v>Sep</v>
      </c>
      <c r="P1168" s="2" t="str">
        <f>"Q"&amp;ROUNDUP(MONTH(Sheet1[[#This Row],[policy_start_date]])/3,0)</f>
        <v>Q3</v>
      </c>
      <c r="Q1168" s="2">
        <f ca="1">DATEDIF(Sheet1[[#This Row],[policy_start_date]],TODAY(),"D")</f>
        <v>1061</v>
      </c>
      <c r="R1168" s="2">
        <f>YEAR(Sheet1[[#This Row],[policy_end_date]])</f>
        <v>2025</v>
      </c>
      <c r="S1168" s="2" t="str">
        <f>TEXT(Sheet1[[#This Row],[policy_end_date]],"mmm")</f>
        <v>Mar</v>
      </c>
      <c r="T1168" s="2" t="str">
        <f>IF(Sheet1[[#This Row],[status]]="Active","Active","Inactive")</f>
        <v>Inactive</v>
      </c>
      <c r="U1168" s="6">
        <f>Sheet1[[#This Row],[coverage_amount]]/Sheet1[[#This Row],[annual_premium]]</f>
        <v>13.934850357179132</v>
      </c>
    </row>
    <row r="1169" spans="1:21" x14ac:dyDescent="0.3">
      <c r="A1169" s="2" t="s">
        <v>2397</v>
      </c>
      <c r="B1169" s="2" t="s">
        <v>2043</v>
      </c>
      <c r="C1169" s="2" t="s">
        <v>27</v>
      </c>
      <c r="D1169" s="51">
        <v>849710.39</v>
      </c>
      <c r="E1169" s="51">
        <v>26661.71</v>
      </c>
      <c r="F1169" s="1">
        <v>45256</v>
      </c>
      <c r="G1169" s="1">
        <v>45537</v>
      </c>
      <c r="H1169" s="2" t="s">
        <v>292</v>
      </c>
      <c r="I1169" s="2" t="s">
        <v>18</v>
      </c>
      <c r="J1169">
        <f>Sheet1[[#This Row],[policy_end_date]]-Sheet1[[#This Row],[policy_start_date]]</f>
        <v>281</v>
      </c>
      <c r="K1169" s="5">
        <f>(Sheet1[[#This Row],[policy_end_date]]-Sheet1[[#This Row],[policy_start_date]])/365</f>
        <v>0.76986301369863008</v>
      </c>
      <c r="L1169" s="2" t="str">
        <f>IF(Sheet1[[#This Row],[coverage_amount]]&lt;300000,"Low",IF(Sheet1[[#This Row],[coverage_amount]]&lt;700000,"Medium","High"))</f>
        <v>High</v>
      </c>
      <c r="M1169" s="2" t="str">
        <f>IF(Sheet1[[#This Row],[annual_premium]]&lt;15000,"Low",IF(Sheet1[[#This Row],[annual_premium]]&lt;35000,"Medium","High"))</f>
        <v>Medium</v>
      </c>
      <c r="N1169" s="2">
        <f>YEAR(Sheet1[[#This Row],[policy_start_date]])</f>
        <v>2023</v>
      </c>
      <c r="O1169" s="2" t="str">
        <f>TEXT(Sheet1[[#This Row],[policy_start_date]],"mmm")</f>
        <v>Nov</v>
      </c>
      <c r="P1169" s="2" t="str">
        <f>"Q"&amp;ROUNDUP(MONTH(Sheet1[[#This Row],[policy_start_date]])/3,0)</f>
        <v>Q4</v>
      </c>
      <c r="Q1169" s="2">
        <f ca="1">DATEDIF(Sheet1[[#This Row],[policy_start_date]],TODAY(),"D")</f>
        <v>976</v>
      </c>
      <c r="R1169" s="2">
        <f>YEAR(Sheet1[[#This Row],[policy_end_date]])</f>
        <v>2024</v>
      </c>
      <c r="S1169" s="2" t="str">
        <f>TEXT(Sheet1[[#This Row],[policy_end_date]],"mmm")</f>
        <v>Sep</v>
      </c>
      <c r="T1169" s="2" t="str">
        <f>IF(Sheet1[[#This Row],[status]]="Active","Active","Inactive")</f>
        <v>Inactive</v>
      </c>
      <c r="U1169" s="6">
        <f>Sheet1[[#This Row],[coverage_amount]]/Sheet1[[#This Row],[annual_premium]]</f>
        <v>31.870063473048056</v>
      </c>
    </row>
    <row r="1170" spans="1:21" x14ac:dyDescent="0.3">
      <c r="A1170" s="2" t="s">
        <v>2398</v>
      </c>
      <c r="B1170" s="2" t="s">
        <v>2399</v>
      </c>
      <c r="C1170" s="2" t="s">
        <v>27</v>
      </c>
      <c r="D1170" s="51">
        <v>756059.7</v>
      </c>
      <c r="E1170" s="51">
        <v>18725.849999999999</v>
      </c>
      <c r="F1170" s="1">
        <v>45065</v>
      </c>
      <c r="G1170" s="1">
        <v>45506</v>
      </c>
      <c r="H1170" s="2" t="s">
        <v>537</v>
      </c>
      <c r="I1170" s="2" t="s">
        <v>13</v>
      </c>
      <c r="J1170">
        <f>Sheet1[[#This Row],[policy_end_date]]-Sheet1[[#This Row],[policy_start_date]]</f>
        <v>441</v>
      </c>
      <c r="K1170" s="5">
        <f>(Sheet1[[#This Row],[policy_end_date]]-Sheet1[[#This Row],[policy_start_date]])/365</f>
        <v>1.2082191780821918</v>
      </c>
      <c r="L1170" s="2" t="str">
        <f>IF(Sheet1[[#This Row],[coverage_amount]]&lt;300000,"Low",IF(Sheet1[[#This Row],[coverage_amount]]&lt;700000,"Medium","High"))</f>
        <v>High</v>
      </c>
      <c r="M1170" s="2" t="str">
        <f>IF(Sheet1[[#This Row],[annual_premium]]&lt;15000,"Low",IF(Sheet1[[#This Row],[annual_premium]]&lt;35000,"Medium","High"))</f>
        <v>Medium</v>
      </c>
      <c r="N1170" s="2">
        <f>YEAR(Sheet1[[#This Row],[policy_start_date]])</f>
        <v>2023</v>
      </c>
      <c r="O1170" s="2" t="str">
        <f>TEXT(Sheet1[[#This Row],[policy_start_date]],"mmm")</f>
        <v>May</v>
      </c>
      <c r="P1170" s="2" t="str">
        <f>"Q"&amp;ROUNDUP(MONTH(Sheet1[[#This Row],[policy_start_date]])/3,0)</f>
        <v>Q2</v>
      </c>
      <c r="Q1170" s="2">
        <f ca="1">DATEDIF(Sheet1[[#This Row],[policy_start_date]],TODAY(),"D")</f>
        <v>1167</v>
      </c>
      <c r="R1170" s="2">
        <f>YEAR(Sheet1[[#This Row],[policy_end_date]])</f>
        <v>2024</v>
      </c>
      <c r="S1170" s="2" t="str">
        <f>TEXT(Sheet1[[#This Row],[policy_end_date]],"mmm")</f>
        <v>Aug</v>
      </c>
      <c r="T1170" s="2" t="str">
        <f>IF(Sheet1[[#This Row],[status]]="Active","Active","Inactive")</f>
        <v>Active</v>
      </c>
      <c r="U1170" s="6">
        <f>Sheet1[[#This Row],[coverage_amount]]/Sheet1[[#This Row],[annual_premium]]</f>
        <v>40.375187241166621</v>
      </c>
    </row>
    <row r="1171" spans="1:21" x14ac:dyDescent="0.3">
      <c r="A1171" s="2" t="s">
        <v>2400</v>
      </c>
      <c r="B1171" s="2" t="s">
        <v>2401</v>
      </c>
      <c r="C1171" s="2" t="s">
        <v>39</v>
      </c>
      <c r="D1171" s="51">
        <v>829328.06</v>
      </c>
      <c r="E1171" s="51">
        <v>21039.56</v>
      </c>
      <c r="F1171" s="1">
        <v>44157</v>
      </c>
      <c r="G1171" s="1">
        <v>44916</v>
      </c>
      <c r="H1171" s="2" t="s">
        <v>196</v>
      </c>
      <c r="I1171" s="2" t="s">
        <v>29</v>
      </c>
      <c r="J1171">
        <f>Sheet1[[#This Row],[policy_end_date]]-Sheet1[[#This Row],[policy_start_date]]</f>
        <v>759</v>
      </c>
      <c r="K1171" s="5">
        <f>(Sheet1[[#This Row],[policy_end_date]]-Sheet1[[#This Row],[policy_start_date]])/365</f>
        <v>2.0794520547945203</v>
      </c>
      <c r="L1171" s="2" t="str">
        <f>IF(Sheet1[[#This Row],[coverage_amount]]&lt;300000,"Low",IF(Sheet1[[#This Row],[coverage_amount]]&lt;700000,"Medium","High"))</f>
        <v>High</v>
      </c>
      <c r="M1171" s="2" t="str">
        <f>IF(Sheet1[[#This Row],[annual_premium]]&lt;15000,"Low",IF(Sheet1[[#This Row],[annual_premium]]&lt;35000,"Medium","High"))</f>
        <v>Medium</v>
      </c>
      <c r="N1171" s="2">
        <f>YEAR(Sheet1[[#This Row],[policy_start_date]])</f>
        <v>2020</v>
      </c>
      <c r="O1171" s="2" t="str">
        <f>TEXT(Sheet1[[#This Row],[policy_start_date]],"mmm")</f>
        <v>Nov</v>
      </c>
      <c r="P1171" s="2" t="str">
        <f>"Q"&amp;ROUNDUP(MONTH(Sheet1[[#This Row],[policy_start_date]])/3,0)</f>
        <v>Q4</v>
      </c>
      <c r="Q1171" s="2">
        <f ca="1">DATEDIF(Sheet1[[#This Row],[policy_start_date]],TODAY(),"D")</f>
        <v>2075</v>
      </c>
      <c r="R1171" s="2">
        <f>YEAR(Sheet1[[#This Row],[policy_end_date]])</f>
        <v>2022</v>
      </c>
      <c r="S1171" s="2" t="str">
        <f>TEXT(Sheet1[[#This Row],[policy_end_date]],"mmm")</f>
        <v>Dec</v>
      </c>
      <c r="T1171" s="2" t="str">
        <f>IF(Sheet1[[#This Row],[status]]="Active","Active","Inactive")</f>
        <v>Inactive</v>
      </c>
      <c r="U1171" s="6">
        <f>Sheet1[[#This Row],[coverage_amount]]/Sheet1[[#This Row],[annual_premium]]</f>
        <v>39.417557211272481</v>
      </c>
    </row>
    <row r="1172" spans="1:21" x14ac:dyDescent="0.3">
      <c r="A1172" s="2" t="s">
        <v>2402</v>
      </c>
      <c r="B1172" s="2" t="s">
        <v>2403</v>
      </c>
      <c r="C1172" s="2" t="s">
        <v>11</v>
      </c>
      <c r="D1172" s="51">
        <v>278326.65000000002</v>
      </c>
      <c r="E1172" s="51">
        <v>43788.160000000003</v>
      </c>
      <c r="F1172" s="1">
        <v>44813</v>
      </c>
      <c r="G1172" s="1">
        <v>44832</v>
      </c>
      <c r="H1172" s="2" t="s">
        <v>1423</v>
      </c>
      <c r="I1172" s="2" t="s">
        <v>29</v>
      </c>
      <c r="J1172">
        <f>Sheet1[[#This Row],[policy_end_date]]-Sheet1[[#This Row],[policy_start_date]]</f>
        <v>19</v>
      </c>
      <c r="K1172" s="5">
        <f>(Sheet1[[#This Row],[policy_end_date]]-Sheet1[[#This Row],[policy_start_date]])/365</f>
        <v>5.2054794520547946E-2</v>
      </c>
      <c r="L1172" s="2" t="str">
        <f>IF(Sheet1[[#This Row],[coverage_amount]]&lt;300000,"Low",IF(Sheet1[[#This Row],[coverage_amount]]&lt;700000,"Medium","High"))</f>
        <v>Low</v>
      </c>
      <c r="M1172" s="2" t="str">
        <f>IF(Sheet1[[#This Row],[annual_premium]]&lt;15000,"Low",IF(Sheet1[[#This Row],[annual_premium]]&lt;35000,"Medium","High"))</f>
        <v>High</v>
      </c>
      <c r="N1172" s="2">
        <f>YEAR(Sheet1[[#This Row],[policy_start_date]])</f>
        <v>2022</v>
      </c>
      <c r="O1172" s="2" t="str">
        <f>TEXT(Sheet1[[#This Row],[policy_start_date]],"mmm")</f>
        <v>Sep</v>
      </c>
      <c r="P1172" s="2" t="str">
        <f>"Q"&amp;ROUNDUP(MONTH(Sheet1[[#This Row],[policy_start_date]])/3,0)</f>
        <v>Q3</v>
      </c>
      <c r="Q1172" s="2">
        <f ca="1">DATEDIF(Sheet1[[#This Row],[policy_start_date]],TODAY(),"D")</f>
        <v>1419</v>
      </c>
      <c r="R1172" s="2">
        <f>YEAR(Sheet1[[#This Row],[policy_end_date]])</f>
        <v>2022</v>
      </c>
      <c r="S1172" s="2" t="str">
        <f>TEXT(Sheet1[[#This Row],[policy_end_date]],"mmm")</f>
        <v>Sep</v>
      </c>
      <c r="T1172" s="2" t="str">
        <f>IF(Sheet1[[#This Row],[status]]="Active","Active","Inactive")</f>
        <v>Inactive</v>
      </c>
      <c r="U1172" s="6">
        <f>Sheet1[[#This Row],[coverage_amount]]/Sheet1[[#This Row],[annual_premium]]</f>
        <v>6.3562079338341686</v>
      </c>
    </row>
    <row r="1173" spans="1:21" x14ac:dyDescent="0.3">
      <c r="A1173" s="2" t="s">
        <v>2404</v>
      </c>
      <c r="B1173" s="2" t="s">
        <v>268</v>
      </c>
      <c r="C1173" s="2" t="s">
        <v>35</v>
      </c>
      <c r="D1173" s="51">
        <v>233038.57</v>
      </c>
      <c r="E1173" s="51">
        <v>9652.92</v>
      </c>
      <c r="F1173" s="1">
        <v>44384</v>
      </c>
      <c r="G1173" s="1">
        <v>44760</v>
      </c>
      <c r="H1173" s="2" t="s">
        <v>374</v>
      </c>
      <c r="I1173" s="2" t="s">
        <v>29</v>
      </c>
      <c r="J1173">
        <f>Sheet1[[#This Row],[policy_end_date]]-Sheet1[[#This Row],[policy_start_date]]</f>
        <v>376</v>
      </c>
      <c r="K1173" s="5">
        <f>(Sheet1[[#This Row],[policy_end_date]]-Sheet1[[#This Row],[policy_start_date]])/365</f>
        <v>1.0301369863013699</v>
      </c>
      <c r="L1173" s="2" t="str">
        <f>IF(Sheet1[[#This Row],[coverage_amount]]&lt;300000,"Low",IF(Sheet1[[#This Row],[coverage_amount]]&lt;700000,"Medium","High"))</f>
        <v>Low</v>
      </c>
      <c r="M1173" s="2" t="str">
        <f>IF(Sheet1[[#This Row],[annual_premium]]&lt;15000,"Low",IF(Sheet1[[#This Row],[annual_premium]]&lt;35000,"Medium","High"))</f>
        <v>Low</v>
      </c>
      <c r="N1173" s="2">
        <f>YEAR(Sheet1[[#This Row],[policy_start_date]])</f>
        <v>2021</v>
      </c>
      <c r="O1173" s="2" t="str">
        <f>TEXT(Sheet1[[#This Row],[policy_start_date]],"mmm")</f>
        <v>Jul</v>
      </c>
      <c r="P1173" s="2" t="str">
        <f>"Q"&amp;ROUNDUP(MONTH(Sheet1[[#This Row],[policy_start_date]])/3,0)</f>
        <v>Q3</v>
      </c>
      <c r="Q1173" s="2">
        <f ca="1">DATEDIF(Sheet1[[#This Row],[policy_start_date]],TODAY(),"D")</f>
        <v>1848</v>
      </c>
      <c r="R1173" s="2">
        <f>YEAR(Sheet1[[#This Row],[policy_end_date]])</f>
        <v>2022</v>
      </c>
      <c r="S1173" s="2" t="str">
        <f>TEXT(Sheet1[[#This Row],[policy_end_date]],"mmm")</f>
        <v>Jul</v>
      </c>
      <c r="T1173" s="2" t="str">
        <f>IF(Sheet1[[#This Row],[status]]="Active","Active","Inactive")</f>
        <v>Inactive</v>
      </c>
      <c r="U1173" s="6">
        <f>Sheet1[[#This Row],[coverage_amount]]/Sheet1[[#This Row],[annual_premium]]</f>
        <v>24.141769537093438</v>
      </c>
    </row>
    <row r="1174" spans="1:21" x14ac:dyDescent="0.3">
      <c r="A1174" s="2" t="s">
        <v>2405</v>
      </c>
      <c r="B1174" s="2" t="s">
        <v>187</v>
      </c>
      <c r="C1174" s="2" t="s">
        <v>35</v>
      </c>
      <c r="D1174" s="51">
        <v>970921.95</v>
      </c>
      <c r="E1174" s="51">
        <v>28437.17</v>
      </c>
      <c r="F1174" s="1">
        <v>45445</v>
      </c>
      <c r="G1174" s="1">
        <v>45781</v>
      </c>
      <c r="H1174" s="2" t="s">
        <v>866</v>
      </c>
      <c r="I1174" s="2" t="s">
        <v>13</v>
      </c>
      <c r="J1174">
        <f>Sheet1[[#This Row],[policy_end_date]]-Sheet1[[#This Row],[policy_start_date]]</f>
        <v>336</v>
      </c>
      <c r="K1174" s="5">
        <f>(Sheet1[[#This Row],[policy_end_date]]-Sheet1[[#This Row],[policy_start_date]])/365</f>
        <v>0.92054794520547945</v>
      </c>
      <c r="L1174" s="2" t="str">
        <f>IF(Sheet1[[#This Row],[coverage_amount]]&lt;300000,"Low",IF(Sheet1[[#This Row],[coverage_amount]]&lt;700000,"Medium","High"))</f>
        <v>High</v>
      </c>
      <c r="M1174" s="2" t="str">
        <f>IF(Sheet1[[#This Row],[annual_premium]]&lt;15000,"Low",IF(Sheet1[[#This Row],[annual_premium]]&lt;35000,"Medium","High"))</f>
        <v>Medium</v>
      </c>
      <c r="N1174" s="2">
        <f>YEAR(Sheet1[[#This Row],[policy_start_date]])</f>
        <v>2024</v>
      </c>
      <c r="O1174" s="2" t="str">
        <f>TEXT(Sheet1[[#This Row],[policy_start_date]],"mmm")</f>
        <v>Jun</v>
      </c>
      <c r="P1174" s="2" t="str">
        <f>"Q"&amp;ROUNDUP(MONTH(Sheet1[[#This Row],[policy_start_date]])/3,0)</f>
        <v>Q2</v>
      </c>
      <c r="Q1174" s="2">
        <f ca="1">DATEDIF(Sheet1[[#This Row],[policy_start_date]],TODAY(),"D")</f>
        <v>787</v>
      </c>
      <c r="R1174" s="2">
        <f>YEAR(Sheet1[[#This Row],[policy_end_date]])</f>
        <v>2025</v>
      </c>
      <c r="S1174" s="2" t="str">
        <f>TEXT(Sheet1[[#This Row],[policy_end_date]],"mmm")</f>
        <v>May</v>
      </c>
      <c r="T1174" s="2" t="str">
        <f>IF(Sheet1[[#This Row],[status]]="Active","Active","Inactive")</f>
        <v>Active</v>
      </c>
      <c r="U1174" s="6">
        <f>Sheet1[[#This Row],[coverage_amount]]/Sheet1[[#This Row],[annual_premium]]</f>
        <v>34.142706535143972</v>
      </c>
    </row>
    <row r="1175" spans="1:21" x14ac:dyDescent="0.3">
      <c r="A1175" s="2" t="s">
        <v>2406</v>
      </c>
      <c r="B1175" s="2" t="s">
        <v>2407</v>
      </c>
      <c r="C1175" s="2" t="s">
        <v>11</v>
      </c>
      <c r="D1175" s="51">
        <v>973074.15</v>
      </c>
      <c r="E1175" s="51">
        <v>34126.559999999998</v>
      </c>
      <c r="F1175" s="1">
        <v>44816</v>
      </c>
      <c r="G1175" s="1">
        <v>45651</v>
      </c>
      <c r="H1175" s="2" t="s">
        <v>839</v>
      </c>
      <c r="I1175" s="2" t="s">
        <v>29</v>
      </c>
      <c r="J1175">
        <f>Sheet1[[#This Row],[policy_end_date]]-Sheet1[[#This Row],[policy_start_date]]</f>
        <v>835</v>
      </c>
      <c r="K1175" s="5">
        <f>(Sheet1[[#This Row],[policy_end_date]]-Sheet1[[#This Row],[policy_start_date]])/365</f>
        <v>2.2876712328767121</v>
      </c>
      <c r="L1175" s="2" t="str">
        <f>IF(Sheet1[[#This Row],[coverage_amount]]&lt;300000,"Low",IF(Sheet1[[#This Row],[coverage_amount]]&lt;700000,"Medium","High"))</f>
        <v>High</v>
      </c>
      <c r="M1175" s="2" t="str">
        <f>IF(Sheet1[[#This Row],[annual_premium]]&lt;15000,"Low",IF(Sheet1[[#This Row],[annual_premium]]&lt;35000,"Medium","High"))</f>
        <v>Medium</v>
      </c>
      <c r="N1175" s="2">
        <f>YEAR(Sheet1[[#This Row],[policy_start_date]])</f>
        <v>2022</v>
      </c>
      <c r="O1175" s="2" t="str">
        <f>TEXT(Sheet1[[#This Row],[policy_start_date]],"mmm")</f>
        <v>Sep</v>
      </c>
      <c r="P1175" s="2" t="str">
        <f>"Q"&amp;ROUNDUP(MONTH(Sheet1[[#This Row],[policy_start_date]])/3,0)</f>
        <v>Q3</v>
      </c>
      <c r="Q1175" s="2">
        <f ca="1">DATEDIF(Sheet1[[#This Row],[policy_start_date]],TODAY(),"D")</f>
        <v>1416</v>
      </c>
      <c r="R1175" s="2">
        <f>YEAR(Sheet1[[#This Row],[policy_end_date]])</f>
        <v>2024</v>
      </c>
      <c r="S1175" s="2" t="str">
        <f>TEXT(Sheet1[[#This Row],[policy_end_date]],"mmm")</f>
        <v>Dec</v>
      </c>
      <c r="T1175" s="2" t="str">
        <f>IF(Sheet1[[#This Row],[status]]="Active","Active","Inactive")</f>
        <v>Inactive</v>
      </c>
      <c r="U1175" s="6">
        <f>Sheet1[[#This Row],[coverage_amount]]/Sheet1[[#This Row],[annual_premium]]</f>
        <v>28.513689923625471</v>
      </c>
    </row>
    <row r="1176" spans="1:21" x14ac:dyDescent="0.3">
      <c r="A1176" s="2" t="s">
        <v>2408</v>
      </c>
      <c r="B1176" s="2" t="s">
        <v>2409</v>
      </c>
      <c r="C1176" s="2" t="s">
        <v>11</v>
      </c>
      <c r="D1176" s="51">
        <v>986343.92</v>
      </c>
      <c r="E1176" s="51">
        <v>47623.79</v>
      </c>
      <c r="F1176" s="1">
        <v>44667</v>
      </c>
      <c r="G1176" s="1">
        <v>45623</v>
      </c>
      <c r="H1176" s="2" t="s">
        <v>1223</v>
      </c>
      <c r="I1176" s="2" t="s">
        <v>29</v>
      </c>
      <c r="J1176">
        <f>Sheet1[[#This Row],[policy_end_date]]-Sheet1[[#This Row],[policy_start_date]]</f>
        <v>956</v>
      </c>
      <c r="K1176" s="5">
        <f>(Sheet1[[#This Row],[policy_end_date]]-Sheet1[[#This Row],[policy_start_date]])/365</f>
        <v>2.6191780821917807</v>
      </c>
      <c r="L1176" s="2" t="str">
        <f>IF(Sheet1[[#This Row],[coverage_amount]]&lt;300000,"Low",IF(Sheet1[[#This Row],[coverage_amount]]&lt;700000,"Medium","High"))</f>
        <v>High</v>
      </c>
      <c r="M1176" s="2" t="str">
        <f>IF(Sheet1[[#This Row],[annual_premium]]&lt;15000,"Low",IF(Sheet1[[#This Row],[annual_premium]]&lt;35000,"Medium","High"))</f>
        <v>High</v>
      </c>
      <c r="N1176" s="2">
        <f>YEAR(Sheet1[[#This Row],[policy_start_date]])</f>
        <v>2022</v>
      </c>
      <c r="O1176" s="2" t="str">
        <f>TEXT(Sheet1[[#This Row],[policy_start_date]],"mmm")</f>
        <v>Apr</v>
      </c>
      <c r="P1176" s="2" t="str">
        <f>"Q"&amp;ROUNDUP(MONTH(Sheet1[[#This Row],[policy_start_date]])/3,0)</f>
        <v>Q2</v>
      </c>
      <c r="Q1176" s="2">
        <f ca="1">DATEDIF(Sheet1[[#This Row],[policy_start_date]],TODAY(),"D")</f>
        <v>1565</v>
      </c>
      <c r="R1176" s="2">
        <f>YEAR(Sheet1[[#This Row],[policy_end_date]])</f>
        <v>2024</v>
      </c>
      <c r="S1176" s="2" t="str">
        <f>TEXT(Sheet1[[#This Row],[policy_end_date]],"mmm")</f>
        <v>Nov</v>
      </c>
      <c r="T1176" s="2" t="str">
        <f>IF(Sheet1[[#This Row],[status]]="Active","Active","Inactive")</f>
        <v>Inactive</v>
      </c>
      <c r="U1176" s="6">
        <f>Sheet1[[#This Row],[coverage_amount]]/Sheet1[[#This Row],[annual_premium]]</f>
        <v>20.711159695605915</v>
      </c>
    </row>
    <row r="1177" spans="1:21" x14ac:dyDescent="0.3">
      <c r="A1177" s="2" t="s">
        <v>2410</v>
      </c>
      <c r="B1177" s="2" t="s">
        <v>2185</v>
      </c>
      <c r="C1177" s="2" t="s">
        <v>27</v>
      </c>
      <c r="D1177" s="51">
        <v>854555.86</v>
      </c>
      <c r="E1177" s="51">
        <v>36029.93</v>
      </c>
      <c r="F1177" s="1">
        <v>45278</v>
      </c>
      <c r="G1177" s="1">
        <v>45459</v>
      </c>
      <c r="H1177" s="2" t="s">
        <v>1296</v>
      </c>
      <c r="I1177" s="2" t="s">
        <v>29</v>
      </c>
      <c r="J1177">
        <f>Sheet1[[#This Row],[policy_end_date]]-Sheet1[[#This Row],[policy_start_date]]</f>
        <v>181</v>
      </c>
      <c r="K1177" s="5">
        <f>(Sheet1[[#This Row],[policy_end_date]]-Sheet1[[#This Row],[policy_start_date]])/365</f>
        <v>0.49589041095890413</v>
      </c>
      <c r="L1177" s="2" t="str">
        <f>IF(Sheet1[[#This Row],[coverage_amount]]&lt;300000,"Low",IF(Sheet1[[#This Row],[coverage_amount]]&lt;700000,"Medium","High"))</f>
        <v>High</v>
      </c>
      <c r="M1177" s="2" t="str">
        <f>IF(Sheet1[[#This Row],[annual_premium]]&lt;15000,"Low",IF(Sheet1[[#This Row],[annual_premium]]&lt;35000,"Medium","High"))</f>
        <v>High</v>
      </c>
      <c r="N1177" s="2">
        <f>YEAR(Sheet1[[#This Row],[policy_start_date]])</f>
        <v>2023</v>
      </c>
      <c r="O1177" s="2" t="str">
        <f>TEXT(Sheet1[[#This Row],[policy_start_date]],"mmm")</f>
        <v>Dec</v>
      </c>
      <c r="P1177" s="2" t="str">
        <f>"Q"&amp;ROUNDUP(MONTH(Sheet1[[#This Row],[policy_start_date]])/3,0)</f>
        <v>Q4</v>
      </c>
      <c r="Q1177" s="2">
        <f ca="1">DATEDIF(Sheet1[[#This Row],[policy_start_date]],TODAY(),"D")</f>
        <v>954</v>
      </c>
      <c r="R1177" s="2">
        <f>YEAR(Sheet1[[#This Row],[policy_end_date]])</f>
        <v>2024</v>
      </c>
      <c r="S1177" s="2" t="str">
        <f>TEXT(Sheet1[[#This Row],[policy_end_date]],"mmm")</f>
        <v>Jun</v>
      </c>
      <c r="T1177" s="2" t="str">
        <f>IF(Sheet1[[#This Row],[status]]="Active","Active","Inactive")</f>
        <v>Inactive</v>
      </c>
      <c r="U1177" s="6">
        <f>Sheet1[[#This Row],[coverage_amount]]/Sheet1[[#This Row],[annual_premium]]</f>
        <v>23.717943942716513</v>
      </c>
    </row>
    <row r="1178" spans="1:21" x14ac:dyDescent="0.3">
      <c r="A1178" s="2" t="s">
        <v>2411</v>
      </c>
      <c r="B1178" s="2" t="s">
        <v>2412</v>
      </c>
      <c r="C1178" s="2" t="s">
        <v>39</v>
      </c>
      <c r="D1178" s="51">
        <v>207358.16</v>
      </c>
      <c r="E1178" s="51">
        <v>15567.45</v>
      </c>
      <c r="F1178" s="1">
        <v>45353</v>
      </c>
      <c r="G1178" s="1">
        <v>45444</v>
      </c>
      <c r="H1178" s="2" t="s">
        <v>208</v>
      </c>
      <c r="I1178" s="2" t="s">
        <v>13</v>
      </c>
      <c r="J1178">
        <f>Sheet1[[#This Row],[policy_end_date]]-Sheet1[[#This Row],[policy_start_date]]</f>
        <v>91</v>
      </c>
      <c r="K1178" s="5">
        <f>(Sheet1[[#This Row],[policy_end_date]]-Sheet1[[#This Row],[policy_start_date]])/365</f>
        <v>0.24931506849315069</v>
      </c>
      <c r="L1178" s="2" t="str">
        <f>IF(Sheet1[[#This Row],[coverage_amount]]&lt;300000,"Low",IF(Sheet1[[#This Row],[coverage_amount]]&lt;700000,"Medium","High"))</f>
        <v>Low</v>
      </c>
      <c r="M1178" s="2" t="str">
        <f>IF(Sheet1[[#This Row],[annual_premium]]&lt;15000,"Low",IF(Sheet1[[#This Row],[annual_premium]]&lt;35000,"Medium","High"))</f>
        <v>Medium</v>
      </c>
      <c r="N1178" s="2">
        <f>YEAR(Sheet1[[#This Row],[policy_start_date]])</f>
        <v>2024</v>
      </c>
      <c r="O1178" s="2" t="str">
        <f>TEXT(Sheet1[[#This Row],[policy_start_date]],"mmm")</f>
        <v>Mar</v>
      </c>
      <c r="P1178" s="2" t="str">
        <f>"Q"&amp;ROUNDUP(MONTH(Sheet1[[#This Row],[policy_start_date]])/3,0)</f>
        <v>Q1</v>
      </c>
      <c r="Q1178" s="2">
        <f ca="1">DATEDIF(Sheet1[[#This Row],[policy_start_date]],TODAY(),"D")</f>
        <v>879</v>
      </c>
      <c r="R1178" s="2">
        <f>YEAR(Sheet1[[#This Row],[policy_end_date]])</f>
        <v>2024</v>
      </c>
      <c r="S1178" s="2" t="str">
        <f>TEXT(Sheet1[[#This Row],[policy_end_date]],"mmm")</f>
        <v>Jun</v>
      </c>
      <c r="T1178" s="2" t="str">
        <f>IF(Sheet1[[#This Row],[status]]="Active","Active","Inactive")</f>
        <v>Active</v>
      </c>
      <c r="U1178" s="6">
        <f>Sheet1[[#This Row],[coverage_amount]]/Sheet1[[#This Row],[annual_premium]]</f>
        <v>13.319982399172632</v>
      </c>
    </row>
    <row r="1179" spans="1:21" x14ac:dyDescent="0.3">
      <c r="A1179" s="2" t="s">
        <v>2413</v>
      </c>
      <c r="B1179" s="2" t="s">
        <v>2414</v>
      </c>
      <c r="C1179" s="2" t="s">
        <v>16</v>
      </c>
      <c r="D1179" s="51">
        <v>863131.95</v>
      </c>
      <c r="E1179" s="51">
        <v>4306.8900000000003</v>
      </c>
      <c r="F1179" s="1">
        <v>45485</v>
      </c>
      <c r="G1179" s="1">
        <v>45568</v>
      </c>
      <c r="H1179" s="2" t="s">
        <v>284</v>
      </c>
      <c r="I1179" s="2" t="s">
        <v>18</v>
      </c>
      <c r="J1179">
        <f>Sheet1[[#This Row],[policy_end_date]]-Sheet1[[#This Row],[policy_start_date]]</f>
        <v>83</v>
      </c>
      <c r="K1179" s="5">
        <f>(Sheet1[[#This Row],[policy_end_date]]-Sheet1[[#This Row],[policy_start_date]])/365</f>
        <v>0.22739726027397261</v>
      </c>
      <c r="L1179" s="2" t="str">
        <f>IF(Sheet1[[#This Row],[coverage_amount]]&lt;300000,"Low",IF(Sheet1[[#This Row],[coverage_amount]]&lt;700000,"Medium","High"))</f>
        <v>High</v>
      </c>
      <c r="M1179" s="2" t="str">
        <f>IF(Sheet1[[#This Row],[annual_premium]]&lt;15000,"Low",IF(Sheet1[[#This Row],[annual_premium]]&lt;35000,"Medium","High"))</f>
        <v>Low</v>
      </c>
      <c r="N1179" s="2">
        <f>YEAR(Sheet1[[#This Row],[policy_start_date]])</f>
        <v>2024</v>
      </c>
      <c r="O1179" s="2" t="str">
        <f>TEXT(Sheet1[[#This Row],[policy_start_date]],"mmm")</f>
        <v>Jul</v>
      </c>
      <c r="P1179" s="2" t="str">
        <f>"Q"&amp;ROUNDUP(MONTH(Sheet1[[#This Row],[policy_start_date]])/3,0)</f>
        <v>Q3</v>
      </c>
      <c r="Q1179" s="2">
        <f ca="1">DATEDIF(Sheet1[[#This Row],[policy_start_date]],TODAY(),"D")</f>
        <v>747</v>
      </c>
      <c r="R1179" s="2">
        <f>YEAR(Sheet1[[#This Row],[policy_end_date]])</f>
        <v>2024</v>
      </c>
      <c r="S1179" s="2" t="str">
        <f>TEXT(Sheet1[[#This Row],[policy_end_date]],"mmm")</f>
        <v>Oct</v>
      </c>
      <c r="T1179" s="2" t="str">
        <f>IF(Sheet1[[#This Row],[status]]="Active","Active","Inactive")</f>
        <v>Inactive</v>
      </c>
      <c r="U1179" s="6">
        <f>Sheet1[[#This Row],[coverage_amount]]/Sheet1[[#This Row],[annual_premium]]</f>
        <v>200.40724281325967</v>
      </c>
    </row>
    <row r="1180" spans="1:21" x14ac:dyDescent="0.3">
      <c r="A1180" s="2" t="s">
        <v>2415</v>
      </c>
      <c r="B1180" s="2" t="s">
        <v>2416</v>
      </c>
      <c r="C1180" s="2" t="s">
        <v>39</v>
      </c>
      <c r="D1180" s="51">
        <v>498993.55</v>
      </c>
      <c r="E1180" s="51">
        <v>23630.66</v>
      </c>
      <c r="F1180" s="1">
        <v>45435</v>
      </c>
      <c r="G1180" s="1">
        <v>45575</v>
      </c>
      <c r="H1180" s="2" t="s">
        <v>99</v>
      </c>
      <c r="I1180" s="2" t="s">
        <v>13</v>
      </c>
      <c r="J1180">
        <f>Sheet1[[#This Row],[policy_end_date]]-Sheet1[[#This Row],[policy_start_date]]</f>
        <v>140</v>
      </c>
      <c r="K1180" s="5">
        <f>(Sheet1[[#This Row],[policy_end_date]]-Sheet1[[#This Row],[policy_start_date]])/365</f>
        <v>0.38356164383561642</v>
      </c>
      <c r="L1180" s="2" t="str">
        <f>IF(Sheet1[[#This Row],[coverage_amount]]&lt;300000,"Low",IF(Sheet1[[#This Row],[coverage_amount]]&lt;700000,"Medium","High"))</f>
        <v>Medium</v>
      </c>
      <c r="M1180" s="2" t="str">
        <f>IF(Sheet1[[#This Row],[annual_premium]]&lt;15000,"Low",IF(Sheet1[[#This Row],[annual_premium]]&lt;35000,"Medium","High"))</f>
        <v>Medium</v>
      </c>
      <c r="N1180" s="2">
        <f>YEAR(Sheet1[[#This Row],[policy_start_date]])</f>
        <v>2024</v>
      </c>
      <c r="O1180" s="2" t="str">
        <f>TEXT(Sheet1[[#This Row],[policy_start_date]],"mmm")</f>
        <v>May</v>
      </c>
      <c r="P1180" s="2" t="str">
        <f>"Q"&amp;ROUNDUP(MONTH(Sheet1[[#This Row],[policy_start_date]])/3,0)</f>
        <v>Q2</v>
      </c>
      <c r="Q1180" s="2">
        <f ca="1">DATEDIF(Sheet1[[#This Row],[policy_start_date]],TODAY(),"D")</f>
        <v>797</v>
      </c>
      <c r="R1180" s="2">
        <f>YEAR(Sheet1[[#This Row],[policy_end_date]])</f>
        <v>2024</v>
      </c>
      <c r="S1180" s="2" t="str">
        <f>TEXT(Sheet1[[#This Row],[policy_end_date]],"mmm")</f>
        <v>Oct</v>
      </c>
      <c r="T1180" s="2" t="str">
        <f>IF(Sheet1[[#This Row],[status]]="Active","Active","Inactive")</f>
        <v>Active</v>
      </c>
      <c r="U1180" s="6">
        <f>Sheet1[[#This Row],[coverage_amount]]/Sheet1[[#This Row],[annual_premium]]</f>
        <v>21.116361117294225</v>
      </c>
    </row>
    <row r="1181" spans="1:21" x14ac:dyDescent="0.3">
      <c r="A1181" s="2" t="s">
        <v>2417</v>
      </c>
      <c r="B1181" s="2" t="s">
        <v>2418</v>
      </c>
      <c r="C1181" s="2" t="s">
        <v>35</v>
      </c>
      <c r="D1181" s="51">
        <v>189220.5</v>
      </c>
      <c r="E1181" s="51">
        <v>17225.64</v>
      </c>
      <c r="F1181" s="1">
        <v>45048</v>
      </c>
      <c r="G1181" s="1">
        <v>45288</v>
      </c>
      <c r="H1181" s="2" t="s">
        <v>315</v>
      </c>
      <c r="I1181" s="2" t="s">
        <v>29</v>
      </c>
      <c r="J1181">
        <f>Sheet1[[#This Row],[policy_end_date]]-Sheet1[[#This Row],[policy_start_date]]</f>
        <v>240</v>
      </c>
      <c r="K1181" s="5">
        <f>(Sheet1[[#This Row],[policy_end_date]]-Sheet1[[#This Row],[policy_start_date]])/365</f>
        <v>0.65753424657534243</v>
      </c>
      <c r="L1181" s="2" t="str">
        <f>IF(Sheet1[[#This Row],[coverage_amount]]&lt;300000,"Low",IF(Sheet1[[#This Row],[coverage_amount]]&lt;700000,"Medium","High"))</f>
        <v>Low</v>
      </c>
      <c r="M1181" s="2" t="str">
        <f>IF(Sheet1[[#This Row],[annual_premium]]&lt;15000,"Low",IF(Sheet1[[#This Row],[annual_premium]]&lt;35000,"Medium","High"))</f>
        <v>Medium</v>
      </c>
      <c r="N1181" s="2">
        <f>YEAR(Sheet1[[#This Row],[policy_start_date]])</f>
        <v>2023</v>
      </c>
      <c r="O1181" s="2" t="str">
        <f>TEXT(Sheet1[[#This Row],[policy_start_date]],"mmm")</f>
        <v>May</v>
      </c>
      <c r="P1181" s="2" t="str">
        <f>"Q"&amp;ROUNDUP(MONTH(Sheet1[[#This Row],[policy_start_date]])/3,0)</f>
        <v>Q2</v>
      </c>
      <c r="Q1181" s="2">
        <f ca="1">DATEDIF(Sheet1[[#This Row],[policy_start_date]],TODAY(),"D")</f>
        <v>1184</v>
      </c>
      <c r="R1181" s="2">
        <f>YEAR(Sheet1[[#This Row],[policy_end_date]])</f>
        <v>2023</v>
      </c>
      <c r="S1181" s="2" t="str">
        <f>TEXT(Sheet1[[#This Row],[policy_end_date]],"mmm")</f>
        <v>Dec</v>
      </c>
      <c r="T1181" s="2" t="str">
        <f>IF(Sheet1[[#This Row],[status]]="Active","Active","Inactive")</f>
        <v>Inactive</v>
      </c>
      <c r="U1181" s="6">
        <f>Sheet1[[#This Row],[coverage_amount]]/Sheet1[[#This Row],[annual_premium]]</f>
        <v>10.984816819578256</v>
      </c>
    </row>
    <row r="1182" spans="1:21" x14ac:dyDescent="0.3">
      <c r="A1182" s="2" t="s">
        <v>2419</v>
      </c>
      <c r="B1182" s="2" t="s">
        <v>2418</v>
      </c>
      <c r="C1182" s="2" t="s">
        <v>16</v>
      </c>
      <c r="D1182" s="51">
        <v>842508.62</v>
      </c>
      <c r="E1182" s="51">
        <v>28480.13</v>
      </c>
      <c r="F1182" s="1">
        <v>45104</v>
      </c>
      <c r="G1182" s="1">
        <v>45557</v>
      </c>
      <c r="H1182" s="2" t="s">
        <v>12</v>
      </c>
      <c r="I1182" s="2" t="s">
        <v>29</v>
      </c>
      <c r="J1182">
        <f>Sheet1[[#This Row],[policy_end_date]]-Sheet1[[#This Row],[policy_start_date]]</f>
        <v>453</v>
      </c>
      <c r="K1182" s="5">
        <f>(Sheet1[[#This Row],[policy_end_date]]-Sheet1[[#This Row],[policy_start_date]])/365</f>
        <v>1.2410958904109588</v>
      </c>
      <c r="L1182" s="2" t="str">
        <f>IF(Sheet1[[#This Row],[coverage_amount]]&lt;300000,"Low",IF(Sheet1[[#This Row],[coverage_amount]]&lt;700000,"Medium","High"))</f>
        <v>High</v>
      </c>
      <c r="M1182" s="2" t="str">
        <f>IF(Sheet1[[#This Row],[annual_premium]]&lt;15000,"Low",IF(Sheet1[[#This Row],[annual_premium]]&lt;35000,"Medium","High"))</f>
        <v>Medium</v>
      </c>
      <c r="N1182" s="2">
        <f>YEAR(Sheet1[[#This Row],[policy_start_date]])</f>
        <v>2023</v>
      </c>
      <c r="O1182" s="2" t="str">
        <f>TEXT(Sheet1[[#This Row],[policy_start_date]],"mmm")</f>
        <v>Jun</v>
      </c>
      <c r="P1182" s="2" t="str">
        <f>"Q"&amp;ROUNDUP(MONTH(Sheet1[[#This Row],[policy_start_date]])/3,0)</f>
        <v>Q2</v>
      </c>
      <c r="Q1182" s="2">
        <f ca="1">DATEDIF(Sheet1[[#This Row],[policy_start_date]],TODAY(),"D")</f>
        <v>1128</v>
      </c>
      <c r="R1182" s="2">
        <f>YEAR(Sheet1[[#This Row],[policy_end_date]])</f>
        <v>2024</v>
      </c>
      <c r="S1182" s="2" t="str">
        <f>TEXT(Sheet1[[#This Row],[policy_end_date]],"mmm")</f>
        <v>Sep</v>
      </c>
      <c r="T1182" s="2" t="str">
        <f>IF(Sheet1[[#This Row],[status]]="Active","Active","Inactive")</f>
        <v>Inactive</v>
      </c>
      <c r="U1182" s="6">
        <f>Sheet1[[#This Row],[coverage_amount]]/Sheet1[[#This Row],[annual_premium]]</f>
        <v>29.582330558182143</v>
      </c>
    </row>
    <row r="1183" spans="1:21" x14ac:dyDescent="0.3">
      <c r="A1183" s="2" t="s">
        <v>2420</v>
      </c>
      <c r="B1183" s="2" t="s">
        <v>2421</v>
      </c>
      <c r="C1183" s="2" t="s">
        <v>16</v>
      </c>
      <c r="D1183" s="51">
        <v>138944.57</v>
      </c>
      <c r="E1183" s="51">
        <v>30137.23</v>
      </c>
      <c r="F1183" s="1">
        <v>45196</v>
      </c>
      <c r="G1183" s="1">
        <v>45572</v>
      </c>
      <c r="H1183" s="2" t="s">
        <v>225</v>
      </c>
      <c r="I1183" s="2" t="s">
        <v>13</v>
      </c>
      <c r="J1183">
        <f>Sheet1[[#This Row],[policy_end_date]]-Sheet1[[#This Row],[policy_start_date]]</f>
        <v>376</v>
      </c>
      <c r="K1183" s="5">
        <f>(Sheet1[[#This Row],[policy_end_date]]-Sheet1[[#This Row],[policy_start_date]])/365</f>
        <v>1.0301369863013699</v>
      </c>
      <c r="L1183" s="2" t="str">
        <f>IF(Sheet1[[#This Row],[coverage_amount]]&lt;300000,"Low",IF(Sheet1[[#This Row],[coverage_amount]]&lt;700000,"Medium","High"))</f>
        <v>Low</v>
      </c>
      <c r="M1183" s="2" t="str">
        <f>IF(Sheet1[[#This Row],[annual_premium]]&lt;15000,"Low",IF(Sheet1[[#This Row],[annual_premium]]&lt;35000,"Medium","High"))</f>
        <v>Medium</v>
      </c>
      <c r="N1183" s="2">
        <f>YEAR(Sheet1[[#This Row],[policy_start_date]])</f>
        <v>2023</v>
      </c>
      <c r="O1183" s="2" t="str">
        <f>TEXT(Sheet1[[#This Row],[policy_start_date]],"mmm")</f>
        <v>Sep</v>
      </c>
      <c r="P1183" s="2" t="str">
        <f>"Q"&amp;ROUNDUP(MONTH(Sheet1[[#This Row],[policy_start_date]])/3,0)</f>
        <v>Q3</v>
      </c>
      <c r="Q1183" s="2">
        <f ca="1">DATEDIF(Sheet1[[#This Row],[policy_start_date]],TODAY(),"D")</f>
        <v>1036</v>
      </c>
      <c r="R1183" s="2">
        <f>YEAR(Sheet1[[#This Row],[policy_end_date]])</f>
        <v>2024</v>
      </c>
      <c r="S1183" s="2" t="str">
        <f>TEXT(Sheet1[[#This Row],[policy_end_date]],"mmm")</f>
        <v>Oct</v>
      </c>
      <c r="T1183" s="2" t="str">
        <f>IF(Sheet1[[#This Row],[status]]="Active","Active","Inactive")</f>
        <v>Active</v>
      </c>
      <c r="U1183" s="6">
        <f>Sheet1[[#This Row],[coverage_amount]]/Sheet1[[#This Row],[annual_premium]]</f>
        <v>4.6103961777509088</v>
      </c>
    </row>
    <row r="1184" spans="1:21" x14ac:dyDescent="0.3">
      <c r="A1184" s="2" t="s">
        <v>2422</v>
      </c>
      <c r="B1184" s="2" t="s">
        <v>2423</v>
      </c>
      <c r="C1184" s="2" t="s">
        <v>39</v>
      </c>
      <c r="D1184" s="51">
        <v>964479.31</v>
      </c>
      <c r="E1184" s="51">
        <v>13633.51</v>
      </c>
      <c r="F1184" s="1">
        <v>44684</v>
      </c>
      <c r="G1184" s="1">
        <v>45209</v>
      </c>
      <c r="H1184" s="2" t="s">
        <v>102</v>
      </c>
      <c r="I1184" s="2" t="s">
        <v>29</v>
      </c>
      <c r="J1184">
        <f>Sheet1[[#This Row],[policy_end_date]]-Sheet1[[#This Row],[policy_start_date]]</f>
        <v>525</v>
      </c>
      <c r="K1184" s="5">
        <f>(Sheet1[[#This Row],[policy_end_date]]-Sheet1[[#This Row],[policy_start_date]])/365</f>
        <v>1.4383561643835616</v>
      </c>
      <c r="L1184" s="2" t="str">
        <f>IF(Sheet1[[#This Row],[coverage_amount]]&lt;300000,"Low",IF(Sheet1[[#This Row],[coverage_amount]]&lt;700000,"Medium","High"))</f>
        <v>High</v>
      </c>
      <c r="M1184" s="2" t="str">
        <f>IF(Sheet1[[#This Row],[annual_premium]]&lt;15000,"Low",IF(Sheet1[[#This Row],[annual_premium]]&lt;35000,"Medium","High"))</f>
        <v>Low</v>
      </c>
      <c r="N1184" s="2">
        <f>YEAR(Sheet1[[#This Row],[policy_start_date]])</f>
        <v>2022</v>
      </c>
      <c r="O1184" s="2" t="str">
        <f>TEXT(Sheet1[[#This Row],[policy_start_date]],"mmm")</f>
        <v>May</v>
      </c>
      <c r="P1184" s="2" t="str">
        <f>"Q"&amp;ROUNDUP(MONTH(Sheet1[[#This Row],[policy_start_date]])/3,0)</f>
        <v>Q2</v>
      </c>
      <c r="Q1184" s="2">
        <f ca="1">DATEDIF(Sheet1[[#This Row],[policy_start_date]],TODAY(),"D")</f>
        <v>1548</v>
      </c>
      <c r="R1184" s="2">
        <f>YEAR(Sheet1[[#This Row],[policy_end_date]])</f>
        <v>2023</v>
      </c>
      <c r="S1184" s="2" t="str">
        <f>TEXT(Sheet1[[#This Row],[policy_end_date]],"mmm")</f>
        <v>Oct</v>
      </c>
      <c r="T1184" s="2" t="str">
        <f>IF(Sheet1[[#This Row],[status]]="Active","Active","Inactive")</f>
        <v>Inactive</v>
      </c>
      <c r="U1184" s="6">
        <f>Sheet1[[#This Row],[coverage_amount]]/Sheet1[[#This Row],[annual_premium]]</f>
        <v>70.743286945181396</v>
      </c>
    </row>
    <row r="1185" spans="1:21" x14ac:dyDescent="0.3">
      <c r="A1185" s="2" t="s">
        <v>2424</v>
      </c>
      <c r="B1185" s="2" t="s">
        <v>1324</v>
      </c>
      <c r="C1185" s="2" t="s">
        <v>39</v>
      </c>
      <c r="D1185" s="51">
        <v>901674.77</v>
      </c>
      <c r="E1185" s="51">
        <v>7981.74</v>
      </c>
      <c r="F1185" s="1">
        <v>44912</v>
      </c>
      <c r="G1185" s="1">
        <v>45847</v>
      </c>
      <c r="H1185" s="2" t="s">
        <v>338</v>
      </c>
      <c r="I1185" s="2" t="s">
        <v>29</v>
      </c>
      <c r="J1185">
        <f>Sheet1[[#This Row],[policy_end_date]]-Sheet1[[#This Row],[policy_start_date]]</f>
        <v>935</v>
      </c>
      <c r="K1185" s="5">
        <f>(Sheet1[[#This Row],[policy_end_date]]-Sheet1[[#This Row],[policy_start_date]])/365</f>
        <v>2.5616438356164384</v>
      </c>
      <c r="L1185" s="2" t="str">
        <f>IF(Sheet1[[#This Row],[coverage_amount]]&lt;300000,"Low",IF(Sheet1[[#This Row],[coverage_amount]]&lt;700000,"Medium","High"))</f>
        <v>High</v>
      </c>
      <c r="M1185" s="2" t="str">
        <f>IF(Sheet1[[#This Row],[annual_premium]]&lt;15000,"Low",IF(Sheet1[[#This Row],[annual_premium]]&lt;35000,"Medium","High"))</f>
        <v>Low</v>
      </c>
      <c r="N1185" s="2">
        <f>YEAR(Sheet1[[#This Row],[policy_start_date]])</f>
        <v>2022</v>
      </c>
      <c r="O1185" s="2" t="str">
        <f>TEXT(Sheet1[[#This Row],[policy_start_date]],"mmm")</f>
        <v>Dec</v>
      </c>
      <c r="P1185" s="2" t="str">
        <f>"Q"&amp;ROUNDUP(MONTH(Sheet1[[#This Row],[policy_start_date]])/3,0)</f>
        <v>Q4</v>
      </c>
      <c r="Q1185" s="2">
        <f ca="1">DATEDIF(Sheet1[[#This Row],[policy_start_date]],TODAY(),"D")</f>
        <v>1320</v>
      </c>
      <c r="R1185" s="2">
        <f>YEAR(Sheet1[[#This Row],[policy_end_date]])</f>
        <v>2025</v>
      </c>
      <c r="S1185" s="2" t="str">
        <f>TEXT(Sheet1[[#This Row],[policy_end_date]],"mmm")</f>
        <v>Jul</v>
      </c>
      <c r="T1185" s="2" t="str">
        <f>IF(Sheet1[[#This Row],[status]]="Active","Active","Inactive")</f>
        <v>Inactive</v>
      </c>
      <c r="U1185" s="6">
        <f>Sheet1[[#This Row],[coverage_amount]]/Sheet1[[#This Row],[annual_premium]]</f>
        <v>112.9671938700083</v>
      </c>
    </row>
    <row r="1186" spans="1:21" x14ac:dyDescent="0.3">
      <c r="A1186" s="2" t="s">
        <v>2425</v>
      </c>
      <c r="B1186" s="2" t="s">
        <v>2426</v>
      </c>
      <c r="C1186" s="2" t="s">
        <v>27</v>
      </c>
      <c r="D1186" s="51">
        <v>552953.97</v>
      </c>
      <c r="E1186" s="51">
        <v>19027.16</v>
      </c>
      <c r="F1186" s="1">
        <v>45184</v>
      </c>
      <c r="G1186" s="1">
        <v>45856</v>
      </c>
      <c r="H1186" s="2" t="s">
        <v>839</v>
      </c>
      <c r="I1186" s="2" t="s">
        <v>29</v>
      </c>
      <c r="J1186">
        <f>Sheet1[[#This Row],[policy_end_date]]-Sheet1[[#This Row],[policy_start_date]]</f>
        <v>672</v>
      </c>
      <c r="K1186" s="5">
        <f>(Sheet1[[#This Row],[policy_end_date]]-Sheet1[[#This Row],[policy_start_date]])/365</f>
        <v>1.8410958904109589</v>
      </c>
      <c r="L1186" s="2" t="str">
        <f>IF(Sheet1[[#This Row],[coverage_amount]]&lt;300000,"Low",IF(Sheet1[[#This Row],[coverage_amount]]&lt;700000,"Medium","High"))</f>
        <v>Medium</v>
      </c>
      <c r="M1186" s="2" t="str">
        <f>IF(Sheet1[[#This Row],[annual_premium]]&lt;15000,"Low",IF(Sheet1[[#This Row],[annual_premium]]&lt;35000,"Medium","High"))</f>
        <v>Medium</v>
      </c>
      <c r="N1186" s="2">
        <f>YEAR(Sheet1[[#This Row],[policy_start_date]])</f>
        <v>2023</v>
      </c>
      <c r="O1186" s="2" t="str">
        <f>TEXT(Sheet1[[#This Row],[policy_start_date]],"mmm")</f>
        <v>Sep</v>
      </c>
      <c r="P1186" s="2" t="str">
        <f>"Q"&amp;ROUNDUP(MONTH(Sheet1[[#This Row],[policy_start_date]])/3,0)</f>
        <v>Q3</v>
      </c>
      <c r="Q1186" s="2">
        <f ca="1">DATEDIF(Sheet1[[#This Row],[policy_start_date]],TODAY(),"D")</f>
        <v>1048</v>
      </c>
      <c r="R1186" s="2">
        <f>YEAR(Sheet1[[#This Row],[policy_end_date]])</f>
        <v>2025</v>
      </c>
      <c r="S1186" s="2" t="str">
        <f>TEXT(Sheet1[[#This Row],[policy_end_date]],"mmm")</f>
        <v>Jul</v>
      </c>
      <c r="T1186" s="2" t="str">
        <f>IF(Sheet1[[#This Row],[status]]="Active","Active","Inactive")</f>
        <v>Inactive</v>
      </c>
      <c r="U1186" s="6">
        <f>Sheet1[[#This Row],[coverage_amount]]/Sheet1[[#This Row],[annual_premium]]</f>
        <v>29.06129816535941</v>
      </c>
    </row>
    <row r="1187" spans="1:21" x14ac:dyDescent="0.3">
      <c r="A1187" s="2" t="s">
        <v>2427</v>
      </c>
      <c r="B1187" s="2" t="s">
        <v>2428</v>
      </c>
      <c r="C1187" s="2" t="s">
        <v>39</v>
      </c>
      <c r="D1187" s="51">
        <v>959334.56</v>
      </c>
      <c r="E1187" s="51">
        <v>36220.300000000003</v>
      </c>
      <c r="F1187" s="1">
        <v>45202</v>
      </c>
      <c r="G1187" s="1">
        <v>45349</v>
      </c>
      <c r="H1187" s="2" t="s">
        <v>594</v>
      </c>
      <c r="I1187" s="2" t="s">
        <v>13</v>
      </c>
      <c r="J1187">
        <f>Sheet1[[#This Row],[policy_end_date]]-Sheet1[[#This Row],[policy_start_date]]</f>
        <v>147</v>
      </c>
      <c r="K1187" s="5">
        <f>(Sheet1[[#This Row],[policy_end_date]]-Sheet1[[#This Row],[policy_start_date]])/365</f>
        <v>0.40273972602739727</v>
      </c>
      <c r="L1187" s="2" t="str">
        <f>IF(Sheet1[[#This Row],[coverage_amount]]&lt;300000,"Low",IF(Sheet1[[#This Row],[coverage_amount]]&lt;700000,"Medium","High"))</f>
        <v>High</v>
      </c>
      <c r="M1187" s="2" t="str">
        <f>IF(Sheet1[[#This Row],[annual_premium]]&lt;15000,"Low",IF(Sheet1[[#This Row],[annual_premium]]&lt;35000,"Medium","High"))</f>
        <v>High</v>
      </c>
      <c r="N1187" s="2">
        <f>YEAR(Sheet1[[#This Row],[policy_start_date]])</f>
        <v>2023</v>
      </c>
      <c r="O1187" s="2" t="str">
        <f>TEXT(Sheet1[[#This Row],[policy_start_date]],"mmm")</f>
        <v>Oct</v>
      </c>
      <c r="P1187" s="2" t="str">
        <f>"Q"&amp;ROUNDUP(MONTH(Sheet1[[#This Row],[policy_start_date]])/3,0)</f>
        <v>Q4</v>
      </c>
      <c r="Q1187" s="2">
        <f ca="1">DATEDIF(Sheet1[[#This Row],[policy_start_date]],TODAY(),"D")</f>
        <v>1030</v>
      </c>
      <c r="R1187" s="2">
        <f>YEAR(Sheet1[[#This Row],[policy_end_date]])</f>
        <v>2024</v>
      </c>
      <c r="S1187" s="2" t="str">
        <f>TEXT(Sheet1[[#This Row],[policy_end_date]],"mmm")</f>
        <v>Feb</v>
      </c>
      <c r="T1187" s="2" t="str">
        <f>IF(Sheet1[[#This Row],[status]]="Active","Active","Inactive")</f>
        <v>Active</v>
      </c>
      <c r="U1187" s="6">
        <f>Sheet1[[#This Row],[coverage_amount]]/Sheet1[[#This Row],[annual_premium]]</f>
        <v>26.486101992529051</v>
      </c>
    </row>
    <row r="1188" spans="1:21" x14ac:dyDescent="0.3">
      <c r="A1188" s="2" t="s">
        <v>2429</v>
      </c>
      <c r="B1188" s="2" t="s">
        <v>1107</v>
      </c>
      <c r="C1188" s="2" t="s">
        <v>27</v>
      </c>
      <c r="D1188" s="51">
        <v>187334.78</v>
      </c>
      <c r="E1188" s="51">
        <v>13751.91</v>
      </c>
      <c r="F1188" s="1">
        <v>45072</v>
      </c>
      <c r="G1188" s="1">
        <v>45672</v>
      </c>
      <c r="H1188" s="2" t="s">
        <v>643</v>
      </c>
      <c r="I1188" s="2" t="s">
        <v>13</v>
      </c>
      <c r="J1188">
        <f>Sheet1[[#This Row],[policy_end_date]]-Sheet1[[#This Row],[policy_start_date]]</f>
        <v>600</v>
      </c>
      <c r="K1188" s="5">
        <f>(Sheet1[[#This Row],[policy_end_date]]-Sheet1[[#This Row],[policy_start_date]])/365</f>
        <v>1.6438356164383561</v>
      </c>
      <c r="L1188" s="2" t="str">
        <f>IF(Sheet1[[#This Row],[coverage_amount]]&lt;300000,"Low",IF(Sheet1[[#This Row],[coverage_amount]]&lt;700000,"Medium","High"))</f>
        <v>Low</v>
      </c>
      <c r="M1188" s="2" t="str">
        <f>IF(Sheet1[[#This Row],[annual_premium]]&lt;15000,"Low",IF(Sheet1[[#This Row],[annual_premium]]&lt;35000,"Medium","High"))</f>
        <v>Low</v>
      </c>
      <c r="N1188" s="2">
        <f>YEAR(Sheet1[[#This Row],[policy_start_date]])</f>
        <v>2023</v>
      </c>
      <c r="O1188" s="2" t="str">
        <f>TEXT(Sheet1[[#This Row],[policy_start_date]],"mmm")</f>
        <v>May</v>
      </c>
      <c r="P1188" s="2" t="str">
        <f>"Q"&amp;ROUNDUP(MONTH(Sheet1[[#This Row],[policy_start_date]])/3,0)</f>
        <v>Q2</v>
      </c>
      <c r="Q1188" s="2">
        <f ca="1">DATEDIF(Sheet1[[#This Row],[policy_start_date]],TODAY(),"D")</f>
        <v>1160</v>
      </c>
      <c r="R1188" s="2">
        <f>YEAR(Sheet1[[#This Row],[policy_end_date]])</f>
        <v>2025</v>
      </c>
      <c r="S1188" s="2" t="str">
        <f>TEXT(Sheet1[[#This Row],[policy_end_date]],"mmm")</f>
        <v>Jan</v>
      </c>
      <c r="T1188" s="2" t="str">
        <f>IF(Sheet1[[#This Row],[status]]="Active","Active","Inactive")</f>
        <v>Active</v>
      </c>
      <c r="U1188" s="6">
        <f>Sheet1[[#This Row],[coverage_amount]]/Sheet1[[#This Row],[annual_premium]]</f>
        <v>13.622455353474535</v>
      </c>
    </row>
    <row r="1189" spans="1:21" x14ac:dyDescent="0.3">
      <c r="A1189" s="2" t="s">
        <v>2430</v>
      </c>
      <c r="B1189" s="2" t="s">
        <v>1949</v>
      </c>
      <c r="C1189" s="2" t="s">
        <v>35</v>
      </c>
      <c r="D1189" s="51">
        <v>937201.49</v>
      </c>
      <c r="E1189" s="51">
        <v>9035.34</v>
      </c>
      <c r="F1189" s="1">
        <v>44720</v>
      </c>
      <c r="G1189" s="1">
        <v>45831</v>
      </c>
      <c r="H1189" s="2" t="s">
        <v>28</v>
      </c>
      <c r="I1189" s="2" t="s">
        <v>13</v>
      </c>
      <c r="J1189">
        <f>Sheet1[[#This Row],[policy_end_date]]-Sheet1[[#This Row],[policy_start_date]]</f>
        <v>1111</v>
      </c>
      <c r="K1189" s="5">
        <f>(Sheet1[[#This Row],[policy_end_date]]-Sheet1[[#This Row],[policy_start_date]])/365</f>
        <v>3.043835616438356</v>
      </c>
      <c r="L1189" s="2" t="str">
        <f>IF(Sheet1[[#This Row],[coverage_amount]]&lt;300000,"Low",IF(Sheet1[[#This Row],[coverage_amount]]&lt;700000,"Medium","High"))</f>
        <v>High</v>
      </c>
      <c r="M1189" s="2" t="str">
        <f>IF(Sheet1[[#This Row],[annual_premium]]&lt;15000,"Low",IF(Sheet1[[#This Row],[annual_premium]]&lt;35000,"Medium","High"))</f>
        <v>Low</v>
      </c>
      <c r="N1189" s="2">
        <f>YEAR(Sheet1[[#This Row],[policy_start_date]])</f>
        <v>2022</v>
      </c>
      <c r="O1189" s="2" t="str">
        <f>TEXT(Sheet1[[#This Row],[policy_start_date]],"mmm")</f>
        <v>Jun</v>
      </c>
      <c r="P1189" s="2" t="str">
        <f>"Q"&amp;ROUNDUP(MONTH(Sheet1[[#This Row],[policy_start_date]])/3,0)</f>
        <v>Q2</v>
      </c>
      <c r="Q1189" s="2">
        <f ca="1">DATEDIF(Sheet1[[#This Row],[policy_start_date]],TODAY(),"D")</f>
        <v>1512</v>
      </c>
      <c r="R1189" s="2">
        <f>YEAR(Sheet1[[#This Row],[policy_end_date]])</f>
        <v>2025</v>
      </c>
      <c r="S1189" s="2" t="str">
        <f>TEXT(Sheet1[[#This Row],[policy_end_date]],"mmm")</f>
        <v>Jun</v>
      </c>
      <c r="T1189" s="2" t="str">
        <f>IF(Sheet1[[#This Row],[status]]="Active","Active","Inactive")</f>
        <v>Active</v>
      </c>
      <c r="U1189" s="6">
        <f>Sheet1[[#This Row],[coverage_amount]]/Sheet1[[#This Row],[annual_premium]]</f>
        <v>103.72620067424137</v>
      </c>
    </row>
    <row r="1190" spans="1:21" x14ac:dyDescent="0.3">
      <c r="A1190" s="2" t="s">
        <v>2431</v>
      </c>
      <c r="B1190" s="2" t="s">
        <v>2432</v>
      </c>
      <c r="C1190" s="2" t="s">
        <v>39</v>
      </c>
      <c r="D1190" s="51">
        <v>412694.31</v>
      </c>
      <c r="E1190" s="51">
        <v>7645.02</v>
      </c>
      <c r="F1190" s="1">
        <v>44682</v>
      </c>
      <c r="G1190" s="1">
        <v>44977</v>
      </c>
      <c r="H1190" s="2" t="s">
        <v>1145</v>
      </c>
      <c r="I1190" s="2" t="s">
        <v>13</v>
      </c>
      <c r="J1190">
        <f>Sheet1[[#This Row],[policy_end_date]]-Sheet1[[#This Row],[policy_start_date]]</f>
        <v>295</v>
      </c>
      <c r="K1190" s="5">
        <f>(Sheet1[[#This Row],[policy_end_date]]-Sheet1[[#This Row],[policy_start_date]])/365</f>
        <v>0.80821917808219179</v>
      </c>
      <c r="L1190" s="2" t="str">
        <f>IF(Sheet1[[#This Row],[coverage_amount]]&lt;300000,"Low",IF(Sheet1[[#This Row],[coverage_amount]]&lt;700000,"Medium","High"))</f>
        <v>Medium</v>
      </c>
      <c r="M1190" s="2" t="str">
        <f>IF(Sheet1[[#This Row],[annual_premium]]&lt;15000,"Low",IF(Sheet1[[#This Row],[annual_premium]]&lt;35000,"Medium","High"))</f>
        <v>Low</v>
      </c>
      <c r="N1190" s="2">
        <f>YEAR(Sheet1[[#This Row],[policy_start_date]])</f>
        <v>2022</v>
      </c>
      <c r="O1190" s="2" t="str">
        <f>TEXT(Sheet1[[#This Row],[policy_start_date]],"mmm")</f>
        <v>May</v>
      </c>
      <c r="P1190" s="2" t="str">
        <f>"Q"&amp;ROUNDUP(MONTH(Sheet1[[#This Row],[policy_start_date]])/3,0)</f>
        <v>Q2</v>
      </c>
      <c r="Q1190" s="2">
        <f ca="1">DATEDIF(Sheet1[[#This Row],[policy_start_date]],TODAY(),"D")</f>
        <v>1550</v>
      </c>
      <c r="R1190" s="2">
        <f>YEAR(Sheet1[[#This Row],[policy_end_date]])</f>
        <v>2023</v>
      </c>
      <c r="S1190" s="2" t="str">
        <f>TEXT(Sheet1[[#This Row],[policy_end_date]],"mmm")</f>
        <v>Feb</v>
      </c>
      <c r="T1190" s="2" t="str">
        <f>IF(Sheet1[[#This Row],[status]]="Active","Active","Inactive")</f>
        <v>Active</v>
      </c>
      <c r="U1190" s="6">
        <f>Sheet1[[#This Row],[coverage_amount]]/Sheet1[[#This Row],[annual_premium]]</f>
        <v>53.982109922537802</v>
      </c>
    </row>
    <row r="1191" spans="1:21" x14ac:dyDescent="0.3">
      <c r="A1191" s="2" t="s">
        <v>2433</v>
      </c>
      <c r="B1191" s="2" t="s">
        <v>1155</v>
      </c>
      <c r="C1191" s="2" t="s">
        <v>27</v>
      </c>
      <c r="D1191" s="51">
        <v>570831.65</v>
      </c>
      <c r="E1191" s="51">
        <v>27243.79</v>
      </c>
      <c r="F1191" s="1">
        <v>44165</v>
      </c>
      <c r="G1191" s="1">
        <v>44826</v>
      </c>
      <c r="H1191" s="2" t="s">
        <v>1087</v>
      </c>
      <c r="I1191" s="2" t="s">
        <v>18</v>
      </c>
      <c r="J1191">
        <f>Sheet1[[#This Row],[policy_end_date]]-Sheet1[[#This Row],[policy_start_date]]</f>
        <v>661</v>
      </c>
      <c r="K1191" s="5">
        <f>(Sheet1[[#This Row],[policy_end_date]]-Sheet1[[#This Row],[policy_start_date]])/365</f>
        <v>1.810958904109589</v>
      </c>
      <c r="L1191" s="2" t="str">
        <f>IF(Sheet1[[#This Row],[coverage_amount]]&lt;300000,"Low",IF(Sheet1[[#This Row],[coverage_amount]]&lt;700000,"Medium","High"))</f>
        <v>Medium</v>
      </c>
      <c r="M1191" s="2" t="str">
        <f>IF(Sheet1[[#This Row],[annual_premium]]&lt;15000,"Low",IF(Sheet1[[#This Row],[annual_premium]]&lt;35000,"Medium","High"))</f>
        <v>Medium</v>
      </c>
      <c r="N1191" s="2">
        <f>YEAR(Sheet1[[#This Row],[policy_start_date]])</f>
        <v>2020</v>
      </c>
      <c r="O1191" s="2" t="str">
        <f>TEXT(Sheet1[[#This Row],[policy_start_date]],"mmm")</f>
        <v>Nov</v>
      </c>
      <c r="P1191" s="2" t="str">
        <f>"Q"&amp;ROUNDUP(MONTH(Sheet1[[#This Row],[policy_start_date]])/3,0)</f>
        <v>Q4</v>
      </c>
      <c r="Q1191" s="2">
        <f ca="1">DATEDIF(Sheet1[[#This Row],[policy_start_date]],TODAY(),"D")</f>
        <v>2067</v>
      </c>
      <c r="R1191" s="2">
        <f>YEAR(Sheet1[[#This Row],[policy_end_date]])</f>
        <v>2022</v>
      </c>
      <c r="S1191" s="2" t="str">
        <f>TEXT(Sheet1[[#This Row],[policy_end_date]],"mmm")</f>
        <v>Sep</v>
      </c>
      <c r="T1191" s="2" t="str">
        <f>IF(Sheet1[[#This Row],[status]]="Active","Active","Inactive")</f>
        <v>Inactive</v>
      </c>
      <c r="U1191" s="6">
        <f>Sheet1[[#This Row],[coverage_amount]]/Sheet1[[#This Row],[annual_premium]]</f>
        <v>20.952725373378666</v>
      </c>
    </row>
    <row r="1192" spans="1:21" x14ac:dyDescent="0.3">
      <c r="A1192" s="2" t="s">
        <v>2434</v>
      </c>
      <c r="B1192" s="2" t="s">
        <v>2435</v>
      </c>
      <c r="C1192" s="2" t="s">
        <v>11</v>
      </c>
      <c r="D1192" s="51">
        <v>142379.07999999999</v>
      </c>
      <c r="E1192" s="51">
        <v>49545.75</v>
      </c>
      <c r="F1192" s="1">
        <v>45277</v>
      </c>
      <c r="G1192" s="1">
        <v>45845</v>
      </c>
      <c r="H1192" s="2" t="s">
        <v>564</v>
      </c>
      <c r="I1192" s="2" t="s">
        <v>18</v>
      </c>
      <c r="J1192">
        <f>Sheet1[[#This Row],[policy_end_date]]-Sheet1[[#This Row],[policy_start_date]]</f>
        <v>568</v>
      </c>
      <c r="K1192" s="5">
        <f>(Sheet1[[#This Row],[policy_end_date]]-Sheet1[[#This Row],[policy_start_date]])/365</f>
        <v>1.5561643835616439</v>
      </c>
      <c r="L1192" s="2" t="str">
        <f>IF(Sheet1[[#This Row],[coverage_amount]]&lt;300000,"Low",IF(Sheet1[[#This Row],[coverage_amount]]&lt;700000,"Medium","High"))</f>
        <v>Low</v>
      </c>
      <c r="M1192" s="2" t="str">
        <f>IF(Sheet1[[#This Row],[annual_premium]]&lt;15000,"Low",IF(Sheet1[[#This Row],[annual_premium]]&lt;35000,"Medium","High"))</f>
        <v>High</v>
      </c>
      <c r="N1192" s="2">
        <f>YEAR(Sheet1[[#This Row],[policy_start_date]])</f>
        <v>2023</v>
      </c>
      <c r="O1192" s="2" t="str">
        <f>TEXT(Sheet1[[#This Row],[policy_start_date]],"mmm")</f>
        <v>Dec</v>
      </c>
      <c r="P1192" s="2" t="str">
        <f>"Q"&amp;ROUNDUP(MONTH(Sheet1[[#This Row],[policy_start_date]])/3,0)</f>
        <v>Q4</v>
      </c>
      <c r="Q1192" s="2">
        <f ca="1">DATEDIF(Sheet1[[#This Row],[policy_start_date]],TODAY(),"D")</f>
        <v>955</v>
      </c>
      <c r="R1192" s="2">
        <f>YEAR(Sheet1[[#This Row],[policy_end_date]])</f>
        <v>2025</v>
      </c>
      <c r="S1192" s="2" t="str">
        <f>TEXT(Sheet1[[#This Row],[policy_end_date]],"mmm")</f>
        <v>Jul</v>
      </c>
      <c r="T1192" s="2" t="str">
        <f>IF(Sheet1[[#This Row],[status]]="Active","Active","Inactive")</f>
        <v>Inactive</v>
      </c>
      <c r="U1192" s="6">
        <f>Sheet1[[#This Row],[coverage_amount]]/Sheet1[[#This Row],[annual_premium]]</f>
        <v>2.8736890651569507</v>
      </c>
    </row>
    <row r="1193" spans="1:21" x14ac:dyDescent="0.3">
      <c r="A1193" s="2" t="s">
        <v>2436</v>
      </c>
      <c r="B1193" s="2" t="s">
        <v>2437</v>
      </c>
      <c r="C1193" s="2" t="s">
        <v>35</v>
      </c>
      <c r="D1193" s="51">
        <v>947457.24</v>
      </c>
      <c r="E1193" s="51">
        <v>9717.1299999999992</v>
      </c>
      <c r="F1193" s="1">
        <v>44870</v>
      </c>
      <c r="G1193" s="1">
        <v>45776</v>
      </c>
      <c r="H1193" s="2" t="s">
        <v>748</v>
      </c>
      <c r="I1193" s="2" t="s">
        <v>29</v>
      </c>
      <c r="J1193">
        <f>Sheet1[[#This Row],[policy_end_date]]-Sheet1[[#This Row],[policy_start_date]]</f>
        <v>906</v>
      </c>
      <c r="K1193" s="5">
        <f>(Sheet1[[#This Row],[policy_end_date]]-Sheet1[[#This Row],[policy_start_date]])/365</f>
        <v>2.4821917808219176</v>
      </c>
      <c r="L1193" s="2" t="str">
        <f>IF(Sheet1[[#This Row],[coverage_amount]]&lt;300000,"Low",IF(Sheet1[[#This Row],[coverage_amount]]&lt;700000,"Medium","High"))</f>
        <v>High</v>
      </c>
      <c r="M1193" s="2" t="str">
        <f>IF(Sheet1[[#This Row],[annual_premium]]&lt;15000,"Low",IF(Sheet1[[#This Row],[annual_premium]]&lt;35000,"Medium","High"))</f>
        <v>Low</v>
      </c>
      <c r="N1193" s="2">
        <f>YEAR(Sheet1[[#This Row],[policy_start_date]])</f>
        <v>2022</v>
      </c>
      <c r="O1193" s="2" t="str">
        <f>TEXT(Sheet1[[#This Row],[policy_start_date]],"mmm")</f>
        <v>Nov</v>
      </c>
      <c r="P1193" s="2" t="str">
        <f>"Q"&amp;ROUNDUP(MONTH(Sheet1[[#This Row],[policy_start_date]])/3,0)</f>
        <v>Q4</v>
      </c>
      <c r="Q1193" s="2">
        <f ca="1">DATEDIF(Sheet1[[#This Row],[policy_start_date]],TODAY(),"D")</f>
        <v>1362</v>
      </c>
      <c r="R1193" s="2">
        <f>YEAR(Sheet1[[#This Row],[policy_end_date]])</f>
        <v>2025</v>
      </c>
      <c r="S1193" s="2" t="str">
        <f>TEXT(Sheet1[[#This Row],[policy_end_date]],"mmm")</f>
        <v>Apr</v>
      </c>
      <c r="T1193" s="2" t="str">
        <f>IF(Sheet1[[#This Row],[status]]="Active","Active","Inactive")</f>
        <v>Inactive</v>
      </c>
      <c r="U1193" s="6">
        <f>Sheet1[[#This Row],[coverage_amount]]/Sheet1[[#This Row],[annual_premium]]</f>
        <v>97.503814397872631</v>
      </c>
    </row>
    <row r="1194" spans="1:21" x14ac:dyDescent="0.3">
      <c r="A1194" s="2" t="s">
        <v>2438</v>
      </c>
      <c r="B1194" s="2" t="s">
        <v>2224</v>
      </c>
      <c r="C1194" s="2" t="s">
        <v>39</v>
      </c>
      <c r="D1194" s="51">
        <v>686977.24</v>
      </c>
      <c r="E1194" s="51">
        <v>49505.26</v>
      </c>
      <c r="F1194" s="1">
        <v>45320</v>
      </c>
      <c r="G1194" s="1">
        <v>45678</v>
      </c>
      <c r="H1194" s="2" t="s">
        <v>231</v>
      </c>
      <c r="I1194" s="2" t="s">
        <v>18</v>
      </c>
      <c r="J1194">
        <f>Sheet1[[#This Row],[policy_end_date]]-Sheet1[[#This Row],[policy_start_date]]</f>
        <v>358</v>
      </c>
      <c r="K1194" s="5">
        <f>(Sheet1[[#This Row],[policy_end_date]]-Sheet1[[#This Row],[policy_start_date]])/365</f>
        <v>0.98082191780821915</v>
      </c>
      <c r="L1194" s="2" t="str">
        <f>IF(Sheet1[[#This Row],[coverage_amount]]&lt;300000,"Low",IF(Sheet1[[#This Row],[coverage_amount]]&lt;700000,"Medium","High"))</f>
        <v>Medium</v>
      </c>
      <c r="M1194" s="2" t="str">
        <f>IF(Sheet1[[#This Row],[annual_premium]]&lt;15000,"Low",IF(Sheet1[[#This Row],[annual_premium]]&lt;35000,"Medium","High"))</f>
        <v>High</v>
      </c>
      <c r="N1194" s="2">
        <f>YEAR(Sheet1[[#This Row],[policy_start_date]])</f>
        <v>2024</v>
      </c>
      <c r="O1194" s="2" t="str">
        <f>TEXT(Sheet1[[#This Row],[policy_start_date]],"mmm")</f>
        <v>Jan</v>
      </c>
      <c r="P1194" s="2" t="str">
        <f>"Q"&amp;ROUNDUP(MONTH(Sheet1[[#This Row],[policy_start_date]])/3,0)</f>
        <v>Q1</v>
      </c>
      <c r="Q1194" s="2">
        <f ca="1">DATEDIF(Sheet1[[#This Row],[policy_start_date]],TODAY(),"D")</f>
        <v>912</v>
      </c>
      <c r="R1194" s="2">
        <f>YEAR(Sheet1[[#This Row],[policy_end_date]])</f>
        <v>2025</v>
      </c>
      <c r="S1194" s="2" t="str">
        <f>TEXT(Sheet1[[#This Row],[policy_end_date]],"mmm")</f>
        <v>Jan</v>
      </c>
      <c r="T1194" s="2" t="str">
        <f>IF(Sheet1[[#This Row],[status]]="Active","Active","Inactive")</f>
        <v>Inactive</v>
      </c>
      <c r="U1194" s="6">
        <f>Sheet1[[#This Row],[coverage_amount]]/Sheet1[[#This Row],[annual_premium]]</f>
        <v>13.87685348991198</v>
      </c>
    </row>
    <row r="1195" spans="1:21" x14ac:dyDescent="0.3">
      <c r="A1195" s="2" t="s">
        <v>2439</v>
      </c>
      <c r="B1195" s="2" t="s">
        <v>2440</v>
      </c>
      <c r="C1195" s="2" t="s">
        <v>11</v>
      </c>
      <c r="D1195" s="51">
        <v>233713.65</v>
      </c>
      <c r="E1195" s="51">
        <v>36639.94</v>
      </c>
      <c r="F1195" s="1">
        <v>45445</v>
      </c>
      <c r="G1195" s="1">
        <v>45521</v>
      </c>
      <c r="H1195" s="2" t="s">
        <v>801</v>
      </c>
      <c r="I1195" s="2" t="s">
        <v>13</v>
      </c>
      <c r="J1195">
        <f>Sheet1[[#This Row],[policy_end_date]]-Sheet1[[#This Row],[policy_start_date]]</f>
        <v>76</v>
      </c>
      <c r="K1195" s="5">
        <f>(Sheet1[[#This Row],[policy_end_date]]-Sheet1[[#This Row],[policy_start_date]])/365</f>
        <v>0.20821917808219179</v>
      </c>
      <c r="L1195" s="2" t="str">
        <f>IF(Sheet1[[#This Row],[coverage_amount]]&lt;300000,"Low",IF(Sheet1[[#This Row],[coverage_amount]]&lt;700000,"Medium","High"))</f>
        <v>Low</v>
      </c>
      <c r="M1195" s="2" t="str">
        <f>IF(Sheet1[[#This Row],[annual_premium]]&lt;15000,"Low",IF(Sheet1[[#This Row],[annual_premium]]&lt;35000,"Medium","High"))</f>
        <v>High</v>
      </c>
      <c r="N1195" s="2">
        <f>YEAR(Sheet1[[#This Row],[policy_start_date]])</f>
        <v>2024</v>
      </c>
      <c r="O1195" s="2" t="str">
        <f>TEXT(Sheet1[[#This Row],[policy_start_date]],"mmm")</f>
        <v>Jun</v>
      </c>
      <c r="P1195" s="2" t="str">
        <f>"Q"&amp;ROUNDUP(MONTH(Sheet1[[#This Row],[policy_start_date]])/3,0)</f>
        <v>Q2</v>
      </c>
      <c r="Q1195" s="2">
        <f ca="1">DATEDIF(Sheet1[[#This Row],[policy_start_date]],TODAY(),"D")</f>
        <v>787</v>
      </c>
      <c r="R1195" s="2">
        <f>YEAR(Sheet1[[#This Row],[policy_end_date]])</f>
        <v>2024</v>
      </c>
      <c r="S1195" s="2" t="str">
        <f>TEXT(Sheet1[[#This Row],[policy_end_date]],"mmm")</f>
        <v>Aug</v>
      </c>
      <c r="T1195" s="2" t="str">
        <f>IF(Sheet1[[#This Row],[status]]="Active","Active","Inactive")</f>
        <v>Active</v>
      </c>
      <c r="U1195" s="6">
        <f>Sheet1[[#This Row],[coverage_amount]]/Sheet1[[#This Row],[annual_premium]]</f>
        <v>6.3786580982392431</v>
      </c>
    </row>
    <row r="1196" spans="1:21" x14ac:dyDescent="0.3">
      <c r="A1196" s="2" t="s">
        <v>2441</v>
      </c>
      <c r="B1196" s="2" t="s">
        <v>2055</v>
      </c>
      <c r="C1196" s="2" t="s">
        <v>39</v>
      </c>
      <c r="D1196" s="51">
        <v>328702.73</v>
      </c>
      <c r="E1196" s="51">
        <v>18321.23</v>
      </c>
      <c r="F1196" s="1">
        <v>45171</v>
      </c>
      <c r="G1196" s="1">
        <v>45310</v>
      </c>
      <c r="H1196" s="2" t="s">
        <v>96</v>
      </c>
      <c r="I1196" s="2" t="s">
        <v>13</v>
      </c>
      <c r="J1196">
        <f>Sheet1[[#This Row],[policy_end_date]]-Sheet1[[#This Row],[policy_start_date]]</f>
        <v>139</v>
      </c>
      <c r="K1196" s="5">
        <f>(Sheet1[[#This Row],[policy_end_date]]-Sheet1[[#This Row],[policy_start_date]])/365</f>
        <v>0.38082191780821917</v>
      </c>
      <c r="L1196" s="2" t="str">
        <f>IF(Sheet1[[#This Row],[coverage_amount]]&lt;300000,"Low",IF(Sheet1[[#This Row],[coverage_amount]]&lt;700000,"Medium","High"))</f>
        <v>Medium</v>
      </c>
      <c r="M1196" s="2" t="str">
        <f>IF(Sheet1[[#This Row],[annual_premium]]&lt;15000,"Low",IF(Sheet1[[#This Row],[annual_premium]]&lt;35000,"Medium","High"))</f>
        <v>Medium</v>
      </c>
      <c r="N1196" s="2">
        <f>YEAR(Sheet1[[#This Row],[policy_start_date]])</f>
        <v>2023</v>
      </c>
      <c r="O1196" s="2" t="str">
        <f>TEXT(Sheet1[[#This Row],[policy_start_date]],"mmm")</f>
        <v>Sep</v>
      </c>
      <c r="P1196" s="2" t="str">
        <f>"Q"&amp;ROUNDUP(MONTH(Sheet1[[#This Row],[policy_start_date]])/3,0)</f>
        <v>Q3</v>
      </c>
      <c r="Q1196" s="2">
        <f ca="1">DATEDIF(Sheet1[[#This Row],[policy_start_date]],TODAY(),"D")</f>
        <v>1061</v>
      </c>
      <c r="R1196" s="2">
        <f>YEAR(Sheet1[[#This Row],[policy_end_date]])</f>
        <v>2024</v>
      </c>
      <c r="S1196" s="2" t="str">
        <f>TEXT(Sheet1[[#This Row],[policy_end_date]],"mmm")</f>
        <v>Jan</v>
      </c>
      <c r="T1196" s="2" t="str">
        <f>IF(Sheet1[[#This Row],[status]]="Active","Active","Inactive")</f>
        <v>Active</v>
      </c>
      <c r="U1196" s="6">
        <f>Sheet1[[#This Row],[coverage_amount]]/Sheet1[[#This Row],[annual_premium]]</f>
        <v>17.941084195766333</v>
      </c>
    </row>
    <row r="1197" spans="1:21" x14ac:dyDescent="0.3">
      <c r="A1197" s="2" t="s">
        <v>2442</v>
      </c>
      <c r="B1197" s="2" t="s">
        <v>2443</v>
      </c>
      <c r="C1197" s="2" t="s">
        <v>16</v>
      </c>
      <c r="D1197" s="51">
        <v>594638.34</v>
      </c>
      <c r="E1197" s="51">
        <v>18463.599999999999</v>
      </c>
      <c r="F1197" s="1">
        <v>45073</v>
      </c>
      <c r="G1197" s="1">
        <v>45543</v>
      </c>
      <c r="H1197" s="2" t="s">
        <v>801</v>
      </c>
      <c r="I1197" s="2" t="s">
        <v>18</v>
      </c>
      <c r="J1197">
        <f>Sheet1[[#This Row],[policy_end_date]]-Sheet1[[#This Row],[policy_start_date]]</f>
        <v>470</v>
      </c>
      <c r="K1197" s="5">
        <f>(Sheet1[[#This Row],[policy_end_date]]-Sheet1[[#This Row],[policy_start_date]])/365</f>
        <v>1.2876712328767124</v>
      </c>
      <c r="L1197" s="2" t="str">
        <f>IF(Sheet1[[#This Row],[coverage_amount]]&lt;300000,"Low",IF(Sheet1[[#This Row],[coverage_amount]]&lt;700000,"Medium","High"))</f>
        <v>Medium</v>
      </c>
      <c r="M1197" s="2" t="str">
        <f>IF(Sheet1[[#This Row],[annual_premium]]&lt;15000,"Low",IF(Sheet1[[#This Row],[annual_premium]]&lt;35000,"Medium","High"))</f>
        <v>Medium</v>
      </c>
      <c r="N1197" s="2">
        <f>YEAR(Sheet1[[#This Row],[policy_start_date]])</f>
        <v>2023</v>
      </c>
      <c r="O1197" s="2" t="str">
        <f>TEXT(Sheet1[[#This Row],[policy_start_date]],"mmm")</f>
        <v>May</v>
      </c>
      <c r="P1197" s="2" t="str">
        <f>"Q"&amp;ROUNDUP(MONTH(Sheet1[[#This Row],[policy_start_date]])/3,0)</f>
        <v>Q2</v>
      </c>
      <c r="Q1197" s="2">
        <f ca="1">DATEDIF(Sheet1[[#This Row],[policy_start_date]],TODAY(),"D")</f>
        <v>1159</v>
      </c>
      <c r="R1197" s="2">
        <f>YEAR(Sheet1[[#This Row],[policy_end_date]])</f>
        <v>2024</v>
      </c>
      <c r="S1197" s="2" t="str">
        <f>TEXT(Sheet1[[#This Row],[policy_end_date]],"mmm")</f>
        <v>Sep</v>
      </c>
      <c r="T1197" s="2" t="str">
        <f>IF(Sheet1[[#This Row],[status]]="Active","Active","Inactive")</f>
        <v>Inactive</v>
      </c>
      <c r="U1197" s="6">
        <f>Sheet1[[#This Row],[coverage_amount]]/Sheet1[[#This Row],[annual_premium]]</f>
        <v>32.205980415520266</v>
      </c>
    </row>
    <row r="1198" spans="1:21" x14ac:dyDescent="0.3">
      <c r="A1198" s="2" t="s">
        <v>2444</v>
      </c>
      <c r="B1198" s="2" t="s">
        <v>2445</v>
      </c>
      <c r="C1198" s="2" t="s">
        <v>16</v>
      </c>
      <c r="D1198" s="51">
        <v>884269.14</v>
      </c>
      <c r="E1198" s="51">
        <v>11682.79</v>
      </c>
      <c r="F1198" s="1">
        <v>44586</v>
      </c>
      <c r="G1198" s="1">
        <v>44595</v>
      </c>
      <c r="H1198" s="2" t="s">
        <v>723</v>
      </c>
      <c r="I1198" s="2" t="s">
        <v>13</v>
      </c>
      <c r="J1198">
        <f>Sheet1[[#This Row],[policy_end_date]]-Sheet1[[#This Row],[policy_start_date]]</f>
        <v>9</v>
      </c>
      <c r="K1198" s="5">
        <f>(Sheet1[[#This Row],[policy_end_date]]-Sheet1[[#This Row],[policy_start_date]])/365</f>
        <v>2.4657534246575342E-2</v>
      </c>
      <c r="L1198" s="2" t="str">
        <f>IF(Sheet1[[#This Row],[coverage_amount]]&lt;300000,"Low",IF(Sheet1[[#This Row],[coverage_amount]]&lt;700000,"Medium","High"))</f>
        <v>High</v>
      </c>
      <c r="M1198" s="2" t="str">
        <f>IF(Sheet1[[#This Row],[annual_premium]]&lt;15000,"Low",IF(Sheet1[[#This Row],[annual_premium]]&lt;35000,"Medium","High"))</f>
        <v>Low</v>
      </c>
      <c r="N1198" s="2">
        <f>YEAR(Sheet1[[#This Row],[policy_start_date]])</f>
        <v>2022</v>
      </c>
      <c r="O1198" s="2" t="str">
        <f>TEXT(Sheet1[[#This Row],[policy_start_date]],"mmm")</f>
        <v>Jan</v>
      </c>
      <c r="P1198" s="2" t="str">
        <f>"Q"&amp;ROUNDUP(MONTH(Sheet1[[#This Row],[policy_start_date]])/3,0)</f>
        <v>Q1</v>
      </c>
      <c r="Q1198" s="2">
        <f ca="1">DATEDIF(Sheet1[[#This Row],[policy_start_date]],TODAY(),"D")</f>
        <v>1646</v>
      </c>
      <c r="R1198" s="2">
        <f>YEAR(Sheet1[[#This Row],[policy_end_date]])</f>
        <v>2022</v>
      </c>
      <c r="S1198" s="2" t="str">
        <f>TEXT(Sheet1[[#This Row],[policy_end_date]],"mmm")</f>
        <v>Feb</v>
      </c>
      <c r="T1198" s="2" t="str">
        <f>IF(Sheet1[[#This Row],[status]]="Active","Active","Inactive")</f>
        <v>Active</v>
      </c>
      <c r="U1198" s="6">
        <f>Sheet1[[#This Row],[coverage_amount]]/Sheet1[[#This Row],[annual_premium]]</f>
        <v>75.689894280390206</v>
      </c>
    </row>
    <row r="1199" spans="1:21" x14ac:dyDescent="0.3">
      <c r="A1199" s="2" t="s">
        <v>2446</v>
      </c>
      <c r="B1199" s="2" t="s">
        <v>2447</v>
      </c>
      <c r="C1199" s="2" t="s">
        <v>16</v>
      </c>
      <c r="D1199" s="51">
        <v>166918.21</v>
      </c>
      <c r="E1199" s="51">
        <v>36218.58</v>
      </c>
      <c r="F1199" s="1">
        <v>44787</v>
      </c>
      <c r="G1199" s="1">
        <v>45080</v>
      </c>
      <c r="H1199" s="2" t="s">
        <v>400</v>
      </c>
      <c r="I1199" s="2" t="s">
        <v>29</v>
      </c>
      <c r="J1199">
        <f>Sheet1[[#This Row],[policy_end_date]]-Sheet1[[#This Row],[policy_start_date]]</f>
        <v>293</v>
      </c>
      <c r="K1199" s="5">
        <f>(Sheet1[[#This Row],[policy_end_date]]-Sheet1[[#This Row],[policy_start_date]])/365</f>
        <v>0.80273972602739729</v>
      </c>
      <c r="L1199" s="2" t="str">
        <f>IF(Sheet1[[#This Row],[coverage_amount]]&lt;300000,"Low",IF(Sheet1[[#This Row],[coverage_amount]]&lt;700000,"Medium","High"))</f>
        <v>Low</v>
      </c>
      <c r="M1199" s="2" t="str">
        <f>IF(Sheet1[[#This Row],[annual_premium]]&lt;15000,"Low",IF(Sheet1[[#This Row],[annual_premium]]&lt;35000,"Medium","High"))</f>
        <v>High</v>
      </c>
      <c r="N1199" s="2">
        <f>YEAR(Sheet1[[#This Row],[policy_start_date]])</f>
        <v>2022</v>
      </c>
      <c r="O1199" s="2" t="str">
        <f>TEXT(Sheet1[[#This Row],[policy_start_date]],"mmm")</f>
        <v>Aug</v>
      </c>
      <c r="P1199" s="2" t="str">
        <f>"Q"&amp;ROUNDUP(MONTH(Sheet1[[#This Row],[policy_start_date]])/3,0)</f>
        <v>Q3</v>
      </c>
      <c r="Q1199" s="2">
        <f ca="1">DATEDIF(Sheet1[[#This Row],[policy_start_date]],TODAY(),"D")</f>
        <v>1445</v>
      </c>
      <c r="R1199" s="2">
        <f>YEAR(Sheet1[[#This Row],[policy_end_date]])</f>
        <v>2023</v>
      </c>
      <c r="S1199" s="2" t="str">
        <f>TEXT(Sheet1[[#This Row],[policy_end_date]],"mmm")</f>
        <v>Jun</v>
      </c>
      <c r="T1199" s="2" t="str">
        <f>IF(Sheet1[[#This Row],[status]]="Active","Active","Inactive")</f>
        <v>Inactive</v>
      </c>
      <c r="U1199" s="6">
        <f>Sheet1[[#This Row],[coverage_amount]]/Sheet1[[#This Row],[annual_premium]]</f>
        <v>4.6086348498477845</v>
      </c>
    </row>
    <row r="1200" spans="1:21" x14ac:dyDescent="0.3">
      <c r="A1200" s="2" t="s">
        <v>2448</v>
      </c>
      <c r="B1200" s="2" t="s">
        <v>2449</v>
      </c>
      <c r="C1200" s="2" t="s">
        <v>16</v>
      </c>
      <c r="D1200" s="51">
        <v>649503.98</v>
      </c>
      <c r="E1200" s="51">
        <v>6183.98</v>
      </c>
      <c r="F1200" s="1">
        <v>44226</v>
      </c>
      <c r="G1200" s="1">
        <v>45057</v>
      </c>
      <c r="H1200" s="2" t="s">
        <v>569</v>
      </c>
      <c r="I1200" s="2" t="s">
        <v>13</v>
      </c>
      <c r="J1200">
        <f>Sheet1[[#This Row],[policy_end_date]]-Sheet1[[#This Row],[policy_start_date]]</f>
        <v>831</v>
      </c>
      <c r="K1200" s="5">
        <f>(Sheet1[[#This Row],[policy_end_date]]-Sheet1[[#This Row],[policy_start_date]])/365</f>
        <v>2.2767123287671232</v>
      </c>
      <c r="L1200" s="2" t="str">
        <f>IF(Sheet1[[#This Row],[coverage_amount]]&lt;300000,"Low",IF(Sheet1[[#This Row],[coverage_amount]]&lt;700000,"Medium","High"))</f>
        <v>Medium</v>
      </c>
      <c r="M1200" s="2" t="str">
        <f>IF(Sheet1[[#This Row],[annual_premium]]&lt;15000,"Low",IF(Sheet1[[#This Row],[annual_premium]]&lt;35000,"Medium","High"))</f>
        <v>Low</v>
      </c>
      <c r="N1200" s="2">
        <f>YEAR(Sheet1[[#This Row],[policy_start_date]])</f>
        <v>2021</v>
      </c>
      <c r="O1200" s="2" t="str">
        <f>TEXT(Sheet1[[#This Row],[policy_start_date]],"mmm")</f>
        <v>Jan</v>
      </c>
      <c r="P1200" s="2" t="str">
        <f>"Q"&amp;ROUNDUP(MONTH(Sheet1[[#This Row],[policy_start_date]])/3,0)</f>
        <v>Q1</v>
      </c>
      <c r="Q1200" s="2">
        <f ca="1">DATEDIF(Sheet1[[#This Row],[policy_start_date]],TODAY(),"D")</f>
        <v>2006</v>
      </c>
      <c r="R1200" s="2">
        <f>YEAR(Sheet1[[#This Row],[policy_end_date]])</f>
        <v>2023</v>
      </c>
      <c r="S1200" s="2" t="str">
        <f>TEXT(Sheet1[[#This Row],[policy_end_date]],"mmm")</f>
        <v>May</v>
      </c>
      <c r="T1200" s="2" t="str">
        <f>IF(Sheet1[[#This Row],[status]]="Active","Active","Inactive")</f>
        <v>Active</v>
      </c>
      <c r="U1200" s="6">
        <f>Sheet1[[#This Row],[coverage_amount]]/Sheet1[[#This Row],[annual_premium]]</f>
        <v>105.03009065359203</v>
      </c>
    </row>
    <row r="1201" spans="1:21" x14ac:dyDescent="0.3">
      <c r="A1201" s="2" t="s">
        <v>2450</v>
      </c>
      <c r="B1201" s="2" t="s">
        <v>2451</v>
      </c>
      <c r="C1201" s="2" t="s">
        <v>35</v>
      </c>
      <c r="D1201" s="51">
        <v>879422.07</v>
      </c>
      <c r="E1201" s="51">
        <v>29437.68</v>
      </c>
      <c r="F1201" s="1">
        <v>44881</v>
      </c>
      <c r="G1201" s="1">
        <v>45388</v>
      </c>
      <c r="H1201" s="2" t="s">
        <v>744</v>
      </c>
      <c r="I1201" s="2" t="s">
        <v>13</v>
      </c>
      <c r="J1201">
        <f>Sheet1[[#This Row],[policy_end_date]]-Sheet1[[#This Row],[policy_start_date]]</f>
        <v>507</v>
      </c>
      <c r="K1201" s="5">
        <f>(Sheet1[[#This Row],[policy_end_date]]-Sheet1[[#This Row],[policy_start_date]])/365</f>
        <v>1.3890410958904109</v>
      </c>
      <c r="L1201" s="2" t="str">
        <f>IF(Sheet1[[#This Row],[coverage_amount]]&lt;300000,"Low",IF(Sheet1[[#This Row],[coverage_amount]]&lt;700000,"Medium","High"))</f>
        <v>High</v>
      </c>
      <c r="M1201" s="2" t="str">
        <f>IF(Sheet1[[#This Row],[annual_premium]]&lt;15000,"Low",IF(Sheet1[[#This Row],[annual_premium]]&lt;35000,"Medium","High"))</f>
        <v>Medium</v>
      </c>
      <c r="N1201" s="2">
        <f>YEAR(Sheet1[[#This Row],[policy_start_date]])</f>
        <v>2022</v>
      </c>
      <c r="O1201" s="2" t="str">
        <f>TEXT(Sheet1[[#This Row],[policy_start_date]],"mmm")</f>
        <v>Nov</v>
      </c>
      <c r="P1201" s="2" t="str">
        <f>"Q"&amp;ROUNDUP(MONTH(Sheet1[[#This Row],[policy_start_date]])/3,0)</f>
        <v>Q4</v>
      </c>
      <c r="Q1201" s="2">
        <f ca="1">DATEDIF(Sheet1[[#This Row],[policy_start_date]],TODAY(),"D")</f>
        <v>1351</v>
      </c>
      <c r="R1201" s="2">
        <f>YEAR(Sheet1[[#This Row],[policy_end_date]])</f>
        <v>2024</v>
      </c>
      <c r="S1201" s="2" t="str">
        <f>TEXT(Sheet1[[#This Row],[policy_end_date]],"mmm")</f>
        <v>Apr</v>
      </c>
      <c r="T1201" s="2" t="str">
        <f>IF(Sheet1[[#This Row],[status]]="Active","Active","Inactive")</f>
        <v>Active</v>
      </c>
      <c r="U1201" s="6">
        <f>Sheet1[[#This Row],[coverage_amount]]/Sheet1[[#This Row],[annual_premium]]</f>
        <v>29.874027776645441</v>
      </c>
    </row>
    <row r="1202" spans="1:21" x14ac:dyDescent="0.3">
      <c r="A1202" s="2" t="s">
        <v>2452</v>
      </c>
      <c r="B1202" s="2" t="s">
        <v>2453</v>
      </c>
      <c r="C1202" s="2" t="s">
        <v>16</v>
      </c>
      <c r="D1202" s="51">
        <v>265601.5</v>
      </c>
      <c r="E1202" s="51">
        <v>36382.18</v>
      </c>
      <c r="F1202" s="1">
        <v>44939</v>
      </c>
      <c r="G1202" s="1">
        <v>45149</v>
      </c>
      <c r="H1202" s="2" t="s">
        <v>93</v>
      </c>
      <c r="I1202" s="2" t="s">
        <v>18</v>
      </c>
      <c r="J1202">
        <f>Sheet1[[#This Row],[policy_end_date]]-Sheet1[[#This Row],[policy_start_date]]</f>
        <v>210</v>
      </c>
      <c r="K1202" s="5">
        <f>(Sheet1[[#This Row],[policy_end_date]]-Sheet1[[#This Row],[policy_start_date]])/365</f>
        <v>0.57534246575342463</v>
      </c>
      <c r="L1202" s="2" t="str">
        <f>IF(Sheet1[[#This Row],[coverage_amount]]&lt;300000,"Low",IF(Sheet1[[#This Row],[coverage_amount]]&lt;700000,"Medium","High"))</f>
        <v>Low</v>
      </c>
      <c r="M1202" s="2" t="str">
        <f>IF(Sheet1[[#This Row],[annual_premium]]&lt;15000,"Low",IF(Sheet1[[#This Row],[annual_premium]]&lt;35000,"Medium","High"))</f>
        <v>High</v>
      </c>
      <c r="N1202" s="2">
        <f>YEAR(Sheet1[[#This Row],[policy_start_date]])</f>
        <v>2023</v>
      </c>
      <c r="O1202" s="2" t="str">
        <f>TEXT(Sheet1[[#This Row],[policy_start_date]],"mmm")</f>
        <v>Jan</v>
      </c>
      <c r="P1202" s="2" t="str">
        <f>"Q"&amp;ROUNDUP(MONTH(Sheet1[[#This Row],[policy_start_date]])/3,0)</f>
        <v>Q1</v>
      </c>
      <c r="Q1202" s="2">
        <f ca="1">DATEDIF(Sheet1[[#This Row],[policy_start_date]],TODAY(),"D")</f>
        <v>1293</v>
      </c>
      <c r="R1202" s="2">
        <f>YEAR(Sheet1[[#This Row],[policy_end_date]])</f>
        <v>2023</v>
      </c>
      <c r="S1202" s="2" t="str">
        <f>TEXT(Sheet1[[#This Row],[policy_end_date]],"mmm")</f>
        <v>Aug</v>
      </c>
      <c r="T1202" s="2" t="str">
        <f>IF(Sheet1[[#This Row],[status]]="Active","Active","Inactive")</f>
        <v>Inactive</v>
      </c>
      <c r="U1202" s="6">
        <f>Sheet1[[#This Row],[coverage_amount]]/Sheet1[[#This Row],[annual_premium]]</f>
        <v>7.3003184526050937</v>
      </c>
    </row>
    <row r="1203" spans="1:21" x14ac:dyDescent="0.3">
      <c r="A1203" s="2" t="s">
        <v>2454</v>
      </c>
      <c r="B1203" s="2" t="s">
        <v>2455</v>
      </c>
      <c r="C1203" s="2" t="s">
        <v>11</v>
      </c>
      <c r="D1203" s="51">
        <v>554358.18999999994</v>
      </c>
      <c r="E1203" s="51">
        <v>48814.43</v>
      </c>
      <c r="F1203" s="1">
        <v>45040</v>
      </c>
      <c r="G1203" s="1">
        <v>45798</v>
      </c>
      <c r="H1203" s="2" t="s">
        <v>64</v>
      </c>
      <c r="I1203" s="2" t="s">
        <v>18</v>
      </c>
      <c r="J1203">
        <f>Sheet1[[#This Row],[policy_end_date]]-Sheet1[[#This Row],[policy_start_date]]</f>
        <v>758</v>
      </c>
      <c r="K1203" s="5">
        <f>(Sheet1[[#This Row],[policy_end_date]]-Sheet1[[#This Row],[policy_start_date]])/365</f>
        <v>2.0767123287671234</v>
      </c>
      <c r="L1203" s="2" t="str">
        <f>IF(Sheet1[[#This Row],[coverage_amount]]&lt;300000,"Low",IF(Sheet1[[#This Row],[coverage_amount]]&lt;700000,"Medium","High"))</f>
        <v>Medium</v>
      </c>
      <c r="M1203" s="2" t="str">
        <f>IF(Sheet1[[#This Row],[annual_premium]]&lt;15000,"Low",IF(Sheet1[[#This Row],[annual_premium]]&lt;35000,"Medium","High"))</f>
        <v>High</v>
      </c>
      <c r="N1203" s="2">
        <f>YEAR(Sheet1[[#This Row],[policy_start_date]])</f>
        <v>2023</v>
      </c>
      <c r="O1203" s="2" t="str">
        <f>TEXT(Sheet1[[#This Row],[policy_start_date]],"mmm")</f>
        <v>Apr</v>
      </c>
      <c r="P1203" s="2" t="str">
        <f>"Q"&amp;ROUNDUP(MONTH(Sheet1[[#This Row],[policy_start_date]])/3,0)</f>
        <v>Q2</v>
      </c>
      <c r="Q1203" s="2">
        <f ca="1">DATEDIF(Sheet1[[#This Row],[policy_start_date]],TODAY(),"D")</f>
        <v>1192</v>
      </c>
      <c r="R1203" s="2">
        <f>YEAR(Sheet1[[#This Row],[policy_end_date]])</f>
        <v>2025</v>
      </c>
      <c r="S1203" s="2" t="str">
        <f>TEXT(Sheet1[[#This Row],[policy_end_date]],"mmm")</f>
        <v>May</v>
      </c>
      <c r="T1203" s="2" t="str">
        <f>IF(Sheet1[[#This Row],[status]]="Active","Active","Inactive")</f>
        <v>Inactive</v>
      </c>
      <c r="U1203" s="6">
        <f>Sheet1[[#This Row],[coverage_amount]]/Sheet1[[#This Row],[annual_premium]]</f>
        <v>11.356440913066074</v>
      </c>
    </row>
    <row r="1204" spans="1:21" x14ac:dyDescent="0.3">
      <c r="A1204" s="2" t="s">
        <v>2456</v>
      </c>
      <c r="B1204" s="2" t="s">
        <v>2457</v>
      </c>
      <c r="C1204" s="2" t="s">
        <v>27</v>
      </c>
      <c r="D1204" s="51">
        <v>952432.81</v>
      </c>
      <c r="E1204" s="51">
        <v>39907.089999999997</v>
      </c>
      <c r="F1204" s="1">
        <v>45118</v>
      </c>
      <c r="G1204" s="1">
        <v>45675</v>
      </c>
      <c r="H1204" s="2" t="s">
        <v>635</v>
      </c>
      <c r="I1204" s="2" t="s">
        <v>18</v>
      </c>
      <c r="J1204">
        <f>Sheet1[[#This Row],[policy_end_date]]-Sheet1[[#This Row],[policy_start_date]]</f>
        <v>557</v>
      </c>
      <c r="K1204" s="5">
        <f>(Sheet1[[#This Row],[policy_end_date]]-Sheet1[[#This Row],[policy_start_date]])/365</f>
        <v>1.526027397260274</v>
      </c>
      <c r="L1204" s="2" t="str">
        <f>IF(Sheet1[[#This Row],[coverage_amount]]&lt;300000,"Low",IF(Sheet1[[#This Row],[coverage_amount]]&lt;700000,"Medium","High"))</f>
        <v>High</v>
      </c>
      <c r="M1204" s="2" t="str">
        <f>IF(Sheet1[[#This Row],[annual_premium]]&lt;15000,"Low",IF(Sheet1[[#This Row],[annual_premium]]&lt;35000,"Medium","High"))</f>
        <v>High</v>
      </c>
      <c r="N1204" s="2">
        <f>YEAR(Sheet1[[#This Row],[policy_start_date]])</f>
        <v>2023</v>
      </c>
      <c r="O1204" s="2" t="str">
        <f>TEXT(Sheet1[[#This Row],[policy_start_date]],"mmm")</f>
        <v>Jul</v>
      </c>
      <c r="P1204" s="2" t="str">
        <f>"Q"&amp;ROUNDUP(MONTH(Sheet1[[#This Row],[policy_start_date]])/3,0)</f>
        <v>Q3</v>
      </c>
      <c r="Q1204" s="2">
        <f ca="1">DATEDIF(Sheet1[[#This Row],[policy_start_date]],TODAY(),"D")</f>
        <v>1114</v>
      </c>
      <c r="R1204" s="2">
        <f>YEAR(Sheet1[[#This Row],[policy_end_date]])</f>
        <v>2025</v>
      </c>
      <c r="S1204" s="2" t="str">
        <f>TEXT(Sheet1[[#This Row],[policy_end_date]],"mmm")</f>
        <v>Jan</v>
      </c>
      <c r="T1204" s="2" t="str">
        <f>IF(Sheet1[[#This Row],[status]]="Active","Active","Inactive")</f>
        <v>Inactive</v>
      </c>
      <c r="U1204" s="6">
        <f>Sheet1[[#This Row],[coverage_amount]]/Sheet1[[#This Row],[annual_premium]]</f>
        <v>23.866255595183716</v>
      </c>
    </row>
    <row r="1205" spans="1:21" x14ac:dyDescent="0.3">
      <c r="A1205" s="2" t="s">
        <v>2458</v>
      </c>
      <c r="B1205" s="2" t="s">
        <v>2459</v>
      </c>
      <c r="C1205" s="2" t="s">
        <v>39</v>
      </c>
      <c r="D1205" s="51">
        <v>586379.06000000006</v>
      </c>
      <c r="E1205" s="51">
        <v>4088.97</v>
      </c>
      <c r="F1205" s="1">
        <v>45104</v>
      </c>
      <c r="G1205" s="1">
        <v>45538</v>
      </c>
      <c r="H1205" s="2" t="s">
        <v>158</v>
      </c>
      <c r="I1205" s="2" t="s">
        <v>13</v>
      </c>
      <c r="J1205">
        <f>Sheet1[[#This Row],[policy_end_date]]-Sheet1[[#This Row],[policy_start_date]]</f>
        <v>434</v>
      </c>
      <c r="K1205" s="5">
        <f>(Sheet1[[#This Row],[policy_end_date]]-Sheet1[[#This Row],[policy_start_date]])/365</f>
        <v>1.189041095890411</v>
      </c>
      <c r="L1205" s="2" t="str">
        <f>IF(Sheet1[[#This Row],[coverage_amount]]&lt;300000,"Low",IF(Sheet1[[#This Row],[coverage_amount]]&lt;700000,"Medium","High"))</f>
        <v>Medium</v>
      </c>
      <c r="M1205" s="2" t="str">
        <f>IF(Sheet1[[#This Row],[annual_premium]]&lt;15000,"Low",IF(Sheet1[[#This Row],[annual_premium]]&lt;35000,"Medium","High"))</f>
        <v>Low</v>
      </c>
      <c r="N1205" s="2">
        <f>YEAR(Sheet1[[#This Row],[policy_start_date]])</f>
        <v>2023</v>
      </c>
      <c r="O1205" s="2" t="str">
        <f>TEXT(Sheet1[[#This Row],[policy_start_date]],"mmm")</f>
        <v>Jun</v>
      </c>
      <c r="P1205" s="2" t="str">
        <f>"Q"&amp;ROUNDUP(MONTH(Sheet1[[#This Row],[policy_start_date]])/3,0)</f>
        <v>Q2</v>
      </c>
      <c r="Q1205" s="2">
        <f ca="1">DATEDIF(Sheet1[[#This Row],[policy_start_date]],TODAY(),"D")</f>
        <v>1128</v>
      </c>
      <c r="R1205" s="2">
        <f>YEAR(Sheet1[[#This Row],[policy_end_date]])</f>
        <v>2024</v>
      </c>
      <c r="S1205" s="2" t="str">
        <f>TEXT(Sheet1[[#This Row],[policy_end_date]],"mmm")</f>
        <v>Sep</v>
      </c>
      <c r="T1205" s="2" t="str">
        <f>IF(Sheet1[[#This Row],[status]]="Active","Active","Inactive")</f>
        <v>Active</v>
      </c>
      <c r="U1205" s="6">
        <f>Sheet1[[#This Row],[coverage_amount]]/Sheet1[[#This Row],[annual_premium]]</f>
        <v>143.40507756232012</v>
      </c>
    </row>
    <row r="1206" spans="1:21" x14ac:dyDescent="0.3">
      <c r="A1206" s="2" t="s">
        <v>2460</v>
      </c>
      <c r="B1206" s="2" t="s">
        <v>2461</v>
      </c>
      <c r="C1206" s="2" t="s">
        <v>11</v>
      </c>
      <c r="D1206" s="51">
        <v>639397.15</v>
      </c>
      <c r="E1206" s="51">
        <v>44201.31</v>
      </c>
      <c r="F1206" s="1">
        <v>45140</v>
      </c>
      <c r="G1206" s="1">
        <v>45486</v>
      </c>
      <c r="H1206" s="2" t="s">
        <v>2084</v>
      </c>
      <c r="I1206" s="2" t="s">
        <v>29</v>
      </c>
      <c r="J1206">
        <f>Sheet1[[#This Row],[policy_end_date]]-Sheet1[[#This Row],[policy_start_date]]</f>
        <v>346</v>
      </c>
      <c r="K1206" s="5">
        <f>(Sheet1[[#This Row],[policy_end_date]]-Sheet1[[#This Row],[policy_start_date]])/365</f>
        <v>0.94794520547945205</v>
      </c>
      <c r="L1206" s="2" t="str">
        <f>IF(Sheet1[[#This Row],[coverage_amount]]&lt;300000,"Low",IF(Sheet1[[#This Row],[coverage_amount]]&lt;700000,"Medium","High"))</f>
        <v>Medium</v>
      </c>
      <c r="M1206" s="2" t="str">
        <f>IF(Sheet1[[#This Row],[annual_premium]]&lt;15000,"Low",IF(Sheet1[[#This Row],[annual_premium]]&lt;35000,"Medium","High"))</f>
        <v>High</v>
      </c>
      <c r="N1206" s="2">
        <f>YEAR(Sheet1[[#This Row],[policy_start_date]])</f>
        <v>2023</v>
      </c>
      <c r="O1206" s="2" t="str">
        <f>TEXT(Sheet1[[#This Row],[policy_start_date]],"mmm")</f>
        <v>Aug</v>
      </c>
      <c r="P1206" s="2" t="str">
        <f>"Q"&amp;ROUNDUP(MONTH(Sheet1[[#This Row],[policy_start_date]])/3,0)</f>
        <v>Q3</v>
      </c>
      <c r="Q1206" s="2">
        <f ca="1">DATEDIF(Sheet1[[#This Row],[policy_start_date]],TODAY(),"D")</f>
        <v>1092</v>
      </c>
      <c r="R1206" s="2">
        <f>YEAR(Sheet1[[#This Row],[policy_end_date]])</f>
        <v>2024</v>
      </c>
      <c r="S1206" s="2" t="str">
        <f>TEXT(Sheet1[[#This Row],[policy_end_date]],"mmm")</f>
        <v>Jul</v>
      </c>
      <c r="T1206" s="2" t="str">
        <f>IF(Sheet1[[#This Row],[status]]="Active","Active","Inactive")</f>
        <v>Inactive</v>
      </c>
      <c r="U1206" s="6">
        <f>Sheet1[[#This Row],[coverage_amount]]/Sheet1[[#This Row],[annual_premium]]</f>
        <v>14.465570138079618</v>
      </c>
    </row>
    <row r="1207" spans="1:21" x14ac:dyDescent="0.3">
      <c r="A1207" s="2" t="s">
        <v>2462</v>
      </c>
      <c r="B1207" s="2" t="s">
        <v>2463</v>
      </c>
      <c r="C1207" s="2" t="s">
        <v>11</v>
      </c>
      <c r="D1207" s="51">
        <v>596678.19999999995</v>
      </c>
      <c r="E1207" s="51">
        <v>13606.75</v>
      </c>
      <c r="F1207" s="1">
        <v>45328</v>
      </c>
      <c r="G1207" s="1">
        <v>45781</v>
      </c>
      <c r="H1207" s="2" t="s">
        <v>348</v>
      </c>
      <c r="I1207" s="2" t="s">
        <v>18</v>
      </c>
      <c r="J1207">
        <f>Sheet1[[#This Row],[policy_end_date]]-Sheet1[[#This Row],[policy_start_date]]</f>
        <v>453</v>
      </c>
      <c r="K1207" s="5">
        <f>(Sheet1[[#This Row],[policy_end_date]]-Sheet1[[#This Row],[policy_start_date]])/365</f>
        <v>1.2410958904109588</v>
      </c>
      <c r="L1207" s="2" t="str">
        <f>IF(Sheet1[[#This Row],[coverage_amount]]&lt;300000,"Low",IF(Sheet1[[#This Row],[coverage_amount]]&lt;700000,"Medium","High"))</f>
        <v>Medium</v>
      </c>
      <c r="M1207" s="2" t="str">
        <f>IF(Sheet1[[#This Row],[annual_premium]]&lt;15000,"Low",IF(Sheet1[[#This Row],[annual_premium]]&lt;35000,"Medium","High"))</f>
        <v>Low</v>
      </c>
      <c r="N1207" s="2">
        <f>YEAR(Sheet1[[#This Row],[policy_start_date]])</f>
        <v>2024</v>
      </c>
      <c r="O1207" s="2" t="str">
        <f>TEXT(Sheet1[[#This Row],[policy_start_date]],"mmm")</f>
        <v>Feb</v>
      </c>
      <c r="P1207" s="2" t="str">
        <f>"Q"&amp;ROUNDUP(MONTH(Sheet1[[#This Row],[policy_start_date]])/3,0)</f>
        <v>Q1</v>
      </c>
      <c r="Q1207" s="2">
        <f ca="1">DATEDIF(Sheet1[[#This Row],[policy_start_date]],TODAY(),"D")</f>
        <v>904</v>
      </c>
      <c r="R1207" s="2">
        <f>YEAR(Sheet1[[#This Row],[policy_end_date]])</f>
        <v>2025</v>
      </c>
      <c r="S1207" s="2" t="str">
        <f>TEXT(Sheet1[[#This Row],[policy_end_date]],"mmm")</f>
        <v>May</v>
      </c>
      <c r="T1207" s="2" t="str">
        <f>IF(Sheet1[[#This Row],[status]]="Active","Active","Inactive")</f>
        <v>Inactive</v>
      </c>
      <c r="U1207" s="6">
        <f>Sheet1[[#This Row],[coverage_amount]]/Sheet1[[#This Row],[annual_premium]]</f>
        <v>43.851632461829603</v>
      </c>
    </row>
    <row r="1208" spans="1:21" x14ac:dyDescent="0.3">
      <c r="A1208" s="2" t="s">
        <v>2464</v>
      </c>
      <c r="B1208" s="2" t="s">
        <v>2465</v>
      </c>
      <c r="C1208" s="2" t="s">
        <v>16</v>
      </c>
      <c r="D1208" s="51">
        <v>182524.41</v>
      </c>
      <c r="E1208" s="51">
        <v>22778.27</v>
      </c>
      <c r="F1208" s="1">
        <v>45361</v>
      </c>
      <c r="G1208" s="1">
        <v>45526</v>
      </c>
      <c r="H1208" s="2" t="s">
        <v>640</v>
      </c>
      <c r="I1208" s="2" t="s">
        <v>13</v>
      </c>
      <c r="J1208">
        <f>Sheet1[[#This Row],[policy_end_date]]-Sheet1[[#This Row],[policy_start_date]]</f>
        <v>165</v>
      </c>
      <c r="K1208" s="5">
        <f>(Sheet1[[#This Row],[policy_end_date]]-Sheet1[[#This Row],[policy_start_date]])/365</f>
        <v>0.45205479452054792</v>
      </c>
      <c r="L1208" s="2" t="str">
        <f>IF(Sheet1[[#This Row],[coverage_amount]]&lt;300000,"Low",IF(Sheet1[[#This Row],[coverage_amount]]&lt;700000,"Medium","High"))</f>
        <v>Low</v>
      </c>
      <c r="M1208" s="2" t="str">
        <f>IF(Sheet1[[#This Row],[annual_premium]]&lt;15000,"Low",IF(Sheet1[[#This Row],[annual_premium]]&lt;35000,"Medium","High"))</f>
        <v>Medium</v>
      </c>
      <c r="N1208" s="2">
        <f>YEAR(Sheet1[[#This Row],[policy_start_date]])</f>
        <v>2024</v>
      </c>
      <c r="O1208" s="2" t="str">
        <f>TEXT(Sheet1[[#This Row],[policy_start_date]],"mmm")</f>
        <v>Mar</v>
      </c>
      <c r="P1208" s="2" t="str">
        <f>"Q"&amp;ROUNDUP(MONTH(Sheet1[[#This Row],[policy_start_date]])/3,0)</f>
        <v>Q1</v>
      </c>
      <c r="Q1208" s="2">
        <f ca="1">DATEDIF(Sheet1[[#This Row],[policy_start_date]],TODAY(),"D")</f>
        <v>871</v>
      </c>
      <c r="R1208" s="2">
        <f>YEAR(Sheet1[[#This Row],[policy_end_date]])</f>
        <v>2024</v>
      </c>
      <c r="S1208" s="2" t="str">
        <f>TEXT(Sheet1[[#This Row],[policy_end_date]],"mmm")</f>
        <v>Aug</v>
      </c>
      <c r="T1208" s="2" t="str">
        <f>IF(Sheet1[[#This Row],[status]]="Active","Active","Inactive")</f>
        <v>Active</v>
      </c>
      <c r="U1208" s="6">
        <f>Sheet1[[#This Row],[coverage_amount]]/Sheet1[[#This Row],[annual_premium]]</f>
        <v>8.0130936194891014</v>
      </c>
    </row>
    <row r="1209" spans="1:21" x14ac:dyDescent="0.3">
      <c r="A1209" s="2" t="s">
        <v>2466</v>
      </c>
      <c r="B1209" s="2" t="s">
        <v>2467</v>
      </c>
      <c r="C1209" s="2" t="s">
        <v>16</v>
      </c>
      <c r="D1209" s="51">
        <v>860796.79</v>
      </c>
      <c r="E1209" s="51">
        <v>3315</v>
      </c>
      <c r="F1209" s="1">
        <v>44612</v>
      </c>
      <c r="G1209" s="1">
        <v>44672</v>
      </c>
      <c r="H1209" s="2" t="s">
        <v>40</v>
      </c>
      <c r="I1209" s="2" t="s">
        <v>13</v>
      </c>
      <c r="J1209">
        <f>Sheet1[[#This Row],[policy_end_date]]-Sheet1[[#This Row],[policy_start_date]]</f>
        <v>60</v>
      </c>
      <c r="K1209" s="5">
        <f>(Sheet1[[#This Row],[policy_end_date]]-Sheet1[[#This Row],[policy_start_date]])/365</f>
        <v>0.16438356164383561</v>
      </c>
      <c r="L1209" s="2" t="str">
        <f>IF(Sheet1[[#This Row],[coverage_amount]]&lt;300000,"Low",IF(Sheet1[[#This Row],[coverage_amount]]&lt;700000,"Medium","High"))</f>
        <v>High</v>
      </c>
      <c r="M1209" s="2" t="str">
        <f>IF(Sheet1[[#This Row],[annual_premium]]&lt;15000,"Low",IF(Sheet1[[#This Row],[annual_premium]]&lt;35000,"Medium","High"))</f>
        <v>Low</v>
      </c>
      <c r="N1209" s="2">
        <f>YEAR(Sheet1[[#This Row],[policy_start_date]])</f>
        <v>2022</v>
      </c>
      <c r="O1209" s="2" t="str">
        <f>TEXT(Sheet1[[#This Row],[policy_start_date]],"mmm")</f>
        <v>Feb</v>
      </c>
      <c r="P1209" s="2" t="str">
        <f>"Q"&amp;ROUNDUP(MONTH(Sheet1[[#This Row],[policy_start_date]])/3,0)</f>
        <v>Q1</v>
      </c>
      <c r="Q1209" s="2">
        <f ca="1">DATEDIF(Sheet1[[#This Row],[policy_start_date]],TODAY(),"D")</f>
        <v>1620</v>
      </c>
      <c r="R1209" s="2">
        <f>YEAR(Sheet1[[#This Row],[policy_end_date]])</f>
        <v>2022</v>
      </c>
      <c r="S1209" s="2" t="str">
        <f>TEXT(Sheet1[[#This Row],[policy_end_date]],"mmm")</f>
        <v>Apr</v>
      </c>
      <c r="T1209" s="2" t="str">
        <f>IF(Sheet1[[#This Row],[status]]="Active","Active","Inactive")</f>
        <v>Active</v>
      </c>
      <c r="U1209" s="6">
        <f>Sheet1[[#This Row],[coverage_amount]]/Sheet1[[#This Row],[annual_premium]]</f>
        <v>259.66720663650079</v>
      </c>
    </row>
    <row r="1210" spans="1:21" x14ac:dyDescent="0.3">
      <c r="A1210" s="2" t="s">
        <v>2468</v>
      </c>
      <c r="B1210" s="2" t="s">
        <v>2469</v>
      </c>
      <c r="C1210" s="2" t="s">
        <v>35</v>
      </c>
      <c r="D1210" s="51">
        <v>266908.53000000003</v>
      </c>
      <c r="E1210" s="51">
        <v>30051.85</v>
      </c>
      <c r="F1210" s="1">
        <v>45181</v>
      </c>
      <c r="G1210" s="1">
        <v>45760</v>
      </c>
      <c r="H1210" s="2" t="s">
        <v>620</v>
      </c>
      <c r="I1210" s="2" t="s">
        <v>18</v>
      </c>
      <c r="J1210">
        <f>Sheet1[[#This Row],[policy_end_date]]-Sheet1[[#This Row],[policy_start_date]]</f>
        <v>579</v>
      </c>
      <c r="K1210" s="5">
        <f>(Sheet1[[#This Row],[policy_end_date]]-Sheet1[[#This Row],[policy_start_date]])/365</f>
        <v>1.5863013698630137</v>
      </c>
      <c r="L1210" s="2" t="str">
        <f>IF(Sheet1[[#This Row],[coverage_amount]]&lt;300000,"Low",IF(Sheet1[[#This Row],[coverage_amount]]&lt;700000,"Medium","High"))</f>
        <v>Low</v>
      </c>
      <c r="M1210" s="2" t="str">
        <f>IF(Sheet1[[#This Row],[annual_premium]]&lt;15000,"Low",IF(Sheet1[[#This Row],[annual_premium]]&lt;35000,"Medium","High"))</f>
        <v>Medium</v>
      </c>
      <c r="N1210" s="2">
        <f>YEAR(Sheet1[[#This Row],[policy_start_date]])</f>
        <v>2023</v>
      </c>
      <c r="O1210" s="2" t="str">
        <f>TEXT(Sheet1[[#This Row],[policy_start_date]],"mmm")</f>
        <v>Sep</v>
      </c>
      <c r="P1210" s="2" t="str">
        <f>"Q"&amp;ROUNDUP(MONTH(Sheet1[[#This Row],[policy_start_date]])/3,0)</f>
        <v>Q3</v>
      </c>
      <c r="Q1210" s="2">
        <f ca="1">DATEDIF(Sheet1[[#This Row],[policy_start_date]],TODAY(),"D")</f>
        <v>1051</v>
      </c>
      <c r="R1210" s="2">
        <f>YEAR(Sheet1[[#This Row],[policy_end_date]])</f>
        <v>2025</v>
      </c>
      <c r="S1210" s="2" t="str">
        <f>TEXT(Sheet1[[#This Row],[policy_end_date]],"mmm")</f>
        <v>Apr</v>
      </c>
      <c r="T1210" s="2" t="str">
        <f>IF(Sheet1[[#This Row],[status]]="Active","Active","Inactive")</f>
        <v>Inactive</v>
      </c>
      <c r="U1210" s="6">
        <f>Sheet1[[#This Row],[coverage_amount]]/Sheet1[[#This Row],[annual_premium]]</f>
        <v>8.8816006335716455</v>
      </c>
    </row>
    <row r="1211" spans="1:21" x14ac:dyDescent="0.3">
      <c r="A1211" s="2" t="s">
        <v>2470</v>
      </c>
      <c r="B1211" s="2" t="s">
        <v>247</v>
      </c>
      <c r="C1211" s="2" t="s">
        <v>11</v>
      </c>
      <c r="D1211" s="51">
        <v>308100.55</v>
      </c>
      <c r="E1211" s="51">
        <v>38053.410000000003</v>
      </c>
      <c r="F1211" s="1">
        <v>44345</v>
      </c>
      <c r="G1211" s="1">
        <v>45372</v>
      </c>
      <c r="H1211" s="2" t="s">
        <v>1223</v>
      </c>
      <c r="I1211" s="2" t="s">
        <v>18</v>
      </c>
      <c r="J1211">
        <f>Sheet1[[#This Row],[policy_end_date]]-Sheet1[[#This Row],[policy_start_date]]</f>
        <v>1027</v>
      </c>
      <c r="K1211" s="5">
        <f>(Sheet1[[#This Row],[policy_end_date]]-Sheet1[[#This Row],[policy_start_date]])/365</f>
        <v>2.8136986301369862</v>
      </c>
      <c r="L1211" s="2" t="str">
        <f>IF(Sheet1[[#This Row],[coverage_amount]]&lt;300000,"Low",IF(Sheet1[[#This Row],[coverage_amount]]&lt;700000,"Medium","High"))</f>
        <v>Medium</v>
      </c>
      <c r="M1211" s="2" t="str">
        <f>IF(Sheet1[[#This Row],[annual_premium]]&lt;15000,"Low",IF(Sheet1[[#This Row],[annual_premium]]&lt;35000,"Medium","High"))</f>
        <v>High</v>
      </c>
      <c r="N1211" s="2">
        <f>YEAR(Sheet1[[#This Row],[policy_start_date]])</f>
        <v>2021</v>
      </c>
      <c r="O1211" s="2" t="str">
        <f>TEXT(Sheet1[[#This Row],[policy_start_date]],"mmm")</f>
        <v>May</v>
      </c>
      <c r="P1211" s="2" t="str">
        <f>"Q"&amp;ROUNDUP(MONTH(Sheet1[[#This Row],[policy_start_date]])/3,0)</f>
        <v>Q2</v>
      </c>
      <c r="Q1211" s="2">
        <f ca="1">DATEDIF(Sheet1[[#This Row],[policy_start_date]],TODAY(),"D")</f>
        <v>1887</v>
      </c>
      <c r="R1211" s="2">
        <f>YEAR(Sheet1[[#This Row],[policy_end_date]])</f>
        <v>2024</v>
      </c>
      <c r="S1211" s="2" t="str">
        <f>TEXT(Sheet1[[#This Row],[policy_end_date]],"mmm")</f>
        <v>Mar</v>
      </c>
      <c r="T1211" s="2" t="str">
        <f>IF(Sheet1[[#This Row],[status]]="Active","Active","Inactive")</f>
        <v>Inactive</v>
      </c>
      <c r="U1211" s="6">
        <f>Sheet1[[#This Row],[coverage_amount]]/Sheet1[[#This Row],[annual_premium]]</f>
        <v>8.0965293254927726</v>
      </c>
    </row>
    <row r="1212" spans="1:21" x14ac:dyDescent="0.3">
      <c r="A1212" s="2" t="s">
        <v>2471</v>
      </c>
      <c r="B1212" s="2" t="s">
        <v>1189</v>
      </c>
      <c r="C1212" s="2" t="s">
        <v>39</v>
      </c>
      <c r="D1212" s="51">
        <v>761070.7</v>
      </c>
      <c r="E1212" s="51">
        <v>26673.94</v>
      </c>
      <c r="F1212" s="1">
        <v>45130</v>
      </c>
      <c r="G1212" s="1">
        <v>45777</v>
      </c>
      <c r="H1212" s="2" t="s">
        <v>574</v>
      </c>
      <c r="I1212" s="2" t="s">
        <v>18</v>
      </c>
      <c r="J1212">
        <f>Sheet1[[#This Row],[policy_end_date]]-Sheet1[[#This Row],[policy_start_date]]</f>
        <v>647</v>
      </c>
      <c r="K1212" s="5">
        <f>(Sheet1[[#This Row],[policy_end_date]]-Sheet1[[#This Row],[policy_start_date]])/365</f>
        <v>1.7726027397260273</v>
      </c>
      <c r="L1212" s="2" t="str">
        <f>IF(Sheet1[[#This Row],[coverage_amount]]&lt;300000,"Low",IF(Sheet1[[#This Row],[coverage_amount]]&lt;700000,"Medium","High"))</f>
        <v>High</v>
      </c>
      <c r="M1212" s="2" t="str">
        <f>IF(Sheet1[[#This Row],[annual_premium]]&lt;15000,"Low",IF(Sheet1[[#This Row],[annual_premium]]&lt;35000,"Medium","High"))</f>
        <v>Medium</v>
      </c>
      <c r="N1212" s="2">
        <f>YEAR(Sheet1[[#This Row],[policy_start_date]])</f>
        <v>2023</v>
      </c>
      <c r="O1212" s="2" t="str">
        <f>TEXT(Sheet1[[#This Row],[policy_start_date]],"mmm")</f>
        <v>Jul</v>
      </c>
      <c r="P1212" s="2" t="str">
        <f>"Q"&amp;ROUNDUP(MONTH(Sheet1[[#This Row],[policy_start_date]])/3,0)</f>
        <v>Q3</v>
      </c>
      <c r="Q1212" s="2">
        <f ca="1">DATEDIF(Sheet1[[#This Row],[policy_start_date]],TODAY(),"D")</f>
        <v>1102</v>
      </c>
      <c r="R1212" s="2">
        <f>YEAR(Sheet1[[#This Row],[policy_end_date]])</f>
        <v>2025</v>
      </c>
      <c r="S1212" s="2" t="str">
        <f>TEXT(Sheet1[[#This Row],[policy_end_date]],"mmm")</f>
        <v>Apr</v>
      </c>
      <c r="T1212" s="2" t="str">
        <f>IF(Sheet1[[#This Row],[status]]="Active","Active","Inactive")</f>
        <v>Inactive</v>
      </c>
      <c r="U1212" s="6">
        <f>Sheet1[[#This Row],[coverage_amount]]/Sheet1[[#This Row],[annual_premium]]</f>
        <v>28.532369046342609</v>
      </c>
    </row>
    <row r="1213" spans="1:21" x14ac:dyDescent="0.3">
      <c r="A1213" s="2" t="s">
        <v>2472</v>
      </c>
      <c r="B1213" s="2" t="s">
        <v>521</v>
      </c>
      <c r="C1213" s="2" t="s">
        <v>16</v>
      </c>
      <c r="D1213" s="51">
        <v>405243.12</v>
      </c>
      <c r="E1213" s="51">
        <v>20418.98</v>
      </c>
      <c r="F1213" s="1">
        <v>45025</v>
      </c>
      <c r="G1213" s="1">
        <v>45765</v>
      </c>
      <c r="H1213" s="2" t="s">
        <v>762</v>
      </c>
      <c r="I1213" s="2" t="s">
        <v>13</v>
      </c>
      <c r="J1213">
        <f>Sheet1[[#This Row],[policy_end_date]]-Sheet1[[#This Row],[policy_start_date]]</f>
        <v>740</v>
      </c>
      <c r="K1213" s="5">
        <f>(Sheet1[[#This Row],[policy_end_date]]-Sheet1[[#This Row],[policy_start_date]])/365</f>
        <v>2.0273972602739727</v>
      </c>
      <c r="L1213" s="2" t="str">
        <f>IF(Sheet1[[#This Row],[coverage_amount]]&lt;300000,"Low",IF(Sheet1[[#This Row],[coverage_amount]]&lt;700000,"Medium","High"))</f>
        <v>Medium</v>
      </c>
      <c r="M1213" s="2" t="str">
        <f>IF(Sheet1[[#This Row],[annual_premium]]&lt;15000,"Low",IF(Sheet1[[#This Row],[annual_premium]]&lt;35000,"Medium","High"))</f>
        <v>Medium</v>
      </c>
      <c r="N1213" s="2">
        <f>YEAR(Sheet1[[#This Row],[policy_start_date]])</f>
        <v>2023</v>
      </c>
      <c r="O1213" s="2" t="str">
        <f>TEXT(Sheet1[[#This Row],[policy_start_date]],"mmm")</f>
        <v>Apr</v>
      </c>
      <c r="P1213" s="2" t="str">
        <f>"Q"&amp;ROUNDUP(MONTH(Sheet1[[#This Row],[policy_start_date]])/3,0)</f>
        <v>Q2</v>
      </c>
      <c r="Q1213" s="2">
        <f ca="1">DATEDIF(Sheet1[[#This Row],[policy_start_date]],TODAY(),"D")</f>
        <v>1207</v>
      </c>
      <c r="R1213" s="2">
        <f>YEAR(Sheet1[[#This Row],[policy_end_date]])</f>
        <v>2025</v>
      </c>
      <c r="S1213" s="2" t="str">
        <f>TEXT(Sheet1[[#This Row],[policy_end_date]],"mmm")</f>
        <v>Apr</v>
      </c>
      <c r="T1213" s="2" t="str">
        <f>IF(Sheet1[[#This Row],[status]]="Active","Active","Inactive")</f>
        <v>Active</v>
      </c>
      <c r="U1213" s="6">
        <f>Sheet1[[#This Row],[coverage_amount]]/Sheet1[[#This Row],[annual_premium]]</f>
        <v>19.846393894308139</v>
      </c>
    </row>
    <row r="1214" spans="1:21" x14ac:dyDescent="0.3">
      <c r="A1214" s="2" t="s">
        <v>2473</v>
      </c>
      <c r="B1214" s="2" t="s">
        <v>476</v>
      </c>
      <c r="C1214" s="2" t="s">
        <v>35</v>
      </c>
      <c r="D1214" s="51">
        <v>373562.11</v>
      </c>
      <c r="E1214" s="51">
        <v>8263.26</v>
      </c>
      <c r="F1214" s="1">
        <v>45294</v>
      </c>
      <c r="G1214" s="1">
        <v>45585</v>
      </c>
      <c r="H1214" s="2" t="s">
        <v>655</v>
      </c>
      <c r="I1214" s="2" t="s">
        <v>13</v>
      </c>
      <c r="J1214">
        <f>Sheet1[[#This Row],[policy_end_date]]-Sheet1[[#This Row],[policy_start_date]]</f>
        <v>291</v>
      </c>
      <c r="K1214" s="5">
        <f>(Sheet1[[#This Row],[policy_end_date]]-Sheet1[[#This Row],[policy_start_date]])/365</f>
        <v>0.79726027397260268</v>
      </c>
      <c r="L1214" s="2" t="str">
        <f>IF(Sheet1[[#This Row],[coverage_amount]]&lt;300000,"Low",IF(Sheet1[[#This Row],[coverage_amount]]&lt;700000,"Medium","High"))</f>
        <v>Medium</v>
      </c>
      <c r="M1214" s="2" t="str">
        <f>IF(Sheet1[[#This Row],[annual_premium]]&lt;15000,"Low",IF(Sheet1[[#This Row],[annual_premium]]&lt;35000,"Medium","High"))</f>
        <v>Low</v>
      </c>
      <c r="N1214" s="2">
        <f>YEAR(Sheet1[[#This Row],[policy_start_date]])</f>
        <v>2024</v>
      </c>
      <c r="O1214" s="2" t="str">
        <f>TEXT(Sheet1[[#This Row],[policy_start_date]],"mmm")</f>
        <v>Jan</v>
      </c>
      <c r="P1214" s="2" t="str">
        <f>"Q"&amp;ROUNDUP(MONTH(Sheet1[[#This Row],[policy_start_date]])/3,0)</f>
        <v>Q1</v>
      </c>
      <c r="Q1214" s="2">
        <f ca="1">DATEDIF(Sheet1[[#This Row],[policy_start_date]],TODAY(),"D")</f>
        <v>938</v>
      </c>
      <c r="R1214" s="2">
        <f>YEAR(Sheet1[[#This Row],[policy_end_date]])</f>
        <v>2024</v>
      </c>
      <c r="S1214" s="2" t="str">
        <f>TEXT(Sheet1[[#This Row],[policy_end_date]],"mmm")</f>
        <v>Oct</v>
      </c>
      <c r="T1214" s="2" t="str">
        <f>IF(Sheet1[[#This Row],[status]]="Active","Active","Inactive")</f>
        <v>Active</v>
      </c>
      <c r="U1214" s="6">
        <f>Sheet1[[#This Row],[coverage_amount]]/Sheet1[[#This Row],[annual_premium]]</f>
        <v>45.20759482335059</v>
      </c>
    </row>
    <row r="1215" spans="1:21" x14ac:dyDescent="0.3">
      <c r="A1215" s="2" t="s">
        <v>2474</v>
      </c>
      <c r="B1215" s="2" t="s">
        <v>2101</v>
      </c>
      <c r="C1215" s="2" t="s">
        <v>11</v>
      </c>
      <c r="D1215" s="51">
        <v>827715.12</v>
      </c>
      <c r="E1215" s="51">
        <v>10413.17</v>
      </c>
      <c r="F1215" s="1">
        <v>45166</v>
      </c>
      <c r="G1215" s="1">
        <v>45346</v>
      </c>
      <c r="H1215" s="2" t="s">
        <v>1213</v>
      </c>
      <c r="I1215" s="2" t="s">
        <v>13</v>
      </c>
      <c r="J1215">
        <f>Sheet1[[#This Row],[policy_end_date]]-Sheet1[[#This Row],[policy_start_date]]</f>
        <v>180</v>
      </c>
      <c r="K1215" s="5">
        <f>(Sheet1[[#This Row],[policy_end_date]]-Sheet1[[#This Row],[policy_start_date]])/365</f>
        <v>0.49315068493150682</v>
      </c>
      <c r="L1215" s="2" t="str">
        <f>IF(Sheet1[[#This Row],[coverage_amount]]&lt;300000,"Low",IF(Sheet1[[#This Row],[coverage_amount]]&lt;700000,"Medium","High"))</f>
        <v>High</v>
      </c>
      <c r="M1215" s="2" t="str">
        <f>IF(Sheet1[[#This Row],[annual_premium]]&lt;15000,"Low",IF(Sheet1[[#This Row],[annual_premium]]&lt;35000,"Medium","High"))</f>
        <v>Low</v>
      </c>
      <c r="N1215" s="2">
        <f>YEAR(Sheet1[[#This Row],[policy_start_date]])</f>
        <v>2023</v>
      </c>
      <c r="O1215" s="2" t="str">
        <f>TEXT(Sheet1[[#This Row],[policy_start_date]],"mmm")</f>
        <v>Aug</v>
      </c>
      <c r="P1215" s="2" t="str">
        <f>"Q"&amp;ROUNDUP(MONTH(Sheet1[[#This Row],[policy_start_date]])/3,0)</f>
        <v>Q3</v>
      </c>
      <c r="Q1215" s="2">
        <f ca="1">DATEDIF(Sheet1[[#This Row],[policy_start_date]],TODAY(),"D")</f>
        <v>1066</v>
      </c>
      <c r="R1215" s="2">
        <f>YEAR(Sheet1[[#This Row],[policy_end_date]])</f>
        <v>2024</v>
      </c>
      <c r="S1215" s="2" t="str">
        <f>TEXT(Sheet1[[#This Row],[policy_end_date]],"mmm")</f>
        <v>Feb</v>
      </c>
      <c r="T1215" s="2" t="str">
        <f>IF(Sheet1[[#This Row],[status]]="Active","Active","Inactive")</f>
        <v>Active</v>
      </c>
      <c r="U1215" s="6">
        <f>Sheet1[[#This Row],[coverage_amount]]/Sheet1[[#This Row],[annual_premium]]</f>
        <v>79.487333828219462</v>
      </c>
    </row>
    <row r="1216" spans="1:21" x14ac:dyDescent="0.3">
      <c r="A1216" s="2" t="s">
        <v>2475</v>
      </c>
      <c r="B1216" s="2" t="s">
        <v>323</v>
      </c>
      <c r="C1216" s="2" t="s">
        <v>27</v>
      </c>
      <c r="D1216" s="51">
        <v>615659.31000000006</v>
      </c>
      <c r="E1216" s="51">
        <v>18926.990000000002</v>
      </c>
      <c r="F1216" s="1">
        <v>45076</v>
      </c>
      <c r="G1216" s="1">
        <v>45782</v>
      </c>
      <c r="H1216" s="2" t="s">
        <v>429</v>
      </c>
      <c r="I1216" s="2" t="s">
        <v>13</v>
      </c>
      <c r="J1216">
        <f>Sheet1[[#This Row],[policy_end_date]]-Sheet1[[#This Row],[policy_start_date]]</f>
        <v>706</v>
      </c>
      <c r="K1216" s="5">
        <f>(Sheet1[[#This Row],[policy_end_date]]-Sheet1[[#This Row],[policy_start_date]])/365</f>
        <v>1.9342465753424658</v>
      </c>
      <c r="L1216" s="2" t="str">
        <f>IF(Sheet1[[#This Row],[coverage_amount]]&lt;300000,"Low",IF(Sheet1[[#This Row],[coverage_amount]]&lt;700000,"Medium","High"))</f>
        <v>Medium</v>
      </c>
      <c r="M1216" s="2" t="str">
        <f>IF(Sheet1[[#This Row],[annual_premium]]&lt;15000,"Low",IF(Sheet1[[#This Row],[annual_premium]]&lt;35000,"Medium","High"))</f>
        <v>Medium</v>
      </c>
      <c r="N1216" s="2">
        <f>YEAR(Sheet1[[#This Row],[policy_start_date]])</f>
        <v>2023</v>
      </c>
      <c r="O1216" s="2" t="str">
        <f>TEXT(Sheet1[[#This Row],[policy_start_date]],"mmm")</f>
        <v>May</v>
      </c>
      <c r="P1216" s="2" t="str">
        <f>"Q"&amp;ROUNDUP(MONTH(Sheet1[[#This Row],[policy_start_date]])/3,0)</f>
        <v>Q2</v>
      </c>
      <c r="Q1216" s="2">
        <f ca="1">DATEDIF(Sheet1[[#This Row],[policy_start_date]],TODAY(),"D")</f>
        <v>1156</v>
      </c>
      <c r="R1216" s="2">
        <f>YEAR(Sheet1[[#This Row],[policy_end_date]])</f>
        <v>2025</v>
      </c>
      <c r="S1216" s="2" t="str">
        <f>TEXT(Sheet1[[#This Row],[policy_end_date]],"mmm")</f>
        <v>May</v>
      </c>
      <c r="T1216" s="2" t="str">
        <f>IF(Sheet1[[#This Row],[status]]="Active","Active","Inactive")</f>
        <v>Active</v>
      </c>
      <c r="U1216" s="6">
        <f>Sheet1[[#This Row],[coverage_amount]]/Sheet1[[#This Row],[annual_premium]]</f>
        <v>32.528115141393322</v>
      </c>
    </row>
    <row r="1217" spans="1:21" x14ac:dyDescent="0.3">
      <c r="A1217" s="2" t="s">
        <v>2476</v>
      </c>
      <c r="B1217" s="2" t="s">
        <v>2477</v>
      </c>
      <c r="C1217" s="2" t="s">
        <v>11</v>
      </c>
      <c r="D1217" s="51">
        <v>830582.82</v>
      </c>
      <c r="E1217" s="51">
        <v>20062.68</v>
      </c>
      <c r="F1217" s="1">
        <v>44936</v>
      </c>
      <c r="G1217" s="1">
        <v>45845</v>
      </c>
      <c r="H1217" s="2" t="s">
        <v>93</v>
      </c>
      <c r="I1217" s="2" t="s">
        <v>29</v>
      </c>
      <c r="J1217">
        <f>Sheet1[[#This Row],[policy_end_date]]-Sheet1[[#This Row],[policy_start_date]]</f>
        <v>909</v>
      </c>
      <c r="K1217" s="5">
        <f>(Sheet1[[#This Row],[policy_end_date]]-Sheet1[[#This Row],[policy_start_date]])/365</f>
        <v>2.4904109589041097</v>
      </c>
      <c r="L1217" s="2" t="str">
        <f>IF(Sheet1[[#This Row],[coverage_amount]]&lt;300000,"Low",IF(Sheet1[[#This Row],[coverage_amount]]&lt;700000,"Medium","High"))</f>
        <v>High</v>
      </c>
      <c r="M1217" s="2" t="str">
        <f>IF(Sheet1[[#This Row],[annual_premium]]&lt;15000,"Low",IF(Sheet1[[#This Row],[annual_premium]]&lt;35000,"Medium","High"))</f>
        <v>Medium</v>
      </c>
      <c r="N1217" s="2">
        <f>YEAR(Sheet1[[#This Row],[policy_start_date]])</f>
        <v>2023</v>
      </c>
      <c r="O1217" s="2" t="str">
        <f>TEXT(Sheet1[[#This Row],[policy_start_date]],"mmm")</f>
        <v>Jan</v>
      </c>
      <c r="P1217" s="2" t="str">
        <f>"Q"&amp;ROUNDUP(MONTH(Sheet1[[#This Row],[policy_start_date]])/3,0)</f>
        <v>Q1</v>
      </c>
      <c r="Q1217" s="2">
        <f ca="1">DATEDIF(Sheet1[[#This Row],[policy_start_date]],TODAY(),"D")</f>
        <v>1296</v>
      </c>
      <c r="R1217" s="2">
        <f>YEAR(Sheet1[[#This Row],[policy_end_date]])</f>
        <v>2025</v>
      </c>
      <c r="S1217" s="2" t="str">
        <f>TEXT(Sheet1[[#This Row],[policy_end_date]],"mmm")</f>
        <v>Jul</v>
      </c>
      <c r="T1217" s="2" t="str">
        <f>IF(Sheet1[[#This Row],[status]]="Active","Active","Inactive")</f>
        <v>Inactive</v>
      </c>
      <c r="U1217" s="6">
        <f>Sheet1[[#This Row],[coverage_amount]]/Sheet1[[#This Row],[annual_premium]]</f>
        <v>41.399395295145013</v>
      </c>
    </row>
    <row r="1218" spans="1:21" x14ac:dyDescent="0.3">
      <c r="A1218" s="2" t="s">
        <v>2478</v>
      </c>
      <c r="B1218" s="2" t="s">
        <v>2479</v>
      </c>
      <c r="C1218" s="2" t="s">
        <v>11</v>
      </c>
      <c r="D1218" s="51">
        <v>471866.85</v>
      </c>
      <c r="E1218" s="51">
        <v>37289.199999999997</v>
      </c>
      <c r="F1218" s="1">
        <v>45278</v>
      </c>
      <c r="G1218" s="1">
        <v>45830</v>
      </c>
      <c r="H1218" s="2" t="s">
        <v>1305</v>
      </c>
      <c r="I1218" s="2" t="s">
        <v>18</v>
      </c>
      <c r="J1218">
        <f>Sheet1[[#This Row],[policy_end_date]]-Sheet1[[#This Row],[policy_start_date]]</f>
        <v>552</v>
      </c>
      <c r="K1218" s="5">
        <f>(Sheet1[[#This Row],[policy_end_date]]-Sheet1[[#This Row],[policy_start_date]])/365</f>
        <v>1.5123287671232877</v>
      </c>
      <c r="L1218" s="2" t="str">
        <f>IF(Sheet1[[#This Row],[coverage_amount]]&lt;300000,"Low",IF(Sheet1[[#This Row],[coverage_amount]]&lt;700000,"Medium","High"))</f>
        <v>Medium</v>
      </c>
      <c r="M1218" s="2" t="str">
        <f>IF(Sheet1[[#This Row],[annual_premium]]&lt;15000,"Low",IF(Sheet1[[#This Row],[annual_premium]]&lt;35000,"Medium","High"))</f>
        <v>High</v>
      </c>
      <c r="N1218" s="2">
        <f>YEAR(Sheet1[[#This Row],[policy_start_date]])</f>
        <v>2023</v>
      </c>
      <c r="O1218" s="2" t="str">
        <f>TEXT(Sheet1[[#This Row],[policy_start_date]],"mmm")</f>
        <v>Dec</v>
      </c>
      <c r="P1218" s="2" t="str">
        <f>"Q"&amp;ROUNDUP(MONTH(Sheet1[[#This Row],[policy_start_date]])/3,0)</f>
        <v>Q4</v>
      </c>
      <c r="Q1218" s="2">
        <f ca="1">DATEDIF(Sheet1[[#This Row],[policy_start_date]],TODAY(),"D")</f>
        <v>954</v>
      </c>
      <c r="R1218" s="2">
        <f>YEAR(Sheet1[[#This Row],[policy_end_date]])</f>
        <v>2025</v>
      </c>
      <c r="S1218" s="2" t="str">
        <f>TEXT(Sheet1[[#This Row],[policy_end_date]],"mmm")</f>
        <v>Jun</v>
      </c>
      <c r="T1218" s="2" t="str">
        <f>IF(Sheet1[[#This Row],[status]]="Active","Active","Inactive")</f>
        <v>Inactive</v>
      </c>
      <c r="U1218" s="6">
        <f>Sheet1[[#This Row],[coverage_amount]]/Sheet1[[#This Row],[annual_premium]]</f>
        <v>12.654249755961512</v>
      </c>
    </row>
    <row r="1219" spans="1:21" x14ac:dyDescent="0.3">
      <c r="A1219" s="2" t="s">
        <v>2480</v>
      </c>
      <c r="B1219" s="2" t="s">
        <v>2481</v>
      </c>
      <c r="C1219" s="2" t="s">
        <v>27</v>
      </c>
      <c r="D1219" s="51">
        <v>386083.89</v>
      </c>
      <c r="E1219" s="51">
        <v>18304.990000000002</v>
      </c>
      <c r="F1219" s="1">
        <v>44991</v>
      </c>
      <c r="G1219" s="1">
        <v>45250</v>
      </c>
      <c r="H1219" s="2" t="s">
        <v>1259</v>
      </c>
      <c r="I1219" s="2" t="s">
        <v>13</v>
      </c>
      <c r="J1219">
        <f>Sheet1[[#This Row],[policy_end_date]]-Sheet1[[#This Row],[policy_start_date]]</f>
        <v>259</v>
      </c>
      <c r="K1219" s="5">
        <f>(Sheet1[[#This Row],[policy_end_date]]-Sheet1[[#This Row],[policy_start_date]])/365</f>
        <v>0.70958904109589038</v>
      </c>
      <c r="L1219" s="2" t="str">
        <f>IF(Sheet1[[#This Row],[coverage_amount]]&lt;300000,"Low",IF(Sheet1[[#This Row],[coverage_amount]]&lt;700000,"Medium","High"))</f>
        <v>Medium</v>
      </c>
      <c r="M1219" s="2" t="str">
        <f>IF(Sheet1[[#This Row],[annual_premium]]&lt;15000,"Low",IF(Sheet1[[#This Row],[annual_premium]]&lt;35000,"Medium","High"))</f>
        <v>Medium</v>
      </c>
      <c r="N1219" s="2">
        <f>YEAR(Sheet1[[#This Row],[policy_start_date]])</f>
        <v>2023</v>
      </c>
      <c r="O1219" s="2" t="str">
        <f>TEXT(Sheet1[[#This Row],[policy_start_date]],"mmm")</f>
        <v>Mar</v>
      </c>
      <c r="P1219" s="2" t="str">
        <f>"Q"&amp;ROUNDUP(MONTH(Sheet1[[#This Row],[policy_start_date]])/3,0)</f>
        <v>Q1</v>
      </c>
      <c r="Q1219" s="2">
        <f ca="1">DATEDIF(Sheet1[[#This Row],[policy_start_date]],TODAY(),"D")</f>
        <v>1241</v>
      </c>
      <c r="R1219" s="2">
        <f>YEAR(Sheet1[[#This Row],[policy_end_date]])</f>
        <v>2023</v>
      </c>
      <c r="S1219" s="2" t="str">
        <f>TEXT(Sheet1[[#This Row],[policy_end_date]],"mmm")</f>
        <v>Nov</v>
      </c>
      <c r="T1219" s="2" t="str">
        <f>IF(Sheet1[[#This Row],[status]]="Active","Active","Inactive")</f>
        <v>Active</v>
      </c>
      <c r="U1219" s="6">
        <f>Sheet1[[#This Row],[coverage_amount]]/Sheet1[[#This Row],[annual_premium]]</f>
        <v>21.091729085894062</v>
      </c>
    </row>
    <row r="1220" spans="1:21" x14ac:dyDescent="0.3">
      <c r="A1220" s="2" t="s">
        <v>2482</v>
      </c>
      <c r="B1220" s="2" t="s">
        <v>2368</v>
      </c>
      <c r="C1220" s="2" t="s">
        <v>16</v>
      </c>
      <c r="D1220" s="51">
        <v>900429.54</v>
      </c>
      <c r="E1220" s="51">
        <v>43962.43</v>
      </c>
      <c r="F1220" s="1">
        <v>44441</v>
      </c>
      <c r="G1220" s="1">
        <v>45099</v>
      </c>
      <c r="H1220" s="2" t="s">
        <v>134</v>
      </c>
      <c r="I1220" s="2" t="s">
        <v>13</v>
      </c>
      <c r="J1220">
        <f>Sheet1[[#This Row],[policy_end_date]]-Sheet1[[#This Row],[policy_start_date]]</f>
        <v>658</v>
      </c>
      <c r="K1220" s="5">
        <f>(Sheet1[[#This Row],[policy_end_date]]-Sheet1[[#This Row],[policy_start_date]])/365</f>
        <v>1.8027397260273972</v>
      </c>
      <c r="L1220" s="2" t="str">
        <f>IF(Sheet1[[#This Row],[coverage_amount]]&lt;300000,"Low",IF(Sheet1[[#This Row],[coverage_amount]]&lt;700000,"Medium","High"))</f>
        <v>High</v>
      </c>
      <c r="M1220" s="2" t="str">
        <f>IF(Sheet1[[#This Row],[annual_premium]]&lt;15000,"Low",IF(Sheet1[[#This Row],[annual_premium]]&lt;35000,"Medium","High"))</f>
        <v>High</v>
      </c>
      <c r="N1220" s="2">
        <f>YEAR(Sheet1[[#This Row],[policy_start_date]])</f>
        <v>2021</v>
      </c>
      <c r="O1220" s="2" t="str">
        <f>TEXT(Sheet1[[#This Row],[policy_start_date]],"mmm")</f>
        <v>Sep</v>
      </c>
      <c r="P1220" s="2" t="str">
        <f>"Q"&amp;ROUNDUP(MONTH(Sheet1[[#This Row],[policy_start_date]])/3,0)</f>
        <v>Q3</v>
      </c>
      <c r="Q1220" s="2">
        <f ca="1">DATEDIF(Sheet1[[#This Row],[policy_start_date]],TODAY(),"D")</f>
        <v>1791</v>
      </c>
      <c r="R1220" s="2">
        <f>YEAR(Sheet1[[#This Row],[policy_end_date]])</f>
        <v>2023</v>
      </c>
      <c r="S1220" s="2" t="str">
        <f>TEXT(Sheet1[[#This Row],[policy_end_date]],"mmm")</f>
        <v>Jun</v>
      </c>
      <c r="T1220" s="2" t="str">
        <f>IF(Sheet1[[#This Row],[status]]="Active","Active","Inactive")</f>
        <v>Active</v>
      </c>
      <c r="U1220" s="6">
        <f>Sheet1[[#This Row],[coverage_amount]]/Sheet1[[#This Row],[annual_premium]]</f>
        <v>20.4817963884162</v>
      </c>
    </row>
    <row r="1221" spans="1:21" x14ac:dyDescent="0.3">
      <c r="A1221" s="2" t="s">
        <v>2483</v>
      </c>
      <c r="B1221" s="2" t="s">
        <v>2484</v>
      </c>
      <c r="C1221" s="2" t="s">
        <v>16</v>
      </c>
      <c r="D1221" s="51">
        <v>879959.57</v>
      </c>
      <c r="E1221" s="51">
        <v>40205.08</v>
      </c>
      <c r="F1221" s="1">
        <v>45352</v>
      </c>
      <c r="G1221" s="1">
        <v>45689</v>
      </c>
      <c r="H1221" s="2" t="s">
        <v>125</v>
      </c>
      <c r="I1221" s="2" t="s">
        <v>29</v>
      </c>
      <c r="J1221">
        <f>Sheet1[[#This Row],[policy_end_date]]-Sheet1[[#This Row],[policy_start_date]]</f>
        <v>337</v>
      </c>
      <c r="K1221" s="5">
        <f>(Sheet1[[#This Row],[policy_end_date]]-Sheet1[[#This Row],[policy_start_date]])/365</f>
        <v>0.92328767123287669</v>
      </c>
      <c r="L1221" s="2" t="str">
        <f>IF(Sheet1[[#This Row],[coverage_amount]]&lt;300000,"Low",IF(Sheet1[[#This Row],[coverage_amount]]&lt;700000,"Medium","High"))</f>
        <v>High</v>
      </c>
      <c r="M1221" s="2" t="str">
        <f>IF(Sheet1[[#This Row],[annual_premium]]&lt;15000,"Low",IF(Sheet1[[#This Row],[annual_premium]]&lt;35000,"Medium","High"))</f>
        <v>High</v>
      </c>
      <c r="N1221" s="2">
        <f>YEAR(Sheet1[[#This Row],[policy_start_date]])</f>
        <v>2024</v>
      </c>
      <c r="O1221" s="2" t="str">
        <f>TEXT(Sheet1[[#This Row],[policy_start_date]],"mmm")</f>
        <v>Mar</v>
      </c>
      <c r="P1221" s="2" t="str">
        <f>"Q"&amp;ROUNDUP(MONTH(Sheet1[[#This Row],[policy_start_date]])/3,0)</f>
        <v>Q1</v>
      </c>
      <c r="Q1221" s="2">
        <f ca="1">DATEDIF(Sheet1[[#This Row],[policy_start_date]],TODAY(),"D")</f>
        <v>880</v>
      </c>
      <c r="R1221" s="2">
        <f>YEAR(Sheet1[[#This Row],[policy_end_date]])</f>
        <v>2025</v>
      </c>
      <c r="S1221" s="2" t="str">
        <f>TEXT(Sheet1[[#This Row],[policy_end_date]],"mmm")</f>
        <v>Feb</v>
      </c>
      <c r="T1221" s="2" t="str">
        <f>IF(Sheet1[[#This Row],[status]]="Active","Active","Inactive")</f>
        <v>Inactive</v>
      </c>
      <c r="U1221" s="6">
        <f>Sheet1[[#This Row],[coverage_amount]]/Sheet1[[#This Row],[annual_premium]]</f>
        <v>21.886775750726024</v>
      </c>
    </row>
    <row r="1222" spans="1:21" x14ac:dyDescent="0.3">
      <c r="A1222" s="2" t="s">
        <v>2485</v>
      </c>
      <c r="B1222" s="2" t="s">
        <v>2486</v>
      </c>
      <c r="C1222" s="2" t="s">
        <v>16</v>
      </c>
      <c r="D1222" s="51">
        <v>596990.81999999995</v>
      </c>
      <c r="E1222" s="51">
        <v>6338.39</v>
      </c>
      <c r="F1222" s="1">
        <v>45307</v>
      </c>
      <c r="G1222" s="1">
        <v>45479</v>
      </c>
      <c r="H1222" s="2" t="s">
        <v>40</v>
      </c>
      <c r="I1222" s="2" t="s">
        <v>18</v>
      </c>
      <c r="J1222">
        <f>Sheet1[[#This Row],[policy_end_date]]-Sheet1[[#This Row],[policy_start_date]]</f>
        <v>172</v>
      </c>
      <c r="K1222" s="5">
        <f>(Sheet1[[#This Row],[policy_end_date]]-Sheet1[[#This Row],[policy_start_date]])/365</f>
        <v>0.47123287671232877</v>
      </c>
      <c r="L1222" s="2" t="str">
        <f>IF(Sheet1[[#This Row],[coverage_amount]]&lt;300000,"Low",IF(Sheet1[[#This Row],[coverage_amount]]&lt;700000,"Medium","High"))</f>
        <v>Medium</v>
      </c>
      <c r="M1222" s="2" t="str">
        <f>IF(Sheet1[[#This Row],[annual_premium]]&lt;15000,"Low",IF(Sheet1[[#This Row],[annual_premium]]&lt;35000,"Medium","High"))</f>
        <v>Low</v>
      </c>
      <c r="N1222" s="2">
        <f>YEAR(Sheet1[[#This Row],[policy_start_date]])</f>
        <v>2024</v>
      </c>
      <c r="O1222" s="2" t="str">
        <f>TEXT(Sheet1[[#This Row],[policy_start_date]],"mmm")</f>
        <v>Jan</v>
      </c>
      <c r="P1222" s="2" t="str">
        <f>"Q"&amp;ROUNDUP(MONTH(Sheet1[[#This Row],[policy_start_date]])/3,0)</f>
        <v>Q1</v>
      </c>
      <c r="Q1222" s="2">
        <f ca="1">DATEDIF(Sheet1[[#This Row],[policy_start_date]],TODAY(),"D")</f>
        <v>925</v>
      </c>
      <c r="R1222" s="2">
        <f>YEAR(Sheet1[[#This Row],[policy_end_date]])</f>
        <v>2024</v>
      </c>
      <c r="S1222" s="2" t="str">
        <f>TEXT(Sheet1[[#This Row],[policy_end_date]],"mmm")</f>
        <v>Jul</v>
      </c>
      <c r="T1222" s="2" t="str">
        <f>IF(Sheet1[[#This Row],[status]]="Active","Active","Inactive")</f>
        <v>Inactive</v>
      </c>
      <c r="U1222" s="6">
        <f>Sheet1[[#This Row],[coverage_amount]]/Sheet1[[#This Row],[annual_premium]]</f>
        <v>94.186507930247259</v>
      </c>
    </row>
    <row r="1223" spans="1:21" x14ac:dyDescent="0.3">
      <c r="A1223" s="2" t="s">
        <v>2487</v>
      </c>
      <c r="B1223" s="2" t="s">
        <v>2488</v>
      </c>
      <c r="C1223" s="2" t="s">
        <v>16</v>
      </c>
      <c r="D1223" s="51">
        <v>770631.14</v>
      </c>
      <c r="E1223" s="51">
        <v>17404.66</v>
      </c>
      <c r="F1223" s="1">
        <v>44697</v>
      </c>
      <c r="G1223" s="1">
        <v>45375</v>
      </c>
      <c r="H1223" s="2" t="s">
        <v>1314</v>
      </c>
      <c r="I1223" s="2" t="s">
        <v>29</v>
      </c>
      <c r="J1223">
        <f>Sheet1[[#This Row],[policy_end_date]]-Sheet1[[#This Row],[policy_start_date]]</f>
        <v>678</v>
      </c>
      <c r="K1223" s="5">
        <f>(Sheet1[[#This Row],[policy_end_date]]-Sheet1[[#This Row],[policy_start_date]])/365</f>
        <v>1.8575342465753424</v>
      </c>
      <c r="L1223" s="2" t="str">
        <f>IF(Sheet1[[#This Row],[coverage_amount]]&lt;300000,"Low",IF(Sheet1[[#This Row],[coverage_amount]]&lt;700000,"Medium","High"))</f>
        <v>High</v>
      </c>
      <c r="M1223" s="2" t="str">
        <f>IF(Sheet1[[#This Row],[annual_premium]]&lt;15000,"Low",IF(Sheet1[[#This Row],[annual_premium]]&lt;35000,"Medium","High"))</f>
        <v>Medium</v>
      </c>
      <c r="N1223" s="2">
        <f>YEAR(Sheet1[[#This Row],[policy_start_date]])</f>
        <v>2022</v>
      </c>
      <c r="O1223" s="2" t="str">
        <f>TEXT(Sheet1[[#This Row],[policy_start_date]],"mmm")</f>
        <v>May</v>
      </c>
      <c r="P1223" s="2" t="str">
        <f>"Q"&amp;ROUNDUP(MONTH(Sheet1[[#This Row],[policy_start_date]])/3,0)</f>
        <v>Q2</v>
      </c>
      <c r="Q1223" s="2">
        <f ca="1">DATEDIF(Sheet1[[#This Row],[policy_start_date]],TODAY(),"D")</f>
        <v>1535</v>
      </c>
      <c r="R1223" s="2">
        <f>YEAR(Sheet1[[#This Row],[policy_end_date]])</f>
        <v>2024</v>
      </c>
      <c r="S1223" s="2" t="str">
        <f>TEXT(Sheet1[[#This Row],[policy_end_date]],"mmm")</f>
        <v>Mar</v>
      </c>
      <c r="T1223" s="2" t="str">
        <f>IF(Sheet1[[#This Row],[status]]="Active","Active","Inactive")</f>
        <v>Inactive</v>
      </c>
      <c r="U1223" s="6">
        <f>Sheet1[[#This Row],[coverage_amount]]/Sheet1[[#This Row],[annual_premium]]</f>
        <v>44.277287806828745</v>
      </c>
    </row>
    <row r="1224" spans="1:21" x14ac:dyDescent="0.3">
      <c r="A1224" s="2" t="s">
        <v>2489</v>
      </c>
      <c r="B1224" s="2" t="s">
        <v>1024</v>
      </c>
      <c r="C1224" s="2" t="s">
        <v>11</v>
      </c>
      <c r="D1224" s="51">
        <v>469169.11</v>
      </c>
      <c r="E1224" s="51">
        <v>11287.52</v>
      </c>
      <c r="F1224" s="1">
        <v>45247</v>
      </c>
      <c r="G1224" s="1">
        <v>45705</v>
      </c>
      <c r="H1224" s="2" t="s">
        <v>1108</v>
      </c>
      <c r="I1224" s="2" t="s">
        <v>29</v>
      </c>
      <c r="J1224">
        <f>Sheet1[[#This Row],[policy_end_date]]-Sheet1[[#This Row],[policy_start_date]]</f>
        <v>458</v>
      </c>
      <c r="K1224" s="5">
        <f>(Sheet1[[#This Row],[policy_end_date]]-Sheet1[[#This Row],[policy_start_date]])/365</f>
        <v>1.2547945205479452</v>
      </c>
      <c r="L1224" s="2" t="str">
        <f>IF(Sheet1[[#This Row],[coverage_amount]]&lt;300000,"Low",IF(Sheet1[[#This Row],[coverage_amount]]&lt;700000,"Medium","High"))</f>
        <v>Medium</v>
      </c>
      <c r="M1224" s="2" t="str">
        <f>IF(Sheet1[[#This Row],[annual_premium]]&lt;15000,"Low",IF(Sheet1[[#This Row],[annual_premium]]&lt;35000,"Medium","High"))</f>
        <v>Low</v>
      </c>
      <c r="N1224" s="2">
        <f>YEAR(Sheet1[[#This Row],[policy_start_date]])</f>
        <v>2023</v>
      </c>
      <c r="O1224" s="2" t="str">
        <f>TEXT(Sheet1[[#This Row],[policy_start_date]],"mmm")</f>
        <v>Nov</v>
      </c>
      <c r="P1224" s="2" t="str">
        <f>"Q"&amp;ROUNDUP(MONTH(Sheet1[[#This Row],[policy_start_date]])/3,0)</f>
        <v>Q4</v>
      </c>
      <c r="Q1224" s="2">
        <f ca="1">DATEDIF(Sheet1[[#This Row],[policy_start_date]],TODAY(),"D")</f>
        <v>985</v>
      </c>
      <c r="R1224" s="2">
        <f>YEAR(Sheet1[[#This Row],[policy_end_date]])</f>
        <v>2025</v>
      </c>
      <c r="S1224" s="2" t="str">
        <f>TEXT(Sheet1[[#This Row],[policy_end_date]],"mmm")</f>
        <v>Feb</v>
      </c>
      <c r="T1224" s="2" t="str">
        <f>IF(Sheet1[[#This Row],[status]]="Active","Active","Inactive")</f>
        <v>Inactive</v>
      </c>
      <c r="U1224" s="6">
        <f>Sheet1[[#This Row],[coverage_amount]]/Sheet1[[#This Row],[annual_premium]]</f>
        <v>41.565296008334869</v>
      </c>
    </row>
    <row r="1225" spans="1:21" x14ac:dyDescent="0.3">
      <c r="A1225" s="2" t="s">
        <v>2490</v>
      </c>
      <c r="B1225" s="2" t="s">
        <v>2491</v>
      </c>
      <c r="C1225" s="2" t="s">
        <v>27</v>
      </c>
      <c r="D1225" s="51">
        <v>257260.5</v>
      </c>
      <c r="E1225" s="51">
        <v>18967.66</v>
      </c>
      <c r="F1225" s="1">
        <v>44234</v>
      </c>
      <c r="G1225" s="1">
        <v>45277</v>
      </c>
      <c r="H1225" s="2" t="s">
        <v>383</v>
      </c>
      <c r="I1225" s="2" t="s">
        <v>18</v>
      </c>
      <c r="J1225">
        <f>Sheet1[[#This Row],[policy_end_date]]-Sheet1[[#This Row],[policy_start_date]]</f>
        <v>1043</v>
      </c>
      <c r="K1225" s="5">
        <f>(Sheet1[[#This Row],[policy_end_date]]-Sheet1[[#This Row],[policy_start_date]])/365</f>
        <v>2.8575342465753426</v>
      </c>
      <c r="L1225" s="2" t="str">
        <f>IF(Sheet1[[#This Row],[coverage_amount]]&lt;300000,"Low",IF(Sheet1[[#This Row],[coverage_amount]]&lt;700000,"Medium","High"))</f>
        <v>Low</v>
      </c>
      <c r="M1225" s="2" t="str">
        <f>IF(Sheet1[[#This Row],[annual_premium]]&lt;15000,"Low",IF(Sheet1[[#This Row],[annual_premium]]&lt;35000,"Medium","High"))</f>
        <v>Medium</v>
      </c>
      <c r="N1225" s="2">
        <f>YEAR(Sheet1[[#This Row],[policy_start_date]])</f>
        <v>2021</v>
      </c>
      <c r="O1225" s="2" t="str">
        <f>TEXT(Sheet1[[#This Row],[policy_start_date]],"mmm")</f>
        <v>Feb</v>
      </c>
      <c r="P1225" s="2" t="str">
        <f>"Q"&amp;ROUNDUP(MONTH(Sheet1[[#This Row],[policy_start_date]])/3,0)</f>
        <v>Q1</v>
      </c>
      <c r="Q1225" s="2">
        <f ca="1">DATEDIF(Sheet1[[#This Row],[policy_start_date]],TODAY(),"D")</f>
        <v>1998</v>
      </c>
      <c r="R1225" s="2">
        <f>YEAR(Sheet1[[#This Row],[policy_end_date]])</f>
        <v>2023</v>
      </c>
      <c r="S1225" s="2" t="str">
        <f>TEXT(Sheet1[[#This Row],[policy_end_date]],"mmm")</f>
        <v>Dec</v>
      </c>
      <c r="T1225" s="2" t="str">
        <f>IF(Sheet1[[#This Row],[status]]="Active","Active","Inactive")</f>
        <v>Inactive</v>
      </c>
      <c r="U1225" s="6">
        <f>Sheet1[[#This Row],[coverage_amount]]/Sheet1[[#This Row],[annual_premium]]</f>
        <v>13.563112160382461</v>
      </c>
    </row>
    <row r="1226" spans="1:21" x14ac:dyDescent="0.3">
      <c r="A1226" s="2" t="s">
        <v>2492</v>
      </c>
      <c r="B1226" s="2" t="s">
        <v>2493</v>
      </c>
      <c r="C1226" s="2" t="s">
        <v>11</v>
      </c>
      <c r="D1226" s="51">
        <v>485922.52</v>
      </c>
      <c r="E1226" s="51">
        <v>8040.2</v>
      </c>
      <c r="F1226" s="1">
        <v>45390</v>
      </c>
      <c r="G1226" s="1">
        <v>45524</v>
      </c>
      <c r="H1226" s="2" t="s">
        <v>111</v>
      </c>
      <c r="I1226" s="2" t="s">
        <v>13</v>
      </c>
      <c r="J1226">
        <f>Sheet1[[#This Row],[policy_end_date]]-Sheet1[[#This Row],[policy_start_date]]</f>
        <v>134</v>
      </c>
      <c r="K1226" s="5">
        <f>(Sheet1[[#This Row],[policy_end_date]]-Sheet1[[#This Row],[policy_start_date]])/365</f>
        <v>0.36712328767123287</v>
      </c>
      <c r="L1226" s="2" t="str">
        <f>IF(Sheet1[[#This Row],[coverage_amount]]&lt;300000,"Low",IF(Sheet1[[#This Row],[coverage_amount]]&lt;700000,"Medium","High"))</f>
        <v>Medium</v>
      </c>
      <c r="M1226" s="2" t="str">
        <f>IF(Sheet1[[#This Row],[annual_premium]]&lt;15000,"Low",IF(Sheet1[[#This Row],[annual_premium]]&lt;35000,"Medium","High"))</f>
        <v>Low</v>
      </c>
      <c r="N1226" s="2">
        <f>YEAR(Sheet1[[#This Row],[policy_start_date]])</f>
        <v>2024</v>
      </c>
      <c r="O1226" s="2" t="str">
        <f>TEXT(Sheet1[[#This Row],[policy_start_date]],"mmm")</f>
        <v>Apr</v>
      </c>
      <c r="P1226" s="2" t="str">
        <f>"Q"&amp;ROUNDUP(MONTH(Sheet1[[#This Row],[policy_start_date]])/3,0)</f>
        <v>Q2</v>
      </c>
      <c r="Q1226" s="2">
        <f ca="1">DATEDIF(Sheet1[[#This Row],[policy_start_date]],TODAY(),"D")</f>
        <v>842</v>
      </c>
      <c r="R1226" s="2">
        <f>YEAR(Sheet1[[#This Row],[policy_end_date]])</f>
        <v>2024</v>
      </c>
      <c r="S1226" s="2" t="str">
        <f>TEXT(Sheet1[[#This Row],[policy_end_date]],"mmm")</f>
        <v>Aug</v>
      </c>
      <c r="T1226" s="2" t="str">
        <f>IF(Sheet1[[#This Row],[status]]="Active","Active","Inactive")</f>
        <v>Active</v>
      </c>
      <c r="U1226" s="6">
        <f>Sheet1[[#This Row],[coverage_amount]]/Sheet1[[#This Row],[annual_premium]]</f>
        <v>60.436620979577626</v>
      </c>
    </row>
    <row r="1227" spans="1:21" x14ac:dyDescent="0.3">
      <c r="A1227" s="2" t="s">
        <v>2494</v>
      </c>
      <c r="B1227" s="2" t="s">
        <v>1965</v>
      </c>
      <c r="C1227" s="2" t="s">
        <v>11</v>
      </c>
      <c r="D1227" s="51">
        <v>724192.93</v>
      </c>
      <c r="E1227" s="51">
        <v>36817.43</v>
      </c>
      <c r="F1227" s="1">
        <v>45250</v>
      </c>
      <c r="G1227" s="1">
        <v>45860</v>
      </c>
      <c r="H1227" s="2" t="s">
        <v>448</v>
      </c>
      <c r="I1227" s="2" t="s">
        <v>13</v>
      </c>
      <c r="J1227">
        <f>Sheet1[[#This Row],[policy_end_date]]-Sheet1[[#This Row],[policy_start_date]]</f>
        <v>610</v>
      </c>
      <c r="K1227" s="5">
        <f>(Sheet1[[#This Row],[policy_end_date]]-Sheet1[[#This Row],[policy_start_date]])/365</f>
        <v>1.6712328767123288</v>
      </c>
      <c r="L1227" s="2" t="str">
        <f>IF(Sheet1[[#This Row],[coverage_amount]]&lt;300000,"Low",IF(Sheet1[[#This Row],[coverage_amount]]&lt;700000,"Medium","High"))</f>
        <v>High</v>
      </c>
      <c r="M1227" s="2" t="str">
        <f>IF(Sheet1[[#This Row],[annual_premium]]&lt;15000,"Low",IF(Sheet1[[#This Row],[annual_premium]]&lt;35000,"Medium","High"))</f>
        <v>High</v>
      </c>
      <c r="N1227" s="2">
        <f>YEAR(Sheet1[[#This Row],[policy_start_date]])</f>
        <v>2023</v>
      </c>
      <c r="O1227" s="2" t="str">
        <f>TEXT(Sheet1[[#This Row],[policy_start_date]],"mmm")</f>
        <v>Nov</v>
      </c>
      <c r="P1227" s="2" t="str">
        <f>"Q"&amp;ROUNDUP(MONTH(Sheet1[[#This Row],[policy_start_date]])/3,0)</f>
        <v>Q4</v>
      </c>
      <c r="Q1227" s="2">
        <f ca="1">DATEDIF(Sheet1[[#This Row],[policy_start_date]],TODAY(),"D")</f>
        <v>982</v>
      </c>
      <c r="R1227" s="2">
        <f>YEAR(Sheet1[[#This Row],[policy_end_date]])</f>
        <v>2025</v>
      </c>
      <c r="S1227" s="2" t="str">
        <f>TEXT(Sheet1[[#This Row],[policy_end_date]],"mmm")</f>
        <v>Jul</v>
      </c>
      <c r="T1227" s="2" t="str">
        <f>IF(Sheet1[[#This Row],[status]]="Active","Active","Inactive")</f>
        <v>Active</v>
      </c>
      <c r="U1227" s="6">
        <f>Sheet1[[#This Row],[coverage_amount]]/Sheet1[[#This Row],[annual_premium]]</f>
        <v>19.669839258199175</v>
      </c>
    </row>
    <row r="1228" spans="1:21" x14ac:dyDescent="0.3">
      <c r="A1228" s="2" t="s">
        <v>2495</v>
      </c>
      <c r="B1228" s="2" t="s">
        <v>2496</v>
      </c>
      <c r="C1228" s="2" t="s">
        <v>35</v>
      </c>
      <c r="D1228" s="51">
        <v>301624.76</v>
      </c>
      <c r="E1228" s="51">
        <v>47198.43</v>
      </c>
      <c r="F1228" s="1">
        <v>44196</v>
      </c>
      <c r="G1228" s="1">
        <v>44848</v>
      </c>
      <c r="H1228" s="2" t="s">
        <v>516</v>
      </c>
      <c r="I1228" s="2" t="s">
        <v>18</v>
      </c>
      <c r="J1228">
        <f>Sheet1[[#This Row],[policy_end_date]]-Sheet1[[#This Row],[policy_start_date]]</f>
        <v>652</v>
      </c>
      <c r="K1228" s="5">
        <f>(Sheet1[[#This Row],[policy_end_date]]-Sheet1[[#This Row],[policy_start_date]])/365</f>
        <v>1.7863013698630137</v>
      </c>
      <c r="L1228" s="2" t="str">
        <f>IF(Sheet1[[#This Row],[coverage_amount]]&lt;300000,"Low",IF(Sheet1[[#This Row],[coverage_amount]]&lt;700000,"Medium","High"))</f>
        <v>Medium</v>
      </c>
      <c r="M1228" s="2" t="str">
        <f>IF(Sheet1[[#This Row],[annual_premium]]&lt;15000,"Low",IF(Sheet1[[#This Row],[annual_premium]]&lt;35000,"Medium","High"))</f>
        <v>High</v>
      </c>
      <c r="N1228" s="2">
        <f>YEAR(Sheet1[[#This Row],[policy_start_date]])</f>
        <v>2020</v>
      </c>
      <c r="O1228" s="2" t="str">
        <f>TEXT(Sheet1[[#This Row],[policy_start_date]],"mmm")</f>
        <v>Dec</v>
      </c>
      <c r="P1228" s="2" t="str">
        <f>"Q"&amp;ROUNDUP(MONTH(Sheet1[[#This Row],[policy_start_date]])/3,0)</f>
        <v>Q4</v>
      </c>
      <c r="Q1228" s="2">
        <f ca="1">DATEDIF(Sheet1[[#This Row],[policy_start_date]],TODAY(),"D")</f>
        <v>2036</v>
      </c>
      <c r="R1228" s="2">
        <f>YEAR(Sheet1[[#This Row],[policy_end_date]])</f>
        <v>2022</v>
      </c>
      <c r="S1228" s="2" t="str">
        <f>TEXT(Sheet1[[#This Row],[policy_end_date]],"mmm")</f>
        <v>Oct</v>
      </c>
      <c r="T1228" s="2" t="str">
        <f>IF(Sheet1[[#This Row],[status]]="Active","Active","Inactive")</f>
        <v>Inactive</v>
      </c>
      <c r="U1228" s="6">
        <f>Sheet1[[#This Row],[coverage_amount]]/Sheet1[[#This Row],[annual_premium]]</f>
        <v>6.3905676523562329</v>
      </c>
    </row>
    <row r="1229" spans="1:21" x14ac:dyDescent="0.3">
      <c r="A1229" s="2" t="s">
        <v>2497</v>
      </c>
      <c r="B1229" s="2" t="s">
        <v>2498</v>
      </c>
      <c r="C1229" s="2" t="s">
        <v>39</v>
      </c>
      <c r="D1229" s="51">
        <v>266760.7</v>
      </c>
      <c r="E1229" s="51">
        <v>5760.73</v>
      </c>
      <c r="F1229" s="1">
        <v>45405</v>
      </c>
      <c r="G1229" s="1">
        <v>45741</v>
      </c>
      <c r="H1229" s="2" t="s">
        <v>272</v>
      </c>
      <c r="I1229" s="2" t="s">
        <v>18</v>
      </c>
      <c r="J1229">
        <f>Sheet1[[#This Row],[policy_end_date]]-Sheet1[[#This Row],[policy_start_date]]</f>
        <v>336</v>
      </c>
      <c r="K1229" s="5">
        <f>(Sheet1[[#This Row],[policy_end_date]]-Sheet1[[#This Row],[policy_start_date]])/365</f>
        <v>0.92054794520547945</v>
      </c>
      <c r="L1229" s="2" t="str">
        <f>IF(Sheet1[[#This Row],[coverage_amount]]&lt;300000,"Low",IF(Sheet1[[#This Row],[coverage_amount]]&lt;700000,"Medium","High"))</f>
        <v>Low</v>
      </c>
      <c r="M1229" s="2" t="str">
        <f>IF(Sheet1[[#This Row],[annual_premium]]&lt;15000,"Low",IF(Sheet1[[#This Row],[annual_premium]]&lt;35000,"Medium","High"))</f>
        <v>Low</v>
      </c>
      <c r="N1229" s="2">
        <f>YEAR(Sheet1[[#This Row],[policy_start_date]])</f>
        <v>2024</v>
      </c>
      <c r="O1229" s="2" t="str">
        <f>TEXT(Sheet1[[#This Row],[policy_start_date]],"mmm")</f>
        <v>Apr</v>
      </c>
      <c r="P1229" s="2" t="str">
        <f>"Q"&amp;ROUNDUP(MONTH(Sheet1[[#This Row],[policy_start_date]])/3,0)</f>
        <v>Q2</v>
      </c>
      <c r="Q1229" s="2">
        <f ca="1">DATEDIF(Sheet1[[#This Row],[policy_start_date]],TODAY(),"D")</f>
        <v>827</v>
      </c>
      <c r="R1229" s="2">
        <f>YEAR(Sheet1[[#This Row],[policy_end_date]])</f>
        <v>2025</v>
      </c>
      <c r="S1229" s="2" t="str">
        <f>TEXT(Sheet1[[#This Row],[policy_end_date]],"mmm")</f>
        <v>Mar</v>
      </c>
      <c r="T1229" s="2" t="str">
        <f>IF(Sheet1[[#This Row],[status]]="Active","Active","Inactive")</f>
        <v>Inactive</v>
      </c>
      <c r="U1229" s="6">
        <f>Sheet1[[#This Row],[coverage_amount]]/Sheet1[[#This Row],[annual_premium]]</f>
        <v>46.306752790010997</v>
      </c>
    </row>
    <row r="1230" spans="1:21" x14ac:dyDescent="0.3">
      <c r="A1230" s="2" t="s">
        <v>2499</v>
      </c>
      <c r="B1230" s="2" t="s">
        <v>2500</v>
      </c>
      <c r="C1230" s="2" t="s">
        <v>11</v>
      </c>
      <c r="D1230" s="51">
        <v>466833.91999999998</v>
      </c>
      <c r="E1230" s="51">
        <v>45983.03</v>
      </c>
      <c r="F1230" s="1">
        <v>44401</v>
      </c>
      <c r="G1230" s="1">
        <v>45249</v>
      </c>
      <c r="H1230" s="2" t="s">
        <v>400</v>
      </c>
      <c r="I1230" s="2" t="s">
        <v>18</v>
      </c>
      <c r="J1230">
        <f>Sheet1[[#This Row],[policy_end_date]]-Sheet1[[#This Row],[policy_start_date]]</f>
        <v>848</v>
      </c>
      <c r="K1230" s="5">
        <f>(Sheet1[[#This Row],[policy_end_date]]-Sheet1[[#This Row],[policy_start_date]])/365</f>
        <v>2.3232876712328765</v>
      </c>
      <c r="L1230" s="2" t="str">
        <f>IF(Sheet1[[#This Row],[coverage_amount]]&lt;300000,"Low",IF(Sheet1[[#This Row],[coverage_amount]]&lt;700000,"Medium","High"))</f>
        <v>Medium</v>
      </c>
      <c r="M1230" s="2" t="str">
        <f>IF(Sheet1[[#This Row],[annual_premium]]&lt;15000,"Low",IF(Sheet1[[#This Row],[annual_premium]]&lt;35000,"Medium","High"))</f>
        <v>High</v>
      </c>
      <c r="N1230" s="2">
        <f>YEAR(Sheet1[[#This Row],[policy_start_date]])</f>
        <v>2021</v>
      </c>
      <c r="O1230" s="2" t="str">
        <f>TEXT(Sheet1[[#This Row],[policy_start_date]],"mmm")</f>
        <v>Jul</v>
      </c>
      <c r="P1230" s="2" t="str">
        <f>"Q"&amp;ROUNDUP(MONTH(Sheet1[[#This Row],[policy_start_date]])/3,0)</f>
        <v>Q3</v>
      </c>
      <c r="Q1230" s="2">
        <f ca="1">DATEDIF(Sheet1[[#This Row],[policy_start_date]],TODAY(),"D")</f>
        <v>1831</v>
      </c>
      <c r="R1230" s="2">
        <f>YEAR(Sheet1[[#This Row],[policy_end_date]])</f>
        <v>2023</v>
      </c>
      <c r="S1230" s="2" t="str">
        <f>TEXT(Sheet1[[#This Row],[policy_end_date]],"mmm")</f>
        <v>Nov</v>
      </c>
      <c r="T1230" s="2" t="str">
        <f>IF(Sheet1[[#This Row],[status]]="Active","Active","Inactive")</f>
        <v>Inactive</v>
      </c>
      <c r="U1230" s="6">
        <f>Sheet1[[#This Row],[coverage_amount]]/Sheet1[[#This Row],[annual_premium]]</f>
        <v>10.152308797397648</v>
      </c>
    </row>
    <row r="1231" spans="1:21" x14ac:dyDescent="0.3">
      <c r="A1231" s="2" t="s">
        <v>2501</v>
      </c>
      <c r="B1231" s="2" t="s">
        <v>2097</v>
      </c>
      <c r="C1231" s="2" t="s">
        <v>27</v>
      </c>
      <c r="D1231" s="51">
        <v>322991.08</v>
      </c>
      <c r="E1231" s="51">
        <v>9902.61</v>
      </c>
      <c r="F1231" s="1">
        <v>45380</v>
      </c>
      <c r="G1231" s="1">
        <v>45481</v>
      </c>
      <c r="H1231" s="2" t="s">
        <v>1204</v>
      </c>
      <c r="I1231" s="2" t="s">
        <v>29</v>
      </c>
      <c r="J1231">
        <f>Sheet1[[#This Row],[policy_end_date]]-Sheet1[[#This Row],[policy_start_date]]</f>
        <v>101</v>
      </c>
      <c r="K1231" s="5">
        <f>(Sheet1[[#This Row],[policy_end_date]]-Sheet1[[#This Row],[policy_start_date]])/365</f>
        <v>0.27671232876712326</v>
      </c>
      <c r="L1231" s="2" t="str">
        <f>IF(Sheet1[[#This Row],[coverage_amount]]&lt;300000,"Low",IF(Sheet1[[#This Row],[coverage_amount]]&lt;700000,"Medium","High"))</f>
        <v>Medium</v>
      </c>
      <c r="M1231" s="2" t="str">
        <f>IF(Sheet1[[#This Row],[annual_premium]]&lt;15000,"Low",IF(Sheet1[[#This Row],[annual_premium]]&lt;35000,"Medium","High"))</f>
        <v>Low</v>
      </c>
      <c r="N1231" s="2">
        <f>YEAR(Sheet1[[#This Row],[policy_start_date]])</f>
        <v>2024</v>
      </c>
      <c r="O1231" s="2" t="str">
        <f>TEXT(Sheet1[[#This Row],[policy_start_date]],"mmm")</f>
        <v>Mar</v>
      </c>
      <c r="P1231" s="2" t="str">
        <f>"Q"&amp;ROUNDUP(MONTH(Sheet1[[#This Row],[policy_start_date]])/3,0)</f>
        <v>Q1</v>
      </c>
      <c r="Q1231" s="2">
        <f ca="1">DATEDIF(Sheet1[[#This Row],[policy_start_date]],TODAY(),"D")</f>
        <v>852</v>
      </c>
      <c r="R1231" s="2">
        <f>YEAR(Sheet1[[#This Row],[policy_end_date]])</f>
        <v>2024</v>
      </c>
      <c r="S1231" s="2" t="str">
        <f>TEXT(Sheet1[[#This Row],[policy_end_date]],"mmm")</f>
        <v>Jul</v>
      </c>
      <c r="T1231" s="2" t="str">
        <f>IF(Sheet1[[#This Row],[status]]="Active","Active","Inactive")</f>
        <v>Inactive</v>
      </c>
      <c r="U1231" s="6">
        <f>Sheet1[[#This Row],[coverage_amount]]/Sheet1[[#This Row],[annual_premium]]</f>
        <v>32.616762651462594</v>
      </c>
    </row>
    <row r="1232" spans="1:21" x14ac:dyDescent="0.3">
      <c r="A1232" s="2" t="s">
        <v>2502</v>
      </c>
      <c r="B1232" s="2" t="s">
        <v>2503</v>
      </c>
      <c r="C1232" s="2" t="s">
        <v>39</v>
      </c>
      <c r="D1232" s="51">
        <v>193840.04</v>
      </c>
      <c r="E1232" s="51">
        <v>49075.01</v>
      </c>
      <c r="F1232" s="1">
        <v>44929</v>
      </c>
      <c r="G1232" s="1">
        <v>45236</v>
      </c>
      <c r="H1232" s="2" t="s">
        <v>2504</v>
      </c>
      <c r="I1232" s="2" t="s">
        <v>13</v>
      </c>
      <c r="J1232">
        <f>Sheet1[[#This Row],[policy_end_date]]-Sheet1[[#This Row],[policy_start_date]]</f>
        <v>307</v>
      </c>
      <c r="K1232" s="5">
        <f>(Sheet1[[#This Row],[policy_end_date]]-Sheet1[[#This Row],[policy_start_date]])/365</f>
        <v>0.84109589041095889</v>
      </c>
      <c r="L1232" s="2" t="str">
        <f>IF(Sheet1[[#This Row],[coverage_amount]]&lt;300000,"Low",IF(Sheet1[[#This Row],[coverage_amount]]&lt;700000,"Medium","High"))</f>
        <v>Low</v>
      </c>
      <c r="M1232" s="2" t="str">
        <f>IF(Sheet1[[#This Row],[annual_premium]]&lt;15000,"Low",IF(Sheet1[[#This Row],[annual_premium]]&lt;35000,"Medium","High"))</f>
        <v>High</v>
      </c>
      <c r="N1232" s="2">
        <f>YEAR(Sheet1[[#This Row],[policy_start_date]])</f>
        <v>2023</v>
      </c>
      <c r="O1232" s="2" t="str">
        <f>TEXT(Sheet1[[#This Row],[policy_start_date]],"mmm")</f>
        <v>Jan</v>
      </c>
      <c r="P1232" s="2" t="str">
        <f>"Q"&amp;ROUNDUP(MONTH(Sheet1[[#This Row],[policy_start_date]])/3,0)</f>
        <v>Q1</v>
      </c>
      <c r="Q1232" s="2">
        <f ca="1">DATEDIF(Sheet1[[#This Row],[policy_start_date]],TODAY(),"D")</f>
        <v>1303</v>
      </c>
      <c r="R1232" s="2">
        <f>YEAR(Sheet1[[#This Row],[policy_end_date]])</f>
        <v>2023</v>
      </c>
      <c r="S1232" s="2" t="str">
        <f>TEXT(Sheet1[[#This Row],[policy_end_date]],"mmm")</f>
        <v>Nov</v>
      </c>
      <c r="T1232" s="2" t="str">
        <f>IF(Sheet1[[#This Row],[status]]="Active","Active","Inactive")</f>
        <v>Active</v>
      </c>
      <c r="U1232" s="6">
        <f>Sheet1[[#This Row],[coverage_amount]]/Sheet1[[#This Row],[annual_premium]]</f>
        <v>3.9498726541268154</v>
      </c>
    </row>
    <row r="1233" spans="1:21" x14ac:dyDescent="0.3">
      <c r="A1233" s="2" t="s">
        <v>2505</v>
      </c>
      <c r="B1233" s="2" t="s">
        <v>2506</v>
      </c>
      <c r="C1233" s="2" t="s">
        <v>39</v>
      </c>
      <c r="D1233" s="51">
        <v>657444.63</v>
      </c>
      <c r="E1233" s="51">
        <v>46304.01</v>
      </c>
      <c r="F1233" s="1">
        <v>44952</v>
      </c>
      <c r="G1233" s="1">
        <v>45600</v>
      </c>
      <c r="H1233" s="2" t="s">
        <v>499</v>
      </c>
      <c r="I1233" s="2" t="s">
        <v>18</v>
      </c>
      <c r="J1233">
        <f>Sheet1[[#This Row],[policy_end_date]]-Sheet1[[#This Row],[policy_start_date]]</f>
        <v>648</v>
      </c>
      <c r="K1233" s="5">
        <f>(Sheet1[[#This Row],[policy_end_date]]-Sheet1[[#This Row],[policy_start_date]])/365</f>
        <v>1.7753424657534247</v>
      </c>
      <c r="L1233" s="2" t="str">
        <f>IF(Sheet1[[#This Row],[coverage_amount]]&lt;300000,"Low",IF(Sheet1[[#This Row],[coverage_amount]]&lt;700000,"Medium","High"))</f>
        <v>Medium</v>
      </c>
      <c r="M1233" s="2" t="str">
        <f>IF(Sheet1[[#This Row],[annual_premium]]&lt;15000,"Low",IF(Sheet1[[#This Row],[annual_premium]]&lt;35000,"Medium","High"))</f>
        <v>High</v>
      </c>
      <c r="N1233" s="2">
        <f>YEAR(Sheet1[[#This Row],[policy_start_date]])</f>
        <v>2023</v>
      </c>
      <c r="O1233" s="2" t="str">
        <f>TEXT(Sheet1[[#This Row],[policy_start_date]],"mmm")</f>
        <v>Jan</v>
      </c>
      <c r="P1233" s="2" t="str">
        <f>"Q"&amp;ROUNDUP(MONTH(Sheet1[[#This Row],[policy_start_date]])/3,0)</f>
        <v>Q1</v>
      </c>
      <c r="Q1233" s="2">
        <f ca="1">DATEDIF(Sheet1[[#This Row],[policy_start_date]],TODAY(),"D")</f>
        <v>1280</v>
      </c>
      <c r="R1233" s="2">
        <f>YEAR(Sheet1[[#This Row],[policy_end_date]])</f>
        <v>2024</v>
      </c>
      <c r="S1233" s="2" t="str">
        <f>TEXT(Sheet1[[#This Row],[policy_end_date]],"mmm")</f>
        <v>Nov</v>
      </c>
      <c r="T1233" s="2" t="str">
        <f>IF(Sheet1[[#This Row],[status]]="Active","Active","Inactive")</f>
        <v>Inactive</v>
      </c>
      <c r="U1233" s="6">
        <f>Sheet1[[#This Row],[coverage_amount]]/Sheet1[[#This Row],[annual_premium]]</f>
        <v>14.198438321000708</v>
      </c>
    </row>
    <row r="1234" spans="1:21" x14ac:dyDescent="0.3">
      <c r="A1234" s="2" t="s">
        <v>2507</v>
      </c>
      <c r="B1234" s="2" t="s">
        <v>1641</v>
      </c>
      <c r="C1234" s="2" t="s">
        <v>27</v>
      </c>
      <c r="D1234" s="51">
        <v>698688.11</v>
      </c>
      <c r="E1234" s="51">
        <v>21002.36</v>
      </c>
      <c r="F1234" s="1">
        <v>44866</v>
      </c>
      <c r="G1234" s="1">
        <v>44920</v>
      </c>
      <c r="H1234" s="2" t="s">
        <v>461</v>
      </c>
      <c r="I1234" s="2" t="s">
        <v>18</v>
      </c>
      <c r="J1234">
        <f>Sheet1[[#This Row],[policy_end_date]]-Sheet1[[#This Row],[policy_start_date]]</f>
        <v>54</v>
      </c>
      <c r="K1234" s="5">
        <f>(Sheet1[[#This Row],[policy_end_date]]-Sheet1[[#This Row],[policy_start_date]])/365</f>
        <v>0.14794520547945206</v>
      </c>
      <c r="L1234" s="2" t="str">
        <f>IF(Sheet1[[#This Row],[coverage_amount]]&lt;300000,"Low",IF(Sheet1[[#This Row],[coverage_amount]]&lt;700000,"Medium","High"))</f>
        <v>Medium</v>
      </c>
      <c r="M1234" s="2" t="str">
        <f>IF(Sheet1[[#This Row],[annual_premium]]&lt;15000,"Low",IF(Sheet1[[#This Row],[annual_premium]]&lt;35000,"Medium","High"))</f>
        <v>Medium</v>
      </c>
      <c r="N1234" s="2">
        <f>YEAR(Sheet1[[#This Row],[policy_start_date]])</f>
        <v>2022</v>
      </c>
      <c r="O1234" s="2" t="str">
        <f>TEXT(Sheet1[[#This Row],[policy_start_date]],"mmm")</f>
        <v>Nov</v>
      </c>
      <c r="P1234" s="2" t="str">
        <f>"Q"&amp;ROUNDUP(MONTH(Sheet1[[#This Row],[policy_start_date]])/3,0)</f>
        <v>Q4</v>
      </c>
      <c r="Q1234" s="2">
        <f ca="1">DATEDIF(Sheet1[[#This Row],[policy_start_date]],TODAY(),"D")</f>
        <v>1366</v>
      </c>
      <c r="R1234" s="2">
        <f>YEAR(Sheet1[[#This Row],[policy_end_date]])</f>
        <v>2022</v>
      </c>
      <c r="S1234" s="2" t="str">
        <f>TEXT(Sheet1[[#This Row],[policy_end_date]],"mmm")</f>
        <v>Dec</v>
      </c>
      <c r="T1234" s="2" t="str">
        <f>IF(Sheet1[[#This Row],[status]]="Active","Active","Inactive")</f>
        <v>Inactive</v>
      </c>
      <c r="U1234" s="6">
        <f>Sheet1[[#This Row],[coverage_amount]]/Sheet1[[#This Row],[annual_premium]]</f>
        <v>33.267123789897894</v>
      </c>
    </row>
    <row r="1235" spans="1:21" x14ac:dyDescent="0.3">
      <c r="A1235" s="2" t="s">
        <v>2508</v>
      </c>
      <c r="B1235" s="2" t="s">
        <v>2509</v>
      </c>
      <c r="C1235" s="2" t="s">
        <v>11</v>
      </c>
      <c r="D1235" s="51">
        <v>338492.65</v>
      </c>
      <c r="E1235" s="51">
        <v>9779.86</v>
      </c>
      <c r="F1235" s="1">
        <v>45223</v>
      </c>
      <c r="G1235" s="1">
        <v>45674</v>
      </c>
      <c r="H1235" s="2" t="s">
        <v>1137</v>
      </c>
      <c r="I1235" s="2" t="s">
        <v>13</v>
      </c>
      <c r="J1235">
        <f>Sheet1[[#This Row],[policy_end_date]]-Sheet1[[#This Row],[policy_start_date]]</f>
        <v>451</v>
      </c>
      <c r="K1235" s="5">
        <f>(Sheet1[[#This Row],[policy_end_date]]-Sheet1[[#This Row],[policy_start_date]])/365</f>
        <v>1.2356164383561643</v>
      </c>
      <c r="L1235" s="2" t="str">
        <f>IF(Sheet1[[#This Row],[coverage_amount]]&lt;300000,"Low",IF(Sheet1[[#This Row],[coverage_amount]]&lt;700000,"Medium","High"))</f>
        <v>Medium</v>
      </c>
      <c r="M1235" s="2" t="str">
        <f>IF(Sheet1[[#This Row],[annual_premium]]&lt;15000,"Low",IF(Sheet1[[#This Row],[annual_premium]]&lt;35000,"Medium","High"))</f>
        <v>Low</v>
      </c>
      <c r="N1235" s="2">
        <f>YEAR(Sheet1[[#This Row],[policy_start_date]])</f>
        <v>2023</v>
      </c>
      <c r="O1235" s="2" t="str">
        <f>TEXT(Sheet1[[#This Row],[policy_start_date]],"mmm")</f>
        <v>Oct</v>
      </c>
      <c r="P1235" s="2" t="str">
        <f>"Q"&amp;ROUNDUP(MONTH(Sheet1[[#This Row],[policy_start_date]])/3,0)</f>
        <v>Q4</v>
      </c>
      <c r="Q1235" s="2">
        <f ca="1">DATEDIF(Sheet1[[#This Row],[policy_start_date]],TODAY(),"D")</f>
        <v>1009</v>
      </c>
      <c r="R1235" s="2">
        <f>YEAR(Sheet1[[#This Row],[policy_end_date]])</f>
        <v>2025</v>
      </c>
      <c r="S1235" s="2" t="str">
        <f>TEXT(Sheet1[[#This Row],[policy_end_date]],"mmm")</f>
        <v>Jan</v>
      </c>
      <c r="T1235" s="2" t="str">
        <f>IF(Sheet1[[#This Row],[status]]="Active","Active","Inactive")</f>
        <v>Active</v>
      </c>
      <c r="U1235" s="6">
        <f>Sheet1[[#This Row],[coverage_amount]]/Sheet1[[#This Row],[annual_premium]]</f>
        <v>34.61119586578949</v>
      </c>
    </row>
    <row r="1236" spans="1:21" x14ac:dyDescent="0.3">
      <c r="A1236" s="2" t="s">
        <v>2510</v>
      </c>
      <c r="B1236" s="2" t="s">
        <v>2301</v>
      </c>
      <c r="C1236" s="2" t="s">
        <v>11</v>
      </c>
      <c r="D1236" s="51">
        <v>591347.37</v>
      </c>
      <c r="E1236" s="51">
        <v>47554.03</v>
      </c>
      <c r="F1236" s="1">
        <v>44873</v>
      </c>
      <c r="G1236" s="1">
        <v>45298</v>
      </c>
      <c r="H1236" s="2" t="s">
        <v>2511</v>
      </c>
      <c r="I1236" s="2" t="s">
        <v>13</v>
      </c>
      <c r="J1236">
        <f>Sheet1[[#This Row],[policy_end_date]]-Sheet1[[#This Row],[policy_start_date]]</f>
        <v>425</v>
      </c>
      <c r="K1236" s="5">
        <f>(Sheet1[[#This Row],[policy_end_date]]-Sheet1[[#This Row],[policy_start_date]])/365</f>
        <v>1.1643835616438356</v>
      </c>
      <c r="L1236" s="2" t="str">
        <f>IF(Sheet1[[#This Row],[coverage_amount]]&lt;300000,"Low",IF(Sheet1[[#This Row],[coverage_amount]]&lt;700000,"Medium","High"))</f>
        <v>Medium</v>
      </c>
      <c r="M1236" s="2" t="str">
        <f>IF(Sheet1[[#This Row],[annual_premium]]&lt;15000,"Low",IF(Sheet1[[#This Row],[annual_premium]]&lt;35000,"Medium","High"))</f>
        <v>High</v>
      </c>
      <c r="N1236" s="2">
        <f>YEAR(Sheet1[[#This Row],[policy_start_date]])</f>
        <v>2022</v>
      </c>
      <c r="O1236" s="2" t="str">
        <f>TEXT(Sheet1[[#This Row],[policy_start_date]],"mmm")</f>
        <v>Nov</v>
      </c>
      <c r="P1236" s="2" t="str">
        <f>"Q"&amp;ROUNDUP(MONTH(Sheet1[[#This Row],[policy_start_date]])/3,0)</f>
        <v>Q4</v>
      </c>
      <c r="Q1236" s="2">
        <f ca="1">DATEDIF(Sheet1[[#This Row],[policy_start_date]],TODAY(),"D")</f>
        <v>1359</v>
      </c>
      <c r="R1236" s="2">
        <f>YEAR(Sheet1[[#This Row],[policy_end_date]])</f>
        <v>2024</v>
      </c>
      <c r="S1236" s="2" t="str">
        <f>TEXT(Sheet1[[#This Row],[policy_end_date]],"mmm")</f>
        <v>Jan</v>
      </c>
      <c r="T1236" s="2" t="str">
        <f>IF(Sheet1[[#This Row],[status]]="Active","Active","Inactive")</f>
        <v>Active</v>
      </c>
      <c r="U1236" s="6">
        <f>Sheet1[[#This Row],[coverage_amount]]/Sheet1[[#This Row],[annual_premium]]</f>
        <v>12.435273519405191</v>
      </c>
    </row>
    <row r="1237" spans="1:21" x14ac:dyDescent="0.3">
      <c r="A1237" s="2" t="s">
        <v>2512</v>
      </c>
      <c r="B1237" s="2" t="s">
        <v>2513</v>
      </c>
      <c r="C1237" s="2" t="s">
        <v>11</v>
      </c>
      <c r="D1237" s="51">
        <v>463775.3</v>
      </c>
      <c r="E1237" s="51">
        <v>5895.73</v>
      </c>
      <c r="F1237" s="1">
        <v>44776</v>
      </c>
      <c r="G1237" s="1">
        <v>45117</v>
      </c>
      <c r="H1237" s="2" t="s">
        <v>1704</v>
      </c>
      <c r="I1237" s="2" t="s">
        <v>29</v>
      </c>
      <c r="J1237">
        <f>Sheet1[[#This Row],[policy_end_date]]-Sheet1[[#This Row],[policy_start_date]]</f>
        <v>341</v>
      </c>
      <c r="K1237" s="5">
        <f>(Sheet1[[#This Row],[policy_end_date]]-Sheet1[[#This Row],[policy_start_date]])/365</f>
        <v>0.9342465753424658</v>
      </c>
      <c r="L1237" s="2" t="str">
        <f>IF(Sheet1[[#This Row],[coverage_amount]]&lt;300000,"Low",IF(Sheet1[[#This Row],[coverage_amount]]&lt;700000,"Medium","High"))</f>
        <v>Medium</v>
      </c>
      <c r="M1237" s="2" t="str">
        <f>IF(Sheet1[[#This Row],[annual_premium]]&lt;15000,"Low",IF(Sheet1[[#This Row],[annual_premium]]&lt;35000,"Medium","High"))</f>
        <v>Low</v>
      </c>
      <c r="N1237" s="2">
        <f>YEAR(Sheet1[[#This Row],[policy_start_date]])</f>
        <v>2022</v>
      </c>
      <c r="O1237" s="2" t="str">
        <f>TEXT(Sheet1[[#This Row],[policy_start_date]],"mmm")</f>
        <v>Aug</v>
      </c>
      <c r="P1237" s="2" t="str">
        <f>"Q"&amp;ROUNDUP(MONTH(Sheet1[[#This Row],[policy_start_date]])/3,0)</f>
        <v>Q3</v>
      </c>
      <c r="Q1237" s="2">
        <f ca="1">DATEDIF(Sheet1[[#This Row],[policy_start_date]],TODAY(),"D")</f>
        <v>1456</v>
      </c>
      <c r="R1237" s="2">
        <f>YEAR(Sheet1[[#This Row],[policy_end_date]])</f>
        <v>2023</v>
      </c>
      <c r="S1237" s="2" t="str">
        <f>TEXT(Sheet1[[#This Row],[policy_end_date]],"mmm")</f>
        <v>Jul</v>
      </c>
      <c r="T1237" s="2" t="str">
        <f>IF(Sheet1[[#This Row],[status]]="Active","Active","Inactive")</f>
        <v>Inactive</v>
      </c>
      <c r="U1237" s="6">
        <f>Sheet1[[#This Row],[coverage_amount]]/Sheet1[[#This Row],[annual_premium]]</f>
        <v>78.662913668027542</v>
      </c>
    </row>
    <row r="1238" spans="1:21" x14ac:dyDescent="0.3">
      <c r="A1238" s="2" t="s">
        <v>2514</v>
      </c>
      <c r="B1238" s="2" t="s">
        <v>2515</v>
      </c>
      <c r="C1238" s="2" t="s">
        <v>16</v>
      </c>
      <c r="D1238" s="51">
        <v>363018.72</v>
      </c>
      <c r="E1238" s="51">
        <v>11037.38</v>
      </c>
      <c r="F1238" s="1">
        <v>44778</v>
      </c>
      <c r="G1238" s="1">
        <v>45020</v>
      </c>
      <c r="H1238" s="2" t="s">
        <v>28</v>
      </c>
      <c r="I1238" s="2" t="s">
        <v>18</v>
      </c>
      <c r="J1238">
        <f>Sheet1[[#This Row],[policy_end_date]]-Sheet1[[#This Row],[policy_start_date]]</f>
        <v>242</v>
      </c>
      <c r="K1238" s="5">
        <f>(Sheet1[[#This Row],[policy_end_date]]-Sheet1[[#This Row],[policy_start_date]])/365</f>
        <v>0.66301369863013704</v>
      </c>
      <c r="L1238" s="2" t="str">
        <f>IF(Sheet1[[#This Row],[coverage_amount]]&lt;300000,"Low",IF(Sheet1[[#This Row],[coverage_amount]]&lt;700000,"Medium","High"))</f>
        <v>Medium</v>
      </c>
      <c r="M1238" s="2" t="str">
        <f>IF(Sheet1[[#This Row],[annual_premium]]&lt;15000,"Low",IF(Sheet1[[#This Row],[annual_premium]]&lt;35000,"Medium","High"))</f>
        <v>Low</v>
      </c>
      <c r="N1238" s="2">
        <f>YEAR(Sheet1[[#This Row],[policy_start_date]])</f>
        <v>2022</v>
      </c>
      <c r="O1238" s="2" t="str">
        <f>TEXT(Sheet1[[#This Row],[policy_start_date]],"mmm")</f>
        <v>Aug</v>
      </c>
      <c r="P1238" s="2" t="str">
        <f>"Q"&amp;ROUNDUP(MONTH(Sheet1[[#This Row],[policy_start_date]])/3,0)</f>
        <v>Q3</v>
      </c>
      <c r="Q1238" s="2">
        <f ca="1">DATEDIF(Sheet1[[#This Row],[policy_start_date]],TODAY(),"D")</f>
        <v>1454</v>
      </c>
      <c r="R1238" s="2">
        <f>YEAR(Sheet1[[#This Row],[policy_end_date]])</f>
        <v>2023</v>
      </c>
      <c r="S1238" s="2" t="str">
        <f>TEXT(Sheet1[[#This Row],[policy_end_date]],"mmm")</f>
        <v>Apr</v>
      </c>
      <c r="T1238" s="2" t="str">
        <f>IF(Sheet1[[#This Row],[status]]="Active","Active","Inactive")</f>
        <v>Inactive</v>
      </c>
      <c r="U1238" s="6">
        <f>Sheet1[[#This Row],[coverage_amount]]/Sheet1[[#This Row],[annual_premium]]</f>
        <v>32.889935836222001</v>
      </c>
    </row>
    <row r="1239" spans="1:21" x14ac:dyDescent="0.3">
      <c r="A1239" s="2" t="s">
        <v>2516</v>
      </c>
      <c r="B1239" s="2" t="s">
        <v>2517</v>
      </c>
      <c r="C1239" s="2" t="s">
        <v>39</v>
      </c>
      <c r="D1239" s="51">
        <v>258231.79</v>
      </c>
      <c r="E1239" s="51">
        <v>36830.449999999997</v>
      </c>
      <c r="F1239" s="1">
        <v>45010</v>
      </c>
      <c r="G1239" s="1">
        <v>45690</v>
      </c>
      <c r="H1239" s="2" t="s">
        <v>1291</v>
      </c>
      <c r="I1239" s="2" t="s">
        <v>13</v>
      </c>
      <c r="J1239">
        <f>Sheet1[[#This Row],[policy_end_date]]-Sheet1[[#This Row],[policy_start_date]]</f>
        <v>680</v>
      </c>
      <c r="K1239" s="5">
        <f>(Sheet1[[#This Row],[policy_end_date]]-Sheet1[[#This Row],[policy_start_date]])/365</f>
        <v>1.8630136986301369</v>
      </c>
      <c r="L1239" s="2" t="str">
        <f>IF(Sheet1[[#This Row],[coverage_amount]]&lt;300000,"Low",IF(Sheet1[[#This Row],[coverage_amount]]&lt;700000,"Medium","High"))</f>
        <v>Low</v>
      </c>
      <c r="M1239" s="2" t="str">
        <f>IF(Sheet1[[#This Row],[annual_premium]]&lt;15000,"Low",IF(Sheet1[[#This Row],[annual_premium]]&lt;35000,"Medium","High"))</f>
        <v>High</v>
      </c>
      <c r="N1239" s="2">
        <f>YEAR(Sheet1[[#This Row],[policy_start_date]])</f>
        <v>2023</v>
      </c>
      <c r="O1239" s="2" t="str">
        <f>TEXT(Sheet1[[#This Row],[policy_start_date]],"mmm")</f>
        <v>Mar</v>
      </c>
      <c r="P1239" s="2" t="str">
        <f>"Q"&amp;ROUNDUP(MONTH(Sheet1[[#This Row],[policy_start_date]])/3,0)</f>
        <v>Q1</v>
      </c>
      <c r="Q1239" s="2">
        <f ca="1">DATEDIF(Sheet1[[#This Row],[policy_start_date]],TODAY(),"D")</f>
        <v>1222</v>
      </c>
      <c r="R1239" s="2">
        <f>YEAR(Sheet1[[#This Row],[policy_end_date]])</f>
        <v>2025</v>
      </c>
      <c r="S1239" s="2" t="str">
        <f>TEXT(Sheet1[[#This Row],[policy_end_date]],"mmm")</f>
        <v>Feb</v>
      </c>
      <c r="T1239" s="2" t="str">
        <f>IF(Sheet1[[#This Row],[status]]="Active","Active","Inactive")</f>
        <v>Active</v>
      </c>
      <c r="U1239" s="6">
        <f>Sheet1[[#This Row],[coverage_amount]]/Sheet1[[#This Row],[annual_premium]]</f>
        <v>7.0113666816452156</v>
      </c>
    </row>
    <row r="1240" spans="1:21" x14ac:dyDescent="0.3">
      <c r="A1240" s="2" t="s">
        <v>2518</v>
      </c>
      <c r="B1240" s="2" t="s">
        <v>2519</v>
      </c>
      <c r="C1240" s="2" t="s">
        <v>39</v>
      </c>
      <c r="D1240" s="51">
        <v>193232.58</v>
      </c>
      <c r="E1240" s="51">
        <v>37419.919999999998</v>
      </c>
      <c r="F1240" s="1">
        <v>44489</v>
      </c>
      <c r="G1240" s="1">
        <v>45621</v>
      </c>
      <c r="H1240" s="2" t="s">
        <v>886</v>
      </c>
      <c r="I1240" s="2" t="s">
        <v>13</v>
      </c>
      <c r="J1240">
        <f>Sheet1[[#This Row],[policy_end_date]]-Sheet1[[#This Row],[policy_start_date]]</f>
        <v>1132</v>
      </c>
      <c r="K1240" s="5">
        <f>(Sheet1[[#This Row],[policy_end_date]]-Sheet1[[#This Row],[policy_start_date]])/365</f>
        <v>3.1013698630136988</v>
      </c>
      <c r="L1240" s="2" t="str">
        <f>IF(Sheet1[[#This Row],[coverage_amount]]&lt;300000,"Low",IF(Sheet1[[#This Row],[coverage_amount]]&lt;700000,"Medium","High"))</f>
        <v>Low</v>
      </c>
      <c r="M1240" s="2" t="str">
        <f>IF(Sheet1[[#This Row],[annual_premium]]&lt;15000,"Low",IF(Sheet1[[#This Row],[annual_premium]]&lt;35000,"Medium","High"))</f>
        <v>High</v>
      </c>
      <c r="N1240" s="2">
        <f>YEAR(Sheet1[[#This Row],[policy_start_date]])</f>
        <v>2021</v>
      </c>
      <c r="O1240" s="2" t="str">
        <f>TEXT(Sheet1[[#This Row],[policy_start_date]],"mmm")</f>
        <v>Oct</v>
      </c>
      <c r="P1240" s="2" t="str">
        <f>"Q"&amp;ROUNDUP(MONTH(Sheet1[[#This Row],[policy_start_date]])/3,0)</f>
        <v>Q4</v>
      </c>
      <c r="Q1240" s="2">
        <f ca="1">DATEDIF(Sheet1[[#This Row],[policy_start_date]],TODAY(),"D")</f>
        <v>1743</v>
      </c>
      <c r="R1240" s="2">
        <f>YEAR(Sheet1[[#This Row],[policy_end_date]])</f>
        <v>2024</v>
      </c>
      <c r="S1240" s="2" t="str">
        <f>TEXT(Sheet1[[#This Row],[policy_end_date]],"mmm")</f>
        <v>Nov</v>
      </c>
      <c r="T1240" s="2" t="str">
        <f>IF(Sheet1[[#This Row],[status]]="Active","Active","Inactive")</f>
        <v>Active</v>
      </c>
      <c r="U1240" s="6">
        <f>Sheet1[[#This Row],[coverage_amount]]/Sheet1[[#This Row],[annual_premium]]</f>
        <v>5.1638961280515829</v>
      </c>
    </row>
    <row r="1241" spans="1:21" x14ac:dyDescent="0.3">
      <c r="A1241" s="2" t="s">
        <v>2520</v>
      </c>
      <c r="B1241" s="2" t="s">
        <v>924</v>
      </c>
      <c r="C1241" s="2" t="s">
        <v>39</v>
      </c>
      <c r="D1241" s="51">
        <v>571221.43999999994</v>
      </c>
      <c r="E1241" s="51">
        <v>14064.71</v>
      </c>
      <c r="F1241" s="1">
        <v>45484</v>
      </c>
      <c r="G1241" s="1">
        <v>45741</v>
      </c>
      <c r="H1241" s="2" t="s">
        <v>787</v>
      </c>
      <c r="I1241" s="2" t="s">
        <v>18</v>
      </c>
      <c r="J1241">
        <f>Sheet1[[#This Row],[policy_end_date]]-Sheet1[[#This Row],[policy_start_date]]</f>
        <v>257</v>
      </c>
      <c r="K1241" s="5">
        <f>(Sheet1[[#This Row],[policy_end_date]]-Sheet1[[#This Row],[policy_start_date]])/365</f>
        <v>0.70410958904109588</v>
      </c>
      <c r="L1241" s="2" t="str">
        <f>IF(Sheet1[[#This Row],[coverage_amount]]&lt;300000,"Low",IF(Sheet1[[#This Row],[coverage_amount]]&lt;700000,"Medium","High"))</f>
        <v>Medium</v>
      </c>
      <c r="M1241" s="2" t="str">
        <f>IF(Sheet1[[#This Row],[annual_premium]]&lt;15000,"Low",IF(Sheet1[[#This Row],[annual_premium]]&lt;35000,"Medium","High"))</f>
        <v>Low</v>
      </c>
      <c r="N1241" s="2">
        <f>YEAR(Sheet1[[#This Row],[policy_start_date]])</f>
        <v>2024</v>
      </c>
      <c r="O1241" s="2" t="str">
        <f>TEXT(Sheet1[[#This Row],[policy_start_date]],"mmm")</f>
        <v>Jul</v>
      </c>
      <c r="P1241" s="2" t="str">
        <f>"Q"&amp;ROUNDUP(MONTH(Sheet1[[#This Row],[policy_start_date]])/3,0)</f>
        <v>Q3</v>
      </c>
      <c r="Q1241" s="2">
        <f ca="1">DATEDIF(Sheet1[[#This Row],[policy_start_date]],TODAY(),"D")</f>
        <v>748</v>
      </c>
      <c r="R1241" s="2">
        <f>YEAR(Sheet1[[#This Row],[policy_end_date]])</f>
        <v>2025</v>
      </c>
      <c r="S1241" s="2" t="str">
        <f>TEXT(Sheet1[[#This Row],[policy_end_date]],"mmm")</f>
        <v>Mar</v>
      </c>
      <c r="T1241" s="2" t="str">
        <f>IF(Sheet1[[#This Row],[status]]="Active","Active","Inactive")</f>
        <v>Inactive</v>
      </c>
      <c r="U1241" s="6">
        <f>Sheet1[[#This Row],[coverage_amount]]/Sheet1[[#This Row],[annual_premium]]</f>
        <v>40.613808603234617</v>
      </c>
    </row>
    <row r="1242" spans="1:21" x14ac:dyDescent="0.3">
      <c r="A1242" s="2" t="s">
        <v>2521</v>
      </c>
      <c r="B1242" s="2" t="s">
        <v>2467</v>
      </c>
      <c r="C1242" s="2" t="s">
        <v>35</v>
      </c>
      <c r="D1242" s="51">
        <v>120576.05</v>
      </c>
      <c r="E1242" s="51">
        <v>41401.97</v>
      </c>
      <c r="F1242" s="1">
        <v>44751</v>
      </c>
      <c r="G1242" s="1">
        <v>45814</v>
      </c>
      <c r="H1242" s="2" t="s">
        <v>474</v>
      </c>
      <c r="I1242" s="2" t="s">
        <v>29</v>
      </c>
      <c r="J1242">
        <f>Sheet1[[#This Row],[policy_end_date]]-Sheet1[[#This Row],[policy_start_date]]</f>
        <v>1063</v>
      </c>
      <c r="K1242" s="5">
        <f>(Sheet1[[#This Row],[policy_end_date]]-Sheet1[[#This Row],[policy_start_date]])/365</f>
        <v>2.9123287671232876</v>
      </c>
      <c r="L1242" s="2" t="str">
        <f>IF(Sheet1[[#This Row],[coverage_amount]]&lt;300000,"Low",IF(Sheet1[[#This Row],[coverage_amount]]&lt;700000,"Medium","High"))</f>
        <v>Low</v>
      </c>
      <c r="M1242" s="2" t="str">
        <f>IF(Sheet1[[#This Row],[annual_premium]]&lt;15000,"Low",IF(Sheet1[[#This Row],[annual_premium]]&lt;35000,"Medium","High"))</f>
        <v>High</v>
      </c>
      <c r="N1242" s="2">
        <f>YEAR(Sheet1[[#This Row],[policy_start_date]])</f>
        <v>2022</v>
      </c>
      <c r="O1242" s="2" t="str">
        <f>TEXT(Sheet1[[#This Row],[policy_start_date]],"mmm")</f>
        <v>Jul</v>
      </c>
      <c r="P1242" s="2" t="str">
        <f>"Q"&amp;ROUNDUP(MONTH(Sheet1[[#This Row],[policy_start_date]])/3,0)</f>
        <v>Q3</v>
      </c>
      <c r="Q1242" s="2">
        <f ca="1">DATEDIF(Sheet1[[#This Row],[policy_start_date]],TODAY(),"D")</f>
        <v>1481</v>
      </c>
      <c r="R1242" s="2">
        <f>YEAR(Sheet1[[#This Row],[policy_end_date]])</f>
        <v>2025</v>
      </c>
      <c r="S1242" s="2" t="str">
        <f>TEXT(Sheet1[[#This Row],[policy_end_date]],"mmm")</f>
        <v>Jun</v>
      </c>
      <c r="T1242" s="2" t="str">
        <f>IF(Sheet1[[#This Row],[status]]="Active","Active","Inactive")</f>
        <v>Inactive</v>
      </c>
      <c r="U1242" s="6">
        <f>Sheet1[[#This Row],[coverage_amount]]/Sheet1[[#This Row],[annual_premium]]</f>
        <v>2.9123263941305209</v>
      </c>
    </row>
    <row r="1243" spans="1:21" x14ac:dyDescent="0.3">
      <c r="A1243" s="2" t="s">
        <v>2522</v>
      </c>
      <c r="B1243" s="2" t="s">
        <v>2523</v>
      </c>
      <c r="C1243" s="2" t="s">
        <v>39</v>
      </c>
      <c r="D1243" s="51">
        <v>754897.77</v>
      </c>
      <c r="E1243" s="51">
        <v>11368.52</v>
      </c>
      <c r="F1243" s="1">
        <v>44989</v>
      </c>
      <c r="G1243" s="1">
        <v>45074</v>
      </c>
      <c r="H1243" s="2" t="s">
        <v>2524</v>
      </c>
      <c r="I1243" s="2" t="s">
        <v>13</v>
      </c>
      <c r="J1243">
        <f>Sheet1[[#This Row],[policy_end_date]]-Sheet1[[#This Row],[policy_start_date]]</f>
        <v>85</v>
      </c>
      <c r="K1243" s="5">
        <f>(Sheet1[[#This Row],[policy_end_date]]-Sheet1[[#This Row],[policy_start_date]])/365</f>
        <v>0.23287671232876711</v>
      </c>
      <c r="L1243" s="2" t="str">
        <f>IF(Sheet1[[#This Row],[coverage_amount]]&lt;300000,"Low",IF(Sheet1[[#This Row],[coverage_amount]]&lt;700000,"Medium","High"))</f>
        <v>High</v>
      </c>
      <c r="M1243" s="2" t="str">
        <f>IF(Sheet1[[#This Row],[annual_premium]]&lt;15000,"Low",IF(Sheet1[[#This Row],[annual_premium]]&lt;35000,"Medium","High"))</f>
        <v>Low</v>
      </c>
      <c r="N1243" s="2">
        <f>YEAR(Sheet1[[#This Row],[policy_start_date]])</f>
        <v>2023</v>
      </c>
      <c r="O1243" s="2" t="str">
        <f>TEXT(Sheet1[[#This Row],[policy_start_date]],"mmm")</f>
        <v>Mar</v>
      </c>
      <c r="P1243" s="2" t="str">
        <f>"Q"&amp;ROUNDUP(MONTH(Sheet1[[#This Row],[policy_start_date]])/3,0)</f>
        <v>Q1</v>
      </c>
      <c r="Q1243" s="2">
        <f ca="1">DATEDIF(Sheet1[[#This Row],[policy_start_date]],TODAY(),"D")</f>
        <v>1243</v>
      </c>
      <c r="R1243" s="2">
        <f>YEAR(Sheet1[[#This Row],[policy_end_date]])</f>
        <v>2023</v>
      </c>
      <c r="S1243" s="2" t="str">
        <f>TEXT(Sheet1[[#This Row],[policy_end_date]],"mmm")</f>
        <v>May</v>
      </c>
      <c r="T1243" s="2" t="str">
        <f>IF(Sheet1[[#This Row],[status]]="Active","Active","Inactive")</f>
        <v>Active</v>
      </c>
      <c r="U1243" s="6">
        <f>Sheet1[[#This Row],[coverage_amount]]/Sheet1[[#This Row],[annual_premium]]</f>
        <v>66.402466635938538</v>
      </c>
    </row>
    <row r="1244" spans="1:21" x14ac:dyDescent="0.3">
      <c r="A1244" s="2" t="s">
        <v>2525</v>
      </c>
      <c r="B1244" s="2" t="s">
        <v>647</v>
      </c>
      <c r="C1244" s="2" t="s">
        <v>39</v>
      </c>
      <c r="D1244" s="51">
        <v>577853.14</v>
      </c>
      <c r="E1244" s="51">
        <v>47102.63</v>
      </c>
      <c r="F1244" s="1">
        <v>45040</v>
      </c>
      <c r="G1244" s="1">
        <v>45423</v>
      </c>
      <c r="H1244" s="2" t="s">
        <v>1161</v>
      </c>
      <c r="I1244" s="2" t="s">
        <v>18</v>
      </c>
      <c r="J1244">
        <f>Sheet1[[#This Row],[policy_end_date]]-Sheet1[[#This Row],[policy_start_date]]</f>
        <v>383</v>
      </c>
      <c r="K1244" s="5">
        <f>(Sheet1[[#This Row],[policy_end_date]]-Sheet1[[#This Row],[policy_start_date]])/365</f>
        <v>1.0493150684931507</v>
      </c>
      <c r="L1244" s="2" t="str">
        <f>IF(Sheet1[[#This Row],[coverage_amount]]&lt;300000,"Low",IF(Sheet1[[#This Row],[coverage_amount]]&lt;700000,"Medium","High"))</f>
        <v>Medium</v>
      </c>
      <c r="M1244" s="2" t="str">
        <f>IF(Sheet1[[#This Row],[annual_premium]]&lt;15000,"Low",IF(Sheet1[[#This Row],[annual_premium]]&lt;35000,"Medium","High"))</f>
        <v>High</v>
      </c>
      <c r="N1244" s="2">
        <f>YEAR(Sheet1[[#This Row],[policy_start_date]])</f>
        <v>2023</v>
      </c>
      <c r="O1244" s="2" t="str">
        <f>TEXT(Sheet1[[#This Row],[policy_start_date]],"mmm")</f>
        <v>Apr</v>
      </c>
      <c r="P1244" s="2" t="str">
        <f>"Q"&amp;ROUNDUP(MONTH(Sheet1[[#This Row],[policy_start_date]])/3,0)</f>
        <v>Q2</v>
      </c>
      <c r="Q1244" s="2">
        <f ca="1">DATEDIF(Sheet1[[#This Row],[policy_start_date]],TODAY(),"D")</f>
        <v>1192</v>
      </c>
      <c r="R1244" s="2">
        <f>YEAR(Sheet1[[#This Row],[policy_end_date]])</f>
        <v>2024</v>
      </c>
      <c r="S1244" s="2" t="str">
        <f>TEXT(Sheet1[[#This Row],[policy_end_date]],"mmm")</f>
        <v>May</v>
      </c>
      <c r="T1244" s="2" t="str">
        <f>IF(Sheet1[[#This Row],[status]]="Active","Active","Inactive")</f>
        <v>Inactive</v>
      </c>
      <c r="U1244" s="6">
        <f>Sheet1[[#This Row],[coverage_amount]]/Sheet1[[#This Row],[annual_premium]]</f>
        <v>12.267959135190541</v>
      </c>
    </row>
    <row r="1245" spans="1:21" x14ac:dyDescent="0.3">
      <c r="A1245" s="2" t="s">
        <v>2526</v>
      </c>
      <c r="B1245" s="2" t="s">
        <v>2527</v>
      </c>
      <c r="C1245" s="2" t="s">
        <v>39</v>
      </c>
      <c r="D1245" s="51">
        <v>155816.45000000001</v>
      </c>
      <c r="E1245" s="51">
        <v>9488.99</v>
      </c>
      <c r="F1245" s="1">
        <v>45435</v>
      </c>
      <c r="G1245" s="1">
        <v>45475</v>
      </c>
      <c r="H1245" s="2" t="s">
        <v>1314</v>
      </c>
      <c r="I1245" s="2" t="s">
        <v>29</v>
      </c>
      <c r="J1245">
        <f>Sheet1[[#This Row],[policy_end_date]]-Sheet1[[#This Row],[policy_start_date]]</f>
        <v>40</v>
      </c>
      <c r="K1245" s="5">
        <f>(Sheet1[[#This Row],[policy_end_date]]-Sheet1[[#This Row],[policy_start_date]])/365</f>
        <v>0.1095890410958904</v>
      </c>
      <c r="L1245" s="2" t="str">
        <f>IF(Sheet1[[#This Row],[coverage_amount]]&lt;300000,"Low",IF(Sheet1[[#This Row],[coverage_amount]]&lt;700000,"Medium","High"))</f>
        <v>Low</v>
      </c>
      <c r="M1245" s="2" t="str">
        <f>IF(Sheet1[[#This Row],[annual_premium]]&lt;15000,"Low",IF(Sheet1[[#This Row],[annual_premium]]&lt;35000,"Medium","High"))</f>
        <v>Low</v>
      </c>
      <c r="N1245" s="2">
        <f>YEAR(Sheet1[[#This Row],[policy_start_date]])</f>
        <v>2024</v>
      </c>
      <c r="O1245" s="2" t="str">
        <f>TEXT(Sheet1[[#This Row],[policy_start_date]],"mmm")</f>
        <v>May</v>
      </c>
      <c r="P1245" s="2" t="str">
        <f>"Q"&amp;ROUNDUP(MONTH(Sheet1[[#This Row],[policy_start_date]])/3,0)</f>
        <v>Q2</v>
      </c>
      <c r="Q1245" s="2">
        <f ca="1">DATEDIF(Sheet1[[#This Row],[policy_start_date]],TODAY(),"D")</f>
        <v>797</v>
      </c>
      <c r="R1245" s="2">
        <f>YEAR(Sheet1[[#This Row],[policy_end_date]])</f>
        <v>2024</v>
      </c>
      <c r="S1245" s="2" t="str">
        <f>TEXT(Sheet1[[#This Row],[policy_end_date]],"mmm")</f>
        <v>Jul</v>
      </c>
      <c r="T1245" s="2" t="str">
        <f>IF(Sheet1[[#This Row],[status]]="Active","Active","Inactive")</f>
        <v>Inactive</v>
      </c>
      <c r="U1245" s="6">
        <f>Sheet1[[#This Row],[coverage_amount]]/Sheet1[[#This Row],[annual_premium]]</f>
        <v>16.420762378293162</v>
      </c>
    </row>
    <row r="1246" spans="1:21" x14ac:dyDescent="0.3">
      <c r="A1246" s="2" t="s">
        <v>2528</v>
      </c>
      <c r="B1246" s="2" t="s">
        <v>2529</v>
      </c>
      <c r="C1246" s="2" t="s">
        <v>35</v>
      </c>
      <c r="D1246" s="51">
        <v>401524.51</v>
      </c>
      <c r="E1246" s="51">
        <v>35574.42</v>
      </c>
      <c r="F1246" s="1">
        <v>45382</v>
      </c>
      <c r="G1246" s="1">
        <v>45688</v>
      </c>
      <c r="H1246" s="2" t="s">
        <v>466</v>
      </c>
      <c r="I1246" s="2" t="s">
        <v>18</v>
      </c>
      <c r="J1246">
        <f>Sheet1[[#This Row],[policy_end_date]]-Sheet1[[#This Row],[policy_start_date]]</f>
        <v>306</v>
      </c>
      <c r="K1246" s="5">
        <f>(Sheet1[[#This Row],[policy_end_date]]-Sheet1[[#This Row],[policy_start_date]])/365</f>
        <v>0.83835616438356164</v>
      </c>
      <c r="L1246" s="2" t="str">
        <f>IF(Sheet1[[#This Row],[coverage_amount]]&lt;300000,"Low",IF(Sheet1[[#This Row],[coverage_amount]]&lt;700000,"Medium","High"))</f>
        <v>Medium</v>
      </c>
      <c r="M1246" s="2" t="str">
        <f>IF(Sheet1[[#This Row],[annual_premium]]&lt;15000,"Low",IF(Sheet1[[#This Row],[annual_premium]]&lt;35000,"Medium","High"))</f>
        <v>High</v>
      </c>
      <c r="N1246" s="2">
        <f>YEAR(Sheet1[[#This Row],[policy_start_date]])</f>
        <v>2024</v>
      </c>
      <c r="O1246" s="2" t="str">
        <f>TEXT(Sheet1[[#This Row],[policy_start_date]],"mmm")</f>
        <v>Mar</v>
      </c>
      <c r="P1246" s="2" t="str">
        <f>"Q"&amp;ROUNDUP(MONTH(Sheet1[[#This Row],[policy_start_date]])/3,0)</f>
        <v>Q1</v>
      </c>
      <c r="Q1246" s="2">
        <f ca="1">DATEDIF(Sheet1[[#This Row],[policy_start_date]],TODAY(),"D")</f>
        <v>850</v>
      </c>
      <c r="R1246" s="2">
        <f>YEAR(Sheet1[[#This Row],[policy_end_date]])</f>
        <v>2025</v>
      </c>
      <c r="S1246" s="2" t="str">
        <f>TEXT(Sheet1[[#This Row],[policy_end_date]],"mmm")</f>
        <v>Jan</v>
      </c>
      <c r="T1246" s="2" t="str">
        <f>IF(Sheet1[[#This Row],[status]]="Active","Active","Inactive")</f>
        <v>Inactive</v>
      </c>
      <c r="U1246" s="6">
        <f>Sheet1[[#This Row],[coverage_amount]]/Sheet1[[#This Row],[annual_premium]]</f>
        <v>11.286888443999931</v>
      </c>
    </row>
    <row r="1247" spans="1:21" x14ac:dyDescent="0.3">
      <c r="A1247" s="2" t="s">
        <v>2530</v>
      </c>
      <c r="B1247" s="2" t="s">
        <v>2531</v>
      </c>
      <c r="C1247" s="2" t="s">
        <v>39</v>
      </c>
      <c r="D1247" s="51">
        <v>700686.44</v>
      </c>
      <c r="E1247" s="51">
        <v>22441.54</v>
      </c>
      <c r="F1247" s="1">
        <v>44319</v>
      </c>
      <c r="G1247" s="1">
        <v>45334</v>
      </c>
      <c r="H1247" s="2" t="s">
        <v>1108</v>
      </c>
      <c r="I1247" s="2" t="s">
        <v>18</v>
      </c>
      <c r="J1247">
        <f>Sheet1[[#This Row],[policy_end_date]]-Sheet1[[#This Row],[policy_start_date]]</f>
        <v>1015</v>
      </c>
      <c r="K1247" s="5">
        <f>(Sheet1[[#This Row],[policy_end_date]]-Sheet1[[#This Row],[policy_start_date]])/365</f>
        <v>2.7808219178082192</v>
      </c>
      <c r="L1247" s="2" t="str">
        <f>IF(Sheet1[[#This Row],[coverage_amount]]&lt;300000,"Low",IF(Sheet1[[#This Row],[coverage_amount]]&lt;700000,"Medium","High"))</f>
        <v>High</v>
      </c>
      <c r="M1247" s="2" t="str">
        <f>IF(Sheet1[[#This Row],[annual_premium]]&lt;15000,"Low",IF(Sheet1[[#This Row],[annual_premium]]&lt;35000,"Medium","High"))</f>
        <v>Medium</v>
      </c>
      <c r="N1247" s="2">
        <f>YEAR(Sheet1[[#This Row],[policy_start_date]])</f>
        <v>2021</v>
      </c>
      <c r="O1247" s="2" t="str">
        <f>TEXT(Sheet1[[#This Row],[policy_start_date]],"mmm")</f>
        <v>May</v>
      </c>
      <c r="P1247" s="2" t="str">
        <f>"Q"&amp;ROUNDUP(MONTH(Sheet1[[#This Row],[policy_start_date]])/3,0)</f>
        <v>Q2</v>
      </c>
      <c r="Q1247" s="2">
        <f ca="1">DATEDIF(Sheet1[[#This Row],[policy_start_date]],TODAY(),"D")</f>
        <v>1913</v>
      </c>
      <c r="R1247" s="2">
        <f>YEAR(Sheet1[[#This Row],[policy_end_date]])</f>
        <v>2024</v>
      </c>
      <c r="S1247" s="2" t="str">
        <f>TEXT(Sheet1[[#This Row],[policy_end_date]],"mmm")</f>
        <v>Feb</v>
      </c>
      <c r="T1247" s="2" t="str">
        <f>IF(Sheet1[[#This Row],[status]]="Active","Active","Inactive")</f>
        <v>Inactive</v>
      </c>
      <c r="U1247" s="6">
        <f>Sheet1[[#This Row],[coverage_amount]]/Sheet1[[#This Row],[annual_premium]]</f>
        <v>31.222743180726454</v>
      </c>
    </row>
    <row r="1248" spans="1:21" x14ac:dyDescent="0.3">
      <c r="A1248" s="2" t="s">
        <v>2532</v>
      </c>
      <c r="B1248" s="2" t="s">
        <v>2533</v>
      </c>
      <c r="C1248" s="2" t="s">
        <v>35</v>
      </c>
      <c r="D1248" s="51">
        <v>303951.12</v>
      </c>
      <c r="E1248" s="51">
        <v>4395.38</v>
      </c>
      <c r="F1248" s="1">
        <v>44890</v>
      </c>
      <c r="G1248" s="1">
        <v>45034</v>
      </c>
      <c r="H1248" s="2" t="s">
        <v>193</v>
      </c>
      <c r="I1248" s="2" t="s">
        <v>18</v>
      </c>
      <c r="J1248">
        <f>Sheet1[[#This Row],[policy_end_date]]-Sheet1[[#This Row],[policy_start_date]]</f>
        <v>144</v>
      </c>
      <c r="K1248" s="5">
        <f>(Sheet1[[#This Row],[policy_end_date]]-Sheet1[[#This Row],[policy_start_date]])/365</f>
        <v>0.39452054794520547</v>
      </c>
      <c r="L1248" s="2" t="str">
        <f>IF(Sheet1[[#This Row],[coverage_amount]]&lt;300000,"Low",IF(Sheet1[[#This Row],[coverage_amount]]&lt;700000,"Medium","High"))</f>
        <v>Medium</v>
      </c>
      <c r="M1248" s="2" t="str">
        <f>IF(Sheet1[[#This Row],[annual_premium]]&lt;15000,"Low",IF(Sheet1[[#This Row],[annual_premium]]&lt;35000,"Medium","High"))</f>
        <v>Low</v>
      </c>
      <c r="N1248" s="2">
        <f>YEAR(Sheet1[[#This Row],[policy_start_date]])</f>
        <v>2022</v>
      </c>
      <c r="O1248" s="2" t="str">
        <f>TEXT(Sheet1[[#This Row],[policy_start_date]],"mmm")</f>
        <v>Nov</v>
      </c>
      <c r="P1248" s="2" t="str">
        <f>"Q"&amp;ROUNDUP(MONTH(Sheet1[[#This Row],[policy_start_date]])/3,0)</f>
        <v>Q4</v>
      </c>
      <c r="Q1248" s="2">
        <f ca="1">DATEDIF(Sheet1[[#This Row],[policy_start_date]],TODAY(),"D")</f>
        <v>1342</v>
      </c>
      <c r="R1248" s="2">
        <f>YEAR(Sheet1[[#This Row],[policy_end_date]])</f>
        <v>2023</v>
      </c>
      <c r="S1248" s="2" t="str">
        <f>TEXT(Sheet1[[#This Row],[policy_end_date]],"mmm")</f>
        <v>Apr</v>
      </c>
      <c r="T1248" s="2" t="str">
        <f>IF(Sheet1[[#This Row],[status]]="Active","Active","Inactive")</f>
        <v>Inactive</v>
      </c>
      <c r="U1248" s="6">
        <f>Sheet1[[#This Row],[coverage_amount]]/Sheet1[[#This Row],[annual_premium]]</f>
        <v>69.152410030532053</v>
      </c>
    </row>
    <row r="1249" spans="1:21" x14ac:dyDescent="0.3">
      <c r="A1249" s="2" t="s">
        <v>2534</v>
      </c>
      <c r="B1249" s="2" t="s">
        <v>455</v>
      </c>
      <c r="C1249" s="2" t="s">
        <v>16</v>
      </c>
      <c r="D1249" s="51">
        <v>581369.17000000004</v>
      </c>
      <c r="E1249" s="51">
        <v>5541.23</v>
      </c>
      <c r="F1249" s="1">
        <v>45358</v>
      </c>
      <c r="G1249" s="1">
        <v>45564</v>
      </c>
      <c r="H1249" s="2" t="s">
        <v>1145</v>
      </c>
      <c r="I1249" s="2" t="s">
        <v>18</v>
      </c>
      <c r="J1249">
        <f>Sheet1[[#This Row],[policy_end_date]]-Sheet1[[#This Row],[policy_start_date]]</f>
        <v>206</v>
      </c>
      <c r="K1249" s="5">
        <f>(Sheet1[[#This Row],[policy_end_date]]-Sheet1[[#This Row],[policy_start_date]])/365</f>
        <v>0.56438356164383563</v>
      </c>
      <c r="L1249" s="2" t="str">
        <f>IF(Sheet1[[#This Row],[coverage_amount]]&lt;300000,"Low",IF(Sheet1[[#This Row],[coverage_amount]]&lt;700000,"Medium","High"))</f>
        <v>Medium</v>
      </c>
      <c r="M1249" s="2" t="str">
        <f>IF(Sheet1[[#This Row],[annual_premium]]&lt;15000,"Low",IF(Sheet1[[#This Row],[annual_premium]]&lt;35000,"Medium","High"))</f>
        <v>Low</v>
      </c>
      <c r="N1249" s="2">
        <f>YEAR(Sheet1[[#This Row],[policy_start_date]])</f>
        <v>2024</v>
      </c>
      <c r="O1249" s="2" t="str">
        <f>TEXT(Sheet1[[#This Row],[policy_start_date]],"mmm")</f>
        <v>Mar</v>
      </c>
      <c r="P1249" s="2" t="str">
        <f>"Q"&amp;ROUNDUP(MONTH(Sheet1[[#This Row],[policy_start_date]])/3,0)</f>
        <v>Q1</v>
      </c>
      <c r="Q1249" s="2">
        <f ca="1">DATEDIF(Sheet1[[#This Row],[policy_start_date]],TODAY(),"D")</f>
        <v>874</v>
      </c>
      <c r="R1249" s="2">
        <f>YEAR(Sheet1[[#This Row],[policy_end_date]])</f>
        <v>2024</v>
      </c>
      <c r="S1249" s="2" t="str">
        <f>TEXT(Sheet1[[#This Row],[policy_end_date]],"mmm")</f>
        <v>Sep</v>
      </c>
      <c r="T1249" s="2" t="str">
        <f>IF(Sheet1[[#This Row],[status]]="Active","Active","Inactive")</f>
        <v>Inactive</v>
      </c>
      <c r="U1249" s="6">
        <f>Sheet1[[#This Row],[coverage_amount]]/Sheet1[[#This Row],[annual_premium]]</f>
        <v>104.91698954925171</v>
      </c>
    </row>
    <row r="1250" spans="1:21" x14ac:dyDescent="0.3">
      <c r="A1250" s="2" t="s">
        <v>2535</v>
      </c>
      <c r="B1250" s="2" t="s">
        <v>2536</v>
      </c>
      <c r="C1250" s="2" t="s">
        <v>11</v>
      </c>
      <c r="D1250" s="51">
        <v>672494.73</v>
      </c>
      <c r="E1250" s="51">
        <v>15966.01</v>
      </c>
      <c r="F1250" s="1">
        <v>44895</v>
      </c>
      <c r="G1250" s="1">
        <v>45224</v>
      </c>
      <c r="H1250" s="2" t="s">
        <v>1669</v>
      </c>
      <c r="I1250" s="2" t="s">
        <v>18</v>
      </c>
      <c r="J1250">
        <f>Sheet1[[#This Row],[policy_end_date]]-Sheet1[[#This Row],[policy_start_date]]</f>
        <v>329</v>
      </c>
      <c r="K1250" s="5">
        <f>(Sheet1[[#This Row],[policy_end_date]]-Sheet1[[#This Row],[policy_start_date]])/365</f>
        <v>0.90136986301369859</v>
      </c>
      <c r="L1250" s="2" t="str">
        <f>IF(Sheet1[[#This Row],[coverage_amount]]&lt;300000,"Low",IF(Sheet1[[#This Row],[coverage_amount]]&lt;700000,"Medium","High"))</f>
        <v>Medium</v>
      </c>
      <c r="M1250" s="2" t="str">
        <f>IF(Sheet1[[#This Row],[annual_premium]]&lt;15000,"Low",IF(Sheet1[[#This Row],[annual_premium]]&lt;35000,"Medium","High"))</f>
        <v>Medium</v>
      </c>
      <c r="N1250" s="2">
        <f>YEAR(Sheet1[[#This Row],[policy_start_date]])</f>
        <v>2022</v>
      </c>
      <c r="O1250" s="2" t="str">
        <f>TEXT(Sheet1[[#This Row],[policy_start_date]],"mmm")</f>
        <v>Nov</v>
      </c>
      <c r="P1250" s="2" t="str">
        <f>"Q"&amp;ROUNDUP(MONTH(Sheet1[[#This Row],[policy_start_date]])/3,0)</f>
        <v>Q4</v>
      </c>
      <c r="Q1250" s="2">
        <f ca="1">DATEDIF(Sheet1[[#This Row],[policy_start_date]],TODAY(),"D")</f>
        <v>1337</v>
      </c>
      <c r="R1250" s="2">
        <f>YEAR(Sheet1[[#This Row],[policy_end_date]])</f>
        <v>2023</v>
      </c>
      <c r="S1250" s="2" t="str">
        <f>TEXT(Sheet1[[#This Row],[policy_end_date]],"mmm")</f>
        <v>Oct</v>
      </c>
      <c r="T1250" s="2" t="str">
        <f>IF(Sheet1[[#This Row],[status]]="Active","Active","Inactive")</f>
        <v>Inactive</v>
      </c>
      <c r="U1250" s="6">
        <f>Sheet1[[#This Row],[coverage_amount]]/Sheet1[[#This Row],[annual_premium]]</f>
        <v>42.120400150068804</v>
      </c>
    </row>
    <row r="1251" spans="1:21" x14ac:dyDescent="0.3">
      <c r="A1251" s="2" t="s">
        <v>2537</v>
      </c>
      <c r="B1251" s="2" t="s">
        <v>425</v>
      </c>
      <c r="C1251" s="2" t="s">
        <v>11</v>
      </c>
      <c r="D1251" s="51">
        <v>106287.88</v>
      </c>
      <c r="E1251" s="51">
        <v>47312.61</v>
      </c>
      <c r="F1251" s="1">
        <v>45430</v>
      </c>
      <c r="G1251" s="1">
        <v>45574</v>
      </c>
      <c r="H1251" s="2" t="s">
        <v>1746</v>
      </c>
      <c r="I1251" s="2" t="s">
        <v>29</v>
      </c>
      <c r="J1251">
        <f>Sheet1[[#This Row],[policy_end_date]]-Sheet1[[#This Row],[policy_start_date]]</f>
        <v>144</v>
      </c>
      <c r="K1251" s="5">
        <f>(Sheet1[[#This Row],[policy_end_date]]-Sheet1[[#This Row],[policy_start_date]])/365</f>
        <v>0.39452054794520547</v>
      </c>
      <c r="L1251" s="2" t="str">
        <f>IF(Sheet1[[#This Row],[coverage_amount]]&lt;300000,"Low",IF(Sheet1[[#This Row],[coverage_amount]]&lt;700000,"Medium","High"))</f>
        <v>Low</v>
      </c>
      <c r="M1251" s="2" t="str">
        <f>IF(Sheet1[[#This Row],[annual_premium]]&lt;15000,"Low",IF(Sheet1[[#This Row],[annual_premium]]&lt;35000,"Medium","High"))</f>
        <v>High</v>
      </c>
      <c r="N1251" s="2">
        <f>YEAR(Sheet1[[#This Row],[policy_start_date]])</f>
        <v>2024</v>
      </c>
      <c r="O1251" s="2" t="str">
        <f>TEXT(Sheet1[[#This Row],[policy_start_date]],"mmm")</f>
        <v>May</v>
      </c>
      <c r="P1251" s="2" t="str">
        <f>"Q"&amp;ROUNDUP(MONTH(Sheet1[[#This Row],[policy_start_date]])/3,0)</f>
        <v>Q2</v>
      </c>
      <c r="Q1251" s="2">
        <f ca="1">DATEDIF(Sheet1[[#This Row],[policy_start_date]],TODAY(),"D")</f>
        <v>802</v>
      </c>
      <c r="R1251" s="2">
        <f>YEAR(Sheet1[[#This Row],[policy_end_date]])</f>
        <v>2024</v>
      </c>
      <c r="S1251" s="2" t="str">
        <f>TEXT(Sheet1[[#This Row],[policy_end_date]],"mmm")</f>
        <v>Oct</v>
      </c>
      <c r="T1251" s="2" t="str">
        <f>IF(Sheet1[[#This Row],[status]]="Active","Active","Inactive")</f>
        <v>Inactive</v>
      </c>
      <c r="U1251" s="6">
        <f>Sheet1[[#This Row],[coverage_amount]]/Sheet1[[#This Row],[annual_premium]]</f>
        <v>2.2465021481588101</v>
      </c>
    </row>
    <row r="1252" spans="1:21" x14ac:dyDescent="0.3">
      <c r="A1252" s="2" t="s">
        <v>2538</v>
      </c>
      <c r="B1252" s="2" t="s">
        <v>2539</v>
      </c>
      <c r="C1252" s="2" t="s">
        <v>11</v>
      </c>
      <c r="D1252" s="51">
        <v>119882.47</v>
      </c>
      <c r="E1252" s="51">
        <v>27198.66</v>
      </c>
      <c r="F1252" s="1">
        <v>45155</v>
      </c>
      <c r="G1252" s="1">
        <v>45671</v>
      </c>
      <c r="H1252" s="2" t="s">
        <v>1669</v>
      </c>
      <c r="I1252" s="2" t="s">
        <v>18</v>
      </c>
      <c r="J1252">
        <f>Sheet1[[#This Row],[policy_end_date]]-Sheet1[[#This Row],[policy_start_date]]</f>
        <v>516</v>
      </c>
      <c r="K1252" s="5">
        <f>(Sheet1[[#This Row],[policy_end_date]]-Sheet1[[#This Row],[policy_start_date]])/365</f>
        <v>1.4136986301369863</v>
      </c>
      <c r="L1252" s="2" t="str">
        <f>IF(Sheet1[[#This Row],[coverage_amount]]&lt;300000,"Low",IF(Sheet1[[#This Row],[coverage_amount]]&lt;700000,"Medium","High"))</f>
        <v>Low</v>
      </c>
      <c r="M1252" s="2" t="str">
        <f>IF(Sheet1[[#This Row],[annual_premium]]&lt;15000,"Low",IF(Sheet1[[#This Row],[annual_premium]]&lt;35000,"Medium","High"))</f>
        <v>Medium</v>
      </c>
      <c r="N1252" s="2">
        <f>YEAR(Sheet1[[#This Row],[policy_start_date]])</f>
        <v>2023</v>
      </c>
      <c r="O1252" s="2" t="str">
        <f>TEXT(Sheet1[[#This Row],[policy_start_date]],"mmm")</f>
        <v>Aug</v>
      </c>
      <c r="P1252" s="2" t="str">
        <f>"Q"&amp;ROUNDUP(MONTH(Sheet1[[#This Row],[policy_start_date]])/3,0)</f>
        <v>Q3</v>
      </c>
      <c r="Q1252" s="2">
        <f ca="1">DATEDIF(Sheet1[[#This Row],[policy_start_date]],TODAY(),"D")</f>
        <v>1077</v>
      </c>
      <c r="R1252" s="2">
        <f>YEAR(Sheet1[[#This Row],[policy_end_date]])</f>
        <v>2025</v>
      </c>
      <c r="S1252" s="2" t="str">
        <f>TEXT(Sheet1[[#This Row],[policy_end_date]],"mmm")</f>
        <v>Jan</v>
      </c>
      <c r="T1252" s="2" t="str">
        <f>IF(Sheet1[[#This Row],[status]]="Active","Active","Inactive")</f>
        <v>Inactive</v>
      </c>
      <c r="U1252" s="6">
        <f>Sheet1[[#This Row],[coverage_amount]]/Sheet1[[#This Row],[annual_premium]]</f>
        <v>4.4076608921174794</v>
      </c>
    </row>
    <row r="1253" spans="1:21" x14ac:dyDescent="0.3">
      <c r="A1253" s="2" t="s">
        <v>2540</v>
      </c>
      <c r="B1253" s="2" t="s">
        <v>2541</v>
      </c>
      <c r="C1253" s="2" t="s">
        <v>16</v>
      </c>
      <c r="D1253" s="51">
        <v>517808.45</v>
      </c>
      <c r="E1253" s="51">
        <v>6367.34</v>
      </c>
      <c r="F1253" s="1">
        <v>45442</v>
      </c>
      <c r="G1253" s="1">
        <v>45834</v>
      </c>
      <c r="H1253" s="2" t="s">
        <v>219</v>
      </c>
      <c r="I1253" s="2" t="s">
        <v>13</v>
      </c>
      <c r="J1253">
        <f>Sheet1[[#This Row],[policy_end_date]]-Sheet1[[#This Row],[policy_start_date]]</f>
        <v>392</v>
      </c>
      <c r="K1253" s="5">
        <f>(Sheet1[[#This Row],[policy_end_date]]-Sheet1[[#This Row],[policy_start_date]])/365</f>
        <v>1.0739726027397261</v>
      </c>
      <c r="L1253" s="2" t="str">
        <f>IF(Sheet1[[#This Row],[coverage_amount]]&lt;300000,"Low",IF(Sheet1[[#This Row],[coverage_amount]]&lt;700000,"Medium","High"))</f>
        <v>Medium</v>
      </c>
      <c r="M1253" s="2" t="str">
        <f>IF(Sheet1[[#This Row],[annual_premium]]&lt;15000,"Low",IF(Sheet1[[#This Row],[annual_premium]]&lt;35000,"Medium","High"))</f>
        <v>Low</v>
      </c>
      <c r="N1253" s="2">
        <f>YEAR(Sheet1[[#This Row],[policy_start_date]])</f>
        <v>2024</v>
      </c>
      <c r="O1253" s="2" t="str">
        <f>TEXT(Sheet1[[#This Row],[policy_start_date]],"mmm")</f>
        <v>May</v>
      </c>
      <c r="P1253" s="2" t="str">
        <f>"Q"&amp;ROUNDUP(MONTH(Sheet1[[#This Row],[policy_start_date]])/3,0)</f>
        <v>Q2</v>
      </c>
      <c r="Q1253" s="2">
        <f ca="1">DATEDIF(Sheet1[[#This Row],[policy_start_date]],TODAY(),"D")</f>
        <v>790</v>
      </c>
      <c r="R1253" s="2">
        <f>YEAR(Sheet1[[#This Row],[policy_end_date]])</f>
        <v>2025</v>
      </c>
      <c r="S1253" s="2" t="str">
        <f>TEXT(Sheet1[[#This Row],[policy_end_date]],"mmm")</f>
        <v>Jun</v>
      </c>
      <c r="T1253" s="2" t="str">
        <f>IF(Sheet1[[#This Row],[status]]="Active","Active","Inactive")</f>
        <v>Active</v>
      </c>
      <c r="U1253" s="6">
        <f>Sheet1[[#This Row],[coverage_amount]]/Sheet1[[#This Row],[annual_premium]]</f>
        <v>81.322569550236054</v>
      </c>
    </row>
    <row r="1254" spans="1:21" x14ac:dyDescent="0.3">
      <c r="A1254" s="2" t="s">
        <v>2542</v>
      </c>
      <c r="B1254" s="2" t="s">
        <v>2543</v>
      </c>
      <c r="C1254" s="2" t="s">
        <v>35</v>
      </c>
      <c r="D1254" s="51">
        <v>903284.24</v>
      </c>
      <c r="E1254" s="51">
        <v>26077.78</v>
      </c>
      <c r="F1254" s="1">
        <v>45035</v>
      </c>
      <c r="G1254" s="1">
        <v>45360</v>
      </c>
      <c r="H1254" s="2" t="s">
        <v>142</v>
      </c>
      <c r="I1254" s="2" t="s">
        <v>29</v>
      </c>
      <c r="J1254">
        <f>Sheet1[[#This Row],[policy_end_date]]-Sheet1[[#This Row],[policy_start_date]]</f>
        <v>325</v>
      </c>
      <c r="K1254" s="5">
        <f>(Sheet1[[#This Row],[policy_end_date]]-Sheet1[[#This Row],[policy_start_date]])/365</f>
        <v>0.8904109589041096</v>
      </c>
      <c r="L1254" s="2" t="str">
        <f>IF(Sheet1[[#This Row],[coverage_amount]]&lt;300000,"Low",IF(Sheet1[[#This Row],[coverage_amount]]&lt;700000,"Medium","High"))</f>
        <v>High</v>
      </c>
      <c r="M1254" s="2" t="str">
        <f>IF(Sheet1[[#This Row],[annual_premium]]&lt;15000,"Low",IF(Sheet1[[#This Row],[annual_premium]]&lt;35000,"Medium","High"))</f>
        <v>Medium</v>
      </c>
      <c r="N1254" s="2">
        <f>YEAR(Sheet1[[#This Row],[policy_start_date]])</f>
        <v>2023</v>
      </c>
      <c r="O1254" s="2" t="str">
        <f>TEXT(Sheet1[[#This Row],[policy_start_date]],"mmm")</f>
        <v>Apr</v>
      </c>
      <c r="P1254" s="2" t="str">
        <f>"Q"&amp;ROUNDUP(MONTH(Sheet1[[#This Row],[policy_start_date]])/3,0)</f>
        <v>Q2</v>
      </c>
      <c r="Q1254" s="2">
        <f ca="1">DATEDIF(Sheet1[[#This Row],[policy_start_date]],TODAY(),"D")</f>
        <v>1197</v>
      </c>
      <c r="R1254" s="2">
        <f>YEAR(Sheet1[[#This Row],[policy_end_date]])</f>
        <v>2024</v>
      </c>
      <c r="S1254" s="2" t="str">
        <f>TEXT(Sheet1[[#This Row],[policy_end_date]],"mmm")</f>
        <v>Mar</v>
      </c>
      <c r="T1254" s="2" t="str">
        <f>IF(Sheet1[[#This Row],[status]]="Active","Active","Inactive")</f>
        <v>Inactive</v>
      </c>
      <c r="U1254" s="6">
        <f>Sheet1[[#This Row],[coverage_amount]]/Sheet1[[#This Row],[annual_premium]]</f>
        <v>34.638080388744747</v>
      </c>
    </row>
    <row r="1255" spans="1:21" x14ac:dyDescent="0.3">
      <c r="A1255" s="2" t="s">
        <v>2544</v>
      </c>
      <c r="B1255" s="2" t="s">
        <v>2545</v>
      </c>
      <c r="C1255" s="2" t="s">
        <v>27</v>
      </c>
      <c r="D1255" s="51">
        <v>556452.63</v>
      </c>
      <c r="E1255" s="51">
        <v>23680.12</v>
      </c>
      <c r="F1255" s="1">
        <v>44520</v>
      </c>
      <c r="G1255" s="1">
        <v>44679</v>
      </c>
      <c r="H1255" s="2" t="s">
        <v>461</v>
      </c>
      <c r="I1255" s="2" t="s">
        <v>29</v>
      </c>
      <c r="J1255">
        <f>Sheet1[[#This Row],[policy_end_date]]-Sheet1[[#This Row],[policy_start_date]]</f>
        <v>159</v>
      </c>
      <c r="K1255" s="5">
        <f>(Sheet1[[#This Row],[policy_end_date]]-Sheet1[[#This Row],[policy_start_date]])/365</f>
        <v>0.43561643835616437</v>
      </c>
      <c r="L1255" s="2" t="str">
        <f>IF(Sheet1[[#This Row],[coverage_amount]]&lt;300000,"Low",IF(Sheet1[[#This Row],[coverage_amount]]&lt;700000,"Medium","High"))</f>
        <v>Medium</v>
      </c>
      <c r="M1255" s="2" t="str">
        <f>IF(Sheet1[[#This Row],[annual_premium]]&lt;15000,"Low",IF(Sheet1[[#This Row],[annual_premium]]&lt;35000,"Medium","High"))</f>
        <v>Medium</v>
      </c>
      <c r="N1255" s="2">
        <f>YEAR(Sheet1[[#This Row],[policy_start_date]])</f>
        <v>2021</v>
      </c>
      <c r="O1255" s="2" t="str">
        <f>TEXT(Sheet1[[#This Row],[policy_start_date]],"mmm")</f>
        <v>Nov</v>
      </c>
      <c r="P1255" s="2" t="str">
        <f>"Q"&amp;ROUNDUP(MONTH(Sheet1[[#This Row],[policy_start_date]])/3,0)</f>
        <v>Q4</v>
      </c>
      <c r="Q1255" s="2">
        <f ca="1">DATEDIF(Sheet1[[#This Row],[policy_start_date]],TODAY(),"D")</f>
        <v>1712</v>
      </c>
      <c r="R1255" s="2">
        <f>YEAR(Sheet1[[#This Row],[policy_end_date]])</f>
        <v>2022</v>
      </c>
      <c r="S1255" s="2" t="str">
        <f>TEXT(Sheet1[[#This Row],[policy_end_date]],"mmm")</f>
        <v>Apr</v>
      </c>
      <c r="T1255" s="2" t="str">
        <f>IF(Sheet1[[#This Row],[status]]="Active","Active","Inactive")</f>
        <v>Inactive</v>
      </c>
      <c r="U1255" s="6">
        <f>Sheet1[[#This Row],[coverage_amount]]/Sheet1[[#This Row],[annual_premium]]</f>
        <v>23.49872509092015</v>
      </c>
    </row>
    <row r="1256" spans="1:21" x14ac:dyDescent="0.3">
      <c r="A1256" s="2" t="s">
        <v>2546</v>
      </c>
      <c r="B1256" s="2" t="s">
        <v>2547</v>
      </c>
      <c r="C1256" s="2" t="s">
        <v>27</v>
      </c>
      <c r="D1256" s="51">
        <v>671147.98</v>
      </c>
      <c r="E1256" s="51">
        <v>48457.55</v>
      </c>
      <c r="F1256" s="1">
        <v>44947</v>
      </c>
      <c r="G1256" s="1">
        <v>45089</v>
      </c>
      <c r="H1256" s="2" t="s">
        <v>537</v>
      </c>
      <c r="I1256" s="2" t="s">
        <v>18</v>
      </c>
      <c r="J1256">
        <f>Sheet1[[#This Row],[policy_end_date]]-Sheet1[[#This Row],[policy_start_date]]</f>
        <v>142</v>
      </c>
      <c r="K1256" s="5">
        <f>(Sheet1[[#This Row],[policy_end_date]]-Sheet1[[#This Row],[policy_start_date]])/365</f>
        <v>0.38904109589041097</v>
      </c>
      <c r="L1256" s="2" t="str">
        <f>IF(Sheet1[[#This Row],[coverage_amount]]&lt;300000,"Low",IF(Sheet1[[#This Row],[coverage_amount]]&lt;700000,"Medium","High"))</f>
        <v>Medium</v>
      </c>
      <c r="M1256" s="2" t="str">
        <f>IF(Sheet1[[#This Row],[annual_premium]]&lt;15000,"Low",IF(Sheet1[[#This Row],[annual_premium]]&lt;35000,"Medium","High"))</f>
        <v>High</v>
      </c>
      <c r="N1256" s="2">
        <f>YEAR(Sheet1[[#This Row],[policy_start_date]])</f>
        <v>2023</v>
      </c>
      <c r="O1256" s="2" t="str">
        <f>TEXT(Sheet1[[#This Row],[policy_start_date]],"mmm")</f>
        <v>Jan</v>
      </c>
      <c r="P1256" s="2" t="str">
        <f>"Q"&amp;ROUNDUP(MONTH(Sheet1[[#This Row],[policy_start_date]])/3,0)</f>
        <v>Q1</v>
      </c>
      <c r="Q1256" s="2">
        <f ca="1">DATEDIF(Sheet1[[#This Row],[policy_start_date]],TODAY(),"D")</f>
        <v>1285</v>
      </c>
      <c r="R1256" s="2">
        <f>YEAR(Sheet1[[#This Row],[policy_end_date]])</f>
        <v>2023</v>
      </c>
      <c r="S1256" s="2" t="str">
        <f>TEXT(Sheet1[[#This Row],[policy_end_date]],"mmm")</f>
        <v>Jun</v>
      </c>
      <c r="T1256" s="2" t="str">
        <f>IF(Sheet1[[#This Row],[status]]="Active","Active","Inactive")</f>
        <v>Inactive</v>
      </c>
      <c r="U1256" s="6">
        <f>Sheet1[[#This Row],[coverage_amount]]/Sheet1[[#This Row],[annual_premium]]</f>
        <v>13.850225197105507</v>
      </c>
    </row>
    <row r="1257" spans="1:21" x14ac:dyDescent="0.3">
      <c r="A1257" s="2" t="s">
        <v>2548</v>
      </c>
      <c r="B1257" s="2" t="s">
        <v>2549</v>
      </c>
      <c r="C1257" s="2" t="s">
        <v>39</v>
      </c>
      <c r="D1257" s="51">
        <v>161231.57999999999</v>
      </c>
      <c r="E1257" s="51">
        <v>45829.59</v>
      </c>
      <c r="F1257" s="1">
        <v>44905</v>
      </c>
      <c r="G1257" s="1">
        <v>44956</v>
      </c>
      <c r="H1257" s="2" t="s">
        <v>2504</v>
      </c>
      <c r="I1257" s="2" t="s">
        <v>29</v>
      </c>
      <c r="J1257">
        <f>Sheet1[[#This Row],[policy_end_date]]-Sheet1[[#This Row],[policy_start_date]]</f>
        <v>51</v>
      </c>
      <c r="K1257" s="5">
        <f>(Sheet1[[#This Row],[policy_end_date]]-Sheet1[[#This Row],[policy_start_date]])/365</f>
        <v>0.13972602739726028</v>
      </c>
      <c r="L1257" s="2" t="str">
        <f>IF(Sheet1[[#This Row],[coverage_amount]]&lt;300000,"Low",IF(Sheet1[[#This Row],[coverage_amount]]&lt;700000,"Medium","High"))</f>
        <v>Low</v>
      </c>
      <c r="M1257" s="2" t="str">
        <f>IF(Sheet1[[#This Row],[annual_premium]]&lt;15000,"Low",IF(Sheet1[[#This Row],[annual_premium]]&lt;35000,"Medium","High"))</f>
        <v>High</v>
      </c>
      <c r="N1257" s="2">
        <f>YEAR(Sheet1[[#This Row],[policy_start_date]])</f>
        <v>2022</v>
      </c>
      <c r="O1257" s="2" t="str">
        <f>TEXT(Sheet1[[#This Row],[policy_start_date]],"mmm")</f>
        <v>Dec</v>
      </c>
      <c r="P1257" s="2" t="str">
        <f>"Q"&amp;ROUNDUP(MONTH(Sheet1[[#This Row],[policy_start_date]])/3,0)</f>
        <v>Q4</v>
      </c>
      <c r="Q1257" s="2">
        <f ca="1">DATEDIF(Sheet1[[#This Row],[policy_start_date]],TODAY(),"D")</f>
        <v>1327</v>
      </c>
      <c r="R1257" s="2">
        <f>YEAR(Sheet1[[#This Row],[policy_end_date]])</f>
        <v>2023</v>
      </c>
      <c r="S1257" s="2" t="str">
        <f>TEXT(Sheet1[[#This Row],[policy_end_date]],"mmm")</f>
        <v>Jan</v>
      </c>
      <c r="T1257" s="2" t="str">
        <f>IF(Sheet1[[#This Row],[status]]="Active","Active","Inactive")</f>
        <v>Inactive</v>
      </c>
      <c r="U1257" s="6">
        <f>Sheet1[[#This Row],[coverage_amount]]/Sheet1[[#This Row],[annual_premium]]</f>
        <v>3.5180672574203697</v>
      </c>
    </row>
    <row r="1258" spans="1:21" x14ac:dyDescent="0.3">
      <c r="A1258" s="2" t="s">
        <v>2550</v>
      </c>
      <c r="B1258" s="2" t="s">
        <v>1083</v>
      </c>
      <c r="C1258" s="2" t="s">
        <v>16</v>
      </c>
      <c r="D1258" s="51">
        <v>181101.38</v>
      </c>
      <c r="E1258" s="51">
        <v>11995.8</v>
      </c>
      <c r="F1258" s="1">
        <v>44241</v>
      </c>
      <c r="G1258" s="1">
        <v>44448</v>
      </c>
      <c r="H1258" s="2" t="s">
        <v>289</v>
      </c>
      <c r="I1258" s="2" t="s">
        <v>13</v>
      </c>
      <c r="J1258">
        <f>Sheet1[[#This Row],[policy_end_date]]-Sheet1[[#This Row],[policy_start_date]]</f>
        <v>207</v>
      </c>
      <c r="K1258" s="5">
        <f>(Sheet1[[#This Row],[policy_end_date]]-Sheet1[[#This Row],[policy_start_date]])/365</f>
        <v>0.56712328767123288</v>
      </c>
      <c r="L1258" s="2" t="str">
        <f>IF(Sheet1[[#This Row],[coverage_amount]]&lt;300000,"Low",IF(Sheet1[[#This Row],[coverage_amount]]&lt;700000,"Medium","High"))</f>
        <v>Low</v>
      </c>
      <c r="M1258" s="2" t="str">
        <f>IF(Sheet1[[#This Row],[annual_premium]]&lt;15000,"Low",IF(Sheet1[[#This Row],[annual_premium]]&lt;35000,"Medium","High"))</f>
        <v>Low</v>
      </c>
      <c r="N1258" s="2">
        <f>YEAR(Sheet1[[#This Row],[policy_start_date]])</f>
        <v>2021</v>
      </c>
      <c r="O1258" s="2" t="str">
        <f>TEXT(Sheet1[[#This Row],[policy_start_date]],"mmm")</f>
        <v>Feb</v>
      </c>
      <c r="P1258" s="2" t="str">
        <f>"Q"&amp;ROUNDUP(MONTH(Sheet1[[#This Row],[policy_start_date]])/3,0)</f>
        <v>Q1</v>
      </c>
      <c r="Q1258" s="2">
        <f ca="1">DATEDIF(Sheet1[[#This Row],[policy_start_date]],TODAY(),"D")</f>
        <v>1991</v>
      </c>
      <c r="R1258" s="2">
        <f>YEAR(Sheet1[[#This Row],[policy_end_date]])</f>
        <v>2021</v>
      </c>
      <c r="S1258" s="2" t="str">
        <f>TEXT(Sheet1[[#This Row],[policy_end_date]],"mmm")</f>
        <v>Sep</v>
      </c>
      <c r="T1258" s="2" t="str">
        <f>IF(Sheet1[[#This Row],[status]]="Active","Active","Inactive")</f>
        <v>Active</v>
      </c>
      <c r="U1258" s="6">
        <f>Sheet1[[#This Row],[coverage_amount]]/Sheet1[[#This Row],[annual_premium]]</f>
        <v>15.097065639640542</v>
      </c>
    </row>
    <row r="1259" spans="1:21" x14ac:dyDescent="0.3">
      <c r="A1259" s="2" t="s">
        <v>2551</v>
      </c>
      <c r="B1259" s="2" t="s">
        <v>1406</v>
      </c>
      <c r="C1259" s="2" t="s">
        <v>35</v>
      </c>
      <c r="D1259" s="51">
        <v>674299.27</v>
      </c>
      <c r="E1259" s="51">
        <v>10923.88</v>
      </c>
      <c r="F1259" s="1">
        <v>44463</v>
      </c>
      <c r="G1259" s="1">
        <v>45572</v>
      </c>
      <c r="H1259" s="2" t="s">
        <v>740</v>
      </c>
      <c r="I1259" s="2" t="s">
        <v>29</v>
      </c>
      <c r="J1259">
        <f>Sheet1[[#This Row],[policy_end_date]]-Sheet1[[#This Row],[policy_start_date]]</f>
        <v>1109</v>
      </c>
      <c r="K1259" s="5">
        <f>(Sheet1[[#This Row],[policy_end_date]]-Sheet1[[#This Row],[policy_start_date]])/365</f>
        <v>3.0383561643835617</v>
      </c>
      <c r="L1259" s="2" t="str">
        <f>IF(Sheet1[[#This Row],[coverage_amount]]&lt;300000,"Low",IF(Sheet1[[#This Row],[coverage_amount]]&lt;700000,"Medium","High"))</f>
        <v>Medium</v>
      </c>
      <c r="M1259" s="2" t="str">
        <f>IF(Sheet1[[#This Row],[annual_premium]]&lt;15000,"Low",IF(Sheet1[[#This Row],[annual_premium]]&lt;35000,"Medium","High"))</f>
        <v>Low</v>
      </c>
      <c r="N1259" s="2">
        <f>YEAR(Sheet1[[#This Row],[policy_start_date]])</f>
        <v>2021</v>
      </c>
      <c r="O1259" s="2" t="str">
        <f>TEXT(Sheet1[[#This Row],[policy_start_date]],"mmm")</f>
        <v>Sep</v>
      </c>
      <c r="P1259" s="2" t="str">
        <f>"Q"&amp;ROUNDUP(MONTH(Sheet1[[#This Row],[policy_start_date]])/3,0)</f>
        <v>Q3</v>
      </c>
      <c r="Q1259" s="2">
        <f ca="1">DATEDIF(Sheet1[[#This Row],[policy_start_date]],TODAY(),"D")</f>
        <v>1769</v>
      </c>
      <c r="R1259" s="2">
        <f>YEAR(Sheet1[[#This Row],[policy_end_date]])</f>
        <v>2024</v>
      </c>
      <c r="S1259" s="2" t="str">
        <f>TEXT(Sheet1[[#This Row],[policy_end_date]],"mmm")</f>
        <v>Oct</v>
      </c>
      <c r="T1259" s="2" t="str">
        <f>IF(Sheet1[[#This Row],[status]]="Active","Active","Inactive")</f>
        <v>Inactive</v>
      </c>
      <c r="U1259" s="6">
        <f>Sheet1[[#This Row],[coverage_amount]]/Sheet1[[#This Row],[annual_premium]]</f>
        <v>61.727085065013533</v>
      </c>
    </row>
    <row r="1260" spans="1:21" x14ac:dyDescent="0.3">
      <c r="A1260" s="2" t="s">
        <v>2552</v>
      </c>
      <c r="B1260" s="2" t="s">
        <v>2553</v>
      </c>
      <c r="C1260" s="2" t="s">
        <v>39</v>
      </c>
      <c r="D1260" s="51">
        <v>724602.41</v>
      </c>
      <c r="E1260" s="51">
        <v>15798.31</v>
      </c>
      <c r="F1260" s="1">
        <v>45478</v>
      </c>
      <c r="G1260" s="1">
        <v>45494</v>
      </c>
      <c r="H1260" s="2" t="s">
        <v>2031</v>
      </c>
      <c r="I1260" s="2" t="s">
        <v>29</v>
      </c>
      <c r="J1260">
        <f>Sheet1[[#This Row],[policy_end_date]]-Sheet1[[#This Row],[policy_start_date]]</f>
        <v>16</v>
      </c>
      <c r="K1260" s="5">
        <f>(Sheet1[[#This Row],[policy_end_date]]-Sheet1[[#This Row],[policy_start_date]])/365</f>
        <v>4.3835616438356165E-2</v>
      </c>
      <c r="L1260" s="2" t="str">
        <f>IF(Sheet1[[#This Row],[coverage_amount]]&lt;300000,"Low",IF(Sheet1[[#This Row],[coverage_amount]]&lt;700000,"Medium","High"))</f>
        <v>High</v>
      </c>
      <c r="M1260" s="2" t="str">
        <f>IF(Sheet1[[#This Row],[annual_premium]]&lt;15000,"Low",IF(Sheet1[[#This Row],[annual_premium]]&lt;35000,"Medium","High"))</f>
        <v>Medium</v>
      </c>
      <c r="N1260" s="2">
        <f>YEAR(Sheet1[[#This Row],[policy_start_date]])</f>
        <v>2024</v>
      </c>
      <c r="O1260" s="2" t="str">
        <f>TEXT(Sheet1[[#This Row],[policy_start_date]],"mmm")</f>
        <v>Jul</v>
      </c>
      <c r="P1260" s="2" t="str">
        <f>"Q"&amp;ROUNDUP(MONTH(Sheet1[[#This Row],[policy_start_date]])/3,0)</f>
        <v>Q3</v>
      </c>
      <c r="Q1260" s="2">
        <f ca="1">DATEDIF(Sheet1[[#This Row],[policy_start_date]],TODAY(),"D")</f>
        <v>754</v>
      </c>
      <c r="R1260" s="2">
        <f>YEAR(Sheet1[[#This Row],[policy_end_date]])</f>
        <v>2024</v>
      </c>
      <c r="S1260" s="2" t="str">
        <f>TEXT(Sheet1[[#This Row],[policy_end_date]],"mmm")</f>
        <v>Jul</v>
      </c>
      <c r="T1260" s="2" t="str">
        <f>IF(Sheet1[[#This Row],[status]]="Active","Active","Inactive")</f>
        <v>Inactive</v>
      </c>
      <c r="U1260" s="6">
        <f>Sheet1[[#This Row],[coverage_amount]]/Sheet1[[#This Row],[annual_premium]]</f>
        <v>45.865817926094628</v>
      </c>
    </row>
    <row r="1261" spans="1:21" x14ac:dyDescent="0.3">
      <c r="A1261" s="2" t="s">
        <v>2554</v>
      </c>
      <c r="B1261" s="2" t="s">
        <v>2555</v>
      </c>
      <c r="C1261" s="2" t="s">
        <v>11</v>
      </c>
      <c r="D1261" s="51">
        <v>738038.98</v>
      </c>
      <c r="E1261" s="51">
        <v>9446.4</v>
      </c>
      <c r="F1261" s="1">
        <v>45471</v>
      </c>
      <c r="G1261" s="1">
        <v>45485</v>
      </c>
      <c r="H1261" s="2" t="s">
        <v>67</v>
      </c>
      <c r="I1261" s="2" t="s">
        <v>18</v>
      </c>
      <c r="J1261">
        <f>Sheet1[[#This Row],[policy_end_date]]-Sheet1[[#This Row],[policy_start_date]]</f>
        <v>14</v>
      </c>
      <c r="K1261" s="5">
        <f>(Sheet1[[#This Row],[policy_end_date]]-Sheet1[[#This Row],[policy_start_date]])/365</f>
        <v>3.8356164383561646E-2</v>
      </c>
      <c r="L1261" s="2" t="str">
        <f>IF(Sheet1[[#This Row],[coverage_amount]]&lt;300000,"Low",IF(Sheet1[[#This Row],[coverage_amount]]&lt;700000,"Medium","High"))</f>
        <v>High</v>
      </c>
      <c r="M1261" s="2" t="str">
        <f>IF(Sheet1[[#This Row],[annual_premium]]&lt;15000,"Low",IF(Sheet1[[#This Row],[annual_premium]]&lt;35000,"Medium","High"))</f>
        <v>Low</v>
      </c>
      <c r="N1261" s="2">
        <f>YEAR(Sheet1[[#This Row],[policy_start_date]])</f>
        <v>2024</v>
      </c>
      <c r="O1261" s="2" t="str">
        <f>TEXT(Sheet1[[#This Row],[policy_start_date]],"mmm")</f>
        <v>Jun</v>
      </c>
      <c r="P1261" s="2" t="str">
        <f>"Q"&amp;ROUNDUP(MONTH(Sheet1[[#This Row],[policy_start_date]])/3,0)</f>
        <v>Q2</v>
      </c>
      <c r="Q1261" s="2">
        <f ca="1">DATEDIF(Sheet1[[#This Row],[policy_start_date]],TODAY(),"D")</f>
        <v>761</v>
      </c>
      <c r="R1261" s="2">
        <f>YEAR(Sheet1[[#This Row],[policy_end_date]])</f>
        <v>2024</v>
      </c>
      <c r="S1261" s="2" t="str">
        <f>TEXT(Sheet1[[#This Row],[policy_end_date]],"mmm")</f>
        <v>Jul</v>
      </c>
      <c r="T1261" s="2" t="str">
        <f>IF(Sheet1[[#This Row],[status]]="Active","Active","Inactive")</f>
        <v>Inactive</v>
      </c>
      <c r="U1261" s="6">
        <f>Sheet1[[#This Row],[coverage_amount]]/Sheet1[[#This Row],[annual_premium]]</f>
        <v>78.129126439701892</v>
      </c>
    </row>
    <row r="1262" spans="1:21" x14ac:dyDescent="0.3">
      <c r="A1262" s="2" t="s">
        <v>2556</v>
      </c>
      <c r="B1262" s="2" t="s">
        <v>578</v>
      </c>
      <c r="C1262" s="2" t="s">
        <v>16</v>
      </c>
      <c r="D1262" s="51">
        <v>924883.62</v>
      </c>
      <c r="E1262" s="51">
        <v>49626.73</v>
      </c>
      <c r="F1262" s="1">
        <v>44637</v>
      </c>
      <c r="G1262" s="1">
        <v>45214</v>
      </c>
      <c r="H1262" s="2" t="s">
        <v>471</v>
      </c>
      <c r="I1262" s="2" t="s">
        <v>13</v>
      </c>
      <c r="J1262">
        <f>Sheet1[[#This Row],[policy_end_date]]-Sheet1[[#This Row],[policy_start_date]]</f>
        <v>577</v>
      </c>
      <c r="K1262" s="5">
        <f>(Sheet1[[#This Row],[policy_end_date]]-Sheet1[[#This Row],[policy_start_date]])/365</f>
        <v>1.5808219178082192</v>
      </c>
      <c r="L1262" s="2" t="str">
        <f>IF(Sheet1[[#This Row],[coverage_amount]]&lt;300000,"Low",IF(Sheet1[[#This Row],[coverage_amount]]&lt;700000,"Medium","High"))</f>
        <v>High</v>
      </c>
      <c r="M1262" s="2" t="str">
        <f>IF(Sheet1[[#This Row],[annual_premium]]&lt;15000,"Low",IF(Sheet1[[#This Row],[annual_premium]]&lt;35000,"Medium","High"))</f>
        <v>High</v>
      </c>
      <c r="N1262" s="2">
        <f>YEAR(Sheet1[[#This Row],[policy_start_date]])</f>
        <v>2022</v>
      </c>
      <c r="O1262" s="2" t="str">
        <f>TEXT(Sheet1[[#This Row],[policy_start_date]],"mmm")</f>
        <v>Mar</v>
      </c>
      <c r="P1262" s="2" t="str">
        <f>"Q"&amp;ROUNDUP(MONTH(Sheet1[[#This Row],[policy_start_date]])/3,0)</f>
        <v>Q1</v>
      </c>
      <c r="Q1262" s="2">
        <f ca="1">DATEDIF(Sheet1[[#This Row],[policy_start_date]],TODAY(),"D")</f>
        <v>1595</v>
      </c>
      <c r="R1262" s="2">
        <f>YEAR(Sheet1[[#This Row],[policy_end_date]])</f>
        <v>2023</v>
      </c>
      <c r="S1262" s="2" t="str">
        <f>TEXT(Sheet1[[#This Row],[policy_end_date]],"mmm")</f>
        <v>Oct</v>
      </c>
      <c r="T1262" s="2" t="str">
        <f>IF(Sheet1[[#This Row],[status]]="Active","Active","Inactive")</f>
        <v>Active</v>
      </c>
      <c r="U1262" s="6">
        <f>Sheet1[[#This Row],[coverage_amount]]/Sheet1[[#This Row],[annual_premium]]</f>
        <v>18.636803593547267</v>
      </c>
    </row>
    <row r="1263" spans="1:21" x14ac:dyDescent="0.3">
      <c r="A1263" s="2" t="s">
        <v>2557</v>
      </c>
      <c r="B1263" s="2" t="s">
        <v>2558</v>
      </c>
      <c r="C1263" s="2" t="s">
        <v>11</v>
      </c>
      <c r="D1263" s="51">
        <v>337733.53</v>
      </c>
      <c r="E1263" s="51">
        <v>29994.63</v>
      </c>
      <c r="F1263" s="1">
        <v>45195</v>
      </c>
      <c r="G1263" s="1">
        <v>45572</v>
      </c>
      <c r="H1263" s="2" t="s">
        <v>559</v>
      </c>
      <c r="I1263" s="2" t="s">
        <v>13</v>
      </c>
      <c r="J1263">
        <f>Sheet1[[#This Row],[policy_end_date]]-Sheet1[[#This Row],[policy_start_date]]</f>
        <v>377</v>
      </c>
      <c r="K1263" s="5">
        <f>(Sheet1[[#This Row],[policy_end_date]]-Sheet1[[#This Row],[policy_start_date]])/365</f>
        <v>1.0328767123287672</v>
      </c>
      <c r="L1263" s="2" t="str">
        <f>IF(Sheet1[[#This Row],[coverage_amount]]&lt;300000,"Low",IF(Sheet1[[#This Row],[coverage_amount]]&lt;700000,"Medium","High"))</f>
        <v>Medium</v>
      </c>
      <c r="M1263" s="2" t="str">
        <f>IF(Sheet1[[#This Row],[annual_premium]]&lt;15000,"Low",IF(Sheet1[[#This Row],[annual_premium]]&lt;35000,"Medium","High"))</f>
        <v>Medium</v>
      </c>
      <c r="N1263" s="2">
        <f>YEAR(Sheet1[[#This Row],[policy_start_date]])</f>
        <v>2023</v>
      </c>
      <c r="O1263" s="2" t="str">
        <f>TEXT(Sheet1[[#This Row],[policy_start_date]],"mmm")</f>
        <v>Sep</v>
      </c>
      <c r="P1263" s="2" t="str">
        <f>"Q"&amp;ROUNDUP(MONTH(Sheet1[[#This Row],[policy_start_date]])/3,0)</f>
        <v>Q3</v>
      </c>
      <c r="Q1263" s="2">
        <f ca="1">DATEDIF(Sheet1[[#This Row],[policy_start_date]],TODAY(),"D")</f>
        <v>1037</v>
      </c>
      <c r="R1263" s="2">
        <f>YEAR(Sheet1[[#This Row],[policy_end_date]])</f>
        <v>2024</v>
      </c>
      <c r="S1263" s="2" t="str">
        <f>TEXT(Sheet1[[#This Row],[policy_end_date]],"mmm")</f>
        <v>Oct</v>
      </c>
      <c r="T1263" s="2" t="str">
        <f>IF(Sheet1[[#This Row],[status]]="Active","Active","Inactive")</f>
        <v>Active</v>
      </c>
      <c r="U1263" s="6">
        <f>Sheet1[[#This Row],[coverage_amount]]/Sheet1[[#This Row],[annual_premium]]</f>
        <v>11.259799837504247</v>
      </c>
    </row>
    <row r="1264" spans="1:21" x14ac:dyDescent="0.3">
      <c r="A1264" s="2" t="s">
        <v>2559</v>
      </c>
      <c r="B1264" s="2" t="s">
        <v>2103</v>
      </c>
      <c r="C1264" s="2" t="s">
        <v>11</v>
      </c>
      <c r="D1264" s="51">
        <v>953312.37</v>
      </c>
      <c r="E1264" s="51">
        <v>48166.06</v>
      </c>
      <c r="F1264" s="1">
        <v>45204</v>
      </c>
      <c r="G1264" s="1">
        <v>45731</v>
      </c>
      <c r="H1264" s="2" t="s">
        <v>839</v>
      </c>
      <c r="I1264" s="2" t="s">
        <v>29</v>
      </c>
      <c r="J1264">
        <f>Sheet1[[#This Row],[policy_end_date]]-Sheet1[[#This Row],[policy_start_date]]</f>
        <v>527</v>
      </c>
      <c r="K1264" s="5">
        <f>(Sheet1[[#This Row],[policy_end_date]]-Sheet1[[#This Row],[policy_start_date]])/365</f>
        <v>1.4438356164383561</v>
      </c>
      <c r="L1264" s="2" t="str">
        <f>IF(Sheet1[[#This Row],[coverage_amount]]&lt;300000,"Low",IF(Sheet1[[#This Row],[coverage_amount]]&lt;700000,"Medium","High"))</f>
        <v>High</v>
      </c>
      <c r="M1264" s="2" t="str">
        <f>IF(Sheet1[[#This Row],[annual_premium]]&lt;15000,"Low",IF(Sheet1[[#This Row],[annual_premium]]&lt;35000,"Medium","High"))</f>
        <v>High</v>
      </c>
      <c r="N1264" s="2">
        <f>YEAR(Sheet1[[#This Row],[policy_start_date]])</f>
        <v>2023</v>
      </c>
      <c r="O1264" s="2" t="str">
        <f>TEXT(Sheet1[[#This Row],[policy_start_date]],"mmm")</f>
        <v>Oct</v>
      </c>
      <c r="P1264" s="2" t="str">
        <f>"Q"&amp;ROUNDUP(MONTH(Sheet1[[#This Row],[policy_start_date]])/3,0)</f>
        <v>Q4</v>
      </c>
      <c r="Q1264" s="2">
        <f ca="1">DATEDIF(Sheet1[[#This Row],[policy_start_date]],TODAY(),"D")</f>
        <v>1028</v>
      </c>
      <c r="R1264" s="2">
        <f>YEAR(Sheet1[[#This Row],[policy_end_date]])</f>
        <v>2025</v>
      </c>
      <c r="S1264" s="2" t="str">
        <f>TEXT(Sheet1[[#This Row],[policy_end_date]],"mmm")</f>
        <v>Mar</v>
      </c>
      <c r="T1264" s="2" t="str">
        <f>IF(Sheet1[[#This Row],[status]]="Active","Active","Inactive")</f>
        <v>Inactive</v>
      </c>
      <c r="U1264" s="6">
        <f>Sheet1[[#This Row],[coverage_amount]]/Sheet1[[#This Row],[annual_premium]]</f>
        <v>19.792201604200137</v>
      </c>
    </row>
    <row r="1265" spans="1:21" x14ac:dyDescent="0.3">
      <c r="A1265" s="2" t="s">
        <v>2560</v>
      </c>
      <c r="B1265" s="2" t="s">
        <v>964</v>
      </c>
      <c r="C1265" s="2" t="s">
        <v>16</v>
      </c>
      <c r="D1265" s="51">
        <v>175205.12</v>
      </c>
      <c r="E1265" s="51">
        <v>35404.769999999997</v>
      </c>
      <c r="F1265" s="1">
        <v>44842</v>
      </c>
      <c r="G1265" s="1">
        <v>45096</v>
      </c>
      <c r="H1265" s="2" t="s">
        <v>1050</v>
      </c>
      <c r="I1265" s="2" t="s">
        <v>18</v>
      </c>
      <c r="J1265">
        <f>Sheet1[[#This Row],[policy_end_date]]-Sheet1[[#This Row],[policy_start_date]]</f>
        <v>254</v>
      </c>
      <c r="K1265" s="5">
        <f>(Sheet1[[#This Row],[policy_end_date]]-Sheet1[[#This Row],[policy_start_date]])/365</f>
        <v>0.69589041095890414</v>
      </c>
      <c r="L1265" s="2" t="str">
        <f>IF(Sheet1[[#This Row],[coverage_amount]]&lt;300000,"Low",IF(Sheet1[[#This Row],[coverage_amount]]&lt;700000,"Medium","High"))</f>
        <v>Low</v>
      </c>
      <c r="M1265" s="2" t="str">
        <f>IF(Sheet1[[#This Row],[annual_premium]]&lt;15000,"Low",IF(Sheet1[[#This Row],[annual_premium]]&lt;35000,"Medium","High"))</f>
        <v>High</v>
      </c>
      <c r="N1265" s="2">
        <f>YEAR(Sheet1[[#This Row],[policy_start_date]])</f>
        <v>2022</v>
      </c>
      <c r="O1265" s="2" t="str">
        <f>TEXT(Sheet1[[#This Row],[policy_start_date]],"mmm")</f>
        <v>Oct</v>
      </c>
      <c r="P1265" s="2" t="str">
        <f>"Q"&amp;ROUNDUP(MONTH(Sheet1[[#This Row],[policy_start_date]])/3,0)</f>
        <v>Q4</v>
      </c>
      <c r="Q1265" s="2">
        <f ca="1">DATEDIF(Sheet1[[#This Row],[policy_start_date]],TODAY(),"D")</f>
        <v>1390</v>
      </c>
      <c r="R1265" s="2">
        <f>YEAR(Sheet1[[#This Row],[policy_end_date]])</f>
        <v>2023</v>
      </c>
      <c r="S1265" s="2" t="str">
        <f>TEXT(Sheet1[[#This Row],[policy_end_date]],"mmm")</f>
        <v>Jun</v>
      </c>
      <c r="T1265" s="2" t="str">
        <f>IF(Sheet1[[#This Row],[status]]="Active","Active","Inactive")</f>
        <v>Inactive</v>
      </c>
      <c r="U1265" s="6">
        <f>Sheet1[[#This Row],[coverage_amount]]/Sheet1[[#This Row],[annual_premium]]</f>
        <v>4.9486303681679056</v>
      </c>
    </row>
    <row r="1266" spans="1:21" x14ac:dyDescent="0.3">
      <c r="A1266" s="2" t="s">
        <v>2561</v>
      </c>
      <c r="B1266" s="2" t="s">
        <v>2562</v>
      </c>
      <c r="C1266" s="2" t="s">
        <v>35</v>
      </c>
      <c r="D1266" s="51">
        <v>716535.32</v>
      </c>
      <c r="E1266" s="51">
        <v>41035.94</v>
      </c>
      <c r="F1266" s="1">
        <v>44964</v>
      </c>
      <c r="G1266" s="1">
        <v>45393</v>
      </c>
      <c r="H1266" s="2" t="s">
        <v>374</v>
      </c>
      <c r="I1266" s="2" t="s">
        <v>13</v>
      </c>
      <c r="J1266">
        <f>Sheet1[[#This Row],[policy_end_date]]-Sheet1[[#This Row],[policy_start_date]]</f>
        <v>429</v>
      </c>
      <c r="K1266" s="5">
        <f>(Sheet1[[#This Row],[policy_end_date]]-Sheet1[[#This Row],[policy_start_date]])/365</f>
        <v>1.1753424657534246</v>
      </c>
      <c r="L1266" s="2" t="str">
        <f>IF(Sheet1[[#This Row],[coverage_amount]]&lt;300000,"Low",IF(Sheet1[[#This Row],[coverage_amount]]&lt;700000,"Medium","High"))</f>
        <v>High</v>
      </c>
      <c r="M1266" s="2" t="str">
        <f>IF(Sheet1[[#This Row],[annual_premium]]&lt;15000,"Low",IF(Sheet1[[#This Row],[annual_premium]]&lt;35000,"Medium","High"))</f>
        <v>High</v>
      </c>
      <c r="N1266" s="2">
        <f>YEAR(Sheet1[[#This Row],[policy_start_date]])</f>
        <v>2023</v>
      </c>
      <c r="O1266" s="2" t="str">
        <f>TEXT(Sheet1[[#This Row],[policy_start_date]],"mmm")</f>
        <v>Feb</v>
      </c>
      <c r="P1266" s="2" t="str">
        <f>"Q"&amp;ROUNDUP(MONTH(Sheet1[[#This Row],[policy_start_date]])/3,0)</f>
        <v>Q1</v>
      </c>
      <c r="Q1266" s="2">
        <f ca="1">DATEDIF(Sheet1[[#This Row],[policy_start_date]],TODAY(),"D")</f>
        <v>1268</v>
      </c>
      <c r="R1266" s="2">
        <f>YEAR(Sheet1[[#This Row],[policy_end_date]])</f>
        <v>2024</v>
      </c>
      <c r="S1266" s="2" t="str">
        <f>TEXT(Sheet1[[#This Row],[policy_end_date]],"mmm")</f>
        <v>Apr</v>
      </c>
      <c r="T1266" s="2" t="str">
        <f>IF(Sheet1[[#This Row],[status]]="Active","Active","Inactive")</f>
        <v>Active</v>
      </c>
      <c r="U1266" s="6">
        <f>Sheet1[[#This Row],[coverage_amount]]/Sheet1[[#This Row],[annual_premium]]</f>
        <v>17.461165017786843</v>
      </c>
    </row>
    <row r="1267" spans="1:21" x14ac:dyDescent="0.3">
      <c r="A1267" s="2" t="s">
        <v>2563</v>
      </c>
      <c r="B1267" s="2" t="s">
        <v>2564</v>
      </c>
      <c r="C1267" s="2" t="s">
        <v>27</v>
      </c>
      <c r="D1267" s="51">
        <v>323917.52</v>
      </c>
      <c r="E1267" s="51">
        <v>16027.49</v>
      </c>
      <c r="F1267" s="1">
        <v>45107</v>
      </c>
      <c r="G1267" s="1">
        <v>45701</v>
      </c>
      <c r="H1267" s="2" t="s">
        <v>228</v>
      </c>
      <c r="I1267" s="2" t="s">
        <v>13</v>
      </c>
      <c r="J1267">
        <f>Sheet1[[#This Row],[policy_end_date]]-Sheet1[[#This Row],[policy_start_date]]</f>
        <v>594</v>
      </c>
      <c r="K1267" s="5">
        <f>(Sheet1[[#This Row],[policy_end_date]]-Sheet1[[#This Row],[policy_start_date]])/365</f>
        <v>1.6273972602739726</v>
      </c>
      <c r="L1267" s="2" t="str">
        <f>IF(Sheet1[[#This Row],[coverage_amount]]&lt;300000,"Low",IF(Sheet1[[#This Row],[coverage_amount]]&lt;700000,"Medium","High"))</f>
        <v>Medium</v>
      </c>
      <c r="M1267" s="2" t="str">
        <f>IF(Sheet1[[#This Row],[annual_premium]]&lt;15000,"Low",IF(Sheet1[[#This Row],[annual_premium]]&lt;35000,"Medium","High"))</f>
        <v>Medium</v>
      </c>
      <c r="N1267" s="2">
        <f>YEAR(Sheet1[[#This Row],[policy_start_date]])</f>
        <v>2023</v>
      </c>
      <c r="O1267" s="2" t="str">
        <f>TEXT(Sheet1[[#This Row],[policy_start_date]],"mmm")</f>
        <v>Jun</v>
      </c>
      <c r="P1267" s="2" t="str">
        <f>"Q"&amp;ROUNDUP(MONTH(Sheet1[[#This Row],[policy_start_date]])/3,0)</f>
        <v>Q2</v>
      </c>
      <c r="Q1267" s="2">
        <f ca="1">DATEDIF(Sheet1[[#This Row],[policy_start_date]],TODAY(),"D")</f>
        <v>1125</v>
      </c>
      <c r="R1267" s="2">
        <f>YEAR(Sheet1[[#This Row],[policy_end_date]])</f>
        <v>2025</v>
      </c>
      <c r="S1267" s="2" t="str">
        <f>TEXT(Sheet1[[#This Row],[policy_end_date]],"mmm")</f>
        <v>Feb</v>
      </c>
      <c r="T1267" s="2" t="str">
        <f>IF(Sheet1[[#This Row],[status]]="Active","Active","Inactive")</f>
        <v>Active</v>
      </c>
      <c r="U1267" s="6">
        <f>Sheet1[[#This Row],[coverage_amount]]/Sheet1[[#This Row],[annual_premium]]</f>
        <v>20.210121485023546</v>
      </c>
    </row>
    <row r="1268" spans="1:21" x14ac:dyDescent="0.3">
      <c r="A1268" s="2" t="s">
        <v>2565</v>
      </c>
      <c r="B1268" s="2" t="s">
        <v>2566</v>
      </c>
      <c r="C1268" s="2" t="s">
        <v>16</v>
      </c>
      <c r="D1268" s="51">
        <v>565653.26</v>
      </c>
      <c r="E1268" s="51">
        <v>26351.73</v>
      </c>
      <c r="F1268" s="1">
        <v>45268</v>
      </c>
      <c r="G1268" s="1">
        <v>45461</v>
      </c>
      <c r="H1268" s="2" t="s">
        <v>321</v>
      </c>
      <c r="I1268" s="2" t="s">
        <v>18</v>
      </c>
      <c r="J1268">
        <f>Sheet1[[#This Row],[policy_end_date]]-Sheet1[[#This Row],[policy_start_date]]</f>
        <v>193</v>
      </c>
      <c r="K1268" s="5">
        <f>(Sheet1[[#This Row],[policy_end_date]]-Sheet1[[#This Row],[policy_start_date]])/365</f>
        <v>0.52876712328767128</v>
      </c>
      <c r="L1268" s="2" t="str">
        <f>IF(Sheet1[[#This Row],[coverage_amount]]&lt;300000,"Low",IF(Sheet1[[#This Row],[coverage_amount]]&lt;700000,"Medium","High"))</f>
        <v>Medium</v>
      </c>
      <c r="M1268" s="2" t="str">
        <f>IF(Sheet1[[#This Row],[annual_premium]]&lt;15000,"Low",IF(Sheet1[[#This Row],[annual_premium]]&lt;35000,"Medium","High"))</f>
        <v>Medium</v>
      </c>
      <c r="N1268" s="2">
        <f>YEAR(Sheet1[[#This Row],[policy_start_date]])</f>
        <v>2023</v>
      </c>
      <c r="O1268" s="2" t="str">
        <f>TEXT(Sheet1[[#This Row],[policy_start_date]],"mmm")</f>
        <v>Dec</v>
      </c>
      <c r="P1268" s="2" t="str">
        <f>"Q"&amp;ROUNDUP(MONTH(Sheet1[[#This Row],[policy_start_date]])/3,0)</f>
        <v>Q4</v>
      </c>
      <c r="Q1268" s="2">
        <f ca="1">DATEDIF(Sheet1[[#This Row],[policy_start_date]],TODAY(),"D")</f>
        <v>964</v>
      </c>
      <c r="R1268" s="2">
        <f>YEAR(Sheet1[[#This Row],[policy_end_date]])</f>
        <v>2024</v>
      </c>
      <c r="S1268" s="2" t="str">
        <f>TEXT(Sheet1[[#This Row],[policy_end_date]],"mmm")</f>
        <v>Jun</v>
      </c>
      <c r="T1268" s="2" t="str">
        <f>IF(Sheet1[[#This Row],[status]]="Active","Active","Inactive")</f>
        <v>Inactive</v>
      </c>
      <c r="U1268" s="6">
        <f>Sheet1[[#This Row],[coverage_amount]]/Sheet1[[#This Row],[annual_premium]]</f>
        <v>21.46550757768086</v>
      </c>
    </row>
    <row r="1269" spans="1:21" x14ac:dyDescent="0.3">
      <c r="A1269" s="2" t="s">
        <v>2567</v>
      </c>
      <c r="B1269" s="2" t="s">
        <v>2568</v>
      </c>
      <c r="C1269" s="2" t="s">
        <v>11</v>
      </c>
      <c r="D1269" s="51">
        <v>802767.32</v>
      </c>
      <c r="E1269" s="51">
        <v>19499.86</v>
      </c>
      <c r="F1269" s="1">
        <v>44676</v>
      </c>
      <c r="G1269" s="1">
        <v>45157</v>
      </c>
      <c r="H1269" s="2" t="s">
        <v>1442</v>
      </c>
      <c r="I1269" s="2" t="s">
        <v>29</v>
      </c>
      <c r="J1269">
        <f>Sheet1[[#This Row],[policy_end_date]]-Sheet1[[#This Row],[policy_start_date]]</f>
        <v>481</v>
      </c>
      <c r="K1269" s="5">
        <f>(Sheet1[[#This Row],[policy_end_date]]-Sheet1[[#This Row],[policy_start_date]])/365</f>
        <v>1.3178082191780822</v>
      </c>
      <c r="L1269" s="2" t="str">
        <f>IF(Sheet1[[#This Row],[coverage_amount]]&lt;300000,"Low",IF(Sheet1[[#This Row],[coverage_amount]]&lt;700000,"Medium","High"))</f>
        <v>High</v>
      </c>
      <c r="M1269" s="2" t="str">
        <f>IF(Sheet1[[#This Row],[annual_premium]]&lt;15000,"Low",IF(Sheet1[[#This Row],[annual_premium]]&lt;35000,"Medium","High"))</f>
        <v>Medium</v>
      </c>
      <c r="N1269" s="2">
        <f>YEAR(Sheet1[[#This Row],[policy_start_date]])</f>
        <v>2022</v>
      </c>
      <c r="O1269" s="2" t="str">
        <f>TEXT(Sheet1[[#This Row],[policy_start_date]],"mmm")</f>
        <v>Apr</v>
      </c>
      <c r="P1269" s="2" t="str">
        <f>"Q"&amp;ROUNDUP(MONTH(Sheet1[[#This Row],[policy_start_date]])/3,0)</f>
        <v>Q2</v>
      </c>
      <c r="Q1269" s="2">
        <f ca="1">DATEDIF(Sheet1[[#This Row],[policy_start_date]],TODAY(),"D")</f>
        <v>1556</v>
      </c>
      <c r="R1269" s="2">
        <f>YEAR(Sheet1[[#This Row],[policy_end_date]])</f>
        <v>2023</v>
      </c>
      <c r="S1269" s="2" t="str">
        <f>TEXT(Sheet1[[#This Row],[policy_end_date]],"mmm")</f>
        <v>Aug</v>
      </c>
      <c r="T1269" s="2" t="str">
        <f>IF(Sheet1[[#This Row],[status]]="Active","Active","Inactive")</f>
        <v>Inactive</v>
      </c>
      <c r="U1269" s="6">
        <f>Sheet1[[#This Row],[coverage_amount]]/Sheet1[[#This Row],[annual_premium]]</f>
        <v>41.167850435849282</v>
      </c>
    </row>
    <row r="1270" spans="1:21" x14ac:dyDescent="0.3">
      <c r="A1270" s="2" t="s">
        <v>2569</v>
      </c>
      <c r="B1270" s="2" t="s">
        <v>2570</v>
      </c>
      <c r="C1270" s="2" t="s">
        <v>35</v>
      </c>
      <c r="D1270" s="51">
        <v>536712.44999999995</v>
      </c>
      <c r="E1270" s="51">
        <v>36181.15</v>
      </c>
      <c r="F1270" s="1">
        <v>45360</v>
      </c>
      <c r="G1270" s="1">
        <v>45445</v>
      </c>
      <c r="H1270" s="2" t="s">
        <v>1704</v>
      </c>
      <c r="I1270" s="2" t="s">
        <v>18</v>
      </c>
      <c r="J1270">
        <f>Sheet1[[#This Row],[policy_end_date]]-Sheet1[[#This Row],[policy_start_date]]</f>
        <v>85</v>
      </c>
      <c r="K1270" s="5">
        <f>(Sheet1[[#This Row],[policy_end_date]]-Sheet1[[#This Row],[policy_start_date]])/365</f>
        <v>0.23287671232876711</v>
      </c>
      <c r="L1270" s="2" t="str">
        <f>IF(Sheet1[[#This Row],[coverage_amount]]&lt;300000,"Low",IF(Sheet1[[#This Row],[coverage_amount]]&lt;700000,"Medium","High"))</f>
        <v>Medium</v>
      </c>
      <c r="M1270" s="2" t="str">
        <f>IF(Sheet1[[#This Row],[annual_premium]]&lt;15000,"Low",IF(Sheet1[[#This Row],[annual_premium]]&lt;35000,"Medium","High"))</f>
        <v>High</v>
      </c>
      <c r="N1270" s="2">
        <f>YEAR(Sheet1[[#This Row],[policy_start_date]])</f>
        <v>2024</v>
      </c>
      <c r="O1270" s="2" t="str">
        <f>TEXT(Sheet1[[#This Row],[policy_start_date]],"mmm")</f>
        <v>Mar</v>
      </c>
      <c r="P1270" s="2" t="str">
        <f>"Q"&amp;ROUNDUP(MONTH(Sheet1[[#This Row],[policy_start_date]])/3,0)</f>
        <v>Q1</v>
      </c>
      <c r="Q1270" s="2">
        <f ca="1">DATEDIF(Sheet1[[#This Row],[policy_start_date]],TODAY(),"D")</f>
        <v>872</v>
      </c>
      <c r="R1270" s="2">
        <f>YEAR(Sheet1[[#This Row],[policy_end_date]])</f>
        <v>2024</v>
      </c>
      <c r="S1270" s="2" t="str">
        <f>TEXT(Sheet1[[#This Row],[policy_end_date]],"mmm")</f>
        <v>Jun</v>
      </c>
      <c r="T1270" s="2" t="str">
        <f>IF(Sheet1[[#This Row],[status]]="Active","Active","Inactive")</f>
        <v>Inactive</v>
      </c>
      <c r="U1270" s="6">
        <f>Sheet1[[#This Row],[coverage_amount]]/Sheet1[[#This Row],[annual_premium]]</f>
        <v>14.834035126025567</v>
      </c>
    </row>
    <row r="1271" spans="1:21" x14ac:dyDescent="0.3">
      <c r="A1271" s="2" t="s">
        <v>2571</v>
      </c>
      <c r="B1271" s="2" t="s">
        <v>634</v>
      </c>
      <c r="C1271" s="2" t="s">
        <v>27</v>
      </c>
      <c r="D1271" s="51">
        <v>715140.81</v>
      </c>
      <c r="E1271" s="51">
        <v>10443.5</v>
      </c>
      <c r="F1271" s="1">
        <v>44985</v>
      </c>
      <c r="G1271" s="1">
        <v>45561</v>
      </c>
      <c r="H1271" s="2" t="s">
        <v>1669</v>
      </c>
      <c r="I1271" s="2" t="s">
        <v>29</v>
      </c>
      <c r="J1271">
        <f>Sheet1[[#This Row],[policy_end_date]]-Sheet1[[#This Row],[policy_start_date]]</f>
        <v>576</v>
      </c>
      <c r="K1271" s="5">
        <f>(Sheet1[[#This Row],[policy_end_date]]-Sheet1[[#This Row],[policy_start_date]])/365</f>
        <v>1.5780821917808219</v>
      </c>
      <c r="L1271" s="2" t="str">
        <f>IF(Sheet1[[#This Row],[coverage_amount]]&lt;300000,"Low",IF(Sheet1[[#This Row],[coverage_amount]]&lt;700000,"Medium","High"))</f>
        <v>High</v>
      </c>
      <c r="M1271" s="2" t="str">
        <f>IF(Sheet1[[#This Row],[annual_premium]]&lt;15000,"Low",IF(Sheet1[[#This Row],[annual_premium]]&lt;35000,"Medium","High"))</f>
        <v>Low</v>
      </c>
      <c r="N1271" s="2">
        <f>YEAR(Sheet1[[#This Row],[policy_start_date]])</f>
        <v>2023</v>
      </c>
      <c r="O1271" s="2" t="str">
        <f>TEXT(Sheet1[[#This Row],[policy_start_date]],"mmm")</f>
        <v>Feb</v>
      </c>
      <c r="P1271" s="2" t="str">
        <f>"Q"&amp;ROUNDUP(MONTH(Sheet1[[#This Row],[policy_start_date]])/3,0)</f>
        <v>Q1</v>
      </c>
      <c r="Q1271" s="2">
        <f ca="1">DATEDIF(Sheet1[[#This Row],[policy_start_date]],TODAY(),"D")</f>
        <v>1247</v>
      </c>
      <c r="R1271" s="2">
        <f>YEAR(Sheet1[[#This Row],[policy_end_date]])</f>
        <v>2024</v>
      </c>
      <c r="S1271" s="2" t="str">
        <f>TEXT(Sheet1[[#This Row],[policy_end_date]],"mmm")</f>
        <v>Sep</v>
      </c>
      <c r="T1271" s="2" t="str">
        <f>IF(Sheet1[[#This Row],[status]]="Active","Active","Inactive")</f>
        <v>Inactive</v>
      </c>
      <c r="U1271" s="6">
        <f>Sheet1[[#This Row],[coverage_amount]]/Sheet1[[#This Row],[annual_premium]]</f>
        <v>68.477120697084317</v>
      </c>
    </row>
    <row r="1272" spans="1:21" x14ac:dyDescent="0.3">
      <c r="A1272" s="2" t="s">
        <v>2572</v>
      </c>
      <c r="B1272" s="2" t="s">
        <v>2573</v>
      </c>
      <c r="C1272" s="2" t="s">
        <v>27</v>
      </c>
      <c r="D1272" s="51">
        <v>552028.79</v>
      </c>
      <c r="E1272" s="51">
        <v>26336.51</v>
      </c>
      <c r="F1272" s="1">
        <v>44960</v>
      </c>
      <c r="G1272" s="1">
        <v>45289</v>
      </c>
      <c r="H1272" s="2" t="s">
        <v>559</v>
      </c>
      <c r="I1272" s="2" t="s">
        <v>29</v>
      </c>
      <c r="J1272">
        <f>Sheet1[[#This Row],[policy_end_date]]-Sheet1[[#This Row],[policy_start_date]]</f>
        <v>329</v>
      </c>
      <c r="K1272" s="5">
        <f>(Sheet1[[#This Row],[policy_end_date]]-Sheet1[[#This Row],[policy_start_date]])/365</f>
        <v>0.90136986301369859</v>
      </c>
      <c r="L1272" s="2" t="str">
        <f>IF(Sheet1[[#This Row],[coverage_amount]]&lt;300000,"Low",IF(Sheet1[[#This Row],[coverage_amount]]&lt;700000,"Medium","High"))</f>
        <v>Medium</v>
      </c>
      <c r="M1272" s="2" t="str">
        <f>IF(Sheet1[[#This Row],[annual_premium]]&lt;15000,"Low",IF(Sheet1[[#This Row],[annual_premium]]&lt;35000,"Medium","High"))</f>
        <v>Medium</v>
      </c>
      <c r="N1272" s="2">
        <f>YEAR(Sheet1[[#This Row],[policy_start_date]])</f>
        <v>2023</v>
      </c>
      <c r="O1272" s="2" t="str">
        <f>TEXT(Sheet1[[#This Row],[policy_start_date]],"mmm")</f>
        <v>Feb</v>
      </c>
      <c r="P1272" s="2" t="str">
        <f>"Q"&amp;ROUNDUP(MONTH(Sheet1[[#This Row],[policy_start_date]])/3,0)</f>
        <v>Q1</v>
      </c>
      <c r="Q1272" s="2">
        <f ca="1">DATEDIF(Sheet1[[#This Row],[policy_start_date]],TODAY(),"D")</f>
        <v>1272</v>
      </c>
      <c r="R1272" s="2">
        <f>YEAR(Sheet1[[#This Row],[policy_end_date]])</f>
        <v>2023</v>
      </c>
      <c r="S1272" s="2" t="str">
        <f>TEXT(Sheet1[[#This Row],[policy_end_date]],"mmm")</f>
        <v>Dec</v>
      </c>
      <c r="T1272" s="2" t="str">
        <f>IF(Sheet1[[#This Row],[status]]="Active","Active","Inactive")</f>
        <v>Inactive</v>
      </c>
      <c r="U1272" s="6">
        <f>Sheet1[[#This Row],[coverage_amount]]/Sheet1[[#This Row],[annual_premium]]</f>
        <v>20.960590070590222</v>
      </c>
    </row>
    <row r="1273" spans="1:21" x14ac:dyDescent="0.3">
      <c r="A1273" s="2" t="s">
        <v>2574</v>
      </c>
      <c r="B1273" s="2" t="s">
        <v>2088</v>
      </c>
      <c r="C1273" s="2" t="s">
        <v>16</v>
      </c>
      <c r="D1273" s="51">
        <v>939484.44</v>
      </c>
      <c r="E1273" s="51">
        <v>49842.63</v>
      </c>
      <c r="F1273" s="1">
        <v>45052</v>
      </c>
      <c r="G1273" s="1">
        <v>45253</v>
      </c>
      <c r="H1273" s="2" t="s">
        <v>1314</v>
      </c>
      <c r="I1273" s="2" t="s">
        <v>29</v>
      </c>
      <c r="J1273">
        <f>Sheet1[[#This Row],[policy_end_date]]-Sheet1[[#This Row],[policy_start_date]]</f>
        <v>201</v>
      </c>
      <c r="K1273" s="5">
        <f>(Sheet1[[#This Row],[policy_end_date]]-Sheet1[[#This Row],[policy_start_date]])/365</f>
        <v>0.55068493150684927</v>
      </c>
      <c r="L1273" s="2" t="str">
        <f>IF(Sheet1[[#This Row],[coverage_amount]]&lt;300000,"Low",IF(Sheet1[[#This Row],[coverage_amount]]&lt;700000,"Medium","High"))</f>
        <v>High</v>
      </c>
      <c r="M1273" s="2" t="str">
        <f>IF(Sheet1[[#This Row],[annual_premium]]&lt;15000,"Low",IF(Sheet1[[#This Row],[annual_premium]]&lt;35000,"Medium","High"))</f>
        <v>High</v>
      </c>
      <c r="N1273" s="2">
        <f>YEAR(Sheet1[[#This Row],[policy_start_date]])</f>
        <v>2023</v>
      </c>
      <c r="O1273" s="2" t="str">
        <f>TEXT(Sheet1[[#This Row],[policy_start_date]],"mmm")</f>
        <v>May</v>
      </c>
      <c r="P1273" s="2" t="str">
        <f>"Q"&amp;ROUNDUP(MONTH(Sheet1[[#This Row],[policy_start_date]])/3,0)</f>
        <v>Q2</v>
      </c>
      <c r="Q1273" s="2">
        <f ca="1">DATEDIF(Sheet1[[#This Row],[policy_start_date]],TODAY(),"D")</f>
        <v>1180</v>
      </c>
      <c r="R1273" s="2">
        <f>YEAR(Sheet1[[#This Row],[policy_end_date]])</f>
        <v>2023</v>
      </c>
      <c r="S1273" s="2" t="str">
        <f>TEXT(Sheet1[[#This Row],[policy_end_date]],"mmm")</f>
        <v>Nov</v>
      </c>
      <c r="T1273" s="2" t="str">
        <f>IF(Sheet1[[#This Row],[status]]="Active","Active","Inactive")</f>
        <v>Inactive</v>
      </c>
      <c r="U1273" s="6">
        <f>Sheet1[[#This Row],[coverage_amount]]/Sheet1[[#This Row],[annual_premium]]</f>
        <v>18.849014187252958</v>
      </c>
    </row>
    <row r="1274" spans="1:21" x14ac:dyDescent="0.3">
      <c r="A1274" s="2" t="s">
        <v>2575</v>
      </c>
      <c r="B1274" s="2" t="s">
        <v>501</v>
      </c>
      <c r="C1274" s="2" t="s">
        <v>39</v>
      </c>
      <c r="D1274" s="51">
        <v>243647.52</v>
      </c>
      <c r="E1274" s="51">
        <v>31461.96</v>
      </c>
      <c r="F1274" s="1">
        <v>44533</v>
      </c>
      <c r="G1274" s="1">
        <v>44976</v>
      </c>
      <c r="H1274" s="2" t="s">
        <v>808</v>
      </c>
      <c r="I1274" s="2" t="s">
        <v>13</v>
      </c>
      <c r="J1274">
        <f>Sheet1[[#This Row],[policy_end_date]]-Sheet1[[#This Row],[policy_start_date]]</f>
        <v>443</v>
      </c>
      <c r="K1274" s="5">
        <f>(Sheet1[[#This Row],[policy_end_date]]-Sheet1[[#This Row],[policy_start_date]])/365</f>
        <v>1.2136986301369863</v>
      </c>
      <c r="L1274" s="2" t="str">
        <f>IF(Sheet1[[#This Row],[coverage_amount]]&lt;300000,"Low",IF(Sheet1[[#This Row],[coverage_amount]]&lt;700000,"Medium","High"))</f>
        <v>Low</v>
      </c>
      <c r="M1274" s="2" t="str">
        <f>IF(Sheet1[[#This Row],[annual_premium]]&lt;15000,"Low",IF(Sheet1[[#This Row],[annual_premium]]&lt;35000,"Medium","High"))</f>
        <v>Medium</v>
      </c>
      <c r="N1274" s="2">
        <f>YEAR(Sheet1[[#This Row],[policy_start_date]])</f>
        <v>2021</v>
      </c>
      <c r="O1274" s="2" t="str">
        <f>TEXT(Sheet1[[#This Row],[policy_start_date]],"mmm")</f>
        <v>Dec</v>
      </c>
      <c r="P1274" s="2" t="str">
        <f>"Q"&amp;ROUNDUP(MONTH(Sheet1[[#This Row],[policy_start_date]])/3,0)</f>
        <v>Q4</v>
      </c>
      <c r="Q1274" s="2">
        <f ca="1">DATEDIF(Sheet1[[#This Row],[policy_start_date]],TODAY(),"D")</f>
        <v>1699</v>
      </c>
      <c r="R1274" s="2">
        <f>YEAR(Sheet1[[#This Row],[policy_end_date]])</f>
        <v>2023</v>
      </c>
      <c r="S1274" s="2" t="str">
        <f>TEXT(Sheet1[[#This Row],[policy_end_date]],"mmm")</f>
        <v>Feb</v>
      </c>
      <c r="T1274" s="2" t="str">
        <f>IF(Sheet1[[#This Row],[status]]="Active","Active","Inactive")</f>
        <v>Active</v>
      </c>
      <c r="U1274" s="6">
        <f>Sheet1[[#This Row],[coverage_amount]]/Sheet1[[#This Row],[annual_premium]]</f>
        <v>7.7441939408733598</v>
      </c>
    </row>
    <row r="1275" spans="1:21" x14ac:dyDescent="0.3">
      <c r="A1275" s="2" t="s">
        <v>2576</v>
      </c>
      <c r="B1275" s="2" t="s">
        <v>2577</v>
      </c>
      <c r="C1275" s="2" t="s">
        <v>35</v>
      </c>
      <c r="D1275" s="51">
        <v>685980.89</v>
      </c>
      <c r="E1275" s="51">
        <v>3834.91</v>
      </c>
      <c r="F1275" s="1">
        <v>44221</v>
      </c>
      <c r="G1275" s="1">
        <v>44891</v>
      </c>
      <c r="H1275" s="2" t="s">
        <v>202</v>
      </c>
      <c r="I1275" s="2" t="s">
        <v>29</v>
      </c>
      <c r="J1275">
        <f>Sheet1[[#This Row],[policy_end_date]]-Sheet1[[#This Row],[policy_start_date]]</f>
        <v>670</v>
      </c>
      <c r="K1275" s="5">
        <f>(Sheet1[[#This Row],[policy_end_date]]-Sheet1[[#This Row],[policy_start_date]])/365</f>
        <v>1.8356164383561644</v>
      </c>
      <c r="L1275" s="2" t="str">
        <f>IF(Sheet1[[#This Row],[coverage_amount]]&lt;300000,"Low",IF(Sheet1[[#This Row],[coverage_amount]]&lt;700000,"Medium","High"))</f>
        <v>Medium</v>
      </c>
      <c r="M1275" s="2" t="str">
        <f>IF(Sheet1[[#This Row],[annual_premium]]&lt;15000,"Low",IF(Sheet1[[#This Row],[annual_premium]]&lt;35000,"Medium","High"))</f>
        <v>Low</v>
      </c>
      <c r="N1275" s="2">
        <f>YEAR(Sheet1[[#This Row],[policy_start_date]])</f>
        <v>2021</v>
      </c>
      <c r="O1275" s="2" t="str">
        <f>TEXT(Sheet1[[#This Row],[policy_start_date]],"mmm")</f>
        <v>Jan</v>
      </c>
      <c r="P1275" s="2" t="str">
        <f>"Q"&amp;ROUNDUP(MONTH(Sheet1[[#This Row],[policy_start_date]])/3,0)</f>
        <v>Q1</v>
      </c>
      <c r="Q1275" s="2">
        <f ca="1">DATEDIF(Sheet1[[#This Row],[policy_start_date]],TODAY(),"D")</f>
        <v>2011</v>
      </c>
      <c r="R1275" s="2">
        <f>YEAR(Sheet1[[#This Row],[policy_end_date]])</f>
        <v>2022</v>
      </c>
      <c r="S1275" s="2" t="str">
        <f>TEXT(Sheet1[[#This Row],[policy_end_date]],"mmm")</f>
        <v>Nov</v>
      </c>
      <c r="T1275" s="2" t="str">
        <f>IF(Sheet1[[#This Row],[status]]="Active","Active","Inactive")</f>
        <v>Inactive</v>
      </c>
      <c r="U1275" s="6">
        <f>Sheet1[[#This Row],[coverage_amount]]/Sheet1[[#This Row],[annual_premium]]</f>
        <v>178.87796323772918</v>
      </c>
    </row>
    <row r="1276" spans="1:21" x14ac:dyDescent="0.3">
      <c r="A1276" s="2" t="s">
        <v>2578</v>
      </c>
      <c r="B1276" s="2" t="s">
        <v>2579</v>
      </c>
      <c r="C1276" s="2" t="s">
        <v>35</v>
      </c>
      <c r="D1276" s="51">
        <v>517592.18</v>
      </c>
      <c r="E1276" s="51">
        <v>25032.2</v>
      </c>
      <c r="F1276" s="1">
        <v>45068</v>
      </c>
      <c r="G1276" s="1">
        <v>45409</v>
      </c>
      <c r="H1276" s="2" t="s">
        <v>208</v>
      </c>
      <c r="I1276" s="2" t="s">
        <v>29</v>
      </c>
      <c r="J1276">
        <f>Sheet1[[#This Row],[policy_end_date]]-Sheet1[[#This Row],[policy_start_date]]</f>
        <v>341</v>
      </c>
      <c r="K1276" s="5">
        <f>(Sheet1[[#This Row],[policy_end_date]]-Sheet1[[#This Row],[policy_start_date]])/365</f>
        <v>0.9342465753424658</v>
      </c>
      <c r="L1276" s="2" t="str">
        <f>IF(Sheet1[[#This Row],[coverage_amount]]&lt;300000,"Low",IF(Sheet1[[#This Row],[coverage_amount]]&lt;700000,"Medium","High"))</f>
        <v>Medium</v>
      </c>
      <c r="M1276" s="2" t="str">
        <f>IF(Sheet1[[#This Row],[annual_premium]]&lt;15000,"Low",IF(Sheet1[[#This Row],[annual_premium]]&lt;35000,"Medium","High"))</f>
        <v>Medium</v>
      </c>
      <c r="N1276" s="2">
        <f>YEAR(Sheet1[[#This Row],[policy_start_date]])</f>
        <v>2023</v>
      </c>
      <c r="O1276" s="2" t="str">
        <f>TEXT(Sheet1[[#This Row],[policy_start_date]],"mmm")</f>
        <v>May</v>
      </c>
      <c r="P1276" s="2" t="str">
        <f>"Q"&amp;ROUNDUP(MONTH(Sheet1[[#This Row],[policy_start_date]])/3,0)</f>
        <v>Q2</v>
      </c>
      <c r="Q1276" s="2">
        <f ca="1">DATEDIF(Sheet1[[#This Row],[policy_start_date]],TODAY(),"D")</f>
        <v>1164</v>
      </c>
      <c r="R1276" s="2">
        <f>YEAR(Sheet1[[#This Row],[policy_end_date]])</f>
        <v>2024</v>
      </c>
      <c r="S1276" s="2" t="str">
        <f>TEXT(Sheet1[[#This Row],[policy_end_date]],"mmm")</f>
        <v>Apr</v>
      </c>
      <c r="T1276" s="2" t="str">
        <f>IF(Sheet1[[#This Row],[status]]="Active","Active","Inactive")</f>
        <v>Inactive</v>
      </c>
      <c r="U1276" s="6">
        <f>Sheet1[[#This Row],[coverage_amount]]/Sheet1[[#This Row],[annual_premium]]</f>
        <v>20.677055152962982</v>
      </c>
    </row>
    <row r="1277" spans="1:21" x14ac:dyDescent="0.3">
      <c r="A1277" s="2" t="s">
        <v>2580</v>
      </c>
      <c r="B1277" s="2" t="s">
        <v>2581</v>
      </c>
      <c r="C1277" s="2" t="s">
        <v>35</v>
      </c>
      <c r="D1277" s="51">
        <v>636281.31000000006</v>
      </c>
      <c r="E1277" s="51">
        <v>40539.599999999999</v>
      </c>
      <c r="F1277" s="1">
        <v>44767</v>
      </c>
      <c r="G1277" s="1">
        <v>45301</v>
      </c>
      <c r="H1277" s="2" t="s">
        <v>851</v>
      </c>
      <c r="I1277" s="2" t="s">
        <v>13</v>
      </c>
      <c r="J1277">
        <f>Sheet1[[#This Row],[policy_end_date]]-Sheet1[[#This Row],[policy_start_date]]</f>
        <v>534</v>
      </c>
      <c r="K1277" s="5">
        <f>(Sheet1[[#This Row],[policy_end_date]]-Sheet1[[#This Row],[policy_start_date]])/365</f>
        <v>1.463013698630137</v>
      </c>
      <c r="L1277" s="2" t="str">
        <f>IF(Sheet1[[#This Row],[coverage_amount]]&lt;300000,"Low",IF(Sheet1[[#This Row],[coverage_amount]]&lt;700000,"Medium","High"))</f>
        <v>Medium</v>
      </c>
      <c r="M1277" s="2" t="str">
        <f>IF(Sheet1[[#This Row],[annual_premium]]&lt;15000,"Low",IF(Sheet1[[#This Row],[annual_premium]]&lt;35000,"Medium","High"))</f>
        <v>High</v>
      </c>
      <c r="N1277" s="2">
        <f>YEAR(Sheet1[[#This Row],[policy_start_date]])</f>
        <v>2022</v>
      </c>
      <c r="O1277" s="2" t="str">
        <f>TEXT(Sheet1[[#This Row],[policy_start_date]],"mmm")</f>
        <v>Jul</v>
      </c>
      <c r="P1277" s="2" t="str">
        <f>"Q"&amp;ROUNDUP(MONTH(Sheet1[[#This Row],[policy_start_date]])/3,0)</f>
        <v>Q3</v>
      </c>
      <c r="Q1277" s="2">
        <f ca="1">DATEDIF(Sheet1[[#This Row],[policy_start_date]],TODAY(),"D")</f>
        <v>1465</v>
      </c>
      <c r="R1277" s="2">
        <f>YEAR(Sheet1[[#This Row],[policy_end_date]])</f>
        <v>2024</v>
      </c>
      <c r="S1277" s="2" t="str">
        <f>TEXT(Sheet1[[#This Row],[policy_end_date]],"mmm")</f>
        <v>Jan</v>
      </c>
      <c r="T1277" s="2" t="str">
        <f>IF(Sheet1[[#This Row],[status]]="Active","Active","Inactive")</f>
        <v>Active</v>
      </c>
      <c r="U1277" s="6">
        <f>Sheet1[[#This Row],[coverage_amount]]/Sheet1[[#This Row],[annual_premium]]</f>
        <v>15.695303111032178</v>
      </c>
    </row>
    <row r="1278" spans="1:21" x14ac:dyDescent="0.3">
      <c r="A1278" s="2" t="s">
        <v>2582</v>
      </c>
      <c r="B1278" s="2" t="s">
        <v>2583</v>
      </c>
      <c r="C1278" s="2" t="s">
        <v>35</v>
      </c>
      <c r="D1278" s="51">
        <v>702716.72</v>
      </c>
      <c r="E1278" s="51">
        <v>49358.15</v>
      </c>
      <c r="F1278" s="1">
        <v>44376</v>
      </c>
      <c r="G1278" s="1">
        <v>44579</v>
      </c>
      <c r="H1278" s="2" t="s">
        <v>173</v>
      </c>
      <c r="I1278" s="2" t="s">
        <v>29</v>
      </c>
      <c r="J1278">
        <f>Sheet1[[#This Row],[policy_end_date]]-Sheet1[[#This Row],[policy_start_date]]</f>
        <v>203</v>
      </c>
      <c r="K1278" s="5">
        <f>(Sheet1[[#This Row],[policy_end_date]]-Sheet1[[#This Row],[policy_start_date]])/365</f>
        <v>0.55616438356164388</v>
      </c>
      <c r="L1278" s="2" t="str">
        <f>IF(Sheet1[[#This Row],[coverage_amount]]&lt;300000,"Low",IF(Sheet1[[#This Row],[coverage_amount]]&lt;700000,"Medium","High"))</f>
        <v>High</v>
      </c>
      <c r="M1278" s="2" t="str">
        <f>IF(Sheet1[[#This Row],[annual_premium]]&lt;15000,"Low",IF(Sheet1[[#This Row],[annual_premium]]&lt;35000,"Medium","High"))</f>
        <v>High</v>
      </c>
      <c r="N1278" s="2">
        <f>YEAR(Sheet1[[#This Row],[policy_start_date]])</f>
        <v>2021</v>
      </c>
      <c r="O1278" s="2" t="str">
        <f>TEXT(Sheet1[[#This Row],[policy_start_date]],"mmm")</f>
        <v>Jun</v>
      </c>
      <c r="P1278" s="2" t="str">
        <f>"Q"&amp;ROUNDUP(MONTH(Sheet1[[#This Row],[policy_start_date]])/3,0)</f>
        <v>Q2</v>
      </c>
      <c r="Q1278" s="2">
        <f ca="1">DATEDIF(Sheet1[[#This Row],[policy_start_date]],TODAY(),"D")</f>
        <v>1856</v>
      </c>
      <c r="R1278" s="2">
        <f>YEAR(Sheet1[[#This Row],[policy_end_date]])</f>
        <v>2022</v>
      </c>
      <c r="S1278" s="2" t="str">
        <f>TEXT(Sheet1[[#This Row],[policy_end_date]],"mmm")</f>
        <v>Jan</v>
      </c>
      <c r="T1278" s="2" t="str">
        <f>IF(Sheet1[[#This Row],[status]]="Active","Active","Inactive")</f>
        <v>Inactive</v>
      </c>
      <c r="U1278" s="6">
        <f>Sheet1[[#This Row],[coverage_amount]]/Sheet1[[#This Row],[annual_premium]]</f>
        <v>14.237096001369581</v>
      </c>
    </row>
    <row r="1279" spans="1:21" x14ac:dyDescent="0.3">
      <c r="A1279" s="2" t="s">
        <v>2584</v>
      </c>
      <c r="B1279" s="2" t="s">
        <v>2585</v>
      </c>
      <c r="C1279" s="2" t="s">
        <v>16</v>
      </c>
      <c r="D1279" s="51">
        <v>296438.06</v>
      </c>
      <c r="E1279" s="51">
        <v>24222.66</v>
      </c>
      <c r="F1279" s="1">
        <v>44635</v>
      </c>
      <c r="G1279" s="1">
        <v>45846</v>
      </c>
      <c r="H1279" s="2" t="s">
        <v>591</v>
      </c>
      <c r="I1279" s="2" t="s">
        <v>29</v>
      </c>
      <c r="J1279">
        <f>Sheet1[[#This Row],[policy_end_date]]-Sheet1[[#This Row],[policy_start_date]]</f>
        <v>1211</v>
      </c>
      <c r="K1279" s="5">
        <f>(Sheet1[[#This Row],[policy_end_date]]-Sheet1[[#This Row],[policy_start_date]])/365</f>
        <v>3.3178082191780822</v>
      </c>
      <c r="L1279" s="2" t="str">
        <f>IF(Sheet1[[#This Row],[coverage_amount]]&lt;300000,"Low",IF(Sheet1[[#This Row],[coverage_amount]]&lt;700000,"Medium","High"))</f>
        <v>Low</v>
      </c>
      <c r="M1279" s="2" t="str">
        <f>IF(Sheet1[[#This Row],[annual_premium]]&lt;15000,"Low",IF(Sheet1[[#This Row],[annual_premium]]&lt;35000,"Medium","High"))</f>
        <v>Medium</v>
      </c>
      <c r="N1279" s="2">
        <f>YEAR(Sheet1[[#This Row],[policy_start_date]])</f>
        <v>2022</v>
      </c>
      <c r="O1279" s="2" t="str">
        <f>TEXT(Sheet1[[#This Row],[policy_start_date]],"mmm")</f>
        <v>Mar</v>
      </c>
      <c r="P1279" s="2" t="str">
        <f>"Q"&amp;ROUNDUP(MONTH(Sheet1[[#This Row],[policy_start_date]])/3,0)</f>
        <v>Q1</v>
      </c>
      <c r="Q1279" s="2">
        <f ca="1">DATEDIF(Sheet1[[#This Row],[policy_start_date]],TODAY(),"D")</f>
        <v>1597</v>
      </c>
      <c r="R1279" s="2">
        <f>YEAR(Sheet1[[#This Row],[policy_end_date]])</f>
        <v>2025</v>
      </c>
      <c r="S1279" s="2" t="str">
        <f>TEXT(Sheet1[[#This Row],[policy_end_date]],"mmm")</f>
        <v>Jul</v>
      </c>
      <c r="T1279" s="2" t="str">
        <f>IF(Sheet1[[#This Row],[status]]="Active","Active","Inactive")</f>
        <v>Inactive</v>
      </c>
      <c r="U1279" s="6">
        <f>Sheet1[[#This Row],[coverage_amount]]/Sheet1[[#This Row],[annual_premium]]</f>
        <v>12.238047349052499</v>
      </c>
    </row>
    <row r="1280" spans="1:21" x14ac:dyDescent="0.3">
      <c r="A1280" s="2" t="s">
        <v>2586</v>
      </c>
      <c r="B1280" s="2" t="s">
        <v>2587</v>
      </c>
      <c r="C1280" s="2" t="s">
        <v>16</v>
      </c>
      <c r="D1280" s="51">
        <v>551088.56999999995</v>
      </c>
      <c r="E1280" s="51">
        <v>7609.93</v>
      </c>
      <c r="F1280" s="1">
        <v>44879</v>
      </c>
      <c r="G1280" s="1">
        <v>45470</v>
      </c>
      <c r="H1280" s="2" t="s">
        <v>737</v>
      </c>
      <c r="I1280" s="2" t="s">
        <v>29</v>
      </c>
      <c r="J1280">
        <f>Sheet1[[#This Row],[policy_end_date]]-Sheet1[[#This Row],[policy_start_date]]</f>
        <v>591</v>
      </c>
      <c r="K1280" s="5">
        <f>(Sheet1[[#This Row],[policy_end_date]]-Sheet1[[#This Row],[policy_start_date]])/365</f>
        <v>1.6191780821917807</v>
      </c>
      <c r="L1280" s="2" t="str">
        <f>IF(Sheet1[[#This Row],[coverage_amount]]&lt;300000,"Low",IF(Sheet1[[#This Row],[coverage_amount]]&lt;700000,"Medium","High"))</f>
        <v>Medium</v>
      </c>
      <c r="M1280" s="2" t="str">
        <f>IF(Sheet1[[#This Row],[annual_premium]]&lt;15000,"Low",IF(Sheet1[[#This Row],[annual_premium]]&lt;35000,"Medium","High"))</f>
        <v>Low</v>
      </c>
      <c r="N1280" s="2">
        <f>YEAR(Sheet1[[#This Row],[policy_start_date]])</f>
        <v>2022</v>
      </c>
      <c r="O1280" s="2" t="str">
        <f>TEXT(Sheet1[[#This Row],[policy_start_date]],"mmm")</f>
        <v>Nov</v>
      </c>
      <c r="P1280" s="2" t="str">
        <f>"Q"&amp;ROUNDUP(MONTH(Sheet1[[#This Row],[policy_start_date]])/3,0)</f>
        <v>Q4</v>
      </c>
      <c r="Q1280" s="2">
        <f ca="1">DATEDIF(Sheet1[[#This Row],[policy_start_date]],TODAY(),"D")</f>
        <v>1353</v>
      </c>
      <c r="R1280" s="2">
        <f>YEAR(Sheet1[[#This Row],[policy_end_date]])</f>
        <v>2024</v>
      </c>
      <c r="S1280" s="2" t="str">
        <f>TEXT(Sheet1[[#This Row],[policy_end_date]],"mmm")</f>
        <v>Jun</v>
      </c>
      <c r="T1280" s="2" t="str">
        <f>IF(Sheet1[[#This Row],[status]]="Active","Active","Inactive")</f>
        <v>Inactive</v>
      </c>
      <c r="U1280" s="6">
        <f>Sheet1[[#This Row],[coverage_amount]]/Sheet1[[#This Row],[annual_premium]]</f>
        <v>72.417035373518544</v>
      </c>
    </row>
    <row r="1281" spans="1:21" x14ac:dyDescent="0.3">
      <c r="A1281" s="2" t="s">
        <v>2588</v>
      </c>
      <c r="B1281" s="2" t="s">
        <v>942</v>
      </c>
      <c r="C1281" s="2" t="s">
        <v>27</v>
      </c>
      <c r="D1281" s="51">
        <v>848530.84</v>
      </c>
      <c r="E1281" s="51">
        <v>31135.53</v>
      </c>
      <c r="F1281" s="1">
        <v>45051</v>
      </c>
      <c r="G1281" s="1">
        <v>45721</v>
      </c>
      <c r="H1281" s="2" t="s">
        <v>1350</v>
      </c>
      <c r="I1281" s="2" t="s">
        <v>18</v>
      </c>
      <c r="J1281">
        <f>Sheet1[[#This Row],[policy_end_date]]-Sheet1[[#This Row],[policy_start_date]]</f>
        <v>670</v>
      </c>
      <c r="K1281" s="5">
        <f>(Sheet1[[#This Row],[policy_end_date]]-Sheet1[[#This Row],[policy_start_date]])/365</f>
        <v>1.8356164383561644</v>
      </c>
      <c r="L1281" s="2" t="str">
        <f>IF(Sheet1[[#This Row],[coverage_amount]]&lt;300000,"Low",IF(Sheet1[[#This Row],[coverage_amount]]&lt;700000,"Medium","High"))</f>
        <v>High</v>
      </c>
      <c r="M1281" s="2" t="str">
        <f>IF(Sheet1[[#This Row],[annual_premium]]&lt;15000,"Low",IF(Sheet1[[#This Row],[annual_premium]]&lt;35000,"Medium","High"))</f>
        <v>Medium</v>
      </c>
      <c r="N1281" s="2">
        <f>YEAR(Sheet1[[#This Row],[policy_start_date]])</f>
        <v>2023</v>
      </c>
      <c r="O1281" s="2" t="str">
        <f>TEXT(Sheet1[[#This Row],[policy_start_date]],"mmm")</f>
        <v>May</v>
      </c>
      <c r="P1281" s="2" t="str">
        <f>"Q"&amp;ROUNDUP(MONTH(Sheet1[[#This Row],[policy_start_date]])/3,0)</f>
        <v>Q2</v>
      </c>
      <c r="Q1281" s="2">
        <f ca="1">DATEDIF(Sheet1[[#This Row],[policy_start_date]],TODAY(),"D")</f>
        <v>1181</v>
      </c>
      <c r="R1281" s="2">
        <f>YEAR(Sheet1[[#This Row],[policy_end_date]])</f>
        <v>2025</v>
      </c>
      <c r="S1281" s="2" t="str">
        <f>TEXT(Sheet1[[#This Row],[policy_end_date]],"mmm")</f>
        <v>Mar</v>
      </c>
      <c r="T1281" s="2" t="str">
        <f>IF(Sheet1[[#This Row],[status]]="Active","Active","Inactive")</f>
        <v>Inactive</v>
      </c>
      <c r="U1281" s="6">
        <f>Sheet1[[#This Row],[coverage_amount]]/Sheet1[[#This Row],[annual_premium]]</f>
        <v>27.252815031573252</v>
      </c>
    </row>
    <row r="1282" spans="1:21" x14ac:dyDescent="0.3">
      <c r="A1282" s="2" t="s">
        <v>2589</v>
      </c>
      <c r="B1282" s="2" t="s">
        <v>2590</v>
      </c>
      <c r="C1282" s="2" t="s">
        <v>27</v>
      </c>
      <c r="D1282" s="51">
        <v>116325.64</v>
      </c>
      <c r="E1282" s="51">
        <v>38148.51</v>
      </c>
      <c r="F1282" s="1">
        <v>44621</v>
      </c>
      <c r="G1282" s="1">
        <v>45089</v>
      </c>
      <c r="H1282" s="2" t="s">
        <v>804</v>
      </c>
      <c r="I1282" s="2" t="s">
        <v>18</v>
      </c>
      <c r="J1282">
        <f>Sheet1[[#This Row],[policy_end_date]]-Sheet1[[#This Row],[policy_start_date]]</f>
        <v>468</v>
      </c>
      <c r="K1282" s="5">
        <f>(Sheet1[[#This Row],[policy_end_date]]-Sheet1[[#This Row],[policy_start_date]])/365</f>
        <v>1.2821917808219179</v>
      </c>
      <c r="L1282" s="2" t="str">
        <f>IF(Sheet1[[#This Row],[coverage_amount]]&lt;300000,"Low",IF(Sheet1[[#This Row],[coverage_amount]]&lt;700000,"Medium","High"))</f>
        <v>Low</v>
      </c>
      <c r="M1282" s="2" t="str">
        <f>IF(Sheet1[[#This Row],[annual_premium]]&lt;15000,"Low",IF(Sheet1[[#This Row],[annual_premium]]&lt;35000,"Medium","High"))</f>
        <v>High</v>
      </c>
      <c r="N1282" s="2">
        <f>YEAR(Sheet1[[#This Row],[policy_start_date]])</f>
        <v>2022</v>
      </c>
      <c r="O1282" s="2" t="str">
        <f>TEXT(Sheet1[[#This Row],[policy_start_date]],"mmm")</f>
        <v>Mar</v>
      </c>
      <c r="P1282" s="2" t="str">
        <f>"Q"&amp;ROUNDUP(MONTH(Sheet1[[#This Row],[policy_start_date]])/3,0)</f>
        <v>Q1</v>
      </c>
      <c r="Q1282" s="2">
        <f ca="1">DATEDIF(Sheet1[[#This Row],[policy_start_date]],TODAY(),"D")</f>
        <v>1611</v>
      </c>
      <c r="R1282" s="2">
        <f>YEAR(Sheet1[[#This Row],[policy_end_date]])</f>
        <v>2023</v>
      </c>
      <c r="S1282" s="2" t="str">
        <f>TEXT(Sheet1[[#This Row],[policy_end_date]],"mmm")</f>
        <v>Jun</v>
      </c>
      <c r="T1282" s="2" t="str">
        <f>IF(Sheet1[[#This Row],[status]]="Active","Active","Inactive")</f>
        <v>Inactive</v>
      </c>
      <c r="U1282" s="6">
        <f>Sheet1[[#This Row],[coverage_amount]]/Sheet1[[#This Row],[annual_premium]]</f>
        <v>3.0492839694132221</v>
      </c>
    </row>
    <row r="1283" spans="1:21" x14ac:dyDescent="0.3">
      <c r="A1283" s="2" t="s">
        <v>2591</v>
      </c>
      <c r="B1283" s="2" t="s">
        <v>2592</v>
      </c>
      <c r="C1283" s="2" t="s">
        <v>16</v>
      </c>
      <c r="D1283" s="51">
        <v>307722.12</v>
      </c>
      <c r="E1283" s="51">
        <v>32837.01</v>
      </c>
      <c r="F1283" s="1">
        <v>45002</v>
      </c>
      <c r="G1283" s="1">
        <v>45708</v>
      </c>
      <c r="H1283" s="2" t="s">
        <v>1380</v>
      </c>
      <c r="I1283" s="2" t="s">
        <v>29</v>
      </c>
      <c r="J1283">
        <f>Sheet1[[#This Row],[policy_end_date]]-Sheet1[[#This Row],[policy_start_date]]</f>
        <v>706</v>
      </c>
      <c r="K1283" s="5">
        <f>(Sheet1[[#This Row],[policy_end_date]]-Sheet1[[#This Row],[policy_start_date]])/365</f>
        <v>1.9342465753424658</v>
      </c>
      <c r="L1283" s="2" t="str">
        <f>IF(Sheet1[[#This Row],[coverage_amount]]&lt;300000,"Low",IF(Sheet1[[#This Row],[coverage_amount]]&lt;700000,"Medium","High"))</f>
        <v>Medium</v>
      </c>
      <c r="M1283" s="2" t="str">
        <f>IF(Sheet1[[#This Row],[annual_premium]]&lt;15000,"Low",IF(Sheet1[[#This Row],[annual_premium]]&lt;35000,"Medium","High"))</f>
        <v>Medium</v>
      </c>
      <c r="N1283" s="2">
        <f>YEAR(Sheet1[[#This Row],[policy_start_date]])</f>
        <v>2023</v>
      </c>
      <c r="O1283" s="2" t="str">
        <f>TEXT(Sheet1[[#This Row],[policy_start_date]],"mmm")</f>
        <v>Mar</v>
      </c>
      <c r="P1283" s="2" t="str">
        <f>"Q"&amp;ROUNDUP(MONTH(Sheet1[[#This Row],[policy_start_date]])/3,0)</f>
        <v>Q1</v>
      </c>
      <c r="Q1283" s="2">
        <f ca="1">DATEDIF(Sheet1[[#This Row],[policy_start_date]],TODAY(),"D")</f>
        <v>1230</v>
      </c>
      <c r="R1283" s="2">
        <f>YEAR(Sheet1[[#This Row],[policy_end_date]])</f>
        <v>2025</v>
      </c>
      <c r="S1283" s="2" t="str">
        <f>TEXT(Sheet1[[#This Row],[policy_end_date]],"mmm")</f>
        <v>Feb</v>
      </c>
      <c r="T1283" s="2" t="str">
        <f>IF(Sheet1[[#This Row],[status]]="Active","Active","Inactive")</f>
        <v>Inactive</v>
      </c>
      <c r="U1283" s="6">
        <f>Sheet1[[#This Row],[coverage_amount]]/Sheet1[[#This Row],[annual_premium]]</f>
        <v>9.3711979257551157</v>
      </c>
    </row>
    <row r="1284" spans="1:21" x14ac:dyDescent="0.3">
      <c r="A1284" s="2" t="s">
        <v>2593</v>
      </c>
      <c r="B1284" s="2" t="s">
        <v>2566</v>
      </c>
      <c r="C1284" s="2" t="s">
        <v>11</v>
      </c>
      <c r="D1284" s="51">
        <v>789228.38</v>
      </c>
      <c r="E1284" s="51">
        <v>4716.83</v>
      </c>
      <c r="F1284" s="1">
        <v>45336</v>
      </c>
      <c r="G1284" s="1">
        <v>45633</v>
      </c>
      <c r="H1284" s="2" t="s">
        <v>216</v>
      </c>
      <c r="I1284" s="2" t="s">
        <v>29</v>
      </c>
      <c r="J1284">
        <f>Sheet1[[#This Row],[policy_end_date]]-Sheet1[[#This Row],[policy_start_date]]</f>
        <v>297</v>
      </c>
      <c r="K1284" s="5">
        <f>(Sheet1[[#This Row],[policy_end_date]]-Sheet1[[#This Row],[policy_start_date]])/365</f>
        <v>0.81369863013698629</v>
      </c>
      <c r="L1284" s="2" t="str">
        <f>IF(Sheet1[[#This Row],[coverage_amount]]&lt;300000,"Low",IF(Sheet1[[#This Row],[coverage_amount]]&lt;700000,"Medium","High"))</f>
        <v>High</v>
      </c>
      <c r="M1284" s="2" t="str">
        <f>IF(Sheet1[[#This Row],[annual_premium]]&lt;15000,"Low",IF(Sheet1[[#This Row],[annual_premium]]&lt;35000,"Medium","High"))</f>
        <v>Low</v>
      </c>
      <c r="N1284" s="2">
        <f>YEAR(Sheet1[[#This Row],[policy_start_date]])</f>
        <v>2024</v>
      </c>
      <c r="O1284" s="2" t="str">
        <f>TEXT(Sheet1[[#This Row],[policy_start_date]],"mmm")</f>
        <v>Feb</v>
      </c>
      <c r="P1284" s="2" t="str">
        <f>"Q"&amp;ROUNDUP(MONTH(Sheet1[[#This Row],[policy_start_date]])/3,0)</f>
        <v>Q1</v>
      </c>
      <c r="Q1284" s="2">
        <f ca="1">DATEDIF(Sheet1[[#This Row],[policy_start_date]],TODAY(),"D")</f>
        <v>896</v>
      </c>
      <c r="R1284" s="2">
        <f>YEAR(Sheet1[[#This Row],[policy_end_date]])</f>
        <v>2024</v>
      </c>
      <c r="S1284" s="2" t="str">
        <f>TEXT(Sheet1[[#This Row],[policy_end_date]],"mmm")</f>
        <v>Dec</v>
      </c>
      <c r="T1284" s="2" t="str">
        <f>IF(Sheet1[[#This Row],[status]]="Active","Active","Inactive")</f>
        <v>Inactive</v>
      </c>
      <c r="U1284" s="6">
        <f>Sheet1[[#This Row],[coverage_amount]]/Sheet1[[#This Row],[annual_premium]]</f>
        <v>167.32177754975271</v>
      </c>
    </row>
    <row r="1285" spans="1:21" x14ac:dyDescent="0.3">
      <c r="A1285" s="2" t="s">
        <v>2594</v>
      </c>
      <c r="B1285" s="2" t="s">
        <v>1115</v>
      </c>
      <c r="C1285" s="2" t="s">
        <v>39</v>
      </c>
      <c r="D1285" s="51">
        <v>610314.61</v>
      </c>
      <c r="E1285" s="51">
        <v>42786.31</v>
      </c>
      <c r="F1285" s="1">
        <v>44255</v>
      </c>
      <c r="G1285" s="1">
        <v>45162</v>
      </c>
      <c r="H1285" s="2" t="s">
        <v>980</v>
      </c>
      <c r="I1285" s="2" t="s">
        <v>18</v>
      </c>
      <c r="J1285">
        <f>Sheet1[[#This Row],[policy_end_date]]-Sheet1[[#This Row],[policy_start_date]]</f>
        <v>907</v>
      </c>
      <c r="K1285" s="5">
        <f>(Sheet1[[#This Row],[policy_end_date]]-Sheet1[[#This Row],[policy_start_date]])/365</f>
        <v>2.484931506849315</v>
      </c>
      <c r="L1285" s="2" t="str">
        <f>IF(Sheet1[[#This Row],[coverage_amount]]&lt;300000,"Low",IF(Sheet1[[#This Row],[coverage_amount]]&lt;700000,"Medium","High"))</f>
        <v>Medium</v>
      </c>
      <c r="M1285" s="2" t="str">
        <f>IF(Sheet1[[#This Row],[annual_premium]]&lt;15000,"Low",IF(Sheet1[[#This Row],[annual_premium]]&lt;35000,"Medium","High"))</f>
        <v>High</v>
      </c>
      <c r="N1285" s="2">
        <f>YEAR(Sheet1[[#This Row],[policy_start_date]])</f>
        <v>2021</v>
      </c>
      <c r="O1285" s="2" t="str">
        <f>TEXT(Sheet1[[#This Row],[policy_start_date]],"mmm")</f>
        <v>Feb</v>
      </c>
      <c r="P1285" s="2" t="str">
        <f>"Q"&amp;ROUNDUP(MONTH(Sheet1[[#This Row],[policy_start_date]])/3,0)</f>
        <v>Q1</v>
      </c>
      <c r="Q1285" s="2">
        <f ca="1">DATEDIF(Sheet1[[#This Row],[policy_start_date]],TODAY(),"D")</f>
        <v>1977</v>
      </c>
      <c r="R1285" s="2">
        <f>YEAR(Sheet1[[#This Row],[policy_end_date]])</f>
        <v>2023</v>
      </c>
      <c r="S1285" s="2" t="str">
        <f>TEXT(Sheet1[[#This Row],[policy_end_date]],"mmm")</f>
        <v>Aug</v>
      </c>
      <c r="T1285" s="2" t="str">
        <f>IF(Sheet1[[#This Row],[status]]="Active","Active","Inactive")</f>
        <v>Inactive</v>
      </c>
      <c r="U1285" s="6">
        <f>Sheet1[[#This Row],[coverage_amount]]/Sheet1[[#This Row],[annual_premium]]</f>
        <v>14.264249709778666</v>
      </c>
    </row>
    <row r="1286" spans="1:21" x14ac:dyDescent="0.3">
      <c r="A1286" s="2" t="s">
        <v>2595</v>
      </c>
      <c r="B1286" s="2" t="s">
        <v>2596</v>
      </c>
      <c r="C1286" s="2" t="s">
        <v>35</v>
      </c>
      <c r="D1286" s="51">
        <v>494155.69</v>
      </c>
      <c r="E1286" s="51">
        <v>10479.08</v>
      </c>
      <c r="F1286" s="1">
        <v>44584</v>
      </c>
      <c r="G1286" s="1">
        <v>45015</v>
      </c>
      <c r="H1286" s="2" t="s">
        <v>594</v>
      </c>
      <c r="I1286" s="2" t="s">
        <v>13</v>
      </c>
      <c r="J1286">
        <f>Sheet1[[#This Row],[policy_end_date]]-Sheet1[[#This Row],[policy_start_date]]</f>
        <v>431</v>
      </c>
      <c r="K1286" s="5">
        <f>(Sheet1[[#This Row],[policy_end_date]]-Sheet1[[#This Row],[policy_start_date]])/365</f>
        <v>1.1808219178082191</v>
      </c>
      <c r="L1286" s="2" t="str">
        <f>IF(Sheet1[[#This Row],[coverage_amount]]&lt;300000,"Low",IF(Sheet1[[#This Row],[coverage_amount]]&lt;700000,"Medium","High"))</f>
        <v>Medium</v>
      </c>
      <c r="M1286" s="2" t="str">
        <f>IF(Sheet1[[#This Row],[annual_premium]]&lt;15000,"Low",IF(Sheet1[[#This Row],[annual_premium]]&lt;35000,"Medium","High"))</f>
        <v>Low</v>
      </c>
      <c r="N1286" s="2">
        <f>YEAR(Sheet1[[#This Row],[policy_start_date]])</f>
        <v>2022</v>
      </c>
      <c r="O1286" s="2" t="str">
        <f>TEXT(Sheet1[[#This Row],[policy_start_date]],"mmm")</f>
        <v>Jan</v>
      </c>
      <c r="P1286" s="2" t="str">
        <f>"Q"&amp;ROUNDUP(MONTH(Sheet1[[#This Row],[policy_start_date]])/3,0)</f>
        <v>Q1</v>
      </c>
      <c r="Q1286" s="2">
        <f ca="1">DATEDIF(Sheet1[[#This Row],[policy_start_date]],TODAY(),"D")</f>
        <v>1648</v>
      </c>
      <c r="R1286" s="2">
        <f>YEAR(Sheet1[[#This Row],[policy_end_date]])</f>
        <v>2023</v>
      </c>
      <c r="S1286" s="2" t="str">
        <f>TEXT(Sheet1[[#This Row],[policy_end_date]],"mmm")</f>
        <v>Mar</v>
      </c>
      <c r="T1286" s="2" t="str">
        <f>IF(Sheet1[[#This Row],[status]]="Active","Active","Inactive")</f>
        <v>Active</v>
      </c>
      <c r="U1286" s="6">
        <f>Sheet1[[#This Row],[coverage_amount]]/Sheet1[[#This Row],[annual_premium]]</f>
        <v>47.15640018016849</v>
      </c>
    </row>
    <row r="1287" spans="1:21" x14ac:dyDescent="0.3">
      <c r="A1287" s="2" t="s">
        <v>2597</v>
      </c>
      <c r="B1287" s="2" t="s">
        <v>2598</v>
      </c>
      <c r="C1287" s="2" t="s">
        <v>27</v>
      </c>
      <c r="D1287" s="51">
        <v>638807.30000000005</v>
      </c>
      <c r="E1287" s="51">
        <v>8611.9500000000007</v>
      </c>
      <c r="F1287" s="1">
        <v>45166</v>
      </c>
      <c r="G1287" s="1">
        <v>45191</v>
      </c>
      <c r="H1287" s="2" t="s">
        <v>90</v>
      </c>
      <c r="I1287" s="2" t="s">
        <v>18</v>
      </c>
      <c r="J1287">
        <f>Sheet1[[#This Row],[policy_end_date]]-Sheet1[[#This Row],[policy_start_date]]</f>
        <v>25</v>
      </c>
      <c r="K1287" s="5">
        <f>(Sheet1[[#This Row],[policy_end_date]]-Sheet1[[#This Row],[policy_start_date]])/365</f>
        <v>6.8493150684931503E-2</v>
      </c>
      <c r="L1287" s="2" t="str">
        <f>IF(Sheet1[[#This Row],[coverage_amount]]&lt;300000,"Low",IF(Sheet1[[#This Row],[coverage_amount]]&lt;700000,"Medium","High"))</f>
        <v>Medium</v>
      </c>
      <c r="M1287" s="2" t="str">
        <f>IF(Sheet1[[#This Row],[annual_premium]]&lt;15000,"Low",IF(Sheet1[[#This Row],[annual_premium]]&lt;35000,"Medium","High"))</f>
        <v>Low</v>
      </c>
      <c r="N1287" s="2">
        <f>YEAR(Sheet1[[#This Row],[policy_start_date]])</f>
        <v>2023</v>
      </c>
      <c r="O1287" s="2" t="str">
        <f>TEXT(Sheet1[[#This Row],[policy_start_date]],"mmm")</f>
        <v>Aug</v>
      </c>
      <c r="P1287" s="2" t="str">
        <f>"Q"&amp;ROUNDUP(MONTH(Sheet1[[#This Row],[policy_start_date]])/3,0)</f>
        <v>Q3</v>
      </c>
      <c r="Q1287" s="2">
        <f ca="1">DATEDIF(Sheet1[[#This Row],[policy_start_date]],TODAY(),"D")</f>
        <v>1066</v>
      </c>
      <c r="R1287" s="2">
        <f>YEAR(Sheet1[[#This Row],[policy_end_date]])</f>
        <v>2023</v>
      </c>
      <c r="S1287" s="2" t="str">
        <f>TEXT(Sheet1[[#This Row],[policy_end_date]],"mmm")</f>
        <v>Sep</v>
      </c>
      <c r="T1287" s="2" t="str">
        <f>IF(Sheet1[[#This Row],[status]]="Active","Active","Inactive")</f>
        <v>Inactive</v>
      </c>
      <c r="U1287" s="6">
        <f>Sheet1[[#This Row],[coverage_amount]]/Sheet1[[#This Row],[annual_premium]]</f>
        <v>74.176847287780348</v>
      </c>
    </row>
    <row r="1288" spans="1:21" x14ac:dyDescent="0.3">
      <c r="A1288" s="2" t="s">
        <v>2599</v>
      </c>
      <c r="B1288" s="2" t="s">
        <v>663</v>
      </c>
      <c r="C1288" s="2" t="s">
        <v>11</v>
      </c>
      <c r="D1288" s="51">
        <v>171865.27</v>
      </c>
      <c r="E1288" s="51">
        <v>34824.78</v>
      </c>
      <c r="F1288" s="1">
        <v>44976</v>
      </c>
      <c r="G1288" s="1">
        <v>45789</v>
      </c>
      <c r="H1288" s="2" t="s">
        <v>1050</v>
      </c>
      <c r="I1288" s="2" t="s">
        <v>13</v>
      </c>
      <c r="J1288">
        <f>Sheet1[[#This Row],[policy_end_date]]-Sheet1[[#This Row],[policy_start_date]]</f>
        <v>813</v>
      </c>
      <c r="K1288" s="5">
        <f>(Sheet1[[#This Row],[policy_end_date]]-Sheet1[[#This Row],[policy_start_date]])/365</f>
        <v>2.2273972602739724</v>
      </c>
      <c r="L1288" s="2" t="str">
        <f>IF(Sheet1[[#This Row],[coverage_amount]]&lt;300000,"Low",IF(Sheet1[[#This Row],[coverage_amount]]&lt;700000,"Medium","High"))</f>
        <v>Low</v>
      </c>
      <c r="M1288" s="2" t="str">
        <f>IF(Sheet1[[#This Row],[annual_premium]]&lt;15000,"Low",IF(Sheet1[[#This Row],[annual_premium]]&lt;35000,"Medium","High"))</f>
        <v>Medium</v>
      </c>
      <c r="N1288" s="2">
        <f>YEAR(Sheet1[[#This Row],[policy_start_date]])</f>
        <v>2023</v>
      </c>
      <c r="O1288" s="2" t="str">
        <f>TEXT(Sheet1[[#This Row],[policy_start_date]],"mmm")</f>
        <v>Feb</v>
      </c>
      <c r="P1288" s="2" t="str">
        <f>"Q"&amp;ROUNDUP(MONTH(Sheet1[[#This Row],[policy_start_date]])/3,0)</f>
        <v>Q1</v>
      </c>
      <c r="Q1288" s="2">
        <f ca="1">DATEDIF(Sheet1[[#This Row],[policy_start_date]],TODAY(),"D")</f>
        <v>1256</v>
      </c>
      <c r="R1288" s="2">
        <f>YEAR(Sheet1[[#This Row],[policy_end_date]])</f>
        <v>2025</v>
      </c>
      <c r="S1288" s="2" t="str">
        <f>TEXT(Sheet1[[#This Row],[policy_end_date]],"mmm")</f>
        <v>May</v>
      </c>
      <c r="T1288" s="2" t="str">
        <f>IF(Sheet1[[#This Row],[status]]="Active","Active","Inactive")</f>
        <v>Active</v>
      </c>
      <c r="U1288" s="6">
        <f>Sheet1[[#This Row],[coverage_amount]]/Sheet1[[#This Row],[annual_premium]]</f>
        <v>4.9351430217218883</v>
      </c>
    </row>
    <row r="1289" spans="1:21" x14ac:dyDescent="0.3">
      <c r="A1289" s="2" t="s">
        <v>2600</v>
      </c>
      <c r="B1289" s="2" t="s">
        <v>1203</v>
      </c>
      <c r="C1289" s="2" t="s">
        <v>11</v>
      </c>
      <c r="D1289" s="51">
        <v>580604.62</v>
      </c>
      <c r="E1289" s="51">
        <v>38420.019999999997</v>
      </c>
      <c r="F1289" s="1">
        <v>45433</v>
      </c>
      <c r="G1289" s="1">
        <v>45725</v>
      </c>
      <c r="H1289" s="2" t="s">
        <v>1962</v>
      </c>
      <c r="I1289" s="2" t="s">
        <v>29</v>
      </c>
      <c r="J1289">
        <f>Sheet1[[#This Row],[policy_end_date]]-Sheet1[[#This Row],[policy_start_date]]</f>
        <v>292</v>
      </c>
      <c r="K1289" s="5">
        <f>(Sheet1[[#This Row],[policy_end_date]]-Sheet1[[#This Row],[policy_start_date]])/365</f>
        <v>0.8</v>
      </c>
      <c r="L1289" s="2" t="str">
        <f>IF(Sheet1[[#This Row],[coverage_amount]]&lt;300000,"Low",IF(Sheet1[[#This Row],[coverage_amount]]&lt;700000,"Medium","High"))</f>
        <v>Medium</v>
      </c>
      <c r="M1289" s="2" t="str">
        <f>IF(Sheet1[[#This Row],[annual_premium]]&lt;15000,"Low",IF(Sheet1[[#This Row],[annual_premium]]&lt;35000,"Medium","High"))</f>
        <v>High</v>
      </c>
      <c r="N1289" s="2">
        <f>YEAR(Sheet1[[#This Row],[policy_start_date]])</f>
        <v>2024</v>
      </c>
      <c r="O1289" s="2" t="str">
        <f>TEXT(Sheet1[[#This Row],[policy_start_date]],"mmm")</f>
        <v>May</v>
      </c>
      <c r="P1289" s="2" t="str">
        <f>"Q"&amp;ROUNDUP(MONTH(Sheet1[[#This Row],[policy_start_date]])/3,0)</f>
        <v>Q2</v>
      </c>
      <c r="Q1289" s="2">
        <f ca="1">DATEDIF(Sheet1[[#This Row],[policy_start_date]],TODAY(),"D")</f>
        <v>799</v>
      </c>
      <c r="R1289" s="2">
        <f>YEAR(Sheet1[[#This Row],[policy_end_date]])</f>
        <v>2025</v>
      </c>
      <c r="S1289" s="2" t="str">
        <f>TEXT(Sheet1[[#This Row],[policy_end_date]],"mmm")</f>
        <v>Mar</v>
      </c>
      <c r="T1289" s="2" t="str">
        <f>IF(Sheet1[[#This Row],[status]]="Active","Active","Inactive")</f>
        <v>Inactive</v>
      </c>
      <c r="U1289" s="6">
        <f>Sheet1[[#This Row],[coverage_amount]]/Sheet1[[#This Row],[annual_premium]]</f>
        <v>15.112033257660981</v>
      </c>
    </row>
    <row r="1290" spans="1:21" x14ac:dyDescent="0.3">
      <c r="A1290" s="2" t="s">
        <v>2601</v>
      </c>
      <c r="B1290" s="2" t="s">
        <v>127</v>
      </c>
      <c r="C1290" s="2" t="s">
        <v>39</v>
      </c>
      <c r="D1290" s="51">
        <v>438701.58</v>
      </c>
      <c r="E1290" s="51">
        <v>23552.45</v>
      </c>
      <c r="F1290" s="1">
        <v>44890</v>
      </c>
      <c r="G1290" s="1">
        <v>45093</v>
      </c>
      <c r="H1290" s="2" t="s">
        <v>419</v>
      </c>
      <c r="I1290" s="2" t="s">
        <v>13</v>
      </c>
      <c r="J1290">
        <f>Sheet1[[#This Row],[policy_end_date]]-Sheet1[[#This Row],[policy_start_date]]</f>
        <v>203</v>
      </c>
      <c r="K1290" s="5">
        <f>(Sheet1[[#This Row],[policy_end_date]]-Sheet1[[#This Row],[policy_start_date]])/365</f>
        <v>0.55616438356164388</v>
      </c>
      <c r="L1290" s="2" t="str">
        <f>IF(Sheet1[[#This Row],[coverage_amount]]&lt;300000,"Low",IF(Sheet1[[#This Row],[coverage_amount]]&lt;700000,"Medium","High"))</f>
        <v>Medium</v>
      </c>
      <c r="M1290" s="2" t="str">
        <f>IF(Sheet1[[#This Row],[annual_premium]]&lt;15000,"Low",IF(Sheet1[[#This Row],[annual_premium]]&lt;35000,"Medium","High"))</f>
        <v>Medium</v>
      </c>
      <c r="N1290" s="2">
        <f>YEAR(Sheet1[[#This Row],[policy_start_date]])</f>
        <v>2022</v>
      </c>
      <c r="O1290" s="2" t="str">
        <f>TEXT(Sheet1[[#This Row],[policy_start_date]],"mmm")</f>
        <v>Nov</v>
      </c>
      <c r="P1290" s="2" t="str">
        <f>"Q"&amp;ROUNDUP(MONTH(Sheet1[[#This Row],[policy_start_date]])/3,0)</f>
        <v>Q4</v>
      </c>
      <c r="Q1290" s="2">
        <f ca="1">DATEDIF(Sheet1[[#This Row],[policy_start_date]],TODAY(),"D")</f>
        <v>1342</v>
      </c>
      <c r="R1290" s="2">
        <f>YEAR(Sheet1[[#This Row],[policy_end_date]])</f>
        <v>2023</v>
      </c>
      <c r="S1290" s="2" t="str">
        <f>TEXT(Sheet1[[#This Row],[policy_end_date]],"mmm")</f>
        <v>Jun</v>
      </c>
      <c r="T1290" s="2" t="str">
        <f>IF(Sheet1[[#This Row],[status]]="Active","Active","Inactive")</f>
        <v>Active</v>
      </c>
      <c r="U1290" s="6">
        <f>Sheet1[[#This Row],[coverage_amount]]/Sheet1[[#This Row],[annual_premium]]</f>
        <v>18.626579400444541</v>
      </c>
    </row>
    <row r="1291" spans="1:21" x14ac:dyDescent="0.3">
      <c r="A1291" s="2" t="s">
        <v>2602</v>
      </c>
      <c r="B1291" s="2" t="s">
        <v>45</v>
      </c>
      <c r="C1291" s="2" t="s">
        <v>39</v>
      </c>
      <c r="D1291" s="51">
        <v>272247.82</v>
      </c>
      <c r="E1291" s="51">
        <v>45403.4</v>
      </c>
      <c r="F1291" s="1">
        <v>44488</v>
      </c>
      <c r="G1291" s="1">
        <v>44533</v>
      </c>
      <c r="H1291" s="2" t="s">
        <v>73</v>
      </c>
      <c r="I1291" s="2" t="s">
        <v>13</v>
      </c>
      <c r="J1291">
        <f>Sheet1[[#This Row],[policy_end_date]]-Sheet1[[#This Row],[policy_start_date]]</f>
        <v>45</v>
      </c>
      <c r="K1291" s="5">
        <f>(Sheet1[[#This Row],[policy_end_date]]-Sheet1[[#This Row],[policy_start_date]])/365</f>
        <v>0.12328767123287671</v>
      </c>
      <c r="L1291" s="2" t="str">
        <f>IF(Sheet1[[#This Row],[coverage_amount]]&lt;300000,"Low",IF(Sheet1[[#This Row],[coverage_amount]]&lt;700000,"Medium","High"))</f>
        <v>Low</v>
      </c>
      <c r="M1291" s="2" t="str">
        <f>IF(Sheet1[[#This Row],[annual_premium]]&lt;15000,"Low",IF(Sheet1[[#This Row],[annual_premium]]&lt;35000,"Medium","High"))</f>
        <v>High</v>
      </c>
      <c r="N1291" s="2">
        <f>YEAR(Sheet1[[#This Row],[policy_start_date]])</f>
        <v>2021</v>
      </c>
      <c r="O1291" s="2" t="str">
        <f>TEXT(Sheet1[[#This Row],[policy_start_date]],"mmm")</f>
        <v>Oct</v>
      </c>
      <c r="P1291" s="2" t="str">
        <f>"Q"&amp;ROUNDUP(MONTH(Sheet1[[#This Row],[policy_start_date]])/3,0)</f>
        <v>Q4</v>
      </c>
      <c r="Q1291" s="2">
        <f ca="1">DATEDIF(Sheet1[[#This Row],[policy_start_date]],TODAY(),"D")</f>
        <v>1744</v>
      </c>
      <c r="R1291" s="2">
        <f>YEAR(Sheet1[[#This Row],[policy_end_date]])</f>
        <v>2021</v>
      </c>
      <c r="S1291" s="2" t="str">
        <f>TEXT(Sheet1[[#This Row],[policy_end_date]],"mmm")</f>
        <v>Dec</v>
      </c>
      <c r="T1291" s="2" t="str">
        <f>IF(Sheet1[[#This Row],[status]]="Active","Active","Inactive")</f>
        <v>Active</v>
      </c>
      <c r="U1291" s="6">
        <f>Sheet1[[#This Row],[coverage_amount]]/Sheet1[[#This Row],[annual_premium]]</f>
        <v>5.9961989630732502</v>
      </c>
    </row>
    <row r="1292" spans="1:21" x14ac:dyDescent="0.3">
      <c r="A1292" s="2" t="s">
        <v>2603</v>
      </c>
      <c r="B1292" s="2" t="s">
        <v>961</v>
      </c>
      <c r="C1292" s="2" t="s">
        <v>11</v>
      </c>
      <c r="D1292" s="51">
        <v>237218.43</v>
      </c>
      <c r="E1292" s="51">
        <v>47767.85</v>
      </c>
      <c r="F1292" s="1">
        <v>44674</v>
      </c>
      <c r="G1292" s="1">
        <v>45239</v>
      </c>
      <c r="H1292" s="2" t="s">
        <v>1043</v>
      </c>
      <c r="I1292" s="2" t="s">
        <v>18</v>
      </c>
      <c r="J1292">
        <f>Sheet1[[#This Row],[policy_end_date]]-Sheet1[[#This Row],[policy_start_date]]</f>
        <v>565</v>
      </c>
      <c r="K1292" s="5">
        <f>(Sheet1[[#This Row],[policy_end_date]]-Sheet1[[#This Row],[policy_start_date]])/365</f>
        <v>1.547945205479452</v>
      </c>
      <c r="L1292" s="2" t="str">
        <f>IF(Sheet1[[#This Row],[coverage_amount]]&lt;300000,"Low",IF(Sheet1[[#This Row],[coverage_amount]]&lt;700000,"Medium","High"))</f>
        <v>Low</v>
      </c>
      <c r="M1292" s="2" t="str">
        <f>IF(Sheet1[[#This Row],[annual_premium]]&lt;15000,"Low",IF(Sheet1[[#This Row],[annual_premium]]&lt;35000,"Medium","High"))</f>
        <v>High</v>
      </c>
      <c r="N1292" s="2">
        <f>YEAR(Sheet1[[#This Row],[policy_start_date]])</f>
        <v>2022</v>
      </c>
      <c r="O1292" s="2" t="str">
        <f>TEXT(Sheet1[[#This Row],[policy_start_date]],"mmm")</f>
        <v>Apr</v>
      </c>
      <c r="P1292" s="2" t="str">
        <f>"Q"&amp;ROUNDUP(MONTH(Sheet1[[#This Row],[policy_start_date]])/3,0)</f>
        <v>Q2</v>
      </c>
      <c r="Q1292" s="2">
        <f ca="1">DATEDIF(Sheet1[[#This Row],[policy_start_date]],TODAY(),"D")</f>
        <v>1558</v>
      </c>
      <c r="R1292" s="2">
        <f>YEAR(Sheet1[[#This Row],[policy_end_date]])</f>
        <v>2023</v>
      </c>
      <c r="S1292" s="2" t="str">
        <f>TEXT(Sheet1[[#This Row],[policy_end_date]],"mmm")</f>
        <v>Nov</v>
      </c>
      <c r="T1292" s="2" t="str">
        <f>IF(Sheet1[[#This Row],[status]]="Active","Active","Inactive")</f>
        <v>Inactive</v>
      </c>
      <c r="U1292" s="6">
        <f>Sheet1[[#This Row],[coverage_amount]]/Sheet1[[#This Row],[annual_premium]]</f>
        <v>4.9660688098794479</v>
      </c>
    </row>
    <row r="1293" spans="1:21" x14ac:dyDescent="0.3">
      <c r="A1293" s="2" t="s">
        <v>2604</v>
      </c>
      <c r="B1293" s="2" t="s">
        <v>2605</v>
      </c>
      <c r="C1293" s="2" t="s">
        <v>16</v>
      </c>
      <c r="D1293" s="51">
        <v>189737.01</v>
      </c>
      <c r="E1293" s="51">
        <v>5730.5</v>
      </c>
      <c r="F1293" s="1">
        <v>44276</v>
      </c>
      <c r="G1293" s="1">
        <v>44457</v>
      </c>
      <c r="H1293" s="2" t="s">
        <v>1771</v>
      </c>
      <c r="I1293" s="2" t="s">
        <v>13</v>
      </c>
      <c r="J1293">
        <f>Sheet1[[#This Row],[policy_end_date]]-Sheet1[[#This Row],[policy_start_date]]</f>
        <v>181</v>
      </c>
      <c r="K1293" s="5">
        <f>(Sheet1[[#This Row],[policy_end_date]]-Sheet1[[#This Row],[policy_start_date]])/365</f>
        <v>0.49589041095890413</v>
      </c>
      <c r="L1293" s="2" t="str">
        <f>IF(Sheet1[[#This Row],[coverage_amount]]&lt;300000,"Low",IF(Sheet1[[#This Row],[coverage_amount]]&lt;700000,"Medium","High"))</f>
        <v>Low</v>
      </c>
      <c r="M1293" s="2" t="str">
        <f>IF(Sheet1[[#This Row],[annual_premium]]&lt;15000,"Low",IF(Sheet1[[#This Row],[annual_premium]]&lt;35000,"Medium","High"))</f>
        <v>Low</v>
      </c>
      <c r="N1293" s="2">
        <f>YEAR(Sheet1[[#This Row],[policy_start_date]])</f>
        <v>2021</v>
      </c>
      <c r="O1293" s="2" t="str">
        <f>TEXT(Sheet1[[#This Row],[policy_start_date]],"mmm")</f>
        <v>Mar</v>
      </c>
      <c r="P1293" s="2" t="str">
        <f>"Q"&amp;ROUNDUP(MONTH(Sheet1[[#This Row],[policy_start_date]])/3,0)</f>
        <v>Q1</v>
      </c>
      <c r="Q1293" s="2">
        <f ca="1">DATEDIF(Sheet1[[#This Row],[policy_start_date]],TODAY(),"D")</f>
        <v>1956</v>
      </c>
      <c r="R1293" s="2">
        <f>YEAR(Sheet1[[#This Row],[policy_end_date]])</f>
        <v>2021</v>
      </c>
      <c r="S1293" s="2" t="str">
        <f>TEXT(Sheet1[[#This Row],[policy_end_date]],"mmm")</f>
        <v>Sep</v>
      </c>
      <c r="T1293" s="2" t="str">
        <f>IF(Sheet1[[#This Row],[status]]="Active","Active","Inactive")</f>
        <v>Active</v>
      </c>
      <c r="U1293" s="6">
        <f>Sheet1[[#This Row],[coverage_amount]]/Sheet1[[#This Row],[annual_premium]]</f>
        <v>33.110027048250593</v>
      </c>
    </row>
    <row r="1294" spans="1:21" x14ac:dyDescent="0.3">
      <c r="A1294" s="2" t="s">
        <v>2606</v>
      </c>
      <c r="B1294" s="2" t="s">
        <v>1583</v>
      </c>
      <c r="C1294" s="2" t="s">
        <v>27</v>
      </c>
      <c r="D1294" s="51">
        <v>469105.08</v>
      </c>
      <c r="E1294" s="51">
        <v>27266.45</v>
      </c>
      <c r="F1294" s="1">
        <v>44303</v>
      </c>
      <c r="G1294" s="1">
        <v>44418</v>
      </c>
      <c r="H1294" s="2" t="s">
        <v>405</v>
      </c>
      <c r="I1294" s="2" t="s">
        <v>13</v>
      </c>
      <c r="J1294">
        <f>Sheet1[[#This Row],[policy_end_date]]-Sheet1[[#This Row],[policy_start_date]]</f>
        <v>115</v>
      </c>
      <c r="K1294" s="5">
        <f>(Sheet1[[#This Row],[policy_end_date]]-Sheet1[[#This Row],[policy_start_date]])/365</f>
        <v>0.31506849315068491</v>
      </c>
      <c r="L1294" s="2" t="str">
        <f>IF(Sheet1[[#This Row],[coverage_amount]]&lt;300000,"Low",IF(Sheet1[[#This Row],[coverage_amount]]&lt;700000,"Medium","High"))</f>
        <v>Medium</v>
      </c>
      <c r="M1294" s="2" t="str">
        <f>IF(Sheet1[[#This Row],[annual_premium]]&lt;15000,"Low",IF(Sheet1[[#This Row],[annual_premium]]&lt;35000,"Medium","High"))</f>
        <v>Medium</v>
      </c>
      <c r="N1294" s="2">
        <f>YEAR(Sheet1[[#This Row],[policy_start_date]])</f>
        <v>2021</v>
      </c>
      <c r="O1294" s="2" t="str">
        <f>TEXT(Sheet1[[#This Row],[policy_start_date]],"mmm")</f>
        <v>Apr</v>
      </c>
      <c r="P1294" s="2" t="str">
        <f>"Q"&amp;ROUNDUP(MONTH(Sheet1[[#This Row],[policy_start_date]])/3,0)</f>
        <v>Q2</v>
      </c>
      <c r="Q1294" s="2">
        <f ca="1">DATEDIF(Sheet1[[#This Row],[policy_start_date]],TODAY(),"D")</f>
        <v>1929</v>
      </c>
      <c r="R1294" s="2">
        <f>YEAR(Sheet1[[#This Row],[policy_end_date]])</f>
        <v>2021</v>
      </c>
      <c r="S1294" s="2" t="str">
        <f>TEXT(Sheet1[[#This Row],[policy_end_date]],"mmm")</f>
        <v>Aug</v>
      </c>
      <c r="T1294" s="2" t="str">
        <f>IF(Sheet1[[#This Row],[status]]="Active","Active","Inactive")</f>
        <v>Active</v>
      </c>
      <c r="U1294" s="6">
        <f>Sheet1[[#This Row],[coverage_amount]]/Sheet1[[#This Row],[annual_premium]]</f>
        <v>17.204479497697719</v>
      </c>
    </row>
    <row r="1295" spans="1:21" x14ac:dyDescent="0.3">
      <c r="A1295" s="2" t="s">
        <v>2607</v>
      </c>
      <c r="B1295" s="2" t="s">
        <v>2608</v>
      </c>
      <c r="C1295" s="2" t="s">
        <v>35</v>
      </c>
      <c r="D1295" s="51">
        <v>564634.17000000004</v>
      </c>
      <c r="E1295" s="51">
        <v>49948.95</v>
      </c>
      <c r="F1295" s="1">
        <v>44985</v>
      </c>
      <c r="G1295" s="1">
        <v>45587</v>
      </c>
      <c r="H1295" s="2" t="s">
        <v>655</v>
      </c>
      <c r="I1295" s="2" t="s">
        <v>18</v>
      </c>
      <c r="J1295">
        <f>Sheet1[[#This Row],[policy_end_date]]-Sheet1[[#This Row],[policy_start_date]]</f>
        <v>602</v>
      </c>
      <c r="K1295" s="5">
        <f>(Sheet1[[#This Row],[policy_end_date]]-Sheet1[[#This Row],[policy_start_date]])/365</f>
        <v>1.6493150684931508</v>
      </c>
      <c r="L1295" s="2" t="str">
        <f>IF(Sheet1[[#This Row],[coverage_amount]]&lt;300000,"Low",IF(Sheet1[[#This Row],[coverage_amount]]&lt;700000,"Medium","High"))</f>
        <v>Medium</v>
      </c>
      <c r="M1295" s="2" t="str">
        <f>IF(Sheet1[[#This Row],[annual_premium]]&lt;15000,"Low",IF(Sheet1[[#This Row],[annual_premium]]&lt;35000,"Medium","High"))</f>
        <v>High</v>
      </c>
      <c r="N1295" s="2">
        <f>YEAR(Sheet1[[#This Row],[policy_start_date]])</f>
        <v>2023</v>
      </c>
      <c r="O1295" s="2" t="str">
        <f>TEXT(Sheet1[[#This Row],[policy_start_date]],"mmm")</f>
        <v>Feb</v>
      </c>
      <c r="P1295" s="2" t="str">
        <f>"Q"&amp;ROUNDUP(MONTH(Sheet1[[#This Row],[policy_start_date]])/3,0)</f>
        <v>Q1</v>
      </c>
      <c r="Q1295" s="2">
        <f ca="1">DATEDIF(Sheet1[[#This Row],[policy_start_date]],TODAY(),"D")</f>
        <v>1247</v>
      </c>
      <c r="R1295" s="2">
        <f>YEAR(Sheet1[[#This Row],[policy_end_date]])</f>
        <v>2024</v>
      </c>
      <c r="S1295" s="2" t="str">
        <f>TEXT(Sheet1[[#This Row],[policy_end_date]],"mmm")</f>
        <v>Oct</v>
      </c>
      <c r="T1295" s="2" t="str">
        <f>IF(Sheet1[[#This Row],[status]]="Active","Active","Inactive")</f>
        <v>Inactive</v>
      </c>
      <c r="U1295" s="6">
        <f>Sheet1[[#This Row],[coverage_amount]]/Sheet1[[#This Row],[annual_premium]]</f>
        <v>11.304225013739028</v>
      </c>
    </row>
    <row r="1296" spans="1:21" x14ac:dyDescent="0.3">
      <c r="A1296" s="2" t="s">
        <v>2609</v>
      </c>
      <c r="B1296" s="2" t="s">
        <v>673</v>
      </c>
      <c r="C1296" s="2" t="s">
        <v>16</v>
      </c>
      <c r="D1296" s="51">
        <v>447023.15</v>
      </c>
      <c r="E1296" s="51">
        <v>40312.5</v>
      </c>
      <c r="F1296" s="1">
        <v>45139</v>
      </c>
      <c r="G1296" s="1">
        <v>45731</v>
      </c>
      <c r="H1296" s="2" t="s">
        <v>400</v>
      </c>
      <c r="I1296" s="2" t="s">
        <v>29</v>
      </c>
      <c r="J1296">
        <f>Sheet1[[#This Row],[policy_end_date]]-Sheet1[[#This Row],[policy_start_date]]</f>
        <v>592</v>
      </c>
      <c r="K1296" s="5">
        <f>(Sheet1[[#This Row],[policy_end_date]]-Sheet1[[#This Row],[policy_start_date]])/365</f>
        <v>1.6219178082191781</v>
      </c>
      <c r="L1296" s="2" t="str">
        <f>IF(Sheet1[[#This Row],[coverage_amount]]&lt;300000,"Low",IF(Sheet1[[#This Row],[coverage_amount]]&lt;700000,"Medium","High"))</f>
        <v>Medium</v>
      </c>
      <c r="M1296" s="2" t="str">
        <f>IF(Sheet1[[#This Row],[annual_premium]]&lt;15000,"Low",IF(Sheet1[[#This Row],[annual_premium]]&lt;35000,"Medium","High"))</f>
        <v>High</v>
      </c>
      <c r="N1296" s="2">
        <f>YEAR(Sheet1[[#This Row],[policy_start_date]])</f>
        <v>2023</v>
      </c>
      <c r="O1296" s="2" t="str">
        <f>TEXT(Sheet1[[#This Row],[policy_start_date]],"mmm")</f>
        <v>Aug</v>
      </c>
      <c r="P1296" s="2" t="str">
        <f>"Q"&amp;ROUNDUP(MONTH(Sheet1[[#This Row],[policy_start_date]])/3,0)</f>
        <v>Q3</v>
      </c>
      <c r="Q1296" s="2">
        <f ca="1">DATEDIF(Sheet1[[#This Row],[policy_start_date]],TODAY(),"D")</f>
        <v>1093</v>
      </c>
      <c r="R1296" s="2">
        <f>YEAR(Sheet1[[#This Row],[policy_end_date]])</f>
        <v>2025</v>
      </c>
      <c r="S1296" s="2" t="str">
        <f>TEXT(Sheet1[[#This Row],[policy_end_date]],"mmm")</f>
        <v>Mar</v>
      </c>
      <c r="T1296" s="2" t="str">
        <f>IF(Sheet1[[#This Row],[status]]="Active","Active","Inactive")</f>
        <v>Inactive</v>
      </c>
      <c r="U1296" s="6">
        <f>Sheet1[[#This Row],[coverage_amount]]/Sheet1[[#This Row],[annual_premium]]</f>
        <v>11.088946356589148</v>
      </c>
    </row>
    <row r="1297" spans="1:21" x14ac:dyDescent="0.3">
      <c r="A1297" s="2" t="s">
        <v>2610</v>
      </c>
      <c r="B1297" s="2" t="s">
        <v>2611</v>
      </c>
      <c r="C1297" s="2" t="s">
        <v>35</v>
      </c>
      <c r="D1297" s="51">
        <v>462300.08</v>
      </c>
      <c r="E1297" s="51">
        <v>13647.2</v>
      </c>
      <c r="F1297" s="1">
        <v>44896</v>
      </c>
      <c r="G1297" s="1">
        <v>45510</v>
      </c>
      <c r="H1297" s="2" t="s">
        <v>617</v>
      </c>
      <c r="I1297" s="2" t="s">
        <v>29</v>
      </c>
      <c r="J1297">
        <f>Sheet1[[#This Row],[policy_end_date]]-Sheet1[[#This Row],[policy_start_date]]</f>
        <v>614</v>
      </c>
      <c r="K1297" s="5">
        <f>(Sheet1[[#This Row],[policy_end_date]]-Sheet1[[#This Row],[policy_start_date]])/365</f>
        <v>1.6821917808219178</v>
      </c>
      <c r="L1297" s="2" t="str">
        <f>IF(Sheet1[[#This Row],[coverage_amount]]&lt;300000,"Low",IF(Sheet1[[#This Row],[coverage_amount]]&lt;700000,"Medium","High"))</f>
        <v>Medium</v>
      </c>
      <c r="M1297" s="2" t="str">
        <f>IF(Sheet1[[#This Row],[annual_premium]]&lt;15000,"Low",IF(Sheet1[[#This Row],[annual_premium]]&lt;35000,"Medium","High"))</f>
        <v>Low</v>
      </c>
      <c r="N1297" s="2">
        <f>YEAR(Sheet1[[#This Row],[policy_start_date]])</f>
        <v>2022</v>
      </c>
      <c r="O1297" s="2" t="str">
        <f>TEXT(Sheet1[[#This Row],[policy_start_date]],"mmm")</f>
        <v>Dec</v>
      </c>
      <c r="P1297" s="2" t="str">
        <f>"Q"&amp;ROUNDUP(MONTH(Sheet1[[#This Row],[policy_start_date]])/3,0)</f>
        <v>Q4</v>
      </c>
      <c r="Q1297" s="2">
        <f ca="1">DATEDIF(Sheet1[[#This Row],[policy_start_date]],TODAY(),"D")</f>
        <v>1336</v>
      </c>
      <c r="R1297" s="2">
        <f>YEAR(Sheet1[[#This Row],[policy_end_date]])</f>
        <v>2024</v>
      </c>
      <c r="S1297" s="2" t="str">
        <f>TEXT(Sheet1[[#This Row],[policy_end_date]],"mmm")</f>
        <v>Aug</v>
      </c>
      <c r="T1297" s="2" t="str">
        <f>IF(Sheet1[[#This Row],[status]]="Active","Active","Inactive")</f>
        <v>Inactive</v>
      </c>
      <c r="U1297" s="6">
        <f>Sheet1[[#This Row],[coverage_amount]]/Sheet1[[#This Row],[annual_premium]]</f>
        <v>33.875086464622783</v>
      </c>
    </row>
    <row r="1298" spans="1:21" x14ac:dyDescent="0.3">
      <c r="A1298" s="2" t="s">
        <v>2612</v>
      </c>
      <c r="B1298" s="2" t="s">
        <v>2613</v>
      </c>
      <c r="C1298" s="2" t="s">
        <v>39</v>
      </c>
      <c r="D1298" s="51">
        <v>278470.44</v>
      </c>
      <c r="E1298" s="51">
        <v>41949.68</v>
      </c>
      <c r="F1298" s="1">
        <v>45262</v>
      </c>
      <c r="G1298" s="1">
        <v>45707</v>
      </c>
      <c r="H1298" s="2" t="s">
        <v>902</v>
      </c>
      <c r="I1298" s="2" t="s">
        <v>18</v>
      </c>
      <c r="J1298">
        <f>Sheet1[[#This Row],[policy_end_date]]-Sheet1[[#This Row],[policy_start_date]]</f>
        <v>445</v>
      </c>
      <c r="K1298" s="5">
        <f>(Sheet1[[#This Row],[policy_end_date]]-Sheet1[[#This Row],[policy_start_date]])/365</f>
        <v>1.2191780821917808</v>
      </c>
      <c r="L1298" s="2" t="str">
        <f>IF(Sheet1[[#This Row],[coverage_amount]]&lt;300000,"Low",IF(Sheet1[[#This Row],[coverage_amount]]&lt;700000,"Medium","High"))</f>
        <v>Low</v>
      </c>
      <c r="M1298" s="2" t="str">
        <f>IF(Sheet1[[#This Row],[annual_premium]]&lt;15000,"Low",IF(Sheet1[[#This Row],[annual_premium]]&lt;35000,"Medium","High"))</f>
        <v>High</v>
      </c>
      <c r="N1298" s="2">
        <f>YEAR(Sheet1[[#This Row],[policy_start_date]])</f>
        <v>2023</v>
      </c>
      <c r="O1298" s="2" t="str">
        <f>TEXT(Sheet1[[#This Row],[policy_start_date]],"mmm")</f>
        <v>Dec</v>
      </c>
      <c r="P1298" s="2" t="str">
        <f>"Q"&amp;ROUNDUP(MONTH(Sheet1[[#This Row],[policy_start_date]])/3,0)</f>
        <v>Q4</v>
      </c>
      <c r="Q1298" s="2">
        <f ca="1">DATEDIF(Sheet1[[#This Row],[policy_start_date]],TODAY(),"D")</f>
        <v>970</v>
      </c>
      <c r="R1298" s="2">
        <f>YEAR(Sheet1[[#This Row],[policy_end_date]])</f>
        <v>2025</v>
      </c>
      <c r="S1298" s="2" t="str">
        <f>TEXT(Sheet1[[#This Row],[policy_end_date]],"mmm")</f>
        <v>Feb</v>
      </c>
      <c r="T1298" s="2" t="str">
        <f>IF(Sheet1[[#This Row],[status]]="Active","Active","Inactive")</f>
        <v>Inactive</v>
      </c>
      <c r="U1298" s="6">
        <f>Sheet1[[#This Row],[coverage_amount]]/Sheet1[[#This Row],[annual_premium]]</f>
        <v>6.6382017693579547</v>
      </c>
    </row>
    <row r="1299" spans="1:21" x14ac:dyDescent="0.3">
      <c r="A1299" s="2" t="s">
        <v>2614</v>
      </c>
      <c r="B1299" s="2" t="s">
        <v>1675</v>
      </c>
      <c r="C1299" s="2" t="s">
        <v>27</v>
      </c>
      <c r="D1299" s="51">
        <v>467298.06</v>
      </c>
      <c r="E1299" s="51">
        <v>3749.91</v>
      </c>
      <c r="F1299" s="1">
        <v>45181</v>
      </c>
      <c r="G1299" s="1">
        <v>45597</v>
      </c>
      <c r="H1299" s="2" t="s">
        <v>516</v>
      </c>
      <c r="I1299" s="2" t="s">
        <v>13</v>
      </c>
      <c r="J1299">
        <f>Sheet1[[#This Row],[policy_end_date]]-Sheet1[[#This Row],[policy_start_date]]</f>
        <v>416</v>
      </c>
      <c r="K1299" s="5">
        <f>(Sheet1[[#This Row],[policy_end_date]]-Sheet1[[#This Row],[policy_start_date]])/365</f>
        <v>1.1397260273972603</v>
      </c>
      <c r="L1299" s="2" t="str">
        <f>IF(Sheet1[[#This Row],[coverage_amount]]&lt;300000,"Low",IF(Sheet1[[#This Row],[coverage_amount]]&lt;700000,"Medium","High"))</f>
        <v>Medium</v>
      </c>
      <c r="M1299" s="2" t="str">
        <f>IF(Sheet1[[#This Row],[annual_premium]]&lt;15000,"Low",IF(Sheet1[[#This Row],[annual_premium]]&lt;35000,"Medium","High"))</f>
        <v>Low</v>
      </c>
      <c r="N1299" s="2">
        <f>YEAR(Sheet1[[#This Row],[policy_start_date]])</f>
        <v>2023</v>
      </c>
      <c r="O1299" s="2" t="str">
        <f>TEXT(Sheet1[[#This Row],[policy_start_date]],"mmm")</f>
        <v>Sep</v>
      </c>
      <c r="P1299" s="2" t="str">
        <f>"Q"&amp;ROUNDUP(MONTH(Sheet1[[#This Row],[policy_start_date]])/3,0)</f>
        <v>Q3</v>
      </c>
      <c r="Q1299" s="2">
        <f ca="1">DATEDIF(Sheet1[[#This Row],[policy_start_date]],TODAY(),"D")</f>
        <v>1051</v>
      </c>
      <c r="R1299" s="2">
        <f>YEAR(Sheet1[[#This Row],[policy_end_date]])</f>
        <v>2024</v>
      </c>
      <c r="S1299" s="2" t="str">
        <f>TEXT(Sheet1[[#This Row],[policy_end_date]],"mmm")</f>
        <v>Nov</v>
      </c>
      <c r="T1299" s="2" t="str">
        <f>IF(Sheet1[[#This Row],[status]]="Active","Active","Inactive")</f>
        <v>Active</v>
      </c>
      <c r="U1299" s="6">
        <f>Sheet1[[#This Row],[coverage_amount]]/Sheet1[[#This Row],[annual_premium]]</f>
        <v>124.61580677936271</v>
      </c>
    </row>
    <row r="1300" spans="1:21" x14ac:dyDescent="0.3">
      <c r="A1300" s="2" t="s">
        <v>2615</v>
      </c>
      <c r="B1300" s="2" t="s">
        <v>2616</v>
      </c>
      <c r="C1300" s="2" t="s">
        <v>11</v>
      </c>
      <c r="D1300" s="51">
        <v>193784.68</v>
      </c>
      <c r="E1300" s="51">
        <v>12807.08</v>
      </c>
      <c r="F1300" s="1">
        <v>44201</v>
      </c>
      <c r="G1300" s="1">
        <v>45614</v>
      </c>
      <c r="H1300" s="2" t="s">
        <v>653</v>
      </c>
      <c r="I1300" s="2" t="s">
        <v>13</v>
      </c>
      <c r="J1300">
        <f>Sheet1[[#This Row],[policy_end_date]]-Sheet1[[#This Row],[policy_start_date]]</f>
        <v>1413</v>
      </c>
      <c r="K1300" s="5">
        <f>(Sheet1[[#This Row],[policy_end_date]]-Sheet1[[#This Row],[policy_start_date]])/365</f>
        <v>3.871232876712329</v>
      </c>
      <c r="L1300" s="2" t="str">
        <f>IF(Sheet1[[#This Row],[coverage_amount]]&lt;300000,"Low",IF(Sheet1[[#This Row],[coverage_amount]]&lt;700000,"Medium","High"))</f>
        <v>Low</v>
      </c>
      <c r="M1300" s="2" t="str">
        <f>IF(Sheet1[[#This Row],[annual_premium]]&lt;15000,"Low",IF(Sheet1[[#This Row],[annual_premium]]&lt;35000,"Medium","High"))</f>
        <v>Low</v>
      </c>
      <c r="N1300" s="2">
        <f>YEAR(Sheet1[[#This Row],[policy_start_date]])</f>
        <v>2021</v>
      </c>
      <c r="O1300" s="2" t="str">
        <f>TEXT(Sheet1[[#This Row],[policy_start_date]],"mmm")</f>
        <v>Jan</v>
      </c>
      <c r="P1300" s="2" t="str">
        <f>"Q"&amp;ROUNDUP(MONTH(Sheet1[[#This Row],[policy_start_date]])/3,0)</f>
        <v>Q1</v>
      </c>
      <c r="Q1300" s="2">
        <f ca="1">DATEDIF(Sheet1[[#This Row],[policy_start_date]],TODAY(),"D")</f>
        <v>2031</v>
      </c>
      <c r="R1300" s="2">
        <f>YEAR(Sheet1[[#This Row],[policy_end_date]])</f>
        <v>2024</v>
      </c>
      <c r="S1300" s="2" t="str">
        <f>TEXT(Sheet1[[#This Row],[policy_end_date]],"mmm")</f>
        <v>Nov</v>
      </c>
      <c r="T1300" s="2" t="str">
        <f>IF(Sheet1[[#This Row],[status]]="Active","Active","Inactive")</f>
        <v>Active</v>
      </c>
      <c r="U1300" s="6">
        <f>Sheet1[[#This Row],[coverage_amount]]/Sheet1[[#This Row],[annual_premium]]</f>
        <v>15.131058758124412</v>
      </c>
    </row>
    <row r="1301" spans="1:21" x14ac:dyDescent="0.3">
      <c r="A1301" s="2" t="s">
        <v>2617</v>
      </c>
      <c r="B1301" s="2" t="s">
        <v>1001</v>
      </c>
      <c r="C1301" s="2" t="s">
        <v>27</v>
      </c>
      <c r="D1301" s="51">
        <v>143933.38</v>
      </c>
      <c r="E1301" s="51">
        <v>45922.86</v>
      </c>
      <c r="F1301" s="1">
        <v>44783</v>
      </c>
      <c r="G1301" s="1">
        <v>45488</v>
      </c>
      <c r="H1301" s="2" t="s">
        <v>1345</v>
      </c>
      <c r="I1301" s="2" t="s">
        <v>13</v>
      </c>
      <c r="J1301">
        <f>Sheet1[[#This Row],[policy_end_date]]-Sheet1[[#This Row],[policy_start_date]]</f>
        <v>705</v>
      </c>
      <c r="K1301" s="5">
        <f>(Sheet1[[#This Row],[policy_end_date]]-Sheet1[[#This Row],[policy_start_date]])/365</f>
        <v>1.9315068493150684</v>
      </c>
      <c r="L1301" s="2" t="str">
        <f>IF(Sheet1[[#This Row],[coverage_amount]]&lt;300000,"Low",IF(Sheet1[[#This Row],[coverage_amount]]&lt;700000,"Medium","High"))</f>
        <v>Low</v>
      </c>
      <c r="M1301" s="2" t="str">
        <f>IF(Sheet1[[#This Row],[annual_premium]]&lt;15000,"Low",IF(Sheet1[[#This Row],[annual_premium]]&lt;35000,"Medium","High"))</f>
        <v>High</v>
      </c>
      <c r="N1301" s="2">
        <f>YEAR(Sheet1[[#This Row],[policy_start_date]])</f>
        <v>2022</v>
      </c>
      <c r="O1301" s="2" t="str">
        <f>TEXT(Sheet1[[#This Row],[policy_start_date]],"mmm")</f>
        <v>Aug</v>
      </c>
      <c r="P1301" s="2" t="str">
        <f>"Q"&amp;ROUNDUP(MONTH(Sheet1[[#This Row],[policy_start_date]])/3,0)</f>
        <v>Q3</v>
      </c>
      <c r="Q1301" s="2">
        <f ca="1">DATEDIF(Sheet1[[#This Row],[policy_start_date]],TODAY(),"D")</f>
        <v>1449</v>
      </c>
      <c r="R1301" s="2">
        <f>YEAR(Sheet1[[#This Row],[policy_end_date]])</f>
        <v>2024</v>
      </c>
      <c r="S1301" s="2" t="str">
        <f>TEXT(Sheet1[[#This Row],[policy_end_date]],"mmm")</f>
        <v>Jul</v>
      </c>
      <c r="T1301" s="2" t="str">
        <f>IF(Sheet1[[#This Row],[status]]="Active","Active","Inactive")</f>
        <v>Active</v>
      </c>
      <c r="U1301" s="6">
        <f>Sheet1[[#This Row],[coverage_amount]]/Sheet1[[#This Row],[annual_premium]]</f>
        <v>3.1342425101572506</v>
      </c>
    </row>
    <row r="1302" spans="1:21" x14ac:dyDescent="0.3">
      <c r="A1302" s="2" t="s">
        <v>2618</v>
      </c>
      <c r="B1302" s="2" t="s">
        <v>2619</v>
      </c>
      <c r="C1302" s="2" t="s">
        <v>27</v>
      </c>
      <c r="D1302" s="51">
        <v>259885.4</v>
      </c>
      <c r="E1302" s="51">
        <v>23865.39</v>
      </c>
      <c r="F1302" s="1">
        <v>44686</v>
      </c>
      <c r="G1302" s="1">
        <v>45015</v>
      </c>
      <c r="H1302" s="2" t="s">
        <v>318</v>
      </c>
      <c r="I1302" s="2" t="s">
        <v>29</v>
      </c>
      <c r="J1302">
        <f>Sheet1[[#This Row],[policy_end_date]]-Sheet1[[#This Row],[policy_start_date]]</f>
        <v>329</v>
      </c>
      <c r="K1302" s="5">
        <f>(Sheet1[[#This Row],[policy_end_date]]-Sheet1[[#This Row],[policy_start_date]])/365</f>
        <v>0.90136986301369859</v>
      </c>
      <c r="L1302" s="2" t="str">
        <f>IF(Sheet1[[#This Row],[coverage_amount]]&lt;300000,"Low",IF(Sheet1[[#This Row],[coverage_amount]]&lt;700000,"Medium","High"))</f>
        <v>Low</v>
      </c>
      <c r="M1302" s="2" t="str">
        <f>IF(Sheet1[[#This Row],[annual_premium]]&lt;15000,"Low",IF(Sheet1[[#This Row],[annual_premium]]&lt;35000,"Medium","High"))</f>
        <v>Medium</v>
      </c>
      <c r="N1302" s="2">
        <f>YEAR(Sheet1[[#This Row],[policy_start_date]])</f>
        <v>2022</v>
      </c>
      <c r="O1302" s="2" t="str">
        <f>TEXT(Sheet1[[#This Row],[policy_start_date]],"mmm")</f>
        <v>May</v>
      </c>
      <c r="P1302" s="2" t="str">
        <f>"Q"&amp;ROUNDUP(MONTH(Sheet1[[#This Row],[policy_start_date]])/3,0)</f>
        <v>Q2</v>
      </c>
      <c r="Q1302" s="2">
        <f ca="1">DATEDIF(Sheet1[[#This Row],[policy_start_date]],TODAY(),"D")</f>
        <v>1546</v>
      </c>
      <c r="R1302" s="2">
        <f>YEAR(Sheet1[[#This Row],[policy_end_date]])</f>
        <v>2023</v>
      </c>
      <c r="S1302" s="2" t="str">
        <f>TEXT(Sheet1[[#This Row],[policy_end_date]],"mmm")</f>
        <v>Mar</v>
      </c>
      <c r="T1302" s="2" t="str">
        <f>IF(Sheet1[[#This Row],[status]]="Active","Active","Inactive")</f>
        <v>Inactive</v>
      </c>
      <c r="U1302" s="6">
        <f>Sheet1[[#This Row],[coverage_amount]]/Sheet1[[#This Row],[annual_premium]]</f>
        <v>10.889635576875131</v>
      </c>
    </row>
    <row r="1303" spans="1:21" x14ac:dyDescent="0.3">
      <c r="A1303" s="2" t="s">
        <v>2620</v>
      </c>
      <c r="B1303" s="2" t="s">
        <v>60</v>
      </c>
      <c r="C1303" s="2" t="s">
        <v>16</v>
      </c>
      <c r="D1303" s="51">
        <v>554410.43999999994</v>
      </c>
      <c r="E1303" s="51">
        <v>29929.24</v>
      </c>
      <c r="F1303" s="1">
        <v>44700</v>
      </c>
      <c r="G1303" s="1">
        <v>44763</v>
      </c>
      <c r="H1303" s="2" t="s">
        <v>374</v>
      </c>
      <c r="I1303" s="2" t="s">
        <v>29</v>
      </c>
      <c r="J1303">
        <f>Sheet1[[#This Row],[policy_end_date]]-Sheet1[[#This Row],[policy_start_date]]</f>
        <v>63</v>
      </c>
      <c r="K1303" s="5">
        <f>(Sheet1[[#This Row],[policy_end_date]]-Sheet1[[#This Row],[policy_start_date]])/365</f>
        <v>0.17260273972602741</v>
      </c>
      <c r="L1303" s="2" t="str">
        <f>IF(Sheet1[[#This Row],[coverage_amount]]&lt;300000,"Low",IF(Sheet1[[#This Row],[coverage_amount]]&lt;700000,"Medium","High"))</f>
        <v>Medium</v>
      </c>
      <c r="M1303" s="2" t="str">
        <f>IF(Sheet1[[#This Row],[annual_premium]]&lt;15000,"Low",IF(Sheet1[[#This Row],[annual_premium]]&lt;35000,"Medium","High"))</f>
        <v>Medium</v>
      </c>
      <c r="N1303" s="2">
        <f>YEAR(Sheet1[[#This Row],[policy_start_date]])</f>
        <v>2022</v>
      </c>
      <c r="O1303" s="2" t="str">
        <f>TEXT(Sheet1[[#This Row],[policy_start_date]],"mmm")</f>
        <v>May</v>
      </c>
      <c r="P1303" s="2" t="str">
        <f>"Q"&amp;ROUNDUP(MONTH(Sheet1[[#This Row],[policy_start_date]])/3,0)</f>
        <v>Q2</v>
      </c>
      <c r="Q1303" s="2">
        <f ca="1">DATEDIF(Sheet1[[#This Row],[policy_start_date]],TODAY(),"D")</f>
        <v>1532</v>
      </c>
      <c r="R1303" s="2">
        <f>YEAR(Sheet1[[#This Row],[policy_end_date]])</f>
        <v>2022</v>
      </c>
      <c r="S1303" s="2" t="str">
        <f>TEXT(Sheet1[[#This Row],[policy_end_date]],"mmm")</f>
        <v>Jul</v>
      </c>
      <c r="T1303" s="2" t="str">
        <f>IF(Sheet1[[#This Row],[status]]="Active","Active","Inactive")</f>
        <v>Inactive</v>
      </c>
      <c r="U1303" s="6">
        <f>Sheet1[[#This Row],[coverage_amount]]/Sheet1[[#This Row],[annual_premium]]</f>
        <v>18.524040035764354</v>
      </c>
    </row>
    <row r="1304" spans="1:21" x14ac:dyDescent="0.3">
      <c r="A1304" s="2" t="s">
        <v>2621</v>
      </c>
      <c r="B1304" s="2" t="s">
        <v>1070</v>
      </c>
      <c r="C1304" s="2" t="s">
        <v>27</v>
      </c>
      <c r="D1304" s="51">
        <v>357501.2</v>
      </c>
      <c r="E1304" s="51">
        <v>45229.99</v>
      </c>
      <c r="F1304" s="1">
        <v>44454</v>
      </c>
      <c r="G1304" s="1">
        <v>45243</v>
      </c>
      <c r="H1304" s="2" t="s">
        <v>353</v>
      </c>
      <c r="I1304" s="2" t="s">
        <v>29</v>
      </c>
      <c r="J1304">
        <f>Sheet1[[#This Row],[policy_end_date]]-Sheet1[[#This Row],[policy_start_date]]</f>
        <v>789</v>
      </c>
      <c r="K1304" s="5">
        <f>(Sheet1[[#This Row],[policy_end_date]]-Sheet1[[#This Row],[policy_start_date]])/365</f>
        <v>2.1616438356164385</v>
      </c>
      <c r="L1304" s="2" t="str">
        <f>IF(Sheet1[[#This Row],[coverage_amount]]&lt;300000,"Low",IF(Sheet1[[#This Row],[coverage_amount]]&lt;700000,"Medium","High"))</f>
        <v>Medium</v>
      </c>
      <c r="M1304" s="2" t="str">
        <f>IF(Sheet1[[#This Row],[annual_premium]]&lt;15000,"Low",IF(Sheet1[[#This Row],[annual_premium]]&lt;35000,"Medium","High"))</f>
        <v>High</v>
      </c>
      <c r="N1304" s="2">
        <f>YEAR(Sheet1[[#This Row],[policy_start_date]])</f>
        <v>2021</v>
      </c>
      <c r="O1304" s="2" t="str">
        <f>TEXT(Sheet1[[#This Row],[policy_start_date]],"mmm")</f>
        <v>Sep</v>
      </c>
      <c r="P1304" s="2" t="str">
        <f>"Q"&amp;ROUNDUP(MONTH(Sheet1[[#This Row],[policy_start_date]])/3,0)</f>
        <v>Q3</v>
      </c>
      <c r="Q1304" s="2">
        <f ca="1">DATEDIF(Sheet1[[#This Row],[policy_start_date]],TODAY(),"D")</f>
        <v>1778</v>
      </c>
      <c r="R1304" s="2">
        <f>YEAR(Sheet1[[#This Row],[policy_end_date]])</f>
        <v>2023</v>
      </c>
      <c r="S1304" s="2" t="str">
        <f>TEXT(Sheet1[[#This Row],[policy_end_date]],"mmm")</f>
        <v>Nov</v>
      </c>
      <c r="T1304" s="2" t="str">
        <f>IF(Sheet1[[#This Row],[status]]="Active","Active","Inactive")</f>
        <v>Inactive</v>
      </c>
      <c r="U1304" s="6">
        <f>Sheet1[[#This Row],[coverage_amount]]/Sheet1[[#This Row],[annual_premium]]</f>
        <v>7.9040742657692391</v>
      </c>
    </row>
    <row r="1305" spans="1:21" x14ac:dyDescent="0.3">
      <c r="A1305" s="2" t="s">
        <v>2622</v>
      </c>
      <c r="B1305" s="2" t="s">
        <v>2623</v>
      </c>
      <c r="C1305" s="2" t="s">
        <v>39</v>
      </c>
      <c r="D1305" s="51">
        <v>998100.42</v>
      </c>
      <c r="E1305" s="51">
        <v>41380.67</v>
      </c>
      <c r="F1305" s="1">
        <v>44754</v>
      </c>
      <c r="G1305" s="1">
        <v>45355</v>
      </c>
      <c r="H1305" s="2" t="s">
        <v>980</v>
      </c>
      <c r="I1305" s="2" t="s">
        <v>29</v>
      </c>
      <c r="J1305">
        <f>Sheet1[[#This Row],[policy_end_date]]-Sheet1[[#This Row],[policy_start_date]]</f>
        <v>601</v>
      </c>
      <c r="K1305" s="5">
        <f>(Sheet1[[#This Row],[policy_end_date]]-Sheet1[[#This Row],[policy_start_date]])/365</f>
        <v>1.6465753424657534</v>
      </c>
      <c r="L1305" s="2" t="str">
        <f>IF(Sheet1[[#This Row],[coverage_amount]]&lt;300000,"Low",IF(Sheet1[[#This Row],[coverage_amount]]&lt;700000,"Medium","High"))</f>
        <v>High</v>
      </c>
      <c r="M1305" s="2" t="str">
        <f>IF(Sheet1[[#This Row],[annual_premium]]&lt;15000,"Low",IF(Sheet1[[#This Row],[annual_premium]]&lt;35000,"Medium","High"))</f>
        <v>High</v>
      </c>
      <c r="N1305" s="2">
        <f>YEAR(Sheet1[[#This Row],[policy_start_date]])</f>
        <v>2022</v>
      </c>
      <c r="O1305" s="2" t="str">
        <f>TEXT(Sheet1[[#This Row],[policy_start_date]],"mmm")</f>
        <v>Jul</v>
      </c>
      <c r="P1305" s="2" t="str">
        <f>"Q"&amp;ROUNDUP(MONTH(Sheet1[[#This Row],[policy_start_date]])/3,0)</f>
        <v>Q3</v>
      </c>
      <c r="Q1305" s="2">
        <f ca="1">DATEDIF(Sheet1[[#This Row],[policy_start_date]],TODAY(),"D")</f>
        <v>1478</v>
      </c>
      <c r="R1305" s="2">
        <f>YEAR(Sheet1[[#This Row],[policy_end_date]])</f>
        <v>2024</v>
      </c>
      <c r="S1305" s="2" t="str">
        <f>TEXT(Sheet1[[#This Row],[policy_end_date]],"mmm")</f>
        <v>Mar</v>
      </c>
      <c r="T1305" s="2" t="str">
        <f>IF(Sheet1[[#This Row],[status]]="Active","Active","Inactive")</f>
        <v>Inactive</v>
      </c>
      <c r="U1305" s="6">
        <f>Sheet1[[#This Row],[coverage_amount]]/Sheet1[[#This Row],[annual_premium]]</f>
        <v>24.119967608064346</v>
      </c>
    </row>
    <row r="1306" spans="1:21" x14ac:dyDescent="0.3">
      <c r="A1306" s="2" t="s">
        <v>2624</v>
      </c>
      <c r="B1306" s="2" t="s">
        <v>2625</v>
      </c>
      <c r="C1306" s="2" t="s">
        <v>35</v>
      </c>
      <c r="D1306" s="51">
        <v>833768.93</v>
      </c>
      <c r="E1306" s="51">
        <v>46655.13</v>
      </c>
      <c r="F1306" s="1">
        <v>45336</v>
      </c>
      <c r="G1306" s="1">
        <v>45752</v>
      </c>
      <c r="H1306" s="2" t="s">
        <v>669</v>
      </c>
      <c r="I1306" s="2" t="s">
        <v>13</v>
      </c>
      <c r="J1306">
        <f>Sheet1[[#This Row],[policy_end_date]]-Sheet1[[#This Row],[policy_start_date]]</f>
        <v>416</v>
      </c>
      <c r="K1306" s="5">
        <f>(Sheet1[[#This Row],[policy_end_date]]-Sheet1[[#This Row],[policy_start_date]])/365</f>
        <v>1.1397260273972603</v>
      </c>
      <c r="L1306" s="2" t="str">
        <f>IF(Sheet1[[#This Row],[coverage_amount]]&lt;300000,"Low",IF(Sheet1[[#This Row],[coverage_amount]]&lt;700000,"Medium","High"))</f>
        <v>High</v>
      </c>
      <c r="M1306" s="2" t="str">
        <f>IF(Sheet1[[#This Row],[annual_premium]]&lt;15000,"Low",IF(Sheet1[[#This Row],[annual_premium]]&lt;35000,"Medium","High"))</f>
        <v>High</v>
      </c>
      <c r="N1306" s="2">
        <f>YEAR(Sheet1[[#This Row],[policy_start_date]])</f>
        <v>2024</v>
      </c>
      <c r="O1306" s="2" t="str">
        <f>TEXT(Sheet1[[#This Row],[policy_start_date]],"mmm")</f>
        <v>Feb</v>
      </c>
      <c r="P1306" s="2" t="str">
        <f>"Q"&amp;ROUNDUP(MONTH(Sheet1[[#This Row],[policy_start_date]])/3,0)</f>
        <v>Q1</v>
      </c>
      <c r="Q1306" s="2">
        <f ca="1">DATEDIF(Sheet1[[#This Row],[policy_start_date]],TODAY(),"D")</f>
        <v>896</v>
      </c>
      <c r="R1306" s="2">
        <f>YEAR(Sheet1[[#This Row],[policy_end_date]])</f>
        <v>2025</v>
      </c>
      <c r="S1306" s="2" t="str">
        <f>TEXT(Sheet1[[#This Row],[policy_end_date]],"mmm")</f>
        <v>Apr</v>
      </c>
      <c r="T1306" s="2" t="str">
        <f>IF(Sheet1[[#This Row],[status]]="Active","Active","Inactive")</f>
        <v>Active</v>
      </c>
      <c r="U1306" s="6">
        <f>Sheet1[[#This Row],[coverage_amount]]/Sheet1[[#This Row],[annual_premium]]</f>
        <v>17.870895011974035</v>
      </c>
    </row>
    <row r="1307" spans="1:21" x14ac:dyDescent="0.3">
      <c r="A1307" s="2" t="s">
        <v>2626</v>
      </c>
      <c r="B1307" s="2" t="s">
        <v>2116</v>
      </c>
      <c r="C1307" s="2" t="s">
        <v>16</v>
      </c>
      <c r="D1307" s="51">
        <v>255689.63</v>
      </c>
      <c r="E1307" s="51">
        <v>29054.17</v>
      </c>
      <c r="F1307" s="1">
        <v>45338</v>
      </c>
      <c r="G1307" s="1">
        <v>45829</v>
      </c>
      <c r="H1307" s="2" t="s">
        <v>784</v>
      </c>
      <c r="I1307" s="2" t="s">
        <v>18</v>
      </c>
      <c r="J1307">
        <f>Sheet1[[#This Row],[policy_end_date]]-Sheet1[[#This Row],[policy_start_date]]</f>
        <v>491</v>
      </c>
      <c r="K1307" s="5">
        <f>(Sheet1[[#This Row],[policy_end_date]]-Sheet1[[#This Row],[policy_start_date]])/365</f>
        <v>1.3452054794520547</v>
      </c>
      <c r="L1307" s="2" t="str">
        <f>IF(Sheet1[[#This Row],[coverage_amount]]&lt;300000,"Low",IF(Sheet1[[#This Row],[coverage_amount]]&lt;700000,"Medium","High"))</f>
        <v>Low</v>
      </c>
      <c r="M1307" s="2" t="str">
        <f>IF(Sheet1[[#This Row],[annual_premium]]&lt;15000,"Low",IF(Sheet1[[#This Row],[annual_premium]]&lt;35000,"Medium","High"))</f>
        <v>Medium</v>
      </c>
      <c r="N1307" s="2">
        <f>YEAR(Sheet1[[#This Row],[policy_start_date]])</f>
        <v>2024</v>
      </c>
      <c r="O1307" s="2" t="str">
        <f>TEXT(Sheet1[[#This Row],[policy_start_date]],"mmm")</f>
        <v>Feb</v>
      </c>
      <c r="P1307" s="2" t="str">
        <f>"Q"&amp;ROUNDUP(MONTH(Sheet1[[#This Row],[policy_start_date]])/3,0)</f>
        <v>Q1</v>
      </c>
      <c r="Q1307" s="2">
        <f ca="1">DATEDIF(Sheet1[[#This Row],[policy_start_date]],TODAY(),"D")</f>
        <v>894</v>
      </c>
      <c r="R1307" s="2">
        <f>YEAR(Sheet1[[#This Row],[policy_end_date]])</f>
        <v>2025</v>
      </c>
      <c r="S1307" s="2" t="str">
        <f>TEXT(Sheet1[[#This Row],[policy_end_date]],"mmm")</f>
        <v>Jun</v>
      </c>
      <c r="T1307" s="2" t="str">
        <f>IF(Sheet1[[#This Row],[status]]="Active","Active","Inactive")</f>
        <v>Inactive</v>
      </c>
      <c r="U1307" s="6">
        <f>Sheet1[[#This Row],[coverage_amount]]/Sheet1[[#This Row],[annual_premium]]</f>
        <v>8.8004451684560259</v>
      </c>
    </row>
    <row r="1308" spans="1:21" x14ac:dyDescent="0.3">
      <c r="A1308" s="2" t="s">
        <v>2627</v>
      </c>
      <c r="B1308" s="2" t="s">
        <v>1944</v>
      </c>
      <c r="C1308" s="2" t="s">
        <v>39</v>
      </c>
      <c r="D1308" s="51">
        <v>360817.6</v>
      </c>
      <c r="E1308" s="51">
        <v>32582.36</v>
      </c>
      <c r="F1308" s="1">
        <v>44127</v>
      </c>
      <c r="G1308" s="1">
        <v>44463</v>
      </c>
      <c r="H1308" s="2" t="s">
        <v>471</v>
      </c>
      <c r="I1308" s="2" t="s">
        <v>13</v>
      </c>
      <c r="J1308">
        <f>Sheet1[[#This Row],[policy_end_date]]-Sheet1[[#This Row],[policy_start_date]]</f>
        <v>336</v>
      </c>
      <c r="K1308" s="5">
        <f>(Sheet1[[#This Row],[policy_end_date]]-Sheet1[[#This Row],[policy_start_date]])/365</f>
        <v>0.92054794520547945</v>
      </c>
      <c r="L1308" s="2" t="str">
        <f>IF(Sheet1[[#This Row],[coverage_amount]]&lt;300000,"Low",IF(Sheet1[[#This Row],[coverage_amount]]&lt;700000,"Medium","High"))</f>
        <v>Medium</v>
      </c>
      <c r="M1308" s="2" t="str">
        <f>IF(Sheet1[[#This Row],[annual_premium]]&lt;15000,"Low",IF(Sheet1[[#This Row],[annual_premium]]&lt;35000,"Medium","High"))</f>
        <v>Medium</v>
      </c>
      <c r="N1308" s="2">
        <f>YEAR(Sheet1[[#This Row],[policy_start_date]])</f>
        <v>2020</v>
      </c>
      <c r="O1308" s="2" t="str">
        <f>TEXT(Sheet1[[#This Row],[policy_start_date]],"mmm")</f>
        <v>Oct</v>
      </c>
      <c r="P1308" s="2" t="str">
        <f>"Q"&amp;ROUNDUP(MONTH(Sheet1[[#This Row],[policy_start_date]])/3,0)</f>
        <v>Q4</v>
      </c>
      <c r="Q1308" s="2">
        <f ca="1">DATEDIF(Sheet1[[#This Row],[policy_start_date]],TODAY(),"D")</f>
        <v>2105</v>
      </c>
      <c r="R1308" s="2">
        <f>YEAR(Sheet1[[#This Row],[policy_end_date]])</f>
        <v>2021</v>
      </c>
      <c r="S1308" s="2" t="str">
        <f>TEXT(Sheet1[[#This Row],[policy_end_date]],"mmm")</f>
        <v>Sep</v>
      </c>
      <c r="T1308" s="2" t="str">
        <f>IF(Sheet1[[#This Row],[status]]="Active","Active","Inactive")</f>
        <v>Active</v>
      </c>
      <c r="U1308" s="6">
        <f>Sheet1[[#This Row],[coverage_amount]]/Sheet1[[#This Row],[annual_premium]]</f>
        <v>11.0740167378913</v>
      </c>
    </row>
    <row r="1309" spans="1:21" x14ac:dyDescent="0.3">
      <c r="A1309" s="2" t="s">
        <v>2628</v>
      </c>
      <c r="B1309" s="2" t="s">
        <v>2503</v>
      </c>
      <c r="C1309" s="2" t="s">
        <v>39</v>
      </c>
      <c r="D1309" s="51">
        <v>299165.12</v>
      </c>
      <c r="E1309" s="51">
        <v>6025.99</v>
      </c>
      <c r="F1309" s="1">
        <v>44268</v>
      </c>
      <c r="G1309" s="1">
        <v>45321</v>
      </c>
      <c r="H1309" s="2" t="s">
        <v>554</v>
      </c>
      <c r="I1309" s="2" t="s">
        <v>29</v>
      </c>
      <c r="J1309">
        <f>Sheet1[[#This Row],[policy_end_date]]-Sheet1[[#This Row],[policy_start_date]]</f>
        <v>1053</v>
      </c>
      <c r="K1309" s="5">
        <f>(Sheet1[[#This Row],[policy_end_date]]-Sheet1[[#This Row],[policy_start_date]])/365</f>
        <v>2.8849315068493149</v>
      </c>
      <c r="L1309" s="2" t="str">
        <f>IF(Sheet1[[#This Row],[coverage_amount]]&lt;300000,"Low",IF(Sheet1[[#This Row],[coverage_amount]]&lt;700000,"Medium","High"))</f>
        <v>Low</v>
      </c>
      <c r="M1309" s="2" t="str">
        <f>IF(Sheet1[[#This Row],[annual_premium]]&lt;15000,"Low",IF(Sheet1[[#This Row],[annual_premium]]&lt;35000,"Medium","High"))</f>
        <v>Low</v>
      </c>
      <c r="N1309" s="2">
        <f>YEAR(Sheet1[[#This Row],[policy_start_date]])</f>
        <v>2021</v>
      </c>
      <c r="O1309" s="2" t="str">
        <f>TEXT(Sheet1[[#This Row],[policy_start_date]],"mmm")</f>
        <v>Mar</v>
      </c>
      <c r="P1309" s="2" t="str">
        <f>"Q"&amp;ROUNDUP(MONTH(Sheet1[[#This Row],[policy_start_date]])/3,0)</f>
        <v>Q1</v>
      </c>
      <c r="Q1309" s="2">
        <f ca="1">DATEDIF(Sheet1[[#This Row],[policy_start_date]],TODAY(),"D")</f>
        <v>1964</v>
      </c>
      <c r="R1309" s="2">
        <f>YEAR(Sheet1[[#This Row],[policy_end_date]])</f>
        <v>2024</v>
      </c>
      <c r="S1309" s="2" t="str">
        <f>TEXT(Sheet1[[#This Row],[policy_end_date]],"mmm")</f>
        <v>Jan</v>
      </c>
      <c r="T1309" s="2" t="str">
        <f>IF(Sheet1[[#This Row],[status]]="Active","Active","Inactive")</f>
        <v>Inactive</v>
      </c>
      <c r="U1309" s="6">
        <f>Sheet1[[#This Row],[coverage_amount]]/Sheet1[[#This Row],[annual_premium]]</f>
        <v>49.645804257889573</v>
      </c>
    </row>
    <row r="1310" spans="1:21" x14ac:dyDescent="0.3">
      <c r="A1310" s="2" t="s">
        <v>2629</v>
      </c>
      <c r="B1310" s="2" t="s">
        <v>2630</v>
      </c>
      <c r="C1310" s="2" t="s">
        <v>39</v>
      </c>
      <c r="D1310" s="51">
        <v>864395.47</v>
      </c>
      <c r="E1310" s="51">
        <v>31371.19</v>
      </c>
      <c r="F1310" s="1">
        <v>45250</v>
      </c>
      <c r="G1310" s="1">
        <v>45708</v>
      </c>
      <c r="H1310" s="2" t="s">
        <v>973</v>
      </c>
      <c r="I1310" s="2" t="s">
        <v>13</v>
      </c>
      <c r="J1310">
        <f>Sheet1[[#This Row],[policy_end_date]]-Sheet1[[#This Row],[policy_start_date]]</f>
        <v>458</v>
      </c>
      <c r="K1310" s="5">
        <f>(Sheet1[[#This Row],[policy_end_date]]-Sheet1[[#This Row],[policy_start_date]])/365</f>
        <v>1.2547945205479452</v>
      </c>
      <c r="L1310" s="2" t="str">
        <f>IF(Sheet1[[#This Row],[coverage_amount]]&lt;300000,"Low",IF(Sheet1[[#This Row],[coverage_amount]]&lt;700000,"Medium","High"))</f>
        <v>High</v>
      </c>
      <c r="M1310" s="2" t="str">
        <f>IF(Sheet1[[#This Row],[annual_premium]]&lt;15000,"Low",IF(Sheet1[[#This Row],[annual_premium]]&lt;35000,"Medium","High"))</f>
        <v>Medium</v>
      </c>
      <c r="N1310" s="2">
        <f>YEAR(Sheet1[[#This Row],[policy_start_date]])</f>
        <v>2023</v>
      </c>
      <c r="O1310" s="2" t="str">
        <f>TEXT(Sheet1[[#This Row],[policy_start_date]],"mmm")</f>
        <v>Nov</v>
      </c>
      <c r="P1310" s="2" t="str">
        <f>"Q"&amp;ROUNDUP(MONTH(Sheet1[[#This Row],[policy_start_date]])/3,0)</f>
        <v>Q4</v>
      </c>
      <c r="Q1310" s="2">
        <f ca="1">DATEDIF(Sheet1[[#This Row],[policy_start_date]],TODAY(),"D")</f>
        <v>982</v>
      </c>
      <c r="R1310" s="2">
        <f>YEAR(Sheet1[[#This Row],[policy_end_date]])</f>
        <v>2025</v>
      </c>
      <c r="S1310" s="2" t="str">
        <f>TEXT(Sheet1[[#This Row],[policy_end_date]],"mmm")</f>
        <v>Feb</v>
      </c>
      <c r="T1310" s="2" t="str">
        <f>IF(Sheet1[[#This Row],[status]]="Active","Active","Inactive")</f>
        <v>Active</v>
      </c>
      <c r="U1310" s="6">
        <f>Sheet1[[#This Row],[coverage_amount]]/Sheet1[[#This Row],[annual_premium]]</f>
        <v>27.5537992023892</v>
      </c>
    </row>
    <row r="1311" spans="1:21" x14ac:dyDescent="0.3">
      <c r="A1311" s="2" t="s">
        <v>2631</v>
      </c>
      <c r="B1311" s="2" t="s">
        <v>2230</v>
      </c>
      <c r="C1311" s="2" t="s">
        <v>35</v>
      </c>
      <c r="D1311" s="51">
        <v>467881.47</v>
      </c>
      <c r="E1311" s="51">
        <v>45778.48</v>
      </c>
      <c r="F1311" s="1">
        <v>45493</v>
      </c>
      <c r="G1311" s="1">
        <v>45649</v>
      </c>
      <c r="H1311" s="2" t="s">
        <v>1809</v>
      </c>
      <c r="I1311" s="2" t="s">
        <v>13</v>
      </c>
      <c r="J1311">
        <f>Sheet1[[#This Row],[policy_end_date]]-Sheet1[[#This Row],[policy_start_date]]</f>
        <v>156</v>
      </c>
      <c r="K1311" s="5">
        <f>(Sheet1[[#This Row],[policy_end_date]]-Sheet1[[#This Row],[policy_start_date]])/365</f>
        <v>0.42739726027397262</v>
      </c>
      <c r="L1311" s="2" t="str">
        <f>IF(Sheet1[[#This Row],[coverage_amount]]&lt;300000,"Low",IF(Sheet1[[#This Row],[coverage_amount]]&lt;700000,"Medium","High"))</f>
        <v>Medium</v>
      </c>
      <c r="M1311" s="2" t="str">
        <f>IF(Sheet1[[#This Row],[annual_premium]]&lt;15000,"Low",IF(Sheet1[[#This Row],[annual_premium]]&lt;35000,"Medium","High"))</f>
        <v>High</v>
      </c>
      <c r="N1311" s="2">
        <f>YEAR(Sheet1[[#This Row],[policy_start_date]])</f>
        <v>2024</v>
      </c>
      <c r="O1311" s="2" t="str">
        <f>TEXT(Sheet1[[#This Row],[policy_start_date]],"mmm")</f>
        <v>Jul</v>
      </c>
      <c r="P1311" s="2" t="str">
        <f>"Q"&amp;ROUNDUP(MONTH(Sheet1[[#This Row],[policy_start_date]])/3,0)</f>
        <v>Q3</v>
      </c>
      <c r="Q1311" s="2">
        <f ca="1">DATEDIF(Sheet1[[#This Row],[policy_start_date]],TODAY(),"D")</f>
        <v>739</v>
      </c>
      <c r="R1311" s="2">
        <f>YEAR(Sheet1[[#This Row],[policy_end_date]])</f>
        <v>2024</v>
      </c>
      <c r="S1311" s="2" t="str">
        <f>TEXT(Sheet1[[#This Row],[policy_end_date]],"mmm")</f>
        <v>Dec</v>
      </c>
      <c r="T1311" s="2" t="str">
        <f>IF(Sheet1[[#This Row],[status]]="Active","Active","Inactive")</f>
        <v>Active</v>
      </c>
      <c r="U1311" s="6">
        <f>Sheet1[[#This Row],[coverage_amount]]/Sheet1[[#This Row],[annual_premium]]</f>
        <v>10.220554941972733</v>
      </c>
    </row>
    <row r="1312" spans="1:21" x14ac:dyDescent="0.3">
      <c r="A1312" s="2" t="s">
        <v>2632</v>
      </c>
      <c r="B1312" s="2" t="s">
        <v>2633</v>
      </c>
      <c r="C1312" s="2" t="s">
        <v>39</v>
      </c>
      <c r="D1312" s="51">
        <v>460668.6</v>
      </c>
      <c r="E1312" s="51">
        <v>37720.230000000003</v>
      </c>
      <c r="F1312" s="1">
        <v>44879</v>
      </c>
      <c r="G1312" s="1">
        <v>44931</v>
      </c>
      <c r="H1312" s="2" t="s">
        <v>125</v>
      </c>
      <c r="I1312" s="2" t="s">
        <v>29</v>
      </c>
      <c r="J1312">
        <f>Sheet1[[#This Row],[policy_end_date]]-Sheet1[[#This Row],[policy_start_date]]</f>
        <v>52</v>
      </c>
      <c r="K1312" s="5">
        <f>(Sheet1[[#This Row],[policy_end_date]]-Sheet1[[#This Row],[policy_start_date]])/365</f>
        <v>0.14246575342465753</v>
      </c>
      <c r="L1312" s="2" t="str">
        <f>IF(Sheet1[[#This Row],[coverage_amount]]&lt;300000,"Low",IF(Sheet1[[#This Row],[coverage_amount]]&lt;700000,"Medium","High"))</f>
        <v>Medium</v>
      </c>
      <c r="M1312" s="2" t="str">
        <f>IF(Sheet1[[#This Row],[annual_premium]]&lt;15000,"Low",IF(Sheet1[[#This Row],[annual_premium]]&lt;35000,"Medium","High"))</f>
        <v>High</v>
      </c>
      <c r="N1312" s="2">
        <f>YEAR(Sheet1[[#This Row],[policy_start_date]])</f>
        <v>2022</v>
      </c>
      <c r="O1312" s="2" t="str">
        <f>TEXT(Sheet1[[#This Row],[policy_start_date]],"mmm")</f>
        <v>Nov</v>
      </c>
      <c r="P1312" s="2" t="str">
        <f>"Q"&amp;ROUNDUP(MONTH(Sheet1[[#This Row],[policy_start_date]])/3,0)</f>
        <v>Q4</v>
      </c>
      <c r="Q1312" s="2">
        <f ca="1">DATEDIF(Sheet1[[#This Row],[policy_start_date]],TODAY(),"D")</f>
        <v>1353</v>
      </c>
      <c r="R1312" s="2">
        <f>YEAR(Sheet1[[#This Row],[policy_end_date]])</f>
        <v>2023</v>
      </c>
      <c r="S1312" s="2" t="str">
        <f>TEXT(Sheet1[[#This Row],[policy_end_date]],"mmm")</f>
        <v>Jan</v>
      </c>
      <c r="T1312" s="2" t="str">
        <f>IF(Sheet1[[#This Row],[status]]="Active","Active","Inactive")</f>
        <v>Inactive</v>
      </c>
      <c r="U1312" s="6">
        <f>Sheet1[[#This Row],[coverage_amount]]/Sheet1[[#This Row],[annual_premium]]</f>
        <v>12.212772827737263</v>
      </c>
    </row>
    <row r="1313" spans="1:21" x14ac:dyDescent="0.3">
      <c r="A1313" s="2" t="s">
        <v>2634</v>
      </c>
      <c r="B1313" s="2" t="s">
        <v>2635</v>
      </c>
      <c r="C1313" s="2" t="s">
        <v>35</v>
      </c>
      <c r="D1313" s="51">
        <v>324421.78999999998</v>
      </c>
      <c r="E1313" s="51">
        <v>42752.5</v>
      </c>
      <c r="F1313" s="1">
        <v>44649</v>
      </c>
      <c r="G1313" s="1">
        <v>45260</v>
      </c>
      <c r="H1313" s="2" t="s">
        <v>1733</v>
      </c>
      <c r="I1313" s="2" t="s">
        <v>18</v>
      </c>
      <c r="J1313">
        <f>Sheet1[[#This Row],[policy_end_date]]-Sheet1[[#This Row],[policy_start_date]]</f>
        <v>611</v>
      </c>
      <c r="K1313" s="5">
        <f>(Sheet1[[#This Row],[policy_end_date]]-Sheet1[[#This Row],[policy_start_date]])/365</f>
        <v>1.6739726027397259</v>
      </c>
      <c r="L1313" s="2" t="str">
        <f>IF(Sheet1[[#This Row],[coverage_amount]]&lt;300000,"Low",IF(Sheet1[[#This Row],[coverage_amount]]&lt;700000,"Medium","High"))</f>
        <v>Medium</v>
      </c>
      <c r="M1313" s="2" t="str">
        <f>IF(Sheet1[[#This Row],[annual_premium]]&lt;15000,"Low",IF(Sheet1[[#This Row],[annual_premium]]&lt;35000,"Medium","High"))</f>
        <v>High</v>
      </c>
      <c r="N1313" s="2">
        <f>YEAR(Sheet1[[#This Row],[policy_start_date]])</f>
        <v>2022</v>
      </c>
      <c r="O1313" s="2" t="str">
        <f>TEXT(Sheet1[[#This Row],[policy_start_date]],"mmm")</f>
        <v>Mar</v>
      </c>
      <c r="P1313" s="2" t="str">
        <f>"Q"&amp;ROUNDUP(MONTH(Sheet1[[#This Row],[policy_start_date]])/3,0)</f>
        <v>Q1</v>
      </c>
      <c r="Q1313" s="2">
        <f ca="1">DATEDIF(Sheet1[[#This Row],[policy_start_date]],TODAY(),"D")</f>
        <v>1583</v>
      </c>
      <c r="R1313" s="2">
        <f>YEAR(Sheet1[[#This Row],[policy_end_date]])</f>
        <v>2023</v>
      </c>
      <c r="S1313" s="2" t="str">
        <f>TEXT(Sheet1[[#This Row],[policy_end_date]],"mmm")</f>
        <v>Nov</v>
      </c>
      <c r="T1313" s="2" t="str">
        <f>IF(Sheet1[[#This Row],[status]]="Active","Active","Inactive")</f>
        <v>Inactive</v>
      </c>
      <c r="U1313" s="6">
        <f>Sheet1[[#This Row],[coverage_amount]]/Sheet1[[#This Row],[annual_premium]]</f>
        <v>7.58837003683995</v>
      </c>
    </row>
    <row r="1314" spans="1:21" x14ac:dyDescent="0.3">
      <c r="A1314" s="2" t="s">
        <v>2636</v>
      </c>
      <c r="B1314" s="2" t="s">
        <v>2637</v>
      </c>
      <c r="C1314" s="2" t="s">
        <v>27</v>
      </c>
      <c r="D1314" s="51">
        <v>549955.74</v>
      </c>
      <c r="E1314" s="51">
        <v>30360.85</v>
      </c>
      <c r="F1314" s="1">
        <v>44432</v>
      </c>
      <c r="G1314" s="1">
        <v>45016</v>
      </c>
      <c r="H1314" s="2" t="s">
        <v>312</v>
      </c>
      <c r="I1314" s="2" t="s">
        <v>29</v>
      </c>
      <c r="J1314">
        <f>Sheet1[[#This Row],[policy_end_date]]-Sheet1[[#This Row],[policy_start_date]]</f>
        <v>584</v>
      </c>
      <c r="K1314" s="5">
        <f>(Sheet1[[#This Row],[policy_end_date]]-Sheet1[[#This Row],[policy_start_date]])/365</f>
        <v>1.6</v>
      </c>
      <c r="L1314" s="2" t="str">
        <f>IF(Sheet1[[#This Row],[coverage_amount]]&lt;300000,"Low",IF(Sheet1[[#This Row],[coverage_amount]]&lt;700000,"Medium","High"))</f>
        <v>Medium</v>
      </c>
      <c r="M1314" s="2" t="str">
        <f>IF(Sheet1[[#This Row],[annual_premium]]&lt;15000,"Low",IF(Sheet1[[#This Row],[annual_premium]]&lt;35000,"Medium","High"))</f>
        <v>Medium</v>
      </c>
      <c r="N1314" s="2">
        <f>YEAR(Sheet1[[#This Row],[policy_start_date]])</f>
        <v>2021</v>
      </c>
      <c r="O1314" s="2" t="str">
        <f>TEXT(Sheet1[[#This Row],[policy_start_date]],"mmm")</f>
        <v>Aug</v>
      </c>
      <c r="P1314" s="2" t="str">
        <f>"Q"&amp;ROUNDUP(MONTH(Sheet1[[#This Row],[policy_start_date]])/3,0)</f>
        <v>Q3</v>
      </c>
      <c r="Q1314" s="2">
        <f ca="1">DATEDIF(Sheet1[[#This Row],[policy_start_date]],TODAY(),"D")</f>
        <v>1800</v>
      </c>
      <c r="R1314" s="2">
        <f>YEAR(Sheet1[[#This Row],[policy_end_date]])</f>
        <v>2023</v>
      </c>
      <c r="S1314" s="2" t="str">
        <f>TEXT(Sheet1[[#This Row],[policy_end_date]],"mmm")</f>
        <v>Mar</v>
      </c>
      <c r="T1314" s="2" t="str">
        <f>IF(Sheet1[[#This Row],[status]]="Active","Active","Inactive")</f>
        <v>Inactive</v>
      </c>
      <c r="U1314" s="6">
        <f>Sheet1[[#This Row],[coverage_amount]]/Sheet1[[#This Row],[annual_premium]]</f>
        <v>18.113977046097194</v>
      </c>
    </row>
    <row r="1315" spans="1:21" x14ac:dyDescent="0.3">
      <c r="A1315" s="2" t="s">
        <v>2638</v>
      </c>
      <c r="B1315" s="2" t="s">
        <v>1173</v>
      </c>
      <c r="C1315" s="2" t="s">
        <v>35</v>
      </c>
      <c r="D1315" s="51">
        <v>851496.78</v>
      </c>
      <c r="E1315" s="51">
        <v>26895.81</v>
      </c>
      <c r="F1315" s="1">
        <v>45271</v>
      </c>
      <c r="G1315" s="1">
        <v>45518</v>
      </c>
      <c r="H1315" s="2" t="s">
        <v>284</v>
      </c>
      <c r="I1315" s="2" t="s">
        <v>29</v>
      </c>
      <c r="J1315">
        <f>Sheet1[[#This Row],[policy_end_date]]-Sheet1[[#This Row],[policy_start_date]]</f>
        <v>247</v>
      </c>
      <c r="K1315" s="5">
        <f>(Sheet1[[#This Row],[policy_end_date]]-Sheet1[[#This Row],[policy_start_date]])/365</f>
        <v>0.67671232876712328</v>
      </c>
      <c r="L1315" s="2" t="str">
        <f>IF(Sheet1[[#This Row],[coverage_amount]]&lt;300000,"Low",IF(Sheet1[[#This Row],[coverage_amount]]&lt;700000,"Medium","High"))</f>
        <v>High</v>
      </c>
      <c r="M1315" s="2" t="str">
        <f>IF(Sheet1[[#This Row],[annual_premium]]&lt;15000,"Low",IF(Sheet1[[#This Row],[annual_premium]]&lt;35000,"Medium","High"))</f>
        <v>Medium</v>
      </c>
      <c r="N1315" s="2">
        <f>YEAR(Sheet1[[#This Row],[policy_start_date]])</f>
        <v>2023</v>
      </c>
      <c r="O1315" s="2" t="str">
        <f>TEXT(Sheet1[[#This Row],[policy_start_date]],"mmm")</f>
        <v>Dec</v>
      </c>
      <c r="P1315" s="2" t="str">
        <f>"Q"&amp;ROUNDUP(MONTH(Sheet1[[#This Row],[policy_start_date]])/3,0)</f>
        <v>Q4</v>
      </c>
      <c r="Q1315" s="2">
        <f ca="1">DATEDIF(Sheet1[[#This Row],[policy_start_date]],TODAY(),"D")</f>
        <v>961</v>
      </c>
      <c r="R1315" s="2">
        <f>YEAR(Sheet1[[#This Row],[policy_end_date]])</f>
        <v>2024</v>
      </c>
      <c r="S1315" s="2" t="str">
        <f>TEXT(Sheet1[[#This Row],[policy_end_date]],"mmm")</f>
        <v>Aug</v>
      </c>
      <c r="T1315" s="2" t="str">
        <f>IF(Sheet1[[#This Row],[status]]="Active","Active","Inactive")</f>
        <v>Inactive</v>
      </c>
      <c r="U1315" s="6">
        <f>Sheet1[[#This Row],[coverage_amount]]/Sheet1[[#This Row],[annual_premium]]</f>
        <v>31.659086675582554</v>
      </c>
    </row>
    <row r="1316" spans="1:21" x14ac:dyDescent="0.3">
      <c r="A1316" s="2" t="s">
        <v>2639</v>
      </c>
      <c r="B1316" s="2" t="s">
        <v>1379</v>
      </c>
      <c r="C1316" s="2" t="s">
        <v>39</v>
      </c>
      <c r="D1316" s="51">
        <v>958605.63</v>
      </c>
      <c r="E1316" s="51">
        <v>29006.41</v>
      </c>
      <c r="F1316" s="1">
        <v>44424</v>
      </c>
      <c r="G1316" s="1">
        <v>44648</v>
      </c>
      <c r="H1316" s="2" t="s">
        <v>52</v>
      </c>
      <c r="I1316" s="2" t="s">
        <v>18</v>
      </c>
      <c r="J1316">
        <f>Sheet1[[#This Row],[policy_end_date]]-Sheet1[[#This Row],[policy_start_date]]</f>
        <v>224</v>
      </c>
      <c r="K1316" s="5">
        <f>(Sheet1[[#This Row],[policy_end_date]]-Sheet1[[#This Row],[policy_start_date]])/365</f>
        <v>0.61369863013698633</v>
      </c>
      <c r="L1316" s="2" t="str">
        <f>IF(Sheet1[[#This Row],[coverage_amount]]&lt;300000,"Low",IF(Sheet1[[#This Row],[coverage_amount]]&lt;700000,"Medium","High"))</f>
        <v>High</v>
      </c>
      <c r="M1316" s="2" t="str">
        <f>IF(Sheet1[[#This Row],[annual_premium]]&lt;15000,"Low",IF(Sheet1[[#This Row],[annual_premium]]&lt;35000,"Medium","High"))</f>
        <v>Medium</v>
      </c>
      <c r="N1316" s="2">
        <f>YEAR(Sheet1[[#This Row],[policy_start_date]])</f>
        <v>2021</v>
      </c>
      <c r="O1316" s="2" t="str">
        <f>TEXT(Sheet1[[#This Row],[policy_start_date]],"mmm")</f>
        <v>Aug</v>
      </c>
      <c r="P1316" s="2" t="str">
        <f>"Q"&amp;ROUNDUP(MONTH(Sheet1[[#This Row],[policy_start_date]])/3,0)</f>
        <v>Q3</v>
      </c>
      <c r="Q1316" s="2">
        <f ca="1">DATEDIF(Sheet1[[#This Row],[policy_start_date]],TODAY(),"D")</f>
        <v>1808</v>
      </c>
      <c r="R1316" s="2">
        <f>YEAR(Sheet1[[#This Row],[policy_end_date]])</f>
        <v>2022</v>
      </c>
      <c r="S1316" s="2" t="str">
        <f>TEXT(Sheet1[[#This Row],[policy_end_date]],"mmm")</f>
        <v>Mar</v>
      </c>
      <c r="T1316" s="2" t="str">
        <f>IF(Sheet1[[#This Row],[status]]="Active","Active","Inactive")</f>
        <v>Inactive</v>
      </c>
      <c r="U1316" s="6">
        <f>Sheet1[[#This Row],[coverage_amount]]/Sheet1[[#This Row],[annual_premium]]</f>
        <v>33.048061790480105</v>
      </c>
    </row>
    <row r="1317" spans="1:21" x14ac:dyDescent="0.3">
      <c r="A1317" s="2" t="s">
        <v>2640</v>
      </c>
      <c r="B1317" s="2" t="s">
        <v>1177</v>
      </c>
      <c r="C1317" s="2" t="s">
        <v>39</v>
      </c>
      <c r="D1317" s="51">
        <v>814372.89</v>
      </c>
      <c r="E1317" s="51">
        <v>12716.71</v>
      </c>
      <c r="F1317" s="1">
        <v>44953</v>
      </c>
      <c r="G1317" s="1">
        <v>45788</v>
      </c>
      <c r="H1317" s="2" t="s">
        <v>108</v>
      </c>
      <c r="I1317" s="2" t="s">
        <v>18</v>
      </c>
      <c r="J1317">
        <f>Sheet1[[#This Row],[policy_end_date]]-Sheet1[[#This Row],[policy_start_date]]</f>
        <v>835</v>
      </c>
      <c r="K1317" s="5">
        <f>(Sheet1[[#This Row],[policy_end_date]]-Sheet1[[#This Row],[policy_start_date]])/365</f>
        <v>2.2876712328767121</v>
      </c>
      <c r="L1317" s="2" t="str">
        <f>IF(Sheet1[[#This Row],[coverage_amount]]&lt;300000,"Low",IF(Sheet1[[#This Row],[coverage_amount]]&lt;700000,"Medium","High"))</f>
        <v>High</v>
      </c>
      <c r="M1317" s="2" t="str">
        <f>IF(Sheet1[[#This Row],[annual_premium]]&lt;15000,"Low",IF(Sheet1[[#This Row],[annual_premium]]&lt;35000,"Medium","High"))</f>
        <v>Low</v>
      </c>
      <c r="N1317" s="2">
        <f>YEAR(Sheet1[[#This Row],[policy_start_date]])</f>
        <v>2023</v>
      </c>
      <c r="O1317" s="2" t="str">
        <f>TEXT(Sheet1[[#This Row],[policy_start_date]],"mmm")</f>
        <v>Jan</v>
      </c>
      <c r="P1317" s="2" t="str">
        <f>"Q"&amp;ROUNDUP(MONTH(Sheet1[[#This Row],[policy_start_date]])/3,0)</f>
        <v>Q1</v>
      </c>
      <c r="Q1317" s="2">
        <f ca="1">DATEDIF(Sheet1[[#This Row],[policy_start_date]],TODAY(),"D")</f>
        <v>1279</v>
      </c>
      <c r="R1317" s="2">
        <f>YEAR(Sheet1[[#This Row],[policy_end_date]])</f>
        <v>2025</v>
      </c>
      <c r="S1317" s="2" t="str">
        <f>TEXT(Sheet1[[#This Row],[policy_end_date]],"mmm")</f>
        <v>May</v>
      </c>
      <c r="T1317" s="2" t="str">
        <f>IF(Sheet1[[#This Row],[status]]="Active","Active","Inactive")</f>
        <v>Inactive</v>
      </c>
      <c r="U1317" s="6">
        <f>Sheet1[[#This Row],[coverage_amount]]/Sheet1[[#This Row],[annual_premium]]</f>
        <v>64.039589642289556</v>
      </c>
    </row>
    <row r="1318" spans="1:21" x14ac:dyDescent="0.3">
      <c r="A1318" s="2" t="s">
        <v>2641</v>
      </c>
      <c r="B1318" s="2" t="s">
        <v>2642</v>
      </c>
      <c r="C1318" s="2" t="s">
        <v>27</v>
      </c>
      <c r="D1318" s="51">
        <v>990984.05</v>
      </c>
      <c r="E1318" s="51">
        <v>7889.09</v>
      </c>
      <c r="F1318" s="1">
        <v>45497</v>
      </c>
      <c r="G1318" s="1">
        <v>45561</v>
      </c>
      <c r="H1318" s="2" t="s">
        <v>581</v>
      </c>
      <c r="I1318" s="2" t="s">
        <v>18</v>
      </c>
      <c r="J1318">
        <f>Sheet1[[#This Row],[policy_end_date]]-Sheet1[[#This Row],[policy_start_date]]</f>
        <v>64</v>
      </c>
      <c r="K1318" s="5">
        <f>(Sheet1[[#This Row],[policy_end_date]]-Sheet1[[#This Row],[policy_start_date]])/365</f>
        <v>0.17534246575342466</v>
      </c>
      <c r="L1318" s="2" t="str">
        <f>IF(Sheet1[[#This Row],[coverage_amount]]&lt;300000,"Low",IF(Sheet1[[#This Row],[coverage_amount]]&lt;700000,"Medium","High"))</f>
        <v>High</v>
      </c>
      <c r="M1318" s="2" t="str">
        <f>IF(Sheet1[[#This Row],[annual_premium]]&lt;15000,"Low",IF(Sheet1[[#This Row],[annual_premium]]&lt;35000,"Medium","High"))</f>
        <v>Low</v>
      </c>
      <c r="N1318" s="2">
        <f>YEAR(Sheet1[[#This Row],[policy_start_date]])</f>
        <v>2024</v>
      </c>
      <c r="O1318" s="2" t="str">
        <f>TEXT(Sheet1[[#This Row],[policy_start_date]],"mmm")</f>
        <v>Jul</v>
      </c>
      <c r="P1318" s="2" t="str">
        <f>"Q"&amp;ROUNDUP(MONTH(Sheet1[[#This Row],[policy_start_date]])/3,0)</f>
        <v>Q3</v>
      </c>
      <c r="Q1318" s="2">
        <f ca="1">DATEDIF(Sheet1[[#This Row],[policy_start_date]],TODAY(),"D")</f>
        <v>735</v>
      </c>
      <c r="R1318" s="2">
        <f>YEAR(Sheet1[[#This Row],[policy_end_date]])</f>
        <v>2024</v>
      </c>
      <c r="S1318" s="2" t="str">
        <f>TEXT(Sheet1[[#This Row],[policy_end_date]],"mmm")</f>
        <v>Sep</v>
      </c>
      <c r="T1318" s="2" t="str">
        <f>IF(Sheet1[[#This Row],[status]]="Active","Active","Inactive")</f>
        <v>Inactive</v>
      </c>
      <c r="U1318" s="6">
        <f>Sheet1[[#This Row],[coverage_amount]]/Sheet1[[#This Row],[annual_premium]]</f>
        <v>125.61449419388042</v>
      </c>
    </row>
    <row r="1319" spans="1:21" x14ac:dyDescent="0.3">
      <c r="A1319" s="2" t="s">
        <v>2643</v>
      </c>
      <c r="B1319" s="2" t="s">
        <v>2271</v>
      </c>
      <c r="C1319" s="2" t="s">
        <v>39</v>
      </c>
      <c r="D1319" s="51">
        <v>319882.64</v>
      </c>
      <c r="E1319" s="51">
        <v>13931.39</v>
      </c>
      <c r="F1319" s="1">
        <v>44710</v>
      </c>
      <c r="G1319" s="1">
        <v>45232</v>
      </c>
      <c r="H1319" s="2" t="s">
        <v>1314</v>
      </c>
      <c r="I1319" s="2" t="s">
        <v>13</v>
      </c>
      <c r="J1319">
        <f>Sheet1[[#This Row],[policy_end_date]]-Sheet1[[#This Row],[policy_start_date]]</f>
        <v>522</v>
      </c>
      <c r="K1319" s="5">
        <f>(Sheet1[[#This Row],[policy_end_date]]-Sheet1[[#This Row],[policy_start_date]])/365</f>
        <v>1.4301369863013698</v>
      </c>
      <c r="L1319" s="2" t="str">
        <f>IF(Sheet1[[#This Row],[coverage_amount]]&lt;300000,"Low",IF(Sheet1[[#This Row],[coverage_amount]]&lt;700000,"Medium","High"))</f>
        <v>Medium</v>
      </c>
      <c r="M1319" s="2" t="str">
        <f>IF(Sheet1[[#This Row],[annual_premium]]&lt;15000,"Low",IF(Sheet1[[#This Row],[annual_premium]]&lt;35000,"Medium","High"))</f>
        <v>Low</v>
      </c>
      <c r="N1319" s="2">
        <f>YEAR(Sheet1[[#This Row],[policy_start_date]])</f>
        <v>2022</v>
      </c>
      <c r="O1319" s="2" t="str">
        <f>TEXT(Sheet1[[#This Row],[policy_start_date]],"mmm")</f>
        <v>May</v>
      </c>
      <c r="P1319" s="2" t="str">
        <f>"Q"&amp;ROUNDUP(MONTH(Sheet1[[#This Row],[policy_start_date]])/3,0)</f>
        <v>Q2</v>
      </c>
      <c r="Q1319" s="2">
        <f ca="1">DATEDIF(Sheet1[[#This Row],[policy_start_date]],TODAY(),"D")</f>
        <v>1522</v>
      </c>
      <c r="R1319" s="2">
        <f>YEAR(Sheet1[[#This Row],[policy_end_date]])</f>
        <v>2023</v>
      </c>
      <c r="S1319" s="2" t="str">
        <f>TEXT(Sheet1[[#This Row],[policy_end_date]],"mmm")</f>
        <v>Nov</v>
      </c>
      <c r="T1319" s="2" t="str">
        <f>IF(Sheet1[[#This Row],[status]]="Active","Active","Inactive")</f>
        <v>Active</v>
      </c>
      <c r="U1319" s="6">
        <f>Sheet1[[#This Row],[coverage_amount]]/Sheet1[[#This Row],[annual_premium]]</f>
        <v>22.961286705777386</v>
      </c>
    </row>
    <row r="1320" spans="1:21" x14ac:dyDescent="0.3">
      <c r="A1320" s="2" t="s">
        <v>2644</v>
      </c>
      <c r="B1320" s="2" t="s">
        <v>2645</v>
      </c>
      <c r="C1320" s="2" t="s">
        <v>35</v>
      </c>
      <c r="D1320" s="51">
        <v>297711.93</v>
      </c>
      <c r="E1320" s="51">
        <v>11589.42</v>
      </c>
      <c r="F1320" s="1">
        <v>44759</v>
      </c>
      <c r="G1320" s="1">
        <v>45760</v>
      </c>
      <c r="H1320" s="2" t="s">
        <v>40</v>
      </c>
      <c r="I1320" s="2" t="s">
        <v>13</v>
      </c>
      <c r="J1320">
        <f>Sheet1[[#This Row],[policy_end_date]]-Sheet1[[#This Row],[policy_start_date]]</f>
        <v>1001</v>
      </c>
      <c r="K1320" s="5">
        <f>(Sheet1[[#This Row],[policy_end_date]]-Sheet1[[#This Row],[policy_start_date]])/365</f>
        <v>2.7424657534246575</v>
      </c>
      <c r="L1320" s="2" t="str">
        <f>IF(Sheet1[[#This Row],[coverage_amount]]&lt;300000,"Low",IF(Sheet1[[#This Row],[coverage_amount]]&lt;700000,"Medium","High"))</f>
        <v>Low</v>
      </c>
      <c r="M1320" s="2" t="str">
        <f>IF(Sheet1[[#This Row],[annual_premium]]&lt;15000,"Low",IF(Sheet1[[#This Row],[annual_premium]]&lt;35000,"Medium","High"))</f>
        <v>Low</v>
      </c>
      <c r="N1320" s="2">
        <f>YEAR(Sheet1[[#This Row],[policy_start_date]])</f>
        <v>2022</v>
      </c>
      <c r="O1320" s="2" t="str">
        <f>TEXT(Sheet1[[#This Row],[policy_start_date]],"mmm")</f>
        <v>Jul</v>
      </c>
      <c r="P1320" s="2" t="str">
        <f>"Q"&amp;ROUNDUP(MONTH(Sheet1[[#This Row],[policy_start_date]])/3,0)</f>
        <v>Q3</v>
      </c>
      <c r="Q1320" s="2">
        <f ca="1">DATEDIF(Sheet1[[#This Row],[policy_start_date]],TODAY(),"D")</f>
        <v>1473</v>
      </c>
      <c r="R1320" s="2">
        <f>YEAR(Sheet1[[#This Row],[policy_end_date]])</f>
        <v>2025</v>
      </c>
      <c r="S1320" s="2" t="str">
        <f>TEXT(Sheet1[[#This Row],[policy_end_date]],"mmm")</f>
        <v>Apr</v>
      </c>
      <c r="T1320" s="2" t="str">
        <f>IF(Sheet1[[#This Row],[status]]="Active","Active","Inactive")</f>
        <v>Active</v>
      </c>
      <c r="U1320" s="6">
        <f>Sheet1[[#This Row],[coverage_amount]]/Sheet1[[#This Row],[annual_premium]]</f>
        <v>25.688251008247175</v>
      </c>
    </row>
    <row r="1321" spans="1:21" x14ac:dyDescent="0.3">
      <c r="A1321" s="2" t="s">
        <v>2646</v>
      </c>
      <c r="B1321" s="2" t="s">
        <v>2647</v>
      </c>
      <c r="C1321" s="2" t="s">
        <v>11</v>
      </c>
      <c r="D1321" s="51">
        <v>703378.82</v>
      </c>
      <c r="E1321" s="51">
        <v>18797.099999999999</v>
      </c>
      <c r="F1321" s="1">
        <v>45221</v>
      </c>
      <c r="G1321" s="1">
        <v>45670</v>
      </c>
      <c r="H1321" s="2" t="s">
        <v>1050</v>
      </c>
      <c r="I1321" s="2" t="s">
        <v>13</v>
      </c>
      <c r="J1321">
        <f>Sheet1[[#This Row],[policy_end_date]]-Sheet1[[#This Row],[policy_start_date]]</f>
        <v>449</v>
      </c>
      <c r="K1321" s="5">
        <f>(Sheet1[[#This Row],[policy_end_date]]-Sheet1[[#This Row],[policy_start_date]])/365</f>
        <v>1.2301369863013698</v>
      </c>
      <c r="L1321" s="2" t="str">
        <f>IF(Sheet1[[#This Row],[coverage_amount]]&lt;300000,"Low",IF(Sheet1[[#This Row],[coverage_amount]]&lt;700000,"Medium","High"))</f>
        <v>High</v>
      </c>
      <c r="M1321" s="2" t="str">
        <f>IF(Sheet1[[#This Row],[annual_premium]]&lt;15000,"Low",IF(Sheet1[[#This Row],[annual_premium]]&lt;35000,"Medium","High"))</f>
        <v>Medium</v>
      </c>
      <c r="N1321" s="2">
        <f>YEAR(Sheet1[[#This Row],[policy_start_date]])</f>
        <v>2023</v>
      </c>
      <c r="O1321" s="2" t="str">
        <f>TEXT(Sheet1[[#This Row],[policy_start_date]],"mmm")</f>
        <v>Oct</v>
      </c>
      <c r="P1321" s="2" t="str">
        <f>"Q"&amp;ROUNDUP(MONTH(Sheet1[[#This Row],[policy_start_date]])/3,0)</f>
        <v>Q4</v>
      </c>
      <c r="Q1321" s="2">
        <f ca="1">DATEDIF(Sheet1[[#This Row],[policy_start_date]],TODAY(),"D")</f>
        <v>1011</v>
      </c>
      <c r="R1321" s="2">
        <f>YEAR(Sheet1[[#This Row],[policy_end_date]])</f>
        <v>2025</v>
      </c>
      <c r="S1321" s="2" t="str">
        <f>TEXT(Sheet1[[#This Row],[policy_end_date]],"mmm")</f>
        <v>Jan</v>
      </c>
      <c r="T1321" s="2" t="str">
        <f>IF(Sheet1[[#This Row],[status]]="Active","Active","Inactive")</f>
        <v>Active</v>
      </c>
      <c r="U1321" s="6">
        <f>Sheet1[[#This Row],[coverage_amount]]/Sheet1[[#This Row],[annual_premium]]</f>
        <v>37.419539184235866</v>
      </c>
    </row>
    <row r="1322" spans="1:21" x14ac:dyDescent="0.3">
      <c r="A1322" s="2" t="s">
        <v>2648</v>
      </c>
      <c r="B1322" s="2" t="s">
        <v>2190</v>
      </c>
      <c r="C1322" s="2" t="s">
        <v>35</v>
      </c>
      <c r="D1322" s="51">
        <v>520683.79</v>
      </c>
      <c r="E1322" s="51">
        <v>25028.13</v>
      </c>
      <c r="F1322" s="1">
        <v>44435</v>
      </c>
      <c r="G1322" s="1">
        <v>44889</v>
      </c>
      <c r="H1322" s="2" t="s">
        <v>36</v>
      </c>
      <c r="I1322" s="2" t="s">
        <v>13</v>
      </c>
      <c r="J1322">
        <f>Sheet1[[#This Row],[policy_end_date]]-Sheet1[[#This Row],[policy_start_date]]</f>
        <v>454</v>
      </c>
      <c r="K1322" s="5">
        <f>(Sheet1[[#This Row],[policy_end_date]]-Sheet1[[#This Row],[policy_start_date]])/365</f>
        <v>1.2438356164383562</v>
      </c>
      <c r="L1322" s="2" t="str">
        <f>IF(Sheet1[[#This Row],[coverage_amount]]&lt;300000,"Low",IF(Sheet1[[#This Row],[coverage_amount]]&lt;700000,"Medium","High"))</f>
        <v>Medium</v>
      </c>
      <c r="M1322" s="2" t="str">
        <f>IF(Sheet1[[#This Row],[annual_premium]]&lt;15000,"Low",IF(Sheet1[[#This Row],[annual_premium]]&lt;35000,"Medium","High"))</f>
        <v>Medium</v>
      </c>
      <c r="N1322" s="2">
        <f>YEAR(Sheet1[[#This Row],[policy_start_date]])</f>
        <v>2021</v>
      </c>
      <c r="O1322" s="2" t="str">
        <f>TEXT(Sheet1[[#This Row],[policy_start_date]],"mmm")</f>
        <v>Aug</v>
      </c>
      <c r="P1322" s="2" t="str">
        <f>"Q"&amp;ROUNDUP(MONTH(Sheet1[[#This Row],[policy_start_date]])/3,0)</f>
        <v>Q3</v>
      </c>
      <c r="Q1322" s="2">
        <f ca="1">DATEDIF(Sheet1[[#This Row],[policy_start_date]],TODAY(),"D")</f>
        <v>1797</v>
      </c>
      <c r="R1322" s="2">
        <f>YEAR(Sheet1[[#This Row],[policy_end_date]])</f>
        <v>2022</v>
      </c>
      <c r="S1322" s="2" t="str">
        <f>TEXT(Sheet1[[#This Row],[policy_end_date]],"mmm")</f>
        <v>Nov</v>
      </c>
      <c r="T1322" s="2" t="str">
        <f>IF(Sheet1[[#This Row],[status]]="Active","Active","Inactive")</f>
        <v>Active</v>
      </c>
      <c r="U1322" s="6">
        <f>Sheet1[[#This Row],[coverage_amount]]/Sheet1[[#This Row],[annual_premium]]</f>
        <v>20.803943003332648</v>
      </c>
    </row>
    <row r="1323" spans="1:21" x14ac:dyDescent="0.3">
      <c r="A1323" s="2" t="s">
        <v>2649</v>
      </c>
      <c r="B1323" s="2" t="s">
        <v>1921</v>
      </c>
      <c r="C1323" s="2" t="s">
        <v>39</v>
      </c>
      <c r="D1323" s="51">
        <v>303771.53999999998</v>
      </c>
      <c r="E1323" s="51">
        <v>38102.449999999997</v>
      </c>
      <c r="F1323" s="1">
        <v>44244</v>
      </c>
      <c r="G1323" s="1">
        <v>45240</v>
      </c>
      <c r="H1323" s="2" t="s">
        <v>389</v>
      </c>
      <c r="I1323" s="2" t="s">
        <v>29</v>
      </c>
      <c r="J1323">
        <f>Sheet1[[#This Row],[policy_end_date]]-Sheet1[[#This Row],[policy_start_date]]</f>
        <v>996</v>
      </c>
      <c r="K1323" s="5">
        <f>(Sheet1[[#This Row],[policy_end_date]]-Sheet1[[#This Row],[policy_start_date]])/365</f>
        <v>2.7287671232876711</v>
      </c>
      <c r="L1323" s="2" t="str">
        <f>IF(Sheet1[[#This Row],[coverage_amount]]&lt;300000,"Low",IF(Sheet1[[#This Row],[coverage_amount]]&lt;700000,"Medium","High"))</f>
        <v>Medium</v>
      </c>
      <c r="M1323" s="2" t="str">
        <f>IF(Sheet1[[#This Row],[annual_premium]]&lt;15000,"Low",IF(Sheet1[[#This Row],[annual_premium]]&lt;35000,"Medium","High"))</f>
        <v>High</v>
      </c>
      <c r="N1323" s="2">
        <f>YEAR(Sheet1[[#This Row],[policy_start_date]])</f>
        <v>2021</v>
      </c>
      <c r="O1323" s="2" t="str">
        <f>TEXT(Sheet1[[#This Row],[policy_start_date]],"mmm")</f>
        <v>Feb</v>
      </c>
      <c r="P1323" s="2" t="str">
        <f>"Q"&amp;ROUNDUP(MONTH(Sheet1[[#This Row],[policy_start_date]])/3,0)</f>
        <v>Q1</v>
      </c>
      <c r="Q1323" s="2">
        <f ca="1">DATEDIF(Sheet1[[#This Row],[policy_start_date]],TODAY(),"D")</f>
        <v>1988</v>
      </c>
      <c r="R1323" s="2">
        <f>YEAR(Sheet1[[#This Row],[policy_end_date]])</f>
        <v>2023</v>
      </c>
      <c r="S1323" s="2" t="str">
        <f>TEXT(Sheet1[[#This Row],[policy_end_date]],"mmm")</f>
        <v>Nov</v>
      </c>
      <c r="T1323" s="2" t="str">
        <f>IF(Sheet1[[#This Row],[status]]="Active","Active","Inactive")</f>
        <v>Inactive</v>
      </c>
      <c r="U1323" s="6">
        <f>Sheet1[[#This Row],[coverage_amount]]/Sheet1[[#This Row],[annual_premium]]</f>
        <v>7.9724936322992352</v>
      </c>
    </row>
    <row r="1324" spans="1:21" x14ac:dyDescent="0.3">
      <c r="A1324" s="2" t="s">
        <v>2650</v>
      </c>
      <c r="B1324" s="2" t="s">
        <v>2651</v>
      </c>
      <c r="C1324" s="2" t="s">
        <v>11</v>
      </c>
      <c r="D1324" s="51">
        <v>843130.63</v>
      </c>
      <c r="E1324" s="51">
        <v>12911.39</v>
      </c>
      <c r="F1324" s="1">
        <v>44767</v>
      </c>
      <c r="G1324" s="1">
        <v>45264</v>
      </c>
      <c r="H1324" s="2" t="s">
        <v>830</v>
      </c>
      <c r="I1324" s="2" t="s">
        <v>29</v>
      </c>
      <c r="J1324">
        <f>Sheet1[[#This Row],[policy_end_date]]-Sheet1[[#This Row],[policy_start_date]]</f>
        <v>497</v>
      </c>
      <c r="K1324" s="5">
        <f>(Sheet1[[#This Row],[policy_end_date]]-Sheet1[[#This Row],[policy_start_date]])/365</f>
        <v>1.3616438356164384</v>
      </c>
      <c r="L1324" s="2" t="str">
        <f>IF(Sheet1[[#This Row],[coverage_amount]]&lt;300000,"Low",IF(Sheet1[[#This Row],[coverage_amount]]&lt;700000,"Medium","High"))</f>
        <v>High</v>
      </c>
      <c r="M1324" s="2" t="str">
        <f>IF(Sheet1[[#This Row],[annual_premium]]&lt;15000,"Low",IF(Sheet1[[#This Row],[annual_premium]]&lt;35000,"Medium","High"))</f>
        <v>Low</v>
      </c>
      <c r="N1324" s="2">
        <f>YEAR(Sheet1[[#This Row],[policy_start_date]])</f>
        <v>2022</v>
      </c>
      <c r="O1324" s="2" t="str">
        <f>TEXT(Sheet1[[#This Row],[policy_start_date]],"mmm")</f>
        <v>Jul</v>
      </c>
      <c r="P1324" s="2" t="str">
        <f>"Q"&amp;ROUNDUP(MONTH(Sheet1[[#This Row],[policy_start_date]])/3,0)</f>
        <v>Q3</v>
      </c>
      <c r="Q1324" s="2">
        <f ca="1">DATEDIF(Sheet1[[#This Row],[policy_start_date]],TODAY(),"D")</f>
        <v>1465</v>
      </c>
      <c r="R1324" s="2">
        <f>YEAR(Sheet1[[#This Row],[policy_end_date]])</f>
        <v>2023</v>
      </c>
      <c r="S1324" s="2" t="str">
        <f>TEXT(Sheet1[[#This Row],[policy_end_date]],"mmm")</f>
        <v>Dec</v>
      </c>
      <c r="T1324" s="2" t="str">
        <f>IF(Sheet1[[#This Row],[status]]="Active","Active","Inactive")</f>
        <v>Inactive</v>
      </c>
      <c r="U1324" s="6">
        <f>Sheet1[[#This Row],[coverage_amount]]/Sheet1[[#This Row],[annual_premium]]</f>
        <v>65.30130605612564</v>
      </c>
    </row>
    <row r="1325" spans="1:21" x14ac:dyDescent="0.3">
      <c r="A1325" s="2" t="s">
        <v>2652</v>
      </c>
      <c r="B1325" s="2" t="s">
        <v>634</v>
      </c>
      <c r="C1325" s="2" t="s">
        <v>39</v>
      </c>
      <c r="D1325" s="51">
        <v>180531.48</v>
      </c>
      <c r="E1325" s="51">
        <v>32933.33</v>
      </c>
      <c r="F1325" s="1">
        <v>45382</v>
      </c>
      <c r="G1325" s="1">
        <v>45645</v>
      </c>
      <c r="H1325" s="2" t="s">
        <v>1167</v>
      </c>
      <c r="I1325" s="2" t="s">
        <v>29</v>
      </c>
      <c r="J1325">
        <f>Sheet1[[#This Row],[policy_end_date]]-Sheet1[[#This Row],[policy_start_date]]</f>
        <v>263</v>
      </c>
      <c r="K1325" s="5">
        <f>(Sheet1[[#This Row],[policy_end_date]]-Sheet1[[#This Row],[policy_start_date]])/365</f>
        <v>0.72054794520547949</v>
      </c>
      <c r="L1325" s="2" t="str">
        <f>IF(Sheet1[[#This Row],[coverage_amount]]&lt;300000,"Low",IF(Sheet1[[#This Row],[coverage_amount]]&lt;700000,"Medium","High"))</f>
        <v>Low</v>
      </c>
      <c r="M1325" s="2" t="str">
        <f>IF(Sheet1[[#This Row],[annual_premium]]&lt;15000,"Low",IF(Sheet1[[#This Row],[annual_premium]]&lt;35000,"Medium","High"))</f>
        <v>Medium</v>
      </c>
      <c r="N1325" s="2">
        <f>YEAR(Sheet1[[#This Row],[policy_start_date]])</f>
        <v>2024</v>
      </c>
      <c r="O1325" s="2" t="str">
        <f>TEXT(Sheet1[[#This Row],[policy_start_date]],"mmm")</f>
        <v>Mar</v>
      </c>
      <c r="P1325" s="2" t="str">
        <f>"Q"&amp;ROUNDUP(MONTH(Sheet1[[#This Row],[policy_start_date]])/3,0)</f>
        <v>Q1</v>
      </c>
      <c r="Q1325" s="2">
        <f ca="1">DATEDIF(Sheet1[[#This Row],[policy_start_date]],TODAY(),"D")</f>
        <v>850</v>
      </c>
      <c r="R1325" s="2">
        <f>YEAR(Sheet1[[#This Row],[policy_end_date]])</f>
        <v>2024</v>
      </c>
      <c r="S1325" s="2" t="str">
        <f>TEXT(Sheet1[[#This Row],[policy_end_date]],"mmm")</f>
        <v>Dec</v>
      </c>
      <c r="T1325" s="2" t="str">
        <f>IF(Sheet1[[#This Row],[status]]="Active","Active","Inactive")</f>
        <v>Inactive</v>
      </c>
      <c r="U1325" s="6">
        <f>Sheet1[[#This Row],[coverage_amount]]/Sheet1[[#This Row],[annual_premium]]</f>
        <v>5.4817256560451071</v>
      </c>
    </row>
    <row r="1326" spans="1:21" x14ac:dyDescent="0.3">
      <c r="A1326" s="2" t="s">
        <v>2653</v>
      </c>
      <c r="B1326" s="2" t="s">
        <v>1436</v>
      </c>
      <c r="C1326" s="2" t="s">
        <v>35</v>
      </c>
      <c r="D1326" s="51">
        <v>346594.25</v>
      </c>
      <c r="E1326" s="51">
        <v>29740.880000000001</v>
      </c>
      <c r="F1326" s="1">
        <v>45199</v>
      </c>
      <c r="G1326" s="1">
        <v>45289</v>
      </c>
      <c r="H1326" s="2" t="s">
        <v>128</v>
      </c>
      <c r="I1326" s="2" t="s">
        <v>13</v>
      </c>
      <c r="J1326">
        <f>Sheet1[[#This Row],[policy_end_date]]-Sheet1[[#This Row],[policy_start_date]]</f>
        <v>90</v>
      </c>
      <c r="K1326" s="5">
        <f>(Sheet1[[#This Row],[policy_end_date]]-Sheet1[[#This Row],[policy_start_date]])/365</f>
        <v>0.24657534246575341</v>
      </c>
      <c r="L1326" s="2" t="str">
        <f>IF(Sheet1[[#This Row],[coverage_amount]]&lt;300000,"Low",IF(Sheet1[[#This Row],[coverage_amount]]&lt;700000,"Medium","High"))</f>
        <v>Medium</v>
      </c>
      <c r="M1326" s="2" t="str">
        <f>IF(Sheet1[[#This Row],[annual_premium]]&lt;15000,"Low",IF(Sheet1[[#This Row],[annual_premium]]&lt;35000,"Medium","High"))</f>
        <v>Medium</v>
      </c>
      <c r="N1326" s="2">
        <f>YEAR(Sheet1[[#This Row],[policy_start_date]])</f>
        <v>2023</v>
      </c>
      <c r="O1326" s="2" t="str">
        <f>TEXT(Sheet1[[#This Row],[policy_start_date]],"mmm")</f>
        <v>Sep</v>
      </c>
      <c r="P1326" s="2" t="str">
        <f>"Q"&amp;ROUNDUP(MONTH(Sheet1[[#This Row],[policy_start_date]])/3,0)</f>
        <v>Q3</v>
      </c>
      <c r="Q1326" s="2">
        <f ca="1">DATEDIF(Sheet1[[#This Row],[policy_start_date]],TODAY(),"D")</f>
        <v>1033</v>
      </c>
      <c r="R1326" s="2">
        <f>YEAR(Sheet1[[#This Row],[policy_end_date]])</f>
        <v>2023</v>
      </c>
      <c r="S1326" s="2" t="str">
        <f>TEXT(Sheet1[[#This Row],[policy_end_date]],"mmm")</f>
        <v>Dec</v>
      </c>
      <c r="T1326" s="2" t="str">
        <f>IF(Sheet1[[#This Row],[status]]="Active","Active","Inactive")</f>
        <v>Active</v>
      </c>
      <c r="U1326" s="6">
        <f>Sheet1[[#This Row],[coverage_amount]]/Sheet1[[#This Row],[annual_premium]]</f>
        <v>11.65379941682963</v>
      </c>
    </row>
    <row r="1327" spans="1:21" x14ac:dyDescent="0.3">
      <c r="A1327" s="2" t="s">
        <v>2654</v>
      </c>
      <c r="B1327" s="2" t="s">
        <v>2655</v>
      </c>
      <c r="C1327" s="2" t="s">
        <v>16</v>
      </c>
      <c r="D1327" s="51">
        <v>750012.8</v>
      </c>
      <c r="E1327" s="51">
        <v>8764.41</v>
      </c>
      <c r="F1327" s="1">
        <v>45200</v>
      </c>
      <c r="G1327" s="1">
        <v>45297</v>
      </c>
      <c r="H1327" s="2" t="s">
        <v>569</v>
      </c>
      <c r="I1327" s="2" t="s">
        <v>13</v>
      </c>
      <c r="J1327">
        <f>Sheet1[[#This Row],[policy_end_date]]-Sheet1[[#This Row],[policy_start_date]]</f>
        <v>97</v>
      </c>
      <c r="K1327" s="5">
        <f>(Sheet1[[#This Row],[policy_end_date]]-Sheet1[[#This Row],[policy_start_date]])/365</f>
        <v>0.26575342465753427</v>
      </c>
      <c r="L1327" s="2" t="str">
        <f>IF(Sheet1[[#This Row],[coverage_amount]]&lt;300000,"Low",IF(Sheet1[[#This Row],[coverage_amount]]&lt;700000,"Medium","High"))</f>
        <v>High</v>
      </c>
      <c r="M1327" s="2" t="str">
        <f>IF(Sheet1[[#This Row],[annual_premium]]&lt;15000,"Low",IF(Sheet1[[#This Row],[annual_premium]]&lt;35000,"Medium","High"))</f>
        <v>Low</v>
      </c>
      <c r="N1327" s="2">
        <f>YEAR(Sheet1[[#This Row],[policy_start_date]])</f>
        <v>2023</v>
      </c>
      <c r="O1327" s="2" t="str">
        <f>TEXT(Sheet1[[#This Row],[policy_start_date]],"mmm")</f>
        <v>Oct</v>
      </c>
      <c r="P1327" s="2" t="str">
        <f>"Q"&amp;ROUNDUP(MONTH(Sheet1[[#This Row],[policy_start_date]])/3,0)</f>
        <v>Q4</v>
      </c>
      <c r="Q1327" s="2">
        <f ca="1">DATEDIF(Sheet1[[#This Row],[policy_start_date]],TODAY(),"D")</f>
        <v>1032</v>
      </c>
      <c r="R1327" s="2">
        <f>YEAR(Sheet1[[#This Row],[policy_end_date]])</f>
        <v>2024</v>
      </c>
      <c r="S1327" s="2" t="str">
        <f>TEXT(Sheet1[[#This Row],[policy_end_date]],"mmm")</f>
        <v>Jan</v>
      </c>
      <c r="T1327" s="2" t="str">
        <f>IF(Sheet1[[#This Row],[status]]="Active","Active","Inactive")</f>
        <v>Active</v>
      </c>
      <c r="U1327" s="6">
        <f>Sheet1[[#This Row],[coverage_amount]]/Sheet1[[#This Row],[annual_premium]]</f>
        <v>85.574819069395431</v>
      </c>
    </row>
    <row r="1328" spans="1:21" x14ac:dyDescent="0.3">
      <c r="A1328" s="2" t="s">
        <v>2656</v>
      </c>
      <c r="B1328" s="2" t="s">
        <v>2657</v>
      </c>
      <c r="C1328" s="2" t="s">
        <v>16</v>
      </c>
      <c r="D1328" s="51">
        <v>519894.45</v>
      </c>
      <c r="E1328" s="51">
        <v>42909.73</v>
      </c>
      <c r="F1328" s="1">
        <v>44622</v>
      </c>
      <c r="G1328" s="1">
        <v>45515</v>
      </c>
      <c r="H1328" s="2" t="s">
        <v>269</v>
      </c>
      <c r="I1328" s="2" t="s">
        <v>18</v>
      </c>
      <c r="J1328">
        <f>Sheet1[[#This Row],[policy_end_date]]-Sheet1[[#This Row],[policy_start_date]]</f>
        <v>893</v>
      </c>
      <c r="K1328" s="5">
        <f>(Sheet1[[#This Row],[policy_end_date]]-Sheet1[[#This Row],[policy_start_date]])/365</f>
        <v>2.4465753424657533</v>
      </c>
      <c r="L1328" s="2" t="str">
        <f>IF(Sheet1[[#This Row],[coverage_amount]]&lt;300000,"Low",IF(Sheet1[[#This Row],[coverage_amount]]&lt;700000,"Medium","High"))</f>
        <v>Medium</v>
      </c>
      <c r="M1328" s="2" t="str">
        <f>IF(Sheet1[[#This Row],[annual_premium]]&lt;15000,"Low",IF(Sheet1[[#This Row],[annual_premium]]&lt;35000,"Medium","High"))</f>
        <v>High</v>
      </c>
      <c r="N1328" s="2">
        <f>YEAR(Sheet1[[#This Row],[policy_start_date]])</f>
        <v>2022</v>
      </c>
      <c r="O1328" s="2" t="str">
        <f>TEXT(Sheet1[[#This Row],[policy_start_date]],"mmm")</f>
        <v>Mar</v>
      </c>
      <c r="P1328" s="2" t="str">
        <f>"Q"&amp;ROUNDUP(MONTH(Sheet1[[#This Row],[policy_start_date]])/3,0)</f>
        <v>Q1</v>
      </c>
      <c r="Q1328" s="2">
        <f ca="1">DATEDIF(Sheet1[[#This Row],[policy_start_date]],TODAY(),"D")</f>
        <v>1610</v>
      </c>
      <c r="R1328" s="2">
        <f>YEAR(Sheet1[[#This Row],[policy_end_date]])</f>
        <v>2024</v>
      </c>
      <c r="S1328" s="2" t="str">
        <f>TEXT(Sheet1[[#This Row],[policy_end_date]],"mmm")</f>
        <v>Aug</v>
      </c>
      <c r="T1328" s="2" t="str">
        <f>IF(Sheet1[[#This Row],[status]]="Active","Active","Inactive")</f>
        <v>Inactive</v>
      </c>
      <c r="U1328" s="6">
        <f>Sheet1[[#This Row],[coverage_amount]]/Sheet1[[#This Row],[annual_premium]]</f>
        <v>12.116003759520275</v>
      </c>
    </row>
    <row r="1329" spans="1:21" x14ac:dyDescent="0.3">
      <c r="A1329" s="2" t="s">
        <v>2658</v>
      </c>
      <c r="B1329" s="2" t="s">
        <v>2659</v>
      </c>
      <c r="C1329" s="2" t="s">
        <v>16</v>
      </c>
      <c r="D1329" s="51">
        <v>219836.21</v>
      </c>
      <c r="E1329" s="51">
        <v>33161.24</v>
      </c>
      <c r="F1329" s="1">
        <v>45070</v>
      </c>
      <c r="G1329" s="1">
        <v>45670</v>
      </c>
      <c r="H1329" s="2" t="s">
        <v>12</v>
      </c>
      <c r="I1329" s="2" t="s">
        <v>13</v>
      </c>
      <c r="J1329">
        <f>Sheet1[[#This Row],[policy_end_date]]-Sheet1[[#This Row],[policy_start_date]]</f>
        <v>600</v>
      </c>
      <c r="K1329" s="5">
        <f>(Sheet1[[#This Row],[policy_end_date]]-Sheet1[[#This Row],[policy_start_date]])/365</f>
        <v>1.6438356164383561</v>
      </c>
      <c r="L1329" s="2" t="str">
        <f>IF(Sheet1[[#This Row],[coverage_amount]]&lt;300000,"Low",IF(Sheet1[[#This Row],[coverage_amount]]&lt;700000,"Medium","High"))</f>
        <v>Low</v>
      </c>
      <c r="M1329" s="2" t="str">
        <f>IF(Sheet1[[#This Row],[annual_premium]]&lt;15000,"Low",IF(Sheet1[[#This Row],[annual_premium]]&lt;35000,"Medium","High"))</f>
        <v>Medium</v>
      </c>
      <c r="N1329" s="2">
        <f>YEAR(Sheet1[[#This Row],[policy_start_date]])</f>
        <v>2023</v>
      </c>
      <c r="O1329" s="2" t="str">
        <f>TEXT(Sheet1[[#This Row],[policy_start_date]],"mmm")</f>
        <v>May</v>
      </c>
      <c r="P1329" s="2" t="str">
        <f>"Q"&amp;ROUNDUP(MONTH(Sheet1[[#This Row],[policy_start_date]])/3,0)</f>
        <v>Q2</v>
      </c>
      <c r="Q1329" s="2">
        <f ca="1">DATEDIF(Sheet1[[#This Row],[policy_start_date]],TODAY(),"D")</f>
        <v>1162</v>
      </c>
      <c r="R1329" s="2">
        <f>YEAR(Sheet1[[#This Row],[policy_end_date]])</f>
        <v>2025</v>
      </c>
      <c r="S1329" s="2" t="str">
        <f>TEXT(Sheet1[[#This Row],[policy_end_date]],"mmm")</f>
        <v>Jan</v>
      </c>
      <c r="T1329" s="2" t="str">
        <f>IF(Sheet1[[#This Row],[status]]="Active","Active","Inactive")</f>
        <v>Active</v>
      </c>
      <c r="U1329" s="6">
        <f>Sheet1[[#This Row],[coverage_amount]]/Sheet1[[#This Row],[annual_premium]]</f>
        <v>6.6293121125748016</v>
      </c>
    </row>
    <row r="1330" spans="1:21" x14ac:dyDescent="0.3">
      <c r="A1330" s="2" t="s">
        <v>2660</v>
      </c>
      <c r="B1330" s="2" t="s">
        <v>2661</v>
      </c>
      <c r="C1330" s="2" t="s">
        <v>39</v>
      </c>
      <c r="D1330" s="51">
        <v>322034.87</v>
      </c>
      <c r="E1330" s="51">
        <v>41621.589999999997</v>
      </c>
      <c r="F1330" s="1">
        <v>44412</v>
      </c>
      <c r="G1330" s="1">
        <v>45047</v>
      </c>
      <c r="H1330" s="2" t="s">
        <v>762</v>
      </c>
      <c r="I1330" s="2" t="s">
        <v>18</v>
      </c>
      <c r="J1330">
        <f>Sheet1[[#This Row],[policy_end_date]]-Sheet1[[#This Row],[policy_start_date]]</f>
        <v>635</v>
      </c>
      <c r="K1330" s="5">
        <f>(Sheet1[[#This Row],[policy_end_date]]-Sheet1[[#This Row],[policy_start_date]])/365</f>
        <v>1.7397260273972603</v>
      </c>
      <c r="L1330" s="2" t="str">
        <f>IF(Sheet1[[#This Row],[coverage_amount]]&lt;300000,"Low",IF(Sheet1[[#This Row],[coverage_amount]]&lt;700000,"Medium","High"))</f>
        <v>Medium</v>
      </c>
      <c r="M1330" s="2" t="str">
        <f>IF(Sheet1[[#This Row],[annual_premium]]&lt;15000,"Low",IF(Sheet1[[#This Row],[annual_premium]]&lt;35000,"Medium","High"))</f>
        <v>High</v>
      </c>
      <c r="N1330" s="2">
        <f>YEAR(Sheet1[[#This Row],[policy_start_date]])</f>
        <v>2021</v>
      </c>
      <c r="O1330" s="2" t="str">
        <f>TEXT(Sheet1[[#This Row],[policy_start_date]],"mmm")</f>
        <v>Aug</v>
      </c>
      <c r="P1330" s="2" t="str">
        <f>"Q"&amp;ROUNDUP(MONTH(Sheet1[[#This Row],[policy_start_date]])/3,0)</f>
        <v>Q3</v>
      </c>
      <c r="Q1330" s="2">
        <f ca="1">DATEDIF(Sheet1[[#This Row],[policy_start_date]],TODAY(),"D")</f>
        <v>1820</v>
      </c>
      <c r="R1330" s="2">
        <f>YEAR(Sheet1[[#This Row],[policy_end_date]])</f>
        <v>2023</v>
      </c>
      <c r="S1330" s="2" t="str">
        <f>TEXT(Sheet1[[#This Row],[policy_end_date]],"mmm")</f>
        <v>May</v>
      </c>
      <c r="T1330" s="2" t="str">
        <f>IF(Sheet1[[#This Row],[status]]="Active","Active","Inactive")</f>
        <v>Inactive</v>
      </c>
      <c r="U1330" s="6">
        <f>Sheet1[[#This Row],[coverage_amount]]/Sheet1[[#This Row],[annual_premium]]</f>
        <v>7.7372073003458066</v>
      </c>
    </row>
    <row r="1331" spans="1:21" x14ac:dyDescent="0.3">
      <c r="A1331" s="2" t="s">
        <v>2662</v>
      </c>
      <c r="B1331" s="2" t="s">
        <v>1944</v>
      </c>
      <c r="C1331" s="2" t="s">
        <v>11</v>
      </c>
      <c r="D1331" s="51">
        <v>574591.42000000004</v>
      </c>
      <c r="E1331" s="51">
        <v>19863.63</v>
      </c>
      <c r="F1331" s="1">
        <v>44756</v>
      </c>
      <c r="G1331" s="1">
        <v>45471</v>
      </c>
      <c r="H1331" s="2" t="s">
        <v>332</v>
      </c>
      <c r="I1331" s="2" t="s">
        <v>18</v>
      </c>
      <c r="J1331">
        <f>Sheet1[[#This Row],[policy_end_date]]-Sheet1[[#This Row],[policy_start_date]]</f>
        <v>715</v>
      </c>
      <c r="K1331" s="5">
        <f>(Sheet1[[#This Row],[policy_end_date]]-Sheet1[[#This Row],[policy_start_date]])/365</f>
        <v>1.9589041095890412</v>
      </c>
      <c r="L1331" s="2" t="str">
        <f>IF(Sheet1[[#This Row],[coverage_amount]]&lt;300000,"Low",IF(Sheet1[[#This Row],[coverage_amount]]&lt;700000,"Medium","High"))</f>
        <v>Medium</v>
      </c>
      <c r="M1331" s="2" t="str">
        <f>IF(Sheet1[[#This Row],[annual_premium]]&lt;15000,"Low",IF(Sheet1[[#This Row],[annual_premium]]&lt;35000,"Medium","High"))</f>
        <v>Medium</v>
      </c>
      <c r="N1331" s="2">
        <f>YEAR(Sheet1[[#This Row],[policy_start_date]])</f>
        <v>2022</v>
      </c>
      <c r="O1331" s="2" t="str">
        <f>TEXT(Sheet1[[#This Row],[policy_start_date]],"mmm")</f>
        <v>Jul</v>
      </c>
      <c r="P1331" s="2" t="str">
        <f>"Q"&amp;ROUNDUP(MONTH(Sheet1[[#This Row],[policy_start_date]])/3,0)</f>
        <v>Q3</v>
      </c>
      <c r="Q1331" s="2">
        <f ca="1">DATEDIF(Sheet1[[#This Row],[policy_start_date]],TODAY(),"D")</f>
        <v>1476</v>
      </c>
      <c r="R1331" s="2">
        <f>YEAR(Sheet1[[#This Row],[policy_end_date]])</f>
        <v>2024</v>
      </c>
      <c r="S1331" s="2" t="str">
        <f>TEXT(Sheet1[[#This Row],[policy_end_date]],"mmm")</f>
        <v>Jun</v>
      </c>
      <c r="T1331" s="2" t="str">
        <f>IF(Sheet1[[#This Row],[status]]="Active","Active","Inactive")</f>
        <v>Inactive</v>
      </c>
      <c r="U1331" s="6">
        <f>Sheet1[[#This Row],[coverage_amount]]/Sheet1[[#This Row],[annual_premium]]</f>
        <v>28.926808443371126</v>
      </c>
    </row>
    <row r="1332" spans="1:21" x14ac:dyDescent="0.3">
      <c r="A1332" s="2" t="s">
        <v>2663</v>
      </c>
      <c r="B1332" s="2" t="s">
        <v>2664</v>
      </c>
      <c r="C1332" s="2" t="s">
        <v>27</v>
      </c>
      <c r="D1332" s="51">
        <v>120219.68</v>
      </c>
      <c r="E1332" s="51">
        <v>29149.62</v>
      </c>
      <c r="F1332" s="1">
        <v>45412</v>
      </c>
      <c r="G1332" s="1">
        <v>45427</v>
      </c>
      <c r="H1332" s="2" t="s">
        <v>546</v>
      </c>
      <c r="I1332" s="2" t="s">
        <v>29</v>
      </c>
      <c r="J1332">
        <f>Sheet1[[#This Row],[policy_end_date]]-Sheet1[[#This Row],[policy_start_date]]</f>
        <v>15</v>
      </c>
      <c r="K1332" s="5">
        <f>(Sheet1[[#This Row],[policy_end_date]]-Sheet1[[#This Row],[policy_start_date]])/365</f>
        <v>4.1095890410958902E-2</v>
      </c>
      <c r="L1332" s="2" t="str">
        <f>IF(Sheet1[[#This Row],[coverage_amount]]&lt;300000,"Low",IF(Sheet1[[#This Row],[coverage_amount]]&lt;700000,"Medium","High"))</f>
        <v>Low</v>
      </c>
      <c r="M1332" s="2" t="str">
        <f>IF(Sheet1[[#This Row],[annual_premium]]&lt;15000,"Low",IF(Sheet1[[#This Row],[annual_premium]]&lt;35000,"Medium","High"))</f>
        <v>Medium</v>
      </c>
      <c r="N1332" s="2">
        <f>YEAR(Sheet1[[#This Row],[policy_start_date]])</f>
        <v>2024</v>
      </c>
      <c r="O1332" s="2" t="str">
        <f>TEXT(Sheet1[[#This Row],[policy_start_date]],"mmm")</f>
        <v>Apr</v>
      </c>
      <c r="P1332" s="2" t="str">
        <f>"Q"&amp;ROUNDUP(MONTH(Sheet1[[#This Row],[policy_start_date]])/3,0)</f>
        <v>Q2</v>
      </c>
      <c r="Q1332" s="2">
        <f ca="1">DATEDIF(Sheet1[[#This Row],[policy_start_date]],TODAY(),"D")</f>
        <v>820</v>
      </c>
      <c r="R1332" s="2">
        <f>YEAR(Sheet1[[#This Row],[policy_end_date]])</f>
        <v>2024</v>
      </c>
      <c r="S1332" s="2" t="str">
        <f>TEXT(Sheet1[[#This Row],[policy_end_date]],"mmm")</f>
        <v>May</v>
      </c>
      <c r="T1332" s="2" t="str">
        <f>IF(Sheet1[[#This Row],[status]]="Active","Active","Inactive")</f>
        <v>Inactive</v>
      </c>
      <c r="U1332" s="6">
        <f>Sheet1[[#This Row],[coverage_amount]]/Sheet1[[#This Row],[annual_premium]]</f>
        <v>4.1242280345335551</v>
      </c>
    </row>
    <row r="1333" spans="1:21" x14ac:dyDescent="0.3">
      <c r="A1333" s="2" t="s">
        <v>2665</v>
      </c>
      <c r="B1333" s="2" t="s">
        <v>897</v>
      </c>
      <c r="C1333" s="2" t="s">
        <v>39</v>
      </c>
      <c r="D1333" s="51">
        <v>360251.58</v>
      </c>
      <c r="E1333" s="51">
        <v>44178.93</v>
      </c>
      <c r="F1333" s="1">
        <v>44602</v>
      </c>
      <c r="G1333" s="1">
        <v>45507</v>
      </c>
      <c r="H1333" s="2" t="s">
        <v>1991</v>
      </c>
      <c r="I1333" s="2" t="s">
        <v>29</v>
      </c>
      <c r="J1333">
        <f>Sheet1[[#This Row],[policy_end_date]]-Sheet1[[#This Row],[policy_start_date]]</f>
        <v>905</v>
      </c>
      <c r="K1333" s="5">
        <f>(Sheet1[[#This Row],[policy_end_date]]-Sheet1[[#This Row],[policy_start_date]])/365</f>
        <v>2.4794520547945207</v>
      </c>
      <c r="L1333" s="2" t="str">
        <f>IF(Sheet1[[#This Row],[coverage_amount]]&lt;300000,"Low",IF(Sheet1[[#This Row],[coverage_amount]]&lt;700000,"Medium","High"))</f>
        <v>Medium</v>
      </c>
      <c r="M1333" s="2" t="str">
        <f>IF(Sheet1[[#This Row],[annual_premium]]&lt;15000,"Low",IF(Sheet1[[#This Row],[annual_premium]]&lt;35000,"Medium","High"))</f>
        <v>High</v>
      </c>
      <c r="N1333" s="2">
        <f>YEAR(Sheet1[[#This Row],[policy_start_date]])</f>
        <v>2022</v>
      </c>
      <c r="O1333" s="2" t="str">
        <f>TEXT(Sheet1[[#This Row],[policy_start_date]],"mmm")</f>
        <v>Feb</v>
      </c>
      <c r="P1333" s="2" t="str">
        <f>"Q"&amp;ROUNDUP(MONTH(Sheet1[[#This Row],[policy_start_date]])/3,0)</f>
        <v>Q1</v>
      </c>
      <c r="Q1333" s="2">
        <f ca="1">DATEDIF(Sheet1[[#This Row],[policy_start_date]],TODAY(),"D")</f>
        <v>1630</v>
      </c>
      <c r="R1333" s="2">
        <f>YEAR(Sheet1[[#This Row],[policy_end_date]])</f>
        <v>2024</v>
      </c>
      <c r="S1333" s="2" t="str">
        <f>TEXT(Sheet1[[#This Row],[policy_end_date]],"mmm")</f>
        <v>Aug</v>
      </c>
      <c r="T1333" s="2" t="str">
        <f>IF(Sheet1[[#This Row],[status]]="Active","Active","Inactive")</f>
        <v>Inactive</v>
      </c>
      <c r="U1333" s="6">
        <f>Sheet1[[#This Row],[coverage_amount]]/Sheet1[[#This Row],[annual_premium]]</f>
        <v>8.1543754002190632</v>
      </c>
    </row>
    <row r="1334" spans="1:21" x14ac:dyDescent="0.3">
      <c r="A1334" s="2" t="s">
        <v>2666</v>
      </c>
      <c r="B1334" s="2" t="s">
        <v>2667</v>
      </c>
      <c r="C1334" s="2" t="s">
        <v>39</v>
      </c>
      <c r="D1334" s="51">
        <v>349204.33</v>
      </c>
      <c r="E1334" s="51">
        <v>40338.160000000003</v>
      </c>
      <c r="F1334" s="1">
        <v>44829</v>
      </c>
      <c r="G1334" s="1">
        <v>44839</v>
      </c>
      <c r="H1334" s="2" t="s">
        <v>886</v>
      </c>
      <c r="I1334" s="2" t="s">
        <v>18</v>
      </c>
      <c r="J1334">
        <f>Sheet1[[#This Row],[policy_end_date]]-Sheet1[[#This Row],[policy_start_date]]</f>
        <v>10</v>
      </c>
      <c r="K1334" s="5">
        <f>(Sheet1[[#This Row],[policy_end_date]]-Sheet1[[#This Row],[policy_start_date]])/365</f>
        <v>2.7397260273972601E-2</v>
      </c>
      <c r="L1334" s="2" t="str">
        <f>IF(Sheet1[[#This Row],[coverage_amount]]&lt;300000,"Low",IF(Sheet1[[#This Row],[coverage_amount]]&lt;700000,"Medium","High"))</f>
        <v>Medium</v>
      </c>
      <c r="M1334" s="2" t="str">
        <f>IF(Sheet1[[#This Row],[annual_premium]]&lt;15000,"Low",IF(Sheet1[[#This Row],[annual_premium]]&lt;35000,"Medium","High"))</f>
        <v>High</v>
      </c>
      <c r="N1334" s="2">
        <f>YEAR(Sheet1[[#This Row],[policy_start_date]])</f>
        <v>2022</v>
      </c>
      <c r="O1334" s="2" t="str">
        <f>TEXT(Sheet1[[#This Row],[policy_start_date]],"mmm")</f>
        <v>Sep</v>
      </c>
      <c r="P1334" s="2" t="str">
        <f>"Q"&amp;ROUNDUP(MONTH(Sheet1[[#This Row],[policy_start_date]])/3,0)</f>
        <v>Q3</v>
      </c>
      <c r="Q1334" s="2">
        <f ca="1">DATEDIF(Sheet1[[#This Row],[policy_start_date]],TODAY(),"D")</f>
        <v>1403</v>
      </c>
      <c r="R1334" s="2">
        <f>YEAR(Sheet1[[#This Row],[policy_end_date]])</f>
        <v>2022</v>
      </c>
      <c r="S1334" s="2" t="str">
        <f>TEXT(Sheet1[[#This Row],[policy_end_date]],"mmm")</f>
        <v>Oct</v>
      </c>
      <c r="T1334" s="2" t="str">
        <f>IF(Sheet1[[#This Row],[status]]="Active","Active","Inactive")</f>
        <v>Inactive</v>
      </c>
      <c r="U1334" s="6">
        <f>Sheet1[[#This Row],[coverage_amount]]/Sheet1[[#This Row],[annual_premium]]</f>
        <v>8.6569226261187922</v>
      </c>
    </row>
    <row r="1335" spans="1:21" x14ac:dyDescent="0.3">
      <c r="A1335" s="2" t="s">
        <v>2668</v>
      </c>
      <c r="B1335" s="2" t="s">
        <v>725</v>
      </c>
      <c r="C1335" s="2" t="s">
        <v>16</v>
      </c>
      <c r="D1335" s="51">
        <v>412431.88</v>
      </c>
      <c r="E1335" s="51">
        <v>29127.33</v>
      </c>
      <c r="F1335" s="1">
        <v>45444</v>
      </c>
      <c r="G1335" s="1">
        <v>45612</v>
      </c>
      <c r="H1335" s="2" t="s">
        <v>1043</v>
      </c>
      <c r="I1335" s="2" t="s">
        <v>18</v>
      </c>
      <c r="J1335">
        <f>Sheet1[[#This Row],[policy_end_date]]-Sheet1[[#This Row],[policy_start_date]]</f>
        <v>168</v>
      </c>
      <c r="K1335" s="5">
        <f>(Sheet1[[#This Row],[policy_end_date]]-Sheet1[[#This Row],[policy_start_date]])/365</f>
        <v>0.46027397260273972</v>
      </c>
      <c r="L1335" s="2" t="str">
        <f>IF(Sheet1[[#This Row],[coverage_amount]]&lt;300000,"Low",IF(Sheet1[[#This Row],[coverage_amount]]&lt;700000,"Medium","High"))</f>
        <v>Medium</v>
      </c>
      <c r="M1335" s="2" t="str">
        <f>IF(Sheet1[[#This Row],[annual_premium]]&lt;15000,"Low",IF(Sheet1[[#This Row],[annual_premium]]&lt;35000,"Medium","High"))</f>
        <v>Medium</v>
      </c>
      <c r="N1335" s="2">
        <f>YEAR(Sheet1[[#This Row],[policy_start_date]])</f>
        <v>2024</v>
      </c>
      <c r="O1335" s="2" t="str">
        <f>TEXT(Sheet1[[#This Row],[policy_start_date]],"mmm")</f>
        <v>Jun</v>
      </c>
      <c r="P1335" s="2" t="str">
        <f>"Q"&amp;ROUNDUP(MONTH(Sheet1[[#This Row],[policy_start_date]])/3,0)</f>
        <v>Q2</v>
      </c>
      <c r="Q1335" s="2">
        <f ca="1">DATEDIF(Sheet1[[#This Row],[policy_start_date]],TODAY(),"D")</f>
        <v>788</v>
      </c>
      <c r="R1335" s="2">
        <f>YEAR(Sheet1[[#This Row],[policy_end_date]])</f>
        <v>2024</v>
      </c>
      <c r="S1335" s="2" t="str">
        <f>TEXT(Sheet1[[#This Row],[policy_end_date]],"mmm")</f>
        <v>Nov</v>
      </c>
      <c r="T1335" s="2" t="str">
        <f>IF(Sheet1[[#This Row],[status]]="Active","Active","Inactive")</f>
        <v>Inactive</v>
      </c>
      <c r="U1335" s="6">
        <f>Sheet1[[#This Row],[coverage_amount]]/Sheet1[[#This Row],[annual_premium]]</f>
        <v>14.159618475157179</v>
      </c>
    </row>
    <row r="1336" spans="1:21" x14ac:dyDescent="0.3">
      <c r="A1336" s="2" t="s">
        <v>2669</v>
      </c>
      <c r="B1336" s="2" t="s">
        <v>2670</v>
      </c>
      <c r="C1336" s="2" t="s">
        <v>16</v>
      </c>
      <c r="D1336" s="51">
        <v>151545.12</v>
      </c>
      <c r="E1336" s="51">
        <v>32666.15</v>
      </c>
      <c r="F1336" s="1">
        <v>44483</v>
      </c>
      <c r="G1336" s="1">
        <v>45134</v>
      </c>
      <c r="H1336" s="2" t="s">
        <v>683</v>
      </c>
      <c r="I1336" s="2" t="s">
        <v>18</v>
      </c>
      <c r="J1336">
        <f>Sheet1[[#This Row],[policy_end_date]]-Sheet1[[#This Row],[policy_start_date]]</f>
        <v>651</v>
      </c>
      <c r="K1336" s="5">
        <f>(Sheet1[[#This Row],[policy_end_date]]-Sheet1[[#This Row],[policy_start_date]])/365</f>
        <v>1.7835616438356163</v>
      </c>
      <c r="L1336" s="2" t="str">
        <f>IF(Sheet1[[#This Row],[coverage_amount]]&lt;300000,"Low",IF(Sheet1[[#This Row],[coverage_amount]]&lt;700000,"Medium","High"))</f>
        <v>Low</v>
      </c>
      <c r="M1336" s="2" t="str">
        <f>IF(Sheet1[[#This Row],[annual_premium]]&lt;15000,"Low",IF(Sheet1[[#This Row],[annual_premium]]&lt;35000,"Medium","High"))</f>
        <v>Medium</v>
      </c>
      <c r="N1336" s="2">
        <f>YEAR(Sheet1[[#This Row],[policy_start_date]])</f>
        <v>2021</v>
      </c>
      <c r="O1336" s="2" t="str">
        <f>TEXT(Sheet1[[#This Row],[policy_start_date]],"mmm")</f>
        <v>Oct</v>
      </c>
      <c r="P1336" s="2" t="str">
        <f>"Q"&amp;ROUNDUP(MONTH(Sheet1[[#This Row],[policy_start_date]])/3,0)</f>
        <v>Q4</v>
      </c>
      <c r="Q1336" s="2">
        <f ca="1">DATEDIF(Sheet1[[#This Row],[policy_start_date]],TODAY(),"D")</f>
        <v>1749</v>
      </c>
      <c r="R1336" s="2">
        <f>YEAR(Sheet1[[#This Row],[policy_end_date]])</f>
        <v>2023</v>
      </c>
      <c r="S1336" s="2" t="str">
        <f>TEXT(Sheet1[[#This Row],[policy_end_date]],"mmm")</f>
        <v>Jul</v>
      </c>
      <c r="T1336" s="2" t="str">
        <f>IF(Sheet1[[#This Row],[status]]="Active","Active","Inactive")</f>
        <v>Inactive</v>
      </c>
      <c r="U1336" s="6">
        <f>Sheet1[[#This Row],[coverage_amount]]/Sheet1[[#This Row],[annual_premium]]</f>
        <v>4.6392097017860996</v>
      </c>
    </row>
    <row r="1337" spans="1:21" x14ac:dyDescent="0.3">
      <c r="A1337" s="2" t="s">
        <v>2671</v>
      </c>
      <c r="B1337" s="2" t="s">
        <v>1194</v>
      </c>
      <c r="C1337" s="2" t="s">
        <v>39</v>
      </c>
      <c r="D1337" s="51">
        <v>192681.98</v>
      </c>
      <c r="E1337" s="51">
        <v>33742.94</v>
      </c>
      <c r="F1337" s="1">
        <v>45307</v>
      </c>
      <c r="G1337" s="1">
        <v>45773</v>
      </c>
      <c r="H1337" s="2" t="s">
        <v>122</v>
      </c>
      <c r="I1337" s="2" t="s">
        <v>18</v>
      </c>
      <c r="J1337">
        <f>Sheet1[[#This Row],[policy_end_date]]-Sheet1[[#This Row],[policy_start_date]]</f>
        <v>466</v>
      </c>
      <c r="K1337" s="5">
        <f>(Sheet1[[#This Row],[policy_end_date]]-Sheet1[[#This Row],[policy_start_date]])/365</f>
        <v>1.2767123287671234</v>
      </c>
      <c r="L1337" s="2" t="str">
        <f>IF(Sheet1[[#This Row],[coverage_amount]]&lt;300000,"Low",IF(Sheet1[[#This Row],[coverage_amount]]&lt;700000,"Medium","High"))</f>
        <v>Low</v>
      </c>
      <c r="M1337" s="2" t="str">
        <f>IF(Sheet1[[#This Row],[annual_premium]]&lt;15000,"Low",IF(Sheet1[[#This Row],[annual_premium]]&lt;35000,"Medium","High"))</f>
        <v>Medium</v>
      </c>
      <c r="N1337" s="2">
        <f>YEAR(Sheet1[[#This Row],[policy_start_date]])</f>
        <v>2024</v>
      </c>
      <c r="O1337" s="2" t="str">
        <f>TEXT(Sheet1[[#This Row],[policy_start_date]],"mmm")</f>
        <v>Jan</v>
      </c>
      <c r="P1337" s="2" t="str">
        <f>"Q"&amp;ROUNDUP(MONTH(Sheet1[[#This Row],[policy_start_date]])/3,0)</f>
        <v>Q1</v>
      </c>
      <c r="Q1337" s="2">
        <f ca="1">DATEDIF(Sheet1[[#This Row],[policy_start_date]],TODAY(),"D")</f>
        <v>925</v>
      </c>
      <c r="R1337" s="2">
        <f>YEAR(Sheet1[[#This Row],[policy_end_date]])</f>
        <v>2025</v>
      </c>
      <c r="S1337" s="2" t="str">
        <f>TEXT(Sheet1[[#This Row],[policy_end_date]],"mmm")</f>
        <v>Apr</v>
      </c>
      <c r="T1337" s="2" t="str">
        <f>IF(Sheet1[[#This Row],[status]]="Active","Active","Inactive")</f>
        <v>Inactive</v>
      </c>
      <c r="U1337" s="6">
        <f>Sheet1[[#This Row],[coverage_amount]]/Sheet1[[#This Row],[annual_premium]]</f>
        <v>5.7102902118191246</v>
      </c>
    </row>
    <row r="1338" spans="1:21" x14ac:dyDescent="0.3">
      <c r="A1338" s="2" t="s">
        <v>2672</v>
      </c>
      <c r="B1338" s="2" t="s">
        <v>1177</v>
      </c>
      <c r="C1338" s="2" t="s">
        <v>16</v>
      </c>
      <c r="D1338" s="51">
        <v>799689.45</v>
      </c>
      <c r="E1338" s="51">
        <v>48985.01</v>
      </c>
      <c r="F1338" s="1">
        <v>44888</v>
      </c>
      <c r="G1338" s="1">
        <v>45074</v>
      </c>
      <c r="H1338" s="2" t="s">
        <v>1579</v>
      </c>
      <c r="I1338" s="2" t="s">
        <v>29</v>
      </c>
      <c r="J1338">
        <f>Sheet1[[#This Row],[policy_end_date]]-Sheet1[[#This Row],[policy_start_date]]</f>
        <v>186</v>
      </c>
      <c r="K1338" s="5">
        <f>(Sheet1[[#This Row],[policy_end_date]]-Sheet1[[#This Row],[policy_start_date]])/365</f>
        <v>0.50958904109589043</v>
      </c>
      <c r="L1338" s="2" t="str">
        <f>IF(Sheet1[[#This Row],[coverage_amount]]&lt;300000,"Low",IF(Sheet1[[#This Row],[coverage_amount]]&lt;700000,"Medium","High"))</f>
        <v>High</v>
      </c>
      <c r="M1338" s="2" t="str">
        <f>IF(Sheet1[[#This Row],[annual_premium]]&lt;15000,"Low",IF(Sheet1[[#This Row],[annual_premium]]&lt;35000,"Medium","High"))</f>
        <v>High</v>
      </c>
      <c r="N1338" s="2">
        <f>YEAR(Sheet1[[#This Row],[policy_start_date]])</f>
        <v>2022</v>
      </c>
      <c r="O1338" s="2" t="str">
        <f>TEXT(Sheet1[[#This Row],[policy_start_date]],"mmm")</f>
        <v>Nov</v>
      </c>
      <c r="P1338" s="2" t="str">
        <f>"Q"&amp;ROUNDUP(MONTH(Sheet1[[#This Row],[policy_start_date]])/3,0)</f>
        <v>Q4</v>
      </c>
      <c r="Q1338" s="2">
        <f ca="1">DATEDIF(Sheet1[[#This Row],[policy_start_date]],TODAY(),"D")</f>
        <v>1344</v>
      </c>
      <c r="R1338" s="2">
        <f>YEAR(Sheet1[[#This Row],[policy_end_date]])</f>
        <v>2023</v>
      </c>
      <c r="S1338" s="2" t="str">
        <f>TEXT(Sheet1[[#This Row],[policy_end_date]],"mmm")</f>
        <v>May</v>
      </c>
      <c r="T1338" s="2" t="str">
        <f>IF(Sheet1[[#This Row],[status]]="Active","Active","Inactive")</f>
        <v>Inactive</v>
      </c>
      <c r="U1338" s="6">
        <f>Sheet1[[#This Row],[coverage_amount]]/Sheet1[[#This Row],[annual_premium]]</f>
        <v>16.325187031706228</v>
      </c>
    </row>
    <row r="1339" spans="1:21" x14ac:dyDescent="0.3">
      <c r="A1339" s="2" t="s">
        <v>2673</v>
      </c>
      <c r="B1339" s="2" t="s">
        <v>2407</v>
      </c>
      <c r="C1339" s="2" t="s">
        <v>27</v>
      </c>
      <c r="D1339" s="51">
        <v>306880.07</v>
      </c>
      <c r="E1339" s="51">
        <v>5269.93</v>
      </c>
      <c r="F1339" s="1">
        <v>44217</v>
      </c>
      <c r="G1339" s="1">
        <v>44503</v>
      </c>
      <c r="H1339" s="2" t="s">
        <v>980</v>
      </c>
      <c r="I1339" s="2" t="s">
        <v>18</v>
      </c>
      <c r="J1339">
        <f>Sheet1[[#This Row],[policy_end_date]]-Sheet1[[#This Row],[policy_start_date]]</f>
        <v>286</v>
      </c>
      <c r="K1339" s="5">
        <f>(Sheet1[[#This Row],[policy_end_date]]-Sheet1[[#This Row],[policy_start_date]])/365</f>
        <v>0.78356164383561644</v>
      </c>
      <c r="L1339" s="2" t="str">
        <f>IF(Sheet1[[#This Row],[coverage_amount]]&lt;300000,"Low",IF(Sheet1[[#This Row],[coverage_amount]]&lt;700000,"Medium","High"))</f>
        <v>Medium</v>
      </c>
      <c r="M1339" s="2" t="str">
        <f>IF(Sheet1[[#This Row],[annual_premium]]&lt;15000,"Low",IF(Sheet1[[#This Row],[annual_premium]]&lt;35000,"Medium","High"))</f>
        <v>Low</v>
      </c>
      <c r="N1339" s="2">
        <f>YEAR(Sheet1[[#This Row],[policy_start_date]])</f>
        <v>2021</v>
      </c>
      <c r="O1339" s="2" t="str">
        <f>TEXT(Sheet1[[#This Row],[policy_start_date]],"mmm")</f>
        <v>Jan</v>
      </c>
      <c r="P1339" s="2" t="str">
        <f>"Q"&amp;ROUNDUP(MONTH(Sheet1[[#This Row],[policy_start_date]])/3,0)</f>
        <v>Q1</v>
      </c>
      <c r="Q1339" s="2">
        <f ca="1">DATEDIF(Sheet1[[#This Row],[policy_start_date]],TODAY(),"D")</f>
        <v>2015</v>
      </c>
      <c r="R1339" s="2">
        <f>YEAR(Sheet1[[#This Row],[policy_end_date]])</f>
        <v>2021</v>
      </c>
      <c r="S1339" s="2" t="str">
        <f>TEXT(Sheet1[[#This Row],[policy_end_date]],"mmm")</f>
        <v>Nov</v>
      </c>
      <c r="T1339" s="2" t="str">
        <f>IF(Sheet1[[#This Row],[status]]="Active","Active","Inactive")</f>
        <v>Inactive</v>
      </c>
      <c r="U1339" s="6">
        <f>Sheet1[[#This Row],[coverage_amount]]/Sheet1[[#This Row],[annual_premium]]</f>
        <v>58.232285817838189</v>
      </c>
    </row>
    <row r="1340" spans="1:21" x14ac:dyDescent="0.3">
      <c r="A1340" s="2" t="s">
        <v>2674</v>
      </c>
      <c r="B1340" s="2" t="s">
        <v>2675</v>
      </c>
      <c r="C1340" s="2" t="s">
        <v>11</v>
      </c>
      <c r="D1340" s="51">
        <v>669712.77</v>
      </c>
      <c r="E1340" s="51">
        <v>20499.02</v>
      </c>
      <c r="F1340" s="1">
        <v>45149</v>
      </c>
      <c r="G1340" s="1">
        <v>45336</v>
      </c>
      <c r="H1340" s="2" t="s">
        <v>737</v>
      </c>
      <c r="I1340" s="2" t="s">
        <v>13</v>
      </c>
      <c r="J1340">
        <f>Sheet1[[#This Row],[policy_end_date]]-Sheet1[[#This Row],[policy_start_date]]</f>
        <v>187</v>
      </c>
      <c r="K1340" s="5">
        <f>(Sheet1[[#This Row],[policy_end_date]]-Sheet1[[#This Row],[policy_start_date]])/365</f>
        <v>0.51232876712328768</v>
      </c>
      <c r="L1340" s="2" t="str">
        <f>IF(Sheet1[[#This Row],[coverage_amount]]&lt;300000,"Low",IF(Sheet1[[#This Row],[coverage_amount]]&lt;700000,"Medium","High"))</f>
        <v>Medium</v>
      </c>
      <c r="M1340" s="2" t="str">
        <f>IF(Sheet1[[#This Row],[annual_premium]]&lt;15000,"Low",IF(Sheet1[[#This Row],[annual_premium]]&lt;35000,"Medium","High"))</f>
        <v>Medium</v>
      </c>
      <c r="N1340" s="2">
        <f>YEAR(Sheet1[[#This Row],[policy_start_date]])</f>
        <v>2023</v>
      </c>
      <c r="O1340" s="2" t="str">
        <f>TEXT(Sheet1[[#This Row],[policy_start_date]],"mmm")</f>
        <v>Aug</v>
      </c>
      <c r="P1340" s="2" t="str">
        <f>"Q"&amp;ROUNDUP(MONTH(Sheet1[[#This Row],[policy_start_date]])/3,0)</f>
        <v>Q3</v>
      </c>
      <c r="Q1340" s="2">
        <f ca="1">DATEDIF(Sheet1[[#This Row],[policy_start_date]],TODAY(),"D")</f>
        <v>1083</v>
      </c>
      <c r="R1340" s="2">
        <f>YEAR(Sheet1[[#This Row],[policy_end_date]])</f>
        <v>2024</v>
      </c>
      <c r="S1340" s="2" t="str">
        <f>TEXT(Sheet1[[#This Row],[policy_end_date]],"mmm")</f>
        <v>Feb</v>
      </c>
      <c r="T1340" s="2" t="str">
        <f>IF(Sheet1[[#This Row],[status]]="Active","Active","Inactive")</f>
        <v>Active</v>
      </c>
      <c r="U1340" s="6">
        <f>Sheet1[[#This Row],[coverage_amount]]/Sheet1[[#This Row],[annual_premium]]</f>
        <v>32.670477417944859</v>
      </c>
    </row>
    <row r="1341" spans="1:21" x14ac:dyDescent="0.3">
      <c r="A1341" s="2" t="s">
        <v>2676</v>
      </c>
      <c r="B1341" s="2" t="s">
        <v>2677</v>
      </c>
      <c r="C1341" s="2" t="s">
        <v>16</v>
      </c>
      <c r="D1341" s="51">
        <v>306697.76</v>
      </c>
      <c r="E1341" s="51">
        <v>14725.98</v>
      </c>
      <c r="F1341" s="1">
        <v>44850</v>
      </c>
      <c r="G1341" s="1">
        <v>45216</v>
      </c>
      <c r="H1341" s="2" t="s">
        <v>394</v>
      </c>
      <c r="I1341" s="2" t="s">
        <v>13</v>
      </c>
      <c r="J1341">
        <f>Sheet1[[#This Row],[policy_end_date]]-Sheet1[[#This Row],[policy_start_date]]</f>
        <v>366</v>
      </c>
      <c r="K1341" s="5">
        <f>(Sheet1[[#This Row],[policy_end_date]]-Sheet1[[#This Row],[policy_start_date]])/365</f>
        <v>1.0027397260273974</v>
      </c>
      <c r="L1341" s="2" t="str">
        <f>IF(Sheet1[[#This Row],[coverage_amount]]&lt;300000,"Low",IF(Sheet1[[#This Row],[coverage_amount]]&lt;700000,"Medium","High"))</f>
        <v>Medium</v>
      </c>
      <c r="M1341" s="2" t="str">
        <f>IF(Sheet1[[#This Row],[annual_premium]]&lt;15000,"Low",IF(Sheet1[[#This Row],[annual_premium]]&lt;35000,"Medium","High"))</f>
        <v>Low</v>
      </c>
      <c r="N1341" s="2">
        <f>YEAR(Sheet1[[#This Row],[policy_start_date]])</f>
        <v>2022</v>
      </c>
      <c r="O1341" s="2" t="str">
        <f>TEXT(Sheet1[[#This Row],[policy_start_date]],"mmm")</f>
        <v>Oct</v>
      </c>
      <c r="P1341" s="2" t="str">
        <f>"Q"&amp;ROUNDUP(MONTH(Sheet1[[#This Row],[policy_start_date]])/3,0)</f>
        <v>Q4</v>
      </c>
      <c r="Q1341" s="2">
        <f ca="1">DATEDIF(Sheet1[[#This Row],[policy_start_date]],TODAY(),"D")</f>
        <v>1382</v>
      </c>
      <c r="R1341" s="2">
        <f>YEAR(Sheet1[[#This Row],[policy_end_date]])</f>
        <v>2023</v>
      </c>
      <c r="S1341" s="2" t="str">
        <f>TEXT(Sheet1[[#This Row],[policy_end_date]],"mmm")</f>
        <v>Oct</v>
      </c>
      <c r="T1341" s="2" t="str">
        <f>IF(Sheet1[[#This Row],[status]]="Active","Active","Inactive")</f>
        <v>Active</v>
      </c>
      <c r="U1341" s="6">
        <f>Sheet1[[#This Row],[coverage_amount]]/Sheet1[[#This Row],[annual_premium]]</f>
        <v>20.826984689643748</v>
      </c>
    </row>
    <row r="1342" spans="1:21" x14ac:dyDescent="0.3">
      <c r="A1342" s="2" t="s">
        <v>2678</v>
      </c>
      <c r="B1342" s="2" t="s">
        <v>2679</v>
      </c>
      <c r="C1342" s="2" t="s">
        <v>39</v>
      </c>
      <c r="D1342" s="51">
        <v>144269.82999999999</v>
      </c>
      <c r="E1342" s="51">
        <v>8807.25</v>
      </c>
      <c r="F1342" s="1">
        <v>45473</v>
      </c>
      <c r="G1342" s="1">
        <v>45735</v>
      </c>
      <c r="H1342" s="2" t="s">
        <v>1002</v>
      </c>
      <c r="I1342" s="2" t="s">
        <v>18</v>
      </c>
      <c r="J1342">
        <f>Sheet1[[#This Row],[policy_end_date]]-Sheet1[[#This Row],[policy_start_date]]</f>
        <v>262</v>
      </c>
      <c r="K1342" s="5">
        <f>(Sheet1[[#This Row],[policy_end_date]]-Sheet1[[#This Row],[policy_start_date]])/365</f>
        <v>0.71780821917808224</v>
      </c>
      <c r="L1342" s="2" t="str">
        <f>IF(Sheet1[[#This Row],[coverage_amount]]&lt;300000,"Low",IF(Sheet1[[#This Row],[coverage_amount]]&lt;700000,"Medium","High"))</f>
        <v>Low</v>
      </c>
      <c r="M1342" s="2" t="str">
        <f>IF(Sheet1[[#This Row],[annual_premium]]&lt;15000,"Low",IF(Sheet1[[#This Row],[annual_premium]]&lt;35000,"Medium","High"))</f>
        <v>Low</v>
      </c>
      <c r="N1342" s="2">
        <f>YEAR(Sheet1[[#This Row],[policy_start_date]])</f>
        <v>2024</v>
      </c>
      <c r="O1342" s="2" t="str">
        <f>TEXT(Sheet1[[#This Row],[policy_start_date]],"mmm")</f>
        <v>Jun</v>
      </c>
      <c r="P1342" s="2" t="str">
        <f>"Q"&amp;ROUNDUP(MONTH(Sheet1[[#This Row],[policy_start_date]])/3,0)</f>
        <v>Q2</v>
      </c>
      <c r="Q1342" s="2">
        <f ca="1">DATEDIF(Sheet1[[#This Row],[policy_start_date]],TODAY(),"D")</f>
        <v>759</v>
      </c>
      <c r="R1342" s="2">
        <f>YEAR(Sheet1[[#This Row],[policy_end_date]])</f>
        <v>2025</v>
      </c>
      <c r="S1342" s="2" t="str">
        <f>TEXT(Sheet1[[#This Row],[policy_end_date]],"mmm")</f>
        <v>Mar</v>
      </c>
      <c r="T1342" s="2" t="str">
        <f>IF(Sheet1[[#This Row],[status]]="Active","Active","Inactive")</f>
        <v>Inactive</v>
      </c>
      <c r="U1342" s="6">
        <f>Sheet1[[#This Row],[coverage_amount]]/Sheet1[[#This Row],[annual_premium]]</f>
        <v>16.380803315450336</v>
      </c>
    </row>
    <row r="1343" spans="1:21" x14ac:dyDescent="0.3">
      <c r="A1343" s="2" t="s">
        <v>2680</v>
      </c>
      <c r="B1343" s="2" t="s">
        <v>2681</v>
      </c>
      <c r="C1343" s="2" t="s">
        <v>35</v>
      </c>
      <c r="D1343" s="51">
        <v>688221.68</v>
      </c>
      <c r="E1343" s="51">
        <v>45844.94</v>
      </c>
      <c r="F1343" s="1">
        <v>44431</v>
      </c>
      <c r="G1343" s="1">
        <v>45632</v>
      </c>
      <c r="H1343" s="2" t="s">
        <v>1018</v>
      </c>
      <c r="I1343" s="2" t="s">
        <v>29</v>
      </c>
      <c r="J1343">
        <f>Sheet1[[#This Row],[policy_end_date]]-Sheet1[[#This Row],[policy_start_date]]</f>
        <v>1201</v>
      </c>
      <c r="K1343" s="5">
        <f>(Sheet1[[#This Row],[policy_end_date]]-Sheet1[[#This Row],[policy_start_date]])/365</f>
        <v>3.2904109589041095</v>
      </c>
      <c r="L1343" s="2" t="str">
        <f>IF(Sheet1[[#This Row],[coverage_amount]]&lt;300000,"Low",IF(Sheet1[[#This Row],[coverage_amount]]&lt;700000,"Medium","High"))</f>
        <v>Medium</v>
      </c>
      <c r="M1343" s="2" t="str">
        <f>IF(Sheet1[[#This Row],[annual_premium]]&lt;15000,"Low",IF(Sheet1[[#This Row],[annual_premium]]&lt;35000,"Medium","High"))</f>
        <v>High</v>
      </c>
      <c r="N1343" s="2">
        <f>YEAR(Sheet1[[#This Row],[policy_start_date]])</f>
        <v>2021</v>
      </c>
      <c r="O1343" s="2" t="str">
        <f>TEXT(Sheet1[[#This Row],[policy_start_date]],"mmm")</f>
        <v>Aug</v>
      </c>
      <c r="P1343" s="2" t="str">
        <f>"Q"&amp;ROUNDUP(MONTH(Sheet1[[#This Row],[policy_start_date]])/3,0)</f>
        <v>Q3</v>
      </c>
      <c r="Q1343" s="2">
        <f ca="1">DATEDIF(Sheet1[[#This Row],[policy_start_date]],TODAY(),"D")</f>
        <v>1801</v>
      </c>
      <c r="R1343" s="2">
        <f>YEAR(Sheet1[[#This Row],[policy_end_date]])</f>
        <v>2024</v>
      </c>
      <c r="S1343" s="2" t="str">
        <f>TEXT(Sheet1[[#This Row],[policy_end_date]],"mmm")</f>
        <v>Dec</v>
      </c>
      <c r="T1343" s="2" t="str">
        <f>IF(Sheet1[[#This Row],[status]]="Active","Active","Inactive")</f>
        <v>Inactive</v>
      </c>
      <c r="U1343" s="6">
        <f>Sheet1[[#This Row],[coverage_amount]]/Sheet1[[#This Row],[annual_premium]]</f>
        <v>15.011944175300481</v>
      </c>
    </row>
    <row r="1344" spans="1:21" x14ac:dyDescent="0.3">
      <c r="A1344" s="2" t="s">
        <v>2682</v>
      </c>
      <c r="B1344" s="2" t="s">
        <v>2683</v>
      </c>
      <c r="C1344" s="2" t="s">
        <v>39</v>
      </c>
      <c r="D1344" s="51">
        <v>505698.24</v>
      </c>
      <c r="E1344" s="51">
        <v>43709.97</v>
      </c>
      <c r="F1344" s="1">
        <v>45193</v>
      </c>
      <c r="G1344" s="1">
        <v>45249</v>
      </c>
      <c r="H1344" s="2" t="s">
        <v>643</v>
      </c>
      <c r="I1344" s="2" t="s">
        <v>18</v>
      </c>
      <c r="J1344">
        <f>Sheet1[[#This Row],[policy_end_date]]-Sheet1[[#This Row],[policy_start_date]]</f>
        <v>56</v>
      </c>
      <c r="K1344" s="5">
        <f>(Sheet1[[#This Row],[policy_end_date]]-Sheet1[[#This Row],[policy_start_date]])/365</f>
        <v>0.15342465753424658</v>
      </c>
      <c r="L1344" s="2" t="str">
        <f>IF(Sheet1[[#This Row],[coverage_amount]]&lt;300000,"Low",IF(Sheet1[[#This Row],[coverage_amount]]&lt;700000,"Medium","High"))</f>
        <v>Medium</v>
      </c>
      <c r="M1344" s="2" t="str">
        <f>IF(Sheet1[[#This Row],[annual_premium]]&lt;15000,"Low",IF(Sheet1[[#This Row],[annual_premium]]&lt;35000,"Medium","High"))</f>
        <v>High</v>
      </c>
      <c r="N1344" s="2">
        <f>YEAR(Sheet1[[#This Row],[policy_start_date]])</f>
        <v>2023</v>
      </c>
      <c r="O1344" s="2" t="str">
        <f>TEXT(Sheet1[[#This Row],[policy_start_date]],"mmm")</f>
        <v>Sep</v>
      </c>
      <c r="P1344" s="2" t="str">
        <f>"Q"&amp;ROUNDUP(MONTH(Sheet1[[#This Row],[policy_start_date]])/3,0)</f>
        <v>Q3</v>
      </c>
      <c r="Q1344" s="2">
        <f ca="1">DATEDIF(Sheet1[[#This Row],[policy_start_date]],TODAY(),"D")</f>
        <v>1039</v>
      </c>
      <c r="R1344" s="2">
        <f>YEAR(Sheet1[[#This Row],[policy_end_date]])</f>
        <v>2023</v>
      </c>
      <c r="S1344" s="2" t="str">
        <f>TEXT(Sheet1[[#This Row],[policy_end_date]],"mmm")</f>
        <v>Nov</v>
      </c>
      <c r="T1344" s="2" t="str">
        <f>IF(Sheet1[[#This Row],[status]]="Active","Active","Inactive")</f>
        <v>Inactive</v>
      </c>
      <c r="U1344" s="6">
        <f>Sheet1[[#This Row],[coverage_amount]]/Sheet1[[#This Row],[annual_premium]]</f>
        <v>11.56940258709855</v>
      </c>
    </row>
    <row r="1345" spans="1:21" x14ac:dyDescent="0.3">
      <c r="A1345" s="2" t="s">
        <v>2684</v>
      </c>
      <c r="B1345" s="2" t="s">
        <v>2685</v>
      </c>
      <c r="C1345" s="2" t="s">
        <v>35</v>
      </c>
      <c r="D1345" s="51">
        <v>878652.99</v>
      </c>
      <c r="E1345" s="51">
        <v>23775.73</v>
      </c>
      <c r="F1345" s="1">
        <v>44919</v>
      </c>
      <c r="G1345" s="1">
        <v>45842</v>
      </c>
      <c r="H1345" s="2" t="s">
        <v>586</v>
      </c>
      <c r="I1345" s="2" t="s">
        <v>18</v>
      </c>
      <c r="J1345">
        <f>Sheet1[[#This Row],[policy_end_date]]-Sheet1[[#This Row],[policy_start_date]]</f>
        <v>923</v>
      </c>
      <c r="K1345" s="5">
        <f>(Sheet1[[#This Row],[policy_end_date]]-Sheet1[[#This Row],[policy_start_date]])/365</f>
        <v>2.5287671232876714</v>
      </c>
      <c r="L1345" s="2" t="str">
        <f>IF(Sheet1[[#This Row],[coverage_amount]]&lt;300000,"Low",IF(Sheet1[[#This Row],[coverage_amount]]&lt;700000,"Medium","High"))</f>
        <v>High</v>
      </c>
      <c r="M1345" s="2" t="str">
        <f>IF(Sheet1[[#This Row],[annual_premium]]&lt;15000,"Low",IF(Sheet1[[#This Row],[annual_premium]]&lt;35000,"Medium","High"))</f>
        <v>Medium</v>
      </c>
      <c r="N1345" s="2">
        <f>YEAR(Sheet1[[#This Row],[policy_start_date]])</f>
        <v>2022</v>
      </c>
      <c r="O1345" s="2" t="str">
        <f>TEXT(Sheet1[[#This Row],[policy_start_date]],"mmm")</f>
        <v>Dec</v>
      </c>
      <c r="P1345" s="2" t="str">
        <f>"Q"&amp;ROUNDUP(MONTH(Sheet1[[#This Row],[policy_start_date]])/3,0)</f>
        <v>Q4</v>
      </c>
      <c r="Q1345" s="2">
        <f ca="1">DATEDIF(Sheet1[[#This Row],[policy_start_date]],TODAY(),"D")</f>
        <v>1313</v>
      </c>
      <c r="R1345" s="2">
        <f>YEAR(Sheet1[[#This Row],[policy_end_date]])</f>
        <v>2025</v>
      </c>
      <c r="S1345" s="2" t="str">
        <f>TEXT(Sheet1[[#This Row],[policy_end_date]],"mmm")</f>
        <v>Jul</v>
      </c>
      <c r="T1345" s="2" t="str">
        <f>IF(Sheet1[[#This Row],[status]]="Active","Active","Inactive")</f>
        <v>Inactive</v>
      </c>
      <c r="U1345" s="6">
        <f>Sheet1[[#This Row],[coverage_amount]]/Sheet1[[#This Row],[annual_premium]]</f>
        <v>36.955878536642196</v>
      </c>
    </row>
    <row r="1346" spans="1:21" x14ac:dyDescent="0.3">
      <c r="A1346" s="2" t="s">
        <v>2686</v>
      </c>
      <c r="B1346" s="2" t="s">
        <v>2687</v>
      </c>
      <c r="C1346" s="2" t="s">
        <v>27</v>
      </c>
      <c r="D1346" s="51">
        <v>479616.52</v>
      </c>
      <c r="E1346" s="51">
        <v>47239.53</v>
      </c>
      <c r="F1346" s="1">
        <v>45397</v>
      </c>
      <c r="G1346" s="1">
        <v>45452</v>
      </c>
      <c r="H1346" s="2" t="s">
        <v>640</v>
      </c>
      <c r="I1346" s="2" t="s">
        <v>29</v>
      </c>
      <c r="J1346">
        <f>Sheet1[[#This Row],[policy_end_date]]-Sheet1[[#This Row],[policy_start_date]]</f>
        <v>55</v>
      </c>
      <c r="K1346" s="5">
        <f>(Sheet1[[#This Row],[policy_end_date]]-Sheet1[[#This Row],[policy_start_date]])/365</f>
        <v>0.15068493150684931</v>
      </c>
      <c r="L1346" s="2" t="str">
        <f>IF(Sheet1[[#This Row],[coverage_amount]]&lt;300000,"Low",IF(Sheet1[[#This Row],[coverage_amount]]&lt;700000,"Medium","High"))</f>
        <v>Medium</v>
      </c>
      <c r="M1346" s="2" t="str">
        <f>IF(Sheet1[[#This Row],[annual_premium]]&lt;15000,"Low",IF(Sheet1[[#This Row],[annual_premium]]&lt;35000,"Medium","High"))</f>
        <v>High</v>
      </c>
      <c r="N1346" s="2">
        <f>YEAR(Sheet1[[#This Row],[policy_start_date]])</f>
        <v>2024</v>
      </c>
      <c r="O1346" s="2" t="str">
        <f>TEXT(Sheet1[[#This Row],[policy_start_date]],"mmm")</f>
        <v>Apr</v>
      </c>
      <c r="P1346" s="2" t="str">
        <f>"Q"&amp;ROUNDUP(MONTH(Sheet1[[#This Row],[policy_start_date]])/3,0)</f>
        <v>Q2</v>
      </c>
      <c r="Q1346" s="2">
        <f ca="1">DATEDIF(Sheet1[[#This Row],[policy_start_date]],TODAY(),"D")</f>
        <v>835</v>
      </c>
      <c r="R1346" s="2">
        <f>YEAR(Sheet1[[#This Row],[policy_end_date]])</f>
        <v>2024</v>
      </c>
      <c r="S1346" s="2" t="str">
        <f>TEXT(Sheet1[[#This Row],[policy_end_date]],"mmm")</f>
        <v>Jun</v>
      </c>
      <c r="T1346" s="2" t="str">
        <f>IF(Sheet1[[#This Row],[status]]="Active","Active","Inactive")</f>
        <v>Inactive</v>
      </c>
      <c r="U1346" s="6">
        <f>Sheet1[[#This Row],[coverage_amount]]/Sheet1[[#This Row],[annual_premium]]</f>
        <v>10.15286392561484</v>
      </c>
    </row>
    <row r="1347" spans="1:21" x14ac:dyDescent="0.3">
      <c r="A1347" s="2" t="s">
        <v>2688</v>
      </c>
      <c r="B1347" s="2" t="s">
        <v>2057</v>
      </c>
      <c r="C1347" s="2" t="s">
        <v>16</v>
      </c>
      <c r="D1347" s="51">
        <v>367246</v>
      </c>
      <c r="E1347" s="51">
        <v>17486.46</v>
      </c>
      <c r="F1347" s="1">
        <v>44038</v>
      </c>
      <c r="G1347" s="1">
        <v>44977</v>
      </c>
      <c r="H1347" s="2" t="s">
        <v>225</v>
      </c>
      <c r="I1347" s="2" t="s">
        <v>13</v>
      </c>
      <c r="J1347">
        <f>Sheet1[[#This Row],[policy_end_date]]-Sheet1[[#This Row],[policy_start_date]]</f>
        <v>939</v>
      </c>
      <c r="K1347" s="5">
        <f>(Sheet1[[#This Row],[policy_end_date]]-Sheet1[[#This Row],[policy_start_date]])/365</f>
        <v>2.5726027397260274</v>
      </c>
      <c r="L1347" s="2" t="str">
        <f>IF(Sheet1[[#This Row],[coverage_amount]]&lt;300000,"Low",IF(Sheet1[[#This Row],[coverage_amount]]&lt;700000,"Medium","High"))</f>
        <v>Medium</v>
      </c>
      <c r="M1347" s="2" t="str">
        <f>IF(Sheet1[[#This Row],[annual_premium]]&lt;15000,"Low",IF(Sheet1[[#This Row],[annual_premium]]&lt;35000,"Medium","High"))</f>
        <v>Medium</v>
      </c>
      <c r="N1347" s="2">
        <f>YEAR(Sheet1[[#This Row],[policy_start_date]])</f>
        <v>2020</v>
      </c>
      <c r="O1347" s="2" t="str">
        <f>TEXT(Sheet1[[#This Row],[policy_start_date]],"mmm")</f>
        <v>Jul</v>
      </c>
      <c r="P1347" s="2" t="str">
        <f>"Q"&amp;ROUNDUP(MONTH(Sheet1[[#This Row],[policy_start_date]])/3,0)</f>
        <v>Q3</v>
      </c>
      <c r="Q1347" s="2">
        <f ca="1">DATEDIF(Sheet1[[#This Row],[policy_start_date]],TODAY(),"D")</f>
        <v>2194</v>
      </c>
      <c r="R1347" s="2">
        <f>YEAR(Sheet1[[#This Row],[policy_end_date]])</f>
        <v>2023</v>
      </c>
      <c r="S1347" s="2" t="str">
        <f>TEXT(Sheet1[[#This Row],[policy_end_date]],"mmm")</f>
        <v>Feb</v>
      </c>
      <c r="T1347" s="2" t="str">
        <f>IF(Sheet1[[#This Row],[status]]="Active","Active","Inactive")</f>
        <v>Active</v>
      </c>
      <c r="U1347" s="6">
        <f>Sheet1[[#This Row],[coverage_amount]]/Sheet1[[#This Row],[annual_premium]]</f>
        <v>21.001735056723888</v>
      </c>
    </row>
    <row r="1348" spans="1:21" x14ac:dyDescent="0.3">
      <c r="A1348" s="2" t="s">
        <v>2689</v>
      </c>
      <c r="B1348" s="2" t="s">
        <v>2690</v>
      </c>
      <c r="C1348" s="2" t="s">
        <v>35</v>
      </c>
      <c r="D1348" s="51">
        <v>928682.69</v>
      </c>
      <c r="E1348" s="51">
        <v>10021.15</v>
      </c>
      <c r="F1348" s="1">
        <v>45094</v>
      </c>
      <c r="G1348" s="1">
        <v>45402</v>
      </c>
      <c r="H1348" s="2" t="s">
        <v>40</v>
      </c>
      <c r="I1348" s="2" t="s">
        <v>18</v>
      </c>
      <c r="J1348">
        <f>Sheet1[[#This Row],[policy_end_date]]-Sheet1[[#This Row],[policy_start_date]]</f>
        <v>308</v>
      </c>
      <c r="K1348" s="5">
        <f>(Sheet1[[#This Row],[policy_end_date]]-Sheet1[[#This Row],[policy_start_date]])/365</f>
        <v>0.84383561643835614</v>
      </c>
      <c r="L1348" s="2" t="str">
        <f>IF(Sheet1[[#This Row],[coverage_amount]]&lt;300000,"Low",IF(Sheet1[[#This Row],[coverage_amount]]&lt;700000,"Medium","High"))</f>
        <v>High</v>
      </c>
      <c r="M1348" s="2" t="str">
        <f>IF(Sheet1[[#This Row],[annual_premium]]&lt;15000,"Low",IF(Sheet1[[#This Row],[annual_premium]]&lt;35000,"Medium","High"))</f>
        <v>Low</v>
      </c>
      <c r="N1348" s="2">
        <f>YEAR(Sheet1[[#This Row],[policy_start_date]])</f>
        <v>2023</v>
      </c>
      <c r="O1348" s="2" t="str">
        <f>TEXT(Sheet1[[#This Row],[policy_start_date]],"mmm")</f>
        <v>Jun</v>
      </c>
      <c r="P1348" s="2" t="str">
        <f>"Q"&amp;ROUNDUP(MONTH(Sheet1[[#This Row],[policy_start_date]])/3,0)</f>
        <v>Q2</v>
      </c>
      <c r="Q1348" s="2">
        <f ca="1">DATEDIF(Sheet1[[#This Row],[policy_start_date]],TODAY(),"D")</f>
        <v>1138</v>
      </c>
      <c r="R1348" s="2">
        <f>YEAR(Sheet1[[#This Row],[policy_end_date]])</f>
        <v>2024</v>
      </c>
      <c r="S1348" s="2" t="str">
        <f>TEXT(Sheet1[[#This Row],[policy_end_date]],"mmm")</f>
        <v>Apr</v>
      </c>
      <c r="T1348" s="2" t="str">
        <f>IF(Sheet1[[#This Row],[status]]="Active","Active","Inactive")</f>
        <v>Inactive</v>
      </c>
      <c r="U1348" s="6">
        <f>Sheet1[[#This Row],[coverage_amount]]/Sheet1[[#This Row],[annual_premium]]</f>
        <v>92.672267154967244</v>
      </c>
    </row>
    <row r="1349" spans="1:21" x14ac:dyDescent="0.3">
      <c r="A1349" s="2" t="s">
        <v>2691</v>
      </c>
      <c r="B1349" s="2" t="s">
        <v>2093</v>
      </c>
      <c r="C1349" s="2" t="s">
        <v>11</v>
      </c>
      <c r="D1349" s="51">
        <v>227532.6</v>
      </c>
      <c r="E1349" s="51">
        <v>48004.59</v>
      </c>
      <c r="F1349" s="1">
        <v>45311</v>
      </c>
      <c r="G1349" s="1">
        <v>45367</v>
      </c>
      <c r="H1349" s="2" t="s">
        <v>111</v>
      </c>
      <c r="I1349" s="2" t="s">
        <v>29</v>
      </c>
      <c r="J1349">
        <f>Sheet1[[#This Row],[policy_end_date]]-Sheet1[[#This Row],[policy_start_date]]</f>
        <v>56</v>
      </c>
      <c r="K1349" s="5">
        <f>(Sheet1[[#This Row],[policy_end_date]]-Sheet1[[#This Row],[policy_start_date]])/365</f>
        <v>0.15342465753424658</v>
      </c>
      <c r="L1349" s="2" t="str">
        <f>IF(Sheet1[[#This Row],[coverage_amount]]&lt;300000,"Low",IF(Sheet1[[#This Row],[coverage_amount]]&lt;700000,"Medium","High"))</f>
        <v>Low</v>
      </c>
      <c r="M1349" s="2" t="str">
        <f>IF(Sheet1[[#This Row],[annual_premium]]&lt;15000,"Low",IF(Sheet1[[#This Row],[annual_premium]]&lt;35000,"Medium","High"))</f>
        <v>High</v>
      </c>
      <c r="N1349" s="2">
        <f>YEAR(Sheet1[[#This Row],[policy_start_date]])</f>
        <v>2024</v>
      </c>
      <c r="O1349" s="2" t="str">
        <f>TEXT(Sheet1[[#This Row],[policy_start_date]],"mmm")</f>
        <v>Jan</v>
      </c>
      <c r="P1349" s="2" t="str">
        <f>"Q"&amp;ROUNDUP(MONTH(Sheet1[[#This Row],[policy_start_date]])/3,0)</f>
        <v>Q1</v>
      </c>
      <c r="Q1349" s="2">
        <f ca="1">DATEDIF(Sheet1[[#This Row],[policy_start_date]],TODAY(),"D")</f>
        <v>921</v>
      </c>
      <c r="R1349" s="2">
        <f>YEAR(Sheet1[[#This Row],[policy_end_date]])</f>
        <v>2024</v>
      </c>
      <c r="S1349" s="2" t="str">
        <f>TEXT(Sheet1[[#This Row],[policy_end_date]],"mmm")</f>
        <v>Mar</v>
      </c>
      <c r="T1349" s="2" t="str">
        <f>IF(Sheet1[[#This Row],[status]]="Active","Active","Inactive")</f>
        <v>Inactive</v>
      </c>
      <c r="U1349" s="6">
        <f>Sheet1[[#This Row],[coverage_amount]]/Sheet1[[#This Row],[annual_premium]]</f>
        <v>4.7398092557399201</v>
      </c>
    </row>
    <row r="1350" spans="1:21" x14ac:dyDescent="0.3">
      <c r="A1350" s="2" t="s">
        <v>2692</v>
      </c>
      <c r="B1350" s="2" t="s">
        <v>1647</v>
      </c>
      <c r="C1350" s="2" t="s">
        <v>35</v>
      </c>
      <c r="D1350" s="51">
        <v>829408.33</v>
      </c>
      <c r="E1350" s="51">
        <v>45415.48</v>
      </c>
      <c r="F1350" s="1">
        <v>44286</v>
      </c>
      <c r="G1350" s="1">
        <v>45042</v>
      </c>
      <c r="H1350" s="2" t="s">
        <v>36</v>
      </c>
      <c r="I1350" s="2" t="s">
        <v>29</v>
      </c>
      <c r="J1350">
        <f>Sheet1[[#This Row],[policy_end_date]]-Sheet1[[#This Row],[policy_start_date]]</f>
        <v>756</v>
      </c>
      <c r="K1350" s="5">
        <f>(Sheet1[[#This Row],[policy_end_date]]-Sheet1[[#This Row],[policy_start_date]])/365</f>
        <v>2.0712328767123287</v>
      </c>
      <c r="L1350" s="2" t="str">
        <f>IF(Sheet1[[#This Row],[coverage_amount]]&lt;300000,"Low",IF(Sheet1[[#This Row],[coverage_amount]]&lt;700000,"Medium","High"))</f>
        <v>High</v>
      </c>
      <c r="M1350" s="2" t="str">
        <f>IF(Sheet1[[#This Row],[annual_premium]]&lt;15000,"Low",IF(Sheet1[[#This Row],[annual_premium]]&lt;35000,"Medium","High"))</f>
        <v>High</v>
      </c>
      <c r="N1350" s="2">
        <f>YEAR(Sheet1[[#This Row],[policy_start_date]])</f>
        <v>2021</v>
      </c>
      <c r="O1350" s="2" t="str">
        <f>TEXT(Sheet1[[#This Row],[policy_start_date]],"mmm")</f>
        <v>Mar</v>
      </c>
      <c r="P1350" s="2" t="str">
        <f>"Q"&amp;ROUNDUP(MONTH(Sheet1[[#This Row],[policy_start_date]])/3,0)</f>
        <v>Q1</v>
      </c>
      <c r="Q1350" s="2">
        <f ca="1">DATEDIF(Sheet1[[#This Row],[policy_start_date]],TODAY(),"D")</f>
        <v>1946</v>
      </c>
      <c r="R1350" s="2">
        <f>YEAR(Sheet1[[#This Row],[policy_end_date]])</f>
        <v>2023</v>
      </c>
      <c r="S1350" s="2" t="str">
        <f>TEXT(Sheet1[[#This Row],[policy_end_date]],"mmm")</f>
        <v>Apr</v>
      </c>
      <c r="T1350" s="2" t="str">
        <f>IF(Sheet1[[#This Row],[status]]="Active","Active","Inactive")</f>
        <v>Inactive</v>
      </c>
      <c r="U1350" s="6">
        <f>Sheet1[[#This Row],[coverage_amount]]/Sheet1[[#This Row],[annual_premium]]</f>
        <v>18.262678936785427</v>
      </c>
    </row>
    <row r="1351" spans="1:21" x14ac:dyDescent="0.3">
      <c r="A1351" s="2" t="s">
        <v>2693</v>
      </c>
      <c r="B1351" s="2" t="s">
        <v>2694</v>
      </c>
      <c r="C1351" s="2" t="s">
        <v>27</v>
      </c>
      <c r="D1351" s="51">
        <v>463559.36</v>
      </c>
      <c r="E1351" s="51">
        <v>38774.550000000003</v>
      </c>
      <c r="F1351" s="1">
        <v>44984</v>
      </c>
      <c r="G1351" s="1">
        <v>45621</v>
      </c>
      <c r="H1351" s="2" t="s">
        <v>559</v>
      </c>
      <c r="I1351" s="2" t="s">
        <v>13</v>
      </c>
      <c r="J1351">
        <f>Sheet1[[#This Row],[policy_end_date]]-Sheet1[[#This Row],[policy_start_date]]</f>
        <v>637</v>
      </c>
      <c r="K1351" s="5">
        <f>(Sheet1[[#This Row],[policy_end_date]]-Sheet1[[#This Row],[policy_start_date]])/365</f>
        <v>1.7452054794520548</v>
      </c>
      <c r="L1351" s="2" t="str">
        <f>IF(Sheet1[[#This Row],[coverage_amount]]&lt;300000,"Low",IF(Sheet1[[#This Row],[coverage_amount]]&lt;700000,"Medium","High"))</f>
        <v>Medium</v>
      </c>
      <c r="M1351" s="2" t="str">
        <f>IF(Sheet1[[#This Row],[annual_premium]]&lt;15000,"Low",IF(Sheet1[[#This Row],[annual_premium]]&lt;35000,"Medium","High"))</f>
        <v>High</v>
      </c>
      <c r="N1351" s="2">
        <f>YEAR(Sheet1[[#This Row],[policy_start_date]])</f>
        <v>2023</v>
      </c>
      <c r="O1351" s="2" t="str">
        <f>TEXT(Sheet1[[#This Row],[policy_start_date]],"mmm")</f>
        <v>Feb</v>
      </c>
      <c r="P1351" s="2" t="str">
        <f>"Q"&amp;ROUNDUP(MONTH(Sheet1[[#This Row],[policy_start_date]])/3,0)</f>
        <v>Q1</v>
      </c>
      <c r="Q1351" s="2">
        <f ca="1">DATEDIF(Sheet1[[#This Row],[policy_start_date]],TODAY(),"D")</f>
        <v>1248</v>
      </c>
      <c r="R1351" s="2">
        <f>YEAR(Sheet1[[#This Row],[policy_end_date]])</f>
        <v>2024</v>
      </c>
      <c r="S1351" s="2" t="str">
        <f>TEXT(Sheet1[[#This Row],[policy_end_date]],"mmm")</f>
        <v>Nov</v>
      </c>
      <c r="T1351" s="2" t="str">
        <f>IF(Sheet1[[#This Row],[status]]="Active","Active","Inactive")</f>
        <v>Active</v>
      </c>
      <c r="U1351" s="6">
        <f>Sheet1[[#This Row],[coverage_amount]]/Sheet1[[#This Row],[annual_premium]]</f>
        <v>11.955247965482512</v>
      </c>
    </row>
    <row r="1352" spans="1:21" x14ac:dyDescent="0.3">
      <c r="A1352" s="2" t="s">
        <v>2695</v>
      </c>
      <c r="B1352" s="2" t="s">
        <v>2696</v>
      </c>
      <c r="C1352" s="2" t="s">
        <v>11</v>
      </c>
      <c r="D1352" s="51">
        <v>693273.05</v>
      </c>
      <c r="E1352" s="51">
        <v>39056.83</v>
      </c>
      <c r="F1352" s="1">
        <v>44117</v>
      </c>
      <c r="G1352" s="1">
        <v>45561</v>
      </c>
      <c r="H1352" s="2" t="s">
        <v>804</v>
      </c>
      <c r="I1352" s="2" t="s">
        <v>29</v>
      </c>
      <c r="J1352">
        <f>Sheet1[[#This Row],[policy_end_date]]-Sheet1[[#This Row],[policy_start_date]]</f>
        <v>1444</v>
      </c>
      <c r="K1352" s="5">
        <f>(Sheet1[[#This Row],[policy_end_date]]-Sheet1[[#This Row],[policy_start_date]])/365</f>
        <v>3.956164383561644</v>
      </c>
      <c r="L1352" s="2" t="str">
        <f>IF(Sheet1[[#This Row],[coverage_amount]]&lt;300000,"Low",IF(Sheet1[[#This Row],[coverage_amount]]&lt;700000,"Medium","High"))</f>
        <v>Medium</v>
      </c>
      <c r="M1352" s="2" t="str">
        <f>IF(Sheet1[[#This Row],[annual_premium]]&lt;15000,"Low",IF(Sheet1[[#This Row],[annual_premium]]&lt;35000,"Medium","High"))</f>
        <v>High</v>
      </c>
      <c r="N1352" s="2">
        <f>YEAR(Sheet1[[#This Row],[policy_start_date]])</f>
        <v>2020</v>
      </c>
      <c r="O1352" s="2" t="str">
        <f>TEXT(Sheet1[[#This Row],[policy_start_date]],"mmm")</f>
        <v>Oct</v>
      </c>
      <c r="P1352" s="2" t="str">
        <f>"Q"&amp;ROUNDUP(MONTH(Sheet1[[#This Row],[policy_start_date]])/3,0)</f>
        <v>Q4</v>
      </c>
      <c r="Q1352" s="2">
        <f ca="1">DATEDIF(Sheet1[[#This Row],[policy_start_date]],TODAY(),"D")</f>
        <v>2115</v>
      </c>
      <c r="R1352" s="2">
        <f>YEAR(Sheet1[[#This Row],[policy_end_date]])</f>
        <v>2024</v>
      </c>
      <c r="S1352" s="2" t="str">
        <f>TEXT(Sheet1[[#This Row],[policy_end_date]],"mmm")</f>
        <v>Sep</v>
      </c>
      <c r="T1352" s="2" t="str">
        <f>IF(Sheet1[[#This Row],[status]]="Active","Active","Inactive")</f>
        <v>Inactive</v>
      </c>
      <c r="U1352" s="6">
        <f>Sheet1[[#This Row],[coverage_amount]]/Sheet1[[#This Row],[annual_premium]]</f>
        <v>17.750366581209995</v>
      </c>
    </row>
    <row r="1353" spans="1:21" x14ac:dyDescent="0.3">
      <c r="A1353" s="2" t="s">
        <v>2697</v>
      </c>
      <c r="B1353" s="2" t="s">
        <v>2698</v>
      </c>
      <c r="C1353" s="2" t="s">
        <v>39</v>
      </c>
      <c r="D1353" s="51">
        <v>129203.64</v>
      </c>
      <c r="E1353" s="51">
        <v>22059.56</v>
      </c>
      <c r="F1353" s="1">
        <v>44122</v>
      </c>
      <c r="G1353" s="1">
        <v>44515</v>
      </c>
      <c r="H1353" s="2" t="s">
        <v>383</v>
      </c>
      <c r="I1353" s="2" t="s">
        <v>18</v>
      </c>
      <c r="J1353">
        <f>Sheet1[[#This Row],[policy_end_date]]-Sheet1[[#This Row],[policy_start_date]]</f>
        <v>393</v>
      </c>
      <c r="K1353" s="5">
        <f>(Sheet1[[#This Row],[policy_end_date]]-Sheet1[[#This Row],[policy_start_date]])/365</f>
        <v>1.0767123287671232</v>
      </c>
      <c r="L1353" s="2" t="str">
        <f>IF(Sheet1[[#This Row],[coverage_amount]]&lt;300000,"Low",IF(Sheet1[[#This Row],[coverage_amount]]&lt;700000,"Medium","High"))</f>
        <v>Low</v>
      </c>
      <c r="M1353" s="2" t="str">
        <f>IF(Sheet1[[#This Row],[annual_premium]]&lt;15000,"Low",IF(Sheet1[[#This Row],[annual_premium]]&lt;35000,"Medium","High"))</f>
        <v>Medium</v>
      </c>
      <c r="N1353" s="2">
        <f>YEAR(Sheet1[[#This Row],[policy_start_date]])</f>
        <v>2020</v>
      </c>
      <c r="O1353" s="2" t="str">
        <f>TEXT(Sheet1[[#This Row],[policy_start_date]],"mmm")</f>
        <v>Oct</v>
      </c>
      <c r="P1353" s="2" t="str">
        <f>"Q"&amp;ROUNDUP(MONTH(Sheet1[[#This Row],[policy_start_date]])/3,0)</f>
        <v>Q4</v>
      </c>
      <c r="Q1353" s="2">
        <f ca="1">DATEDIF(Sheet1[[#This Row],[policy_start_date]],TODAY(),"D")</f>
        <v>2110</v>
      </c>
      <c r="R1353" s="2">
        <f>YEAR(Sheet1[[#This Row],[policy_end_date]])</f>
        <v>2021</v>
      </c>
      <c r="S1353" s="2" t="str">
        <f>TEXT(Sheet1[[#This Row],[policy_end_date]],"mmm")</f>
        <v>Nov</v>
      </c>
      <c r="T1353" s="2" t="str">
        <f>IF(Sheet1[[#This Row],[status]]="Active","Active","Inactive")</f>
        <v>Inactive</v>
      </c>
      <c r="U1353" s="6">
        <f>Sheet1[[#This Row],[coverage_amount]]/Sheet1[[#This Row],[annual_premium]]</f>
        <v>5.8570361330869698</v>
      </c>
    </row>
    <row r="1354" spans="1:21" x14ac:dyDescent="0.3">
      <c r="A1354" s="2" t="s">
        <v>2699</v>
      </c>
      <c r="B1354" s="2" t="s">
        <v>2700</v>
      </c>
      <c r="C1354" s="2" t="s">
        <v>16</v>
      </c>
      <c r="D1354" s="51">
        <v>882467.27</v>
      </c>
      <c r="E1354" s="51">
        <v>31889.07</v>
      </c>
      <c r="F1354" s="1">
        <v>44581</v>
      </c>
      <c r="G1354" s="1">
        <v>45148</v>
      </c>
      <c r="H1354" s="2" t="s">
        <v>713</v>
      </c>
      <c r="I1354" s="2" t="s">
        <v>18</v>
      </c>
      <c r="J1354">
        <f>Sheet1[[#This Row],[policy_end_date]]-Sheet1[[#This Row],[policy_start_date]]</f>
        <v>567</v>
      </c>
      <c r="K1354" s="5">
        <f>(Sheet1[[#This Row],[policy_end_date]]-Sheet1[[#This Row],[policy_start_date]])/365</f>
        <v>1.5534246575342465</v>
      </c>
      <c r="L1354" s="2" t="str">
        <f>IF(Sheet1[[#This Row],[coverage_amount]]&lt;300000,"Low",IF(Sheet1[[#This Row],[coverage_amount]]&lt;700000,"Medium","High"))</f>
        <v>High</v>
      </c>
      <c r="M1354" s="2" t="str">
        <f>IF(Sheet1[[#This Row],[annual_premium]]&lt;15000,"Low",IF(Sheet1[[#This Row],[annual_premium]]&lt;35000,"Medium","High"))</f>
        <v>Medium</v>
      </c>
      <c r="N1354" s="2">
        <f>YEAR(Sheet1[[#This Row],[policy_start_date]])</f>
        <v>2022</v>
      </c>
      <c r="O1354" s="2" t="str">
        <f>TEXT(Sheet1[[#This Row],[policy_start_date]],"mmm")</f>
        <v>Jan</v>
      </c>
      <c r="P1354" s="2" t="str">
        <f>"Q"&amp;ROUNDUP(MONTH(Sheet1[[#This Row],[policy_start_date]])/3,0)</f>
        <v>Q1</v>
      </c>
      <c r="Q1354" s="2">
        <f ca="1">DATEDIF(Sheet1[[#This Row],[policy_start_date]],TODAY(),"D")</f>
        <v>1651</v>
      </c>
      <c r="R1354" s="2">
        <f>YEAR(Sheet1[[#This Row],[policy_end_date]])</f>
        <v>2023</v>
      </c>
      <c r="S1354" s="2" t="str">
        <f>TEXT(Sheet1[[#This Row],[policy_end_date]],"mmm")</f>
        <v>Aug</v>
      </c>
      <c r="T1354" s="2" t="str">
        <f>IF(Sheet1[[#This Row],[status]]="Active","Active","Inactive")</f>
        <v>Inactive</v>
      </c>
      <c r="U1354" s="6">
        <f>Sheet1[[#This Row],[coverage_amount]]/Sheet1[[#This Row],[annual_premium]]</f>
        <v>27.673032484170911</v>
      </c>
    </row>
    <row r="1355" spans="1:21" x14ac:dyDescent="0.3">
      <c r="A1355" s="2" t="s">
        <v>2701</v>
      </c>
      <c r="B1355" s="2" t="s">
        <v>794</v>
      </c>
      <c r="C1355" s="2" t="s">
        <v>27</v>
      </c>
      <c r="D1355" s="51">
        <v>121610.12</v>
      </c>
      <c r="E1355" s="51">
        <v>23257.26</v>
      </c>
      <c r="F1355" s="1">
        <v>44591</v>
      </c>
      <c r="G1355" s="1">
        <v>45481</v>
      </c>
      <c r="H1355" s="2" t="s">
        <v>12</v>
      </c>
      <c r="I1355" s="2" t="s">
        <v>29</v>
      </c>
      <c r="J1355">
        <f>Sheet1[[#This Row],[policy_end_date]]-Sheet1[[#This Row],[policy_start_date]]</f>
        <v>890</v>
      </c>
      <c r="K1355" s="5">
        <f>(Sheet1[[#This Row],[policy_end_date]]-Sheet1[[#This Row],[policy_start_date]])/365</f>
        <v>2.4383561643835616</v>
      </c>
      <c r="L1355" s="2" t="str">
        <f>IF(Sheet1[[#This Row],[coverage_amount]]&lt;300000,"Low",IF(Sheet1[[#This Row],[coverage_amount]]&lt;700000,"Medium","High"))</f>
        <v>Low</v>
      </c>
      <c r="M1355" s="2" t="str">
        <f>IF(Sheet1[[#This Row],[annual_premium]]&lt;15000,"Low",IF(Sheet1[[#This Row],[annual_premium]]&lt;35000,"Medium","High"))</f>
        <v>Medium</v>
      </c>
      <c r="N1355" s="2">
        <f>YEAR(Sheet1[[#This Row],[policy_start_date]])</f>
        <v>2022</v>
      </c>
      <c r="O1355" s="2" t="str">
        <f>TEXT(Sheet1[[#This Row],[policy_start_date]],"mmm")</f>
        <v>Jan</v>
      </c>
      <c r="P1355" s="2" t="str">
        <f>"Q"&amp;ROUNDUP(MONTH(Sheet1[[#This Row],[policy_start_date]])/3,0)</f>
        <v>Q1</v>
      </c>
      <c r="Q1355" s="2">
        <f ca="1">DATEDIF(Sheet1[[#This Row],[policy_start_date]],TODAY(),"D")</f>
        <v>1641</v>
      </c>
      <c r="R1355" s="2">
        <f>YEAR(Sheet1[[#This Row],[policy_end_date]])</f>
        <v>2024</v>
      </c>
      <c r="S1355" s="2" t="str">
        <f>TEXT(Sheet1[[#This Row],[policy_end_date]],"mmm")</f>
        <v>Jul</v>
      </c>
      <c r="T1355" s="2" t="str">
        <f>IF(Sheet1[[#This Row],[status]]="Active","Active","Inactive")</f>
        <v>Inactive</v>
      </c>
      <c r="U1355" s="6">
        <f>Sheet1[[#This Row],[coverage_amount]]/Sheet1[[#This Row],[annual_premium]]</f>
        <v>5.2289100263745603</v>
      </c>
    </row>
    <row r="1356" spans="1:21" x14ac:dyDescent="0.3">
      <c r="A1356" s="2" t="s">
        <v>2702</v>
      </c>
      <c r="B1356" s="2" t="s">
        <v>2703</v>
      </c>
      <c r="C1356" s="2" t="s">
        <v>16</v>
      </c>
      <c r="D1356" s="51">
        <v>916941.41</v>
      </c>
      <c r="E1356" s="51">
        <v>35310.800000000003</v>
      </c>
      <c r="F1356" s="1">
        <v>44983</v>
      </c>
      <c r="G1356" s="1">
        <v>45241</v>
      </c>
      <c r="H1356" s="2" t="s">
        <v>17</v>
      </c>
      <c r="I1356" s="2" t="s">
        <v>18</v>
      </c>
      <c r="J1356">
        <f>Sheet1[[#This Row],[policy_end_date]]-Sheet1[[#This Row],[policy_start_date]]</f>
        <v>258</v>
      </c>
      <c r="K1356" s="5">
        <f>(Sheet1[[#This Row],[policy_end_date]]-Sheet1[[#This Row],[policy_start_date]])/365</f>
        <v>0.70684931506849313</v>
      </c>
      <c r="L1356" s="2" t="str">
        <f>IF(Sheet1[[#This Row],[coverage_amount]]&lt;300000,"Low",IF(Sheet1[[#This Row],[coverage_amount]]&lt;700000,"Medium","High"))</f>
        <v>High</v>
      </c>
      <c r="M1356" s="2" t="str">
        <f>IF(Sheet1[[#This Row],[annual_premium]]&lt;15000,"Low",IF(Sheet1[[#This Row],[annual_premium]]&lt;35000,"Medium","High"))</f>
        <v>High</v>
      </c>
      <c r="N1356" s="2">
        <f>YEAR(Sheet1[[#This Row],[policy_start_date]])</f>
        <v>2023</v>
      </c>
      <c r="O1356" s="2" t="str">
        <f>TEXT(Sheet1[[#This Row],[policy_start_date]],"mmm")</f>
        <v>Feb</v>
      </c>
      <c r="P1356" s="2" t="str">
        <f>"Q"&amp;ROUNDUP(MONTH(Sheet1[[#This Row],[policy_start_date]])/3,0)</f>
        <v>Q1</v>
      </c>
      <c r="Q1356" s="2">
        <f ca="1">DATEDIF(Sheet1[[#This Row],[policy_start_date]],TODAY(),"D")</f>
        <v>1249</v>
      </c>
      <c r="R1356" s="2">
        <f>YEAR(Sheet1[[#This Row],[policy_end_date]])</f>
        <v>2023</v>
      </c>
      <c r="S1356" s="2" t="str">
        <f>TEXT(Sheet1[[#This Row],[policy_end_date]],"mmm")</f>
        <v>Nov</v>
      </c>
      <c r="T1356" s="2" t="str">
        <f>IF(Sheet1[[#This Row],[status]]="Active","Active","Inactive")</f>
        <v>Inactive</v>
      </c>
      <c r="U1356" s="6">
        <f>Sheet1[[#This Row],[coverage_amount]]/Sheet1[[#This Row],[annual_premium]]</f>
        <v>25.967732535088413</v>
      </c>
    </row>
    <row r="1357" spans="1:21" x14ac:dyDescent="0.3">
      <c r="A1357" s="2" t="s">
        <v>2704</v>
      </c>
      <c r="B1357" s="2" t="s">
        <v>277</v>
      </c>
      <c r="C1357" s="2" t="s">
        <v>39</v>
      </c>
      <c r="D1357" s="51">
        <v>352233.99</v>
      </c>
      <c r="E1357" s="51">
        <v>18711.27</v>
      </c>
      <c r="F1357" s="1">
        <v>45460</v>
      </c>
      <c r="G1357" s="1">
        <v>45497</v>
      </c>
      <c r="H1357" s="2" t="s">
        <v>733</v>
      </c>
      <c r="I1357" s="2" t="s">
        <v>29</v>
      </c>
      <c r="J1357">
        <f>Sheet1[[#This Row],[policy_end_date]]-Sheet1[[#This Row],[policy_start_date]]</f>
        <v>37</v>
      </c>
      <c r="K1357" s="5">
        <f>(Sheet1[[#This Row],[policy_end_date]]-Sheet1[[#This Row],[policy_start_date]])/365</f>
        <v>0.10136986301369863</v>
      </c>
      <c r="L1357" s="2" t="str">
        <f>IF(Sheet1[[#This Row],[coverage_amount]]&lt;300000,"Low",IF(Sheet1[[#This Row],[coverage_amount]]&lt;700000,"Medium","High"))</f>
        <v>Medium</v>
      </c>
      <c r="M1357" s="2" t="str">
        <f>IF(Sheet1[[#This Row],[annual_premium]]&lt;15000,"Low",IF(Sheet1[[#This Row],[annual_premium]]&lt;35000,"Medium","High"))</f>
        <v>Medium</v>
      </c>
      <c r="N1357" s="2">
        <f>YEAR(Sheet1[[#This Row],[policy_start_date]])</f>
        <v>2024</v>
      </c>
      <c r="O1357" s="2" t="str">
        <f>TEXT(Sheet1[[#This Row],[policy_start_date]],"mmm")</f>
        <v>Jun</v>
      </c>
      <c r="P1357" s="2" t="str">
        <f>"Q"&amp;ROUNDUP(MONTH(Sheet1[[#This Row],[policy_start_date]])/3,0)</f>
        <v>Q2</v>
      </c>
      <c r="Q1357" s="2">
        <f ca="1">DATEDIF(Sheet1[[#This Row],[policy_start_date]],TODAY(),"D")</f>
        <v>772</v>
      </c>
      <c r="R1357" s="2">
        <f>YEAR(Sheet1[[#This Row],[policy_end_date]])</f>
        <v>2024</v>
      </c>
      <c r="S1357" s="2" t="str">
        <f>TEXT(Sheet1[[#This Row],[policy_end_date]],"mmm")</f>
        <v>Jul</v>
      </c>
      <c r="T1357" s="2" t="str">
        <f>IF(Sheet1[[#This Row],[status]]="Active","Active","Inactive")</f>
        <v>Inactive</v>
      </c>
      <c r="U1357" s="6">
        <f>Sheet1[[#This Row],[coverage_amount]]/Sheet1[[#This Row],[annual_premium]]</f>
        <v>18.824697094318022</v>
      </c>
    </row>
    <row r="1358" spans="1:21" x14ac:dyDescent="0.3">
      <c r="A1358" s="2" t="s">
        <v>2705</v>
      </c>
      <c r="B1358" s="2" t="s">
        <v>2074</v>
      </c>
      <c r="C1358" s="2" t="s">
        <v>16</v>
      </c>
      <c r="D1358" s="51">
        <v>422830.84</v>
      </c>
      <c r="E1358" s="51">
        <v>3498.49</v>
      </c>
      <c r="F1358" s="1">
        <v>45390</v>
      </c>
      <c r="G1358" s="1">
        <v>45660</v>
      </c>
      <c r="H1358" s="2" t="s">
        <v>389</v>
      </c>
      <c r="I1358" s="2" t="s">
        <v>29</v>
      </c>
      <c r="J1358">
        <f>Sheet1[[#This Row],[policy_end_date]]-Sheet1[[#This Row],[policy_start_date]]</f>
        <v>270</v>
      </c>
      <c r="K1358" s="5">
        <f>(Sheet1[[#This Row],[policy_end_date]]-Sheet1[[#This Row],[policy_start_date]])/365</f>
        <v>0.73972602739726023</v>
      </c>
      <c r="L1358" s="2" t="str">
        <f>IF(Sheet1[[#This Row],[coverage_amount]]&lt;300000,"Low",IF(Sheet1[[#This Row],[coverage_amount]]&lt;700000,"Medium","High"))</f>
        <v>Medium</v>
      </c>
      <c r="M1358" s="2" t="str">
        <f>IF(Sheet1[[#This Row],[annual_premium]]&lt;15000,"Low",IF(Sheet1[[#This Row],[annual_premium]]&lt;35000,"Medium","High"))</f>
        <v>Low</v>
      </c>
      <c r="N1358" s="2">
        <f>YEAR(Sheet1[[#This Row],[policy_start_date]])</f>
        <v>2024</v>
      </c>
      <c r="O1358" s="2" t="str">
        <f>TEXT(Sheet1[[#This Row],[policy_start_date]],"mmm")</f>
        <v>Apr</v>
      </c>
      <c r="P1358" s="2" t="str">
        <f>"Q"&amp;ROUNDUP(MONTH(Sheet1[[#This Row],[policy_start_date]])/3,0)</f>
        <v>Q2</v>
      </c>
      <c r="Q1358" s="2">
        <f ca="1">DATEDIF(Sheet1[[#This Row],[policy_start_date]],TODAY(),"D")</f>
        <v>842</v>
      </c>
      <c r="R1358" s="2">
        <f>YEAR(Sheet1[[#This Row],[policy_end_date]])</f>
        <v>2025</v>
      </c>
      <c r="S1358" s="2" t="str">
        <f>TEXT(Sheet1[[#This Row],[policy_end_date]],"mmm")</f>
        <v>Jan</v>
      </c>
      <c r="T1358" s="2" t="str">
        <f>IF(Sheet1[[#This Row],[status]]="Active","Active","Inactive")</f>
        <v>Inactive</v>
      </c>
      <c r="U1358" s="6">
        <f>Sheet1[[#This Row],[coverage_amount]]/Sheet1[[#This Row],[annual_premium]]</f>
        <v>120.86095429742548</v>
      </c>
    </row>
    <row r="1359" spans="1:21" x14ac:dyDescent="0.3">
      <c r="A1359" s="2" t="s">
        <v>2706</v>
      </c>
      <c r="B1359" s="2" t="s">
        <v>1240</v>
      </c>
      <c r="C1359" s="2" t="s">
        <v>11</v>
      </c>
      <c r="D1359" s="51">
        <v>173851.06</v>
      </c>
      <c r="E1359" s="51">
        <v>34598.43</v>
      </c>
      <c r="F1359" s="1">
        <v>44111</v>
      </c>
      <c r="G1359" s="1">
        <v>44297</v>
      </c>
      <c r="H1359" s="2" t="s">
        <v>537</v>
      </c>
      <c r="I1359" s="2" t="s">
        <v>29</v>
      </c>
      <c r="J1359">
        <f>Sheet1[[#This Row],[policy_end_date]]-Sheet1[[#This Row],[policy_start_date]]</f>
        <v>186</v>
      </c>
      <c r="K1359" s="5">
        <f>(Sheet1[[#This Row],[policy_end_date]]-Sheet1[[#This Row],[policy_start_date]])/365</f>
        <v>0.50958904109589043</v>
      </c>
      <c r="L1359" s="2" t="str">
        <f>IF(Sheet1[[#This Row],[coverage_amount]]&lt;300000,"Low",IF(Sheet1[[#This Row],[coverage_amount]]&lt;700000,"Medium","High"))</f>
        <v>Low</v>
      </c>
      <c r="M1359" s="2" t="str">
        <f>IF(Sheet1[[#This Row],[annual_premium]]&lt;15000,"Low",IF(Sheet1[[#This Row],[annual_premium]]&lt;35000,"Medium","High"))</f>
        <v>Medium</v>
      </c>
      <c r="N1359" s="2">
        <f>YEAR(Sheet1[[#This Row],[policy_start_date]])</f>
        <v>2020</v>
      </c>
      <c r="O1359" s="2" t="str">
        <f>TEXT(Sheet1[[#This Row],[policy_start_date]],"mmm")</f>
        <v>Oct</v>
      </c>
      <c r="P1359" s="2" t="str">
        <f>"Q"&amp;ROUNDUP(MONTH(Sheet1[[#This Row],[policy_start_date]])/3,0)</f>
        <v>Q4</v>
      </c>
      <c r="Q1359" s="2">
        <f ca="1">DATEDIF(Sheet1[[#This Row],[policy_start_date]],TODAY(),"D")</f>
        <v>2121</v>
      </c>
      <c r="R1359" s="2">
        <f>YEAR(Sheet1[[#This Row],[policy_end_date]])</f>
        <v>2021</v>
      </c>
      <c r="S1359" s="2" t="str">
        <f>TEXT(Sheet1[[#This Row],[policy_end_date]],"mmm")</f>
        <v>Apr</v>
      </c>
      <c r="T1359" s="2" t="str">
        <f>IF(Sheet1[[#This Row],[status]]="Active","Active","Inactive")</f>
        <v>Inactive</v>
      </c>
      <c r="U1359" s="6">
        <f>Sheet1[[#This Row],[coverage_amount]]/Sheet1[[#This Row],[annual_premium]]</f>
        <v>5.0248251148968315</v>
      </c>
    </row>
    <row r="1360" spans="1:21" x14ac:dyDescent="0.3">
      <c r="A1360" s="2" t="s">
        <v>2707</v>
      </c>
      <c r="B1360" s="2" t="s">
        <v>1985</v>
      </c>
      <c r="C1360" s="2" t="s">
        <v>27</v>
      </c>
      <c r="D1360" s="51">
        <v>717855.27</v>
      </c>
      <c r="E1360" s="51">
        <v>11140.95</v>
      </c>
      <c r="F1360" s="1">
        <v>44848</v>
      </c>
      <c r="G1360" s="1">
        <v>45215</v>
      </c>
      <c r="H1360" s="2" t="s">
        <v>1128</v>
      </c>
      <c r="I1360" s="2" t="s">
        <v>13</v>
      </c>
      <c r="J1360">
        <f>Sheet1[[#This Row],[policy_end_date]]-Sheet1[[#This Row],[policy_start_date]]</f>
        <v>367</v>
      </c>
      <c r="K1360" s="5">
        <f>(Sheet1[[#This Row],[policy_end_date]]-Sheet1[[#This Row],[policy_start_date]])/365</f>
        <v>1.0054794520547945</v>
      </c>
      <c r="L1360" s="2" t="str">
        <f>IF(Sheet1[[#This Row],[coverage_amount]]&lt;300000,"Low",IF(Sheet1[[#This Row],[coverage_amount]]&lt;700000,"Medium","High"))</f>
        <v>High</v>
      </c>
      <c r="M1360" s="2" t="str">
        <f>IF(Sheet1[[#This Row],[annual_premium]]&lt;15000,"Low",IF(Sheet1[[#This Row],[annual_premium]]&lt;35000,"Medium","High"))</f>
        <v>Low</v>
      </c>
      <c r="N1360" s="2">
        <f>YEAR(Sheet1[[#This Row],[policy_start_date]])</f>
        <v>2022</v>
      </c>
      <c r="O1360" s="2" t="str">
        <f>TEXT(Sheet1[[#This Row],[policy_start_date]],"mmm")</f>
        <v>Oct</v>
      </c>
      <c r="P1360" s="2" t="str">
        <f>"Q"&amp;ROUNDUP(MONTH(Sheet1[[#This Row],[policy_start_date]])/3,0)</f>
        <v>Q4</v>
      </c>
      <c r="Q1360" s="2">
        <f ca="1">DATEDIF(Sheet1[[#This Row],[policy_start_date]],TODAY(),"D")</f>
        <v>1384</v>
      </c>
      <c r="R1360" s="2">
        <f>YEAR(Sheet1[[#This Row],[policy_end_date]])</f>
        <v>2023</v>
      </c>
      <c r="S1360" s="2" t="str">
        <f>TEXT(Sheet1[[#This Row],[policy_end_date]],"mmm")</f>
        <v>Oct</v>
      </c>
      <c r="T1360" s="2" t="str">
        <f>IF(Sheet1[[#This Row],[status]]="Active","Active","Inactive")</f>
        <v>Active</v>
      </c>
      <c r="U1360" s="6">
        <f>Sheet1[[#This Row],[coverage_amount]]/Sheet1[[#This Row],[annual_premium]]</f>
        <v>64.433936962287774</v>
      </c>
    </row>
    <row r="1361" spans="1:21" x14ac:dyDescent="0.3">
      <c r="A1361" s="2" t="s">
        <v>2708</v>
      </c>
      <c r="B1361" s="2" t="s">
        <v>2709</v>
      </c>
      <c r="C1361" s="2" t="s">
        <v>35</v>
      </c>
      <c r="D1361" s="51">
        <v>443027.18</v>
      </c>
      <c r="E1361" s="51">
        <v>18569.87</v>
      </c>
      <c r="F1361" s="1">
        <v>45098</v>
      </c>
      <c r="G1361" s="1">
        <v>45107</v>
      </c>
      <c r="H1361" s="2" t="s">
        <v>348</v>
      </c>
      <c r="I1361" s="2" t="s">
        <v>13</v>
      </c>
      <c r="J1361">
        <f>Sheet1[[#This Row],[policy_end_date]]-Sheet1[[#This Row],[policy_start_date]]</f>
        <v>9</v>
      </c>
      <c r="K1361" s="5">
        <f>(Sheet1[[#This Row],[policy_end_date]]-Sheet1[[#This Row],[policy_start_date]])/365</f>
        <v>2.4657534246575342E-2</v>
      </c>
      <c r="L1361" s="2" t="str">
        <f>IF(Sheet1[[#This Row],[coverage_amount]]&lt;300000,"Low",IF(Sheet1[[#This Row],[coverage_amount]]&lt;700000,"Medium","High"))</f>
        <v>Medium</v>
      </c>
      <c r="M1361" s="2" t="str">
        <f>IF(Sheet1[[#This Row],[annual_premium]]&lt;15000,"Low",IF(Sheet1[[#This Row],[annual_premium]]&lt;35000,"Medium","High"))</f>
        <v>Medium</v>
      </c>
      <c r="N1361" s="2">
        <f>YEAR(Sheet1[[#This Row],[policy_start_date]])</f>
        <v>2023</v>
      </c>
      <c r="O1361" s="2" t="str">
        <f>TEXT(Sheet1[[#This Row],[policy_start_date]],"mmm")</f>
        <v>Jun</v>
      </c>
      <c r="P1361" s="2" t="str">
        <f>"Q"&amp;ROUNDUP(MONTH(Sheet1[[#This Row],[policy_start_date]])/3,0)</f>
        <v>Q2</v>
      </c>
      <c r="Q1361" s="2">
        <f ca="1">DATEDIF(Sheet1[[#This Row],[policy_start_date]],TODAY(),"D")</f>
        <v>1134</v>
      </c>
      <c r="R1361" s="2">
        <f>YEAR(Sheet1[[#This Row],[policy_end_date]])</f>
        <v>2023</v>
      </c>
      <c r="S1361" s="2" t="str">
        <f>TEXT(Sheet1[[#This Row],[policy_end_date]],"mmm")</f>
        <v>Jun</v>
      </c>
      <c r="T1361" s="2" t="str">
        <f>IF(Sheet1[[#This Row],[status]]="Active","Active","Inactive")</f>
        <v>Active</v>
      </c>
      <c r="U1361" s="6">
        <f>Sheet1[[#This Row],[coverage_amount]]/Sheet1[[#This Row],[annual_premium]]</f>
        <v>23.857311871327049</v>
      </c>
    </row>
    <row r="1362" spans="1:21" x14ac:dyDescent="0.3">
      <c r="A1362" s="2" t="s">
        <v>2710</v>
      </c>
      <c r="B1362" s="2" t="s">
        <v>2711</v>
      </c>
      <c r="C1362" s="2" t="s">
        <v>39</v>
      </c>
      <c r="D1362" s="51">
        <v>511204.5</v>
      </c>
      <c r="E1362" s="51">
        <v>45310.48</v>
      </c>
      <c r="F1362" s="1">
        <v>45039</v>
      </c>
      <c r="G1362" s="1">
        <v>45806</v>
      </c>
      <c r="H1362" s="2" t="s">
        <v>266</v>
      </c>
      <c r="I1362" s="2" t="s">
        <v>29</v>
      </c>
      <c r="J1362">
        <f>Sheet1[[#This Row],[policy_end_date]]-Sheet1[[#This Row],[policy_start_date]]</f>
        <v>767</v>
      </c>
      <c r="K1362" s="5">
        <f>(Sheet1[[#This Row],[policy_end_date]]-Sheet1[[#This Row],[policy_start_date]])/365</f>
        <v>2.1013698630136988</v>
      </c>
      <c r="L1362" s="2" t="str">
        <f>IF(Sheet1[[#This Row],[coverage_amount]]&lt;300000,"Low",IF(Sheet1[[#This Row],[coverage_amount]]&lt;700000,"Medium","High"))</f>
        <v>Medium</v>
      </c>
      <c r="M1362" s="2" t="str">
        <f>IF(Sheet1[[#This Row],[annual_premium]]&lt;15000,"Low",IF(Sheet1[[#This Row],[annual_premium]]&lt;35000,"Medium","High"))</f>
        <v>High</v>
      </c>
      <c r="N1362" s="2">
        <f>YEAR(Sheet1[[#This Row],[policy_start_date]])</f>
        <v>2023</v>
      </c>
      <c r="O1362" s="2" t="str">
        <f>TEXT(Sheet1[[#This Row],[policy_start_date]],"mmm")</f>
        <v>Apr</v>
      </c>
      <c r="P1362" s="2" t="str">
        <f>"Q"&amp;ROUNDUP(MONTH(Sheet1[[#This Row],[policy_start_date]])/3,0)</f>
        <v>Q2</v>
      </c>
      <c r="Q1362" s="2">
        <f ca="1">DATEDIF(Sheet1[[#This Row],[policy_start_date]],TODAY(),"D")</f>
        <v>1193</v>
      </c>
      <c r="R1362" s="2">
        <f>YEAR(Sheet1[[#This Row],[policy_end_date]])</f>
        <v>2025</v>
      </c>
      <c r="S1362" s="2" t="str">
        <f>TEXT(Sheet1[[#This Row],[policy_end_date]],"mmm")</f>
        <v>May</v>
      </c>
      <c r="T1362" s="2" t="str">
        <f>IF(Sheet1[[#This Row],[status]]="Active","Active","Inactive")</f>
        <v>Inactive</v>
      </c>
      <c r="U1362" s="6">
        <f>Sheet1[[#This Row],[coverage_amount]]/Sheet1[[#This Row],[annual_premium]]</f>
        <v>11.282257438014339</v>
      </c>
    </row>
    <row r="1363" spans="1:21" x14ac:dyDescent="0.3">
      <c r="A1363" s="2" t="s">
        <v>2712</v>
      </c>
      <c r="B1363" s="2" t="s">
        <v>2713</v>
      </c>
      <c r="C1363" s="2" t="s">
        <v>27</v>
      </c>
      <c r="D1363" s="51">
        <v>392216.27</v>
      </c>
      <c r="E1363" s="51">
        <v>21961.24</v>
      </c>
      <c r="F1363" s="1">
        <v>44293</v>
      </c>
      <c r="G1363" s="1">
        <v>44421</v>
      </c>
      <c r="H1363" s="2" t="s">
        <v>1449</v>
      </c>
      <c r="I1363" s="2" t="s">
        <v>29</v>
      </c>
      <c r="J1363">
        <f>Sheet1[[#This Row],[policy_end_date]]-Sheet1[[#This Row],[policy_start_date]]</f>
        <v>128</v>
      </c>
      <c r="K1363" s="5">
        <f>(Sheet1[[#This Row],[policy_end_date]]-Sheet1[[#This Row],[policy_start_date]])/365</f>
        <v>0.35068493150684932</v>
      </c>
      <c r="L1363" s="2" t="str">
        <f>IF(Sheet1[[#This Row],[coverage_amount]]&lt;300000,"Low",IF(Sheet1[[#This Row],[coverage_amount]]&lt;700000,"Medium","High"))</f>
        <v>Medium</v>
      </c>
      <c r="M1363" s="2" t="str">
        <f>IF(Sheet1[[#This Row],[annual_premium]]&lt;15000,"Low",IF(Sheet1[[#This Row],[annual_premium]]&lt;35000,"Medium","High"))</f>
        <v>Medium</v>
      </c>
      <c r="N1363" s="2">
        <f>YEAR(Sheet1[[#This Row],[policy_start_date]])</f>
        <v>2021</v>
      </c>
      <c r="O1363" s="2" t="str">
        <f>TEXT(Sheet1[[#This Row],[policy_start_date]],"mmm")</f>
        <v>Apr</v>
      </c>
      <c r="P1363" s="2" t="str">
        <f>"Q"&amp;ROUNDUP(MONTH(Sheet1[[#This Row],[policy_start_date]])/3,0)</f>
        <v>Q2</v>
      </c>
      <c r="Q1363" s="2">
        <f ca="1">DATEDIF(Sheet1[[#This Row],[policy_start_date]],TODAY(),"D")</f>
        <v>1939</v>
      </c>
      <c r="R1363" s="2">
        <f>YEAR(Sheet1[[#This Row],[policy_end_date]])</f>
        <v>2021</v>
      </c>
      <c r="S1363" s="2" t="str">
        <f>TEXT(Sheet1[[#This Row],[policy_end_date]],"mmm")</f>
        <v>Aug</v>
      </c>
      <c r="T1363" s="2" t="str">
        <f>IF(Sheet1[[#This Row],[status]]="Active","Active","Inactive")</f>
        <v>Inactive</v>
      </c>
      <c r="U1363" s="6">
        <f>Sheet1[[#This Row],[coverage_amount]]/Sheet1[[#This Row],[annual_premium]]</f>
        <v>17.859477424772006</v>
      </c>
    </row>
    <row r="1364" spans="1:21" x14ac:dyDescent="0.3">
      <c r="A1364" s="2" t="s">
        <v>2714</v>
      </c>
      <c r="B1364" s="2" t="s">
        <v>2715</v>
      </c>
      <c r="C1364" s="2" t="s">
        <v>11</v>
      </c>
      <c r="D1364" s="51">
        <v>574310.37</v>
      </c>
      <c r="E1364" s="51">
        <v>10796.16</v>
      </c>
      <c r="F1364" s="1">
        <v>45483</v>
      </c>
      <c r="G1364" s="1">
        <v>45548</v>
      </c>
      <c r="H1364" s="2" t="s">
        <v>193</v>
      </c>
      <c r="I1364" s="2" t="s">
        <v>18</v>
      </c>
      <c r="J1364">
        <f>Sheet1[[#This Row],[policy_end_date]]-Sheet1[[#This Row],[policy_start_date]]</f>
        <v>65</v>
      </c>
      <c r="K1364" s="5">
        <f>(Sheet1[[#This Row],[policy_end_date]]-Sheet1[[#This Row],[policy_start_date]])/365</f>
        <v>0.17808219178082191</v>
      </c>
      <c r="L1364" s="2" t="str">
        <f>IF(Sheet1[[#This Row],[coverage_amount]]&lt;300000,"Low",IF(Sheet1[[#This Row],[coverage_amount]]&lt;700000,"Medium","High"))</f>
        <v>Medium</v>
      </c>
      <c r="M1364" s="2" t="str">
        <f>IF(Sheet1[[#This Row],[annual_premium]]&lt;15000,"Low",IF(Sheet1[[#This Row],[annual_premium]]&lt;35000,"Medium","High"))</f>
        <v>Low</v>
      </c>
      <c r="N1364" s="2">
        <f>YEAR(Sheet1[[#This Row],[policy_start_date]])</f>
        <v>2024</v>
      </c>
      <c r="O1364" s="2" t="str">
        <f>TEXT(Sheet1[[#This Row],[policy_start_date]],"mmm")</f>
        <v>Jul</v>
      </c>
      <c r="P1364" s="2" t="str">
        <f>"Q"&amp;ROUNDUP(MONTH(Sheet1[[#This Row],[policy_start_date]])/3,0)</f>
        <v>Q3</v>
      </c>
      <c r="Q1364" s="2">
        <f ca="1">DATEDIF(Sheet1[[#This Row],[policy_start_date]],TODAY(),"D")</f>
        <v>749</v>
      </c>
      <c r="R1364" s="2">
        <f>YEAR(Sheet1[[#This Row],[policy_end_date]])</f>
        <v>2024</v>
      </c>
      <c r="S1364" s="2" t="str">
        <f>TEXT(Sheet1[[#This Row],[policy_end_date]],"mmm")</f>
        <v>Sep</v>
      </c>
      <c r="T1364" s="2" t="str">
        <f>IF(Sheet1[[#This Row],[status]]="Active","Active","Inactive")</f>
        <v>Inactive</v>
      </c>
      <c r="U1364" s="6">
        <f>Sheet1[[#This Row],[coverage_amount]]/Sheet1[[#This Row],[annual_premium]]</f>
        <v>53.195800173394986</v>
      </c>
    </row>
    <row r="1365" spans="1:21" x14ac:dyDescent="0.3">
      <c r="A1365" s="2" t="s">
        <v>2716</v>
      </c>
      <c r="B1365" s="2" t="s">
        <v>908</v>
      </c>
      <c r="C1365" s="2" t="s">
        <v>11</v>
      </c>
      <c r="D1365" s="51">
        <v>412497.78</v>
      </c>
      <c r="E1365" s="51">
        <v>5641.75</v>
      </c>
      <c r="F1365" s="1">
        <v>45353</v>
      </c>
      <c r="G1365" s="1">
        <v>45593</v>
      </c>
      <c r="H1365" s="2" t="s">
        <v>1050</v>
      </c>
      <c r="I1365" s="2" t="s">
        <v>18</v>
      </c>
      <c r="J1365">
        <f>Sheet1[[#This Row],[policy_end_date]]-Sheet1[[#This Row],[policy_start_date]]</f>
        <v>240</v>
      </c>
      <c r="K1365" s="5">
        <f>(Sheet1[[#This Row],[policy_end_date]]-Sheet1[[#This Row],[policy_start_date]])/365</f>
        <v>0.65753424657534243</v>
      </c>
      <c r="L1365" s="2" t="str">
        <f>IF(Sheet1[[#This Row],[coverage_amount]]&lt;300000,"Low",IF(Sheet1[[#This Row],[coverage_amount]]&lt;700000,"Medium","High"))</f>
        <v>Medium</v>
      </c>
      <c r="M1365" s="2" t="str">
        <f>IF(Sheet1[[#This Row],[annual_premium]]&lt;15000,"Low",IF(Sheet1[[#This Row],[annual_premium]]&lt;35000,"Medium","High"))</f>
        <v>Low</v>
      </c>
      <c r="N1365" s="2">
        <f>YEAR(Sheet1[[#This Row],[policy_start_date]])</f>
        <v>2024</v>
      </c>
      <c r="O1365" s="2" t="str">
        <f>TEXT(Sheet1[[#This Row],[policy_start_date]],"mmm")</f>
        <v>Mar</v>
      </c>
      <c r="P1365" s="2" t="str">
        <f>"Q"&amp;ROUNDUP(MONTH(Sheet1[[#This Row],[policy_start_date]])/3,0)</f>
        <v>Q1</v>
      </c>
      <c r="Q1365" s="2">
        <f ca="1">DATEDIF(Sheet1[[#This Row],[policy_start_date]],TODAY(),"D")</f>
        <v>879</v>
      </c>
      <c r="R1365" s="2">
        <f>YEAR(Sheet1[[#This Row],[policy_end_date]])</f>
        <v>2024</v>
      </c>
      <c r="S1365" s="2" t="str">
        <f>TEXT(Sheet1[[#This Row],[policy_end_date]],"mmm")</f>
        <v>Oct</v>
      </c>
      <c r="T1365" s="2" t="str">
        <f>IF(Sheet1[[#This Row],[status]]="Active","Active","Inactive")</f>
        <v>Inactive</v>
      </c>
      <c r="U1365" s="6">
        <f>Sheet1[[#This Row],[coverage_amount]]/Sheet1[[#This Row],[annual_premium]]</f>
        <v>73.115217795896669</v>
      </c>
    </row>
    <row r="1366" spans="1:21" x14ac:dyDescent="0.3">
      <c r="A1366" s="2" t="s">
        <v>2717</v>
      </c>
      <c r="B1366" s="2" t="s">
        <v>2718</v>
      </c>
      <c r="C1366" s="2" t="s">
        <v>39</v>
      </c>
      <c r="D1366" s="51">
        <v>218430.83</v>
      </c>
      <c r="E1366" s="51">
        <v>19279.05</v>
      </c>
      <c r="F1366" s="1">
        <v>45358</v>
      </c>
      <c r="G1366" s="1">
        <v>45758</v>
      </c>
      <c r="H1366" s="2" t="s">
        <v>284</v>
      </c>
      <c r="I1366" s="2" t="s">
        <v>29</v>
      </c>
      <c r="J1366">
        <f>Sheet1[[#This Row],[policy_end_date]]-Sheet1[[#This Row],[policy_start_date]]</f>
        <v>400</v>
      </c>
      <c r="K1366" s="5">
        <f>(Sheet1[[#This Row],[policy_end_date]]-Sheet1[[#This Row],[policy_start_date]])/365</f>
        <v>1.095890410958904</v>
      </c>
      <c r="L1366" s="2" t="str">
        <f>IF(Sheet1[[#This Row],[coverage_amount]]&lt;300000,"Low",IF(Sheet1[[#This Row],[coverage_amount]]&lt;700000,"Medium","High"))</f>
        <v>Low</v>
      </c>
      <c r="M1366" s="2" t="str">
        <f>IF(Sheet1[[#This Row],[annual_premium]]&lt;15000,"Low",IF(Sheet1[[#This Row],[annual_premium]]&lt;35000,"Medium","High"))</f>
        <v>Medium</v>
      </c>
      <c r="N1366" s="2">
        <f>YEAR(Sheet1[[#This Row],[policy_start_date]])</f>
        <v>2024</v>
      </c>
      <c r="O1366" s="2" t="str">
        <f>TEXT(Sheet1[[#This Row],[policy_start_date]],"mmm")</f>
        <v>Mar</v>
      </c>
      <c r="P1366" s="2" t="str">
        <f>"Q"&amp;ROUNDUP(MONTH(Sheet1[[#This Row],[policy_start_date]])/3,0)</f>
        <v>Q1</v>
      </c>
      <c r="Q1366" s="2">
        <f ca="1">DATEDIF(Sheet1[[#This Row],[policy_start_date]],TODAY(),"D")</f>
        <v>874</v>
      </c>
      <c r="R1366" s="2">
        <f>YEAR(Sheet1[[#This Row],[policy_end_date]])</f>
        <v>2025</v>
      </c>
      <c r="S1366" s="2" t="str">
        <f>TEXT(Sheet1[[#This Row],[policy_end_date]],"mmm")</f>
        <v>Apr</v>
      </c>
      <c r="T1366" s="2" t="str">
        <f>IF(Sheet1[[#This Row],[status]]="Active","Active","Inactive")</f>
        <v>Inactive</v>
      </c>
      <c r="U1366" s="6">
        <f>Sheet1[[#This Row],[coverage_amount]]/Sheet1[[#This Row],[annual_premium]]</f>
        <v>11.329958167025865</v>
      </c>
    </row>
    <row r="1367" spans="1:21" x14ac:dyDescent="0.3">
      <c r="A1367" s="2" t="s">
        <v>2719</v>
      </c>
      <c r="B1367" s="2" t="s">
        <v>573</v>
      </c>
      <c r="C1367" s="2" t="s">
        <v>16</v>
      </c>
      <c r="D1367" s="51">
        <v>716193.6</v>
      </c>
      <c r="E1367" s="51">
        <v>17454.490000000002</v>
      </c>
      <c r="F1367" s="1">
        <v>45293</v>
      </c>
      <c r="G1367" s="1">
        <v>45483</v>
      </c>
      <c r="H1367" s="2" t="s">
        <v>1027</v>
      </c>
      <c r="I1367" s="2" t="s">
        <v>18</v>
      </c>
      <c r="J1367">
        <f>Sheet1[[#This Row],[policy_end_date]]-Sheet1[[#This Row],[policy_start_date]]</f>
        <v>190</v>
      </c>
      <c r="K1367" s="5">
        <f>(Sheet1[[#This Row],[policy_end_date]]-Sheet1[[#This Row],[policy_start_date]])/365</f>
        <v>0.52054794520547942</v>
      </c>
      <c r="L1367" s="2" t="str">
        <f>IF(Sheet1[[#This Row],[coverage_amount]]&lt;300000,"Low",IF(Sheet1[[#This Row],[coverage_amount]]&lt;700000,"Medium","High"))</f>
        <v>High</v>
      </c>
      <c r="M1367" s="2" t="str">
        <f>IF(Sheet1[[#This Row],[annual_premium]]&lt;15000,"Low",IF(Sheet1[[#This Row],[annual_premium]]&lt;35000,"Medium","High"))</f>
        <v>Medium</v>
      </c>
      <c r="N1367" s="2">
        <f>YEAR(Sheet1[[#This Row],[policy_start_date]])</f>
        <v>2024</v>
      </c>
      <c r="O1367" s="2" t="str">
        <f>TEXT(Sheet1[[#This Row],[policy_start_date]],"mmm")</f>
        <v>Jan</v>
      </c>
      <c r="P1367" s="2" t="str">
        <f>"Q"&amp;ROUNDUP(MONTH(Sheet1[[#This Row],[policy_start_date]])/3,0)</f>
        <v>Q1</v>
      </c>
      <c r="Q1367" s="2">
        <f ca="1">DATEDIF(Sheet1[[#This Row],[policy_start_date]],TODAY(),"D")</f>
        <v>939</v>
      </c>
      <c r="R1367" s="2">
        <f>YEAR(Sheet1[[#This Row],[policy_end_date]])</f>
        <v>2024</v>
      </c>
      <c r="S1367" s="2" t="str">
        <f>TEXT(Sheet1[[#This Row],[policy_end_date]],"mmm")</f>
        <v>Jul</v>
      </c>
      <c r="T1367" s="2" t="str">
        <f>IF(Sheet1[[#This Row],[status]]="Active","Active","Inactive")</f>
        <v>Inactive</v>
      </c>
      <c r="U1367" s="6">
        <f>Sheet1[[#This Row],[coverage_amount]]/Sheet1[[#This Row],[annual_premium]]</f>
        <v>41.032055362259221</v>
      </c>
    </row>
    <row r="1368" spans="1:21" x14ac:dyDescent="0.3">
      <c r="A1368" s="2" t="s">
        <v>2720</v>
      </c>
      <c r="B1368" s="2" t="s">
        <v>1147</v>
      </c>
      <c r="C1368" s="2" t="s">
        <v>27</v>
      </c>
      <c r="D1368" s="51">
        <v>727415.06</v>
      </c>
      <c r="E1368" s="51">
        <v>46296.68</v>
      </c>
      <c r="F1368" s="1">
        <v>44373</v>
      </c>
      <c r="G1368" s="1">
        <v>45266</v>
      </c>
      <c r="H1368" s="2" t="s">
        <v>202</v>
      </c>
      <c r="I1368" s="2" t="s">
        <v>18</v>
      </c>
      <c r="J1368">
        <f>Sheet1[[#This Row],[policy_end_date]]-Sheet1[[#This Row],[policy_start_date]]</f>
        <v>893</v>
      </c>
      <c r="K1368" s="5">
        <f>(Sheet1[[#This Row],[policy_end_date]]-Sheet1[[#This Row],[policy_start_date]])/365</f>
        <v>2.4465753424657533</v>
      </c>
      <c r="L1368" s="2" t="str">
        <f>IF(Sheet1[[#This Row],[coverage_amount]]&lt;300000,"Low",IF(Sheet1[[#This Row],[coverage_amount]]&lt;700000,"Medium","High"))</f>
        <v>High</v>
      </c>
      <c r="M1368" s="2" t="str">
        <f>IF(Sheet1[[#This Row],[annual_premium]]&lt;15000,"Low",IF(Sheet1[[#This Row],[annual_premium]]&lt;35000,"Medium","High"))</f>
        <v>High</v>
      </c>
      <c r="N1368" s="2">
        <f>YEAR(Sheet1[[#This Row],[policy_start_date]])</f>
        <v>2021</v>
      </c>
      <c r="O1368" s="2" t="str">
        <f>TEXT(Sheet1[[#This Row],[policy_start_date]],"mmm")</f>
        <v>Jun</v>
      </c>
      <c r="P1368" s="2" t="str">
        <f>"Q"&amp;ROUNDUP(MONTH(Sheet1[[#This Row],[policy_start_date]])/3,0)</f>
        <v>Q2</v>
      </c>
      <c r="Q1368" s="2">
        <f ca="1">DATEDIF(Sheet1[[#This Row],[policy_start_date]],TODAY(),"D")</f>
        <v>1859</v>
      </c>
      <c r="R1368" s="2">
        <f>YEAR(Sheet1[[#This Row],[policy_end_date]])</f>
        <v>2023</v>
      </c>
      <c r="S1368" s="2" t="str">
        <f>TEXT(Sheet1[[#This Row],[policy_end_date]],"mmm")</f>
        <v>Dec</v>
      </c>
      <c r="T1368" s="2" t="str">
        <f>IF(Sheet1[[#This Row],[status]]="Active","Active","Inactive")</f>
        <v>Inactive</v>
      </c>
      <c r="U1368" s="6">
        <f>Sheet1[[#This Row],[coverage_amount]]/Sheet1[[#This Row],[annual_premium]]</f>
        <v>15.712035074653302</v>
      </c>
    </row>
    <row r="1369" spans="1:21" x14ac:dyDescent="0.3">
      <c r="A1369" s="2" t="s">
        <v>2721</v>
      </c>
      <c r="B1369" s="2" t="s">
        <v>2722</v>
      </c>
      <c r="C1369" s="2" t="s">
        <v>16</v>
      </c>
      <c r="D1369" s="51">
        <v>437853.51</v>
      </c>
      <c r="E1369" s="51">
        <v>4378.91</v>
      </c>
      <c r="F1369" s="1">
        <v>44506</v>
      </c>
      <c r="G1369" s="1">
        <v>45683</v>
      </c>
      <c r="H1369" s="2" t="s">
        <v>1027</v>
      </c>
      <c r="I1369" s="2" t="s">
        <v>29</v>
      </c>
      <c r="J1369">
        <f>Sheet1[[#This Row],[policy_end_date]]-Sheet1[[#This Row],[policy_start_date]]</f>
        <v>1177</v>
      </c>
      <c r="K1369" s="5">
        <f>(Sheet1[[#This Row],[policy_end_date]]-Sheet1[[#This Row],[policy_start_date]])/365</f>
        <v>3.2246575342465755</v>
      </c>
      <c r="L1369" s="2" t="str">
        <f>IF(Sheet1[[#This Row],[coverage_amount]]&lt;300000,"Low",IF(Sheet1[[#This Row],[coverage_amount]]&lt;700000,"Medium","High"))</f>
        <v>Medium</v>
      </c>
      <c r="M1369" s="2" t="str">
        <f>IF(Sheet1[[#This Row],[annual_premium]]&lt;15000,"Low",IF(Sheet1[[#This Row],[annual_premium]]&lt;35000,"Medium","High"))</f>
        <v>Low</v>
      </c>
      <c r="N1369" s="2">
        <f>YEAR(Sheet1[[#This Row],[policy_start_date]])</f>
        <v>2021</v>
      </c>
      <c r="O1369" s="2" t="str">
        <f>TEXT(Sheet1[[#This Row],[policy_start_date]],"mmm")</f>
        <v>Nov</v>
      </c>
      <c r="P1369" s="2" t="str">
        <f>"Q"&amp;ROUNDUP(MONTH(Sheet1[[#This Row],[policy_start_date]])/3,0)</f>
        <v>Q4</v>
      </c>
      <c r="Q1369" s="2">
        <f ca="1">DATEDIF(Sheet1[[#This Row],[policy_start_date]],TODAY(),"D")</f>
        <v>1726</v>
      </c>
      <c r="R1369" s="2">
        <f>YEAR(Sheet1[[#This Row],[policy_end_date]])</f>
        <v>2025</v>
      </c>
      <c r="S1369" s="2" t="str">
        <f>TEXT(Sheet1[[#This Row],[policy_end_date]],"mmm")</f>
        <v>Jan</v>
      </c>
      <c r="T1369" s="2" t="str">
        <f>IF(Sheet1[[#This Row],[status]]="Active","Active","Inactive")</f>
        <v>Inactive</v>
      </c>
      <c r="U1369" s="6">
        <f>Sheet1[[#This Row],[coverage_amount]]/Sheet1[[#This Row],[annual_premium]]</f>
        <v>99.991438508669972</v>
      </c>
    </row>
    <row r="1370" spans="1:21" x14ac:dyDescent="0.3">
      <c r="A1370" s="2" t="s">
        <v>2723</v>
      </c>
      <c r="B1370" s="2" t="s">
        <v>1806</v>
      </c>
      <c r="C1370" s="2" t="s">
        <v>11</v>
      </c>
      <c r="D1370" s="51">
        <v>316728.33</v>
      </c>
      <c r="E1370" s="51">
        <v>39551.760000000002</v>
      </c>
      <c r="F1370" s="1">
        <v>45480</v>
      </c>
      <c r="G1370" s="1">
        <v>45767</v>
      </c>
      <c r="H1370" s="2" t="s">
        <v>1442</v>
      </c>
      <c r="I1370" s="2" t="s">
        <v>29</v>
      </c>
      <c r="J1370">
        <f>Sheet1[[#This Row],[policy_end_date]]-Sheet1[[#This Row],[policy_start_date]]</f>
        <v>287</v>
      </c>
      <c r="K1370" s="5">
        <f>(Sheet1[[#This Row],[policy_end_date]]-Sheet1[[#This Row],[policy_start_date]])/365</f>
        <v>0.78630136986301369</v>
      </c>
      <c r="L1370" s="2" t="str">
        <f>IF(Sheet1[[#This Row],[coverage_amount]]&lt;300000,"Low",IF(Sheet1[[#This Row],[coverage_amount]]&lt;700000,"Medium","High"))</f>
        <v>Medium</v>
      </c>
      <c r="M1370" s="2" t="str">
        <f>IF(Sheet1[[#This Row],[annual_premium]]&lt;15000,"Low",IF(Sheet1[[#This Row],[annual_premium]]&lt;35000,"Medium","High"))</f>
        <v>High</v>
      </c>
      <c r="N1370" s="2">
        <f>YEAR(Sheet1[[#This Row],[policy_start_date]])</f>
        <v>2024</v>
      </c>
      <c r="O1370" s="2" t="str">
        <f>TEXT(Sheet1[[#This Row],[policy_start_date]],"mmm")</f>
        <v>Jul</v>
      </c>
      <c r="P1370" s="2" t="str">
        <f>"Q"&amp;ROUNDUP(MONTH(Sheet1[[#This Row],[policy_start_date]])/3,0)</f>
        <v>Q3</v>
      </c>
      <c r="Q1370" s="2">
        <f ca="1">DATEDIF(Sheet1[[#This Row],[policy_start_date]],TODAY(),"D")</f>
        <v>752</v>
      </c>
      <c r="R1370" s="2">
        <f>YEAR(Sheet1[[#This Row],[policy_end_date]])</f>
        <v>2025</v>
      </c>
      <c r="S1370" s="2" t="str">
        <f>TEXT(Sheet1[[#This Row],[policy_end_date]],"mmm")</f>
        <v>Apr</v>
      </c>
      <c r="T1370" s="2" t="str">
        <f>IF(Sheet1[[#This Row],[status]]="Active","Active","Inactive")</f>
        <v>Inactive</v>
      </c>
      <c r="U1370" s="6">
        <f>Sheet1[[#This Row],[coverage_amount]]/Sheet1[[#This Row],[annual_premium]]</f>
        <v>8.0079452848621653</v>
      </c>
    </row>
    <row r="1371" spans="1:21" x14ac:dyDescent="0.3">
      <c r="A1371" s="2" t="s">
        <v>2724</v>
      </c>
      <c r="B1371" s="2" t="s">
        <v>812</v>
      </c>
      <c r="C1371" s="2" t="s">
        <v>35</v>
      </c>
      <c r="D1371" s="51">
        <v>568787.12</v>
      </c>
      <c r="E1371" s="51">
        <v>45840.04</v>
      </c>
      <c r="F1371" s="1">
        <v>44543</v>
      </c>
      <c r="G1371" s="1">
        <v>45049</v>
      </c>
      <c r="H1371" s="2" t="s">
        <v>67</v>
      </c>
      <c r="I1371" s="2" t="s">
        <v>13</v>
      </c>
      <c r="J1371">
        <f>Sheet1[[#This Row],[policy_end_date]]-Sheet1[[#This Row],[policy_start_date]]</f>
        <v>506</v>
      </c>
      <c r="K1371" s="5">
        <f>(Sheet1[[#This Row],[policy_end_date]]-Sheet1[[#This Row],[policy_start_date]])/365</f>
        <v>1.3863013698630138</v>
      </c>
      <c r="L1371" s="2" t="str">
        <f>IF(Sheet1[[#This Row],[coverage_amount]]&lt;300000,"Low",IF(Sheet1[[#This Row],[coverage_amount]]&lt;700000,"Medium","High"))</f>
        <v>Medium</v>
      </c>
      <c r="M1371" s="2" t="str">
        <f>IF(Sheet1[[#This Row],[annual_premium]]&lt;15000,"Low",IF(Sheet1[[#This Row],[annual_premium]]&lt;35000,"Medium","High"))</f>
        <v>High</v>
      </c>
      <c r="N1371" s="2">
        <f>YEAR(Sheet1[[#This Row],[policy_start_date]])</f>
        <v>2021</v>
      </c>
      <c r="O1371" s="2" t="str">
        <f>TEXT(Sheet1[[#This Row],[policy_start_date]],"mmm")</f>
        <v>Dec</v>
      </c>
      <c r="P1371" s="2" t="str">
        <f>"Q"&amp;ROUNDUP(MONTH(Sheet1[[#This Row],[policy_start_date]])/3,0)</f>
        <v>Q4</v>
      </c>
      <c r="Q1371" s="2">
        <f ca="1">DATEDIF(Sheet1[[#This Row],[policy_start_date]],TODAY(),"D")</f>
        <v>1689</v>
      </c>
      <c r="R1371" s="2">
        <f>YEAR(Sheet1[[#This Row],[policy_end_date]])</f>
        <v>2023</v>
      </c>
      <c r="S1371" s="2" t="str">
        <f>TEXT(Sheet1[[#This Row],[policy_end_date]],"mmm")</f>
        <v>May</v>
      </c>
      <c r="T1371" s="2" t="str">
        <f>IF(Sheet1[[#This Row],[status]]="Active","Active","Inactive")</f>
        <v>Active</v>
      </c>
      <c r="U1371" s="6">
        <f>Sheet1[[#This Row],[coverage_amount]]/Sheet1[[#This Row],[annual_premium]]</f>
        <v>12.408085158738954</v>
      </c>
    </row>
    <row r="1372" spans="1:21" x14ac:dyDescent="0.3">
      <c r="A1372" s="2" t="s">
        <v>2725</v>
      </c>
      <c r="B1372" s="2" t="s">
        <v>2726</v>
      </c>
      <c r="C1372" s="2" t="s">
        <v>39</v>
      </c>
      <c r="D1372" s="51">
        <v>870577.92</v>
      </c>
      <c r="E1372" s="51">
        <v>29493.67</v>
      </c>
      <c r="F1372" s="1">
        <v>45027</v>
      </c>
      <c r="G1372" s="1">
        <v>45542</v>
      </c>
      <c r="H1372" s="2" t="s">
        <v>1213</v>
      </c>
      <c r="I1372" s="2" t="s">
        <v>13</v>
      </c>
      <c r="J1372">
        <f>Sheet1[[#This Row],[policy_end_date]]-Sheet1[[#This Row],[policy_start_date]]</f>
        <v>515</v>
      </c>
      <c r="K1372" s="5">
        <f>(Sheet1[[#This Row],[policy_end_date]]-Sheet1[[#This Row],[policy_start_date]])/365</f>
        <v>1.4109589041095891</v>
      </c>
      <c r="L1372" s="2" t="str">
        <f>IF(Sheet1[[#This Row],[coverage_amount]]&lt;300000,"Low",IF(Sheet1[[#This Row],[coverage_amount]]&lt;700000,"Medium","High"))</f>
        <v>High</v>
      </c>
      <c r="M1372" s="2" t="str">
        <f>IF(Sheet1[[#This Row],[annual_premium]]&lt;15000,"Low",IF(Sheet1[[#This Row],[annual_premium]]&lt;35000,"Medium","High"))</f>
        <v>Medium</v>
      </c>
      <c r="N1372" s="2">
        <f>YEAR(Sheet1[[#This Row],[policy_start_date]])</f>
        <v>2023</v>
      </c>
      <c r="O1372" s="2" t="str">
        <f>TEXT(Sheet1[[#This Row],[policy_start_date]],"mmm")</f>
        <v>Apr</v>
      </c>
      <c r="P1372" s="2" t="str">
        <f>"Q"&amp;ROUNDUP(MONTH(Sheet1[[#This Row],[policy_start_date]])/3,0)</f>
        <v>Q2</v>
      </c>
      <c r="Q1372" s="2">
        <f ca="1">DATEDIF(Sheet1[[#This Row],[policy_start_date]],TODAY(),"D")</f>
        <v>1205</v>
      </c>
      <c r="R1372" s="2">
        <f>YEAR(Sheet1[[#This Row],[policy_end_date]])</f>
        <v>2024</v>
      </c>
      <c r="S1372" s="2" t="str">
        <f>TEXT(Sheet1[[#This Row],[policy_end_date]],"mmm")</f>
        <v>Sep</v>
      </c>
      <c r="T1372" s="2" t="str">
        <f>IF(Sheet1[[#This Row],[status]]="Active","Active","Inactive")</f>
        <v>Active</v>
      </c>
      <c r="U1372" s="6">
        <f>Sheet1[[#This Row],[coverage_amount]]/Sheet1[[#This Row],[annual_premium]]</f>
        <v>29.517449676489907</v>
      </c>
    </row>
    <row r="1373" spans="1:21" x14ac:dyDescent="0.3">
      <c r="A1373" s="2" t="s">
        <v>2727</v>
      </c>
      <c r="B1373" s="2" t="s">
        <v>2728</v>
      </c>
      <c r="C1373" s="2" t="s">
        <v>16</v>
      </c>
      <c r="D1373" s="51">
        <v>266137.01</v>
      </c>
      <c r="E1373" s="51">
        <v>18318.439999999999</v>
      </c>
      <c r="F1373" s="1">
        <v>45121</v>
      </c>
      <c r="G1373" s="1">
        <v>45618</v>
      </c>
      <c r="H1373" s="2" t="s">
        <v>219</v>
      </c>
      <c r="I1373" s="2" t="s">
        <v>29</v>
      </c>
      <c r="J1373">
        <f>Sheet1[[#This Row],[policy_end_date]]-Sheet1[[#This Row],[policy_start_date]]</f>
        <v>497</v>
      </c>
      <c r="K1373" s="5">
        <f>(Sheet1[[#This Row],[policy_end_date]]-Sheet1[[#This Row],[policy_start_date]])/365</f>
        <v>1.3616438356164384</v>
      </c>
      <c r="L1373" s="2" t="str">
        <f>IF(Sheet1[[#This Row],[coverage_amount]]&lt;300000,"Low",IF(Sheet1[[#This Row],[coverage_amount]]&lt;700000,"Medium","High"))</f>
        <v>Low</v>
      </c>
      <c r="M1373" s="2" t="str">
        <f>IF(Sheet1[[#This Row],[annual_premium]]&lt;15000,"Low",IF(Sheet1[[#This Row],[annual_premium]]&lt;35000,"Medium","High"))</f>
        <v>Medium</v>
      </c>
      <c r="N1373" s="2">
        <f>YEAR(Sheet1[[#This Row],[policy_start_date]])</f>
        <v>2023</v>
      </c>
      <c r="O1373" s="2" t="str">
        <f>TEXT(Sheet1[[#This Row],[policy_start_date]],"mmm")</f>
        <v>Jul</v>
      </c>
      <c r="P1373" s="2" t="str">
        <f>"Q"&amp;ROUNDUP(MONTH(Sheet1[[#This Row],[policy_start_date]])/3,0)</f>
        <v>Q3</v>
      </c>
      <c r="Q1373" s="2">
        <f ca="1">DATEDIF(Sheet1[[#This Row],[policy_start_date]],TODAY(),"D")</f>
        <v>1111</v>
      </c>
      <c r="R1373" s="2">
        <f>YEAR(Sheet1[[#This Row],[policy_end_date]])</f>
        <v>2024</v>
      </c>
      <c r="S1373" s="2" t="str">
        <f>TEXT(Sheet1[[#This Row],[policy_end_date]],"mmm")</f>
        <v>Nov</v>
      </c>
      <c r="T1373" s="2" t="str">
        <f>IF(Sheet1[[#This Row],[status]]="Active","Active","Inactive")</f>
        <v>Inactive</v>
      </c>
      <c r="U1373" s="6">
        <f>Sheet1[[#This Row],[coverage_amount]]/Sheet1[[#This Row],[annual_premium]]</f>
        <v>14.528366498457293</v>
      </c>
    </row>
    <row r="1374" spans="1:21" x14ac:dyDescent="0.3">
      <c r="A1374" s="2" t="s">
        <v>2729</v>
      </c>
      <c r="B1374" s="2" t="s">
        <v>2730</v>
      </c>
      <c r="C1374" s="2" t="s">
        <v>27</v>
      </c>
      <c r="D1374" s="51">
        <v>565676.53</v>
      </c>
      <c r="E1374" s="51">
        <v>48947.62</v>
      </c>
      <c r="F1374" s="1">
        <v>44463</v>
      </c>
      <c r="G1374" s="1">
        <v>45781</v>
      </c>
      <c r="H1374" s="2" t="s">
        <v>451</v>
      </c>
      <c r="I1374" s="2" t="s">
        <v>29</v>
      </c>
      <c r="J1374">
        <f>Sheet1[[#This Row],[policy_end_date]]-Sheet1[[#This Row],[policy_start_date]]</f>
        <v>1318</v>
      </c>
      <c r="K1374" s="5">
        <f>(Sheet1[[#This Row],[policy_end_date]]-Sheet1[[#This Row],[policy_start_date]])/365</f>
        <v>3.6109589041095891</v>
      </c>
      <c r="L1374" s="2" t="str">
        <f>IF(Sheet1[[#This Row],[coverage_amount]]&lt;300000,"Low",IF(Sheet1[[#This Row],[coverage_amount]]&lt;700000,"Medium","High"))</f>
        <v>Medium</v>
      </c>
      <c r="M1374" s="2" t="str">
        <f>IF(Sheet1[[#This Row],[annual_premium]]&lt;15000,"Low",IF(Sheet1[[#This Row],[annual_premium]]&lt;35000,"Medium","High"))</f>
        <v>High</v>
      </c>
      <c r="N1374" s="2">
        <f>YEAR(Sheet1[[#This Row],[policy_start_date]])</f>
        <v>2021</v>
      </c>
      <c r="O1374" s="2" t="str">
        <f>TEXT(Sheet1[[#This Row],[policy_start_date]],"mmm")</f>
        <v>Sep</v>
      </c>
      <c r="P1374" s="2" t="str">
        <f>"Q"&amp;ROUNDUP(MONTH(Sheet1[[#This Row],[policy_start_date]])/3,0)</f>
        <v>Q3</v>
      </c>
      <c r="Q1374" s="2">
        <f ca="1">DATEDIF(Sheet1[[#This Row],[policy_start_date]],TODAY(),"D")</f>
        <v>1769</v>
      </c>
      <c r="R1374" s="2">
        <f>YEAR(Sheet1[[#This Row],[policy_end_date]])</f>
        <v>2025</v>
      </c>
      <c r="S1374" s="2" t="str">
        <f>TEXT(Sheet1[[#This Row],[policy_end_date]],"mmm")</f>
        <v>May</v>
      </c>
      <c r="T1374" s="2" t="str">
        <f>IF(Sheet1[[#This Row],[status]]="Active","Active","Inactive")</f>
        <v>Inactive</v>
      </c>
      <c r="U1374" s="6">
        <f>Sheet1[[#This Row],[coverage_amount]]/Sheet1[[#This Row],[annual_premium]]</f>
        <v>11.55677293400578</v>
      </c>
    </row>
    <row r="1375" spans="1:21" x14ac:dyDescent="0.3">
      <c r="A1375" s="2" t="s">
        <v>2731</v>
      </c>
      <c r="B1375" s="2" t="s">
        <v>561</v>
      </c>
      <c r="C1375" s="2" t="s">
        <v>35</v>
      </c>
      <c r="D1375" s="51">
        <v>100768.84</v>
      </c>
      <c r="E1375" s="51">
        <v>47511.68</v>
      </c>
      <c r="F1375" s="1">
        <v>45186</v>
      </c>
      <c r="G1375" s="1">
        <v>45762</v>
      </c>
      <c r="H1375" s="2" t="s">
        <v>353</v>
      </c>
      <c r="I1375" s="2" t="s">
        <v>13</v>
      </c>
      <c r="J1375">
        <f>Sheet1[[#This Row],[policy_end_date]]-Sheet1[[#This Row],[policy_start_date]]</f>
        <v>576</v>
      </c>
      <c r="K1375" s="5">
        <f>(Sheet1[[#This Row],[policy_end_date]]-Sheet1[[#This Row],[policy_start_date]])/365</f>
        <v>1.5780821917808219</v>
      </c>
      <c r="L1375" s="2" t="str">
        <f>IF(Sheet1[[#This Row],[coverage_amount]]&lt;300000,"Low",IF(Sheet1[[#This Row],[coverage_amount]]&lt;700000,"Medium","High"))</f>
        <v>Low</v>
      </c>
      <c r="M1375" s="2" t="str">
        <f>IF(Sheet1[[#This Row],[annual_premium]]&lt;15000,"Low",IF(Sheet1[[#This Row],[annual_premium]]&lt;35000,"Medium","High"))</f>
        <v>High</v>
      </c>
      <c r="N1375" s="2">
        <f>YEAR(Sheet1[[#This Row],[policy_start_date]])</f>
        <v>2023</v>
      </c>
      <c r="O1375" s="2" t="str">
        <f>TEXT(Sheet1[[#This Row],[policy_start_date]],"mmm")</f>
        <v>Sep</v>
      </c>
      <c r="P1375" s="2" t="str">
        <f>"Q"&amp;ROUNDUP(MONTH(Sheet1[[#This Row],[policy_start_date]])/3,0)</f>
        <v>Q3</v>
      </c>
      <c r="Q1375" s="2">
        <f ca="1">DATEDIF(Sheet1[[#This Row],[policy_start_date]],TODAY(),"D")</f>
        <v>1046</v>
      </c>
      <c r="R1375" s="2">
        <f>YEAR(Sheet1[[#This Row],[policy_end_date]])</f>
        <v>2025</v>
      </c>
      <c r="S1375" s="2" t="str">
        <f>TEXT(Sheet1[[#This Row],[policy_end_date]],"mmm")</f>
        <v>Apr</v>
      </c>
      <c r="T1375" s="2" t="str">
        <f>IF(Sheet1[[#This Row],[status]]="Active","Active","Inactive")</f>
        <v>Active</v>
      </c>
      <c r="U1375" s="6">
        <f>Sheet1[[#This Row],[coverage_amount]]/Sheet1[[#This Row],[annual_premium]]</f>
        <v>2.1209277381898515</v>
      </c>
    </row>
    <row r="1376" spans="1:21" x14ac:dyDescent="0.3">
      <c r="A1376" s="2" t="s">
        <v>2732</v>
      </c>
      <c r="B1376" s="2" t="s">
        <v>2733</v>
      </c>
      <c r="C1376" s="2" t="s">
        <v>16</v>
      </c>
      <c r="D1376" s="51">
        <v>460744.47</v>
      </c>
      <c r="E1376" s="51">
        <v>46404.01</v>
      </c>
      <c r="F1376" s="1">
        <v>44311</v>
      </c>
      <c r="G1376" s="1">
        <v>45023</v>
      </c>
      <c r="H1376" s="2" t="s">
        <v>377</v>
      </c>
      <c r="I1376" s="2" t="s">
        <v>13</v>
      </c>
      <c r="J1376">
        <f>Sheet1[[#This Row],[policy_end_date]]-Sheet1[[#This Row],[policy_start_date]]</f>
        <v>712</v>
      </c>
      <c r="K1376" s="5">
        <f>(Sheet1[[#This Row],[policy_end_date]]-Sheet1[[#This Row],[policy_start_date]])/365</f>
        <v>1.9506849315068493</v>
      </c>
      <c r="L1376" s="2" t="str">
        <f>IF(Sheet1[[#This Row],[coverage_amount]]&lt;300000,"Low",IF(Sheet1[[#This Row],[coverage_amount]]&lt;700000,"Medium","High"))</f>
        <v>Medium</v>
      </c>
      <c r="M1376" s="2" t="str">
        <f>IF(Sheet1[[#This Row],[annual_premium]]&lt;15000,"Low",IF(Sheet1[[#This Row],[annual_premium]]&lt;35000,"Medium","High"))</f>
        <v>High</v>
      </c>
      <c r="N1376" s="2">
        <f>YEAR(Sheet1[[#This Row],[policy_start_date]])</f>
        <v>2021</v>
      </c>
      <c r="O1376" s="2" t="str">
        <f>TEXT(Sheet1[[#This Row],[policy_start_date]],"mmm")</f>
        <v>Apr</v>
      </c>
      <c r="P1376" s="2" t="str">
        <f>"Q"&amp;ROUNDUP(MONTH(Sheet1[[#This Row],[policy_start_date]])/3,0)</f>
        <v>Q2</v>
      </c>
      <c r="Q1376" s="2">
        <f ca="1">DATEDIF(Sheet1[[#This Row],[policy_start_date]],TODAY(),"D")</f>
        <v>1921</v>
      </c>
      <c r="R1376" s="2">
        <f>YEAR(Sheet1[[#This Row],[policy_end_date]])</f>
        <v>2023</v>
      </c>
      <c r="S1376" s="2" t="str">
        <f>TEXT(Sheet1[[#This Row],[policy_end_date]],"mmm")</f>
        <v>Apr</v>
      </c>
      <c r="T1376" s="2" t="str">
        <f>IF(Sheet1[[#This Row],[status]]="Active","Active","Inactive")</f>
        <v>Active</v>
      </c>
      <c r="U1376" s="6">
        <f>Sheet1[[#This Row],[coverage_amount]]/Sheet1[[#This Row],[annual_premium]]</f>
        <v>9.928979629131188</v>
      </c>
    </row>
    <row r="1377" spans="1:21" x14ac:dyDescent="0.3">
      <c r="A1377" s="2" t="s">
        <v>2734</v>
      </c>
      <c r="B1377" s="2" t="s">
        <v>2735</v>
      </c>
      <c r="C1377" s="2" t="s">
        <v>35</v>
      </c>
      <c r="D1377" s="51">
        <v>941813.14</v>
      </c>
      <c r="E1377" s="51">
        <v>12329.98</v>
      </c>
      <c r="F1377" s="1">
        <v>45178</v>
      </c>
      <c r="G1377" s="1">
        <v>45598</v>
      </c>
      <c r="H1377" s="2" t="s">
        <v>611</v>
      </c>
      <c r="I1377" s="2" t="s">
        <v>18</v>
      </c>
      <c r="J1377">
        <f>Sheet1[[#This Row],[policy_end_date]]-Sheet1[[#This Row],[policy_start_date]]</f>
        <v>420</v>
      </c>
      <c r="K1377" s="5">
        <f>(Sheet1[[#This Row],[policy_end_date]]-Sheet1[[#This Row],[policy_start_date]])/365</f>
        <v>1.1506849315068493</v>
      </c>
      <c r="L1377" s="2" t="str">
        <f>IF(Sheet1[[#This Row],[coverage_amount]]&lt;300000,"Low",IF(Sheet1[[#This Row],[coverage_amount]]&lt;700000,"Medium","High"))</f>
        <v>High</v>
      </c>
      <c r="M1377" s="2" t="str">
        <f>IF(Sheet1[[#This Row],[annual_premium]]&lt;15000,"Low",IF(Sheet1[[#This Row],[annual_premium]]&lt;35000,"Medium","High"))</f>
        <v>Low</v>
      </c>
      <c r="N1377" s="2">
        <f>YEAR(Sheet1[[#This Row],[policy_start_date]])</f>
        <v>2023</v>
      </c>
      <c r="O1377" s="2" t="str">
        <f>TEXT(Sheet1[[#This Row],[policy_start_date]],"mmm")</f>
        <v>Sep</v>
      </c>
      <c r="P1377" s="2" t="str">
        <f>"Q"&amp;ROUNDUP(MONTH(Sheet1[[#This Row],[policy_start_date]])/3,0)</f>
        <v>Q3</v>
      </c>
      <c r="Q1377" s="2">
        <f ca="1">DATEDIF(Sheet1[[#This Row],[policy_start_date]],TODAY(),"D")</f>
        <v>1054</v>
      </c>
      <c r="R1377" s="2">
        <f>YEAR(Sheet1[[#This Row],[policy_end_date]])</f>
        <v>2024</v>
      </c>
      <c r="S1377" s="2" t="str">
        <f>TEXT(Sheet1[[#This Row],[policy_end_date]],"mmm")</f>
        <v>Nov</v>
      </c>
      <c r="T1377" s="2" t="str">
        <f>IF(Sheet1[[#This Row],[status]]="Active","Active","Inactive")</f>
        <v>Inactive</v>
      </c>
      <c r="U1377" s="6">
        <f>Sheet1[[#This Row],[coverage_amount]]/Sheet1[[#This Row],[annual_premium]]</f>
        <v>76.383995756684115</v>
      </c>
    </row>
    <row r="1378" spans="1:21" x14ac:dyDescent="0.3">
      <c r="A1378" s="2" t="s">
        <v>2736</v>
      </c>
      <c r="B1378" s="2" t="s">
        <v>2737</v>
      </c>
      <c r="C1378" s="2" t="s">
        <v>11</v>
      </c>
      <c r="D1378" s="51">
        <v>366328.11</v>
      </c>
      <c r="E1378" s="51">
        <v>21811.06</v>
      </c>
      <c r="F1378" s="1">
        <v>44372</v>
      </c>
      <c r="G1378" s="1">
        <v>45034</v>
      </c>
      <c r="H1378" s="2" t="s">
        <v>1437</v>
      </c>
      <c r="I1378" s="2" t="s">
        <v>13</v>
      </c>
      <c r="J1378">
        <f>Sheet1[[#This Row],[policy_end_date]]-Sheet1[[#This Row],[policy_start_date]]</f>
        <v>662</v>
      </c>
      <c r="K1378" s="5">
        <f>(Sheet1[[#This Row],[policy_end_date]]-Sheet1[[#This Row],[policy_start_date]])/365</f>
        <v>1.8136986301369864</v>
      </c>
      <c r="L1378" s="2" t="str">
        <f>IF(Sheet1[[#This Row],[coverage_amount]]&lt;300000,"Low",IF(Sheet1[[#This Row],[coverage_amount]]&lt;700000,"Medium","High"))</f>
        <v>Medium</v>
      </c>
      <c r="M1378" s="2" t="str">
        <f>IF(Sheet1[[#This Row],[annual_premium]]&lt;15000,"Low",IF(Sheet1[[#This Row],[annual_premium]]&lt;35000,"Medium","High"))</f>
        <v>Medium</v>
      </c>
      <c r="N1378" s="2">
        <f>YEAR(Sheet1[[#This Row],[policy_start_date]])</f>
        <v>2021</v>
      </c>
      <c r="O1378" s="2" t="str">
        <f>TEXT(Sheet1[[#This Row],[policy_start_date]],"mmm")</f>
        <v>Jun</v>
      </c>
      <c r="P1378" s="2" t="str">
        <f>"Q"&amp;ROUNDUP(MONTH(Sheet1[[#This Row],[policy_start_date]])/3,0)</f>
        <v>Q2</v>
      </c>
      <c r="Q1378" s="2">
        <f ca="1">DATEDIF(Sheet1[[#This Row],[policy_start_date]],TODAY(),"D")</f>
        <v>1860</v>
      </c>
      <c r="R1378" s="2">
        <f>YEAR(Sheet1[[#This Row],[policy_end_date]])</f>
        <v>2023</v>
      </c>
      <c r="S1378" s="2" t="str">
        <f>TEXT(Sheet1[[#This Row],[policy_end_date]],"mmm")</f>
        <v>Apr</v>
      </c>
      <c r="T1378" s="2" t="str">
        <f>IF(Sheet1[[#This Row],[status]]="Active","Active","Inactive")</f>
        <v>Active</v>
      </c>
      <c r="U1378" s="6">
        <f>Sheet1[[#This Row],[coverage_amount]]/Sheet1[[#This Row],[annual_premium]]</f>
        <v>16.795520712886031</v>
      </c>
    </row>
    <row r="1379" spans="1:21" x14ac:dyDescent="0.3">
      <c r="A1379" s="2" t="s">
        <v>2738</v>
      </c>
      <c r="B1379" s="2" t="s">
        <v>2739</v>
      </c>
      <c r="C1379" s="2" t="s">
        <v>11</v>
      </c>
      <c r="D1379" s="51">
        <v>743613.45</v>
      </c>
      <c r="E1379" s="51">
        <v>17656.28</v>
      </c>
      <c r="F1379" s="1">
        <v>44656</v>
      </c>
      <c r="G1379" s="1">
        <v>45563</v>
      </c>
      <c r="H1379" s="2" t="s">
        <v>713</v>
      </c>
      <c r="I1379" s="2" t="s">
        <v>18</v>
      </c>
      <c r="J1379">
        <f>Sheet1[[#This Row],[policy_end_date]]-Sheet1[[#This Row],[policy_start_date]]</f>
        <v>907</v>
      </c>
      <c r="K1379" s="5">
        <f>(Sheet1[[#This Row],[policy_end_date]]-Sheet1[[#This Row],[policy_start_date]])/365</f>
        <v>2.484931506849315</v>
      </c>
      <c r="L1379" s="2" t="str">
        <f>IF(Sheet1[[#This Row],[coverage_amount]]&lt;300000,"Low",IF(Sheet1[[#This Row],[coverage_amount]]&lt;700000,"Medium","High"))</f>
        <v>High</v>
      </c>
      <c r="M1379" s="2" t="str">
        <f>IF(Sheet1[[#This Row],[annual_premium]]&lt;15000,"Low",IF(Sheet1[[#This Row],[annual_premium]]&lt;35000,"Medium","High"))</f>
        <v>Medium</v>
      </c>
      <c r="N1379" s="2">
        <f>YEAR(Sheet1[[#This Row],[policy_start_date]])</f>
        <v>2022</v>
      </c>
      <c r="O1379" s="2" t="str">
        <f>TEXT(Sheet1[[#This Row],[policy_start_date]],"mmm")</f>
        <v>Apr</v>
      </c>
      <c r="P1379" s="2" t="str">
        <f>"Q"&amp;ROUNDUP(MONTH(Sheet1[[#This Row],[policy_start_date]])/3,0)</f>
        <v>Q2</v>
      </c>
      <c r="Q1379" s="2">
        <f ca="1">DATEDIF(Sheet1[[#This Row],[policy_start_date]],TODAY(),"D")</f>
        <v>1576</v>
      </c>
      <c r="R1379" s="2">
        <f>YEAR(Sheet1[[#This Row],[policy_end_date]])</f>
        <v>2024</v>
      </c>
      <c r="S1379" s="2" t="str">
        <f>TEXT(Sheet1[[#This Row],[policy_end_date]],"mmm")</f>
        <v>Sep</v>
      </c>
      <c r="T1379" s="2" t="str">
        <f>IF(Sheet1[[#This Row],[status]]="Active","Active","Inactive")</f>
        <v>Inactive</v>
      </c>
      <c r="U1379" s="6">
        <f>Sheet1[[#This Row],[coverage_amount]]/Sheet1[[#This Row],[annual_premium]]</f>
        <v>42.116088439920524</v>
      </c>
    </row>
    <row r="1380" spans="1:21" x14ac:dyDescent="0.3">
      <c r="A1380" s="2" t="s">
        <v>2740</v>
      </c>
      <c r="B1380" s="2" t="s">
        <v>2741</v>
      </c>
      <c r="C1380" s="2" t="s">
        <v>27</v>
      </c>
      <c r="D1380" s="51">
        <v>776797.61</v>
      </c>
      <c r="E1380" s="51">
        <v>4924.07</v>
      </c>
      <c r="F1380" s="1">
        <v>45040</v>
      </c>
      <c r="G1380" s="1">
        <v>45408</v>
      </c>
      <c r="H1380" s="2" t="s">
        <v>537</v>
      </c>
      <c r="I1380" s="2" t="s">
        <v>18</v>
      </c>
      <c r="J1380">
        <f>Sheet1[[#This Row],[policy_end_date]]-Sheet1[[#This Row],[policy_start_date]]</f>
        <v>368</v>
      </c>
      <c r="K1380" s="5">
        <f>(Sheet1[[#This Row],[policy_end_date]]-Sheet1[[#This Row],[policy_start_date]])/365</f>
        <v>1.0082191780821919</v>
      </c>
      <c r="L1380" s="2" t="str">
        <f>IF(Sheet1[[#This Row],[coverage_amount]]&lt;300000,"Low",IF(Sheet1[[#This Row],[coverage_amount]]&lt;700000,"Medium","High"))</f>
        <v>High</v>
      </c>
      <c r="M1380" s="2" t="str">
        <f>IF(Sheet1[[#This Row],[annual_premium]]&lt;15000,"Low",IF(Sheet1[[#This Row],[annual_premium]]&lt;35000,"Medium","High"))</f>
        <v>Low</v>
      </c>
      <c r="N1380" s="2">
        <f>YEAR(Sheet1[[#This Row],[policy_start_date]])</f>
        <v>2023</v>
      </c>
      <c r="O1380" s="2" t="str">
        <f>TEXT(Sheet1[[#This Row],[policy_start_date]],"mmm")</f>
        <v>Apr</v>
      </c>
      <c r="P1380" s="2" t="str">
        <f>"Q"&amp;ROUNDUP(MONTH(Sheet1[[#This Row],[policy_start_date]])/3,0)</f>
        <v>Q2</v>
      </c>
      <c r="Q1380" s="2">
        <f ca="1">DATEDIF(Sheet1[[#This Row],[policy_start_date]],TODAY(),"D")</f>
        <v>1192</v>
      </c>
      <c r="R1380" s="2">
        <f>YEAR(Sheet1[[#This Row],[policy_end_date]])</f>
        <v>2024</v>
      </c>
      <c r="S1380" s="2" t="str">
        <f>TEXT(Sheet1[[#This Row],[policy_end_date]],"mmm")</f>
        <v>Apr</v>
      </c>
      <c r="T1380" s="2" t="str">
        <f>IF(Sheet1[[#This Row],[status]]="Active","Active","Inactive")</f>
        <v>Inactive</v>
      </c>
      <c r="U1380" s="6">
        <f>Sheet1[[#This Row],[coverage_amount]]/Sheet1[[#This Row],[annual_premium]]</f>
        <v>157.75519235104295</v>
      </c>
    </row>
    <row r="1381" spans="1:21" x14ac:dyDescent="0.3">
      <c r="A1381" s="2" t="s">
        <v>2742</v>
      </c>
      <c r="B1381" s="2" t="s">
        <v>2743</v>
      </c>
      <c r="C1381" s="2" t="s">
        <v>39</v>
      </c>
      <c r="D1381" s="51">
        <v>112633.88</v>
      </c>
      <c r="E1381" s="51">
        <v>7433.23</v>
      </c>
      <c r="F1381" s="1">
        <v>44816</v>
      </c>
      <c r="G1381" s="1">
        <v>45595</v>
      </c>
      <c r="H1381" s="2" t="s">
        <v>569</v>
      </c>
      <c r="I1381" s="2" t="s">
        <v>18</v>
      </c>
      <c r="J1381">
        <f>Sheet1[[#This Row],[policy_end_date]]-Sheet1[[#This Row],[policy_start_date]]</f>
        <v>779</v>
      </c>
      <c r="K1381" s="5">
        <f>(Sheet1[[#This Row],[policy_end_date]]-Sheet1[[#This Row],[policy_start_date]])/365</f>
        <v>2.1342465753424658</v>
      </c>
      <c r="L1381" s="2" t="str">
        <f>IF(Sheet1[[#This Row],[coverage_amount]]&lt;300000,"Low",IF(Sheet1[[#This Row],[coverage_amount]]&lt;700000,"Medium","High"))</f>
        <v>Low</v>
      </c>
      <c r="M1381" s="2" t="str">
        <f>IF(Sheet1[[#This Row],[annual_premium]]&lt;15000,"Low",IF(Sheet1[[#This Row],[annual_premium]]&lt;35000,"Medium","High"))</f>
        <v>Low</v>
      </c>
      <c r="N1381" s="2">
        <f>YEAR(Sheet1[[#This Row],[policy_start_date]])</f>
        <v>2022</v>
      </c>
      <c r="O1381" s="2" t="str">
        <f>TEXT(Sheet1[[#This Row],[policy_start_date]],"mmm")</f>
        <v>Sep</v>
      </c>
      <c r="P1381" s="2" t="str">
        <f>"Q"&amp;ROUNDUP(MONTH(Sheet1[[#This Row],[policy_start_date]])/3,0)</f>
        <v>Q3</v>
      </c>
      <c r="Q1381" s="2">
        <f ca="1">DATEDIF(Sheet1[[#This Row],[policy_start_date]],TODAY(),"D")</f>
        <v>1416</v>
      </c>
      <c r="R1381" s="2">
        <f>YEAR(Sheet1[[#This Row],[policy_end_date]])</f>
        <v>2024</v>
      </c>
      <c r="S1381" s="2" t="str">
        <f>TEXT(Sheet1[[#This Row],[policy_end_date]],"mmm")</f>
        <v>Oct</v>
      </c>
      <c r="T1381" s="2" t="str">
        <f>IF(Sheet1[[#This Row],[status]]="Active","Active","Inactive")</f>
        <v>Inactive</v>
      </c>
      <c r="U1381" s="6">
        <f>Sheet1[[#This Row],[coverage_amount]]/Sheet1[[#This Row],[annual_premium]]</f>
        <v>15.152750553931469</v>
      </c>
    </row>
    <row r="1382" spans="1:21" x14ac:dyDescent="0.3">
      <c r="A1382" s="2" t="s">
        <v>2744</v>
      </c>
      <c r="B1382" s="2" t="s">
        <v>2745</v>
      </c>
      <c r="C1382" s="2" t="s">
        <v>11</v>
      </c>
      <c r="D1382" s="51">
        <v>797168.82</v>
      </c>
      <c r="E1382" s="51">
        <v>12650.76</v>
      </c>
      <c r="F1382" s="1">
        <v>45352</v>
      </c>
      <c r="G1382" s="1">
        <v>45744</v>
      </c>
      <c r="H1382" s="2" t="s">
        <v>301</v>
      </c>
      <c r="I1382" s="2" t="s">
        <v>29</v>
      </c>
      <c r="J1382">
        <f>Sheet1[[#This Row],[policy_end_date]]-Sheet1[[#This Row],[policy_start_date]]</f>
        <v>392</v>
      </c>
      <c r="K1382" s="5">
        <f>(Sheet1[[#This Row],[policy_end_date]]-Sheet1[[#This Row],[policy_start_date]])/365</f>
        <v>1.0739726027397261</v>
      </c>
      <c r="L1382" s="2" t="str">
        <f>IF(Sheet1[[#This Row],[coverage_amount]]&lt;300000,"Low",IF(Sheet1[[#This Row],[coverage_amount]]&lt;700000,"Medium","High"))</f>
        <v>High</v>
      </c>
      <c r="M1382" s="2" t="str">
        <f>IF(Sheet1[[#This Row],[annual_premium]]&lt;15000,"Low",IF(Sheet1[[#This Row],[annual_premium]]&lt;35000,"Medium","High"))</f>
        <v>Low</v>
      </c>
      <c r="N1382" s="2">
        <f>YEAR(Sheet1[[#This Row],[policy_start_date]])</f>
        <v>2024</v>
      </c>
      <c r="O1382" s="2" t="str">
        <f>TEXT(Sheet1[[#This Row],[policy_start_date]],"mmm")</f>
        <v>Mar</v>
      </c>
      <c r="P1382" s="2" t="str">
        <f>"Q"&amp;ROUNDUP(MONTH(Sheet1[[#This Row],[policy_start_date]])/3,0)</f>
        <v>Q1</v>
      </c>
      <c r="Q1382" s="2">
        <f ca="1">DATEDIF(Sheet1[[#This Row],[policy_start_date]],TODAY(),"D")</f>
        <v>880</v>
      </c>
      <c r="R1382" s="2">
        <f>YEAR(Sheet1[[#This Row],[policy_end_date]])</f>
        <v>2025</v>
      </c>
      <c r="S1382" s="2" t="str">
        <f>TEXT(Sheet1[[#This Row],[policy_end_date]],"mmm")</f>
        <v>Mar</v>
      </c>
      <c r="T1382" s="2" t="str">
        <f>IF(Sheet1[[#This Row],[status]]="Active","Active","Inactive")</f>
        <v>Inactive</v>
      </c>
      <c r="U1382" s="6">
        <f>Sheet1[[#This Row],[coverage_amount]]/Sheet1[[#This Row],[annual_premium]]</f>
        <v>63.013512231676195</v>
      </c>
    </row>
    <row r="1383" spans="1:21" x14ac:dyDescent="0.3">
      <c r="A1383" s="2" t="s">
        <v>2746</v>
      </c>
      <c r="B1383" s="2" t="s">
        <v>2747</v>
      </c>
      <c r="C1383" s="2" t="s">
        <v>16</v>
      </c>
      <c r="D1383" s="51">
        <v>440980.04</v>
      </c>
      <c r="E1383" s="51">
        <v>7702.37</v>
      </c>
      <c r="F1383" s="1">
        <v>44044</v>
      </c>
      <c r="G1383" s="1">
        <v>45008</v>
      </c>
      <c r="H1383" s="2" t="s">
        <v>196</v>
      </c>
      <c r="I1383" s="2" t="s">
        <v>13</v>
      </c>
      <c r="J1383">
        <f>Sheet1[[#This Row],[policy_end_date]]-Sheet1[[#This Row],[policy_start_date]]</f>
        <v>964</v>
      </c>
      <c r="K1383" s="5">
        <f>(Sheet1[[#This Row],[policy_end_date]]-Sheet1[[#This Row],[policy_start_date]])/365</f>
        <v>2.6410958904109587</v>
      </c>
      <c r="L1383" s="2" t="str">
        <f>IF(Sheet1[[#This Row],[coverage_amount]]&lt;300000,"Low",IF(Sheet1[[#This Row],[coverage_amount]]&lt;700000,"Medium","High"))</f>
        <v>Medium</v>
      </c>
      <c r="M1383" s="2" t="str">
        <f>IF(Sheet1[[#This Row],[annual_premium]]&lt;15000,"Low",IF(Sheet1[[#This Row],[annual_premium]]&lt;35000,"Medium","High"))</f>
        <v>Low</v>
      </c>
      <c r="N1383" s="2">
        <f>YEAR(Sheet1[[#This Row],[policy_start_date]])</f>
        <v>2020</v>
      </c>
      <c r="O1383" s="2" t="str">
        <f>TEXT(Sheet1[[#This Row],[policy_start_date]],"mmm")</f>
        <v>Aug</v>
      </c>
      <c r="P1383" s="2" t="str">
        <f>"Q"&amp;ROUNDUP(MONTH(Sheet1[[#This Row],[policy_start_date]])/3,0)</f>
        <v>Q3</v>
      </c>
      <c r="Q1383" s="2">
        <f ca="1">DATEDIF(Sheet1[[#This Row],[policy_start_date]],TODAY(),"D")</f>
        <v>2188</v>
      </c>
      <c r="R1383" s="2">
        <f>YEAR(Sheet1[[#This Row],[policy_end_date]])</f>
        <v>2023</v>
      </c>
      <c r="S1383" s="2" t="str">
        <f>TEXT(Sheet1[[#This Row],[policy_end_date]],"mmm")</f>
        <v>Mar</v>
      </c>
      <c r="T1383" s="2" t="str">
        <f>IF(Sheet1[[#This Row],[status]]="Active","Active","Inactive")</f>
        <v>Active</v>
      </c>
      <c r="U1383" s="6">
        <f>Sheet1[[#This Row],[coverage_amount]]/Sheet1[[#This Row],[annual_premium]]</f>
        <v>57.252513187499432</v>
      </c>
    </row>
    <row r="1384" spans="1:21" x14ac:dyDescent="0.3">
      <c r="A1384" s="2" t="s">
        <v>2748</v>
      </c>
      <c r="B1384" s="2" t="s">
        <v>300</v>
      </c>
      <c r="C1384" s="2" t="s">
        <v>16</v>
      </c>
      <c r="D1384" s="51">
        <v>931880.38</v>
      </c>
      <c r="E1384" s="51">
        <v>5820.67</v>
      </c>
      <c r="F1384" s="1">
        <v>44538</v>
      </c>
      <c r="G1384" s="1">
        <v>45554</v>
      </c>
      <c r="H1384" s="2" t="s">
        <v>581</v>
      </c>
      <c r="I1384" s="2" t="s">
        <v>29</v>
      </c>
      <c r="J1384">
        <f>Sheet1[[#This Row],[policy_end_date]]-Sheet1[[#This Row],[policy_start_date]]</f>
        <v>1016</v>
      </c>
      <c r="K1384" s="5">
        <f>(Sheet1[[#This Row],[policy_end_date]]-Sheet1[[#This Row],[policy_start_date]])/365</f>
        <v>2.7835616438356166</v>
      </c>
      <c r="L1384" s="2" t="str">
        <f>IF(Sheet1[[#This Row],[coverage_amount]]&lt;300000,"Low",IF(Sheet1[[#This Row],[coverage_amount]]&lt;700000,"Medium","High"))</f>
        <v>High</v>
      </c>
      <c r="M1384" s="2" t="str">
        <f>IF(Sheet1[[#This Row],[annual_premium]]&lt;15000,"Low",IF(Sheet1[[#This Row],[annual_premium]]&lt;35000,"Medium","High"))</f>
        <v>Low</v>
      </c>
      <c r="N1384" s="2">
        <f>YEAR(Sheet1[[#This Row],[policy_start_date]])</f>
        <v>2021</v>
      </c>
      <c r="O1384" s="2" t="str">
        <f>TEXT(Sheet1[[#This Row],[policy_start_date]],"mmm")</f>
        <v>Dec</v>
      </c>
      <c r="P1384" s="2" t="str">
        <f>"Q"&amp;ROUNDUP(MONTH(Sheet1[[#This Row],[policy_start_date]])/3,0)</f>
        <v>Q4</v>
      </c>
      <c r="Q1384" s="2">
        <f ca="1">DATEDIF(Sheet1[[#This Row],[policy_start_date]],TODAY(),"D")</f>
        <v>1694</v>
      </c>
      <c r="R1384" s="2">
        <f>YEAR(Sheet1[[#This Row],[policy_end_date]])</f>
        <v>2024</v>
      </c>
      <c r="S1384" s="2" t="str">
        <f>TEXT(Sheet1[[#This Row],[policy_end_date]],"mmm")</f>
        <v>Sep</v>
      </c>
      <c r="T1384" s="2" t="str">
        <f>IF(Sheet1[[#This Row],[status]]="Active","Active","Inactive")</f>
        <v>Inactive</v>
      </c>
      <c r="U1384" s="6">
        <f>Sheet1[[#This Row],[coverage_amount]]/Sheet1[[#This Row],[annual_premium]]</f>
        <v>160.09847319982063</v>
      </c>
    </row>
    <row r="1385" spans="1:21" x14ac:dyDescent="0.3">
      <c r="A1385" s="2" t="s">
        <v>2749</v>
      </c>
      <c r="B1385" s="2" t="s">
        <v>2750</v>
      </c>
      <c r="C1385" s="2" t="s">
        <v>39</v>
      </c>
      <c r="D1385" s="51">
        <v>891231.34</v>
      </c>
      <c r="E1385" s="51">
        <v>5138.71</v>
      </c>
      <c r="F1385" s="1">
        <v>45217</v>
      </c>
      <c r="G1385" s="1">
        <v>45513</v>
      </c>
      <c r="H1385" s="2" t="s">
        <v>784</v>
      </c>
      <c r="I1385" s="2" t="s">
        <v>13</v>
      </c>
      <c r="J1385">
        <f>Sheet1[[#This Row],[policy_end_date]]-Sheet1[[#This Row],[policy_start_date]]</f>
        <v>296</v>
      </c>
      <c r="K1385" s="5">
        <f>(Sheet1[[#This Row],[policy_end_date]]-Sheet1[[#This Row],[policy_start_date]])/365</f>
        <v>0.81095890410958904</v>
      </c>
      <c r="L1385" s="2" t="str">
        <f>IF(Sheet1[[#This Row],[coverage_amount]]&lt;300000,"Low",IF(Sheet1[[#This Row],[coverage_amount]]&lt;700000,"Medium","High"))</f>
        <v>High</v>
      </c>
      <c r="M1385" s="2" t="str">
        <f>IF(Sheet1[[#This Row],[annual_premium]]&lt;15000,"Low",IF(Sheet1[[#This Row],[annual_premium]]&lt;35000,"Medium","High"))</f>
        <v>Low</v>
      </c>
      <c r="N1385" s="2">
        <f>YEAR(Sheet1[[#This Row],[policy_start_date]])</f>
        <v>2023</v>
      </c>
      <c r="O1385" s="2" t="str">
        <f>TEXT(Sheet1[[#This Row],[policy_start_date]],"mmm")</f>
        <v>Oct</v>
      </c>
      <c r="P1385" s="2" t="str">
        <f>"Q"&amp;ROUNDUP(MONTH(Sheet1[[#This Row],[policy_start_date]])/3,0)</f>
        <v>Q4</v>
      </c>
      <c r="Q1385" s="2">
        <f ca="1">DATEDIF(Sheet1[[#This Row],[policy_start_date]],TODAY(),"D")</f>
        <v>1015</v>
      </c>
      <c r="R1385" s="2">
        <f>YEAR(Sheet1[[#This Row],[policy_end_date]])</f>
        <v>2024</v>
      </c>
      <c r="S1385" s="2" t="str">
        <f>TEXT(Sheet1[[#This Row],[policy_end_date]],"mmm")</f>
        <v>Aug</v>
      </c>
      <c r="T1385" s="2" t="str">
        <f>IF(Sheet1[[#This Row],[status]]="Active","Active","Inactive")</f>
        <v>Active</v>
      </c>
      <c r="U1385" s="6">
        <f>Sheet1[[#This Row],[coverage_amount]]/Sheet1[[#This Row],[annual_premium]]</f>
        <v>173.43483870465545</v>
      </c>
    </row>
    <row r="1386" spans="1:21" x14ac:dyDescent="0.3">
      <c r="A1386" s="2" t="s">
        <v>2751</v>
      </c>
      <c r="B1386" s="2" t="s">
        <v>1103</v>
      </c>
      <c r="C1386" s="2" t="s">
        <v>27</v>
      </c>
      <c r="D1386" s="51">
        <v>763804.52</v>
      </c>
      <c r="E1386" s="51">
        <v>30819.13</v>
      </c>
      <c r="F1386" s="1">
        <v>44911</v>
      </c>
      <c r="G1386" s="1">
        <v>44955</v>
      </c>
      <c r="H1386" s="2" t="s">
        <v>1043</v>
      </c>
      <c r="I1386" s="2" t="s">
        <v>29</v>
      </c>
      <c r="J1386">
        <f>Sheet1[[#This Row],[policy_end_date]]-Sheet1[[#This Row],[policy_start_date]]</f>
        <v>44</v>
      </c>
      <c r="K1386" s="5">
        <f>(Sheet1[[#This Row],[policy_end_date]]-Sheet1[[#This Row],[policy_start_date]])/365</f>
        <v>0.12054794520547946</v>
      </c>
      <c r="L1386" s="2" t="str">
        <f>IF(Sheet1[[#This Row],[coverage_amount]]&lt;300000,"Low",IF(Sheet1[[#This Row],[coverage_amount]]&lt;700000,"Medium","High"))</f>
        <v>High</v>
      </c>
      <c r="M1386" s="2" t="str">
        <f>IF(Sheet1[[#This Row],[annual_premium]]&lt;15000,"Low",IF(Sheet1[[#This Row],[annual_premium]]&lt;35000,"Medium","High"))</f>
        <v>Medium</v>
      </c>
      <c r="N1386" s="2">
        <f>YEAR(Sheet1[[#This Row],[policy_start_date]])</f>
        <v>2022</v>
      </c>
      <c r="O1386" s="2" t="str">
        <f>TEXT(Sheet1[[#This Row],[policy_start_date]],"mmm")</f>
        <v>Dec</v>
      </c>
      <c r="P1386" s="2" t="str">
        <f>"Q"&amp;ROUNDUP(MONTH(Sheet1[[#This Row],[policy_start_date]])/3,0)</f>
        <v>Q4</v>
      </c>
      <c r="Q1386" s="2">
        <f ca="1">DATEDIF(Sheet1[[#This Row],[policy_start_date]],TODAY(),"D")</f>
        <v>1321</v>
      </c>
      <c r="R1386" s="2">
        <f>YEAR(Sheet1[[#This Row],[policy_end_date]])</f>
        <v>2023</v>
      </c>
      <c r="S1386" s="2" t="str">
        <f>TEXT(Sheet1[[#This Row],[policy_end_date]],"mmm")</f>
        <v>Jan</v>
      </c>
      <c r="T1386" s="2" t="str">
        <f>IF(Sheet1[[#This Row],[status]]="Active","Active","Inactive")</f>
        <v>Inactive</v>
      </c>
      <c r="U1386" s="6">
        <f>Sheet1[[#This Row],[coverage_amount]]/Sheet1[[#This Row],[annual_premium]]</f>
        <v>24.783454951518749</v>
      </c>
    </row>
    <row r="1387" spans="1:21" x14ac:dyDescent="0.3">
      <c r="A1387" s="2" t="s">
        <v>2752</v>
      </c>
      <c r="B1387" s="2" t="s">
        <v>573</v>
      </c>
      <c r="C1387" s="2" t="s">
        <v>27</v>
      </c>
      <c r="D1387" s="51">
        <v>607326.89</v>
      </c>
      <c r="E1387" s="51">
        <v>11832.8</v>
      </c>
      <c r="F1387" s="1">
        <v>44567</v>
      </c>
      <c r="G1387" s="1">
        <v>44953</v>
      </c>
      <c r="H1387" s="2" t="s">
        <v>1204</v>
      </c>
      <c r="I1387" s="2" t="s">
        <v>18</v>
      </c>
      <c r="J1387">
        <f>Sheet1[[#This Row],[policy_end_date]]-Sheet1[[#This Row],[policy_start_date]]</f>
        <v>386</v>
      </c>
      <c r="K1387" s="5">
        <f>(Sheet1[[#This Row],[policy_end_date]]-Sheet1[[#This Row],[policy_start_date]])/365</f>
        <v>1.0575342465753426</v>
      </c>
      <c r="L1387" s="2" t="str">
        <f>IF(Sheet1[[#This Row],[coverage_amount]]&lt;300000,"Low",IF(Sheet1[[#This Row],[coverage_amount]]&lt;700000,"Medium","High"))</f>
        <v>Medium</v>
      </c>
      <c r="M1387" s="2" t="str">
        <f>IF(Sheet1[[#This Row],[annual_premium]]&lt;15000,"Low",IF(Sheet1[[#This Row],[annual_premium]]&lt;35000,"Medium","High"))</f>
        <v>Low</v>
      </c>
      <c r="N1387" s="2">
        <f>YEAR(Sheet1[[#This Row],[policy_start_date]])</f>
        <v>2022</v>
      </c>
      <c r="O1387" s="2" t="str">
        <f>TEXT(Sheet1[[#This Row],[policy_start_date]],"mmm")</f>
        <v>Jan</v>
      </c>
      <c r="P1387" s="2" t="str">
        <f>"Q"&amp;ROUNDUP(MONTH(Sheet1[[#This Row],[policy_start_date]])/3,0)</f>
        <v>Q1</v>
      </c>
      <c r="Q1387" s="2">
        <f ca="1">DATEDIF(Sheet1[[#This Row],[policy_start_date]],TODAY(),"D")</f>
        <v>1665</v>
      </c>
      <c r="R1387" s="2">
        <f>YEAR(Sheet1[[#This Row],[policy_end_date]])</f>
        <v>2023</v>
      </c>
      <c r="S1387" s="2" t="str">
        <f>TEXT(Sheet1[[#This Row],[policy_end_date]],"mmm")</f>
        <v>Jan</v>
      </c>
      <c r="T1387" s="2" t="str">
        <f>IF(Sheet1[[#This Row],[status]]="Active","Active","Inactive")</f>
        <v>Inactive</v>
      </c>
      <c r="U1387" s="6">
        <f>Sheet1[[#This Row],[coverage_amount]]/Sheet1[[#This Row],[annual_premium]]</f>
        <v>51.325712426475562</v>
      </c>
    </row>
    <row r="1388" spans="1:21" x14ac:dyDescent="0.3">
      <c r="A1388" s="2" t="s">
        <v>2753</v>
      </c>
      <c r="B1388" s="2" t="s">
        <v>2754</v>
      </c>
      <c r="C1388" s="2" t="s">
        <v>16</v>
      </c>
      <c r="D1388" s="51">
        <v>915340.64</v>
      </c>
      <c r="E1388" s="51">
        <v>45115.040000000001</v>
      </c>
      <c r="F1388" s="1">
        <v>45094</v>
      </c>
      <c r="G1388" s="1">
        <v>45491</v>
      </c>
      <c r="H1388" s="2" t="s">
        <v>1291</v>
      </c>
      <c r="I1388" s="2" t="s">
        <v>18</v>
      </c>
      <c r="J1388">
        <f>Sheet1[[#This Row],[policy_end_date]]-Sheet1[[#This Row],[policy_start_date]]</f>
        <v>397</v>
      </c>
      <c r="K1388" s="5">
        <f>(Sheet1[[#This Row],[policy_end_date]]-Sheet1[[#This Row],[policy_start_date]])/365</f>
        <v>1.0876712328767124</v>
      </c>
      <c r="L1388" s="2" t="str">
        <f>IF(Sheet1[[#This Row],[coverage_amount]]&lt;300000,"Low",IF(Sheet1[[#This Row],[coverage_amount]]&lt;700000,"Medium","High"))</f>
        <v>High</v>
      </c>
      <c r="M1388" s="2" t="str">
        <f>IF(Sheet1[[#This Row],[annual_premium]]&lt;15000,"Low",IF(Sheet1[[#This Row],[annual_premium]]&lt;35000,"Medium","High"))</f>
        <v>High</v>
      </c>
      <c r="N1388" s="2">
        <f>YEAR(Sheet1[[#This Row],[policy_start_date]])</f>
        <v>2023</v>
      </c>
      <c r="O1388" s="2" t="str">
        <f>TEXT(Sheet1[[#This Row],[policy_start_date]],"mmm")</f>
        <v>Jun</v>
      </c>
      <c r="P1388" s="2" t="str">
        <f>"Q"&amp;ROUNDUP(MONTH(Sheet1[[#This Row],[policy_start_date]])/3,0)</f>
        <v>Q2</v>
      </c>
      <c r="Q1388" s="2">
        <f ca="1">DATEDIF(Sheet1[[#This Row],[policy_start_date]],TODAY(),"D")</f>
        <v>1138</v>
      </c>
      <c r="R1388" s="2">
        <f>YEAR(Sheet1[[#This Row],[policy_end_date]])</f>
        <v>2024</v>
      </c>
      <c r="S1388" s="2" t="str">
        <f>TEXT(Sheet1[[#This Row],[policy_end_date]],"mmm")</f>
        <v>Jul</v>
      </c>
      <c r="T1388" s="2" t="str">
        <f>IF(Sheet1[[#This Row],[status]]="Active","Active","Inactive")</f>
        <v>Inactive</v>
      </c>
      <c r="U1388" s="6">
        <f>Sheet1[[#This Row],[coverage_amount]]/Sheet1[[#This Row],[annual_premium]]</f>
        <v>20.289035319485475</v>
      </c>
    </row>
    <row r="1389" spans="1:21" x14ac:dyDescent="0.3">
      <c r="A1389" s="2" t="s">
        <v>2755</v>
      </c>
      <c r="B1389" s="2" t="s">
        <v>1914</v>
      </c>
      <c r="C1389" s="2" t="s">
        <v>39</v>
      </c>
      <c r="D1389" s="51">
        <v>273899.76</v>
      </c>
      <c r="E1389" s="51">
        <v>13816.72</v>
      </c>
      <c r="F1389" s="1">
        <v>44931</v>
      </c>
      <c r="G1389" s="1">
        <v>45411</v>
      </c>
      <c r="H1389" s="2" t="s">
        <v>122</v>
      </c>
      <c r="I1389" s="2" t="s">
        <v>29</v>
      </c>
      <c r="J1389">
        <f>Sheet1[[#This Row],[policy_end_date]]-Sheet1[[#This Row],[policy_start_date]]</f>
        <v>480</v>
      </c>
      <c r="K1389" s="5">
        <f>(Sheet1[[#This Row],[policy_end_date]]-Sheet1[[#This Row],[policy_start_date]])/365</f>
        <v>1.3150684931506849</v>
      </c>
      <c r="L1389" s="2" t="str">
        <f>IF(Sheet1[[#This Row],[coverage_amount]]&lt;300000,"Low",IF(Sheet1[[#This Row],[coverage_amount]]&lt;700000,"Medium","High"))</f>
        <v>Low</v>
      </c>
      <c r="M1389" s="2" t="str">
        <f>IF(Sheet1[[#This Row],[annual_premium]]&lt;15000,"Low",IF(Sheet1[[#This Row],[annual_premium]]&lt;35000,"Medium","High"))</f>
        <v>Low</v>
      </c>
      <c r="N1389" s="2">
        <f>YEAR(Sheet1[[#This Row],[policy_start_date]])</f>
        <v>2023</v>
      </c>
      <c r="O1389" s="2" t="str">
        <f>TEXT(Sheet1[[#This Row],[policy_start_date]],"mmm")</f>
        <v>Jan</v>
      </c>
      <c r="P1389" s="2" t="str">
        <f>"Q"&amp;ROUNDUP(MONTH(Sheet1[[#This Row],[policy_start_date]])/3,0)</f>
        <v>Q1</v>
      </c>
      <c r="Q1389" s="2">
        <f ca="1">DATEDIF(Sheet1[[#This Row],[policy_start_date]],TODAY(),"D")</f>
        <v>1301</v>
      </c>
      <c r="R1389" s="2">
        <f>YEAR(Sheet1[[#This Row],[policy_end_date]])</f>
        <v>2024</v>
      </c>
      <c r="S1389" s="2" t="str">
        <f>TEXT(Sheet1[[#This Row],[policy_end_date]],"mmm")</f>
        <v>Apr</v>
      </c>
      <c r="T1389" s="2" t="str">
        <f>IF(Sheet1[[#This Row],[status]]="Active","Active","Inactive")</f>
        <v>Inactive</v>
      </c>
      <c r="U1389" s="6">
        <f>Sheet1[[#This Row],[coverage_amount]]/Sheet1[[#This Row],[annual_premium]]</f>
        <v>19.823790306237662</v>
      </c>
    </row>
    <row r="1390" spans="1:21" x14ac:dyDescent="0.3">
      <c r="A1390" s="2" t="s">
        <v>2756</v>
      </c>
      <c r="B1390" s="2" t="s">
        <v>2757</v>
      </c>
      <c r="C1390" s="2" t="s">
        <v>27</v>
      </c>
      <c r="D1390" s="51">
        <v>581009.5</v>
      </c>
      <c r="E1390" s="51">
        <v>6936.03</v>
      </c>
      <c r="F1390" s="1">
        <v>44345</v>
      </c>
      <c r="G1390" s="1">
        <v>45589</v>
      </c>
      <c r="H1390" s="2" t="s">
        <v>380</v>
      </c>
      <c r="I1390" s="2" t="s">
        <v>13</v>
      </c>
      <c r="J1390">
        <f>Sheet1[[#This Row],[policy_end_date]]-Sheet1[[#This Row],[policy_start_date]]</f>
        <v>1244</v>
      </c>
      <c r="K1390" s="5">
        <f>(Sheet1[[#This Row],[policy_end_date]]-Sheet1[[#This Row],[policy_start_date]])/365</f>
        <v>3.408219178082192</v>
      </c>
      <c r="L1390" s="2" t="str">
        <f>IF(Sheet1[[#This Row],[coverage_amount]]&lt;300000,"Low",IF(Sheet1[[#This Row],[coverage_amount]]&lt;700000,"Medium","High"))</f>
        <v>Medium</v>
      </c>
      <c r="M1390" s="2" t="str">
        <f>IF(Sheet1[[#This Row],[annual_premium]]&lt;15000,"Low",IF(Sheet1[[#This Row],[annual_premium]]&lt;35000,"Medium","High"))</f>
        <v>Low</v>
      </c>
      <c r="N1390" s="2">
        <f>YEAR(Sheet1[[#This Row],[policy_start_date]])</f>
        <v>2021</v>
      </c>
      <c r="O1390" s="2" t="str">
        <f>TEXT(Sheet1[[#This Row],[policy_start_date]],"mmm")</f>
        <v>May</v>
      </c>
      <c r="P1390" s="2" t="str">
        <f>"Q"&amp;ROUNDUP(MONTH(Sheet1[[#This Row],[policy_start_date]])/3,0)</f>
        <v>Q2</v>
      </c>
      <c r="Q1390" s="2">
        <f ca="1">DATEDIF(Sheet1[[#This Row],[policy_start_date]],TODAY(),"D")</f>
        <v>1887</v>
      </c>
      <c r="R1390" s="2">
        <f>YEAR(Sheet1[[#This Row],[policy_end_date]])</f>
        <v>2024</v>
      </c>
      <c r="S1390" s="2" t="str">
        <f>TEXT(Sheet1[[#This Row],[policy_end_date]],"mmm")</f>
        <v>Oct</v>
      </c>
      <c r="T1390" s="2" t="str">
        <f>IF(Sheet1[[#This Row],[status]]="Active","Active","Inactive")</f>
        <v>Active</v>
      </c>
      <c r="U1390" s="6">
        <f>Sheet1[[#This Row],[coverage_amount]]/Sheet1[[#This Row],[annual_premium]]</f>
        <v>83.766866636966682</v>
      </c>
    </row>
    <row r="1391" spans="1:21" x14ac:dyDescent="0.3">
      <c r="A1391" s="2" t="s">
        <v>2758</v>
      </c>
      <c r="B1391" s="2" t="s">
        <v>1230</v>
      </c>
      <c r="C1391" s="2" t="s">
        <v>11</v>
      </c>
      <c r="D1391" s="51">
        <v>987798.71</v>
      </c>
      <c r="E1391" s="51">
        <v>12541.43</v>
      </c>
      <c r="F1391" s="1">
        <v>44681</v>
      </c>
      <c r="G1391" s="1">
        <v>45380</v>
      </c>
      <c r="H1391" s="2" t="s">
        <v>332</v>
      </c>
      <c r="I1391" s="2" t="s">
        <v>29</v>
      </c>
      <c r="J1391">
        <f>Sheet1[[#This Row],[policy_end_date]]-Sheet1[[#This Row],[policy_start_date]]</f>
        <v>699</v>
      </c>
      <c r="K1391" s="5">
        <f>(Sheet1[[#This Row],[policy_end_date]]-Sheet1[[#This Row],[policy_start_date]])/365</f>
        <v>1.9150684931506849</v>
      </c>
      <c r="L1391" s="2" t="str">
        <f>IF(Sheet1[[#This Row],[coverage_amount]]&lt;300000,"Low",IF(Sheet1[[#This Row],[coverage_amount]]&lt;700000,"Medium","High"))</f>
        <v>High</v>
      </c>
      <c r="M1391" s="2" t="str">
        <f>IF(Sheet1[[#This Row],[annual_premium]]&lt;15000,"Low",IF(Sheet1[[#This Row],[annual_premium]]&lt;35000,"Medium","High"))</f>
        <v>Low</v>
      </c>
      <c r="N1391" s="2">
        <f>YEAR(Sheet1[[#This Row],[policy_start_date]])</f>
        <v>2022</v>
      </c>
      <c r="O1391" s="2" t="str">
        <f>TEXT(Sheet1[[#This Row],[policy_start_date]],"mmm")</f>
        <v>Apr</v>
      </c>
      <c r="P1391" s="2" t="str">
        <f>"Q"&amp;ROUNDUP(MONTH(Sheet1[[#This Row],[policy_start_date]])/3,0)</f>
        <v>Q2</v>
      </c>
      <c r="Q1391" s="2">
        <f ca="1">DATEDIF(Sheet1[[#This Row],[policy_start_date]],TODAY(),"D")</f>
        <v>1551</v>
      </c>
      <c r="R1391" s="2">
        <f>YEAR(Sheet1[[#This Row],[policy_end_date]])</f>
        <v>2024</v>
      </c>
      <c r="S1391" s="2" t="str">
        <f>TEXT(Sheet1[[#This Row],[policy_end_date]],"mmm")</f>
        <v>Mar</v>
      </c>
      <c r="T1391" s="2" t="str">
        <f>IF(Sheet1[[#This Row],[status]]="Active","Active","Inactive")</f>
        <v>Inactive</v>
      </c>
      <c r="U1391" s="6">
        <f>Sheet1[[#This Row],[coverage_amount]]/Sheet1[[#This Row],[annual_premium]]</f>
        <v>78.762845225783664</v>
      </c>
    </row>
    <row r="1392" spans="1:21" x14ac:dyDescent="0.3">
      <c r="A1392" s="2" t="s">
        <v>2759</v>
      </c>
      <c r="B1392" s="2" t="s">
        <v>1232</v>
      </c>
      <c r="C1392" s="2" t="s">
        <v>39</v>
      </c>
      <c r="D1392" s="51">
        <v>486478.12</v>
      </c>
      <c r="E1392" s="51">
        <v>12741.34</v>
      </c>
      <c r="F1392" s="1">
        <v>45047</v>
      </c>
      <c r="G1392" s="1">
        <v>45093</v>
      </c>
      <c r="H1392" s="2" t="s">
        <v>43</v>
      </c>
      <c r="I1392" s="2" t="s">
        <v>13</v>
      </c>
      <c r="J1392">
        <f>Sheet1[[#This Row],[policy_end_date]]-Sheet1[[#This Row],[policy_start_date]]</f>
        <v>46</v>
      </c>
      <c r="K1392" s="5">
        <f>(Sheet1[[#This Row],[policy_end_date]]-Sheet1[[#This Row],[policy_start_date]])/365</f>
        <v>0.12602739726027398</v>
      </c>
      <c r="L1392" s="2" t="str">
        <f>IF(Sheet1[[#This Row],[coverage_amount]]&lt;300000,"Low",IF(Sheet1[[#This Row],[coverage_amount]]&lt;700000,"Medium","High"))</f>
        <v>Medium</v>
      </c>
      <c r="M1392" s="2" t="str">
        <f>IF(Sheet1[[#This Row],[annual_premium]]&lt;15000,"Low",IF(Sheet1[[#This Row],[annual_premium]]&lt;35000,"Medium","High"))</f>
        <v>Low</v>
      </c>
      <c r="N1392" s="2">
        <f>YEAR(Sheet1[[#This Row],[policy_start_date]])</f>
        <v>2023</v>
      </c>
      <c r="O1392" s="2" t="str">
        <f>TEXT(Sheet1[[#This Row],[policy_start_date]],"mmm")</f>
        <v>May</v>
      </c>
      <c r="P1392" s="2" t="str">
        <f>"Q"&amp;ROUNDUP(MONTH(Sheet1[[#This Row],[policy_start_date]])/3,0)</f>
        <v>Q2</v>
      </c>
      <c r="Q1392" s="2">
        <f ca="1">DATEDIF(Sheet1[[#This Row],[policy_start_date]],TODAY(),"D")</f>
        <v>1185</v>
      </c>
      <c r="R1392" s="2">
        <f>YEAR(Sheet1[[#This Row],[policy_end_date]])</f>
        <v>2023</v>
      </c>
      <c r="S1392" s="2" t="str">
        <f>TEXT(Sheet1[[#This Row],[policy_end_date]],"mmm")</f>
        <v>Jun</v>
      </c>
      <c r="T1392" s="2" t="str">
        <f>IF(Sheet1[[#This Row],[status]]="Active","Active","Inactive")</f>
        <v>Active</v>
      </c>
      <c r="U1392" s="6">
        <f>Sheet1[[#This Row],[coverage_amount]]/Sheet1[[#This Row],[annual_premium]]</f>
        <v>38.1810798550231</v>
      </c>
    </row>
    <row r="1393" spans="1:21" x14ac:dyDescent="0.3">
      <c r="A1393" s="2" t="s">
        <v>2760</v>
      </c>
      <c r="B1393" s="2" t="s">
        <v>320</v>
      </c>
      <c r="C1393" s="2" t="s">
        <v>16</v>
      </c>
      <c r="D1393" s="51">
        <v>543801.25</v>
      </c>
      <c r="E1393" s="51">
        <v>13407.58</v>
      </c>
      <c r="F1393" s="1">
        <v>45061</v>
      </c>
      <c r="G1393" s="1">
        <v>45359</v>
      </c>
      <c r="H1393" s="2" t="s">
        <v>79</v>
      </c>
      <c r="I1393" s="2" t="s">
        <v>13</v>
      </c>
      <c r="J1393">
        <f>Sheet1[[#This Row],[policy_end_date]]-Sheet1[[#This Row],[policy_start_date]]</f>
        <v>298</v>
      </c>
      <c r="K1393" s="5">
        <f>(Sheet1[[#This Row],[policy_end_date]]-Sheet1[[#This Row],[policy_start_date]])/365</f>
        <v>0.81643835616438354</v>
      </c>
      <c r="L1393" s="2" t="str">
        <f>IF(Sheet1[[#This Row],[coverage_amount]]&lt;300000,"Low",IF(Sheet1[[#This Row],[coverage_amount]]&lt;700000,"Medium","High"))</f>
        <v>Medium</v>
      </c>
      <c r="M1393" s="2" t="str">
        <f>IF(Sheet1[[#This Row],[annual_premium]]&lt;15000,"Low",IF(Sheet1[[#This Row],[annual_premium]]&lt;35000,"Medium","High"))</f>
        <v>Low</v>
      </c>
      <c r="N1393" s="2">
        <f>YEAR(Sheet1[[#This Row],[policy_start_date]])</f>
        <v>2023</v>
      </c>
      <c r="O1393" s="2" t="str">
        <f>TEXT(Sheet1[[#This Row],[policy_start_date]],"mmm")</f>
        <v>May</v>
      </c>
      <c r="P1393" s="2" t="str">
        <f>"Q"&amp;ROUNDUP(MONTH(Sheet1[[#This Row],[policy_start_date]])/3,0)</f>
        <v>Q2</v>
      </c>
      <c r="Q1393" s="2">
        <f ca="1">DATEDIF(Sheet1[[#This Row],[policy_start_date]],TODAY(),"D")</f>
        <v>1171</v>
      </c>
      <c r="R1393" s="2">
        <f>YEAR(Sheet1[[#This Row],[policy_end_date]])</f>
        <v>2024</v>
      </c>
      <c r="S1393" s="2" t="str">
        <f>TEXT(Sheet1[[#This Row],[policy_end_date]],"mmm")</f>
        <v>Mar</v>
      </c>
      <c r="T1393" s="2" t="str">
        <f>IF(Sheet1[[#This Row],[status]]="Active","Active","Inactive")</f>
        <v>Active</v>
      </c>
      <c r="U1393" s="6">
        <f>Sheet1[[#This Row],[coverage_amount]]/Sheet1[[#This Row],[annual_premium]]</f>
        <v>40.559239624152902</v>
      </c>
    </row>
    <row r="1394" spans="1:21" x14ac:dyDescent="0.3">
      <c r="A1394" s="2" t="s">
        <v>2761</v>
      </c>
      <c r="B1394" s="2" t="s">
        <v>118</v>
      </c>
      <c r="C1394" s="2" t="s">
        <v>39</v>
      </c>
      <c r="D1394" s="51">
        <v>429655.57</v>
      </c>
      <c r="E1394" s="51">
        <v>6129.16</v>
      </c>
      <c r="F1394" s="1">
        <v>45049</v>
      </c>
      <c r="G1394" s="1">
        <v>45106</v>
      </c>
      <c r="H1394" s="2" t="s">
        <v>1428</v>
      </c>
      <c r="I1394" s="2" t="s">
        <v>18</v>
      </c>
      <c r="J1394">
        <f>Sheet1[[#This Row],[policy_end_date]]-Sheet1[[#This Row],[policy_start_date]]</f>
        <v>57</v>
      </c>
      <c r="K1394" s="5">
        <f>(Sheet1[[#This Row],[policy_end_date]]-Sheet1[[#This Row],[policy_start_date]])/365</f>
        <v>0.15616438356164383</v>
      </c>
      <c r="L1394" s="2" t="str">
        <f>IF(Sheet1[[#This Row],[coverage_amount]]&lt;300000,"Low",IF(Sheet1[[#This Row],[coverage_amount]]&lt;700000,"Medium","High"))</f>
        <v>Medium</v>
      </c>
      <c r="M1394" s="2" t="str">
        <f>IF(Sheet1[[#This Row],[annual_premium]]&lt;15000,"Low",IF(Sheet1[[#This Row],[annual_premium]]&lt;35000,"Medium","High"))</f>
        <v>Low</v>
      </c>
      <c r="N1394" s="2">
        <f>YEAR(Sheet1[[#This Row],[policy_start_date]])</f>
        <v>2023</v>
      </c>
      <c r="O1394" s="2" t="str">
        <f>TEXT(Sheet1[[#This Row],[policy_start_date]],"mmm")</f>
        <v>May</v>
      </c>
      <c r="P1394" s="2" t="str">
        <f>"Q"&amp;ROUNDUP(MONTH(Sheet1[[#This Row],[policy_start_date]])/3,0)</f>
        <v>Q2</v>
      </c>
      <c r="Q1394" s="2">
        <f ca="1">DATEDIF(Sheet1[[#This Row],[policy_start_date]],TODAY(),"D")</f>
        <v>1183</v>
      </c>
      <c r="R1394" s="2">
        <f>YEAR(Sheet1[[#This Row],[policy_end_date]])</f>
        <v>2023</v>
      </c>
      <c r="S1394" s="2" t="str">
        <f>TEXT(Sheet1[[#This Row],[policy_end_date]],"mmm")</f>
        <v>Jun</v>
      </c>
      <c r="T1394" s="2" t="str">
        <f>IF(Sheet1[[#This Row],[status]]="Active","Active","Inactive")</f>
        <v>Inactive</v>
      </c>
      <c r="U1394" s="6">
        <f>Sheet1[[#This Row],[coverage_amount]]/Sheet1[[#This Row],[annual_premium]]</f>
        <v>70.100237226634647</v>
      </c>
    </row>
    <row r="1395" spans="1:21" x14ac:dyDescent="0.3">
      <c r="A1395" s="2" t="s">
        <v>2762</v>
      </c>
      <c r="B1395" s="2" t="s">
        <v>812</v>
      </c>
      <c r="C1395" s="2" t="s">
        <v>35</v>
      </c>
      <c r="D1395" s="51">
        <v>279527.08</v>
      </c>
      <c r="E1395" s="51">
        <v>12759.78</v>
      </c>
      <c r="F1395" s="1">
        <v>44817</v>
      </c>
      <c r="G1395" s="1">
        <v>45246</v>
      </c>
      <c r="H1395" s="2" t="s">
        <v>762</v>
      </c>
      <c r="I1395" s="2" t="s">
        <v>13</v>
      </c>
      <c r="J1395">
        <f>Sheet1[[#This Row],[policy_end_date]]-Sheet1[[#This Row],[policy_start_date]]</f>
        <v>429</v>
      </c>
      <c r="K1395" s="5">
        <f>(Sheet1[[#This Row],[policy_end_date]]-Sheet1[[#This Row],[policy_start_date]])/365</f>
        <v>1.1753424657534246</v>
      </c>
      <c r="L1395" s="2" t="str">
        <f>IF(Sheet1[[#This Row],[coverage_amount]]&lt;300000,"Low",IF(Sheet1[[#This Row],[coverage_amount]]&lt;700000,"Medium","High"))</f>
        <v>Low</v>
      </c>
      <c r="M1395" s="2" t="str">
        <f>IF(Sheet1[[#This Row],[annual_premium]]&lt;15000,"Low",IF(Sheet1[[#This Row],[annual_premium]]&lt;35000,"Medium","High"))</f>
        <v>Low</v>
      </c>
      <c r="N1395" s="2">
        <f>YEAR(Sheet1[[#This Row],[policy_start_date]])</f>
        <v>2022</v>
      </c>
      <c r="O1395" s="2" t="str">
        <f>TEXT(Sheet1[[#This Row],[policy_start_date]],"mmm")</f>
        <v>Sep</v>
      </c>
      <c r="P1395" s="2" t="str">
        <f>"Q"&amp;ROUNDUP(MONTH(Sheet1[[#This Row],[policy_start_date]])/3,0)</f>
        <v>Q3</v>
      </c>
      <c r="Q1395" s="2">
        <f ca="1">DATEDIF(Sheet1[[#This Row],[policy_start_date]],TODAY(),"D")</f>
        <v>1415</v>
      </c>
      <c r="R1395" s="2">
        <f>YEAR(Sheet1[[#This Row],[policy_end_date]])</f>
        <v>2023</v>
      </c>
      <c r="S1395" s="2" t="str">
        <f>TEXT(Sheet1[[#This Row],[policy_end_date]],"mmm")</f>
        <v>Nov</v>
      </c>
      <c r="T1395" s="2" t="str">
        <f>IF(Sheet1[[#This Row],[status]]="Active","Active","Inactive")</f>
        <v>Active</v>
      </c>
      <c r="U1395" s="6">
        <f>Sheet1[[#This Row],[coverage_amount]]/Sheet1[[#This Row],[annual_premium]]</f>
        <v>21.906888676764019</v>
      </c>
    </row>
    <row r="1396" spans="1:21" x14ac:dyDescent="0.3">
      <c r="A1396" s="2" t="s">
        <v>2763</v>
      </c>
      <c r="B1396" s="2" t="s">
        <v>2082</v>
      </c>
      <c r="C1396" s="2" t="s">
        <v>27</v>
      </c>
      <c r="D1396" s="51">
        <v>583237.01</v>
      </c>
      <c r="E1396" s="51">
        <v>45249.99</v>
      </c>
      <c r="F1396" s="1">
        <v>44656</v>
      </c>
      <c r="G1396" s="1">
        <v>45274</v>
      </c>
      <c r="H1396" s="2" t="s">
        <v>1890</v>
      </c>
      <c r="I1396" s="2" t="s">
        <v>13</v>
      </c>
      <c r="J1396">
        <f>Sheet1[[#This Row],[policy_end_date]]-Sheet1[[#This Row],[policy_start_date]]</f>
        <v>618</v>
      </c>
      <c r="K1396" s="5">
        <f>(Sheet1[[#This Row],[policy_end_date]]-Sheet1[[#This Row],[policy_start_date]])/365</f>
        <v>1.6931506849315068</v>
      </c>
      <c r="L1396" s="2" t="str">
        <f>IF(Sheet1[[#This Row],[coverage_amount]]&lt;300000,"Low",IF(Sheet1[[#This Row],[coverage_amount]]&lt;700000,"Medium","High"))</f>
        <v>Medium</v>
      </c>
      <c r="M1396" s="2" t="str">
        <f>IF(Sheet1[[#This Row],[annual_premium]]&lt;15000,"Low",IF(Sheet1[[#This Row],[annual_premium]]&lt;35000,"Medium","High"))</f>
        <v>High</v>
      </c>
      <c r="N1396" s="2">
        <f>YEAR(Sheet1[[#This Row],[policy_start_date]])</f>
        <v>2022</v>
      </c>
      <c r="O1396" s="2" t="str">
        <f>TEXT(Sheet1[[#This Row],[policy_start_date]],"mmm")</f>
        <v>Apr</v>
      </c>
      <c r="P1396" s="2" t="str">
        <f>"Q"&amp;ROUNDUP(MONTH(Sheet1[[#This Row],[policy_start_date]])/3,0)</f>
        <v>Q2</v>
      </c>
      <c r="Q1396" s="2">
        <f ca="1">DATEDIF(Sheet1[[#This Row],[policy_start_date]],TODAY(),"D")</f>
        <v>1576</v>
      </c>
      <c r="R1396" s="2">
        <f>YEAR(Sheet1[[#This Row],[policy_end_date]])</f>
        <v>2023</v>
      </c>
      <c r="S1396" s="2" t="str">
        <f>TEXT(Sheet1[[#This Row],[policy_end_date]],"mmm")</f>
        <v>Dec</v>
      </c>
      <c r="T1396" s="2" t="str">
        <f>IF(Sheet1[[#This Row],[status]]="Active","Active","Inactive")</f>
        <v>Active</v>
      </c>
      <c r="U1396" s="6">
        <f>Sheet1[[#This Row],[coverage_amount]]/Sheet1[[#This Row],[annual_premium]]</f>
        <v>12.889218539053822</v>
      </c>
    </row>
    <row r="1397" spans="1:21" x14ac:dyDescent="0.3">
      <c r="A1397" s="2" t="s">
        <v>2764</v>
      </c>
      <c r="B1397" s="2" t="s">
        <v>1851</v>
      </c>
      <c r="C1397" s="2" t="s">
        <v>35</v>
      </c>
      <c r="D1397" s="51">
        <v>173745.22</v>
      </c>
      <c r="E1397" s="51">
        <v>21649.32</v>
      </c>
      <c r="F1397" s="1">
        <v>44846</v>
      </c>
      <c r="G1397" s="1">
        <v>45859</v>
      </c>
      <c r="H1397" s="2" t="s">
        <v>1991</v>
      </c>
      <c r="I1397" s="2" t="s">
        <v>29</v>
      </c>
      <c r="J1397">
        <f>Sheet1[[#This Row],[policy_end_date]]-Sheet1[[#This Row],[policy_start_date]]</f>
        <v>1013</v>
      </c>
      <c r="K1397" s="5">
        <f>(Sheet1[[#This Row],[policy_end_date]]-Sheet1[[#This Row],[policy_start_date]])/365</f>
        <v>2.7753424657534245</v>
      </c>
      <c r="L1397" s="2" t="str">
        <f>IF(Sheet1[[#This Row],[coverage_amount]]&lt;300000,"Low",IF(Sheet1[[#This Row],[coverage_amount]]&lt;700000,"Medium","High"))</f>
        <v>Low</v>
      </c>
      <c r="M1397" s="2" t="str">
        <f>IF(Sheet1[[#This Row],[annual_premium]]&lt;15000,"Low",IF(Sheet1[[#This Row],[annual_premium]]&lt;35000,"Medium","High"))</f>
        <v>Medium</v>
      </c>
      <c r="N1397" s="2">
        <f>YEAR(Sheet1[[#This Row],[policy_start_date]])</f>
        <v>2022</v>
      </c>
      <c r="O1397" s="2" t="str">
        <f>TEXT(Sheet1[[#This Row],[policy_start_date]],"mmm")</f>
        <v>Oct</v>
      </c>
      <c r="P1397" s="2" t="str">
        <f>"Q"&amp;ROUNDUP(MONTH(Sheet1[[#This Row],[policy_start_date]])/3,0)</f>
        <v>Q4</v>
      </c>
      <c r="Q1397" s="2">
        <f ca="1">DATEDIF(Sheet1[[#This Row],[policy_start_date]],TODAY(),"D")</f>
        <v>1386</v>
      </c>
      <c r="R1397" s="2">
        <f>YEAR(Sheet1[[#This Row],[policy_end_date]])</f>
        <v>2025</v>
      </c>
      <c r="S1397" s="2" t="str">
        <f>TEXT(Sheet1[[#This Row],[policy_end_date]],"mmm")</f>
        <v>Jul</v>
      </c>
      <c r="T1397" s="2" t="str">
        <f>IF(Sheet1[[#This Row],[status]]="Active","Active","Inactive")</f>
        <v>Inactive</v>
      </c>
      <c r="U1397" s="6">
        <f>Sheet1[[#This Row],[coverage_amount]]/Sheet1[[#This Row],[annual_premium]]</f>
        <v>8.0254354409283994</v>
      </c>
    </row>
    <row r="1398" spans="1:21" x14ac:dyDescent="0.3">
      <c r="A1398" s="2" t="s">
        <v>2765</v>
      </c>
      <c r="B1398" s="2" t="s">
        <v>1208</v>
      </c>
      <c r="C1398" s="2" t="s">
        <v>27</v>
      </c>
      <c r="D1398" s="51">
        <v>808387.33</v>
      </c>
      <c r="E1398" s="51">
        <v>19275.490000000002</v>
      </c>
      <c r="F1398" s="1">
        <v>44506</v>
      </c>
      <c r="G1398" s="1">
        <v>44807</v>
      </c>
      <c r="H1398" s="2" t="s">
        <v>733</v>
      </c>
      <c r="I1398" s="2" t="s">
        <v>13</v>
      </c>
      <c r="J1398">
        <f>Sheet1[[#This Row],[policy_end_date]]-Sheet1[[#This Row],[policy_start_date]]</f>
        <v>301</v>
      </c>
      <c r="K1398" s="5">
        <f>(Sheet1[[#This Row],[policy_end_date]]-Sheet1[[#This Row],[policy_start_date]])/365</f>
        <v>0.8246575342465754</v>
      </c>
      <c r="L1398" s="2" t="str">
        <f>IF(Sheet1[[#This Row],[coverage_amount]]&lt;300000,"Low",IF(Sheet1[[#This Row],[coverage_amount]]&lt;700000,"Medium","High"))</f>
        <v>High</v>
      </c>
      <c r="M1398" s="2" t="str">
        <f>IF(Sheet1[[#This Row],[annual_premium]]&lt;15000,"Low",IF(Sheet1[[#This Row],[annual_premium]]&lt;35000,"Medium","High"))</f>
        <v>Medium</v>
      </c>
      <c r="N1398" s="2">
        <f>YEAR(Sheet1[[#This Row],[policy_start_date]])</f>
        <v>2021</v>
      </c>
      <c r="O1398" s="2" t="str">
        <f>TEXT(Sheet1[[#This Row],[policy_start_date]],"mmm")</f>
        <v>Nov</v>
      </c>
      <c r="P1398" s="2" t="str">
        <f>"Q"&amp;ROUNDUP(MONTH(Sheet1[[#This Row],[policy_start_date]])/3,0)</f>
        <v>Q4</v>
      </c>
      <c r="Q1398" s="2">
        <f ca="1">DATEDIF(Sheet1[[#This Row],[policy_start_date]],TODAY(),"D")</f>
        <v>1726</v>
      </c>
      <c r="R1398" s="2">
        <f>YEAR(Sheet1[[#This Row],[policy_end_date]])</f>
        <v>2022</v>
      </c>
      <c r="S1398" s="2" t="str">
        <f>TEXT(Sheet1[[#This Row],[policy_end_date]],"mmm")</f>
        <v>Sep</v>
      </c>
      <c r="T1398" s="2" t="str">
        <f>IF(Sheet1[[#This Row],[status]]="Active","Active","Inactive")</f>
        <v>Active</v>
      </c>
      <c r="U1398" s="6">
        <f>Sheet1[[#This Row],[coverage_amount]]/Sheet1[[#This Row],[annual_premium]]</f>
        <v>41.938613752490852</v>
      </c>
    </row>
    <row r="1399" spans="1:21" x14ac:dyDescent="0.3">
      <c r="A1399" s="2" t="s">
        <v>2766</v>
      </c>
      <c r="B1399" s="2" t="s">
        <v>1878</v>
      </c>
      <c r="C1399" s="2" t="s">
        <v>35</v>
      </c>
      <c r="D1399" s="51">
        <v>708342.56</v>
      </c>
      <c r="E1399" s="51">
        <v>12666.1</v>
      </c>
      <c r="F1399" s="1">
        <v>44279</v>
      </c>
      <c r="G1399" s="1">
        <v>44663</v>
      </c>
      <c r="H1399" s="2" t="s">
        <v>2118</v>
      </c>
      <c r="I1399" s="2" t="s">
        <v>18</v>
      </c>
      <c r="J1399">
        <f>Sheet1[[#This Row],[policy_end_date]]-Sheet1[[#This Row],[policy_start_date]]</f>
        <v>384</v>
      </c>
      <c r="K1399" s="5">
        <f>(Sheet1[[#This Row],[policy_end_date]]-Sheet1[[#This Row],[policy_start_date]])/365</f>
        <v>1.0520547945205478</v>
      </c>
      <c r="L1399" s="2" t="str">
        <f>IF(Sheet1[[#This Row],[coverage_amount]]&lt;300000,"Low",IF(Sheet1[[#This Row],[coverage_amount]]&lt;700000,"Medium","High"))</f>
        <v>High</v>
      </c>
      <c r="M1399" s="2" t="str">
        <f>IF(Sheet1[[#This Row],[annual_premium]]&lt;15000,"Low",IF(Sheet1[[#This Row],[annual_premium]]&lt;35000,"Medium","High"))</f>
        <v>Low</v>
      </c>
      <c r="N1399" s="2">
        <f>YEAR(Sheet1[[#This Row],[policy_start_date]])</f>
        <v>2021</v>
      </c>
      <c r="O1399" s="2" t="str">
        <f>TEXT(Sheet1[[#This Row],[policy_start_date]],"mmm")</f>
        <v>Mar</v>
      </c>
      <c r="P1399" s="2" t="str">
        <f>"Q"&amp;ROUNDUP(MONTH(Sheet1[[#This Row],[policy_start_date]])/3,0)</f>
        <v>Q1</v>
      </c>
      <c r="Q1399" s="2">
        <f ca="1">DATEDIF(Sheet1[[#This Row],[policy_start_date]],TODAY(),"D")</f>
        <v>1953</v>
      </c>
      <c r="R1399" s="2">
        <f>YEAR(Sheet1[[#This Row],[policy_end_date]])</f>
        <v>2022</v>
      </c>
      <c r="S1399" s="2" t="str">
        <f>TEXT(Sheet1[[#This Row],[policy_end_date]],"mmm")</f>
        <v>Apr</v>
      </c>
      <c r="T1399" s="2" t="str">
        <f>IF(Sheet1[[#This Row],[status]]="Active","Active","Inactive")</f>
        <v>Inactive</v>
      </c>
      <c r="U1399" s="6">
        <f>Sheet1[[#This Row],[coverage_amount]]/Sheet1[[#This Row],[annual_premium]]</f>
        <v>55.9242829284468</v>
      </c>
    </row>
    <row r="1400" spans="1:21" x14ac:dyDescent="0.3">
      <c r="A1400" s="2" t="s">
        <v>2767</v>
      </c>
      <c r="B1400" s="2" t="s">
        <v>2768</v>
      </c>
      <c r="C1400" s="2" t="s">
        <v>27</v>
      </c>
      <c r="D1400" s="51">
        <v>172279.25</v>
      </c>
      <c r="E1400" s="51">
        <v>17747.38</v>
      </c>
      <c r="F1400" s="1">
        <v>45244</v>
      </c>
      <c r="G1400" s="1">
        <v>45499</v>
      </c>
      <c r="H1400" s="2" t="s">
        <v>21</v>
      </c>
      <c r="I1400" s="2" t="s">
        <v>18</v>
      </c>
      <c r="J1400">
        <f>Sheet1[[#This Row],[policy_end_date]]-Sheet1[[#This Row],[policy_start_date]]</f>
        <v>255</v>
      </c>
      <c r="K1400" s="5">
        <f>(Sheet1[[#This Row],[policy_end_date]]-Sheet1[[#This Row],[policy_start_date]])/365</f>
        <v>0.69863013698630139</v>
      </c>
      <c r="L1400" s="2" t="str">
        <f>IF(Sheet1[[#This Row],[coverage_amount]]&lt;300000,"Low",IF(Sheet1[[#This Row],[coverage_amount]]&lt;700000,"Medium","High"))</f>
        <v>Low</v>
      </c>
      <c r="M1400" s="2" t="str">
        <f>IF(Sheet1[[#This Row],[annual_premium]]&lt;15000,"Low",IF(Sheet1[[#This Row],[annual_premium]]&lt;35000,"Medium","High"))</f>
        <v>Medium</v>
      </c>
      <c r="N1400" s="2">
        <f>YEAR(Sheet1[[#This Row],[policy_start_date]])</f>
        <v>2023</v>
      </c>
      <c r="O1400" s="2" t="str">
        <f>TEXT(Sheet1[[#This Row],[policy_start_date]],"mmm")</f>
        <v>Nov</v>
      </c>
      <c r="P1400" s="2" t="str">
        <f>"Q"&amp;ROUNDUP(MONTH(Sheet1[[#This Row],[policy_start_date]])/3,0)</f>
        <v>Q4</v>
      </c>
      <c r="Q1400" s="2">
        <f ca="1">DATEDIF(Sheet1[[#This Row],[policy_start_date]],TODAY(),"D")</f>
        <v>988</v>
      </c>
      <c r="R1400" s="2">
        <f>YEAR(Sheet1[[#This Row],[policy_end_date]])</f>
        <v>2024</v>
      </c>
      <c r="S1400" s="2" t="str">
        <f>TEXT(Sheet1[[#This Row],[policy_end_date]],"mmm")</f>
        <v>Jul</v>
      </c>
      <c r="T1400" s="2" t="str">
        <f>IF(Sheet1[[#This Row],[status]]="Active","Active","Inactive")</f>
        <v>Inactive</v>
      </c>
      <c r="U1400" s="6">
        <f>Sheet1[[#This Row],[coverage_amount]]/Sheet1[[#This Row],[annual_premium]]</f>
        <v>9.7073060925049219</v>
      </c>
    </row>
    <row r="1401" spans="1:21" x14ac:dyDescent="0.3">
      <c r="A1401" s="2" t="s">
        <v>2769</v>
      </c>
      <c r="B1401" s="2" t="s">
        <v>1784</v>
      </c>
      <c r="C1401" s="2" t="s">
        <v>27</v>
      </c>
      <c r="D1401" s="51">
        <v>195733.57</v>
      </c>
      <c r="E1401" s="51">
        <v>21700.98</v>
      </c>
      <c r="F1401" s="1">
        <v>44767</v>
      </c>
      <c r="G1401" s="1">
        <v>44996</v>
      </c>
      <c r="H1401" s="2" t="s">
        <v>1771</v>
      </c>
      <c r="I1401" s="2" t="s">
        <v>13</v>
      </c>
      <c r="J1401">
        <f>Sheet1[[#This Row],[policy_end_date]]-Sheet1[[#This Row],[policy_start_date]]</f>
        <v>229</v>
      </c>
      <c r="K1401" s="5">
        <f>(Sheet1[[#This Row],[policy_end_date]]-Sheet1[[#This Row],[policy_start_date]])/365</f>
        <v>0.62739726027397258</v>
      </c>
      <c r="L1401" s="2" t="str">
        <f>IF(Sheet1[[#This Row],[coverage_amount]]&lt;300000,"Low",IF(Sheet1[[#This Row],[coverage_amount]]&lt;700000,"Medium","High"))</f>
        <v>Low</v>
      </c>
      <c r="M1401" s="2" t="str">
        <f>IF(Sheet1[[#This Row],[annual_premium]]&lt;15000,"Low",IF(Sheet1[[#This Row],[annual_premium]]&lt;35000,"Medium","High"))</f>
        <v>Medium</v>
      </c>
      <c r="N1401" s="2">
        <f>YEAR(Sheet1[[#This Row],[policy_start_date]])</f>
        <v>2022</v>
      </c>
      <c r="O1401" s="2" t="str">
        <f>TEXT(Sheet1[[#This Row],[policy_start_date]],"mmm")</f>
        <v>Jul</v>
      </c>
      <c r="P1401" s="2" t="str">
        <f>"Q"&amp;ROUNDUP(MONTH(Sheet1[[#This Row],[policy_start_date]])/3,0)</f>
        <v>Q3</v>
      </c>
      <c r="Q1401" s="2">
        <f ca="1">DATEDIF(Sheet1[[#This Row],[policy_start_date]],TODAY(),"D")</f>
        <v>1465</v>
      </c>
      <c r="R1401" s="2">
        <f>YEAR(Sheet1[[#This Row],[policy_end_date]])</f>
        <v>2023</v>
      </c>
      <c r="S1401" s="2" t="str">
        <f>TEXT(Sheet1[[#This Row],[policy_end_date]],"mmm")</f>
        <v>Mar</v>
      </c>
      <c r="T1401" s="2" t="str">
        <f>IF(Sheet1[[#This Row],[status]]="Active","Active","Inactive")</f>
        <v>Active</v>
      </c>
      <c r="U1401" s="6">
        <f>Sheet1[[#This Row],[coverage_amount]]/Sheet1[[#This Row],[annual_premium]]</f>
        <v>9.0195728487837883</v>
      </c>
    </row>
    <row r="1402" spans="1:21" x14ac:dyDescent="0.3">
      <c r="A1402" s="2" t="s">
        <v>2770</v>
      </c>
      <c r="B1402" s="2" t="s">
        <v>593</v>
      </c>
      <c r="C1402" s="2" t="s">
        <v>35</v>
      </c>
      <c r="D1402" s="51">
        <v>910655.9</v>
      </c>
      <c r="E1402" s="51">
        <v>39278.800000000003</v>
      </c>
      <c r="F1402" s="1">
        <v>45233</v>
      </c>
      <c r="G1402" s="1">
        <v>45519</v>
      </c>
      <c r="H1402" s="2" t="s">
        <v>795</v>
      </c>
      <c r="I1402" s="2" t="s">
        <v>13</v>
      </c>
      <c r="J1402">
        <f>Sheet1[[#This Row],[policy_end_date]]-Sheet1[[#This Row],[policy_start_date]]</f>
        <v>286</v>
      </c>
      <c r="K1402" s="5">
        <f>(Sheet1[[#This Row],[policy_end_date]]-Sheet1[[#This Row],[policy_start_date]])/365</f>
        <v>0.78356164383561644</v>
      </c>
      <c r="L1402" s="2" t="str">
        <f>IF(Sheet1[[#This Row],[coverage_amount]]&lt;300000,"Low",IF(Sheet1[[#This Row],[coverage_amount]]&lt;700000,"Medium","High"))</f>
        <v>High</v>
      </c>
      <c r="M1402" s="2" t="str">
        <f>IF(Sheet1[[#This Row],[annual_premium]]&lt;15000,"Low",IF(Sheet1[[#This Row],[annual_premium]]&lt;35000,"Medium","High"))</f>
        <v>High</v>
      </c>
      <c r="N1402" s="2">
        <f>YEAR(Sheet1[[#This Row],[policy_start_date]])</f>
        <v>2023</v>
      </c>
      <c r="O1402" s="2" t="str">
        <f>TEXT(Sheet1[[#This Row],[policy_start_date]],"mmm")</f>
        <v>Nov</v>
      </c>
      <c r="P1402" s="2" t="str">
        <f>"Q"&amp;ROUNDUP(MONTH(Sheet1[[#This Row],[policy_start_date]])/3,0)</f>
        <v>Q4</v>
      </c>
      <c r="Q1402" s="2">
        <f ca="1">DATEDIF(Sheet1[[#This Row],[policy_start_date]],TODAY(),"D")</f>
        <v>999</v>
      </c>
      <c r="R1402" s="2">
        <f>YEAR(Sheet1[[#This Row],[policy_end_date]])</f>
        <v>2024</v>
      </c>
      <c r="S1402" s="2" t="str">
        <f>TEXT(Sheet1[[#This Row],[policy_end_date]],"mmm")</f>
        <v>Aug</v>
      </c>
      <c r="T1402" s="2" t="str">
        <f>IF(Sheet1[[#This Row],[status]]="Active","Active","Inactive")</f>
        <v>Active</v>
      </c>
      <c r="U1402" s="6">
        <f>Sheet1[[#This Row],[coverage_amount]]/Sheet1[[#This Row],[annual_premium]]</f>
        <v>23.184412456592359</v>
      </c>
    </row>
    <row r="1403" spans="1:21" x14ac:dyDescent="0.3">
      <c r="A1403" s="2" t="s">
        <v>2771</v>
      </c>
      <c r="B1403" s="2" t="s">
        <v>101</v>
      </c>
      <c r="C1403" s="2" t="s">
        <v>16</v>
      </c>
      <c r="D1403" s="51">
        <v>210020.97</v>
      </c>
      <c r="E1403" s="51">
        <v>12610.36</v>
      </c>
      <c r="F1403" s="1">
        <v>45051</v>
      </c>
      <c r="G1403" s="1">
        <v>45580</v>
      </c>
      <c r="H1403" s="2" t="s">
        <v>1428</v>
      </c>
      <c r="I1403" s="2" t="s">
        <v>18</v>
      </c>
      <c r="J1403">
        <f>Sheet1[[#This Row],[policy_end_date]]-Sheet1[[#This Row],[policy_start_date]]</f>
        <v>529</v>
      </c>
      <c r="K1403" s="5">
        <f>(Sheet1[[#This Row],[policy_end_date]]-Sheet1[[#This Row],[policy_start_date]])/365</f>
        <v>1.4493150684931506</v>
      </c>
      <c r="L1403" s="2" t="str">
        <f>IF(Sheet1[[#This Row],[coverage_amount]]&lt;300000,"Low",IF(Sheet1[[#This Row],[coverage_amount]]&lt;700000,"Medium","High"))</f>
        <v>Low</v>
      </c>
      <c r="M1403" s="2" t="str">
        <f>IF(Sheet1[[#This Row],[annual_premium]]&lt;15000,"Low",IF(Sheet1[[#This Row],[annual_premium]]&lt;35000,"Medium","High"))</f>
        <v>Low</v>
      </c>
      <c r="N1403" s="2">
        <f>YEAR(Sheet1[[#This Row],[policy_start_date]])</f>
        <v>2023</v>
      </c>
      <c r="O1403" s="2" t="str">
        <f>TEXT(Sheet1[[#This Row],[policy_start_date]],"mmm")</f>
        <v>May</v>
      </c>
      <c r="P1403" s="2" t="str">
        <f>"Q"&amp;ROUNDUP(MONTH(Sheet1[[#This Row],[policy_start_date]])/3,0)</f>
        <v>Q2</v>
      </c>
      <c r="Q1403" s="2">
        <f ca="1">DATEDIF(Sheet1[[#This Row],[policy_start_date]],TODAY(),"D")</f>
        <v>1181</v>
      </c>
      <c r="R1403" s="2">
        <f>YEAR(Sheet1[[#This Row],[policy_end_date]])</f>
        <v>2024</v>
      </c>
      <c r="S1403" s="2" t="str">
        <f>TEXT(Sheet1[[#This Row],[policy_end_date]],"mmm")</f>
        <v>Oct</v>
      </c>
      <c r="T1403" s="2" t="str">
        <f>IF(Sheet1[[#This Row],[status]]="Active","Active","Inactive")</f>
        <v>Inactive</v>
      </c>
      <c r="U1403" s="6">
        <f>Sheet1[[#This Row],[coverage_amount]]/Sheet1[[#This Row],[annual_premium]]</f>
        <v>16.654637139621705</v>
      </c>
    </row>
    <row r="1404" spans="1:21" x14ac:dyDescent="0.3">
      <c r="A1404" s="2" t="s">
        <v>2772</v>
      </c>
      <c r="B1404" s="2" t="s">
        <v>1603</v>
      </c>
      <c r="C1404" s="2" t="s">
        <v>11</v>
      </c>
      <c r="D1404" s="51">
        <v>230773.31</v>
      </c>
      <c r="E1404" s="51">
        <v>34013.089999999997</v>
      </c>
      <c r="F1404" s="1">
        <v>45049</v>
      </c>
      <c r="G1404" s="1">
        <v>45742</v>
      </c>
      <c r="H1404" s="2" t="s">
        <v>851</v>
      </c>
      <c r="I1404" s="2" t="s">
        <v>13</v>
      </c>
      <c r="J1404">
        <f>Sheet1[[#This Row],[policy_end_date]]-Sheet1[[#This Row],[policy_start_date]]</f>
        <v>693</v>
      </c>
      <c r="K1404" s="5">
        <f>(Sheet1[[#This Row],[policy_end_date]]-Sheet1[[#This Row],[policy_start_date]])/365</f>
        <v>1.8986301369863015</v>
      </c>
      <c r="L1404" s="2" t="str">
        <f>IF(Sheet1[[#This Row],[coverage_amount]]&lt;300000,"Low",IF(Sheet1[[#This Row],[coverage_amount]]&lt;700000,"Medium","High"))</f>
        <v>Low</v>
      </c>
      <c r="M1404" s="2" t="str">
        <f>IF(Sheet1[[#This Row],[annual_premium]]&lt;15000,"Low",IF(Sheet1[[#This Row],[annual_premium]]&lt;35000,"Medium","High"))</f>
        <v>Medium</v>
      </c>
      <c r="N1404" s="2">
        <f>YEAR(Sheet1[[#This Row],[policy_start_date]])</f>
        <v>2023</v>
      </c>
      <c r="O1404" s="2" t="str">
        <f>TEXT(Sheet1[[#This Row],[policy_start_date]],"mmm")</f>
        <v>May</v>
      </c>
      <c r="P1404" s="2" t="str">
        <f>"Q"&amp;ROUNDUP(MONTH(Sheet1[[#This Row],[policy_start_date]])/3,0)</f>
        <v>Q2</v>
      </c>
      <c r="Q1404" s="2">
        <f ca="1">DATEDIF(Sheet1[[#This Row],[policy_start_date]],TODAY(),"D")</f>
        <v>1183</v>
      </c>
      <c r="R1404" s="2">
        <f>YEAR(Sheet1[[#This Row],[policy_end_date]])</f>
        <v>2025</v>
      </c>
      <c r="S1404" s="2" t="str">
        <f>TEXT(Sheet1[[#This Row],[policy_end_date]],"mmm")</f>
        <v>Mar</v>
      </c>
      <c r="T1404" s="2" t="str">
        <f>IF(Sheet1[[#This Row],[status]]="Active","Active","Inactive")</f>
        <v>Active</v>
      </c>
      <c r="U1404" s="6">
        <f>Sheet1[[#This Row],[coverage_amount]]/Sheet1[[#This Row],[annual_premium]]</f>
        <v>6.7848381314370441</v>
      </c>
    </row>
    <row r="1405" spans="1:21" x14ac:dyDescent="0.3">
      <c r="A1405" s="2" t="s">
        <v>2773</v>
      </c>
      <c r="B1405" s="2" t="s">
        <v>2774</v>
      </c>
      <c r="C1405" s="2" t="s">
        <v>11</v>
      </c>
      <c r="D1405" s="51">
        <v>255049.81</v>
      </c>
      <c r="E1405" s="51">
        <v>36750.79</v>
      </c>
      <c r="F1405" s="1">
        <v>45329</v>
      </c>
      <c r="G1405" s="1">
        <v>45408</v>
      </c>
      <c r="H1405" s="2" t="s">
        <v>655</v>
      </c>
      <c r="I1405" s="2" t="s">
        <v>29</v>
      </c>
      <c r="J1405">
        <f>Sheet1[[#This Row],[policy_end_date]]-Sheet1[[#This Row],[policy_start_date]]</f>
        <v>79</v>
      </c>
      <c r="K1405" s="5">
        <f>(Sheet1[[#This Row],[policy_end_date]]-Sheet1[[#This Row],[policy_start_date]])/365</f>
        <v>0.21643835616438356</v>
      </c>
      <c r="L1405" s="2" t="str">
        <f>IF(Sheet1[[#This Row],[coverage_amount]]&lt;300000,"Low",IF(Sheet1[[#This Row],[coverage_amount]]&lt;700000,"Medium","High"))</f>
        <v>Low</v>
      </c>
      <c r="M1405" s="2" t="str">
        <f>IF(Sheet1[[#This Row],[annual_premium]]&lt;15000,"Low",IF(Sheet1[[#This Row],[annual_premium]]&lt;35000,"Medium","High"))</f>
        <v>High</v>
      </c>
      <c r="N1405" s="2">
        <f>YEAR(Sheet1[[#This Row],[policy_start_date]])</f>
        <v>2024</v>
      </c>
      <c r="O1405" s="2" t="str">
        <f>TEXT(Sheet1[[#This Row],[policy_start_date]],"mmm")</f>
        <v>Feb</v>
      </c>
      <c r="P1405" s="2" t="str">
        <f>"Q"&amp;ROUNDUP(MONTH(Sheet1[[#This Row],[policy_start_date]])/3,0)</f>
        <v>Q1</v>
      </c>
      <c r="Q1405" s="2">
        <f ca="1">DATEDIF(Sheet1[[#This Row],[policy_start_date]],TODAY(),"D")</f>
        <v>903</v>
      </c>
      <c r="R1405" s="2">
        <f>YEAR(Sheet1[[#This Row],[policy_end_date]])</f>
        <v>2024</v>
      </c>
      <c r="S1405" s="2" t="str">
        <f>TEXT(Sheet1[[#This Row],[policy_end_date]],"mmm")</f>
        <v>Apr</v>
      </c>
      <c r="T1405" s="2" t="str">
        <f>IF(Sheet1[[#This Row],[status]]="Active","Active","Inactive")</f>
        <v>Inactive</v>
      </c>
      <c r="U1405" s="6">
        <f>Sheet1[[#This Row],[coverage_amount]]/Sheet1[[#This Row],[annual_premium]]</f>
        <v>6.9399816983526064</v>
      </c>
    </row>
    <row r="1406" spans="1:21" x14ac:dyDescent="0.3">
      <c r="A1406" s="2" t="s">
        <v>2775</v>
      </c>
      <c r="B1406" s="2" t="s">
        <v>2333</v>
      </c>
      <c r="C1406" s="2" t="s">
        <v>39</v>
      </c>
      <c r="D1406" s="51">
        <v>152825.64000000001</v>
      </c>
      <c r="E1406" s="51">
        <v>17950.13</v>
      </c>
      <c r="F1406" s="1">
        <v>45291</v>
      </c>
      <c r="G1406" s="1">
        <v>45442</v>
      </c>
      <c r="H1406" s="2" t="s">
        <v>260</v>
      </c>
      <c r="I1406" s="2" t="s">
        <v>18</v>
      </c>
      <c r="J1406">
        <f>Sheet1[[#This Row],[policy_end_date]]-Sheet1[[#This Row],[policy_start_date]]</f>
        <v>151</v>
      </c>
      <c r="K1406" s="5">
        <f>(Sheet1[[#This Row],[policy_end_date]]-Sheet1[[#This Row],[policy_start_date]])/365</f>
        <v>0.41369863013698632</v>
      </c>
      <c r="L1406" s="2" t="str">
        <f>IF(Sheet1[[#This Row],[coverage_amount]]&lt;300000,"Low",IF(Sheet1[[#This Row],[coverage_amount]]&lt;700000,"Medium","High"))</f>
        <v>Low</v>
      </c>
      <c r="M1406" s="2" t="str">
        <f>IF(Sheet1[[#This Row],[annual_premium]]&lt;15000,"Low",IF(Sheet1[[#This Row],[annual_premium]]&lt;35000,"Medium","High"))</f>
        <v>Medium</v>
      </c>
      <c r="N1406" s="2">
        <f>YEAR(Sheet1[[#This Row],[policy_start_date]])</f>
        <v>2023</v>
      </c>
      <c r="O1406" s="2" t="str">
        <f>TEXT(Sheet1[[#This Row],[policy_start_date]],"mmm")</f>
        <v>Dec</v>
      </c>
      <c r="P1406" s="2" t="str">
        <f>"Q"&amp;ROUNDUP(MONTH(Sheet1[[#This Row],[policy_start_date]])/3,0)</f>
        <v>Q4</v>
      </c>
      <c r="Q1406" s="2">
        <f ca="1">DATEDIF(Sheet1[[#This Row],[policy_start_date]],TODAY(),"D")</f>
        <v>941</v>
      </c>
      <c r="R1406" s="2">
        <f>YEAR(Sheet1[[#This Row],[policy_end_date]])</f>
        <v>2024</v>
      </c>
      <c r="S1406" s="2" t="str">
        <f>TEXT(Sheet1[[#This Row],[policy_end_date]],"mmm")</f>
        <v>May</v>
      </c>
      <c r="T1406" s="2" t="str">
        <f>IF(Sheet1[[#This Row],[status]]="Active","Active","Inactive")</f>
        <v>Inactive</v>
      </c>
      <c r="U1406" s="6">
        <f>Sheet1[[#This Row],[coverage_amount]]/Sheet1[[#This Row],[annual_premium]]</f>
        <v>8.5139015706292938</v>
      </c>
    </row>
    <row r="1407" spans="1:21" x14ac:dyDescent="0.3">
      <c r="A1407" s="2" t="s">
        <v>2776</v>
      </c>
      <c r="B1407" s="2" t="s">
        <v>2277</v>
      </c>
      <c r="C1407" s="2" t="s">
        <v>16</v>
      </c>
      <c r="D1407" s="51">
        <v>399417.86</v>
      </c>
      <c r="E1407" s="51">
        <v>23561.05</v>
      </c>
      <c r="F1407" s="1">
        <v>44760</v>
      </c>
      <c r="G1407" s="1">
        <v>45789</v>
      </c>
      <c r="H1407" s="2" t="s">
        <v>179</v>
      </c>
      <c r="I1407" s="2" t="s">
        <v>29</v>
      </c>
      <c r="J1407">
        <f>Sheet1[[#This Row],[policy_end_date]]-Sheet1[[#This Row],[policy_start_date]]</f>
        <v>1029</v>
      </c>
      <c r="K1407" s="5">
        <f>(Sheet1[[#This Row],[policy_end_date]]-Sheet1[[#This Row],[policy_start_date]])/365</f>
        <v>2.8191780821917809</v>
      </c>
      <c r="L1407" s="2" t="str">
        <f>IF(Sheet1[[#This Row],[coverage_amount]]&lt;300000,"Low",IF(Sheet1[[#This Row],[coverage_amount]]&lt;700000,"Medium","High"))</f>
        <v>Medium</v>
      </c>
      <c r="M1407" s="2" t="str">
        <f>IF(Sheet1[[#This Row],[annual_premium]]&lt;15000,"Low",IF(Sheet1[[#This Row],[annual_premium]]&lt;35000,"Medium","High"))</f>
        <v>Medium</v>
      </c>
      <c r="N1407" s="2">
        <f>YEAR(Sheet1[[#This Row],[policy_start_date]])</f>
        <v>2022</v>
      </c>
      <c r="O1407" s="2" t="str">
        <f>TEXT(Sheet1[[#This Row],[policy_start_date]],"mmm")</f>
        <v>Jul</v>
      </c>
      <c r="P1407" s="2" t="str">
        <f>"Q"&amp;ROUNDUP(MONTH(Sheet1[[#This Row],[policy_start_date]])/3,0)</f>
        <v>Q3</v>
      </c>
      <c r="Q1407" s="2">
        <f ca="1">DATEDIF(Sheet1[[#This Row],[policy_start_date]],TODAY(),"D")</f>
        <v>1472</v>
      </c>
      <c r="R1407" s="2">
        <f>YEAR(Sheet1[[#This Row],[policy_end_date]])</f>
        <v>2025</v>
      </c>
      <c r="S1407" s="2" t="str">
        <f>TEXT(Sheet1[[#This Row],[policy_end_date]],"mmm")</f>
        <v>May</v>
      </c>
      <c r="T1407" s="2" t="str">
        <f>IF(Sheet1[[#This Row],[status]]="Active","Active","Inactive")</f>
        <v>Inactive</v>
      </c>
      <c r="U1407" s="6">
        <f>Sheet1[[#This Row],[coverage_amount]]/Sheet1[[#This Row],[annual_premium]]</f>
        <v>16.952464342633288</v>
      </c>
    </row>
    <row r="1408" spans="1:21" x14ac:dyDescent="0.3">
      <c r="A1408" s="2" t="s">
        <v>2777</v>
      </c>
      <c r="B1408" s="2" t="s">
        <v>2002</v>
      </c>
      <c r="C1408" s="2" t="s">
        <v>39</v>
      </c>
      <c r="D1408" s="51">
        <v>697837.19</v>
      </c>
      <c r="E1408" s="51">
        <v>31456.240000000002</v>
      </c>
      <c r="F1408" s="1">
        <v>44049</v>
      </c>
      <c r="G1408" s="1">
        <v>45594</v>
      </c>
      <c r="H1408" s="2" t="s">
        <v>499</v>
      </c>
      <c r="I1408" s="2" t="s">
        <v>13</v>
      </c>
      <c r="J1408">
        <f>Sheet1[[#This Row],[policy_end_date]]-Sheet1[[#This Row],[policy_start_date]]</f>
        <v>1545</v>
      </c>
      <c r="K1408" s="5">
        <f>(Sheet1[[#This Row],[policy_end_date]]-Sheet1[[#This Row],[policy_start_date]])/365</f>
        <v>4.2328767123287667</v>
      </c>
      <c r="L1408" s="2" t="str">
        <f>IF(Sheet1[[#This Row],[coverage_amount]]&lt;300000,"Low",IF(Sheet1[[#This Row],[coverage_amount]]&lt;700000,"Medium","High"))</f>
        <v>Medium</v>
      </c>
      <c r="M1408" s="2" t="str">
        <f>IF(Sheet1[[#This Row],[annual_premium]]&lt;15000,"Low",IF(Sheet1[[#This Row],[annual_premium]]&lt;35000,"Medium","High"))</f>
        <v>Medium</v>
      </c>
      <c r="N1408" s="2">
        <f>YEAR(Sheet1[[#This Row],[policy_start_date]])</f>
        <v>2020</v>
      </c>
      <c r="O1408" s="2" t="str">
        <f>TEXT(Sheet1[[#This Row],[policy_start_date]],"mmm")</f>
        <v>Aug</v>
      </c>
      <c r="P1408" s="2" t="str">
        <f>"Q"&amp;ROUNDUP(MONTH(Sheet1[[#This Row],[policy_start_date]])/3,0)</f>
        <v>Q3</v>
      </c>
      <c r="Q1408" s="2">
        <f ca="1">DATEDIF(Sheet1[[#This Row],[policy_start_date]],TODAY(),"D")</f>
        <v>2183</v>
      </c>
      <c r="R1408" s="2">
        <f>YEAR(Sheet1[[#This Row],[policy_end_date]])</f>
        <v>2024</v>
      </c>
      <c r="S1408" s="2" t="str">
        <f>TEXT(Sheet1[[#This Row],[policy_end_date]],"mmm")</f>
        <v>Oct</v>
      </c>
      <c r="T1408" s="2" t="str">
        <f>IF(Sheet1[[#This Row],[status]]="Active","Active","Inactive")</f>
        <v>Active</v>
      </c>
      <c r="U1408" s="6">
        <f>Sheet1[[#This Row],[coverage_amount]]/Sheet1[[#This Row],[annual_premium]]</f>
        <v>22.1843802692248</v>
      </c>
    </row>
    <row r="1409" spans="1:21" x14ac:dyDescent="0.3">
      <c r="A1409" s="2" t="s">
        <v>2778</v>
      </c>
      <c r="B1409" s="2" t="s">
        <v>2779</v>
      </c>
      <c r="C1409" s="2" t="s">
        <v>35</v>
      </c>
      <c r="D1409" s="51">
        <v>464294.95</v>
      </c>
      <c r="E1409" s="51">
        <v>18421.419999999998</v>
      </c>
      <c r="F1409" s="1">
        <v>45238</v>
      </c>
      <c r="G1409" s="1">
        <v>45561</v>
      </c>
      <c r="H1409" s="2" t="s">
        <v>394</v>
      </c>
      <c r="I1409" s="2" t="s">
        <v>13</v>
      </c>
      <c r="J1409">
        <f>Sheet1[[#This Row],[policy_end_date]]-Sheet1[[#This Row],[policy_start_date]]</f>
        <v>323</v>
      </c>
      <c r="K1409" s="5">
        <f>(Sheet1[[#This Row],[policy_end_date]]-Sheet1[[#This Row],[policy_start_date]])/365</f>
        <v>0.8849315068493151</v>
      </c>
      <c r="L1409" s="2" t="str">
        <f>IF(Sheet1[[#This Row],[coverage_amount]]&lt;300000,"Low",IF(Sheet1[[#This Row],[coverage_amount]]&lt;700000,"Medium","High"))</f>
        <v>Medium</v>
      </c>
      <c r="M1409" s="2" t="str">
        <f>IF(Sheet1[[#This Row],[annual_premium]]&lt;15000,"Low",IF(Sheet1[[#This Row],[annual_premium]]&lt;35000,"Medium","High"))</f>
        <v>Medium</v>
      </c>
      <c r="N1409" s="2">
        <f>YEAR(Sheet1[[#This Row],[policy_start_date]])</f>
        <v>2023</v>
      </c>
      <c r="O1409" s="2" t="str">
        <f>TEXT(Sheet1[[#This Row],[policy_start_date]],"mmm")</f>
        <v>Nov</v>
      </c>
      <c r="P1409" s="2" t="str">
        <f>"Q"&amp;ROUNDUP(MONTH(Sheet1[[#This Row],[policy_start_date]])/3,0)</f>
        <v>Q4</v>
      </c>
      <c r="Q1409" s="2">
        <f ca="1">DATEDIF(Sheet1[[#This Row],[policy_start_date]],TODAY(),"D")</f>
        <v>994</v>
      </c>
      <c r="R1409" s="2">
        <f>YEAR(Sheet1[[#This Row],[policy_end_date]])</f>
        <v>2024</v>
      </c>
      <c r="S1409" s="2" t="str">
        <f>TEXT(Sheet1[[#This Row],[policy_end_date]],"mmm")</f>
        <v>Sep</v>
      </c>
      <c r="T1409" s="2" t="str">
        <f>IF(Sheet1[[#This Row],[status]]="Active","Active","Inactive")</f>
        <v>Active</v>
      </c>
      <c r="U1409" s="6">
        <f>Sheet1[[#This Row],[coverage_amount]]/Sheet1[[#This Row],[annual_premium]]</f>
        <v>25.204080358625994</v>
      </c>
    </row>
    <row r="1410" spans="1:21" x14ac:dyDescent="0.3">
      <c r="A1410" s="2" t="s">
        <v>2780</v>
      </c>
      <c r="B1410" s="2" t="s">
        <v>2781</v>
      </c>
      <c r="C1410" s="2" t="s">
        <v>11</v>
      </c>
      <c r="D1410" s="51">
        <v>282776.71000000002</v>
      </c>
      <c r="E1410" s="51">
        <v>10424</v>
      </c>
      <c r="F1410" s="1">
        <v>45329</v>
      </c>
      <c r="G1410" s="1">
        <v>45588</v>
      </c>
      <c r="H1410" s="2" t="s">
        <v>1962</v>
      </c>
      <c r="I1410" s="2" t="s">
        <v>13</v>
      </c>
      <c r="J1410">
        <f>Sheet1[[#This Row],[policy_end_date]]-Sheet1[[#This Row],[policy_start_date]]</f>
        <v>259</v>
      </c>
      <c r="K1410" s="5">
        <f>(Sheet1[[#This Row],[policy_end_date]]-Sheet1[[#This Row],[policy_start_date]])/365</f>
        <v>0.70958904109589038</v>
      </c>
      <c r="L1410" s="2" t="str">
        <f>IF(Sheet1[[#This Row],[coverage_amount]]&lt;300000,"Low",IF(Sheet1[[#This Row],[coverage_amount]]&lt;700000,"Medium","High"))</f>
        <v>Low</v>
      </c>
      <c r="M1410" s="2" t="str">
        <f>IF(Sheet1[[#This Row],[annual_premium]]&lt;15000,"Low",IF(Sheet1[[#This Row],[annual_premium]]&lt;35000,"Medium","High"))</f>
        <v>Low</v>
      </c>
      <c r="N1410" s="2">
        <f>YEAR(Sheet1[[#This Row],[policy_start_date]])</f>
        <v>2024</v>
      </c>
      <c r="O1410" s="2" t="str">
        <f>TEXT(Sheet1[[#This Row],[policy_start_date]],"mmm")</f>
        <v>Feb</v>
      </c>
      <c r="P1410" s="2" t="str">
        <f>"Q"&amp;ROUNDUP(MONTH(Sheet1[[#This Row],[policy_start_date]])/3,0)</f>
        <v>Q1</v>
      </c>
      <c r="Q1410" s="2">
        <f ca="1">DATEDIF(Sheet1[[#This Row],[policy_start_date]],TODAY(),"D")</f>
        <v>903</v>
      </c>
      <c r="R1410" s="2">
        <f>YEAR(Sheet1[[#This Row],[policy_end_date]])</f>
        <v>2024</v>
      </c>
      <c r="S1410" s="2" t="str">
        <f>TEXT(Sheet1[[#This Row],[policy_end_date]],"mmm")</f>
        <v>Oct</v>
      </c>
      <c r="T1410" s="2" t="str">
        <f>IF(Sheet1[[#This Row],[status]]="Active","Active","Inactive")</f>
        <v>Active</v>
      </c>
      <c r="U1410" s="6">
        <f>Sheet1[[#This Row],[coverage_amount]]/Sheet1[[#This Row],[annual_premium]]</f>
        <v>27.12746642363776</v>
      </c>
    </row>
    <row r="1411" spans="1:21" x14ac:dyDescent="0.3">
      <c r="A1411" s="2" t="s">
        <v>2782</v>
      </c>
      <c r="B1411" s="2" t="s">
        <v>2783</v>
      </c>
      <c r="C1411" s="2" t="s">
        <v>35</v>
      </c>
      <c r="D1411" s="51">
        <v>119226.42</v>
      </c>
      <c r="E1411" s="51">
        <v>33608.050000000003</v>
      </c>
      <c r="F1411" s="1">
        <v>45193</v>
      </c>
      <c r="G1411" s="1">
        <v>45773</v>
      </c>
      <c r="H1411" s="2" t="s">
        <v>717</v>
      </c>
      <c r="I1411" s="2" t="s">
        <v>18</v>
      </c>
      <c r="J1411">
        <f>Sheet1[[#This Row],[policy_end_date]]-Sheet1[[#This Row],[policy_start_date]]</f>
        <v>580</v>
      </c>
      <c r="K1411" s="5">
        <f>(Sheet1[[#This Row],[policy_end_date]]-Sheet1[[#This Row],[policy_start_date]])/365</f>
        <v>1.5890410958904109</v>
      </c>
      <c r="L1411" s="2" t="str">
        <f>IF(Sheet1[[#This Row],[coverage_amount]]&lt;300000,"Low",IF(Sheet1[[#This Row],[coverage_amount]]&lt;700000,"Medium","High"))</f>
        <v>Low</v>
      </c>
      <c r="M1411" s="2" t="str">
        <f>IF(Sheet1[[#This Row],[annual_premium]]&lt;15000,"Low",IF(Sheet1[[#This Row],[annual_premium]]&lt;35000,"Medium","High"))</f>
        <v>Medium</v>
      </c>
      <c r="N1411" s="2">
        <f>YEAR(Sheet1[[#This Row],[policy_start_date]])</f>
        <v>2023</v>
      </c>
      <c r="O1411" s="2" t="str">
        <f>TEXT(Sheet1[[#This Row],[policy_start_date]],"mmm")</f>
        <v>Sep</v>
      </c>
      <c r="P1411" s="2" t="str">
        <f>"Q"&amp;ROUNDUP(MONTH(Sheet1[[#This Row],[policy_start_date]])/3,0)</f>
        <v>Q3</v>
      </c>
      <c r="Q1411" s="2">
        <f ca="1">DATEDIF(Sheet1[[#This Row],[policy_start_date]],TODAY(),"D")</f>
        <v>1039</v>
      </c>
      <c r="R1411" s="2">
        <f>YEAR(Sheet1[[#This Row],[policy_end_date]])</f>
        <v>2025</v>
      </c>
      <c r="S1411" s="2" t="str">
        <f>TEXT(Sheet1[[#This Row],[policy_end_date]],"mmm")</f>
        <v>Apr</v>
      </c>
      <c r="T1411" s="2" t="str">
        <f>IF(Sheet1[[#This Row],[status]]="Active","Active","Inactive")</f>
        <v>Inactive</v>
      </c>
      <c r="U1411" s="6">
        <f>Sheet1[[#This Row],[coverage_amount]]/Sheet1[[#This Row],[annual_premium]]</f>
        <v>3.5475554219896717</v>
      </c>
    </row>
    <row r="1412" spans="1:21" x14ac:dyDescent="0.3">
      <c r="A1412" s="2" t="s">
        <v>2784</v>
      </c>
      <c r="B1412" s="2" t="s">
        <v>2785</v>
      </c>
      <c r="C1412" s="2" t="s">
        <v>27</v>
      </c>
      <c r="D1412" s="51">
        <v>928722.28</v>
      </c>
      <c r="E1412" s="51">
        <v>36167.160000000003</v>
      </c>
      <c r="F1412" s="1">
        <v>45086</v>
      </c>
      <c r="G1412" s="1">
        <v>45195</v>
      </c>
      <c r="H1412" s="2" t="s">
        <v>292</v>
      </c>
      <c r="I1412" s="2" t="s">
        <v>13</v>
      </c>
      <c r="J1412">
        <f>Sheet1[[#This Row],[policy_end_date]]-Sheet1[[#This Row],[policy_start_date]]</f>
        <v>109</v>
      </c>
      <c r="K1412" s="5">
        <f>(Sheet1[[#This Row],[policy_end_date]]-Sheet1[[#This Row],[policy_start_date]])/365</f>
        <v>0.29863013698630136</v>
      </c>
      <c r="L1412" s="2" t="str">
        <f>IF(Sheet1[[#This Row],[coverage_amount]]&lt;300000,"Low",IF(Sheet1[[#This Row],[coverage_amount]]&lt;700000,"Medium","High"))</f>
        <v>High</v>
      </c>
      <c r="M1412" s="2" t="str">
        <f>IF(Sheet1[[#This Row],[annual_premium]]&lt;15000,"Low",IF(Sheet1[[#This Row],[annual_premium]]&lt;35000,"Medium","High"))</f>
        <v>High</v>
      </c>
      <c r="N1412" s="2">
        <f>YEAR(Sheet1[[#This Row],[policy_start_date]])</f>
        <v>2023</v>
      </c>
      <c r="O1412" s="2" t="str">
        <f>TEXT(Sheet1[[#This Row],[policy_start_date]],"mmm")</f>
        <v>Jun</v>
      </c>
      <c r="P1412" s="2" t="str">
        <f>"Q"&amp;ROUNDUP(MONTH(Sheet1[[#This Row],[policy_start_date]])/3,0)</f>
        <v>Q2</v>
      </c>
      <c r="Q1412" s="2">
        <f ca="1">DATEDIF(Sheet1[[#This Row],[policy_start_date]],TODAY(),"D")</f>
        <v>1146</v>
      </c>
      <c r="R1412" s="2">
        <f>YEAR(Sheet1[[#This Row],[policy_end_date]])</f>
        <v>2023</v>
      </c>
      <c r="S1412" s="2" t="str">
        <f>TEXT(Sheet1[[#This Row],[policy_end_date]],"mmm")</f>
        <v>Sep</v>
      </c>
      <c r="T1412" s="2" t="str">
        <f>IF(Sheet1[[#This Row],[status]]="Active","Active","Inactive")</f>
        <v>Active</v>
      </c>
      <c r="U1412" s="6">
        <f>Sheet1[[#This Row],[coverage_amount]]/Sheet1[[#This Row],[annual_premium]]</f>
        <v>25.678606780294608</v>
      </c>
    </row>
    <row r="1413" spans="1:21" x14ac:dyDescent="0.3">
      <c r="A1413" s="2" t="s">
        <v>2786</v>
      </c>
      <c r="B1413" s="2" t="s">
        <v>1540</v>
      </c>
      <c r="C1413" s="2" t="s">
        <v>39</v>
      </c>
      <c r="D1413" s="51">
        <v>156268.41</v>
      </c>
      <c r="E1413" s="51">
        <v>33843.839999999997</v>
      </c>
      <c r="F1413" s="1">
        <v>44446</v>
      </c>
      <c r="G1413" s="1">
        <v>44878</v>
      </c>
      <c r="H1413" s="2" t="s">
        <v>726</v>
      </c>
      <c r="I1413" s="2" t="s">
        <v>18</v>
      </c>
      <c r="J1413">
        <f>Sheet1[[#This Row],[policy_end_date]]-Sheet1[[#This Row],[policy_start_date]]</f>
        <v>432</v>
      </c>
      <c r="K1413" s="5">
        <f>(Sheet1[[#This Row],[policy_end_date]]-Sheet1[[#This Row],[policy_start_date]])/365</f>
        <v>1.1835616438356165</v>
      </c>
      <c r="L1413" s="2" t="str">
        <f>IF(Sheet1[[#This Row],[coverage_amount]]&lt;300000,"Low",IF(Sheet1[[#This Row],[coverage_amount]]&lt;700000,"Medium","High"))</f>
        <v>Low</v>
      </c>
      <c r="M1413" s="2" t="str">
        <f>IF(Sheet1[[#This Row],[annual_premium]]&lt;15000,"Low",IF(Sheet1[[#This Row],[annual_premium]]&lt;35000,"Medium","High"))</f>
        <v>Medium</v>
      </c>
      <c r="N1413" s="2">
        <f>YEAR(Sheet1[[#This Row],[policy_start_date]])</f>
        <v>2021</v>
      </c>
      <c r="O1413" s="2" t="str">
        <f>TEXT(Sheet1[[#This Row],[policy_start_date]],"mmm")</f>
        <v>Sep</v>
      </c>
      <c r="P1413" s="2" t="str">
        <f>"Q"&amp;ROUNDUP(MONTH(Sheet1[[#This Row],[policy_start_date]])/3,0)</f>
        <v>Q3</v>
      </c>
      <c r="Q1413" s="2">
        <f ca="1">DATEDIF(Sheet1[[#This Row],[policy_start_date]],TODAY(),"D")</f>
        <v>1786</v>
      </c>
      <c r="R1413" s="2">
        <f>YEAR(Sheet1[[#This Row],[policy_end_date]])</f>
        <v>2022</v>
      </c>
      <c r="S1413" s="2" t="str">
        <f>TEXT(Sheet1[[#This Row],[policy_end_date]],"mmm")</f>
        <v>Nov</v>
      </c>
      <c r="T1413" s="2" t="str">
        <f>IF(Sheet1[[#This Row],[status]]="Active","Active","Inactive")</f>
        <v>Inactive</v>
      </c>
      <c r="U1413" s="6">
        <f>Sheet1[[#This Row],[coverage_amount]]/Sheet1[[#This Row],[annual_premium]]</f>
        <v>4.6173368624836906</v>
      </c>
    </row>
    <row r="1414" spans="1:21" x14ac:dyDescent="0.3">
      <c r="A1414" s="2" t="s">
        <v>2787</v>
      </c>
      <c r="B1414" s="2" t="s">
        <v>2788</v>
      </c>
      <c r="C1414" s="2" t="s">
        <v>11</v>
      </c>
      <c r="D1414" s="51">
        <v>942604.25</v>
      </c>
      <c r="E1414" s="51">
        <v>23050.59</v>
      </c>
      <c r="F1414" s="1">
        <v>45379</v>
      </c>
      <c r="G1414" s="1">
        <v>45709</v>
      </c>
      <c r="H1414" s="2" t="s">
        <v>158</v>
      </c>
      <c r="I1414" s="2" t="s">
        <v>18</v>
      </c>
      <c r="J1414">
        <f>Sheet1[[#This Row],[policy_end_date]]-Sheet1[[#This Row],[policy_start_date]]</f>
        <v>330</v>
      </c>
      <c r="K1414" s="5">
        <f>(Sheet1[[#This Row],[policy_end_date]]-Sheet1[[#This Row],[policy_start_date]])/365</f>
        <v>0.90410958904109584</v>
      </c>
      <c r="L1414" s="2" t="str">
        <f>IF(Sheet1[[#This Row],[coverage_amount]]&lt;300000,"Low",IF(Sheet1[[#This Row],[coverage_amount]]&lt;700000,"Medium","High"))</f>
        <v>High</v>
      </c>
      <c r="M1414" s="2" t="str">
        <f>IF(Sheet1[[#This Row],[annual_premium]]&lt;15000,"Low",IF(Sheet1[[#This Row],[annual_premium]]&lt;35000,"Medium","High"))</f>
        <v>Medium</v>
      </c>
      <c r="N1414" s="2">
        <f>YEAR(Sheet1[[#This Row],[policy_start_date]])</f>
        <v>2024</v>
      </c>
      <c r="O1414" s="2" t="str">
        <f>TEXT(Sheet1[[#This Row],[policy_start_date]],"mmm")</f>
        <v>Mar</v>
      </c>
      <c r="P1414" s="2" t="str">
        <f>"Q"&amp;ROUNDUP(MONTH(Sheet1[[#This Row],[policy_start_date]])/3,0)</f>
        <v>Q1</v>
      </c>
      <c r="Q1414" s="2">
        <f ca="1">DATEDIF(Sheet1[[#This Row],[policy_start_date]],TODAY(),"D")</f>
        <v>853</v>
      </c>
      <c r="R1414" s="2">
        <f>YEAR(Sheet1[[#This Row],[policy_end_date]])</f>
        <v>2025</v>
      </c>
      <c r="S1414" s="2" t="str">
        <f>TEXT(Sheet1[[#This Row],[policy_end_date]],"mmm")</f>
        <v>Feb</v>
      </c>
      <c r="T1414" s="2" t="str">
        <f>IF(Sheet1[[#This Row],[status]]="Active","Active","Inactive")</f>
        <v>Inactive</v>
      </c>
      <c r="U1414" s="6">
        <f>Sheet1[[#This Row],[coverage_amount]]/Sheet1[[#This Row],[annual_premium]]</f>
        <v>40.892846994371943</v>
      </c>
    </row>
    <row r="1415" spans="1:21" x14ac:dyDescent="0.3">
      <c r="A1415" s="2" t="s">
        <v>2789</v>
      </c>
      <c r="B1415" s="2" t="s">
        <v>2790</v>
      </c>
      <c r="C1415" s="2" t="s">
        <v>27</v>
      </c>
      <c r="D1415" s="51">
        <v>330354.43</v>
      </c>
      <c r="E1415" s="51">
        <v>11697.6</v>
      </c>
      <c r="F1415" s="1">
        <v>45478</v>
      </c>
      <c r="G1415" s="1">
        <v>45817</v>
      </c>
      <c r="H1415" s="2" t="s">
        <v>474</v>
      </c>
      <c r="I1415" s="2" t="s">
        <v>18</v>
      </c>
      <c r="J1415">
        <f>Sheet1[[#This Row],[policy_end_date]]-Sheet1[[#This Row],[policy_start_date]]</f>
        <v>339</v>
      </c>
      <c r="K1415" s="5">
        <f>(Sheet1[[#This Row],[policy_end_date]]-Sheet1[[#This Row],[policy_start_date]])/365</f>
        <v>0.92876712328767119</v>
      </c>
      <c r="L1415" s="2" t="str">
        <f>IF(Sheet1[[#This Row],[coverage_amount]]&lt;300000,"Low",IF(Sheet1[[#This Row],[coverage_amount]]&lt;700000,"Medium","High"))</f>
        <v>Medium</v>
      </c>
      <c r="M1415" s="2" t="str">
        <f>IF(Sheet1[[#This Row],[annual_premium]]&lt;15000,"Low",IF(Sheet1[[#This Row],[annual_premium]]&lt;35000,"Medium","High"))</f>
        <v>Low</v>
      </c>
      <c r="N1415" s="2">
        <f>YEAR(Sheet1[[#This Row],[policy_start_date]])</f>
        <v>2024</v>
      </c>
      <c r="O1415" s="2" t="str">
        <f>TEXT(Sheet1[[#This Row],[policy_start_date]],"mmm")</f>
        <v>Jul</v>
      </c>
      <c r="P1415" s="2" t="str">
        <f>"Q"&amp;ROUNDUP(MONTH(Sheet1[[#This Row],[policy_start_date]])/3,0)</f>
        <v>Q3</v>
      </c>
      <c r="Q1415" s="2">
        <f ca="1">DATEDIF(Sheet1[[#This Row],[policy_start_date]],TODAY(),"D")</f>
        <v>754</v>
      </c>
      <c r="R1415" s="2">
        <f>YEAR(Sheet1[[#This Row],[policy_end_date]])</f>
        <v>2025</v>
      </c>
      <c r="S1415" s="2" t="str">
        <f>TEXT(Sheet1[[#This Row],[policy_end_date]],"mmm")</f>
        <v>Jun</v>
      </c>
      <c r="T1415" s="2" t="str">
        <f>IF(Sheet1[[#This Row],[status]]="Active","Active","Inactive")</f>
        <v>Inactive</v>
      </c>
      <c r="U1415" s="6">
        <f>Sheet1[[#This Row],[coverage_amount]]/Sheet1[[#This Row],[annual_premium]]</f>
        <v>28.241214437149498</v>
      </c>
    </row>
    <row r="1416" spans="1:21" x14ac:dyDescent="0.3">
      <c r="A1416" s="2" t="s">
        <v>2791</v>
      </c>
      <c r="B1416" s="2" t="s">
        <v>2792</v>
      </c>
      <c r="C1416" s="2" t="s">
        <v>11</v>
      </c>
      <c r="D1416" s="51">
        <v>289792.27</v>
      </c>
      <c r="E1416" s="51">
        <v>17733.669999999998</v>
      </c>
      <c r="F1416" s="1">
        <v>44706</v>
      </c>
      <c r="G1416" s="1">
        <v>45283</v>
      </c>
      <c r="H1416" s="2" t="s">
        <v>158</v>
      </c>
      <c r="I1416" s="2" t="s">
        <v>18</v>
      </c>
      <c r="J1416">
        <f>Sheet1[[#This Row],[policy_end_date]]-Sheet1[[#This Row],[policy_start_date]]</f>
        <v>577</v>
      </c>
      <c r="K1416" s="5">
        <f>(Sheet1[[#This Row],[policy_end_date]]-Sheet1[[#This Row],[policy_start_date]])/365</f>
        <v>1.5808219178082192</v>
      </c>
      <c r="L1416" s="2" t="str">
        <f>IF(Sheet1[[#This Row],[coverage_amount]]&lt;300000,"Low",IF(Sheet1[[#This Row],[coverage_amount]]&lt;700000,"Medium","High"))</f>
        <v>Low</v>
      </c>
      <c r="M1416" s="2" t="str">
        <f>IF(Sheet1[[#This Row],[annual_premium]]&lt;15000,"Low",IF(Sheet1[[#This Row],[annual_premium]]&lt;35000,"Medium","High"))</f>
        <v>Medium</v>
      </c>
      <c r="N1416" s="2">
        <f>YEAR(Sheet1[[#This Row],[policy_start_date]])</f>
        <v>2022</v>
      </c>
      <c r="O1416" s="2" t="str">
        <f>TEXT(Sheet1[[#This Row],[policy_start_date]],"mmm")</f>
        <v>May</v>
      </c>
      <c r="P1416" s="2" t="str">
        <f>"Q"&amp;ROUNDUP(MONTH(Sheet1[[#This Row],[policy_start_date]])/3,0)</f>
        <v>Q2</v>
      </c>
      <c r="Q1416" s="2">
        <f ca="1">DATEDIF(Sheet1[[#This Row],[policy_start_date]],TODAY(),"D")</f>
        <v>1526</v>
      </c>
      <c r="R1416" s="2">
        <f>YEAR(Sheet1[[#This Row],[policy_end_date]])</f>
        <v>2023</v>
      </c>
      <c r="S1416" s="2" t="str">
        <f>TEXT(Sheet1[[#This Row],[policy_end_date]],"mmm")</f>
        <v>Dec</v>
      </c>
      <c r="T1416" s="2" t="str">
        <f>IF(Sheet1[[#This Row],[status]]="Active","Active","Inactive")</f>
        <v>Inactive</v>
      </c>
      <c r="U1416" s="6">
        <f>Sheet1[[#This Row],[coverage_amount]]/Sheet1[[#This Row],[annual_premium]]</f>
        <v>16.341359120813685</v>
      </c>
    </row>
    <row r="1417" spans="1:21" x14ac:dyDescent="0.3">
      <c r="A1417" s="2" t="s">
        <v>2793</v>
      </c>
      <c r="B1417" s="2" t="s">
        <v>323</v>
      </c>
      <c r="C1417" s="2" t="s">
        <v>39</v>
      </c>
      <c r="D1417" s="51">
        <v>985784.64</v>
      </c>
      <c r="E1417" s="51">
        <v>47946.7</v>
      </c>
      <c r="F1417" s="1">
        <v>44819</v>
      </c>
      <c r="G1417" s="1">
        <v>45664</v>
      </c>
      <c r="H1417" s="2" t="s">
        <v>193</v>
      </c>
      <c r="I1417" s="2" t="s">
        <v>13</v>
      </c>
      <c r="J1417">
        <f>Sheet1[[#This Row],[policy_end_date]]-Sheet1[[#This Row],[policy_start_date]]</f>
        <v>845</v>
      </c>
      <c r="K1417" s="5">
        <f>(Sheet1[[#This Row],[policy_end_date]]-Sheet1[[#This Row],[policy_start_date]])/365</f>
        <v>2.3150684931506849</v>
      </c>
      <c r="L1417" s="2" t="str">
        <f>IF(Sheet1[[#This Row],[coverage_amount]]&lt;300000,"Low",IF(Sheet1[[#This Row],[coverage_amount]]&lt;700000,"Medium","High"))</f>
        <v>High</v>
      </c>
      <c r="M1417" s="2" t="str">
        <f>IF(Sheet1[[#This Row],[annual_premium]]&lt;15000,"Low",IF(Sheet1[[#This Row],[annual_premium]]&lt;35000,"Medium","High"))</f>
        <v>High</v>
      </c>
      <c r="N1417" s="2">
        <f>YEAR(Sheet1[[#This Row],[policy_start_date]])</f>
        <v>2022</v>
      </c>
      <c r="O1417" s="2" t="str">
        <f>TEXT(Sheet1[[#This Row],[policy_start_date]],"mmm")</f>
        <v>Sep</v>
      </c>
      <c r="P1417" s="2" t="str">
        <f>"Q"&amp;ROUNDUP(MONTH(Sheet1[[#This Row],[policy_start_date]])/3,0)</f>
        <v>Q3</v>
      </c>
      <c r="Q1417" s="2">
        <f ca="1">DATEDIF(Sheet1[[#This Row],[policy_start_date]],TODAY(),"D")</f>
        <v>1413</v>
      </c>
      <c r="R1417" s="2">
        <f>YEAR(Sheet1[[#This Row],[policy_end_date]])</f>
        <v>2025</v>
      </c>
      <c r="S1417" s="2" t="str">
        <f>TEXT(Sheet1[[#This Row],[policy_end_date]],"mmm")</f>
        <v>Jan</v>
      </c>
      <c r="T1417" s="2" t="str">
        <f>IF(Sheet1[[#This Row],[status]]="Active","Active","Inactive")</f>
        <v>Active</v>
      </c>
      <c r="U1417" s="6">
        <f>Sheet1[[#This Row],[coverage_amount]]/Sheet1[[#This Row],[annual_premium]]</f>
        <v>20.560010177968454</v>
      </c>
    </row>
    <row r="1418" spans="1:21" x14ac:dyDescent="0.3">
      <c r="A1418" s="2" t="s">
        <v>2794</v>
      </c>
      <c r="B1418" s="2" t="s">
        <v>2795</v>
      </c>
      <c r="C1418" s="2" t="s">
        <v>35</v>
      </c>
      <c r="D1418" s="51">
        <v>453867.1</v>
      </c>
      <c r="E1418" s="51">
        <v>48052.02</v>
      </c>
      <c r="F1418" s="1">
        <v>44539</v>
      </c>
      <c r="G1418" s="1">
        <v>44729</v>
      </c>
      <c r="H1418" s="2" t="s">
        <v>991</v>
      </c>
      <c r="I1418" s="2" t="s">
        <v>18</v>
      </c>
      <c r="J1418">
        <f>Sheet1[[#This Row],[policy_end_date]]-Sheet1[[#This Row],[policy_start_date]]</f>
        <v>190</v>
      </c>
      <c r="K1418" s="5">
        <f>(Sheet1[[#This Row],[policy_end_date]]-Sheet1[[#This Row],[policy_start_date]])/365</f>
        <v>0.52054794520547942</v>
      </c>
      <c r="L1418" s="2" t="str">
        <f>IF(Sheet1[[#This Row],[coverage_amount]]&lt;300000,"Low",IF(Sheet1[[#This Row],[coverage_amount]]&lt;700000,"Medium","High"))</f>
        <v>Medium</v>
      </c>
      <c r="M1418" s="2" t="str">
        <f>IF(Sheet1[[#This Row],[annual_premium]]&lt;15000,"Low",IF(Sheet1[[#This Row],[annual_premium]]&lt;35000,"Medium","High"))</f>
        <v>High</v>
      </c>
      <c r="N1418" s="2">
        <f>YEAR(Sheet1[[#This Row],[policy_start_date]])</f>
        <v>2021</v>
      </c>
      <c r="O1418" s="2" t="str">
        <f>TEXT(Sheet1[[#This Row],[policy_start_date]],"mmm")</f>
        <v>Dec</v>
      </c>
      <c r="P1418" s="2" t="str">
        <f>"Q"&amp;ROUNDUP(MONTH(Sheet1[[#This Row],[policy_start_date]])/3,0)</f>
        <v>Q4</v>
      </c>
      <c r="Q1418" s="2">
        <f ca="1">DATEDIF(Sheet1[[#This Row],[policy_start_date]],TODAY(),"D")</f>
        <v>1693</v>
      </c>
      <c r="R1418" s="2">
        <f>YEAR(Sheet1[[#This Row],[policy_end_date]])</f>
        <v>2022</v>
      </c>
      <c r="S1418" s="2" t="str">
        <f>TEXT(Sheet1[[#This Row],[policy_end_date]],"mmm")</f>
        <v>Jun</v>
      </c>
      <c r="T1418" s="2" t="str">
        <f>IF(Sheet1[[#This Row],[status]]="Active","Active","Inactive")</f>
        <v>Inactive</v>
      </c>
      <c r="U1418" s="6">
        <f>Sheet1[[#This Row],[coverage_amount]]/Sheet1[[#This Row],[annual_premium]]</f>
        <v>9.4453282088869521</v>
      </c>
    </row>
    <row r="1419" spans="1:21" x14ac:dyDescent="0.3">
      <c r="A1419" s="2" t="s">
        <v>2796</v>
      </c>
      <c r="B1419" s="2" t="s">
        <v>2797</v>
      </c>
      <c r="C1419" s="2" t="s">
        <v>39</v>
      </c>
      <c r="D1419" s="51">
        <v>755448.62</v>
      </c>
      <c r="E1419" s="51">
        <v>12577.35</v>
      </c>
      <c r="F1419" s="1">
        <v>45252</v>
      </c>
      <c r="G1419" s="1">
        <v>45362</v>
      </c>
      <c r="H1419" s="2" t="s">
        <v>315</v>
      </c>
      <c r="I1419" s="2" t="s">
        <v>29</v>
      </c>
      <c r="J1419">
        <f>Sheet1[[#This Row],[policy_end_date]]-Sheet1[[#This Row],[policy_start_date]]</f>
        <v>110</v>
      </c>
      <c r="K1419" s="5">
        <f>(Sheet1[[#This Row],[policy_end_date]]-Sheet1[[#This Row],[policy_start_date]])/365</f>
        <v>0.30136986301369861</v>
      </c>
      <c r="L1419" s="2" t="str">
        <f>IF(Sheet1[[#This Row],[coverage_amount]]&lt;300000,"Low",IF(Sheet1[[#This Row],[coverage_amount]]&lt;700000,"Medium","High"))</f>
        <v>High</v>
      </c>
      <c r="M1419" s="2" t="str">
        <f>IF(Sheet1[[#This Row],[annual_premium]]&lt;15000,"Low",IF(Sheet1[[#This Row],[annual_premium]]&lt;35000,"Medium","High"))</f>
        <v>Low</v>
      </c>
      <c r="N1419" s="2">
        <f>YEAR(Sheet1[[#This Row],[policy_start_date]])</f>
        <v>2023</v>
      </c>
      <c r="O1419" s="2" t="str">
        <f>TEXT(Sheet1[[#This Row],[policy_start_date]],"mmm")</f>
        <v>Nov</v>
      </c>
      <c r="P1419" s="2" t="str">
        <f>"Q"&amp;ROUNDUP(MONTH(Sheet1[[#This Row],[policy_start_date]])/3,0)</f>
        <v>Q4</v>
      </c>
      <c r="Q1419" s="2">
        <f ca="1">DATEDIF(Sheet1[[#This Row],[policy_start_date]],TODAY(),"D")</f>
        <v>980</v>
      </c>
      <c r="R1419" s="2">
        <f>YEAR(Sheet1[[#This Row],[policy_end_date]])</f>
        <v>2024</v>
      </c>
      <c r="S1419" s="2" t="str">
        <f>TEXT(Sheet1[[#This Row],[policy_end_date]],"mmm")</f>
        <v>Mar</v>
      </c>
      <c r="T1419" s="2" t="str">
        <f>IF(Sheet1[[#This Row],[status]]="Active","Active","Inactive")</f>
        <v>Inactive</v>
      </c>
      <c r="U1419" s="6">
        <f>Sheet1[[#This Row],[coverage_amount]]/Sheet1[[#This Row],[annual_premium]]</f>
        <v>60.06421225456873</v>
      </c>
    </row>
    <row r="1420" spans="1:21" x14ac:dyDescent="0.3">
      <c r="A1420" s="2" t="s">
        <v>2798</v>
      </c>
      <c r="B1420" s="2" t="s">
        <v>1716</v>
      </c>
      <c r="C1420" s="2" t="s">
        <v>11</v>
      </c>
      <c r="D1420" s="51">
        <v>209291.38</v>
      </c>
      <c r="E1420" s="51">
        <v>4338.5200000000004</v>
      </c>
      <c r="F1420" s="1">
        <v>44688</v>
      </c>
      <c r="G1420" s="1">
        <v>45796</v>
      </c>
      <c r="H1420" s="2" t="s">
        <v>973</v>
      </c>
      <c r="I1420" s="2" t="s">
        <v>29</v>
      </c>
      <c r="J1420">
        <f>Sheet1[[#This Row],[policy_end_date]]-Sheet1[[#This Row],[policy_start_date]]</f>
        <v>1108</v>
      </c>
      <c r="K1420" s="5">
        <f>(Sheet1[[#This Row],[policy_end_date]]-Sheet1[[#This Row],[policy_start_date]])/365</f>
        <v>3.0356164383561643</v>
      </c>
      <c r="L1420" s="2" t="str">
        <f>IF(Sheet1[[#This Row],[coverage_amount]]&lt;300000,"Low",IF(Sheet1[[#This Row],[coverage_amount]]&lt;700000,"Medium","High"))</f>
        <v>Low</v>
      </c>
      <c r="M1420" s="2" t="str">
        <f>IF(Sheet1[[#This Row],[annual_premium]]&lt;15000,"Low",IF(Sheet1[[#This Row],[annual_premium]]&lt;35000,"Medium","High"))</f>
        <v>Low</v>
      </c>
      <c r="N1420" s="2">
        <f>YEAR(Sheet1[[#This Row],[policy_start_date]])</f>
        <v>2022</v>
      </c>
      <c r="O1420" s="2" t="str">
        <f>TEXT(Sheet1[[#This Row],[policy_start_date]],"mmm")</f>
        <v>May</v>
      </c>
      <c r="P1420" s="2" t="str">
        <f>"Q"&amp;ROUNDUP(MONTH(Sheet1[[#This Row],[policy_start_date]])/3,0)</f>
        <v>Q2</v>
      </c>
      <c r="Q1420" s="2">
        <f ca="1">DATEDIF(Sheet1[[#This Row],[policy_start_date]],TODAY(),"D")</f>
        <v>1544</v>
      </c>
      <c r="R1420" s="2">
        <f>YEAR(Sheet1[[#This Row],[policy_end_date]])</f>
        <v>2025</v>
      </c>
      <c r="S1420" s="2" t="str">
        <f>TEXT(Sheet1[[#This Row],[policy_end_date]],"mmm")</f>
        <v>May</v>
      </c>
      <c r="T1420" s="2" t="str">
        <f>IF(Sheet1[[#This Row],[status]]="Active","Active","Inactive")</f>
        <v>Inactive</v>
      </c>
      <c r="U1420" s="6">
        <f>Sheet1[[#This Row],[coverage_amount]]/Sheet1[[#This Row],[annual_premium]]</f>
        <v>48.240270875782521</v>
      </c>
    </row>
    <row r="1421" spans="1:21" x14ac:dyDescent="0.3">
      <c r="A1421" s="2" t="s">
        <v>2799</v>
      </c>
      <c r="B1421" s="2" t="s">
        <v>2800</v>
      </c>
      <c r="C1421" s="2" t="s">
        <v>35</v>
      </c>
      <c r="D1421" s="51">
        <v>441843.45</v>
      </c>
      <c r="E1421" s="51">
        <v>9103.48</v>
      </c>
      <c r="F1421" s="1">
        <v>44794</v>
      </c>
      <c r="G1421" s="1">
        <v>45455</v>
      </c>
      <c r="H1421" s="2" t="s">
        <v>1428</v>
      </c>
      <c r="I1421" s="2" t="s">
        <v>29</v>
      </c>
      <c r="J1421">
        <f>Sheet1[[#This Row],[policy_end_date]]-Sheet1[[#This Row],[policy_start_date]]</f>
        <v>661</v>
      </c>
      <c r="K1421" s="5">
        <f>(Sheet1[[#This Row],[policy_end_date]]-Sheet1[[#This Row],[policy_start_date]])/365</f>
        <v>1.810958904109589</v>
      </c>
      <c r="L1421" s="2" t="str">
        <f>IF(Sheet1[[#This Row],[coverage_amount]]&lt;300000,"Low",IF(Sheet1[[#This Row],[coverage_amount]]&lt;700000,"Medium","High"))</f>
        <v>Medium</v>
      </c>
      <c r="M1421" s="2" t="str">
        <f>IF(Sheet1[[#This Row],[annual_premium]]&lt;15000,"Low",IF(Sheet1[[#This Row],[annual_premium]]&lt;35000,"Medium","High"))</f>
        <v>Low</v>
      </c>
      <c r="N1421" s="2">
        <f>YEAR(Sheet1[[#This Row],[policy_start_date]])</f>
        <v>2022</v>
      </c>
      <c r="O1421" s="2" t="str">
        <f>TEXT(Sheet1[[#This Row],[policy_start_date]],"mmm")</f>
        <v>Aug</v>
      </c>
      <c r="P1421" s="2" t="str">
        <f>"Q"&amp;ROUNDUP(MONTH(Sheet1[[#This Row],[policy_start_date]])/3,0)</f>
        <v>Q3</v>
      </c>
      <c r="Q1421" s="2">
        <f ca="1">DATEDIF(Sheet1[[#This Row],[policy_start_date]],TODAY(),"D")</f>
        <v>1438</v>
      </c>
      <c r="R1421" s="2">
        <f>YEAR(Sheet1[[#This Row],[policy_end_date]])</f>
        <v>2024</v>
      </c>
      <c r="S1421" s="2" t="str">
        <f>TEXT(Sheet1[[#This Row],[policy_end_date]],"mmm")</f>
        <v>Jun</v>
      </c>
      <c r="T1421" s="2" t="str">
        <f>IF(Sheet1[[#This Row],[status]]="Active","Active","Inactive")</f>
        <v>Inactive</v>
      </c>
      <c r="U1421" s="6">
        <f>Sheet1[[#This Row],[coverage_amount]]/Sheet1[[#This Row],[annual_premium]]</f>
        <v>48.535664383290786</v>
      </c>
    </row>
    <row r="1422" spans="1:21" x14ac:dyDescent="0.3">
      <c r="A1422" s="2" t="s">
        <v>2801</v>
      </c>
      <c r="B1422" s="2" t="s">
        <v>2162</v>
      </c>
      <c r="C1422" s="2" t="s">
        <v>27</v>
      </c>
      <c r="D1422" s="51">
        <v>975293.07</v>
      </c>
      <c r="E1422" s="51">
        <v>24671.4</v>
      </c>
      <c r="F1422" s="1">
        <v>44898</v>
      </c>
      <c r="G1422" s="1">
        <v>45421</v>
      </c>
      <c r="H1422" s="2" t="s">
        <v>448</v>
      </c>
      <c r="I1422" s="2" t="s">
        <v>18</v>
      </c>
      <c r="J1422">
        <f>Sheet1[[#This Row],[policy_end_date]]-Sheet1[[#This Row],[policy_start_date]]</f>
        <v>523</v>
      </c>
      <c r="K1422" s="5">
        <f>(Sheet1[[#This Row],[policy_end_date]]-Sheet1[[#This Row],[policy_start_date]])/365</f>
        <v>1.4328767123287671</v>
      </c>
      <c r="L1422" s="2" t="str">
        <f>IF(Sheet1[[#This Row],[coverage_amount]]&lt;300000,"Low",IF(Sheet1[[#This Row],[coverage_amount]]&lt;700000,"Medium","High"))</f>
        <v>High</v>
      </c>
      <c r="M1422" s="2" t="str">
        <f>IF(Sheet1[[#This Row],[annual_premium]]&lt;15000,"Low",IF(Sheet1[[#This Row],[annual_premium]]&lt;35000,"Medium","High"))</f>
        <v>Medium</v>
      </c>
      <c r="N1422" s="2">
        <f>YEAR(Sheet1[[#This Row],[policy_start_date]])</f>
        <v>2022</v>
      </c>
      <c r="O1422" s="2" t="str">
        <f>TEXT(Sheet1[[#This Row],[policy_start_date]],"mmm")</f>
        <v>Dec</v>
      </c>
      <c r="P1422" s="2" t="str">
        <f>"Q"&amp;ROUNDUP(MONTH(Sheet1[[#This Row],[policy_start_date]])/3,0)</f>
        <v>Q4</v>
      </c>
      <c r="Q1422" s="2">
        <f ca="1">DATEDIF(Sheet1[[#This Row],[policy_start_date]],TODAY(),"D")</f>
        <v>1334</v>
      </c>
      <c r="R1422" s="2">
        <f>YEAR(Sheet1[[#This Row],[policy_end_date]])</f>
        <v>2024</v>
      </c>
      <c r="S1422" s="2" t="str">
        <f>TEXT(Sheet1[[#This Row],[policy_end_date]],"mmm")</f>
        <v>May</v>
      </c>
      <c r="T1422" s="2" t="str">
        <f>IF(Sheet1[[#This Row],[status]]="Active","Active","Inactive")</f>
        <v>Inactive</v>
      </c>
      <c r="U1422" s="6">
        <f>Sheet1[[#This Row],[coverage_amount]]/Sheet1[[#This Row],[annual_premium]]</f>
        <v>39.531322502979151</v>
      </c>
    </row>
    <row r="1423" spans="1:21" x14ac:dyDescent="0.3">
      <c r="A1423" s="2" t="s">
        <v>2802</v>
      </c>
      <c r="B1423" s="2" t="s">
        <v>2803</v>
      </c>
      <c r="C1423" s="2" t="s">
        <v>27</v>
      </c>
      <c r="D1423" s="51">
        <v>149887.92000000001</v>
      </c>
      <c r="E1423" s="51">
        <v>13280.41</v>
      </c>
      <c r="F1423" s="1">
        <v>44465</v>
      </c>
      <c r="G1423" s="1">
        <v>44925</v>
      </c>
      <c r="H1423" s="2" t="s">
        <v>307</v>
      </c>
      <c r="I1423" s="2" t="s">
        <v>18</v>
      </c>
      <c r="J1423">
        <f>Sheet1[[#This Row],[policy_end_date]]-Sheet1[[#This Row],[policy_start_date]]</f>
        <v>460</v>
      </c>
      <c r="K1423" s="5">
        <f>(Sheet1[[#This Row],[policy_end_date]]-Sheet1[[#This Row],[policy_start_date]])/365</f>
        <v>1.2602739726027397</v>
      </c>
      <c r="L1423" s="2" t="str">
        <f>IF(Sheet1[[#This Row],[coverage_amount]]&lt;300000,"Low",IF(Sheet1[[#This Row],[coverage_amount]]&lt;700000,"Medium","High"))</f>
        <v>Low</v>
      </c>
      <c r="M1423" s="2" t="str">
        <f>IF(Sheet1[[#This Row],[annual_premium]]&lt;15000,"Low",IF(Sheet1[[#This Row],[annual_premium]]&lt;35000,"Medium","High"))</f>
        <v>Low</v>
      </c>
      <c r="N1423" s="2">
        <f>YEAR(Sheet1[[#This Row],[policy_start_date]])</f>
        <v>2021</v>
      </c>
      <c r="O1423" s="2" t="str">
        <f>TEXT(Sheet1[[#This Row],[policy_start_date]],"mmm")</f>
        <v>Sep</v>
      </c>
      <c r="P1423" s="2" t="str">
        <f>"Q"&amp;ROUNDUP(MONTH(Sheet1[[#This Row],[policy_start_date]])/3,0)</f>
        <v>Q3</v>
      </c>
      <c r="Q1423" s="2">
        <f ca="1">DATEDIF(Sheet1[[#This Row],[policy_start_date]],TODAY(),"D")</f>
        <v>1767</v>
      </c>
      <c r="R1423" s="2">
        <f>YEAR(Sheet1[[#This Row],[policy_end_date]])</f>
        <v>2022</v>
      </c>
      <c r="S1423" s="2" t="str">
        <f>TEXT(Sheet1[[#This Row],[policy_end_date]],"mmm")</f>
        <v>Dec</v>
      </c>
      <c r="T1423" s="2" t="str">
        <f>IF(Sheet1[[#This Row],[status]]="Active","Active","Inactive")</f>
        <v>Inactive</v>
      </c>
      <c r="U1423" s="6">
        <f>Sheet1[[#This Row],[coverage_amount]]/Sheet1[[#This Row],[annual_premium]]</f>
        <v>11.286392513484149</v>
      </c>
    </row>
    <row r="1424" spans="1:21" x14ac:dyDescent="0.3">
      <c r="A1424" s="2" t="s">
        <v>2804</v>
      </c>
      <c r="B1424" s="2" t="s">
        <v>2805</v>
      </c>
      <c r="C1424" s="2" t="s">
        <v>16</v>
      </c>
      <c r="D1424" s="51">
        <v>287065.21999999997</v>
      </c>
      <c r="E1424" s="51">
        <v>24918.81</v>
      </c>
      <c r="F1424" s="1">
        <v>44928</v>
      </c>
      <c r="G1424" s="1">
        <v>45859</v>
      </c>
      <c r="H1424" s="2" t="s">
        <v>1145</v>
      </c>
      <c r="I1424" s="2" t="s">
        <v>29</v>
      </c>
      <c r="J1424">
        <f>Sheet1[[#This Row],[policy_end_date]]-Sheet1[[#This Row],[policy_start_date]]</f>
        <v>931</v>
      </c>
      <c r="K1424" s="5">
        <f>(Sheet1[[#This Row],[policy_end_date]]-Sheet1[[#This Row],[policy_start_date]])/365</f>
        <v>2.5506849315068494</v>
      </c>
      <c r="L1424" s="2" t="str">
        <f>IF(Sheet1[[#This Row],[coverage_amount]]&lt;300000,"Low",IF(Sheet1[[#This Row],[coverage_amount]]&lt;700000,"Medium","High"))</f>
        <v>Low</v>
      </c>
      <c r="M1424" s="2" t="str">
        <f>IF(Sheet1[[#This Row],[annual_premium]]&lt;15000,"Low",IF(Sheet1[[#This Row],[annual_premium]]&lt;35000,"Medium","High"))</f>
        <v>Medium</v>
      </c>
      <c r="N1424" s="2">
        <f>YEAR(Sheet1[[#This Row],[policy_start_date]])</f>
        <v>2023</v>
      </c>
      <c r="O1424" s="2" t="str">
        <f>TEXT(Sheet1[[#This Row],[policy_start_date]],"mmm")</f>
        <v>Jan</v>
      </c>
      <c r="P1424" s="2" t="str">
        <f>"Q"&amp;ROUNDUP(MONTH(Sheet1[[#This Row],[policy_start_date]])/3,0)</f>
        <v>Q1</v>
      </c>
      <c r="Q1424" s="2">
        <f ca="1">DATEDIF(Sheet1[[#This Row],[policy_start_date]],TODAY(),"D")</f>
        <v>1304</v>
      </c>
      <c r="R1424" s="2">
        <f>YEAR(Sheet1[[#This Row],[policy_end_date]])</f>
        <v>2025</v>
      </c>
      <c r="S1424" s="2" t="str">
        <f>TEXT(Sheet1[[#This Row],[policy_end_date]],"mmm")</f>
        <v>Jul</v>
      </c>
      <c r="T1424" s="2" t="str">
        <f>IF(Sheet1[[#This Row],[status]]="Active","Active","Inactive")</f>
        <v>Inactive</v>
      </c>
      <c r="U1424" s="6">
        <f>Sheet1[[#This Row],[coverage_amount]]/Sheet1[[#This Row],[annual_premium]]</f>
        <v>11.520021220917048</v>
      </c>
    </row>
    <row r="1425" spans="1:21" x14ac:dyDescent="0.3">
      <c r="A1425" s="2" t="s">
        <v>2806</v>
      </c>
      <c r="B1425" s="2" t="s">
        <v>2558</v>
      </c>
      <c r="C1425" s="2" t="s">
        <v>11</v>
      </c>
      <c r="D1425" s="51">
        <v>191494.75</v>
      </c>
      <c r="E1425" s="51">
        <v>19277.14</v>
      </c>
      <c r="F1425" s="1">
        <v>45091</v>
      </c>
      <c r="G1425" s="1">
        <v>45540</v>
      </c>
      <c r="H1425" s="2" t="s">
        <v>1204</v>
      </c>
      <c r="I1425" s="2" t="s">
        <v>18</v>
      </c>
      <c r="J1425">
        <f>Sheet1[[#This Row],[policy_end_date]]-Sheet1[[#This Row],[policy_start_date]]</f>
        <v>449</v>
      </c>
      <c r="K1425" s="5">
        <f>(Sheet1[[#This Row],[policy_end_date]]-Sheet1[[#This Row],[policy_start_date]])/365</f>
        <v>1.2301369863013698</v>
      </c>
      <c r="L1425" s="2" t="str">
        <f>IF(Sheet1[[#This Row],[coverage_amount]]&lt;300000,"Low",IF(Sheet1[[#This Row],[coverage_amount]]&lt;700000,"Medium","High"))</f>
        <v>Low</v>
      </c>
      <c r="M1425" s="2" t="str">
        <f>IF(Sheet1[[#This Row],[annual_premium]]&lt;15000,"Low",IF(Sheet1[[#This Row],[annual_premium]]&lt;35000,"Medium","High"))</f>
        <v>Medium</v>
      </c>
      <c r="N1425" s="2">
        <f>YEAR(Sheet1[[#This Row],[policy_start_date]])</f>
        <v>2023</v>
      </c>
      <c r="O1425" s="2" t="str">
        <f>TEXT(Sheet1[[#This Row],[policy_start_date]],"mmm")</f>
        <v>Jun</v>
      </c>
      <c r="P1425" s="2" t="str">
        <f>"Q"&amp;ROUNDUP(MONTH(Sheet1[[#This Row],[policy_start_date]])/3,0)</f>
        <v>Q2</v>
      </c>
      <c r="Q1425" s="2">
        <f ca="1">DATEDIF(Sheet1[[#This Row],[policy_start_date]],TODAY(),"D")</f>
        <v>1141</v>
      </c>
      <c r="R1425" s="2">
        <f>YEAR(Sheet1[[#This Row],[policy_end_date]])</f>
        <v>2024</v>
      </c>
      <c r="S1425" s="2" t="str">
        <f>TEXT(Sheet1[[#This Row],[policy_end_date]],"mmm")</f>
        <v>Sep</v>
      </c>
      <c r="T1425" s="2" t="str">
        <f>IF(Sheet1[[#This Row],[status]]="Active","Active","Inactive")</f>
        <v>Inactive</v>
      </c>
      <c r="U1425" s="6">
        <f>Sheet1[[#This Row],[coverage_amount]]/Sheet1[[#This Row],[annual_premium]]</f>
        <v>9.9337738896952565</v>
      </c>
    </row>
    <row r="1426" spans="1:21" x14ac:dyDescent="0.3">
      <c r="A1426" s="2" t="s">
        <v>2807</v>
      </c>
      <c r="B1426" s="2" t="s">
        <v>2808</v>
      </c>
      <c r="C1426" s="2" t="s">
        <v>11</v>
      </c>
      <c r="D1426" s="51">
        <v>486322.96</v>
      </c>
      <c r="E1426" s="51">
        <v>31231.64</v>
      </c>
      <c r="F1426" s="1">
        <v>45047</v>
      </c>
      <c r="G1426" s="1">
        <v>45221</v>
      </c>
      <c r="H1426" s="2" t="s">
        <v>1008</v>
      </c>
      <c r="I1426" s="2" t="s">
        <v>18</v>
      </c>
      <c r="J1426">
        <f>Sheet1[[#This Row],[policy_end_date]]-Sheet1[[#This Row],[policy_start_date]]</f>
        <v>174</v>
      </c>
      <c r="K1426" s="5">
        <f>(Sheet1[[#This Row],[policy_end_date]]-Sheet1[[#This Row],[policy_start_date]])/365</f>
        <v>0.47671232876712327</v>
      </c>
      <c r="L1426" s="2" t="str">
        <f>IF(Sheet1[[#This Row],[coverage_amount]]&lt;300000,"Low",IF(Sheet1[[#This Row],[coverage_amount]]&lt;700000,"Medium","High"))</f>
        <v>Medium</v>
      </c>
      <c r="M1426" s="2" t="str">
        <f>IF(Sheet1[[#This Row],[annual_premium]]&lt;15000,"Low",IF(Sheet1[[#This Row],[annual_premium]]&lt;35000,"Medium","High"))</f>
        <v>Medium</v>
      </c>
      <c r="N1426" s="2">
        <f>YEAR(Sheet1[[#This Row],[policy_start_date]])</f>
        <v>2023</v>
      </c>
      <c r="O1426" s="2" t="str">
        <f>TEXT(Sheet1[[#This Row],[policy_start_date]],"mmm")</f>
        <v>May</v>
      </c>
      <c r="P1426" s="2" t="str">
        <f>"Q"&amp;ROUNDUP(MONTH(Sheet1[[#This Row],[policy_start_date]])/3,0)</f>
        <v>Q2</v>
      </c>
      <c r="Q1426" s="2">
        <f ca="1">DATEDIF(Sheet1[[#This Row],[policy_start_date]],TODAY(),"D")</f>
        <v>1185</v>
      </c>
      <c r="R1426" s="2">
        <f>YEAR(Sheet1[[#This Row],[policy_end_date]])</f>
        <v>2023</v>
      </c>
      <c r="S1426" s="2" t="str">
        <f>TEXT(Sheet1[[#This Row],[policy_end_date]],"mmm")</f>
        <v>Oct</v>
      </c>
      <c r="T1426" s="2" t="str">
        <f>IF(Sheet1[[#This Row],[status]]="Active","Active","Inactive")</f>
        <v>Inactive</v>
      </c>
      <c r="U1426" s="6">
        <f>Sheet1[[#This Row],[coverage_amount]]/Sheet1[[#This Row],[annual_premium]]</f>
        <v>15.571483277855407</v>
      </c>
    </row>
    <row r="1427" spans="1:21" x14ac:dyDescent="0.3">
      <c r="A1427" s="2" t="s">
        <v>2809</v>
      </c>
      <c r="B1427" s="2" t="s">
        <v>2810</v>
      </c>
      <c r="C1427" s="2" t="s">
        <v>27</v>
      </c>
      <c r="D1427" s="51">
        <v>851583.62</v>
      </c>
      <c r="E1427" s="51">
        <v>28611.99</v>
      </c>
      <c r="F1427" s="1">
        <v>45490</v>
      </c>
      <c r="G1427" s="1">
        <v>45832</v>
      </c>
      <c r="H1427" s="2" t="s">
        <v>519</v>
      </c>
      <c r="I1427" s="2" t="s">
        <v>18</v>
      </c>
      <c r="J1427">
        <f>Sheet1[[#This Row],[policy_end_date]]-Sheet1[[#This Row],[policy_start_date]]</f>
        <v>342</v>
      </c>
      <c r="K1427" s="5">
        <f>(Sheet1[[#This Row],[policy_end_date]]-Sheet1[[#This Row],[policy_start_date]])/365</f>
        <v>0.93698630136986305</v>
      </c>
      <c r="L1427" s="2" t="str">
        <f>IF(Sheet1[[#This Row],[coverage_amount]]&lt;300000,"Low",IF(Sheet1[[#This Row],[coverage_amount]]&lt;700000,"Medium","High"))</f>
        <v>High</v>
      </c>
      <c r="M1427" s="2" t="str">
        <f>IF(Sheet1[[#This Row],[annual_premium]]&lt;15000,"Low",IF(Sheet1[[#This Row],[annual_premium]]&lt;35000,"Medium","High"))</f>
        <v>Medium</v>
      </c>
      <c r="N1427" s="2">
        <f>YEAR(Sheet1[[#This Row],[policy_start_date]])</f>
        <v>2024</v>
      </c>
      <c r="O1427" s="2" t="str">
        <f>TEXT(Sheet1[[#This Row],[policy_start_date]],"mmm")</f>
        <v>Jul</v>
      </c>
      <c r="P1427" s="2" t="str">
        <f>"Q"&amp;ROUNDUP(MONTH(Sheet1[[#This Row],[policy_start_date]])/3,0)</f>
        <v>Q3</v>
      </c>
      <c r="Q1427" s="2">
        <f ca="1">DATEDIF(Sheet1[[#This Row],[policy_start_date]],TODAY(),"D")</f>
        <v>742</v>
      </c>
      <c r="R1427" s="2">
        <f>YEAR(Sheet1[[#This Row],[policy_end_date]])</f>
        <v>2025</v>
      </c>
      <c r="S1427" s="2" t="str">
        <f>TEXT(Sheet1[[#This Row],[policy_end_date]],"mmm")</f>
        <v>Jun</v>
      </c>
      <c r="T1427" s="2" t="str">
        <f>IF(Sheet1[[#This Row],[status]]="Active","Active","Inactive")</f>
        <v>Inactive</v>
      </c>
      <c r="U1427" s="6">
        <f>Sheet1[[#This Row],[coverage_amount]]/Sheet1[[#This Row],[annual_premium]]</f>
        <v>29.76317341086726</v>
      </c>
    </row>
    <row r="1428" spans="1:21" x14ac:dyDescent="0.3">
      <c r="A1428" s="2" t="s">
        <v>2811</v>
      </c>
      <c r="B1428" s="2" t="s">
        <v>1835</v>
      </c>
      <c r="C1428" s="2" t="s">
        <v>27</v>
      </c>
      <c r="D1428" s="51">
        <v>554432.37</v>
      </c>
      <c r="E1428" s="51">
        <v>16775.34</v>
      </c>
      <c r="F1428" s="1">
        <v>45046</v>
      </c>
      <c r="G1428" s="1">
        <v>45833</v>
      </c>
      <c r="H1428" s="2" t="s">
        <v>61</v>
      </c>
      <c r="I1428" s="2" t="s">
        <v>29</v>
      </c>
      <c r="J1428">
        <f>Sheet1[[#This Row],[policy_end_date]]-Sheet1[[#This Row],[policy_start_date]]</f>
        <v>787</v>
      </c>
      <c r="K1428" s="5">
        <f>(Sheet1[[#This Row],[policy_end_date]]-Sheet1[[#This Row],[policy_start_date]])/365</f>
        <v>2.1561643835616437</v>
      </c>
      <c r="L1428" s="2" t="str">
        <f>IF(Sheet1[[#This Row],[coverage_amount]]&lt;300000,"Low",IF(Sheet1[[#This Row],[coverage_amount]]&lt;700000,"Medium","High"))</f>
        <v>Medium</v>
      </c>
      <c r="M1428" s="2" t="str">
        <f>IF(Sheet1[[#This Row],[annual_premium]]&lt;15000,"Low",IF(Sheet1[[#This Row],[annual_premium]]&lt;35000,"Medium","High"))</f>
        <v>Medium</v>
      </c>
      <c r="N1428" s="2">
        <f>YEAR(Sheet1[[#This Row],[policy_start_date]])</f>
        <v>2023</v>
      </c>
      <c r="O1428" s="2" t="str">
        <f>TEXT(Sheet1[[#This Row],[policy_start_date]],"mmm")</f>
        <v>Apr</v>
      </c>
      <c r="P1428" s="2" t="str">
        <f>"Q"&amp;ROUNDUP(MONTH(Sheet1[[#This Row],[policy_start_date]])/3,0)</f>
        <v>Q2</v>
      </c>
      <c r="Q1428" s="2">
        <f ca="1">DATEDIF(Sheet1[[#This Row],[policy_start_date]],TODAY(),"D")</f>
        <v>1186</v>
      </c>
      <c r="R1428" s="2">
        <f>YEAR(Sheet1[[#This Row],[policy_end_date]])</f>
        <v>2025</v>
      </c>
      <c r="S1428" s="2" t="str">
        <f>TEXT(Sheet1[[#This Row],[policy_end_date]],"mmm")</f>
        <v>Jun</v>
      </c>
      <c r="T1428" s="2" t="str">
        <f>IF(Sheet1[[#This Row],[status]]="Active","Active","Inactive")</f>
        <v>Inactive</v>
      </c>
      <c r="U1428" s="6">
        <f>Sheet1[[#This Row],[coverage_amount]]/Sheet1[[#This Row],[annual_premium]]</f>
        <v>33.05044011030477</v>
      </c>
    </row>
    <row r="1429" spans="1:21" x14ac:dyDescent="0.3">
      <c r="A1429" s="2" t="s">
        <v>2812</v>
      </c>
      <c r="B1429" s="2" t="s">
        <v>585</v>
      </c>
      <c r="C1429" s="2" t="s">
        <v>39</v>
      </c>
      <c r="D1429" s="51">
        <v>135545.56</v>
      </c>
      <c r="E1429" s="51">
        <v>21169.919999999998</v>
      </c>
      <c r="F1429" s="1">
        <v>44672</v>
      </c>
      <c r="G1429" s="1">
        <v>45500</v>
      </c>
      <c r="H1429" s="2" t="s">
        <v>574</v>
      </c>
      <c r="I1429" s="2" t="s">
        <v>13</v>
      </c>
      <c r="J1429">
        <f>Sheet1[[#This Row],[policy_end_date]]-Sheet1[[#This Row],[policy_start_date]]</f>
        <v>828</v>
      </c>
      <c r="K1429" s="5">
        <f>(Sheet1[[#This Row],[policy_end_date]]-Sheet1[[#This Row],[policy_start_date]])/365</f>
        <v>2.2684931506849315</v>
      </c>
      <c r="L1429" s="2" t="str">
        <f>IF(Sheet1[[#This Row],[coverage_amount]]&lt;300000,"Low",IF(Sheet1[[#This Row],[coverage_amount]]&lt;700000,"Medium","High"))</f>
        <v>Low</v>
      </c>
      <c r="M1429" s="2" t="str">
        <f>IF(Sheet1[[#This Row],[annual_premium]]&lt;15000,"Low",IF(Sheet1[[#This Row],[annual_premium]]&lt;35000,"Medium","High"))</f>
        <v>Medium</v>
      </c>
      <c r="N1429" s="2">
        <f>YEAR(Sheet1[[#This Row],[policy_start_date]])</f>
        <v>2022</v>
      </c>
      <c r="O1429" s="2" t="str">
        <f>TEXT(Sheet1[[#This Row],[policy_start_date]],"mmm")</f>
        <v>Apr</v>
      </c>
      <c r="P1429" s="2" t="str">
        <f>"Q"&amp;ROUNDUP(MONTH(Sheet1[[#This Row],[policy_start_date]])/3,0)</f>
        <v>Q2</v>
      </c>
      <c r="Q1429" s="2">
        <f ca="1">DATEDIF(Sheet1[[#This Row],[policy_start_date]],TODAY(),"D")</f>
        <v>1560</v>
      </c>
      <c r="R1429" s="2">
        <f>YEAR(Sheet1[[#This Row],[policy_end_date]])</f>
        <v>2024</v>
      </c>
      <c r="S1429" s="2" t="str">
        <f>TEXT(Sheet1[[#This Row],[policy_end_date]],"mmm")</f>
        <v>Jul</v>
      </c>
      <c r="T1429" s="2" t="str">
        <f>IF(Sheet1[[#This Row],[status]]="Active","Active","Inactive")</f>
        <v>Active</v>
      </c>
      <c r="U1429" s="6">
        <f>Sheet1[[#This Row],[coverage_amount]]/Sheet1[[#This Row],[annual_premium]]</f>
        <v>6.4027431374327355</v>
      </c>
    </row>
    <row r="1430" spans="1:21" x14ac:dyDescent="0.3">
      <c r="A1430" s="2" t="s">
        <v>2813</v>
      </c>
      <c r="B1430" s="2" t="s">
        <v>2022</v>
      </c>
      <c r="C1430" s="2" t="s">
        <v>11</v>
      </c>
      <c r="D1430" s="51">
        <v>637002.04</v>
      </c>
      <c r="E1430" s="51">
        <v>7526.06</v>
      </c>
      <c r="F1430" s="1">
        <v>44523</v>
      </c>
      <c r="G1430" s="1">
        <v>45851</v>
      </c>
      <c r="H1430" s="2" t="s">
        <v>76</v>
      </c>
      <c r="I1430" s="2" t="s">
        <v>29</v>
      </c>
      <c r="J1430">
        <f>Sheet1[[#This Row],[policy_end_date]]-Sheet1[[#This Row],[policy_start_date]]</f>
        <v>1328</v>
      </c>
      <c r="K1430" s="5">
        <f>(Sheet1[[#This Row],[policy_end_date]]-Sheet1[[#This Row],[policy_start_date]])/365</f>
        <v>3.6383561643835618</v>
      </c>
      <c r="L1430" s="2" t="str">
        <f>IF(Sheet1[[#This Row],[coverage_amount]]&lt;300000,"Low",IF(Sheet1[[#This Row],[coverage_amount]]&lt;700000,"Medium","High"))</f>
        <v>Medium</v>
      </c>
      <c r="M1430" s="2" t="str">
        <f>IF(Sheet1[[#This Row],[annual_premium]]&lt;15000,"Low",IF(Sheet1[[#This Row],[annual_premium]]&lt;35000,"Medium","High"))</f>
        <v>Low</v>
      </c>
      <c r="N1430" s="2">
        <f>YEAR(Sheet1[[#This Row],[policy_start_date]])</f>
        <v>2021</v>
      </c>
      <c r="O1430" s="2" t="str">
        <f>TEXT(Sheet1[[#This Row],[policy_start_date]],"mmm")</f>
        <v>Nov</v>
      </c>
      <c r="P1430" s="2" t="str">
        <f>"Q"&amp;ROUNDUP(MONTH(Sheet1[[#This Row],[policy_start_date]])/3,0)</f>
        <v>Q4</v>
      </c>
      <c r="Q1430" s="2">
        <f ca="1">DATEDIF(Sheet1[[#This Row],[policy_start_date]],TODAY(),"D")</f>
        <v>1709</v>
      </c>
      <c r="R1430" s="2">
        <f>YEAR(Sheet1[[#This Row],[policy_end_date]])</f>
        <v>2025</v>
      </c>
      <c r="S1430" s="2" t="str">
        <f>TEXT(Sheet1[[#This Row],[policy_end_date]],"mmm")</f>
        <v>Jul</v>
      </c>
      <c r="T1430" s="2" t="str">
        <f>IF(Sheet1[[#This Row],[status]]="Active","Active","Inactive")</f>
        <v>Inactive</v>
      </c>
      <c r="U1430" s="6">
        <f>Sheet1[[#This Row],[coverage_amount]]/Sheet1[[#This Row],[annual_premium]]</f>
        <v>84.639511244927618</v>
      </c>
    </row>
    <row r="1431" spans="1:21" x14ac:dyDescent="0.3">
      <c r="A1431" s="2" t="s">
        <v>2814</v>
      </c>
      <c r="B1431" s="2" t="s">
        <v>2815</v>
      </c>
      <c r="C1431" s="2" t="s">
        <v>39</v>
      </c>
      <c r="D1431" s="51">
        <v>177350.66</v>
      </c>
      <c r="E1431" s="51">
        <v>36308.67</v>
      </c>
      <c r="F1431" s="1">
        <v>45480</v>
      </c>
      <c r="G1431" s="1">
        <v>45703</v>
      </c>
      <c r="H1431" s="2" t="s">
        <v>170</v>
      </c>
      <c r="I1431" s="2" t="s">
        <v>18</v>
      </c>
      <c r="J1431">
        <f>Sheet1[[#This Row],[policy_end_date]]-Sheet1[[#This Row],[policy_start_date]]</f>
        <v>223</v>
      </c>
      <c r="K1431" s="5">
        <f>(Sheet1[[#This Row],[policy_end_date]]-Sheet1[[#This Row],[policy_start_date]])/365</f>
        <v>0.61095890410958908</v>
      </c>
      <c r="L1431" s="2" t="str">
        <f>IF(Sheet1[[#This Row],[coverage_amount]]&lt;300000,"Low",IF(Sheet1[[#This Row],[coverage_amount]]&lt;700000,"Medium","High"))</f>
        <v>Low</v>
      </c>
      <c r="M1431" s="2" t="str">
        <f>IF(Sheet1[[#This Row],[annual_premium]]&lt;15000,"Low",IF(Sheet1[[#This Row],[annual_premium]]&lt;35000,"Medium","High"))</f>
        <v>High</v>
      </c>
      <c r="N1431" s="2">
        <f>YEAR(Sheet1[[#This Row],[policy_start_date]])</f>
        <v>2024</v>
      </c>
      <c r="O1431" s="2" t="str">
        <f>TEXT(Sheet1[[#This Row],[policy_start_date]],"mmm")</f>
        <v>Jul</v>
      </c>
      <c r="P1431" s="2" t="str">
        <f>"Q"&amp;ROUNDUP(MONTH(Sheet1[[#This Row],[policy_start_date]])/3,0)</f>
        <v>Q3</v>
      </c>
      <c r="Q1431" s="2">
        <f ca="1">DATEDIF(Sheet1[[#This Row],[policy_start_date]],TODAY(),"D")</f>
        <v>752</v>
      </c>
      <c r="R1431" s="2">
        <f>YEAR(Sheet1[[#This Row],[policy_end_date]])</f>
        <v>2025</v>
      </c>
      <c r="S1431" s="2" t="str">
        <f>TEXT(Sheet1[[#This Row],[policy_end_date]],"mmm")</f>
        <v>Feb</v>
      </c>
      <c r="T1431" s="2" t="str">
        <f>IF(Sheet1[[#This Row],[status]]="Active","Active","Inactive")</f>
        <v>Inactive</v>
      </c>
      <c r="U1431" s="6">
        <f>Sheet1[[#This Row],[coverage_amount]]/Sheet1[[#This Row],[annual_premium]]</f>
        <v>4.8845264781111508</v>
      </c>
    </row>
    <row r="1432" spans="1:21" x14ac:dyDescent="0.3">
      <c r="A1432" s="2" t="s">
        <v>2816</v>
      </c>
      <c r="B1432" s="2" t="s">
        <v>1281</v>
      </c>
      <c r="C1432" s="2" t="s">
        <v>35</v>
      </c>
      <c r="D1432" s="51">
        <v>292565.96999999997</v>
      </c>
      <c r="E1432" s="51">
        <v>41469.06</v>
      </c>
      <c r="F1432" s="1">
        <v>44403</v>
      </c>
      <c r="G1432" s="1">
        <v>45711</v>
      </c>
      <c r="H1432" s="2" t="s">
        <v>1110</v>
      </c>
      <c r="I1432" s="2" t="s">
        <v>13</v>
      </c>
      <c r="J1432">
        <f>Sheet1[[#This Row],[policy_end_date]]-Sheet1[[#This Row],[policy_start_date]]</f>
        <v>1308</v>
      </c>
      <c r="K1432" s="5">
        <f>(Sheet1[[#This Row],[policy_end_date]]-Sheet1[[#This Row],[policy_start_date]])/365</f>
        <v>3.5835616438356164</v>
      </c>
      <c r="L1432" s="2" t="str">
        <f>IF(Sheet1[[#This Row],[coverage_amount]]&lt;300000,"Low",IF(Sheet1[[#This Row],[coverage_amount]]&lt;700000,"Medium","High"))</f>
        <v>Low</v>
      </c>
      <c r="M1432" s="2" t="str">
        <f>IF(Sheet1[[#This Row],[annual_premium]]&lt;15000,"Low",IF(Sheet1[[#This Row],[annual_premium]]&lt;35000,"Medium","High"))</f>
        <v>High</v>
      </c>
      <c r="N1432" s="2">
        <f>YEAR(Sheet1[[#This Row],[policy_start_date]])</f>
        <v>2021</v>
      </c>
      <c r="O1432" s="2" t="str">
        <f>TEXT(Sheet1[[#This Row],[policy_start_date]],"mmm")</f>
        <v>Jul</v>
      </c>
      <c r="P1432" s="2" t="str">
        <f>"Q"&amp;ROUNDUP(MONTH(Sheet1[[#This Row],[policy_start_date]])/3,0)</f>
        <v>Q3</v>
      </c>
      <c r="Q1432" s="2">
        <f ca="1">DATEDIF(Sheet1[[#This Row],[policy_start_date]],TODAY(),"D")</f>
        <v>1829</v>
      </c>
      <c r="R1432" s="2">
        <f>YEAR(Sheet1[[#This Row],[policy_end_date]])</f>
        <v>2025</v>
      </c>
      <c r="S1432" s="2" t="str">
        <f>TEXT(Sheet1[[#This Row],[policy_end_date]],"mmm")</f>
        <v>Feb</v>
      </c>
      <c r="T1432" s="2" t="str">
        <f>IF(Sheet1[[#This Row],[status]]="Active","Active","Inactive")</f>
        <v>Active</v>
      </c>
      <c r="U1432" s="6">
        <f>Sheet1[[#This Row],[coverage_amount]]/Sheet1[[#This Row],[annual_premium]]</f>
        <v>7.0550422411310985</v>
      </c>
    </row>
    <row r="1433" spans="1:21" x14ac:dyDescent="0.3">
      <c r="A1433" s="2" t="s">
        <v>2817</v>
      </c>
      <c r="B1433" s="2" t="s">
        <v>2818</v>
      </c>
      <c r="C1433" s="2" t="s">
        <v>39</v>
      </c>
      <c r="D1433" s="51">
        <v>726888.64</v>
      </c>
      <c r="E1433" s="51">
        <v>11623.48</v>
      </c>
      <c r="F1433" s="1">
        <v>44790</v>
      </c>
      <c r="G1433" s="1">
        <v>44819</v>
      </c>
      <c r="H1433" s="2" t="s">
        <v>1110</v>
      </c>
      <c r="I1433" s="2" t="s">
        <v>13</v>
      </c>
      <c r="J1433">
        <f>Sheet1[[#This Row],[policy_end_date]]-Sheet1[[#This Row],[policy_start_date]]</f>
        <v>29</v>
      </c>
      <c r="K1433" s="5">
        <f>(Sheet1[[#This Row],[policy_end_date]]-Sheet1[[#This Row],[policy_start_date]])/365</f>
        <v>7.9452054794520555E-2</v>
      </c>
      <c r="L1433" s="2" t="str">
        <f>IF(Sheet1[[#This Row],[coverage_amount]]&lt;300000,"Low",IF(Sheet1[[#This Row],[coverage_amount]]&lt;700000,"Medium","High"))</f>
        <v>High</v>
      </c>
      <c r="M1433" s="2" t="str">
        <f>IF(Sheet1[[#This Row],[annual_premium]]&lt;15000,"Low",IF(Sheet1[[#This Row],[annual_premium]]&lt;35000,"Medium","High"))</f>
        <v>Low</v>
      </c>
      <c r="N1433" s="2">
        <f>YEAR(Sheet1[[#This Row],[policy_start_date]])</f>
        <v>2022</v>
      </c>
      <c r="O1433" s="2" t="str">
        <f>TEXT(Sheet1[[#This Row],[policy_start_date]],"mmm")</f>
        <v>Aug</v>
      </c>
      <c r="P1433" s="2" t="str">
        <f>"Q"&amp;ROUNDUP(MONTH(Sheet1[[#This Row],[policy_start_date]])/3,0)</f>
        <v>Q3</v>
      </c>
      <c r="Q1433" s="2">
        <f ca="1">DATEDIF(Sheet1[[#This Row],[policy_start_date]],TODAY(),"D")</f>
        <v>1442</v>
      </c>
      <c r="R1433" s="2">
        <f>YEAR(Sheet1[[#This Row],[policy_end_date]])</f>
        <v>2022</v>
      </c>
      <c r="S1433" s="2" t="str">
        <f>TEXT(Sheet1[[#This Row],[policy_end_date]],"mmm")</f>
        <v>Sep</v>
      </c>
      <c r="T1433" s="2" t="str">
        <f>IF(Sheet1[[#This Row],[status]]="Active","Active","Inactive")</f>
        <v>Active</v>
      </c>
      <c r="U1433" s="6">
        <f>Sheet1[[#This Row],[coverage_amount]]/Sheet1[[#This Row],[annual_premium]]</f>
        <v>62.536231834183916</v>
      </c>
    </row>
    <row r="1434" spans="1:21" x14ac:dyDescent="0.3">
      <c r="A1434" s="2" t="s">
        <v>2819</v>
      </c>
      <c r="B1434" s="2" t="s">
        <v>1370</v>
      </c>
      <c r="C1434" s="2" t="s">
        <v>39</v>
      </c>
      <c r="D1434" s="51">
        <v>482749.81</v>
      </c>
      <c r="E1434" s="51">
        <v>44143.22</v>
      </c>
      <c r="F1434" s="1">
        <v>44260</v>
      </c>
      <c r="G1434" s="1">
        <v>44707</v>
      </c>
      <c r="H1434" s="2" t="s">
        <v>139</v>
      </c>
      <c r="I1434" s="2" t="s">
        <v>29</v>
      </c>
      <c r="J1434">
        <f>Sheet1[[#This Row],[policy_end_date]]-Sheet1[[#This Row],[policy_start_date]]</f>
        <v>447</v>
      </c>
      <c r="K1434" s="5">
        <f>(Sheet1[[#This Row],[policy_end_date]]-Sheet1[[#This Row],[policy_start_date]])/365</f>
        <v>1.2246575342465753</v>
      </c>
      <c r="L1434" s="2" t="str">
        <f>IF(Sheet1[[#This Row],[coverage_amount]]&lt;300000,"Low",IF(Sheet1[[#This Row],[coverage_amount]]&lt;700000,"Medium","High"))</f>
        <v>Medium</v>
      </c>
      <c r="M1434" s="2" t="str">
        <f>IF(Sheet1[[#This Row],[annual_premium]]&lt;15000,"Low",IF(Sheet1[[#This Row],[annual_premium]]&lt;35000,"Medium","High"))</f>
        <v>High</v>
      </c>
      <c r="N1434" s="2">
        <f>YEAR(Sheet1[[#This Row],[policy_start_date]])</f>
        <v>2021</v>
      </c>
      <c r="O1434" s="2" t="str">
        <f>TEXT(Sheet1[[#This Row],[policy_start_date]],"mmm")</f>
        <v>Mar</v>
      </c>
      <c r="P1434" s="2" t="str">
        <f>"Q"&amp;ROUNDUP(MONTH(Sheet1[[#This Row],[policy_start_date]])/3,0)</f>
        <v>Q1</v>
      </c>
      <c r="Q1434" s="2">
        <f ca="1">DATEDIF(Sheet1[[#This Row],[policy_start_date]],TODAY(),"D")</f>
        <v>1972</v>
      </c>
      <c r="R1434" s="2">
        <f>YEAR(Sheet1[[#This Row],[policy_end_date]])</f>
        <v>2022</v>
      </c>
      <c r="S1434" s="2" t="str">
        <f>TEXT(Sheet1[[#This Row],[policy_end_date]],"mmm")</f>
        <v>May</v>
      </c>
      <c r="T1434" s="2" t="str">
        <f>IF(Sheet1[[#This Row],[status]]="Active","Active","Inactive")</f>
        <v>Inactive</v>
      </c>
      <c r="U1434" s="6">
        <f>Sheet1[[#This Row],[coverage_amount]]/Sheet1[[#This Row],[annual_premium]]</f>
        <v>10.935989943642534</v>
      </c>
    </row>
    <row r="1435" spans="1:21" x14ac:dyDescent="0.3">
      <c r="A1435" s="2" t="s">
        <v>2820</v>
      </c>
      <c r="B1435" s="2" t="s">
        <v>2821</v>
      </c>
      <c r="C1435" s="2" t="s">
        <v>39</v>
      </c>
      <c r="D1435" s="51">
        <v>201498.8</v>
      </c>
      <c r="E1435" s="51">
        <v>15591.29</v>
      </c>
      <c r="F1435" s="1">
        <v>45465</v>
      </c>
      <c r="G1435" s="1">
        <v>45579</v>
      </c>
      <c r="H1435" s="2" t="s">
        <v>348</v>
      </c>
      <c r="I1435" s="2" t="s">
        <v>18</v>
      </c>
      <c r="J1435">
        <f>Sheet1[[#This Row],[policy_end_date]]-Sheet1[[#This Row],[policy_start_date]]</f>
        <v>114</v>
      </c>
      <c r="K1435" s="5">
        <f>(Sheet1[[#This Row],[policy_end_date]]-Sheet1[[#This Row],[policy_start_date]])/365</f>
        <v>0.31232876712328766</v>
      </c>
      <c r="L1435" s="2" t="str">
        <f>IF(Sheet1[[#This Row],[coverage_amount]]&lt;300000,"Low",IF(Sheet1[[#This Row],[coverage_amount]]&lt;700000,"Medium","High"))</f>
        <v>Low</v>
      </c>
      <c r="M1435" s="2" t="str">
        <f>IF(Sheet1[[#This Row],[annual_premium]]&lt;15000,"Low",IF(Sheet1[[#This Row],[annual_premium]]&lt;35000,"Medium","High"))</f>
        <v>Medium</v>
      </c>
      <c r="N1435" s="2">
        <f>YEAR(Sheet1[[#This Row],[policy_start_date]])</f>
        <v>2024</v>
      </c>
      <c r="O1435" s="2" t="str">
        <f>TEXT(Sheet1[[#This Row],[policy_start_date]],"mmm")</f>
        <v>Jun</v>
      </c>
      <c r="P1435" s="2" t="str">
        <f>"Q"&amp;ROUNDUP(MONTH(Sheet1[[#This Row],[policy_start_date]])/3,0)</f>
        <v>Q2</v>
      </c>
      <c r="Q1435" s="2">
        <f ca="1">DATEDIF(Sheet1[[#This Row],[policy_start_date]],TODAY(),"D")</f>
        <v>767</v>
      </c>
      <c r="R1435" s="2">
        <f>YEAR(Sheet1[[#This Row],[policy_end_date]])</f>
        <v>2024</v>
      </c>
      <c r="S1435" s="2" t="str">
        <f>TEXT(Sheet1[[#This Row],[policy_end_date]],"mmm")</f>
        <v>Oct</v>
      </c>
      <c r="T1435" s="2" t="str">
        <f>IF(Sheet1[[#This Row],[status]]="Active","Active","Inactive")</f>
        <v>Inactive</v>
      </c>
      <c r="U1435" s="6">
        <f>Sheet1[[#This Row],[coverage_amount]]/Sheet1[[#This Row],[annual_premium]]</f>
        <v>12.923805535013457</v>
      </c>
    </row>
    <row r="1436" spans="1:21" x14ac:dyDescent="0.3">
      <c r="A1436" s="2" t="s">
        <v>2822</v>
      </c>
      <c r="B1436" s="2" t="s">
        <v>277</v>
      </c>
      <c r="C1436" s="2" t="s">
        <v>16</v>
      </c>
      <c r="D1436" s="51">
        <v>534530.74</v>
      </c>
      <c r="E1436" s="51">
        <v>45579.35</v>
      </c>
      <c r="F1436" s="1">
        <v>44467</v>
      </c>
      <c r="G1436" s="1">
        <v>45310</v>
      </c>
      <c r="H1436" s="2" t="s">
        <v>410</v>
      </c>
      <c r="I1436" s="2" t="s">
        <v>18</v>
      </c>
      <c r="J1436">
        <f>Sheet1[[#This Row],[policy_end_date]]-Sheet1[[#This Row],[policy_start_date]]</f>
        <v>843</v>
      </c>
      <c r="K1436" s="5">
        <f>(Sheet1[[#This Row],[policy_end_date]]-Sheet1[[#This Row],[policy_start_date]])/365</f>
        <v>2.3095890410958906</v>
      </c>
      <c r="L1436" s="2" t="str">
        <f>IF(Sheet1[[#This Row],[coverage_amount]]&lt;300000,"Low",IF(Sheet1[[#This Row],[coverage_amount]]&lt;700000,"Medium","High"))</f>
        <v>Medium</v>
      </c>
      <c r="M1436" s="2" t="str">
        <f>IF(Sheet1[[#This Row],[annual_premium]]&lt;15000,"Low",IF(Sheet1[[#This Row],[annual_premium]]&lt;35000,"Medium","High"))</f>
        <v>High</v>
      </c>
      <c r="N1436" s="2">
        <f>YEAR(Sheet1[[#This Row],[policy_start_date]])</f>
        <v>2021</v>
      </c>
      <c r="O1436" s="2" t="str">
        <f>TEXT(Sheet1[[#This Row],[policy_start_date]],"mmm")</f>
        <v>Sep</v>
      </c>
      <c r="P1436" s="2" t="str">
        <f>"Q"&amp;ROUNDUP(MONTH(Sheet1[[#This Row],[policy_start_date]])/3,0)</f>
        <v>Q3</v>
      </c>
      <c r="Q1436" s="2">
        <f ca="1">DATEDIF(Sheet1[[#This Row],[policy_start_date]],TODAY(),"D")</f>
        <v>1765</v>
      </c>
      <c r="R1436" s="2">
        <f>YEAR(Sheet1[[#This Row],[policy_end_date]])</f>
        <v>2024</v>
      </c>
      <c r="S1436" s="2" t="str">
        <f>TEXT(Sheet1[[#This Row],[policy_end_date]],"mmm")</f>
        <v>Jan</v>
      </c>
      <c r="T1436" s="2" t="str">
        <f>IF(Sheet1[[#This Row],[status]]="Active","Active","Inactive")</f>
        <v>Inactive</v>
      </c>
      <c r="U1436" s="6">
        <f>Sheet1[[#This Row],[coverage_amount]]/Sheet1[[#This Row],[annual_premium]]</f>
        <v>11.727476148738409</v>
      </c>
    </row>
    <row r="1437" spans="1:21" x14ac:dyDescent="0.3">
      <c r="A1437" s="2" t="s">
        <v>2823</v>
      </c>
      <c r="B1437" s="2" t="s">
        <v>2824</v>
      </c>
      <c r="C1437" s="2" t="s">
        <v>11</v>
      </c>
      <c r="D1437" s="51">
        <v>169952.31</v>
      </c>
      <c r="E1437" s="51">
        <v>40663.68</v>
      </c>
      <c r="F1437" s="1">
        <v>44653</v>
      </c>
      <c r="G1437" s="1">
        <v>45607</v>
      </c>
      <c r="H1437" s="2" t="s">
        <v>546</v>
      </c>
      <c r="I1437" s="2" t="s">
        <v>18</v>
      </c>
      <c r="J1437">
        <f>Sheet1[[#This Row],[policy_end_date]]-Sheet1[[#This Row],[policy_start_date]]</f>
        <v>954</v>
      </c>
      <c r="K1437" s="5">
        <f>(Sheet1[[#This Row],[policy_end_date]]-Sheet1[[#This Row],[policy_start_date]])/365</f>
        <v>2.6136986301369864</v>
      </c>
      <c r="L1437" s="2" t="str">
        <f>IF(Sheet1[[#This Row],[coverage_amount]]&lt;300000,"Low",IF(Sheet1[[#This Row],[coverage_amount]]&lt;700000,"Medium","High"))</f>
        <v>Low</v>
      </c>
      <c r="M1437" s="2" t="str">
        <f>IF(Sheet1[[#This Row],[annual_premium]]&lt;15000,"Low",IF(Sheet1[[#This Row],[annual_premium]]&lt;35000,"Medium","High"))</f>
        <v>High</v>
      </c>
      <c r="N1437" s="2">
        <f>YEAR(Sheet1[[#This Row],[policy_start_date]])</f>
        <v>2022</v>
      </c>
      <c r="O1437" s="2" t="str">
        <f>TEXT(Sheet1[[#This Row],[policy_start_date]],"mmm")</f>
        <v>Apr</v>
      </c>
      <c r="P1437" s="2" t="str">
        <f>"Q"&amp;ROUNDUP(MONTH(Sheet1[[#This Row],[policy_start_date]])/3,0)</f>
        <v>Q2</v>
      </c>
      <c r="Q1437" s="2">
        <f ca="1">DATEDIF(Sheet1[[#This Row],[policy_start_date]],TODAY(),"D")</f>
        <v>1579</v>
      </c>
      <c r="R1437" s="2">
        <f>YEAR(Sheet1[[#This Row],[policy_end_date]])</f>
        <v>2024</v>
      </c>
      <c r="S1437" s="2" t="str">
        <f>TEXT(Sheet1[[#This Row],[policy_end_date]],"mmm")</f>
        <v>Nov</v>
      </c>
      <c r="T1437" s="2" t="str">
        <f>IF(Sheet1[[#This Row],[status]]="Active","Active","Inactive")</f>
        <v>Inactive</v>
      </c>
      <c r="U1437" s="6">
        <f>Sheet1[[#This Row],[coverage_amount]]/Sheet1[[#This Row],[annual_premium]]</f>
        <v>4.1794621145946458</v>
      </c>
    </row>
    <row r="1438" spans="1:21" x14ac:dyDescent="0.3">
      <c r="A1438" s="2" t="s">
        <v>2825</v>
      </c>
      <c r="B1438" s="2" t="s">
        <v>1971</v>
      </c>
      <c r="C1438" s="2" t="s">
        <v>39</v>
      </c>
      <c r="D1438" s="51">
        <v>838108</v>
      </c>
      <c r="E1438" s="51">
        <v>21383.79</v>
      </c>
      <c r="F1438" s="1">
        <v>45333</v>
      </c>
      <c r="G1438" s="1">
        <v>45854</v>
      </c>
      <c r="H1438" s="2" t="s">
        <v>128</v>
      </c>
      <c r="I1438" s="2" t="s">
        <v>13</v>
      </c>
      <c r="J1438">
        <f>Sheet1[[#This Row],[policy_end_date]]-Sheet1[[#This Row],[policy_start_date]]</f>
        <v>521</v>
      </c>
      <c r="K1438" s="5">
        <f>(Sheet1[[#This Row],[policy_end_date]]-Sheet1[[#This Row],[policy_start_date]])/365</f>
        <v>1.4273972602739726</v>
      </c>
      <c r="L1438" s="2" t="str">
        <f>IF(Sheet1[[#This Row],[coverage_amount]]&lt;300000,"Low",IF(Sheet1[[#This Row],[coverage_amount]]&lt;700000,"Medium","High"))</f>
        <v>High</v>
      </c>
      <c r="M1438" s="2" t="str">
        <f>IF(Sheet1[[#This Row],[annual_premium]]&lt;15000,"Low",IF(Sheet1[[#This Row],[annual_premium]]&lt;35000,"Medium","High"))</f>
        <v>Medium</v>
      </c>
      <c r="N1438" s="2">
        <f>YEAR(Sheet1[[#This Row],[policy_start_date]])</f>
        <v>2024</v>
      </c>
      <c r="O1438" s="2" t="str">
        <f>TEXT(Sheet1[[#This Row],[policy_start_date]],"mmm")</f>
        <v>Feb</v>
      </c>
      <c r="P1438" s="2" t="str">
        <f>"Q"&amp;ROUNDUP(MONTH(Sheet1[[#This Row],[policy_start_date]])/3,0)</f>
        <v>Q1</v>
      </c>
      <c r="Q1438" s="2">
        <f ca="1">DATEDIF(Sheet1[[#This Row],[policy_start_date]],TODAY(),"D")</f>
        <v>899</v>
      </c>
      <c r="R1438" s="2">
        <f>YEAR(Sheet1[[#This Row],[policy_end_date]])</f>
        <v>2025</v>
      </c>
      <c r="S1438" s="2" t="str">
        <f>TEXT(Sheet1[[#This Row],[policy_end_date]],"mmm")</f>
        <v>Jul</v>
      </c>
      <c r="T1438" s="2" t="str">
        <f>IF(Sheet1[[#This Row],[status]]="Active","Active","Inactive")</f>
        <v>Active</v>
      </c>
      <c r="U1438" s="6">
        <f>Sheet1[[#This Row],[coverage_amount]]/Sheet1[[#This Row],[annual_premium]]</f>
        <v>39.193613480117413</v>
      </c>
    </row>
    <row r="1439" spans="1:21" x14ac:dyDescent="0.3">
      <c r="A1439" s="2" t="s">
        <v>2826</v>
      </c>
      <c r="B1439" s="2" t="s">
        <v>2781</v>
      </c>
      <c r="C1439" s="2" t="s">
        <v>16</v>
      </c>
      <c r="D1439" s="51">
        <v>313621.62</v>
      </c>
      <c r="E1439" s="51">
        <v>26266.33</v>
      </c>
      <c r="F1439" s="1">
        <v>44635</v>
      </c>
      <c r="G1439" s="1">
        <v>45622</v>
      </c>
      <c r="H1439" s="2" t="s">
        <v>2504</v>
      </c>
      <c r="I1439" s="2" t="s">
        <v>29</v>
      </c>
      <c r="J1439">
        <f>Sheet1[[#This Row],[policy_end_date]]-Sheet1[[#This Row],[policy_start_date]]</f>
        <v>987</v>
      </c>
      <c r="K1439" s="5">
        <f>(Sheet1[[#This Row],[policy_end_date]]-Sheet1[[#This Row],[policy_start_date]])/365</f>
        <v>2.7041095890410958</v>
      </c>
      <c r="L1439" s="2" t="str">
        <f>IF(Sheet1[[#This Row],[coverage_amount]]&lt;300000,"Low",IF(Sheet1[[#This Row],[coverage_amount]]&lt;700000,"Medium","High"))</f>
        <v>Medium</v>
      </c>
      <c r="M1439" s="2" t="str">
        <f>IF(Sheet1[[#This Row],[annual_premium]]&lt;15000,"Low",IF(Sheet1[[#This Row],[annual_premium]]&lt;35000,"Medium","High"))</f>
        <v>Medium</v>
      </c>
      <c r="N1439" s="2">
        <f>YEAR(Sheet1[[#This Row],[policy_start_date]])</f>
        <v>2022</v>
      </c>
      <c r="O1439" s="2" t="str">
        <f>TEXT(Sheet1[[#This Row],[policy_start_date]],"mmm")</f>
        <v>Mar</v>
      </c>
      <c r="P1439" s="2" t="str">
        <f>"Q"&amp;ROUNDUP(MONTH(Sheet1[[#This Row],[policy_start_date]])/3,0)</f>
        <v>Q1</v>
      </c>
      <c r="Q1439" s="2">
        <f ca="1">DATEDIF(Sheet1[[#This Row],[policy_start_date]],TODAY(),"D")</f>
        <v>1597</v>
      </c>
      <c r="R1439" s="2">
        <f>YEAR(Sheet1[[#This Row],[policy_end_date]])</f>
        <v>2024</v>
      </c>
      <c r="S1439" s="2" t="str">
        <f>TEXT(Sheet1[[#This Row],[policy_end_date]],"mmm")</f>
        <v>Nov</v>
      </c>
      <c r="T1439" s="2" t="str">
        <f>IF(Sheet1[[#This Row],[status]]="Active","Active","Inactive")</f>
        <v>Inactive</v>
      </c>
      <c r="U1439" s="6">
        <f>Sheet1[[#This Row],[coverage_amount]]/Sheet1[[#This Row],[annual_premium]]</f>
        <v>11.940062429734187</v>
      </c>
    </row>
    <row r="1440" spans="1:21" x14ac:dyDescent="0.3">
      <c r="A1440" s="2" t="s">
        <v>2827</v>
      </c>
      <c r="B1440" s="2" t="s">
        <v>2828</v>
      </c>
      <c r="C1440" s="2" t="s">
        <v>35</v>
      </c>
      <c r="D1440" s="51">
        <v>532164.48</v>
      </c>
      <c r="E1440" s="51">
        <v>19044.63</v>
      </c>
      <c r="F1440" s="1">
        <v>45383</v>
      </c>
      <c r="G1440" s="1">
        <v>45800</v>
      </c>
      <c r="H1440" s="2" t="s">
        <v>179</v>
      </c>
      <c r="I1440" s="2" t="s">
        <v>13</v>
      </c>
      <c r="J1440">
        <f>Sheet1[[#This Row],[policy_end_date]]-Sheet1[[#This Row],[policy_start_date]]</f>
        <v>417</v>
      </c>
      <c r="K1440" s="5">
        <f>(Sheet1[[#This Row],[policy_end_date]]-Sheet1[[#This Row],[policy_start_date]])/365</f>
        <v>1.1424657534246576</v>
      </c>
      <c r="L1440" s="2" t="str">
        <f>IF(Sheet1[[#This Row],[coverage_amount]]&lt;300000,"Low",IF(Sheet1[[#This Row],[coverage_amount]]&lt;700000,"Medium","High"))</f>
        <v>Medium</v>
      </c>
      <c r="M1440" s="2" t="str">
        <f>IF(Sheet1[[#This Row],[annual_premium]]&lt;15000,"Low",IF(Sheet1[[#This Row],[annual_premium]]&lt;35000,"Medium","High"))</f>
        <v>Medium</v>
      </c>
      <c r="N1440" s="2">
        <f>YEAR(Sheet1[[#This Row],[policy_start_date]])</f>
        <v>2024</v>
      </c>
      <c r="O1440" s="2" t="str">
        <f>TEXT(Sheet1[[#This Row],[policy_start_date]],"mmm")</f>
        <v>Apr</v>
      </c>
      <c r="P1440" s="2" t="str">
        <f>"Q"&amp;ROUNDUP(MONTH(Sheet1[[#This Row],[policy_start_date]])/3,0)</f>
        <v>Q2</v>
      </c>
      <c r="Q1440" s="2">
        <f ca="1">DATEDIF(Sheet1[[#This Row],[policy_start_date]],TODAY(),"D")</f>
        <v>849</v>
      </c>
      <c r="R1440" s="2">
        <f>YEAR(Sheet1[[#This Row],[policy_end_date]])</f>
        <v>2025</v>
      </c>
      <c r="S1440" s="2" t="str">
        <f>TEXT(Sheet1[[#This Row],[policy_end_date]],"mmm")</f>
        <v>May</v>
      </c>
      <c r="T1440" s="2" t="str">
        <f>IF(Sheet1[[#This Row],[status]]="Active","Active","Inactive")</f>
        <v>Active</v>
      </c>
      <c r="U1440" s="6">
        <f>Sheet1[[#This Row],[coverage_amount]]/Sheet1[[#This Row],[annual_premium]]</f>
        <v>27.943020158438362</v>
      </c>
    </row>
    <row r="1441" spans="1:21" x14ac:dyDescent="0.3">
      <c r="A1441" s="2" t="s">
        <v>2829</v>
      </c>
      <c r="B1441" s="2" t="s">
        <v>2830</v>
      </c>
      <c r="C1441" s="2" t="s">
        <v>11</v>
      </c>
      <c r="D1441" s="51">
        <v>985237.75</v>
      </c>
      <c r="E1441" s="51">
        <v>11316.87</v>
      </c>
      <c r="F1441" s="1">
        <v>44716</v>
      </c>
      <c r="G1441" s="1">
        <v>45470</v>
      </c>
      <c r="H1441" s="2" t="s">
        <v>784</v>
      </c>
      <c r="I1441" s="2" t="s">
        <v>18</v>
      </c>
      <c r="J1441">
        <f>Sheet1[[#This Row],[policy_end_date]]-Sheet1[[#This Row],[policy_start_date]]</f>
        <v>754</v>
      </c>
      <c r="K1441" s="5">
        <f>(Sheet1[[#This Row],[policy_end_date]]-Sheet1[[#This Row],[policy_start_date]])/365</f>
        <v>2.0657534246575344</v>
      </c>
      <c r="L1441" s="2" t="str">
        <f>IF(Sheet1[[#This Row],[coverage_amount]]&lt;300000,"Low",IF(Sheet1[[#This Row],[coverage_amount]]&lt;700000,"Medium","High"))</f>
        <v>High</v>
      </c>
      <c r="M1441" s="2" t="str">
        <f>IF(Sheet1[[#This Row],[annual_premium]]&lt;15000,"Low",IF(Sheet1[[#This Row],[annual_premium]]&lt;35000,"Medium","High"))</f>
        <v>Low</v>
      </c>
      <c r="N1441" s="2">
        <f>YEAR(Sheet1[[#This Row],[policy_start_date]])</f>
        <v>2022</v>
      </c>
      <c r="O1441" s="2" t="str">
        <f>TEXT(Sheet1[[#This Row],[policy_start_date]],"mmm")</f>
        <v>Jun</v>
      </c>
      <c r="P1441" s="2" t="str">
        <f>"Q"&amp;ROUNDUP(MONTH(Sheet1[[#This Row],[policy_start_date]])/3,0)</f>
        <v>Q2</v>
      </c>
      <c r="Q1441" s="2">
        <f ca="1">DATEDIF(Sheet1[[#This Row],[policy_start_date]],TODAY(),"D")</f>
        <v>1516</v>
      </c>
      <c r="R1441" s="2">
        <f>YEAR(Sheet1[[#This Row],[policy_end_date]])</f>
        <v>2024</v>
      </c>
      <c r="S1441" s="2" t="str">
        <f>TEXT(Sheet1[[#This Row],[policy_end_date]],"mmm")</f>
        <v>Jun</v>
      </c>
      <c r="T1441" s="2" t="str">
        <f>IF(Sheet1[[#This Row],[status]]="Active","Active","Inactive")</f>
        <v>Inactive</v>
      </c>
      <c r="U1441" s="6">
        <f>Sheet1[[#This Row],[coverage_amount]]/Sheet1[[#This Row],[annual_premium]]</f>
        <v>87.059208950884823</v>
      </c>
    </row>
    <row r="1442" spans="1:21" x14ac:dyDescent="0.3">
      <c r="A1442" s="2" t="s">
        <v>2831</v>
      </c>
      <c r="B1442" s="2" t="s">
        <v>2212</v>
      </c>
      <c r="C1442" s="2" t="s">
        <v>35</v>
      </c>
      <c r="D1442" s="51">
        <v>350270.54</v>
      </c>
      <c r="E1442" s="51">
        <v>27808.11</v>
      </c>
      <c r="F1442" s="1">
        <v>44376</v>
      </c>
      <c r="G1442" s="1">
        <v>44939</v>
      </c>
      <c r="H1442" s="2" t="s">
        <v>142</v>
      </c>
      <c r="I1442" s="2" t="s">
        <v>29</v>
      </c>
      <c r="J1442">
        <f>Sheet1[[#This Row],[policy_end_date]]-Sheet1[[#This Row],[policy_start_date]]</f>
        <v>563</v>
      </c>
      <c r="K1442" s="5">
        <f>(Sheet1[[#This Row],[policy_end_date]]-Sheet1[[#This Row],[policy_start_date]])/365</f>
        <v>1.5424657534246575</v>
      </c>
      <c r="L1442" s="2" t="str">
        <f>IF(Sheet1[[#This Row],[coverage_amount]]&lt;300000,"Low",IF(Sheet1[[#This Row],[coverage_amount]]&lt;700000,"Medium","High"))</f>
        <v>Medium</v>
      </c>
      <c r="M1442" s="2" t="str">
        <f>IF(Sheet1[[#This Row],[annual_premium]]&lt;15000,"Low",IF(Sheet1[[#This Row],[annual_premium]]&lt;35000,"Medium","High"))</f>
        <v>Medium</v>
      </c>
      <c r="N1442" s="2">
        <f>YEAR(Sheet1[[#This Row],[policy_start_date]])</f>
        <v>2021</v>
      </c>
      <c r="O1442" s="2" t="str">
        <f>TEXT(Sheet1[[#This Row],[policy_start_date]],"mmm")</f>
        <v>Jun</v>
      </c>
      <c r="P1442" s="2" t="str">
        <f>"Q"&amp;ROUNDUP(MONTH(Sheet1[[#This Row],[policy_start_date]])/3,0)</f>
        <v>Q2</v>
      </c>
      <c r="Q1442" s="2">
        <f ca="1">DATEDIF(Sheet1[[#This Row],[policy_start_date]],TODAY(),"D")</f>
        <v>1856</v>
      </c>
      <c r="R1442" s="2">
        <f>YEAR(Sheet1[[#This Row],[policy_end_date]])</f>
        <v>2023</v>
      </c>
      <c r="S1442" s="2" t="str">
        <f>TEXT(Sheet1[[#This Row],[policy_end_date]],"mmm")</f>
        <v>Jan</v>
      </c>
      <c r="T1442" s="2" t="str">
        <f>IF(Sheet1[[#This Row],[status]]="Active","Active","Inactive")</f>
        <v>Inactive</v>
      </c>
      <c r="U1442" s="6">
        <f>Sheet1[[#This Row],[coverage_amount]]/Sheet1[[#This Row],[annual_premium]]</f>
        <v>12.595985128079541</v>
      </c>
    </row>
    <row r="1443" spans="1:21" x14ac:dyDescent="0.3">
      <c r="A1443" s="2" t="s">
        <v>2832</v>
      </c>
      <c r="B1443" s="2" t="s">
        <v>2833</v>
      </c>
      <c r="C1443" s="2" t="s">
        <v>35</v>
      </c>
      <c r="D1443" s="51">
        <v>155464.4</v>
      </c>
      <c r="E1443" s="51">
        <v>47601.120000000003</v>
      </c>
      <c r="F1443" s="1">
        <v>44965</v>
      </c>
      <c r="G1443" s="1">
        <v>45234</v>
      </c>
      <c r="H1443" s="2" t="s">
        <v>12</v>
      </c>
      <c r="I1443" s="2" t="s">
        <v>18</v>
      </c>
      <c r="J1443">
        <f>Sheet1[[#This Row],[policy_end_date]]-Sheet1[[#This Row],[policy_start_date]]</f>
        <v>269</v>
      </c>
      <c r="K1443" s="5">
        <f>(Sheet1[[#This Row],[policy_end_date]]-Sheet1[[#This Row],[policy_start_date]])/365</f>
        <v>0.73698630136986298</v>
      </c>
      <c r="L1443" s="2" t="str">
        <f>IF(Sheet1[[#This Row],[coverage_amount]]&lt;300000,"Low",IF(Sheet1[[#This Row],[coverage_amount]]&lt;700000,"Medium","High"))</f>
        <v>Low</v>
      </c>
      <c r="M1443" s="2" t="str">
        <f>IF(Sheet1[[#This Row],[annual_premium]]&lt;15000,"Low",IF(Sheet1[[#This Row],[annual_premium]]&lt;35000,"Medium","High"))</f>
        <v>High</v>
      </c>
      <c r="N1443" s="2">
        <f>YEAR(Sheet1[[#This Row],[policy_start_date]])</f>
        <v>2023</v>
      </c>
      <c r="O1443" s="2" t="str">
        <f>TEXT(Sheet1[[#This Row],[policy_start_date]],"mmm")</f>
        <v>Feb</v>
      </c>
      <c r="P1443" s="2" t="str">
        <f>"Q"&amp;ROUNDUP(MONTH(Sheet1[[#This Row],[policy_start_date]])/3,0)</f>
        <v>Q1</v>
      </c>
      <c r="Q1443" s="2">
        <f ca="1">DATEDIF(Sheet1[[#This Row],[policy_start_date]],TODAY(),"D")</f>
        <v>1267</v>
      </c>
      <c r="R1443" s="2">
        <f>YEAR(Sheet1[[#This Row],[policy_end_date]])</f>
        <v>2023</v>
      </c>
      <c r="S1443" s="2" t="str">
        <f>TEXT(Sheet1[[#This Row],[policy_end_date]],"mmm")</f>
        <v>Nov</v>
      </c>
      <c r="T1443" s="2" t="str">
        <f>IF(Sheet1[[#This Row],[status]]="Active","Active","Inactive")</f>
        <v>Inactive</v>
      </c>
      <c r="U1443" s="6">
        <f>Sheet1[[#This Row],[coverage_amount]]/Sheet1[[#This Row],[annual_premium]]</f>
        <v>3.2659819768946612</v>
      </c>
    </row>
    <row r="1444" spans="1:21" x14ac:dyDescent="0.3">
      <c r="A1444" s="2" t="s">
        <v>2834</v>
      </c>
      <c r="B1444" s="2" t="s">
        <v>2835</v>
      </c>
      <c r="C1444" s="2" t="s">
        <v>11</v>
      </c>
      <c r="D1444" s="51">
        <v>492797.53</v>
      </c>
      <c r="E1444" s="51">
        <v>42830.41</v>
      </c>
      <c r="F1444" s="1">
        <v>44679</v>
      </c>
      <c r="G1444" s="1">
        <v>45479</v>
      </c>
      <c r="H1444" s="2" t="s">
        <v>374</v>
      </c>
      <c r="I1444" s="2" t="s">
        <v>18</v>
      </c>
      <c r="J1444">
        <f>Sheet1[[#This Row],[policy_end_date]]-Sheet1[[#This Row],[policy_start_date]]</f>
        <v>800</v>
      </c>
      <c r="K1444" s="5">
        <f>(Sheet1[[#This Row],[policy_end_date]]-Sheet1[[#This Row],[policy_start_date]])/365</f>
        <v>2.1917808219178081</v>
      </c>
      <c r="L1444" s="2" t="str">
        <f>IF(Sheet1[[#This Row],[coverage_amount]]&lt;300000,"Low",IF(Sheet1[[#This Row],[coverage_amount]]&lt;700000,"Medium","High"))</f>
        <v>Medium</v>
      </c>
      <c r="M1444" s="2" t="str">
        <f>IF(Sheet1[[#This Row],[annual_premium]]&lt;15000,"Low",IF(Sheet1[[#This Row],[annual_premium]]&lt;35000,"Medium","High"))</f>
        <v>High</v>
      </c>
      <c r="N1444" s="2">
        <f>YEAR(Sheet1[[#This Row],[policy_start_date]])</f>
        <v>2022</v>
      </c>
      <c r="O1444" s="2" t="str">
        <f>TEXT(Sheet1[[#This Row],[policy_start_date]],"mmm")</f>
        <v>Apr</v>
      </c>
      <c r="P1444" s="2" t="str">
        <f>"Q"&amp;ROUNDUP(MONTH(Sheet1[[#This Row],[policy_start_date]])/3,0)</f>
        <v>Q2</v>
      </c>
      <c r="Q1444" s="2">
        <f ca="1">DATEDIF(Sheet1[[#This Row],[policy_start_date]],TODAY(),"D")</f>
        <v>1553</v>
      </c>
      <c r="R1444" s="2">
        <f>YEAR(Sheet1[[#This Row],[policy_end_date]])</f>
        <v>2024</v>
      </c>
      <c r="S1444" s="2" t="str">
        <f>TEXT(Sheet1[[#This Row],[policy_end_date]],"mmm")</f>
        <v>Jul</v>
      </c>
      <c r="T1444" s="2" t="str">
        <f>IF(Sheet1[[#This Row],[status]]="Active","Active","Inactive")</f>
        <v>Inactive</v>
      </c>
      <c r="U1444" s="6">
        <f>Sheet1[[#This Row],[coverage_amount]]/Sheet1[[#This Row],[annual_premium]]</f>
        <v>11.505785959088414</v>
      </c>
    </row>
    <row r="1445" spans="1:21" x14ac:dyDescent="0.3">
      <c r="A1445" s="2" t="s">
        <v>2836</v>
      </c>
      <c r="B1445" s="2" t="s">
        <v>2837</v>
      </c>
      <c r="C1445" s="2" t="s">
        <v>35</v>
      </c>
      <c r="D1445" s="51">
        <v>293165.56</v>
      </c>
      <c r="E1445" s="51">
        <v>11362.84</v>
      </c>
      <c r="F1445" s="1">
        <v>44984</v>
      </c>
      <c r="G1445" s="1">
        <v>45234</v>
      </c>
      <c r="H1445" s="2" t="s">
        <v>119</v>
      </c>
      <c r="I1445" s="2" t="s">
        <v>13</v>
      </c>
      <c r="J1445">
        <f>Sheet1[[#This Row],[policy_end_date]]-Sheet1[[#This Row],[policy_start_date]]</f>
        <v>250</v>
      </c>
      <c r="K1445" s="5">
        <f>(Sheet1[[#This Row],[policy_end_date]]-Sheet1[[#This Row],[policy_start_date]])/365</f>
        <v>0.68493150684931503</v>
      </c>
      <c r="L1445" s="2" t="str">
        <f>IF(Sheet1[[#This Row],[coverage_amount]]&lt;300000,"Low",IF(Sheet1[[#This Row],[coverage_amount]]&lt;700000,"Medium","High"))</f>
        <v>Low</v>
      </c>
      <c r="M1445" s="2" t="str">
        <f>IF(Sheet1[[#This Row],[annual_premium]]&lt;15000,"Low",IF(Sheet1[[#This Row],[annual_premium]]&lt;35000,"Medium","High"))</f>
        <v>Low</v>
      </c>
      <c r="N1445" s="2">
        <f>YEAR(Sheet1[[#This Row],[policy_start_date]])</f>
        <v>2023</v>
      </c>
      <c r="O1445" s="2" t="str">
        <f>TEXT(Sheet1[[#This Row],[policy_start_date]],"mmm")</f>
        <v>Feb</v>
      </c>
      <c r="P1445" s="2" t="str">
        <f>"Q"&amp;ROUNDUP(MONTH(Sheet1[[#This Row],[policy_start_date]])/3,0)</f>
        <v>Q1</v>
      </c>
      <c r="Q1445" s="2">
        <f ca="1">DATEDIF(Sheet1[[#This Row],[policy_start_date]],TODAY(),"D")</f>
        <v>1248</v>
      </c>
      <c r="R1445" s="2">
        <f>YEAR(Sheet1[[#This Row],[policy_end_date]])</f>
        <v>2023</v>
      </c>
      <c r="S1445" s="2" t="str">
        <f>TEXT(Sheet1[[#This Row],[policy_end_date]],"mmm")</f>
        <v>Nov</v>
      </c>
      <c r="T1445" s="2" t="str">
        <f>IF(Sheet1[[#This Row],[status]]="Active","Active","Inactive")</f>
        <v>Active</v>
      </c>
      <c r="U1445" s="6">
        <f>Sheet1[[#This Row],[coverage_amount]]/Sheet1[[#This Row],[annual_premium]]</f>
        <v>25.800377370446121</v>
      </c>
    </row>
    <row r="1446" spans="1:21" x14ac:dyDescent="0.3">
      <c r="A1446" s="2" t="s">
        <v>2838</v>
      </c>
      <c r="B1446" s="2" t="s">
        <v>2711</v>
      </c>
      <c r="C1446" s="2" t="s">
        <v>16</v>
      </c>
      <c r="D1446" s="51">
        <v>359400.31</v>
      </c>
      <c r="E1446" s="51">
        <v>46180.22</v>
      </c>
      <c r="F1446" s="1">
        <v>44704</v>
      </c>
      <c r="G1446" s="1">
        <v>45718</v>
      </c>
      <c r="H1446" s="2" t="s">
        <v>1197</v>
      </c>
      <c r="I1446" s="2" t="s">
        <v>18</v>
      </c>
      <c r="J1446">
        <f>Sheet1[[#This Row],[policy_end_date]]-Sheet1[[#This Row],[policy_start_date]]</f>
        <v>1014</v>
      </c>
      <c r="K1446" s="5">
        <f>(Sheet1[[#This Row],[policy_end_date]]-Sheet1[[#This Row],[policy_start_date]])/365</f>
        <v>2.7780821917808218</v>
      </c>
      <c r="L1446" s="2" t="str">
        <f>IF(Sheet1[[#This Row],[coverage_amount]]&lt;300000,"Low",IF(Sheet1[[#This Row],[coverage_amount]]&lt;700000,"Medium","High"))</f>
        <v>Medium</v>
      </c>
      <c r="M1446" s="2" t="str">
        <f>IF(Sheet1[[#This Row],[annual_premium]]&lt;15000,"Low",IF(Sheet1[[#This Row],[annual_premium]]&lt;35000,"Medium","High"))</f>
        <v>High</v>
      </c>
      <c r="N1446" s="2">
        <f>YEAR(Sheet1[[#This Row],[policy_start_date]])</f>
        <v>2022</v>
      </c>
      <c r="O1446" s="2" t="str">
        <f>TEXT(Sheet1[[#This Row],[policy_start_date]],"mmm")</f>
        <v>May</v>
      </c>
      <c r="P1446" s="2" t="str">
        <f>"Q"&amp;ROUNDUP(MONTH(Sheet1[[#This Row],[policy_start_date]])/3,0)</f>
        <v>Q2</v>
      </c>
      <c r="Q1446" s="2">
        <f ca="1">DATEDIF(Sheet1[[#This Row],[policy_start_date]],TODAY(),"D")</f>
        <v>1528</v>
      </c>
      <c r="R1446" s="2">
        <f>YEAR(Sheet1[[#This Row],[policy_end_date]])</f>
        <v>2025</v>
      </c>
      <c r="S1446" s="2" t="str">
        <f>TEXT(Sheet1[[#This Row],[policy_end_date]],"mmm")</f>
        <v>Mar</v>
      </c>
      <c r="T1446" s="2" t="str">
        <f>IF(Sheet1[[#This Row],[status]]="Active","Active","Inactive")</f>
        <v>Inactive</v>
      </c>
      <c r="U1446" s="6">
        <f>Sheet1[[#This Row],[coverage_amount]]/Sheet1[[#This Row],[annual_premium]]</f>
        <v>7.7825595027481462</v>
      </c>
    </row>
    <row r="1447" spans="1:21" x14ac:dyDescent="0.3">
      <c r="A1447" s="2" t="s">
        <v>2839</v>
      </c>
      <c r="B1447" s="2" t="s">
        <v>2661</v>
      </c>
      <c r="C1447" s="2" t="s">
        <v>27</v>
      </c>
      <c r="D1447" s="51">
        <v>222082.32</v>
      </c>
      <c r="E1447" s="51">
        <v>44535.17</v>
      </c>
      <c r="F1447" s="1">
        <v>44648</v>
      </c>
      <c r="G1447" s="1">
        <v>45695</v>
      </c>
      <c r="H1447" s="2" t="s">
        <v>614</v>
      </c>
      <c r="I1447" s="2" t="s">
        <v>13</v>
      </c>
      <c r="J1447">
        <f>Sheet1[[#This Row],[policy_end_date]]-Sheet1[[#This Row],[policy_start_date]]</f>
        <v>1047</v>
      </c>
      <c r="K1447" s="5">
        <f>(Sheet1[[#This Row],[policy_end_date]]-Sheet1[[#This Row],[policy_start_date]])/365</f>
        <v>2.8684931506849316</v>
      </c>
      <c r="L1447" s="2" t="str">
        <f>IF(Sheet1[[#This Row],[coverage_amount]]&lt;300000,"Low",IF(Sheet1[[#This Row],[coverage_amount]]&lt;700000,"Medium","High"))</f>
        <v>Low</v>
      </c>
      <c r="M1447" s="2" t="str">
        <f>IF(Sheet1[[#This Row],[annual_premium]]&lt;15000,"Low",IF(Sheet1[[#This Row],[annual_premium]]&lt;35000,"Medium","High"))</f>
        <v>High</v>
      </c>
      <c r="N1447" s="2">
        <f>YEAR(Sheet1[[#This Row],[policy_start_date]])</f>
        <v>2022</v>
      </c>
      <c r="O1447" s="2" t="str">
        <f>TEXT(Sheet1[[#This Row],[policy_start_date]],"mmm")</f>
        <v>Mar</v>
      </c>
      <c r="P1447" s="2" t="str">
        <f>"Q"&amp;ROUNDUP(MONTH(Sheet1[[#This Row],[policy_start_date]])/3,0)</f>
        <v>Q1</v>
      </c>
      <c r="Q1447" s="2">
        <f ca="1">DATEDIF(Sheet1[[#This Row],[policy_start_date]],TODAY(),"D")</f>
        <v>1584</v>
      </c>
      <c r="R1447" s="2">
        <f>YEAR(Sheet1[[#This Row],[policy_end_date]])</f>
        <v>2025</v>
      </c>
      <c r="S1447" s="2" t="str">
        <f>TEXT(Sheet1[[#This Row],[policy_end_date]],"mmm")</f>
        <v>Feb</v>
      </c>
      <c r="T1447" s="2" t="str">
        <f>IF(Sheet1[[#This Row],[status]]="Active","Active","Inactive")</f>
        <v>Active</v>
      </c>
      <c r="U1447" s="6">
        <f>Sheet1[[#This Row],[coverage_amount]]/Sheet1[[#This Row],[annual_premium]]</f>
        <v>4.9866727801869848</v>
      </c>
    </row>
    <row r="1448" spans="1:21" x14ac:dyDescent="0.3">
      <c r="A1448" s="2" t="s">
        <v>2840</v>
      </c>
      <c r="B1448" s="2" t="s">
        <v>2841</v>
      </c>
      <c r="C1448" s="2" t="s">
        <v>11</v>
      </c>
      <c r="D1448" s="51">
        <v>274608.13</v>
      </c>
      <c r="E1448" s="51">
        <v>18133.919999999998</v>
      </c>
      <c r="F1448" s="1">
        <v>45205</v>
      </c>
      <c r="G1448" s="1">
        <v>45274</v>
      </c>
      <c r="H1448" s="2" t="s">
        <v>2118</v>
      </c>
      <c r="I1448" s="2" t="s">
        <v>29</v>
      </c>
      <c r="J1448">
        <f>Sheet1[[#This Row],[policy_end_date]]-Sheet1[[#This Row],[policy_start_date]]</f>
        <v>69</v>
      </c>
      <c r="K1448" s="5">
        <f>(Sheet1[[#This Row],[policy_end_date]]-Sheet1[[#This Row],[policy_start_date]])/365</f>
        <v>0.18904109589041096</v>
      </c>
      <c r="L1448" s="2" t="str">
        <f>IF(Sheet1[[#This Row],[coverage_amount]]&lt;300000,"Low",IF(Sheet1[[#This Row],[coverage_amount]]&lt;700000,"Medium","High"))</f>
        <v>Low</v>
      </c>
      <c r="M1448" s="2" t="str">
        <f>IF(Sheet1[[#This Row],[annual_premium]]&lt;15000,"Low",IF(Sheet1[[#This Row],[annual_premium]]&lt;35000,"Medium","High"))</f>
        <v>Medium</v>
      </c>
      <c r="N1448" s="2">
        <f>YEAR(Sheet1[[#This Row],[policy_start_date]])</f>
        <v>2023</v>
      </c>
      <c r="O1448" s="2" t="str">
        <f>TEXT(Sheet1[[#This Row],[policy_start_date]],"mmm")</f>
        <v>Oct</v>
      </c>
      <c r="P1448" s="2" t="str">
        <f>"Q"&amp;ROUNDUP(MONTH(Sheet1[[#This Row],[policy_start_date]])/3,0)</f>
        <v>Q4</v>
      </c>
      <c r="Q1448" s="2">
        <f ca="1">DATEDIF(Sheet1[[#This Row],[policy_start_date]],TODAY(),"D")</f>
        <v>1027</v>
      </c>
      <c r="R1448" s="2">
        <f>YEAR(Sheet1[[#This Row],[policy_end_date]])</f>
        <v>2023</v>
      </c>
      <c r="S1448" s="2" t="str">
        <f>TEXT(Sheet1[[#This Row],[policy_end_date]],"mmm")</f>
        <v>Dec</v>
      </c>
      <c r="T1448" s="2" t="str">
        <f>IF(Sheet1[[#This Row],[status]]="Active","Active","Inactive")</f>
        <v>Inactive</v>
      </c>
      <c r="U1448" s="6">
        <f>Sheet1[[#This Row],[coverage_amount]]/Sheet1[[#This Row],[annual_premium]]</f>
        <v>15.143340766916365</v>
      </c>
    </row>
    <row r="1449" spans="1:21" x14ac:dyDescent="0.3">
      <c r="A1449" s="2" t="s">
        <v>2842</v>
      </c>
      <c r="B1449" s="2" t="s">
        <v>2843</v>
      </c>
      <c r="C1449" s="2" t="s">
        <v>27</v>
      </c>
      <c r="D1449" s="51">
        <v>683799.41</v>
      </c>
      <c r="E1449" s="51">
        <v>43472.38</v>
      </c>
      <c r="F1449" s="1">
        <v>44950</v>
      </c>
      <c r="G1449" s="1">
        <v>45141</v>
      </c>
      <c r="H1449" s="2" t="s">
        <v>1890</v>
      </c>
      <c r="I1449" s="2" t="s">
        <v>13</v>
      </c>
      <c r="J1449">
        <f>Sheet1[[#This Row],[policy_end_date]]-Sheet1[[#This Row],[policy_start_date]]</f>
        <v>191</v>
      </c>
      <c r="K1449" s="5">
        <f>(Sheet1[[#This Row],[policy_end_date]]-Sheet1[[#This Row],[policy_start_date]])/365</f>
        <v>0.52328767123287667</v>
      </c>
      <c r="L1449" s="2" t="str">
        <f>IF(Sheet1[[#This Row],[coverage_amount]]&lt;300000,"Low",IF(Sheet1[[#This Row],[coverage_amount]]&lt;700000,"Medium","High"))</f>
        <v>Medium</v>
      </c>
      <c r="M1449" s="2" t="str">
        <f>IF(Sheet1[[#This Row],[annual_premium]]&lt;15000,"Low",IF(Sheet1[[#This Row],[annual_premium]]&lt;35000,"Medium","High"))</f>
        <v>High</v>
      </c>
      <c r="N1449" s="2">
        <f>YEAR(Sheet1[[#This Row],[policy_start_date]])</f>
        <v>2023</v>
      </c>
      <c r="O1449" s="2" t="str">
        <f>TEXT(Sheet1[[#This Row],[policy_start_date]],"mmm")</f>
        <v>Jan</v>
      </c>
      <c r="P1449" s="2" t="str">
        <f>"Q"&amp;ROUNDUP(MONTH(Sheet1[[#This Row],[policy_start_date]])/3,0)</f>
        <v>Q1</v>
      </c>
      <c r="Q1449" s="2">
        <f ca="1">DATEDIF(Sheet1[[#This Row],[policy_start_date]],TODAY(),"D")</f>
        <v>1282</v>
      </c>
      <c r="R1449" s="2">
        <f>YEAR(Sheet1[[#This Row],[policy_end_date]])</f>
        <v>2023</v>
      </c>
      <c r="S1449" s="2" t="str">
        <f>TEXT(Sheet1[[#This Row],[policy_end_date]],"mmm")</f>
        <v>Aug</v>
      </c>
      <c r="T1449" s="2" t="str">
        <f>IF(Sheet1[[#This Row],[status]]="Active","Active","Inactive")</f>
        <v>Active</v>
      </c>
      <c r="U1449" s="6">
        <f>Sheet1[[#This Row],[coverage_amount]]/Sheet1[[#This Row],[annual_premium]]</f>
        <v>15.729514004064191</v>
      </c>
    </row>
    <row r="1450" spans="1:21" x14ac:dyDescent="0.3">
      <c r="A1450" s="2" t="s">
        <v>2844</v>
      </c>
      <c r="B1450" s="2" t="s">
        <v>291</v>
      </c>
      <c r="C1450" s="2" t="s">
        <v>39</v>
      </c>
      <c r="D1450" s="51">
        <v>126384.91</v>
      </c>
      <c r="E1450" s="51">
        <v>4192.42</v>
      </c>
      <c r="F1450" s="1">
        <v>45057</v>
      </c>
      <c r="G1450" s="1">
        <v>45453</v>
      </c>
      <c r="H1450" s="2" t="s">
        <v>1137</v>
      </c>
      <c r="I1450" s="2" t="s">
        <v>18</v>
      </c>
      <c r="J1450">
        <f>Sheet1[[#This Row],[policy_end_date]]-Sheet1[[#This Row],[policy_start_date]]</f>
        <v>396</v>
      </c>
      <c r="K1450" s="5">
        <f>(Sheet1[[#This Row],[policy_end_date]]-Sheet1[[#This Row],[policy_start_date]])/365</f>
        <v>1.0849315068493151</v>
      </c>
      <c r="L1450" s="2" t="str">
        <f>IF(Sheet1[[#This Row],[coverage_amount]]&lt;300000,"Low",IF(Sheet1[[#This Row],[coverage_amount]]&lt;700000,"Medium","High"))</f>
        <v>Low</v>
      </c>
      <c r="M1450" s="2" t="str">
        <f>IF(Sheet1[[#This Row],[annual_premium]]&lt;15000,"Low",IF(Sheet1[[#This Row],[annual_premium]]&lt;35000,"Medium","High"))</f>
        <v>Low</v>
      </c>
      <c r="N1450" s="2">
        <f>YEAR(Sheet1[[#This Row],[policy_start_date]])</f>
        <v>2023</v>
      </c>
      <c r="O1450" s="2" t="str">
        <f>TEXT(Sheet1[[#This Row],[policy_start_date]],"mmm")</f>
        <v>May</v>
      </c>
      <c r="P1450" s="2" t="str">
        <f>"Q"&amp;ROUNDUP(MONTH(Sheet1[[#This Row],[policy_start_date]])/3,0)</f>
        <v>Q2</v>
      </c>
      <c r="Q1450" s="2">
        <f ca="1">DATEDIF(Sheet1[[#This Row],[policy_start_date]],TODAY(),"D")</f>
        <v>1175</v>
      </c>
      <c r="R1450" s="2">
        <f>YEAR(Sheet1[[#This Row],[policy_end_date]])</f>
        <v>2024</v>
      </c>
      <c r="S1450" s="2" t="str">
        <f>TEXT(Sheet1[[#This Row],[policy_end_date]],"mmm")</f>
        <v>Jun</v>
      </c>
      <c r="T1450" s="2" t="str">
        <f>IF(Sheet1[[#This Row],[status]]="Active","Active","Inactive")</f>
        <v>Inactive</v>
      </c>
      <c r="U1450" s="6">
        <f>Sheet1[[#This Row],[coverage_amount]]/Sheet1[[#This Row],[annual_premium]]</f>
        <v>30.146051683753058</v>
      </c>
    </row>
    <row r="1451" spans="1:21" x14ac:dyDescent="0.3">
      <c r="A1451" s="2" t="s">
        <v>2845</v>
      </c>
      <c r="B1451" s="2" t="s">
        <v>2846</v>
      </c>
      <c r="C1451" s="2" t="s">
        <v>16</v>
      </c>
      <c r="D1451" s="51">
        <v>693942.83</v>
      </c>
      <c r="E1451" s="51">
        <v>16483.21</v>
      </c>
      <c r="F1451" s="1">
        <v>45275</v>
      </c>
      <c r="G1451" s="1">
        <v>45603</v>
      </c>
      <c r="H1451" s="2" t="s">
        <v>52</v>
      </c>
      <c r="I1451" s="2" t="s">
        <v>13</v>
      </c>
      <c r="J1451">
        <f>Sheet1[[#This Row],[policy_end_date]]-Sheet1[[#This Row],[policy_start_date]]</f>
        <v>328</v>
      </c>
      <c r="K1451" s="5">
        <f>(Sheet1[[#This Row],[policy_end_date]]-Sheet1[[#This Row],[policy_start_date]])/365</f>
        <v>0.89863013698630134</v>
      </c>
      <c r="L1451" s="2" t="str">
        <f>IF(Sheet1[[#This Row],[coverage_amount]]&lt;300000,"Low",IF(Sheet1[[#This Row],[coverage_amount]]&lt;700000,"Medium","High"))</f>
        <v>Medium</v>
      </c>
      <c r="M1451" s="2" t="str">
        <f>IF(Sheet1[[#This Row],[annual_premium]]&lt;15000,"Low",IF(Sheet1[[#This Row],[annual_premium]]&lt;35000,"Medium","High"))</f>
        <v>Medium</v>
      </c>
      <c r="N1451" s="2">
        <f>YEAR(Sheet1[[#This Row],[policy_start_date]])</f>
        <v>2023</v>
      </c>
      <c r="O1451" s="2" t="str">
        <f>TEXT(Sheet1[[#This Row],[policy_start_date]],"mmm")</f>
        <v>Dec</v>
      </c>
      <c r="P1451" s="2" t="str">
        <f>"Q"&amp;ROUNDUP(MONTH(Sheet1[[#This Row],[policy_start_date]])/3,0)</f>
        <v>Q4</v>
      </c>
      <c r="Q1451" s="2">
        <f ca="1">DATEDIF(Sheet1[[#This Row],[policy_start_date]],TODAY(),"D")</f>
        <v>957</v>
      </c>
      <c r="R1451" s="2">
        <f>YEAR(Sheet1[[#This Row],[policy_end_date]])</f>
        <v>2024</v>
      </c>
      <c r="S1451" s="2" t="str">
        <f>TEXT(Sheet1[[#This Row],[policy_end_date]],"mmm")</f>
        <v>Nov</v>
      </c>
      <c r="T1451" s="2" t="str">
        <f>IF(Sheet1[[#This Row],[status]]="Active","Active","Inactive")</f>
        <v>Active</v>
      </c>
      <c r="U1451" s="6">
        <f>Sheet1[[#This Row],[coverage_amount]]/Sheet1[[#This Row],[annual_premium]]</f>
        <v>42.099981132315854</v>
      </c>
    </row>
    <row r="1452" spans="1:21" x14ac:dyDescent="0.3">
      <c r="A1452" s="2" t="s">
        <v>2847</v>
      </c>
      <c r="B1452" s="2" t="s">
        <v>2848</v>
      </c>
      <c r="C1452" s="2" t="s">
        <v>27</v>
      </c>
      <c r="D1452" s="51">
        <v>377684.26</v>
      </c>
      <c r="E1452" s="51">
        <v>5212.18</v>
      </c>
      <c r="F1452" s="1">
        <v>44106</v>
      </c>
      <c r="G1452" s="1">
        <v>44800</v>
      </c>
      <c r="H1452" s="2" t="s">
        <v>902</v>
      </c>
      <c r="I1452" s="2" t="s">
        <v>18</v>
      </c>
      <c r="J1452">
        <f>Sheet1[[#This Row],[policy_end_date]]-Sheet1[[#This Row],[policy_start_date]]</f>
        <v>694</v>
      </c>
      <c r="K1452" s="5">
        <f>(Sheet1[[#This Row],[policy_end_date]]-Sheet1[[#This Row],[policy_start_date]])/365</f>
        <v>1.9013698630136986</v>
      </c>
      <c r="L1452" s="2" t="str">
        <f>IF(Sheet1[[#This Row],[coverage_amount]]&lt;300000,"Low",IF(Sheet1[[#This Row],[coverage_amount]]&lt;700000,"Medium","High"))</f>
        <v>Medium</v>
      </c>
      <c r="M1452" s="2" t="str">
        <f>IF(Sheet1[[#This Row],[annual_premium]]&lt;15000,"Low",IF(Sheet1[[#This Row],[annual_premium]]&lt;35000,"Medium","High"))</f>
        <v>Low</v>
      </c>
      <c r="N1452" s="2">
        <f>YEAR(Sheet1[[#This Row],[policy_start_date]])</f>
        <v>2020</v>
      </c>
      <c r="O1452" s="2" t="str">
        <f>TEXT(Sheet1[[#This Row],[policy_start_date]],"mmm")</f>
        <v>Oct</v>
      </c>
      <c r="P1452" s="2" t="str">
        <f>"Q"&amp;ROUNDUP(MONTH(Sheet1[[#This Row],[policy_start_date]])/3,0)</f>
        <v>Q4</v>
      </c>
      <c r="Q1452" s="2">
        <f ca="1">DATEDIF(Sheet1[[#This Row],[policy_start_date]],TODAY(),"D")</f>
        <v>2126</v>
      </c>
      <c r="R1452" s="2">
        <f>YEAR(Sheet1[[#This Row],[policy_end_date]])</f>
        <v>2022</v>
      </c>
      <c r="S1452" s="2" t="str">
        <f>TEXT(Sheet1[[#This Row],[policy_end_date]],"mmm")</f>
        <v>Aug</v>
      </c>
      <c r="T1452" s="2" t="str">
        <f>IF(Sheet1[[#This Row],[status]]="Active","Active","Inactive")</f>
        <v>Inactive</v>
      </c>
      <c r="U1452" s="6">
        <f>Sheet1[[#This Row],[coverage_amount]]/Sheet1[[#This Row],[annual_premium]]</f>
        <v>72.46186048831774</v>
      </c>
    </row>
    <row r="1453" spans="1:21" x14ac:dyDescent="0.3">
      <c r="A1453" s="2" t="s">
        <v>2849</v>
      </c>
      <c r="B1453" s="2" t="s">
        <v>568</v>
      </c>
      <c r="C1453" s="2" t="s">
        <v>39</v>
      </c>
      <c r="D1453" s="51">
        <v>810766.09</v>
      </c>
      <c r="E1453" s="51">
        <v>42068.63</v>
      </c>
      <c r="F1453" s="1">
        <v>44150</v>
      </c>
      <c r="G1453" s="1">
        <v>45344</v>
      </c>
      <c r="H1453" s="2" t="s">
        <v>653</v>
      </c>
      <c r="I1453" s="2" t="s">
        <v>18</v>
      </c>
      <c r="J1453">
        <f>Sheet1[[#This Row],[policy_end_date]]-Sheet1[[#This Row],[policy_start_date]]</f>
        <v>1194</v>
      </c>
      <c r="K1453" s="5">
        <f>(Sheet1[[#This Row],[policy_end_date]]-Sheet1[[#This Row],[policy_start_date]])/365</f>
        <v>3.2712328767123289</v>
      </c>
      <c r="L1453" s="2" t="str">
        <f>IF(Sheet1[[#This Row],[coverage_amount]]&lt;300000,"Low",IF(Sheet1[[#This Row],[coverage_amount]]&lt;700000,"Medium","High"))</f>
        <v>High</v>
      </c>
      <c r="M1453" s="2" t="str">
        <f>IF(Sheet1[[#This Row],[annual_premium]]&lt;15000,"Low",IF(Sheet1[[#This Row],[annual_premium]]&lt;35000,"Medium","High"))</f>
        <v>High</v>
      </c>
      <c r="N1453" s="2">
        <f>YEAR(Sheet1[[#This Row],[policy_start_date]])</f>
        <v>2020</v>
      </c>
      <c r="O1453" s="2" t="str">
        <f>TEXT(Sheet1[[#This Row],[policy_start_date]],"mmm")</f>
        <v>Nov</v>
      </c>
      <c r="P1453" s="2" t="str">
        <f>"Q"&amp;ROUNDUP(MONTH(Sheet1[[#This Row],[policy_start_date]])/3,0)</f>
        <v>Q4</v>
      </c>
      <c r="Q1453" s="2">
        <f ca="1">DATEDIF(Sheet1[[#This Row],[policy_start_date]],TODAY(),"D")</f>
        <v>2082</v>
      </c>
      <c r="R1453" s="2">
        <f>YEAR(Sheet1[[#This Row],[policy_end_date]])</f>
        <v>2024</v>
      </c>
      <c r="S1453" s="2" t="str">
        <f>TEXT(Sheet1[[#This Row],[policy_end_date]],"mmm")</f>
        <v>Feb</v>
      </c>
      <c r="T1453" s="2" t="str">
        <f>IF(Sheet1[[#This Row],[status]]="Active","Active","Inactive")</f>
        <v>Inactive</v>
      </c>
      <c r="U1453" s="6">
        <f>Sheet1[[#This Row],[coverage_amount]]/Sheet1[[#This Row],[annual_premium]]</f>
        <v>19.272462402507522</v>
      </c>
    </row>
    <row r="1454" spans="1:21" x14ac:dyDescent="0.3">
      <c r="A1454" s="2" t="s">
        <v>2850</v>
      </c>
      <c r="B1454" s="2" t="s">
        <v>2851</v>
      </c>
      <c r="C1454" s="2" t="s">
        <v>16</v>
      </c>
      <c r="D1454" s="51">
        <v>692017.53</v>
      </c>
      <c r="E1454" s="51">
        <v>43678.8</v>
      </c>
      <c r="F1454" s="1">
        <v>44473</v>
      </c>
      <c r="G1454" s="1">
        <v>45339</v>
      </c>
      <c r="H1454" s="2" t="s">
        <v>534</v>
      </c>
      <c r="I1454" s="2" t="s">
        <v>13</v>
      </c>
      <c r="J1454">
        <f>Sheet1[[#This Row],[policy_end_date]]-Sheet1[[#This Row],[policy_start_date]]</f>
        <v>866</v>
      </c>
      <c r="K1454" s="5">
        <f>(Sheet1[[#This Row],[policy_end_date]]-Sheet1[[#This Row],[policy_start_date]])/365</f>
        <v>2.3726027397260272</v>
      </c>
      <c r="L1454" s="2" t="str">
        <f>IF(Sheet1[[#This Row],[coverage_amount]]&lt;300000,"Low",IF(Sheet1[[#This Row],[coverage_amount]]&lt;700000,"Medium","High"))</f>
        <v>Medium</v>
      </c>
      <c r="M1454" s="2" t="str">
        <f>IF(Sheet1[[#This Row],[annual_premium]]&lt;15000,"Low",IF(Sheet1[[#This Row],[annual_premium]]&lt;35000,"Medium","High"))</f>
        <v>High</v>
      </c>
      <c r="N1454" s="2">
        <f>YEAR(Sheet1[[#This Row],[policy_start_date]])</f>
        <v>2021</v>
      </c>
      <c r="O1454" s="2" t="str">
        <f>TEXT(Sheet1[[#This Row],[policy_start_date]],"mmm")</f>
        <v>Oct</v>
      </c>
      <c r="P1454" s="2" t="str">
        <f>"Q"&amp;ROUNDUP(MONTH(Sheet1[[#This Row],[policy_start_date]])/3,0)</f>
        <v>Q4</v>
      </c>
      <c r="Q1454" s="2">
        <f ca="1">DATEDIF(Sheet1[[#This Row],[policy_start_date]],TODAY(),"D")</f>
        <v>1759</v>
      </c>
      <c r="R1454" s="2">
        <f>YEAR(Sheet1[[#This Row],[policy_end_date]])</f>
        <v>2024</v>
      </c>
      <c r="S1454" s="2" t="str">
        <f>TEXT(Sheet1[[#This Row],[policy_end_date]],"mmm")</f>
        <v>Feb</v>
      </c>
      <c r="T1454" s="2" t="str">
        <f>IF(Sheet1[[#This Row],[status]]="Active","Active","Inactive")</f>
        <v>Active</v>
      </c>
      <c r="U1454" s="6">
        <f>Sheet1[[#This Row],[coverage_amount]]/Sheet1[[#This Row],[annual_premium]]</f>
        <v>15.843327426577654</v>
      </c>
    </row>
    <row r="1455" spans="1:21" x14ac:dyDescent="0.3">
      <c r="A1455" s="2" t="s">
        <v>2852</v>
      </c>
      <c r="B1455" s="2" t="s">
        <v>2853</v>
      </c>
      <c r="C1455" s="2" t="s">
        <v>11</v>
      </c>
      <c r="D1455" s="51">
        <v>404226.19</v>
      </c>
      <c r="E1455" s="51">
        <v>29912</v>
      </c>
      <c r="F1455" s="1">
        <v>45031</v>
      </c>
      <c r="G1455" s="1">
        <v>45177</v>
      </c>
      <c r="H1455" s="2" t="s">
        <v>1002</v>
      </c>
      <c r="I1455" s="2" t="s">
        <v>13</v>
      </c>
      <c r="J1455">
        <f>Sheet1[[#This Row],[policy_end_date]]-Sheet1[[#This Row],[policy_start_date]]</f>
        <v>146</v>
      </c>
      <c r="K1455" s="5">
        <f>(Sheet1[[#This Row],[policy_end_date]]-Sheet1[[#This Row],[policy_start_date]])/365</f>
        <v>0.4</v>
      </c>
      <c r="L1455" s="2" t="str">
        <f>IF(Sheet1[[#This Row],[coverage_amount]]&lt;300000,"Low",IF(Sheet1[[#This Row],[coverage_amount]]&lt;700000,"Medium","High"))</f>
        <v>Medium</v>
      </c>
      <c r="M1455" s="2" t="str">
        <f>IF(Sheet1[[#This Row],[annual_premium]]&lt;15000,"Low",IF(Sheet1[[#This Row],[annual_premium]]&lt;35000,"Medium","High"))</f>
        <v>Medium</v>
      </c>
      <c r="N1455" s="2">
        <f>YEAR(Sheet1[[#This Row],[policy_start_date]])</f>
        <v>2023</v>
      </c>
      <c r="O1455" s="2" t="str">
        <f>TEXT(Sheet1[[#This Row],[policy_start_date]],"mmm")</f>
        <v>Apr</v>
      </c>
      <c r="P1455" s="2" t="str">
        <f>"Q"&amp;ROUNDUP(MONTH(Sheet1[[#This Row],[policy_start_date]])/3,0)</f>
        <v>Q2</v>
      </c>
      <c r="Q1455" s="2">
        <f ca="1">DATEDIF(Sheet1[[#This Row],[policy_start_date]],TODAY(),"D")</f>
        <v>1201</v>
      </c>
      <c r="R1455" s="2">
        <f>YEAR(Sheet1[[#This Row],[policy_end_date]])</f>
        <v>2023</v>
      </c>
      <c r="S1455" s="2" t="str">
        <f>TEXT(Sheet1[[#This Row],[policy_end_date]],"mmm")</f>
        <v>Sep</v>
      </c>
      <c r="T1455" s="2" t="str">
        <f>IF(Sheet1[[#This Row],[status]]="Active","Active","Inactive")</f>
        <v>Active</v>
      </c>
      <c r="U1455" s="6">
        <f>Sheet1[[#This Row],[coverage_amount]]/Sheet1[[#This Row],[annual_premium]]</f>
        <v>13.513846951056433</v>
      </c>
    </row>
    <row r="1456" spans="1:21" x14ac:dyDescent="0.3">
      <c r="A1456" s="2" t="s">
        <v>2854</v>
      </c>
      <c r="B1456" s="2" t="s">
        <v>2855</v>
      </c>
      <c r="C1456" s="2" t="s">
        <v>27</v>
      </c>
      <c r="D1456" s="51">
        <v>798494.7</v>
      </c>
      <c r="E1456" s="51">
        <v>47252.19</v>
      </c>
      <c r="F1456" s="1">
        <v>44240</v>
      </c>
      <c r="G1456" s="1">
        <v>45763</v>
      </c>
      <c r="H1456" s="2" t="s">
        <v>416</v>
      </c>
      <c r="I1456" s="2" t="s">
        <v>13</v>
      </c>
      <c r="J1456">
        <f>Sheet1[[#This Row],[policy_end_date]]-Sheet1[[#This Row],[policy_start_date]]</f>
        <v>1523</v>
      </c>
      <c r="K1456" s="5">
        <f>(Sheet1[[#This Row],[policy_end_date]]-Sheet1[[#This Row],[policy_start_date]])/365</f>
        <v>4.1726027397260275</v>
      </c>
      <c r="L1456" s="2" t="str">
        <f>IF(Sheet1[[#This Row],[coverage_amount]]&lt;300000,"Low",IF(Sheet1[[#This Row],[coverage_amount]]&lt;700000,"Medium","High"))</f>
        <v>High</v>
      </c>
      <c r="M1456" s="2" t="str">
        <f>IF(Sheet1[[#This Row],[annual_premium]]&lt;15000,"Low",IF(Sheet1[[#This Row],[annual_premium]]&lt;35000,"Medium","High"))</f>
        <v>High</v>
      </c>
      <c r="N1456" s="2">
        <f>YEAR(Sheet1[[#This Row],[policy_start_date]])</f>
        <v>2021</v>
      </c>
      <c r="O1456" s="2" t="str">
        <f>TEXT(Sheet1[[#This Row],[policy_start_date]],"mmm")</f>
        <v>Feb</v>
      </c>
      <c r="P1456" s="2" t="str">
        <f>"Q"&amp;ROUNDUP(MONTH(Sheet1[[#This Row],[policy_start_date]])/3,0)</f>
        <v>Q1</v>
      </c>
      <c r="Q1456" s="2">
        <f ca="1">DATEDIF(Sheet1[[#This Row],[policy_start_date]],TODAY(),"D")</f>
        <v>1992</v>
      </c>
      <c r="R1456" s="2">
        <f>YEAR(Sheet1[[#This Row],[policy_end_date]])</f>
        <v>2025</v>
      </c>
      <c r="S1456" s="2" t="str">
        <f>TEXT(Sheet1[[#This Row],[policy_end_date]],"mmm")</f>
        <v>Apr</v>
      </c>
      <c r="T1456" s="2" t="str">
        <f>IF(Sheet1[[#This Row],[status]]="Active","Active","Inactive")</f>
        <v>Active</v>
      </c>
      <c r="U1456" s="6">
        <f>Sheet1[[#This Row],[coverage_amount]]/Sheet1[[#This Row],[annual_premium]]</f>
        <v>16.898575494596123</v>
      </c>
    </row>
    <row r="1457" spans="1:21" x14ac:dyDescent="0.3">
      <c r="A1457" s="2" t="s">
        <v>2856</v>
      </c>
      <c r="B1457" s="2" t="s">
        <v>2857</v>
      </c>
      <c r="C1457" s="2" t="s">
        <v>35</v>
      </c>
      <c r="D1457" s="51">
        <v>882582.05</v>
      </c>
      <c r="E1457" s="51">
        <v>33106.29</v>
      </c>
      <c r="F1457" s="1">
        <v>45373</v>
      </c>
      <c r="G1457" s="1">
        <v>45629</v>
      </c>
      <c r="H1457" s="2" t="s">
        <v>2511</v>
      </c>
      <c r="I1457" s="2" t="s">
        <v>13</v>
      </c>
      <c r="J1457">
        <f>Sheet1[[#This Row],[policy_end_date]]-Sheet1[[#This Row],[policy_start_date]]</f>
        <v>256</v>
      </c>
      <c r="K1457" s="5">
        <f>(Sheet1[[#This Row],[policy_end_date]]-Sheet1[[#This Row],[policy_start_date]])/365</f>
        <v>0.70136986301369864</v>
      </c>
      <c r="L1457" s="2" t="str">
        <f>IF(Sheet1[[#This Row],[coverage_amount]]&lt;300000,"Low",IF(Sheet1[[#This Row],[coverage_amount]]&lt;700000,"Medium","High"))</f>
        <v>High</v>
      </c>
      <c r="M1457" s="2" t="str">
        <f>IF(Sheet1[[#This Row],[annual_premium]]&lt;15000,"Low",IF(Sheet1[[#This Row],[annual_premium]]&lt;35000,"Medium","High"))</f>
        <v>Medium</v>
      </c>
      <c r="N1457" s="2">
        <f>YEAR(Sheet1[[#This Row],[policy_start_date]])</f>
        <v>2024</v>
      </c>
      <c r="O1457" s="2" t="str">
        <f>TEXT(Sheet1[[#This Row],[policy_start_date]],"mmm")</f>
        <v>Mar</v>
      </c>
      <c r="P1457" s="2" t="str">
        <f>"Q"&amp;ROUNDUP(MONTH(Sheet1[[#This Row],[policy_start_date]])/3,0)</f>
        <v>Q1</v>
      </c>
      <c r="Q1457" s="2">
        <f ca="1">DATEDIF(Sheet1[[#This Row],[policy_start_date]],TODAY(),"D")</f>
        <v>859</v>
      </c>
      <c r="R1457" s="2">
        <f>YEAR(Sheet1[[#This Row],[policy_end_date]])</f>
        <v>2024</v>
      </c>
      <c r="S1457" s="2" t="str">
        <f>TEXT(Sheet1[[#This Row],[policy_end_date]],"mmm")</f>
        <v>Dec</v>
      </c>
      <c r="T1457" s="2" t="str">
        <f>IF(Sheet1[[#This Row],[status]]="Active","Active","Inactive")</f>
        <v>Active</v>
      </c>
      <c r="U1457" s="6">
        <f>Sheet1[[#This Row],[coverage_amount]]/Sheet1[[#This Row],[annual_premium]]</f>
        <v>26.659044248086996</v>
      </c>
    </row>
    <row r="1458" spans="1:21" x14ac:dyDescent="0.3">
      <c r="A1458" s="2" t="s">
        <v>2858</v>
      </c>
      <c r="B1458" s="2" t="s">
        <v>2859</v>
      </c>
      <c r="C1458" s="2" t="s">
        <v>39</v>
      </c>
      <c r="D1458" s="51">
        <v>634913.5</v>
      </c>
      <c r="E1458" s="51">
        <v>40054.11</v>
      </c>
      <c r="F1458" s="1">
        <v>44826</v>
      </c>
      <c r="G1458" s="1">
        <v>45275</v>
      </c>
      <c r="H1458" s="2" t="s">
        <v>111</v>
      </c>
      <c r="I1458" s="2" t="s">
        <v>13</v>
      </c>
      <c r="J1458">
        <f>Sheet1[[#This Row],[policy_end_date]]-Sheet1[[#This Row],[policy_start_date]]</f>
        <v>449</v>
      </c>
      <c r="K1458" s="5">
        <f>(Sheet1[[#This Row],[policy_end_date]]-Sheet1[[#This Row],[policy_start_date]])/365</f>
        <v>1.2301369863013698</v>
      </c>
      <c r="L1458" s="2" t="str">
        <f>IF(Sheet1[[#This Row],[coverage_amount]]&lt;300000,"Low",IF(Sheet1[[#This Row],[coverage_amount]]&lt;700000,"Medium","High"))</f>
        <v>Medium</v>
      </c>
      <c r="M1458" s="2" t="str">
        <f>IF(Sheet1[[#This Row],[annual_premium]]&lt;15000,"Low",IF(Sheet1[[#This Row],[annual_premium]]&lt;35000,"Medium","High"))</f>
        <v>High</v>
      </c>
      <c r="N1458" s="2">
        <f>YEAR(Sheet1[[#This Row],[policy_start_date]])</f>
        <v>2022</v>
      </c>
      <c r="O1458" s="2" t="str">
        <f>TEXT(Sheet1[[#This Row],[policy_start_date]],"mmm")</f>
        <v>Sep</v>
      </c>
      <c r="P1458" s="2" t="str">
        <f>"Q"&amp;ROUNDUP(MONTH(Sheet1[[#This Row],[policy_start_date]])/3,0)</f>
        <v>Q3</v>
      </c>
      <c r="Q1458" s="2">
        <f ca="1">DATEDIF(Sheet1[[#This Row],[policy_start_date]],TODAY(),"D")</f>
        <v>1406</v>
      </c>
      <c r="R1458" s="2">
        <f>YEAR(Sheet1[[#This Row],[policy_end_date]])</f>
        <v>2023</v>
      </c>
      <c r="S1458" s="2" t="str">
        <f>TEXT(Sheet1[[#This Row],[policy_end_date]],"mmm")</f>
        <v>Dec</v>
      </c>
      <c r="T1458" s="2" t="str">
        <f>IF(Sheet1[[#This Row],[status]]="Active","Active","Inactive")</f>
        <v>Active</v>
      </c>
      <c r="U1458" s="6">
        <f>Sheet1[[#This Row],[coverage_amount]]/Sheet1[[#This Row],[annual_premium]]</f>
        <v>15.851394526054879</v>
      </c>
    </row>
    <row r="1459" spans="1:21" x14ac:dyDescent="0.3">
      <c r="A1459" s="2" t="s">
        <v>2860</v>
      </c>
      <c r="B1459" s="2" t="s">
        <v>2861</v>
      </c>
      <c r="C1459" s="2" t="s">
        <v>16</v>
      </c>
      <c r="D1459" s="51">
        <v>975051.26</v>
      </c>
      <c r="E1459" s="51">
        <v>26979.74</v>
      </c>
      <c r="F1459" s="1">
        <v>45255</v>
      </c>
      <c r="G1459" s="1">
        <v>45628</v>
      </c>
      <c r="H1459" s="2" t="s">
        <v>2249</v>
      </c>
      <c r="I1459" s="2" t="s">
        <v>29</v>
      </c>
      <c r="J1459">
        <f>Sheet1[[#This Row],[policy_end_date]]-Sheet1[[#This Row],[policy_start_date]]</f>
        <v>373</v>
      </c>
      <c r="K1459" s="5">
        <f>(Sheet1[[#This Row],[policy_end_date]]-Sheet1[[#This Row],[policy_start_date]])/365</f>
        <v>1.021917808219178</v>
      </c>
      <c r="L1459" s="2" t="str">
        <f>IF(Sheet1[[#This Row],[coverage_amount]]&lt;300000,"Low",IF(Sheet1[[#This Row],[coverage_amount]]&lt;700000,"Medium","High"))</f>
        <v>High</v>
      </c>
      <c r="M1459" s="2" t="str">
        <f>IF(Sheet1[[#This Row],[annual_premium]]&lt;15000,"Low",IF(Sheet1[[#This Row],[annual_premium]]&lt;35000,"Medium","High"))</f>
        <v>Medium</v>
      </c>
      <c r="N1459" s="2">
        <f>YEAR(Sheet1[[#This Row],[policy_start_date]])</f>
        <v>2023</v>
      </c>
      <c r="O1459" s="2" t="str">
        <f>TEXT(Sheet1[[#This Row],[policy_start_date]],"mmm")</f>
        <v>Nov</v>
      </c>
      <c r="P1459" s="2" t="str">
        <f>"Q"&amp;ROUNDUP(MONTH(Sheet1[[#This Row],[policy_start_date]])/3,0)</f>
        <v>Q4</v>
      </c>
      <c r="Q1459" s="2">
        <f ca="1">DATEDIF(Sheet1[[#This Row],[policy_start_date]],TODAY(),"D")</f>
        <v>977</v>
      </c>
      <c r="R1459" s="2">
        <f>YEAR(Sheet1[[#This Row],[policy_end_date]])</f>
        <v>2024</v>
      </c>
      <c r="S1459" s="2" t="str">
        <f>TEXT(Sheet1[[#This Row],[policy_end_date]],"mmm")</f>
        <v>Dec</v>
      </c>
      <c r="T1459" s="2" t="str">
        <f>IF(Sheet1[[#This Row],[status]]="Active","Active","Inactive")</f>
        <v>Inactive</v>
      </c>
      <c r="U1459" s="6">
        <f>Sheet1[[#This Row],[coverage_amount]]/Sheet1[[#This Row],[annual_premium]]</f>
        <v>36.140128110945469</v>
      </c>
    </row>
    <row r="1460" spans="1:21" x14ac:dyDescent="0.3">
      <c r="A1460" s="2" t="s">
        <v>2862</v>
      </c>
      <c r="B1460" s="2" t="s">
        <v>72</v>
      </c>
      <c r="C1460" s="2" t="s">
        <v>11</v>
      </c>
      <c r="D1460" s="51">
        <v>837139.72</v>
      </c>
      <c r="E1460" s="51">
        <v>18653.349999999999</v>
      </c>
      <c r="F1460" s="1">
        <v>44606</v>
      </c>
      <c r="G1460" s="1">
        <v>45766</v>
      </c>
      <c r="H1460" s="2" t="s">
        <v>307</v>
      </c>
      <c r="I1460" s="2" t="s">
        <v>18</v>
      </c>
      <c r="J1460">
        <f>Sheet1[[#This Row],[policy_end_date]]-Sheet1[[#This Row],[policy_start_date]]</f>
        <v>1160</v>
      </c>
      <c r="K1460" s="5">
        <f>(Sheet1[[#This Row],[policy_end_date]]-Sheet1[[#This Row],[policy_start_date]])/365</f>
        <v>3.1780821917808217</v>
      </c>
      <c r="L1460" s="2" t="str">
        <f>IF(Sheet1[[#This Row],[coverage_amount]]&lt;300000,"Low",IF(Sheet1[[#This Row],[coverage_amount]]&lt;700000,"Medium","High"))</f>
        <v>High</v>
      </c>
      <c r="M1460" s="2" t="str">
        <f>IF(Sheet1[[#This Row],[annual_premium]]&lt;15000,"Low",IF(Sheet1[[#This Row],[annual_premium]]&lt;35000,"Medium","High"))</f>
        <v>Medium</v>
      </c>
      <c r="N1460" s="2">
        <f>YEAR(Sheet1[[#This Row],[policy_start_date]])</f>
        <v>2022</v>
      </c>
      <c r="O1460" s="2" t="str">
        <f>TEXT(Sheet1[[#This Row],[policy_start_date]],"mmm")</f>
        <v>Feb</v>
      </c>
      <c r="P1460" s="2" t="str">
        <f>"Q"&amp;ROUNDUP(MONTH(Sheet1[[#This Row],[policy_start_date]])/3,0)</f>
        <v>Q1</v>
      </c>
      <c r="Q1460" s="2">
        <f ca="1">DATEDIF(Sheet1[[#This Row],[policy_start_date]],TODAY(),"D")</f>
        <v>1626</v>
      </c>
      <c r="R1460" s="2">
        <f>YEAR(Sheet1[[#This Row],[policy_end_date]])</f>
        <v>2025</v>
      </c>
      <c r="S1460" s="2" t="str">
        <f>TEXT(Sheet1[[#This Row],[policy_end_date]],"mmm")</f>
        <v>Apr</v>
      </c>
      <c r="T1460" s="2" t="str">
        <f>IF(Sheet1[[#This Row],[status]]="Active","Active","Inactive")</f>
        <v>Inactive</v>
      </c>
      <c r="U1460" s="6">
        <f>Sheet1[[#This Row],[coverage_amount]]/Sheet1[[#This Row],[annual_premium]]</f>
        <v>44.878786920311903</v>
      </c>
    </row>
    <row r="1461" spans="1:21" x14ac:dyDescent="0.3">
      <c r="A1461" s="2" t="s">
        <v>2863</v>
      </c>
      <c r="B1461" s="2" t="s">
        <v>2090</v>
      </c>
      <c r="C1461" s="2" t="s">
        <v>16</v>
      </c>
      <c r="D1461" s="51">
        <v>532510.14</v>
      </c>
      <c r="E1461" s="51">
        <v>26456.38</v>
      </c>
      <c r="F1461" s="1">
        <v>44921</v>
      </c>
      <c r="G1461" s="1">
        <v>45638</v>
      </c>
      <c r="H1461" s="2" t="s">
        <v>581</v>
      </c>
      <c r="I1461" s="2" t="s">
        <v>13</v>
      </c>
      <c r="J1461">
        <f>Sheet1[[#This Row],[policy_end_date]]-Sheet1[[#This Row],[policy_start_date]]</f>
        <v>717</v>
      </c>
      <c r="K1461" s="5">
        <f>(Sheet1[[#This Row],[policy_end_date]]-Sheet1[[#This Row],[policy_start_date]])/365</f>
        <v>1.9643835616438357</v>
      </c>
      <c r="L1461" s="2" t="str">
        <f>IF(Sheet1[[#This Row],[coverage_amount]]&lt;300000,"Low",IF(Sheet1[[#This Row],[coverage_amount]]&lt;700000,"Medium","High"))</f>
        <v>Medium</v>
      </c>
      <c r="M1461" s="2" t="str">
        <f>IF(Sheet1[[#This Row],[annual_premium]]&lt;15000,"Low",IF(Sheet1[[#This Row],[annual_premium]]&lt;35000,"Medium","High"))</f>
        <v>Medium</v>
      </c>
      <c r="N1461" s="2">
        <f>YEAR(Sheet1[[#This Row],[policy_start_date]])</f>
        <v>2022</v>
      </c>
      <c r="O1461" s="2" t="str">
        <f>TEXT(Sheet1[[#This Row],[policy_start_date]],"mmm")</f>
        <v>Dec</v>
      </c>
      <c r="P1461" s="2" t="str">
        <f>"Q"&amp;ROUNDUP(MONTH(Sheet1[[#This Row],[policy_start_date]])/3,0)</f>
        <v>Q4</v>
      </c>
      <c r="Q1461" s="2">
        <f ca="1">DATEDIF(Sheet1[[#This Row],[policy_start_date]],TODAY(),"D")</f>
        <v>1311</v>
      </c>
      <c r="R1461" s="2">
        <f>YEAR(Sheet1[[#This Row],[policy_end_date]])</f>
        <v>2024</v>
      </c>
      <c r="S1461" s="2" t="str">
        <f>TEXT(Sheet1[[#This Row],[policy_end_date]],"mmm")</f>
        <v>Dec</v>
      </c>
      <c r="T1461" s="2" t="str">
        <f>IF(Sheet1[[#This Row],[status]]="Active","Active","Inactive")</f>
        <v>Active</v>
      </c>
      <c r="U1461" s="6">
        <f>Sheet1[[#This Row],[coverage_amount]]/Sheet1[[#This Row],[annual_premium]]</f>
        <v>20.127853470505034</v>
      </c>
    </row>
    <row r="1462" spans="1:21" x14ac:dyDescent="0.3">
      <c r="A1462" s="2" t="s">
        <v>2864</v>
      </c>
      <c r="B1462" s="2" t="s">
        <v>2865</v>
      </c>
      <c r="C1462" s="2" t="s">
        <v>35</v>
      </c>
      <c r="D1462" s="51">
        <v>887088.09</v>
      </c>
      <c r="E1462" s="51">
        <v>30996.83</v>
      </c>
      <c r="F1462" s="1">
        <v>44293</v>
      </c>
      <c r="G1462" s="1">
        <v>45080</v>
      </c>
      <c r="H1462" s="2" t="s">
        <v>2304</v>
      </c>
      <c r="I1462" s="2" t="s">
        <v>29</v>
      </c>
      <c r="J1462">
        <f>Sheet1[[#This Row],[policy_end_date]]-Sheet1[[#This Row],[policy_start_date]]</f>
        <v>787</v>
      </c>
      <c r="K1462" s="5">
        <f>(Sheet1[[#This Row],[policy_end_date]]-Sheet1[[#This Row],[policy_start_date]])/365</f>
        <v>2.1561643835616437</v>
      </c>
      <c r="L1462" s="2" t="str">
        <f>IF(Sheet1[[#This Row],[coverage_amount]]&lt;300000,"Low",IF(Sheet1[[#This Row],[coverage_amount]]&lt;700000,"Medium","High"))</f>
        <v>High</v>
      </c>
      <c r="M1462" s="2" t="str">
        <f>IF(Sheet1[[#This Row],[annual_premium]]&lt;15000,"Low",IF(Sheet1[[#This Row],[annual_premium]]&lt;35000,"Medium","High"))</f>
        <v>Medium</v>
      </c>
      <c r="N1462" s="2">
        <f>YEAR(Sheet1[[#This Row],[policy_start_date]])</f>
        <v>2021</v>
      </c>
      <c r="O1462" s="2" t="str">
        <f>TEXT(Sheet1[[#This Row],[policy_start_date]],"mmm")</f>
        <v>Apr</v>
      </c>
      <c r="P1462" s="2" t="str">
        <f>"Q"&amp;ROUNDUP(MONTH(Sheet1[[#This Row],[policy_start_date]])/3,0)</f>
        <v>Q2</v>
      </c>
      <c r="Q1462" s="2">
        <f ca="1">DATEDIF(Sheet1[[#This Row],[policy_start_date]],TODAY(),"D")</f>
        <v>1939</v>
      </c>
      <c r="R1462" s="2">
        <f>YEAR(Sheet1[[#This Row],[policy_end_date]])</f>
        <v>2023</v>
      </c>
      <c r="S1462" s="2" t="str">
        <f>TEXT(Sheet1[[#This Row],[policy_end_date]],"mmm")</f>
        <v>Jun</v>
      </c>
      <c r="T1462" s="2" t="str">
        <f>IF(Sheet1[[#This Row],[status]]="Active","Active","Inactive")</f>
        <v>Inactive</v>
      </c>
      <c r="U1462" s="6">
        <f>Sheet1[[#This Row],[coverage_amount]]/Sheet1[[#This Row],[annual_premium]]</f>
        <v>28.618671328648766</v>
      </c>
    </row>
    <row r="1463" spans="1:21" x14ac:dyDescent="0.3">
      <c r="A1463" s="2" t="s">
        <v>2866</v>
      </c>
      <c r="B1463" s="2" t="s">
        <v>2573</v>
      </c>
      <c r="C1463" s="2" t="s">
        <v>39</v>
      </c>
      <c r="D1463" s="51">
        <v>158428.22</v>
      </c>
      <c r="E1463" s="51">
        <v>23909.24</v>
      </c>
      <c r="F1463" s="1">
        <v>44265</v>
      </c>
      <c r="G1463" s="1">
        <v>45372</v>
      </c>
      <c r="H1463" s="2" t="s">
        <v>318</v>
      </c>
      <c r="I1463" s="2" t="s">
        <v>29</v>
      </c>
      <c r="J1463">
        <f>Sheet1[[#This Row],[policy_end_date]]-Sheet1[[#This Row],[policy_start_date]]</f>
        <v>1107</v>
      </c>
      <c r="K1463" s="5">
        <f>(Sheet1[[#This Row],[policy_end_date]]-Sheet1[[#This Row],[policy_start_date]])/365</f>
        <v>3.032876712328767</v>
      </c>
      <c r="L1463" s="2" t="str">
        <f>IF(Sheet1[[#This Row],[coverage_amount]]&lt;300000,"Low",IF(Sheet1[[#This Row],[coverage_amount]]&lt;700000,"Medium","High"))</f>
        <v>Low</v>
      </c>
      <c r="M1463" s="2" t="str">
        <f>IF(Sheet1[[#This Row],[annual_premium]]&lt;15000,"Low",IF(Sheet1[[#This Row],[annual_premium]]&lt;35000,"Medium","High"))</f>
        <v>Medium</v>
      </c>
      <c r="N1463" s="2">
        <f>YEAR(Sheet1[[#This Row],[policy_start_date]])</f>
        <v>2021</v>
      </c>
      <c r="O1463" s="2" t="str">
        <f>TEXT(Sheet1[[#This Row],[policy_start_date]],"mmm")</f>
        <v>Mar</v>
      </c>
      <c r="P1463" s="2" t="str">
        <f>"Q"&amp;ROUNDUP(MONTH(Sheet1[[#This Row],[policy_start_date]])/3,0)</f>
        <v>Q1</v>
      </c>
      <c r="Q1463" s="2">
        <f ca="1">DATEDIF(Sheet1[[#This Row],[policy_start_date]],TODAY(),"D")</f>
        <v>1967</v>
      </c>
      <c r="R1463" s="2">
        <f>YEAR(Sheet1[[#This Row],[policy_end_date]])</f>
        <v>2024</v>
      </c>
      <c r="S1463" s="2" t="str">
        <f>TEXT(Sheet1[[#This Row],[policy_end_date]],"mmm")</f>
        <v>Mar</v>
      </c>
      <c r="T1463" s="2" t="str">
        <f>IF(Sheet1[[#This Row],[status]]="Active","Active","Inactive")</f>
        <v>Inactive</v>
      </c>
      <c r="U1463" s="6">
        <f>Sheet1[[#This Row],[coverage_amount]]/Sheet1[[#This Row],[annual_premium]]</f>
        <v>6.6262340417344925</v>
      </c>
    </row>
    <row r="1464" spans="1:21" x14ac:dyDescent="0.3">
      <c r="A1464" s="2" t="s">
        <v>2867</v>
      </c>
      <c r="B1464" s="2" t="s">
        <v>2868</v>
      </c>
      <c r="C1464" s="2" t="s">
        <v>11</v>
      </c>
      <c r="D1464" s="51">
        <v>198922.5</v>
      </c>
      <c r="E1464" s="51">
        <v>47380.42</v>
      </c>
      <c r="F1464" s="1">
        <v>44815</v>
      </c>
      <c r="G1464" s="1">
        <v>45115</v>
      </c>
      <c r="H1464" s="2" t="s">
        <v>338</v>
      </c>
      <c r="I1464" s="2" t="s">
        <v>29</v>
      </c>
      <c r="J1464">
        <f>Sheet1[[#This Row],[policy_end_date]]-Sheet1[[#This Row],[policy_start_date]]</f>
        <v>300</v>
      </c>
      <c r="K1464" s="5">
        <f>(Sheet1[[#This Row],[policy_end_date]]-Sheet1[[#This Row],[policy_start_date]])/365</f>
        <v>0.82191780821917804</v>
      </c>
      <c r="L1464" s="2" t="str">
        <f>IF(Sheet1[[#This Row],[coverage_amount]]&lt;300000,"Low",IF(Sheet1[[#This Row],[coverage_amount]]&lt;700000,"Medium","High"))</f>
        <v>Low</v>
      </c>
      <c r="M1464" s="2" t="str">
        <f>IF(Sheet1[[#This Row],[annual_premium]]&lt;15000,"Low",IF(Sheet1[[#This Row],[annual_premium]]&lt;35000,"Medium","High"))</f>
        <v>High</v>
      </c>
      <c r="N1464" s="2">
        <f>YEAR(Sheet1[[#This Row],[policy_start_date]])</f>
        <v>2022</v>
      </c>
      <c r="O1464" s="2" t="str">
        <f>TEXT(Sheet1[[#This Row],[policy_start_date]],"mmm")</f>
        <v>Sep</v>
      </c>
      <c r="P1464" s="2" t="str">
        <f>"Q"&amp;ROUNDUP(MONTH(Sheet1[[#This Row],[policy_start_date]])/3,0)</f>
        <v>Q3</v>
      </c>
      <c r="Q1464" s="2">
        <f ca="1">DATEDIF(Sheet1[[#This Row],[policy_start_date]],TODAY(),"D")</f>
        <v>1417</v>
      </c>
      <c r="R1464" s="2">
        <f>YEAR(Sheet1[[#This Row],[policy_end_date]])</f>
        <v>2023</v>
      </c>
      <c r="S1464" s="2" t="str">
        <f>TEXT(Sheet1[[#This Row],[policy_end_date]],"mmm")</f>
        <v>Jul</v>
      </c>
      <c r="T1464" s="2" t="str">
        <f>IF(Sheet1[[#This Row],[status]]="Active","Active","Inactive")</f>
        <v>Inactive</v>
      </c>
      <c r="U1464" s="6">
        <f>Sheet1[[#This Row],[coverage_amount]]/Sheet1[[#This Row],[annual_premium]]</f>
        <v>4.1984114957191183</v>
      </c>
    </row>
    <row r="1465" spans="1:21" x14ac:dyDescent="0.3">
      <c r="A1465" s="2" t="s">
        <v>2869</v>
      </c>
      <c r="B1465" s="2" t="s">
        <v>725</v>
      </c>
      <c r="C1465" s="2" t="s">
        <v>39</v>
      </c>
      <c r="D1465" s="51">
        <v>962452.92</v>
      </c>
      <c r="E1465" s="51">
        <v>37002.160000000003</v>
      </c>
      <c r="F1465" s="1">
        <v>45327</v>
      </c>
      <c r="G1465" s="1">
        <v>45503</v>
      </c>
      <c r="H1465" s="2" t="s">
        <v>581</v>
      </c>
      <c r="I1465" s="2" t="s">
        <v>29</v>
      </c>
      <c r="J1465">
        <f>Sheet1[[#This Row],[policy_end_date]]-Sheet1[[#This Row],[policy_start_date]]</f>
        <v>176</v>
      </c>
      <c r="K1465" s="5">
        <f>(Sheet1[[#This Row],[policy_end_date]]-Sheet1[[#This Row],[policy_start_date]])/365</f>
        <v>0.48219178082191783</v>
      </c>
      <c r="L1465" s="2" t="str">
        <f>IF(Sheet1[[#This Row],[coverage_amount]]&lt;300000,"Low",IF(Sheet1[[#This Row],[coverage_amount]]&lt;700000,"Medium","High"))</f>
        <v>High</v>
      </c>
      <c r="M1465" s="2" t="str">
        <f>IF(Sheet1[[#This Row],[annual_premium]]&lt;15000,"Low",IF(Sheet1[[#This Row],[annual_premium]]&lt;35000,"Medium","High"))</f>
        <v>High</v>
      </c>
      <c r="N1465" s="2">
        <f>YEAR(Sheet1[[#This Row],[policy_start_date]])</f>
        <v>2024</v>
      </c>
      <c r="O1465" s="2" t="str">
        <f>TEXT(Sheet1[[#This Row],[policy_start_date]],"mmm")</f>
        <v>Feb</v>
      </c>
      <c r="P1465" s="2" t="str">
        <f>"Q"&amp;ROUNDUP(MONTH(Sheet1[[#This Row],[policy_start_date]])/3,0)</f>
        <v>Q1</v>
      </c>
      <c r="Q1465" s="2">
        <f ca="1">DATEDIF(Sheet1[[#This Row],[policy_start_date]],TODAY(),"D")</f>
        <v>905</v>
      </c>
      <c r="R1465" s="2">
        <f>YEAR(Sheet1[[#This Row],[policy_end_date]])</f>
        <v>2024</v>
      </c>
      <c r="S1465" s="2" t="str">
        <f>TEXT(Sheet1[[#This Row],[policy_end_date]],"mmm")</f>
        <v>Jul</v>
      </c>
      <c r="T1465" s="2" t="str">
        <f>IF(Sheet1[[#This Row],[status]]="Active","Active","Inactive")</f>
        <v>Inactive</v>
      </c>
      <c r="U1465" s="6">
        <f>Sheet1[[#This Row],[coverage_amount]]/Sheet1[[#This Row],[annual_premium]]</f>
        <v>26.010722617274233</v>
      </c>
    </row>
    <row r="1466" spans="1:21" x14ac:dyDescent="0.3">
      <c r="A1466" s="2" t="s">
        <v>2870</v>
      </c>
      <c r="B1466" s="2" t="s">
        <v>2871</v>
      </c>
      <c r="C1466" s="2" t="s">
        <v>35</v>
      </c>
      <c r="D1466" s="51">
        <v>642910.71999999997</v>
      </c>
      <c r="E1466" s="51">
        <v>37709.29</v>
      </c>
      <c r="F1466" s="1">
        <v>45226</v>
      </c>
      <c r="G1466" s="1">
        <v>45570</v>
      </c>
      <c r="H1466" s="2" t="s">
        <v>620</v>
      </c>
      <c r="I1466" s="2" t="s">
        <v>13</v>
      </c>
      <c r="J1466">
        <f>Sheet1[[#This Row],[policy_end_date]]-Sheet1[[#This Row],[policy_start_date]]</f>
        <v>344</v>
      </c>
      <c r="K1466" s="5">
        <f>(Sheet1[[#This Row],[policy_end_date]]-Sheet1[[#This Row],[policy_start_date]])/365</f>
        <v>0.94246575342465755</v>
      </c>
      <c r="L1466" s="2" t="str">
        <f>IF(Sheet1[[#This Row],[coverage_amount]]&lt;300000,"Low",IF(Sheet1[[#This Row],[coverage_amount]]&lt;700000,"Medium","High"))</f>
        <v>Medium</v>
      </c>
      <c r="M1466" s="2" t="str">
        <f>IF(Sheet1[[#This Row],[annual_premium]]&lt;15000,"Low",IF(Sheet1[[#This Row],[annual_premium]]&lt;35000,"Medium","High"))</f>
        <v>High</v>
      </c>
      <c r="N1466" s="2">
        <f>YEAR(Sheet1[[#This Row],[policy_start_date]])</f>
        <v>2023</v>
      </c>
      <c r="O1466" s="2" t="str">
        <f>TEXT(Sheet1[[#This Row],[policy_start_date]],"mmm")</f>
        <v>Oct</v>
      </c>
      <c r="P1466" s="2" t="str">
        <f>"Q"&amp;ROUNDUP(MONTH(Sheet1[[#This Row],[policy_start_date]])/3,0)</f>
        <v>Q4</v>
      </c>
      <c r="Q1466" s="2">
        <f ca="1">DATEDIF(Sheet1[[#This Row],[policy_start_date]],TODAY(),"D")</f>
        <v>1006</v>
      </c>
      <c r="R1466" s="2">
        <f>YEAR(Sheet1[[#This Row],[policy_end_date]])</f>
        <v>2024</v>
      </c>
      <c r="S1466" s="2" t="str">
        <f>TEXT(Sheet1[[#This Row],[policy_end_date]],"mmm")</f>
        <v>Oct</v>
      </c>
      <c r="T1466" s="2" t="str">
        <f>IF(Sheet1[[#This Row],[status]]="Active","Active","Inactive")</f>
        <v>Active</v>
      </c>
      <c r="U1466" s="6">
        <f>Sheet1[[#This Row],[coverage_amount]]/Sheet1[[#This Row],[annual_premium]]</f>
        <v>17.049133515905496</v>
      </c>
    </row>
    <row r="1467" spans="1:21" x14ac:dyDescent="0.3">
      <c r="A1467" s="2" t="s">
        <v>2872</v>
      </c>
      <c r="B1467" s="2" t="s">
        <v>2873</v>
      </c>
      <c r="C1467" s="2" t="s">
        <v>35</v>
      </c>
      <c r="D1467" s="51">
        <v>855505.86</v>
      </c>
      <c r="E1467" s="51">
        <v>30780.63</v>
      </c>
      <c r="F1467" s="1">
        <v>45303</v>
      </c>
      <c r="G1467" s="1">
        <v>45561</v>
      </c>
      <c r="H1467" s="2" t="s">
        <v>190</v>
      </c>
      <c r="I1467" s="2" t="s">
        <v>18</v>
      </c>
      <c r="J1467">
        <f>Sheet1[[#This Row],[policy_end_date]]-Sheet1[[#This Row],[policy_start_date]]</f>
        <v>258</v>
      </c>
      <c r="K1467" s="5">
        <f>(Sheet1[[#This Row],[policy_end_date]]-Sheet1[[#This Row],[policy_start_date]])/365</f>
        <v>0.70684931506849313</v>
      </c>
      <c r="L1467" s="2" t="str">
        <f>IF(Sheet1[[#This Row],[coverage_amount]]&lt;300000,"Low",IF(Sheet1[[#This Row],[coverage_amount]]&lt;700000,"Medium","High"))</f>
        <v>High</v>
      </c>
      <c r="M1467" s="2" t="str">
        <f>IF(Sheet1[[#This Row],[annual_premium]]&lt;15000,"Low",IF(Sheet1[[#This Row],[annual_premium]]&lt;35000,"Medium","High"))</f>
        <v>Medium</v>
      </c>
      <c r="N1467" s="2">
        <f>YEAR(Sheet1[[#This Row],[policy_start_date]])</f>
        <v>2024</v>
      </c>
      <c r="O1467" s="2" t="str">
        <f>TEXT(Sheet1[[#This Row],[policy_start_date]],"mmm")</f>
        <v>Jan</v>
      </c>
      <c r="P1467" s="2" t="str">
        <f>"Q"&amp;ROUNDUP(MONTH(Sheet1[[#This Row],[policy_start_date]])/3,0)</f>
        <v>Q1</v>
      </c>
      <c r="Q1467" s="2">
        <f ca="1">DATEDIF(Sheet1[[#This Row],[policy_start_date]],TODAY(),"D")</f>
        <v>929</v>
      </c>
      <c r="R1467" s="2">
        <f>YEAR(Sheet1[[#This Row],[policy_end_date]])</f>
        <v>2024</v>
      </c>
      <c r="S1467" s="2" t="str">
        <f>TEXT(Sheet1[[#This Row],[policy_end_date]],"mmm")</f>
        <v>Sep</v>
      </c>
      <c r="T1467" s="2" t="str">
        <f>IF(Sheet1[[#This Row],[status]]="Active","Active","Inactive")</f>
        <v>Inactive</v>
      </c>
      <c r="U1467" s="6">
        <f>Sheet1[[#This Row],[coverage_amount]]/Sheet1[[#This Row],[annual_premium]]</f>
        <v>27.793643599887332</v>
      </c>
    </row>
    <row r="1468" spans="1:21" x14ac:dyDescent="0.3">
      <c r="A1468" s="2" t="s">
        <v>2874</v>
      </c>
      <c r="B1468" s="2" t="s">
        <v>2875</v>
      </c>
      <c r="C1468" s="2" t="s">
        <v>16</v>
      </c>
      <c r="D1468" s="51">
        <v>189841.13</v>
      </c>
      <c r="E1468" s="51">
        <v>5322.68</v>
      </c>
      <c r="F1468" s="1">
        <v>45195</v>
      </c>
      <c r="G1468" s="1">
        <v>45699</v>
      </c>
      <c r="H1468" s="2" t="s">
        <v>581</v>
      </c>
      <c r="I1468" s="2" t="s">
        <v>29</v>
      </c>
      <c r="J1468">
        <f>Sheet1[[#This Row],[policy_end_date]]-Sheet1[[#This Row],[policy_start_date]]</f>
        <v>504</v>
      </c>
      <c r="K1468" s="5">
        <f>(Sheet1[[#This Row],[policy_end_date]]-Sheet1[[#This Row],[policy_start_date]])/365</f>
        <v>1.3808219178082193</v>
      </c>
      <c r="L1468" s="2" t="str">
        <f>IF(Sheet1[[#This Row],[coverage_amount]]&lt;300000,"Low",IF(Sheet1[[#This Row],[coverage_amount]]&lt;700000,"Medium","High"))</f>
        <v>Low</v>
      </c>
      <c r="M1468" s="2" t="str">
        <f>IF(Sheet1[[#This Row],[annual_premium]]&lt;15000,"Low",IF(Sheet1[[#This Row],[annual_premium]]&lt;35000,"Medium","High"))</f>
        <v>Low</v>
      </c>
      <c r="N1468" s="2">
        <f>YEAR(Sheet1[[#This Row],[policy_start_date]])</f>
        <v>2023</v>
      </c>
      <c r="O1468" s="2" t="str">
        <f>TEXT(Sheet1[[#This Row],[policy_start_date]],"mmm")</f>
        <v>Sep</v>
      </c>
      <c r="P1468" s="2" t="str">
        <f>"Q"&amp;ROUNDUP(MONTH(Sheet1[[#This Row],[policy_start_date]])/3,0)</f>
        <v>Q3</v>
      </c>
      <c r="Q1468" s="2">
        <f ca="1">DATEDIF(Sheet1[[#This Row],[policy_start_date]],TODAY(),"D")</f>
        <v>1037</v>
      </c>
      <c r="R1468" s="2">
        <f>YEAR(Sheet1[[#This Row],[policy_end_date]])</f>
        <v>2025</v>
      </c>
      <c r="S1468" s="2" t="str">
        <f>TEXT(Sheet1[[#This Row],[policy_end_date]],"mmm")</f>
        <v>Feb</v>
      </c>
      <c r="T1468" s="2" t="str">
        <f>IF(Sheet1[[#This Row],[status]]="Active","Active","Inactive")</f>
        <v>Inactive</v>
      </c>
      <c r="U1468" s="6">
        <f>Sheet1[[#This Row],[coverage_amount]]/Sheet1[[#This Row],[annual_premium]]</f>
        <v>35.666455620101154</v>
      </c>
    </row>
    <row r="1469" spans="1:21" x14ac:dyDescent="0.3">
      <c r="A1469" s="2" t="s">
        <v>2876</v>
      </c>
      <c r="B1469" s="2" t="s">
        <v>2877</v>
      </c>
      <c r="C1469" s="2" t="s">
        <v>35</v>
      </c>
      <c r="D1469" s="51">
        <v>294461.3</v>
      </c>
      <c r="E1469" s="51">
        <v>8011.67</v>
      </c>
      <c r="F1469" s="1">
        <v>44281</v>
      </c>
      <c r="G1469" s="1">
        <v>45461</v>
      </c>
      <c r="H1469" s="2" t="s">
        <v>1197</v>
      </c>
      <c r="I1469" s="2" t="s">
        <v>29</v>
      </c>
      <c r="J1469">
        <f>Sheet1[[#This Row],[policy_end_date]]-Sheet1[[#This Row],[policy_start_date]]</f>
        <v>1180</v>
      </c>
      <c r="K1469" s="5">
        <f>(Sheet1[[#This Row],[policy_end_date]]-Sheet1[[#This Row],[policy_start_date]])/365</f>
        <v>3.2328767123287672</v>
      </c>
      <c r="L1469" s="2" t="str">
        <f>IF(Sheet1[[#This Row],[coverage_amount]]&lt;300000,"Low",IF(Sheet1[[#This Row],[coverage_amount]]&lt;700000,"Medium","High"))</f>
        <v>Low</v>
      </c>
      <c r="M1469" s="2" t="str">
        <f>IF(Sheet1[[#This Row],[annual_premium]]&lt;15000,"Low",IF(Sheet1[[#This Row],[annual_premium]]&lt;35000,"Medium","High"))</f>
        <v>Low</v>
      </c>
      <c r="N1469" s="2">
        <f>YEAR(Sheet1[[#This Row],[policy_start_date]])</f>
        <v>2021</v>
      </c>
      <c r="O1469" s="2" t="str">
        <f>TEXT(Sheet1[[#This Row],[policy_start_date]],"mmm")</f>
        <v>Mar</v>
      </c>
      <c r="P1469" s="2" t="str">
        <f>"Q"&amp;ROUNDUP(MONTH(Sheet1[[#This Row],[policy_start_date]])/3,0)</f>
        <v>Q1</v>
      </c>
      <c r="Q1469" s="2">
        <f ca="1">DATEDIF(Sheet1[[#This Row],[policy_start_date]],TODAY(),"D")</f>
        <v>1951</v>
      </c>
      <c r="R1469" s="2">
        <f>YEAR(Sheet1[[#This Row],[policy_end_date]])</f>
        <v>2024</v>
      </c>
      <c r="S1469" s="2" t="str">
        <f>TEXT(Sheet1[[#This Row],[policy_end_date]],"mmm")</f>
        <v>Jun</v>
      </c>
      <c r="T1469" s="2" t="str">
        <f>IF(Sheet1[[#This Row],[status]]="Active","Active","Inactive")</f>
        <v>Inactive</v>
      </c>
      <c r="U1469" s="6">
        <f>Sheet1[[#This Row],[coverage_amount]]/Sheet1[[#This Row],[annual_premium]]</f>
        <v>36.754047533161</v>
      </c>
    </row>
    <row r="1470" spans="1:21" x14ac:dyDescent="0.3">
      <c r="A1470" s="2" t="s">
        <v>2878</v>
      </c>
      <c r="B1470" s="2" t="s">
        <v>2451</v>
      </c>
      <c r="C1470" s="2" t="s">
        <v>39</v>
      </c>
      <c r="D1470" s="51">
        <v>581472.89</v>
      </c>
      <c r="E1470" s="51">
        <v>38414.879999999997</v>
      </c>
      <c r="F1470" s="1">
        <v>45378</v>
      </c>
      <c r="G1470" s="1">
        <v>45479</v>
      </c>
      <c r="H1470" s="2" t="s">
        <v>626</v>
      </c>
      <c r="I1470" s="2" t="s">
        <v>29</v>
      </c>
      <c r="J1470">
        <f>Sheet1[[#This Row],[policy_end_date]]-Sheet1[[#This Row],[policy_start_date]]</f>
        <v>101</v>
      </c>
      <c r="K1470" s="5">
        <f>(Sheet1[[#This Row],[policy_end_date]]-Sheet1[[#This Row],[policy_start_date]])/365</f>
        <v>0.27671232876712326</v>
      </c>
      <c r="L1470" s="2" t="str">
        <f>IF(Sheet1[[#This Row],[coverage_amount]]&lt;300000,"Low",IF(Sheet1[[#This Row],[coverage_amount]]&lt;700000,"Medium","High"))</f>
        <v>Medium</v>
      </c>
      <c r="M1470" s="2" t="str">
        <f>IF(Sheet1[[#This Row],[annual_premium]]&lt;15000,"Low",IF(Sheet1[[#This Row],[annual_premium]]&lt;35000,"Medium","High"))</f>
        <v>High</v>
      </c>
      <c r="N1470" s="2">
        <f>YEAR(Sheet1[[#This Row],[policy_start_date]])</f>
        <v>2024</v>
      </c>
      <c r="O1470" s="2" t="str">
        <f>TEXT(Sheet1[[#This Row],[policy_start_date]],"mmm")</f>
        <v>Mar</v>
      </c>
      <c r="P1470" s="2" t="str">
        <f>"Q"&amp;ROUNDUP(MONTH(Sheet1[[#This Row],[policy_start_date]])/3,0)</f>
        <v>Q1</v>
      </c>
      <c r="Q1470" s="2">
        <f ca="1">DATEDIF(Sheet1[[#This Row],[policy_start_date]],TODAY(),"D")</f>
        <v>854</v>
      </c>
      <c r="R1470" s="2">
        <f>YEAR(Sheet1[[#This Row],[policy_end_date]])</f>
        <v>2024</v>
      </c>
      <c r="S1470" s="2" t="str">
        <f>TEXT(Sheet1[[#This Row],[policy_end_date]],"mmm")</f>
        <v>Jul</v>
      </c>
      <c r="T1470" s="2" t="str">
        <f>IF(Sheet1[[#This Row],[status]]="Active","Active","Inactive")</f>
        <v>Inactive</v>
      </c>
      <c r="U1470" s="6">
        <f>Sheet1[[#This Row],[coverage_amount]]/Sheet1[[#This Row],[annual_premium]]</f>
        <v>15.136657722215975</v>
      </c>
    </row>
    <row r="1471" spans="1:21" x14ac:dyDescent="0.3">
      <c r="A1471" s="2" t="s">
        <v>2879</v>
      </c>
      <c r="B1471" s="2" t="s">
        <v>2277</v>
      </c>
      <c r="C1471" s="2" t="s">
        <v>35</v>
      </c>
      <c r="D1471" s="51">
        <v>770922.55</v>
      </c>
      <c r="E1471" s="51">
        <v>10148.780000000001</v>
      </c>
      <c r="F1471" s="1">
        <v>44669</v>
      </c>
      <c r="G1471" s="1">
        <v>45125</v>
      </c>
      <c r="H1471" s="2" t="s">
        <v>205</v>
      </c>
      <c r="I1471" s="2" t="s">
        <v>13</v>
      </c>
      <c r="J1471">
        <f>Sheet1[[#This Row],[policy_end_date]]-Sheet1[[#This Row],[policy_start_date]]</f>
        <v>456</v>
      </c>
      <c r="K1471" s="5">
        <f>(Sheet1[[#This Row],[policy_end_date]]-Sheet1[[#This Row],[policy_start_date]])/365</f>
        <v>1.2493150684931507</v>
      </c>
      <c r="L1471" s="2" t="str">
        <f>IF(Sheet1[[#This Row],[coverage_amount]]&lt;300000,"Low",IF(Sheet1[[#This Row],[coverage_amount]]&lt;700000,"Medium","High"))</f>
        <v>High</v>
      </c>
      <c r="M1471" s="2" t="str">
        <f>IF(Sheet1[[#This Row],[annual_premium]]&lt;15000,"Low",IF(Sheet1[[#This Row],[annual_premium]]&lt;35000,"Medium","High"))</f>
        <v>Low</v>
      </c>
      <c r="N1471" s="2">
        <f>YEAR(Sheet1[[#This Row],[policy_start_date]])</f>
        <v>2022</v>
      </c>
      <c r="O1471" s="2" t="str">
        <f>TEXT(Sheet1[[#This Row],[policy_start_date]],"mmm")</f>
        <v>Apr</v>
      </c>
      <c r="P1471" s="2" t="str">
        <f>"Q"&amp;ROUNDUP(MONTH(Sheet1[[#This Row],[policy_start_date]])/3,0)</f>
        <v>Q2</v>
      </c>
      <c r="Q1471" s="2">
        <f ca="1">DATEDIF(Sheet1[[#This Row],[policy_start_date]],TODAY(),"D")</f>
        <v>1563</v>
      </c>
      <c r="R1471" s="2">
        <f>YEAR(Sheet1[[#This Row],[policy_end_date]])</f>
        <v>2023</v>
      </c>
      <c r="S1471" s="2" t="str">
        <f>TEXT(Sheet1[[#This Row],[policy_end_date]],"mmm")</f>
        <v>Jul</v>
      </c>
      <c r="T1471" s="2" t="str">
        <f>IF(Sheet1[[#This Row],[status]]="Active","Active","Inactive")</f>
        <v>Active</v>
      </c>
      <c r="U1471" s="6">
        <f>Sheet1[[#This Row],[coverage_amount]]/Sheet1[[#This Row],[annual_premium]]</f>
        <v>75.962091009953909</v>
      </c>
    </row>
    <row r="1472" spans="1:21" x14ac:dyDescent="0.3">
      <c r="A1472" s="2" t="s">
        <v>2880</v>
      </c>
      <c r="B1472" s="2" t="s">
        <v>1334</v>
      </c>
      <c r="C1472" s="2" t="s">
        <v>16</v>
      </c>
      <c r="D1472" s="51">
        <v>574209.4</v>
      </c>
      <c r="E1472" s="51">
        <v>7667.63</v>
      </c>
      <c r="F1472" s="1">
        <v>44674</v>
      </c>
      <c r="G1472" s="1">
        <v>45022</v>
      </c>
      <c r="H1472" s="2" t="s">
        <v>394</v>
      </c>
      <c r="I1472" s="2" t="s">
        <v>18</v>
      </c>
      <c r="J1472">
        <f>Sheet1[[#This Row],[policy_end_date]]-Sheet1[[#This Row],[policy_start_date]]</f>
        <v>348</v>
      </c>
      <c r="K1472" s="5">
        <f>(Sheet1[[#This Row],[policy_end_date]]-Sheet1[[#This Row],[policy_start_date]])/365</f>
        <v>0.95342465753424654</v>
      </c>
      <c r="L1472" s="2" t="str">
        <f>IF(Sheet1[[#This Row],[coverage_amount]]&lt;300000,"Low",IF(Sheet1[[#This Row],[coverage_amount]]&lt;700000,"Medium","High"))</f>
        <v>Medium</v>
      </c>
      <c r="M1472" s="2" t="str">
        <f>IF(Sheet1[[#This Row],[annual_premium]]&lt;15000,"Low",IF(Sheet1[[#This Row],[annual_premium]]&lt;35000,"Medium","High"))</f>
        <v>Low</v>
      </c>
      <c r="N1472" s="2">
        <f>YEAR(Sheet1[[#This Row],[policy_start_date]])</f>
        <v>2022</v>
      </c>
      <c r="O1472" s="2" t="str">
        <f>TEXT(Sheet1[[#This Row],[policy_start_date]],"mmm")</f>
        <v>Apr</v>
      </c>
      <c r="P1472" s="2" t="str">
        <f>"Q"&amp;ROUNDUP(MONTH(Sheet1[[#This Row],[policy_start_date]])/3,0)</f>
        <v>Q2</v>
      </c>
      <c r="Q1472" s="2">
        <f ca="1">DATEDIF(Sheet1[[#This Row],[policy_start_date]],TODAY(),"D")</f>
        <v>1558</v>
      </c>
      <c r="R1472" s="2">
        <f>YEAR(Sheet1[[#This Row],[policy_end_date]])</f>
        <v>2023</v>
      </c>
      <c r="S1472" s="2" t="str">
        <f>TEXT(Sheet1[[#This Row],[policy_end_date]],"mmm")</f>
        <v>Apr</v>
      </c>
      <c r="T1472" s="2" t="str">
        <f>IF(Sheet1[[#This Row],[status]]="Active","Active","Inactive")</f>
        <v>Inactive</v>
      </c>
      <c r="U1472" s="6">
        <f>Sheet1[[#This Row],[coverage_amount]]/Sheet1[[#This Row],[annual_premium]]</f>
        <v>74.887468487655255</v>
      </c>
    </row>
    <row r="1473" spans="1:21" x14ac:dyDescent="0.3">
      <c r="A1473" s="2" t="s">
        <v>2881</v>
      </c>
      <c r="B1473" s="2" t="s">
        <v>34</v>
      </c>
      <c r="C1473" s="2" t="s">
        <v>16</v>
      </c>
      <c r="D1473" s="51">
        <v>350795.28</v>
      </c>
      <c r="E1473" s="51">
        <v>7432.21</v>
      </c>
      <c r="F1473" s="1">
        <v>45187</v>
      </c>
      <c r="G1473" s="1">
        <v>45816</v>
      </c>
      <c r="H1473" s="2" t="s">
        <v>193</v>
      </c>
      <c r="I1473" s="2" t="s">
        <v>18</v>
      </c>
      <c r="J1473">
        <f>Sheet1[[#This Row],[policy_end_date]]-Sheet1[[#This Row],[policy_start_date]]</f>
        <v>629</v>
      </c>
      <c r="K1473" s="5">
        <f>(Sheet1[[#This Row],[policy_end_date]]-Sheet1[[#This Row],[policy_start_date]])/365</f>
        <v>1.7232876712328766</v>
      </c>
      <c r="L1473" s="2" t="str">
        <f>IF(Sheet1[[#This Row],[coverage_amount]]&lt;300000,"Low",IF(Sheet1[[#This Row],[coverage_amount]]&lt;700000,"Medium","High"))</f>
        <v>Medium</v>
      </c>
      <c r="M1473" s="2" t="str">
        <f>IF(Sheet1[[#This Row],[annual_premium]]&lt;15000,"Low",IF(Sheet1[[#This Row],[annual_premium]]&lt;35000,"Medium","High"))</f>
        <v>Low</v>
      </c>
      <c r="N1473" s="2">
        <f>YEAR(Sheet1[[#This Row],[policy_start_date]])</f>
        <v>2023</v>
      </c>
      <c r="O1473" s="2" t="str">
        <f>TEXT(Sheet1[[#This Row],[policy_start_date]],"mmm")</f>
        <v>Sep</v>
      </c>
      <c r="P1473" s="2" t="str">
        <f>"Q"&amp;ROUNDUP(MONTH(Sheet1[[#This Row],[policy_start_date]])/3,0)</f>
        <v>Q3</v>
      </c>
      <c r="Q1473" s="2">
        <f ca="1">DATEDIF(Sheet1[[#This Row],[policy_start_date]],TODAY(),"D")</f>
        <v>1045</v>
      </c>
      <c r="R1473" s="2">
        <f>YEAR(Sheet1[[#This Row],[policy_end_date]])</f>
        <v>2025</v>
      </c>
      <c r="S1473" s="2" t="str">
        <f>TEXT(Sheet1[[#This Row],[policy_end_date]],"mmm")</f>
        <v>Jun</v>
      </c>
      <c r="T1473" s="2" t="str">
        <f>IF(Sheet1[[#This Row],[status]]="Active","Active","Inactive")</f>
        <v>Inactive</v>
      </c>
      <c r="U1473" s="6">
        <f>Sheet1[[#This Row],[coverage_amount]]/Sheet1[[#This Row],[annual_premium]]</f>
        <v>47.19932294701038</v>
      </c>
    </row>
    <row r="1474" spans="1:21" x14ac:dyDescent="0.3">
      <c r="A1474" s="2" t="s">
        <v>2882</v>
      </c>
      <c r="B1474" s="2" t="s">
        <v>2883</v>
      </c>
      <c r="C1474" s="2" t="s">
        <v>35</v>
      </c>
      <c r="D1474" s="51">
        <v>763203.46</v>
      </c>
      <c r="E1474" s="51">
        <v>40117.230000000003</v>
      </c>
      <c r="F1474" s="1">
        <v>45131</v>
      </c>
      <c r="G1474" s="1">
        <v>45530</v>
      </c>
      <c r="H1474" s="2" t="s">
        <v>438</v>
      </c>
      <c r="I1474" s="2" t="s">
        <v>13</v>
      </c>
      <c r="J1474">
        <f>Sheet1[[#This Row],[policy_end_date]]-Sheet1[[#This Row],[policy_start_date]]</f>
        <v>399</v>
      </c>
      <c r="K1474" s="5">
        <f>(Sheet1[[#This Row],[policy_end_date]]-Sheet1[[#This Row],[policy_start_date]])/365</f>
        <v>1.0931506849315069</v>
      </c>
      <c r="L1474" s="2" t="str">
        <f>IF(Sheet1[[#This Row],[coverage_amount]]&lt;300000,"Low",IF(Sheet1[[#This Row],[coverage_amount]]&lt;700000,"Medium","High"))</f>
        <v>High</v>
      </c>
      <c r="M1474" s="2" t="str">
        <f>IF(Sheet1[[#This Row],[annual_premium]]&lt;15000,"Low",IF(Sheet1[[#This Row],[annual_premium]]&lt;35000,"Medium","High"))</f>
        <v>High</v>
      </c>
      <c r="N1474" s="2">
        <f>YEAR(Sheet1[[#This Row],[policy_start_date]])</f>
        <v>2023</v>
      </c>
      <c r="O1474" s="2" t="str">
        <f>TEXT(Sheet1[[#This Row],[policy_start_date]],"mmm")</f>
        <v>Jul</v>
      </c>
      <c r="P1474" s="2" t="str">
        <f>"Q"&amp;ROUNDUP(MONTH(Sheet1[[#This Row],[policy_start_date]])/3,0)</f>
        <v>Q3</v>
      </c>
      <c r="Q1474" s="2">
        <f ca="1">DATEDIF(Sheet1[[#This Row],[policy_start_date]],TODAY(),"D")</f>
        <v>1101</v>
      </c>
      <c r="R1474" s="2">
        <f>YEAR(Sheet1[[#This Row],[policy_end_date]])</f>
        <v>2024</v>
      </c>
      <c r="S1474" s="2" t="str">
        <f>TEXT(Sheet1[[#This Row],[policy_end_date]],"mmm")</f>
        <v>Aug</v>
      </c>
      <c r="T1474" s="2" t="str">
        <f>IF(Sheet1[[#This Row],[status]]="Active","Active","Inactive")</f>
        <v>Active</v>
      </c>
      <c r="U1474" s="6">
        <f>Sheet1[[#This Row],[coverage_amount]]/Sheet1[[#This Row],[annual_premium]]</f>
        <v>19.024330942091463</v>
      </c>
    </row>
    <row r="1475" spans="1:21" x14ac:dyDescent="0.3">
      <c r="A1475" s="2" t="s">
        <v>2884</v>
      </c>
      <c r="B1475" s="2" t="s">
        <v>1164</v>
      </c>
      <c r="C1475" s="2" t="s">
        <v>11</v>
      </c>
      <c r="D1475" s="51">
        <v>944669.19</v>
      </c>
      <c r="E1475" s="51">
        <v>37179.79</v>
      </c>
      <c r="F1475" s="1">
        <v>44308</v>
      </c>
      <c r="G1475" s="1">
        <v>44532</v>
      </c>
      <c r="H1475" s="2" t="s">
        <v>335</v>
      </c>
      <c r="I1475" s="2" t="s">
        <v>18</v>
      </c>
      <c r="J1475">
        <f>Sheet1[[#This Row],[policy_end_date]]-Sheet1[[#This Row],[policy_start_date]]</f>
        <v>224</v>
      </c>
      <c r="K1475" s="5">
        <f>(Sheet1[[#This Row],[policy_end_date]]-Sheet1[[#This Row],[policy_start_date]])/365</f>
        <v>0.61369863013698633</v>
      </c>
      <c r="L1475" s="2" t="str">
        <f>IF(Sheet1[[#This Row],[coverage_amount]]&lt;300000,"Low",IF(Sheet1[[#This Row],[coverage_amount]]&lt;700000,"Medium","High"))</f>
        <v>High</v>
      </c>
      <c r="M1475" s="2" t="str">
        <f>IF(Sheet1[[#This Row],[annual_premium]]&lt;15000,"Low",IF(Sheet1[[#This Row],[annual_premium]]&lt;35000,"Medium","High"))</f>
        <v>High</v>
      </c>
      <c r="N1475" s="2">
        <f>YEAR(Sheet1[[#This Row],[policy_start_date]])</f>
        <v>2021</v>
      </c>
      <c r="O1475" s="2" t="str">
        <f>TEXT(Sheet1[[#This Row],[policy_start_date]],"mmm")</f>
        <v>Apr</v>
      </c>
      <c r="P1475" s="2" t="str">
        <f>"Q"&amp;ROUNDUP(MONTH(Sheet1[[#This Row],[policy_start_date]])/3,0)</f>
        <v>Q2</v>
      </c>
      <c r="Q1475" s="2">
        <f ca="1">DATEDIF(Sheet1[[#This Row],[policy_start_date]],TODAY(),"D")</f>
        <v>1924</v>
      </c>
      <c r="R1475" s="2">
        <f>YEAR(Sheet1[[#This Row],[policy_end_date]])</f>
        <v>2021</v>
      </c>
      <c r="S1475" s="2" t="str">
        <f>TEXT(Sheet1[[#This Row],[policy_end_date]],"mmm")</f>
        <v>Dec</v>
      </c>
      <c r="T1475" s="2" t="str">
        <f>IF(Sheet1[[#This Row],[status]]="Active","Active","Inactive")</f>
        <v>Inactive</v>
      </c>
      <c r="U1475" s="6">
        <f>Sheet1[[#This Row],[coverage_amount]]/Sheet1[[#This Row],[annual_premium]]</f>
        <v>25.408136786141071</v>
      </c>
    </row>
    <row r="1476" spans="1:21" x14ac:dyDescent="0.3">
      <c r="A1476" s="2" t="s">
        <v>2885</v>
      </c>
      <c r="B1476" s="2" t="s">
        <v>447</v>
      </c>
      <c r="C1476" s="2" t="s">
        <v>39</v>
      </c>
      <c r="D1476" s="51">
        <v>730006.59</v>
      </c>
      <c r="E1476" s="51">
        <v>35530.06</v>
      </c>
      <c r="F1476" s="1">
        <v>44713</v>
      </c>
      <c r="G1476" s="1">
        <v>45148</v>
      </c>
      <c r="H1476" s="2" t="s">
        <v>416</v>
      </c>
      <c r="I1476" s="2" t="s">
        <v>18</v>
      </c>
      <c r="J1476">
        <f>Sheet1[[#This Row],[policy_end_date]]-Sheet1[[#This Row],[policy_start_date]]</f>
        <v>435</v>
      </c>
      <c r="K1476" s="5">
        <f>(Sheet1[[#This Row],[policy_end_date]]-Sheet1[[#This Row],[policy_start_date]])/365</f>
        <v>1.1917808219178083</v>
      </c>
      <c r="L1476" s="2" t="str">
        <f>IF(Sheet1[[#This Row],[coverage_amount]]&lt;300000,"Low",IF(Sheet1[[#This Row],[coverage_amount]]&lt;700000,"Medium","High"))</f>
        <v>High</v>
      </c>
      <c r="M1476" s="2" t="str">
        <f>IF(Sheet1[[#This Row],[annual_premium]]&lt;15000,"Low",IF(Sheet1[[#This Row],[annual_premium]]&lt;35000,"Medium","High"))</f>
        <v>High</v>
      </c>
      <c r="N1476" s="2">
        <f>YEAR(Sheet1[[#This Row],[policy_start_date]])</f>
        <v>2022</v>
      </c>
      <c r="O1476" s="2" t="str">
        <f>TEXT(Sheet1[[#This Row],[policy_start_date]],"mmm")</f>
        <v>Jun</v>
      </c>
      <c r="P1476" s="2" t="str">
        <f>"Q"&amp;ROUNDUP(MONTH(Sheet1[[#This Row],[policy_start_date]])/3,0)</f>
        <v>Q2</v>
      </c>
      <c r="Q1476" s="2">
        <f ca="1">DATEDIF(Sheet1[[#This Row],[policy_start_date]],TODAY(),"D")</f>
        <v>1519</v>
      </c>
      <c r="R1476" s="2">
        <f>YEAR(Sheet1[[#This Row],[policy_end_date]])</f>
        <v>2023</v>
      </c>
      <c r="S1476" s="2" t="str">
        <f>TEXT(Sheet1[[#This Row],[policy_end_date]],"mmm")</f>
        <v>Aug</v>
      </c>
      <c r="T1476" s="2" t="str">
        <f>IF(Sheet1[[#This Row],[status]]="Active","Active","Inactive")</f>
        <v>Inactive</v>
      </c>
      <c r="U1476" s="6">
        <f>Sheet1[[#This Row],[coverage_amount]]/Sheet1[[#This Row],[annual_premium]]</f>
        <v>20.546168230506787</v>
      </c>
    </row>
    <row r="1477" spans="1:21" x14ac:dyDescent="0.3">
      <c r="A1477" s="2" t="s">
        <v>2886</v>
      </c>
      <c r="B1477" s="2" t="s">
        <v>2887</v>
      </c>
      <c r="C1477" s="2" t="s">
        <v>27</v>
      </c>
      <c r="D1477" s="51">
        <v>729120.52</v>
      </c>
      <c r="E1477" s="51">
        <v>28769.8</v>
      </c>
      <c r="F1477" s="1">
        <v>44742</v>
      </c>
      <c r="G1477" s="1">
        <v>45371</v>
      </c>
      <c r="H1477" s="2" t="s">
        <v>594</v>
      </c>
      <c r="I1477" s="2" t="s">
        <v>13</v>
      </c>
      <c r="J1477">
        <f>Sheet1[[#This Row],[policy_end_date]]-Sheet1[[#This Row],[policy_start_date]]</f>
        <v>629</v>
      </c>
      <c r="K1477" s="5">
        <f>(Sheet1[[#This Row],[policy_end_date]]-Sheet1[[#This Row],[policy_start_date]])/365</f>
        <v>1.7232876712328766</v>
      </c>
      <c r="L1477" s="2" t="str">
        <f>IF(Sheet1[[#This Row],[coverage_amount]]&lt;300000,"Low",IF(Sheet1[[#This Row],[coverage_amount]]&lt;700000,"Medium","High"))</f>
        <v>High</v>
      </c>
      <c r="M1477" s="2" t="str">
        <f>IF(Sheet1[[#This Row],[annual_premium]]&lt;15000,"Low",IF(Sheet1[[#This Row],[annual_premium]]&lt;35000,"Medium","High"))</f>
        <v>Medium</v>
      </c>
      <c r="N1477" s="2">
        <f>YEAR(Sheet1[[#This Row],[policy_start_date]])</f>
        <v>2022</v>
      </c>
      <c r="O1477" s="2" t="str">
        <f>TEXT(Sheet1[[#This Row],[policy_start_date]],"mmm")</f>
        <v>Jun</v>
      </c>
      <c r="P1477" s="2" t="str">
        <f>"Q"&amp;ROUNDUP(MONTH(Sheet1[[#This Row],[policy_start_date]])/3,0)</f>
        <v>Q2</v>
      </c>
      <c r="Q1477" s="2">
        <f ca="1">DATEDIF(Sheet1[[#This Row],[policy_start_date]],TODAY(),"D")</f>
        <v>1490</v>
      </c>
      <c r="R1477" s="2">
        <f>YEAR(Sheet1[[#This Row],[policy_end_date]])</f>
        <v>2024</v>
      </c>
      <c r="S1477" s="2" t="str">
        <f>TEXT(Sheet1[[#This Row],[policy_end_date]],"mmm")</f>
        <v>Mar</v>
      </c>
      <c r="T1477" s="2" t="str">
        <f>IF(Sheet1[[#This Row],[status]]="Active","Active","Inactive")</f>
        <v>Active</v>
      </c>
      <c r="U1477" s="6">
        <f>Sheet1[[#This Row],[coverage_amount]]/Sheet1[[#This Row],[annual_premium]]</f>
        <v>25.34325994619358</v>
      </c>
    </row>
    <row r="1478" spans="1:21" x14ac:dyDescent="0.3">
      <c r="A1478" s="2" t="s">
        <v>2888</v>
      </c>
      <c r="B1478" s="2" t="s">
        <v>1556</v>
      </c>
      <c r="C1478" s="2" t="s">
        <v>27</v>
      </c>
      <c r="D1478" s="51">
        <v>908476.24</v>
      </c>
      <c r="E1478" s="51">
        <v>46190.31</v>
      </c>
      <c r="F1478" s="1">
        <v>45251</v>
      </c>
      <c r="G1478" s="1">
        <v>45519</v>
      </c>
      <c r="H1478" s="2" t="s">
        <v>368</v>
      </c>
      <c r="I1478" s="2" t="s">
        <v>13</v>
      </c>
      <c r="J1478">
        <f>Sheet1[[#This Row],[policy_end_date]]-Sheet1[[#This Row],[policy_start_date]]</f>
        <v>268</v>
      </c>
      <c r="K1478" s="5">
        <f>(Sheet1[[#This Row],[policy_end_date]]-Sheet1[[#This Row],[policy_start_date]])/365</f>
        <v>0.73424657534246573</v>
      </c>
      <c r="L1478" s="2" t="str">
        <f>IF(Sheet1[[#This Row],[coverage_amount]]&lt;300000,"Low",IF(Sheet1[[#This Row],[coverage_amount]]&lt;700000,"Medium","High"))</f>
        <v>High</v>
      </c>
      <c r="M1478" s="2" t="str">
        <f>IF(Sheet1[[#This Row],[annual_premium]]&lt;15000,"Low",IF(Sheet1[[#This Row],[annual_premium]]&lt;35000,"Medium","High"))</f>
        <v>High</v>
      </c>
      <c r="N1478" s="2">
        <f>YEAR(Sheet1[[#This Row],[policy_start_date]])</f>
        <v>2023</v>
      </c>
      <c r="O1478" s="2" t="str">
        <f>TEXT(Sheet1[[#This Row],[policy_start_date]],"mmm")</f>
        <v>Nov</v>
      </c>
      <c r="P1478" s="2" t="str">
        <f>"Q"&amp;ROUNDUP(MONTH(Sheet1[[#This Row],[policy_start_date]])/3,0)</f>
        <v>Q4</v>
      </c>
      <c r="Q1478" s="2">
        <f ca="1">DATEDIF(Sheet1[[#This Row],[policy_start_date]],TODAY(),"D")</f>
        <v>981</v>
      </c>
      <c r="R1478" s="2">
        <f>YEAR(Sheet1[[#This Row],[policy_end_date]])</f>
        <v>2024</v>
      </c>
      <c r="S1478" s="2" t="str">
        <f>TEXT(Sheet1[[#This Row],[policy_end_date]],"mmm")</f>
        <v>Aug</v>
      </c>
      <c r="T1478" s="2" t="str">
        <f>IF(Sheet1[[#This Row],[status]]="Active","Active","Inactive")</f>
        <v>Active</v>
      </c>
      <c r="U1478" s="6">
        <f>Sheet1[[#This Row],[coverage_amount]]/Sheet1[[#This Row],[annual_premium]]</f>
        <v>19.668113073932606</v>
      </c>
    </row>
    <row r="1479" spans="1:21" x14ac:dyDescent="0.3">
      <c r="A1479" s="2" t="s">
        <v>2889</v>
      </c>
      <c r="B1479" s="2" t="s">
        <v>1681</v>
      </c>
      <c r="C1479" s="2" t="s">
        <v>11</v>
      </c>
      <c r="D1479" s="51">
        <v>256000.56</v>
      </c>
      <c r="E1479" s="51">
        <v>6120.36</v>
      </c>
      <c r="F1479" s="1">
        <v>44631</v>
      </c>
      <c r="G1479" s="1">
        <v>45451</v>
      </c>
      <c r="H1479" s="2" t="s">
        <v>263</v>
      </c>
      <c r="I1479" s="2" t="s">
        <v>18</v>
      </c>
      <c r="J1479">
        <f>Sheet1[[#This Row],[policy_end_date]]-Sheet1[[#This Row],[policy_start_date]]</f>
        <v>820</v>
      </c>
      <c r="K1479" s="5">
        <f>(Sheet1[[#This Row],[policy_end_date]]-Sheet1[[#This Row],[policy_start_date]])/365</f>
        <v>2.2465753424657535</v>
      </c>
      <c r="L1479" s="2" t="str">
        <f>IF(Sheet1[[#This Row],[coverage_amount]]&lt;300000,"Low",IF(Sheet1[[#This Row],[coverage_amount]]&lt;700000,"Medium","High"))</f>
        <v>Low</v>
      </c>
      <c r="M1479" s="2" t="str">
        <f>IF(Sheet1[[#This Row],[annual_premium]]&lt;15000,"Low",IF(Sheet1[[#This Row],[annual_premium]]&lt;35000,"Medium","High"))</f>
        <v>Low</v>
      </c>
      <c r="N1479" s="2">
        <f>YEAR(Sheet1[[#This Row],[policy_start_date]])</f>
        <v>2022</v>
      </c>
      <c r="O1479" s="2" t="str">
        <f>TEXT(Sheet1[[#This Row],[policy_start_date]],"mmm")</f>
        <v>Mar</v>
      </c>
      <c r="P1479" s="2" t="str">
        <f>"Q"&amp;ROUNDUP(MONTH(Sheet1[[#This Row],[policy_start_date]])/3,0)</f>
        <v>Q1</v>
      </c>
      <c r="Q1479" s="2">
        <f ca="1">DATEDIF(Sheet1[[#This Row],[policy_start_date]],TODAY(),"D")</f>
        <v>1601</v>
      </c>
      <c r="R1479" s="2">
        <f>YEAR(Sheet1[[#This Row],[policy_end_date]])</f>
        <v>2024</v>
      </c>
      <c r="S1479" s="2" t="str">
        <f>TEXT(Sheet1[[#This Row],[policy_end_date]],"mmm")</f>
        <v>Jun</v>
      </c>
      <c r="T1479" s="2" t="str">
        <f>IF(Sheet1[[#This Row],[status]]="Active","Active","Inactive")</f>
        <v>Inactive</v>
      </c>
      <c r="U1479" s="6">
        <f>Sheet1[[#This Row],[coverage_amount]]/Sheet1[[#This Row],[annual_premium]]</f>
        <v>41.827696410015101</v>
      </c>
    </row>
    <row r="1480" spans="1:21" x14ac:dyDescent="0.3">
      <c r="A1480" s="2" t="s">
        <v>2890</v>
      </c>
      <c r="B1480" s="2" t="s">
        <v>2891</v>
      </c>
      <c r="C1480" s="2" t="s">
        <v>11</v>
      </c>
      <c r="D1480" s="51">
        <v>924089.08</v>
      </c>
      <c r="E1480" s="51">
        <v>42550.02</v>
      </c>
      <c r="F1480" s="1">
        <v>44369</v>
      </c>
      <c r="G1480" s="1">
        <v>44700</v>
      </c>
      <c r="H1480" s="2" t="s">
        <v>213</v>
      </c>
      <c r="I1480" s="2" t="s">
        <v>18</v>
      </c>
      <c r="J1480">
        <f>Sheet1[[#This Row],[policy_end_date]]-Sheet1[[#This Row],[policy_start_date]]</f>
        <v>331</v>
      </c>
      <c r="K1480" s="5">
        <f>(Sheet1[[#This Row],[policy_end_date]]-Sheet1[[#This Row],[policy_start_date]])/365</f>
        <v>0.9068493150684932</v>
      </c>
      <c r="L1480" s="2" t="str">
        <f>IF(Sheet1[[#This Row],[coverage_amount]]&lt;300000,"Low",IF(Sheet1[[#This Row],[coverage_amount]]&lt;700000,"Medium","High"))</f>
        <v>High</v>
      </c>
      <c r="M1480" s="2" t="str">
        <f>IF(Sheet1[[#This Row],[annual_premium]]&lt;15000,"Low",IF(Sheet1[[#This Row],[annual_premium]]&lt;35000,"Medium","High"))</f>
        <v>High</v>
      </c>
      <c r="N1480" s="2">
        <f>YEAR(Sheet1[[#This Row],[policy_start_date]])</f>
        <v>2021</v>
      </c>
      <c r="O1480" s="2" t="str">
        <f>TEXT(Sheet1[[#This Row],[policy_start_date]],"mmm")</f>
        <v>Jun</v>
      </c>
      <c r="P1480" s="2" t="str">
        <f>"Q"&amp;ROUNDUP(MONTH(Sheet1[[#This Row],[policy_start_date]])/3,0)</f>
        <v>Q2</v>
      </c>
      <c r="Q1480" s="2">
        <f ca="1">DATEDIF(Sheet1[[#This Row],[policy_start_date]],TODAY(),"D")</f>
        <v>1863</v>
      </c>
      <c r="R1480" s="2">
        <f>YEAR(Sheet1[[#This Row],[policy_end_date]])</f>
        <v>2022</v>
      </c>
      <c r="S1480" s="2" t="str">
        <f>TEXT(Sheet1[[#This Row],[policy_end_date]],"mmm")</f>
        <v>May</v>
      </c>
      <c r="T1480" s="2" t="str">
        <f>IF(Sheet1[[#This Row],[status]]="Active","Active","Inactive")</f>
        <v>Inactive</v>
      </c>
      <c r="U1480" s="6">
        <f>Sheet1[[#This Row],[coverage_amount]]/Sheet1[[#This Row],[annual_premium]]</f>
        <v>21.717712001075441</v>
      </c>
    </row>
    <row r="1481" spans="1:21" x14ac:dyDescent="0.3">
      <c r="A1481" s="2" t="s">
        <v>2892</v>
      </c>
      <c r="B1481" s="2" t="s">
        <v>786</v>
      </c>
      <c r="C1481" s="2" t="s">
        <v>35</v>
      </c>
      <c r="D1481" s="51">
        <v>956313.04</v>
      </c>
      <c r="E1481" s="51">
        <v>14816.03</v>
      </c>
      <c r="F1481" s="1">
        <v>44968</v>
      </c>
      <c r="G1481" s="1">
        <v>45278</v>
      </c>
      <c r="H1481" s="2" t="s">
        <v>76</v>
      </c>
      <c r="I1481" s="2" t="s">
        <v>18</v>
      </c>
      <c r="J1481">
        <f>Sheet1[[#This Row],[policy_end_date]]-Sheet1[[#This Row],[policy_start_date]]</f>
        <v>310</v>
      </c>
      <c r="K1481" s="5">
        <f>(Sheet1[[#This Row],[policy_end_date]]-Sheet1[[#This Row],[policy_start_date]])/365</f>
        <v>0.84931506849315064</v>
      </c>
      <c r="L1481" s="2" t="str">
        <f>IF(Sheet1[[#This Row],[coverage_amount]]&lt;300000,"Low",IF(Sheet1[[#This Row],[coverage_amount]]&lt;700000,"Medium","High"))</f>
        <v>High</v>
      </c>
      <c r="M1481" s="2" t="str">
        <f>IF(Sheet1[[#This Row],[annual_premium]]&lt;15000,"Low",IF(Sheet1[[#This Row],[annual_premium]]&lt;35000,"Medium","High"))</f>
        <v>Low</v>
      </c>
      <c r="N1481" s="2">
        <f>YEAR(Sheet1[[#This Row],[policy_start_date]])</f>
        <v>2023</v>
      </c>
      <c r="O1481" s="2" t="str">
        <f>TEXT(Sheet1[[#This Row],[policy_start_date]],"mmm")</f>
        <v>Feb</v>
      </c>
      <c r="P1481" s="2" t="str">
        <f>"Q"&amp;ROUNDUP(MONTH(Sheet1[[#This Row],[policy_start_date]])/3,0)</f>
        <v>Q1</v>
      </c>
      <c r="Q1481" s="2">
        <f ca="1">DATEDIF(Sheet1[[#This Row],[policy_start_date]],TODAY(),"D")</f>
        <v>1264</v>
      </c>
      <c r="R1481" s="2">
        <f>YEAR(Sheet1[[#This Row],[policy_end_date]])</f>
        <v>2023</v>
      </c>
      <c r="S1481" s="2" t="str">
        <f>TEXT(Sheet1[[#This Row],[policy_end_date]],"mmm")</f>
        <v>Dec</v>
      </c>
      <c r="T1481" s="2" t="str">
        <f>IF(Sheet1[[#This Row],[status]]="Active","Active","Inactive")</f>
        <v>Inactive</v>
      </c>
      <c r="U1481" s="6">
        <f>Sheet1[[#This Row],[coverage_amount]]/Sheet1[[#This Row],[annual_premium]]</f>
        <v>64.545835827816219</v>
      </c>
    </row>
    <row r="1482" spans="1:21" x14ac:dyDescent="0.3">
      <c r="A1482" s="2" t="s">
        <v>2893</v>
      </c>
      <c r="B1482" s="2" t="s">
        <v>2455</v>
      </c>
      <c r="C1482" s="2" t="s">
        <v>11</v>
      </c>
      <c r="D1482" s="51">
        <v>158301.26999999999</v>
      </c>
      <c r="E1482" s="51">
        <v>20671.509999999998</v>
      </c>
      <c r="F1482" s="1">
        <v>45308</v>
      </c>
      <c r="G1482" s="1">
        <v>45728</v>
      </c>
      <c r="H1482" s="2" t="s">
        <v>1137</v>
      </c>
      <c r="I1482" s="2" t="s">
        <v>13</v>
      </c>
      <c r="J1482">
        <f>Sheet1[[#This Row],[policy_end_date]]-Sheet1[[#This Row],[policy_start_date]]</f>
        <v>420</v>
      </c>
      <c r="K1482" s="5">
        <f>(Sheet1[[#This Row],[policy_end_date]]-Sheet1[[#This Row],[policy_start_date]])/365</f>
        <v>1.1506849315068493</v>
      </c>
      <c r="L1482" s="2" t="str">
        <f>IF(Sheet1[[#This Row],[coverage_amount]]&lt;300000,"Low",IF(Sheet1[[#This Row],[coverage_amount]]&lt;700000,"Medium","High"))</f>
        <v>Low</v>
      </c>
      <c r="M1482" s="2" t="str">
        <f>IF(Sheet1[[#This Row],[annual_premium]]&lt;15000,"Low",IF(Sheet1[[#This Row],[annual_premium]]&lt;35000,"Medium","High"))</f>
        <v>Medium</v>
      </c>
      <c r="N1482" s="2">
        <f>YEAR(Sheet1[[#This Row],[policy_start_date]])</f>
        <v>2024</v>
      </c>
      <c r="O1482" s="2" t="str">
        <f>TEXT(Sheet1[[#This Row],[policy_start_date]],"mmm")</f>
        <v>Jan</v>
      </c>
      <c r="P1482" s="2" t="str">
        <f>"Q"&amp;ROUNDUP(MONTH(Sheet1[[#This Row],[policy_start_date]])/3,0)</f>
        <v>Q1</v>
      </c>
      <c r="Q1482" s="2">
        <f ca="1">DATEDIF(Sheet1[[#This Row],[policy_start_date]],TODAY(),"D")</f>
        <v>924</v>
      </c>
      <c r="R1482" s="2">
        <f>YEAR(Sheet1[[#This Row],[policy_end_date]])</f>
        <v>2025</v>
      </c>
      <c r="S1482" s="2" t="str">
        <f>TEXT(Sheet1[[#This Row],[policy_end_date]],"mmm")</f>
        <v>Mar</v>
      </c>
      <c r="T1482" s="2" t="str">
        <f>IF(Sheet1[[#This Row],[status]]="Active","Active","Inactive")</f>
        <v>Active</v>
      </c>
      <c r="U1482" s="6">
        <f>Sheet1[[#This Row],[coverage_amount]]/Sheet1[[#This Row],[annual_premium]]</f>
        <v>7.6579441946911473</v>
      </c>
    </row>
    <row r="1483" spans="1:21" x14ac:dyDescent="0.3">
      <c r="A1483" s="2" t="s">
        <v>2894</v>
      </c>
      <c r="B1483" s="2" t="s">
        <v>1806</v>
      </c>
      <c r="C1483" s="2" t="s">
        <v>35</v>
      </c>
      <c r="D1483" s="51">
        <v>187615.08</v>
      </c>
      <c r="E1483" s="51">
        <v>32061.84</v>
      </c>
      <c r="F1483" s="1">
        <v>45433</v>
      </c>
      <c r="G1483" s="1">
        <v>45736</v>
      </c>
      <c r="H1483" s="2" t="s">
        <v>185</v>
      </c>
      <c r="I1483" s="2" t="s">
        <v>13</v>
      </c>
      <c r="J1483">
        <f>Sheet1[[#This Row],[policy_end_date]]-Sheet1[[#This Row],[policy_start_date]]</f>
        <v>303</v>
      </c>
      <c r="K1483" s="5">
        <f>(Sheet1[[#This Row],[policy_end_date]]-Sheet1[[#This Row],[policy_start_date]])/365</f>
        <v>0.83013698630136989</v>
      </c>
      <c r="L1483" s="2" t="str">
        <f>IF(Sheet1[[#This Row],[coverage_amount]]&lt;300000,"Low",IF(Sheet1[[#This Row],[coverage_amount]]&lt;700000,"Medium","High"))</f>
        <v>Low</v>
      </c>
      <c r="M1483" s="2" t="str">
        <f>IF(Sheet1[[#This Row],[annual_premium]]&lt;15000,"Low",IF(Sheet1[[#This Row],[annual_premium]]&lt;35000,"Medium","High"))</f>
        <v>Medium</v>
      </c>
      <c r="N1483" s="2">
        <f>YEAR(Sheet1[[#This Row],[policy_start_date]])</f>
        <v>2024</v>
      </c>
      <c r="O1483" s="2" t="str">
        <f>TEXT(Sheet1[[#This Row],[policy_start_date]],"mmm")</f>
        <v>May</v>
      </c>
      <c r="P1483" s="2" t="str">
        <f>"Q"&amp;ROUNDUP(MONTH(Sheet1[[#This Row],[policy_start_date]])/3,0)</f>
        <v>Q2</v>
      </c>
      <c r="Q1483" s="2">
        <f ca="1">DATEDIF(Sheet1[[#This Row],[policy_start_date]],TODAY(),"D")</f>
        <v>799</v>
      </c>
      <c r="R1483" s="2">
        <f>YEAR(Sheet1[[#This Row],[policy_end_date]])</f>
        <v>2025</v>
      </c>
      <c r="S1483" s="2" t="str">
        <f>TEXT(Sheet1[[#This Row],[policy_end_date]],"mmm")</f>
        <v>Mar</v>
      </c>
      <c r="T1483" s="2" t="str">
        <f>IF(Sheet1[[#This Row],[status]]="Active","Active","Inactive")</f>
        <v>Active</v>
      </c>
      <c r="U1483" s="6">
        <f>Sheet1[[#This Row],[coverage_amount]]/Sheet1[[#This Row],[annual_premium]]</f>
        <v>5.8516629114236736</v>
      </c>
    </row>
    <row r="1484" spans="1:21" x14ac:dyDescent="0.3">
      <c r="A1484" s="2" t="s">
        <v>2895</v>
      </c>
      <c r="B1484" s="2" t="s">
        <v>2896</v>
      </c>
      <c r="C1484" s="2" t="s">
        <v>39</v>
      </c>
      <c r="D1484" s="51">
        <v>291415.13</v>
      </c>
      <c r="E1484" s="51">
        <v>9399.84</v>
      </c>
      <c r="F1484" s="1">
        <v>44738</v>
      </c>
      <c r="G1484" s="1">
        <v>45123</v>
      </c>
      <c r="H1484" s="2" t="s">
        <v>1137</v>
      </c>
      <c r="I1484" s="2" t="s">
        <v>18</v>
      </c>
      <c r="J1484">
        <f>Sheet1[[#This Row],[policy_end_date]]-Sheet1[[#This Row],[policy_start_date]]</f>
        <v>385</v>
      </c>
      <c r="K1484" s="5">
        <f>(Sheet1[[#This Row],[policy_end_date]]-Sheet1[[#This Row],[policy_start_date]])/365</f>
        <v>1.0547945205479452</v>
      </c>
      <c r="L1484" s="2" t="str">
        <f>IF(Sheet1[[#This Row],[coverage_amount]]&lt;300000,"Low",IF(Sheet1[[#This Row],[coverage_amount]]&lt;700000,"Medium","High"))</f>
        <v>Low</v>
      </c>
      <c r="M1484" s="2" t="str">
        <f>IF(Sheet1[[#This Row],[annual_premium]]&lt;15000,"Low",IF(Sheet1[[#This Row],[annual_premium]]&lt;35000,"Medium","High"))</f>
        <v>Low</v>
      </c>
      <c r="N1484" s="2">
        <f>YEAR(Sheet1[[#This Row],[policy_start_date]])</f>
        <v>2022</v>
      </c>
      <c r="O1484" s="2" t="str">
        <f>TEXT(Sheet1[[#This Row],[policy_start_date]],"mmm")</f>
        <v>Jun</v>
      </c>
      <c r="P1484" s="2" t="str">
        <f>"Q"&amp;ROUNDUP(MONTH(Sheet1[[#This Row],[policy_start_date]])/3,0)</f>
        <v>Q2</v>
      </c>
      <c r="Q1484" s="2">
        <f ca="1">DATEDIF(Sheet1[[#This Row],[policy_start_date]],TODAY(),"D")</f>
        <v>1494</v>
      </c>
      <c r="R1484" s="2">
        <f>YEAR(Sheet1[[#This Row],[policy_end_date]])</f>
        <v>2023</v>
      </c>
      <c r="S1484" s="2" t="str">
        <f>TEXT(Sheet1[[#This Row],[policy_end_date]],"mmm")</f>
        <v>Jul</v>
      </c>
      <c r="T1484" s="2" t="str">
        <f>IF(Sheet1[[#This Row],[status]]="Active","Active","Inactive")</f>
        <v>Inactive</v>
      </c>
      <c r="U1484" s="6">
        <f>Sheet1[[#This Row],[coverage_amount]]/Sheet1[[#This Row],[annual_premium]]</f>
        <v>31.002137270421624</v>
      </c>
    </row>
    <row r="1485" spans="1:21" x14ac:dyDescent="0.3">
      <c r="A1485" s="2" t="s">
        <v>2897</v>
      </c>
      <c r="B1485" s="2" t="s">
        <v>2898</v>
      </c>
      <c r="C1485" s="2" t="s">
        <v>27</v>
      </c>
      <c r="D1485" s="51">
        <v>572626.44999999995</v>
      </c>
      <c r="E1485" s="51">
        <v>44637.05</v>
      </c>
      <c r="F1485" s="1">
        <v>44987</v>
      </c>
      <c r="G1485" s="1">
        <v>45740</v>
      </c>
      <c r="H1485" s="2" t="s">
        <v>153</v>
      </c>
      <c r="I1485" s="2" t="s">
        <v>13</v>
      </c>
      <c r="J1485">
        <f>Sheet1[[#This Row],[policy_end_date]]-Sheet1[[#This Row],[policy_start_date]]</f>
        <v>753</v>
      </c>
      <c r="K1485" s="5">
        <f>(Sheet1[[#This Row],[policy_end_date]]-Sheet1[[#This Row],[policy_start_date]])/365</f>
        <v>2.0630136986301371</v>
      </c>
      <c r="L1485" s="2" t="str">
        <f>IF(Sheet1[[#This Row],[coverage_amount]]&lt;300000,"Low",IF(Sheet1[[#This Row],[coverage_amount]]&lt;700000,"Medium","High"))</f>
        <v>Medium</v>
      </c>
      <c r="M1485" s="2" t="str">
        <f>IF(Sheet1[[#This Row],[annual_premium]]&lt;15000,"Low",IF(Sheet1[[#This Row],[annual_premium]]&lt;35000,"Medium","High"))</f>
        <v>High</v>
      </c>
      <c r="N1485" s="2">
        <f>YEAR(Sheet1[[#This Row],[policy_start_date]])</f>
        <v>2023</v>
      </c>
      <c r="O1485" s="2" t="str">
        <f>TEXT(Sheet1[[#This Row],[policy_start_date]],"mmm")</f>
        <v>Mar</v>
      </c>
      <c r="P1485" s="2" t="str">
        <f>"Q"&amp;ROUNDUP(MONTH(Sheet1[[#This Row],[policy_start_date]])/3,0)</f>
        <v>Q1</v>
      </c>
      <c r="Q1485" s="2">
        <f ca="1">DATEDIF(Sheet1[[#This Row],[policy_start_date]],TODAY(),"D")</f>
        <v>1245</v>
      </c>
      <c r="R1485" s="2">
        <f>YEAR(Sheet1[[#This Row],[policy_end_date]])</f>
        <v>2025</v>
      </c>
      <c r="S1485" s="2" t="str">
        <f>TEXT(Sheet1[[#This Row],[policy_end_date]],"mmm")</f>
        <v>Mar</v>
      </c>
      <c r="T1485" s="2" t="str">
        <f>IF(Sheet1[[#This Row],[status]]="Active","Active","Inactive")</f>
        <v>Active</v>
      </c>
      <c r="U1485" s="6">
        <f>Sheet1[[#This Row],[coverage_amount]]/Sheet1[[#This Row],[annual_premium]]</f>
        <v>12.828501211437581</v>
      </c>
    </row>
    <row r="1486" spans="1:21" x14ac:dyDescent="0.3">
      <c r="A1486" s="2" t="s">
        <v>2899</v>
      </c>
      <c r="B1486" s="2" t="s">
        <v>1271</v>
      </c>
      <c r="C1486" s="2" t="s">
        <v>16</v>
      </c>
      <c r="D1486" s="51">
        <v>541156.53</v>
      </c>
      <c r="E1486" s="51">
        <v>25920.28</v>
      </c>
      <c r="F1486" s="1">
        <v>45280</v>
      </c>
      <c r="G1486" s="1">
        <v>45544</v>
      </c>
      <c r="H1486" s="2" t="s">
        <v>1363</v>
      </c>
      <c r="I1486" s="2" t="s">
        <v>29</v>
      </c>
      <c r="J1486">
        <f>Sheet1[[#This Row],[policy_end_date]]-Sheet1[[#This Row],[policy_start_date]]</f>
        <v>264</v>
      </c>
      <c r="K1486" s="5">
        <f>(Sheet1[[#This Row],[policy_end_date]]-Sheet1[[#This Row],[policy_start_date]])/365</f>
        <v>0.72328767123287674</v>
      </c>
      <c r="L1486" s="2" t="str">
        <f>IF(Sheet1[[#This Row],[coverage_amount]]&lt;300000,"Low",IF(Sheet1[[#This Row],[coverage_amount]]&lt;700000,"Medium","High"))</f>
        <v>Medium</v>
      </c>
      <c r="M1486" s="2" t="str">
        <f>IF(Sheet1[[#This Row],[annual_premium]]&lt;15000,"Low",IF(Sheet1[[#This Row],[annual_premium]]&lt;35000,"Medium","High"))</f>
        <v>Medium</v>
      </c>
      <c r="N1486" s="2">
        <f>YEAR(Sheet1[[#This Row],[policy_start_date]])</f>
        <v>2023</v>
      </c>
      <c r="O1486" s="2" t="str">
        <f>TEXT(Sheet1[[#This Row],[policy_start_date]],"mmm")</f>
        <v>Dec</v>
      </c>
      <c r="P1486" s="2" t="str">
        <f>"Q"&amp;ROUNDUP(MONTH(Sheet1[[#This Row],[policy_start_date]])/3,0)</f>
        <v>Q4</v>
      </c>
      <c r="Q1486" s="2">
        <f ca="1">DATEDIF(Sheet1[[#This Row],[policy_start_date]],TODAY(),"D")</f>
        <v>952</v>
      </c>
      <c r="R1486" s="2">
        <f>YEAR(Sheet1[[#This Row],[policy_end_date]])</f>
        <v>2024</v>
      </c>
      <c r="S1486" s="2" t="str">
        <f>TEXT(Sheet1[[#This Row],[policy_end_date]],"mmm")</f>
        <v>Sep</v>
      </c>
      <c r="T1486" s="2" t="str">
        <f>IF(Sheet1[[#This Row],[status]]="Active","Active","Inactive")</f>
        <v>Inactive</v>
      </c>
      <c r="U1486" s="6">
        <f>Sheet1[[#This Row],[coverage_amount]]/Sheet1[[#This Row],[annual_premium]]</f>
        <v>20.877727015294589</v>
      </c>
    </row>
    <row r="1487" spans="1:21" x14ac:dyDescent="0.3">
      <c r="A1487" s="2" t="s">
        <v>2900</v>
      </c>
      <c r="B1487" s="2" t="s">
        <v>2579</v>
      </c>
      <c r="C1487" s="2" t="s">
        <v>27</v>
      </c>
      <c r="D1487" s="51">
        <v>876566.34</v>
      </c>
      <c r="E1487" s="51">
        <v>37182.29</v>
      </c>
      <c r="F1487" s="1">
        <v>44978</v>
      </c>
      <c r="G1487" s="1">
        <v>45657</v>
      </c>
      <c r="H1487" s="2" t="s">
        <v>1428</v>
      </c>
      <c r="I1487" s="2" t="s">
        <v>18</v>
      </c>
      <c r="J1487">
        <f>Sheet1[[#This Row],[policy_end_date]]-Sheet1[[#This Row],[policy_start_date]]</f>
        <v>679</v>
      </c>
      <c r="K1487" s="5">
        <f>(Sheet1[[#This Row],[policy_end_date]]-Sheet1[[#This Row],[policy_start_date]])/365</f>
        <v>1.8602739726027397</v>
      </c>
      <c r="L1487" s="2" t="str">
        <f>IF(Sheet1[[#This Row],[coverage_amount]]&lt;300000,"Low",IF(Sheet1[[#This Row],[coverage_amount]]&lt;700000,"Medium","High"))</f>
        <v>High</v>
      </c>
      <c r="M1487" s="2" t="str">
        <f>IF(Sheet1[[#This Row],[annual_premium]]&lt;15000,"Low",IF(Sheet1[[#This Row],[annual_premium]]&lt;35000,"Medium","High"))</f>
        <v>High</v>
      </c>
      <c r="N1487" s="2">
        <f>YEAR(Sheet1[[#This Row],[policy_start_date]])</f>
        <v>2023</v>
      </c>
      <c r="O1487" s="2" t="str">
        <f>TEXT(Sheet1[[#This Row],[policy_start_date]],"mmm")</f>
        <v>Feb</v>
      </c>
      <c r="P1487" s="2" t="str">
        <f>"Q"&amp;ROUNDUP(MONTH(Sheet1[[#This Row],[policy_start_date]])/3,0)</f>
        <v>Q1</v>
      </c>
      <c r="Q1487" s="2">
        <f ca="1">DATEDIF(Sheet1[[#This Row],[policy_start_date]],TODAY(),"D")</f>
        <v>1254</v>
      </c>
      <c r="R1487" s="2">
        <f>YEAR(Sheet1[[#This Row],[policy_end_date]])</f>
        <v>2024</v>
      </c>
      <c r="S1487" s="2" t="str">
        <f>TEXT(Sheet1[[#This Row],[policy_end_date]],"mmm")</f>
        <v>Dec</v>
      </c>
      <c r="T1487" s="2" t="str">
        <f>IF(Sheet1[[#This Row],[status]]="Active","Active","Inactive")</f>
        <v>Inactive</v>
      </c>
      <c r="U1487" s="6">
        <f>Sheet1[[#This Row],[coverage_amount]]/Sheet1[[#This Row],[annual_premium]]</f>
        <v>23.574834686083076</v>
      </c>
    </row>
    <row r="1488" spans="1:21" x14ac:dyDescent="0.3">
      <c r="A1488" s="2" t="s">
        <v>2901</v>
      </c>
      <c r="B1488" s="2" t="s">
        <v>2902</v>
      </c>
      <c r="C1488" s="2" t="s">
        <v>27</v>
      </c>
      <c r="D1488" s="51">
        <v>691816.84</v>
      </c>
      <c r="E1488" s="51">
        <v>42664.01</v>
      </c>
      <c r="F1488" s="1">
        <v>44533</v>
      </c>
      <c r="G1488" s="1">
        <v>45007</v>
      </c>
      <c r="H1488" s="2" t="s">
        <v>1087</v>
      </c>
      <c r="I1488" s="2" t="s">
        <v>29</v>
      </c>
      <c r="J1488">
        <f>Sheet1[[#This Row],[policy_end_date]]-Sheet1[[#This Row],[policy_start_date]]</f>
        <v>474</v>
      </c>
      <c r="K1488" s="5">
        <f>(Sheet1[[#This Row],[policy_end_date]]-Sheet1[[#This Row],[policy_start_date]])/365</f>
        <v>1.2986301369863014</v>
      </c>
      <c r="L1488" s="2" t="str">
        <f>IF(Sheet1[[#This Row],[coverage_amount]]&lt;300000,"Low",IF(Sheet1[[#This Row],[coverage_amount]]&lt;700000,"Medium","High"))</f>
        <v>Medium</v>
      </c>
      <c r="M1488" s="2" t="str">
        <f>IF(Sheet1[[#This Row],[annual_premium]]&lt;15000,"Low",IF(Sheet1[[#This Row],[annual_premium]]&lt;35000,"Medium","High"))</f>
        <v>High</v>
      </c>
      <c r="N1488" s="2">
        <f>YEAR(Sheet1[[#This Row],[policy_start_date]])</f>
        <v>2021</v>
      </c>
      <c r="O1488" s="2" t="str">
        <f>TEXT(Sheet1[[#This Row],[policy_start_date]],"mmm")</f>
        <v>Dec</v>
      </c>
      <c r="P1488" s="2" t="str">
        <f>"Q"&amp;ROUNDUP(MONTH(Sheet1[[#This Row],[policy_start_date]])/3,0)</f>
        <v>Q4</v>
      </c>
      <c r="Q1488" s="2">
        <f ca="1">DATEDIF(Sheet1[[#This Row],[policy_start_date]],TODAY(),"D")</f>
        <v>1699</v>
      </c>
      <c r="R1488" s="2">
        <f>YEAR(Sheet1[[#This Row],[policy_end_date]])</f>
        <v>2023</v>
      </c>
      <c r="S1488" s="2" t="str">
        <f>TEXT(Sheet1[[#This Row],[policy_end_date]],"mmm")</f>
        <v>Mar</v>
      </c>
      <c r="T1488" s="2" t="str">
        <f>IF(Sheet1[[#This Row],[status]]="Active","Active","Inactive")</f>
        <v>Inactive</v>
      </c>
      <c r="U1488" s="6">
        <f>Sheet1[[#This Row],[coverage_amount]]/Sheet1[[#This Row],[annual_premium]]</f>
        <v>16.215466853678308</v>
      </c>
    </row>
    <row r="1489" spans="1:21" x14ac:dyDescent="0.3">
      <c r="A1489" s="2" t="s">
        <v>2903</v>
      </c>
      <c r="B1489" s="2" t="s">
        <v>1342</v>
      </c>
      <c r="C1489" s="2" t="s">
        <v>39</v>
      </c>
      <c r="D1489" s="51">
        <v>412218.35</v>
      </c>
      <c r="E1489" s="51">
        <v>3464.82</v>
      </c>
      <c r="F1489" s="1">
        <v>44890</v>
      </c>
      <c r="G1489" s="1">
        <v>45102</v>
      </c>
      <c r="H1489" s="2" t="s">
        <v>67</v>
      </c>
      <c r="I1489" s="2" t="s">
        <v>18</v>
      </c>
      <c r="J1489">
        <f>Sheet1[[#This Row],[policy_end_date]]-Sheet1[[#This Row],[policy_start_date]]</f>
        <v>212</v>
      </c>
      <c r="K1489" s="5">
        <f>(Sheet1[[#This Row],[policy_end_date]]-Sheet1[[#This Row],[policy_start_date]])/365</f>
        <v>0.58082191780821912</v>
      </c>
      <c r="L1489" s="2" t="str">
        <f>IF(Sheet1[[#This Row],[coverage_amount]]&lt;300000,"Low",IF(Sheet1[[#This Row],[coverage_amount]]&lt;700000,"Medium","High"))</f>
        <v>Medium</v>
      </c>
      <c r="M1489" s="2" t="str">
        <f>IF(Sheet1[[#This Row],[annual_premium]]&lt;15000,"Low",IF(Sheet1[[#This Row],[annual_premium]]&lt;35000,"Medium","High"))</f>
        <v>Low</v>
      </c>
      <c r="N1489" s="2">
        <f>YEAR(Sheet1[[#This Row],[policy_start_date]])</f>
        <v>2022</v>
      </c>
      <c r="O1489" s="2" t="str">
        <f>TEXT(Sheet1[[#This Row],[policy_start_date]],"mmm")</f>
        <v>Nov</v>
      </c>
      <c r="P1489" s="2" t="str">
        <f>"Q"&amp;ROUNDUP(MONTH(Sheet1[[#This Row],[policy_start_date]])/3,0)</f>
        <v>Q4</v>
      </c>
      <c r="Q1489" s="2">
        <f ca="1">DATEDIF(Sheet1[[#This Row],[policy_start_date]],TODAY(),"D")</f>
        <v>1342</v>
      </c>
      <c r="R1489" s="2">
        <f>YEAR(Sheet1[[#This Row],[policy_end_date]])</f>
        <v>2023</v>
      </c>
      <c r="S1489" s="2" t="str">
        <f>TEXT(Sheet1[[#This Row],[policy_end_date]],"mmm")</f>
        <v>Jun</v>
      </c>
      <c r="T1489" s="2" t="str">
        <f>IF(Sheet1[[#This Row],[status]]="Active","Active","Inactive")</f>
        <v>Inactive</v>
      </c>
      <c r="U1489" s="6">
        <f>Sheet1[[#This Row],[coverage_amount]]/Sheet1[[#This Row],[annual_premium]]</f>
        <v>118.97251516673303</v>
      </c>
    </row>
    <row r="1490" spans="1:21" x14ac:dyDescent="0.3">
      <c r="A1490" s="2" t="s">
        <v>2904</v>
      </c>
      <c r="B1490" s="2" t="s">
        <v>2244</v>
      </c>
      <c r="C1490" s="2" t="s">
        <v>35</v>
      </c>
      <c r="D1490" s="51">
        <v>350106.31</v>
      </c>
      <c r="E1490" s="51">
        <v>45218.76</v>
      </c>
      <c r="F1490" s="1">
        <v>45412</v>
      </c>
      <c r="G1490" s="1">
        <v>45762</v>
      </c>
      <c r="H1490" s="2" t="s">
        <v>2905</v>
      </c>
      <c r="I1490" s="2" t="s">
        <v>29</v>
      </c>
      <c r="J1490">
        <f>Sheet1[[#This Row],[policy_end_date]]-Sheet1[[#This Row],[policy_start_date]]</f>
        <v>350</v>
      </c>
      <c r="K1490" s="5">
        <f>(Sheet1[[#This Row],[policy_end_date]]-Sheet1[[#This Row],[policy_start_date]])/365</f>
        <v>0.95890410958904104</v>
      </c>
      <c r="L1490" s="2" t="str">
        <f>IF(Sheet1[[#This Row],[coverage_amount]]&lt;300000,"Low",IF(Sheet1[[#This Row],[coverage_amount]]&lt;700000,"Medium","High"))</f>
        <v>Medium</v>
      </c>
      <c r="M1490" s="2" t="str">
        <f>IF(Sheet1[[#This Row],[annual_premium]]&lt;15000,"Low",IF(Sheet1[[#This Row],[annual_premium]]&lt;35000,"Medium","High"))</f>
        <v>High</v>
      </c>
      <c r="N1490" s="2">
        <f>YEAR(Sheet1[[#This Row],[policy_start_date]])</f>
        <v>2024</v>
      </c>
      <c r="O1490" s="2" t="str">
        <f>TEXT(Sheet1[[#This Row],[policy_start_date]],"mmm")</f>
        <v>Apr</v>
      </c>
      <c r="P1490" s="2" t="str">
        <f>"Q"&amp;ROUNDUP(MONTH(Sheet1[[#This Row],[policy_start_date]])/3,0)</f>
        <v>Q2</v>
      </c>
      <c r="Q1490" s="2">
        <f ca="1">DATEDIF(Sheet1[[#This Row],[policy_start_date]],TODAY(),"D")</f>
        <v>820</v>
      </c>
      <c r="R1490" s="2">
        <f>YEAR(Sheet1[[#This Row],[policy_end_date]])</f>
        <v>2025</v>
      </c>
      <c r="S1490" s="2" t="str">
        <f>TEXT(Sheet1[[#This Row],[policy_end_date]],"mmm")</f>
        <v>Apr</v>
      </c>
      <c r="T1490" s="2" t="str">
        <f>IF(Sheet1[[#This Row],[status]]="Active","Active","Inactive")</f>
        <v>Inactive</v>
      </c>
      <c r="U1490" s="6">
        <f>Sheet1[[#This Row],[coverage_amount]]/Sheet1[[#This Row],[annual_premium]]</f>
        <v>7.7425013423632132</v>
      </c>
    </row>
    <row r="1491" spans="1:21" x14ac:dyDescent="0.3">
      <c r="A1491" s="2" t="s">
        <v>2906</v>
      </c>
      <c r="B1491" s="2" t="s">
        <v>2907</v>
      </c>
      <c r="C1491" s="2" t="s">
        <v>16</v>
      </c>
      <c r="D1491" s="51">
        <v>306342.64</v>
      </c>
      <c r="E1491" s="51">
        <v>13602.88</v>
      </c>
      <c r="F1491" s="1">
        <v>44359</v>
      </c>
      <c r="G1491" s="1">
        <v>45316</v>
      </c>
      <c r="H1491" s="2" t="s">
        <v>666</v>
      </c>
      <c r="I1491" s="2" t="s">
        <v>18</v>
      </c>
      <c r="J1491">
        <f>Sheet1[[#This Row],[policy_end_date]]-Sheet1[[#This Row],[policy_start_date]]</f>
        <v>957</v>
      </c>
      <c r="K1491" s="5">
        <f>(Sheet1[[#This Row],[policy_end_date]]-Sheet1[[#This Row],[policy_start_date]])/365</f>
        <v>2.6219178082191781</v>
      </c>
      <c r="L1491" s="2" t="str">
        <f>IF(Sheet1[[#This Row],[coverage_amount]]&lt;300000,"Low",IF(Sheet1[[#This Row],[coverage_amount]]&lt;700000,"Medium","High"))</f>
        <v>Medium</v>
      </c>
      <c r="M1491" s="2" t="str">
        <f>IF(Sheet1[[#This Row],[annual_premium]]&lt;15000,"Low",IF(Sheet1[[#This Row],[annual_premium]]&lt;35000,"Medium","High"))</f>
        <v>Low</v>
      </c>
      <c r="N1491" s="2">
        <f>YEAR(Sheet1[[#This Row],[policy_start_date]])</f>
        <v>2021</v>
      </c>
      <c r="O1491" s="2" t="str">
        <f>TEXT(Sheet1[[#This Row],[policy_start_date]],"mmm")</f>
        <v>Jun</v>
      </c>
      <c r="P1491" s="2" t="str">
        <f>"Q"&amp;ROUNDUP(MONTH(Sheet1[[#This Row],[policy_start_date]])/3,0)</f>
        <v>Q2</v>
      </c>
      <c r="Q1491" s="2">
        <f ca="1">DATEDIF(Sheet1[[#This Row],[policy_start_date]],TODAY(),"D")</f>
        <v>1873</v>
      </c>
      <c r="R1491" s="2">
        <f>YEAR(Sheet1[[#This Row],[policy_end_date]])</f>
        <v>2024</v>
      </c>
      <c r="S1491" s="2" t="str">
        <f>TEXT(Sheet1[[#This Row],[policy_end_date]],"mmm")</f>
        <v>Jan</v>
      </c>
      <c r="T1491" s="2" t="str">
        <f>IF(Sheet1[[#This Row],[status]]="Active","Active","Inactive")</f>
        <v>Inactive</v>
      </c>
      <c r="U1491" s="6">
        <f>Sheet1[[#This Row],[coverage_amount]]/Sheet1[[#This Row],[annual_premium]]</f>
        <v>22.520425086452285</v>
      </c>
    </row>
    <row r="1492" spans="1:21" x14ac:dyDescent="0.3">
      <c r="A1492" s="2" t="s">
        <v>2908</v>
      </c>
      <c r="B1492" s="2" t="s">
        <v>2909</v>
      </c>
      <c r="C1492" s="2" t="s">
        <v>16</v>
      </c>
      <c r="D1492" s="51">
        <v>398446.06</v>
      </c>
      <c r="E1492" s="51">
        <v>19083.080000000002</v>
      </c>
      <c r="F1492" s="1">
        <v>45242</v>
      </c>
      <c r="G1492" s="1">
        <v>45347</v>
      </c>
      <c r="H1492" s="2" t="s">
        <v>723</v>
      </c>
      <c r="I1492" s="2" t="s">
        <v>29</v>
      </c>
      <c r="J1492">
        <f>Sheet1[[#This Row],[policy_end_date]]-Sheet1[[#This Row],[policy_start_date]]</f>
        <v>105</v>
      </c>
      <c r="K1492" s="5">
        <f>(Sheet1[[#This Row],[policy_end_date]]-Sheet1[[#This Row],[policy_start_date]])/365</f>
        <v>0.28767123287671231</v>
      </c>
      <c r="L1492" s="2" t="str">
        <f>IF(Sheet1[[#This Row],[coverage_amount]]&lt;300000,"Low",IF(Sheet1[[#This Row],[coverage_amount]]&lt;700000,"Medium","High"))</f>
        <v>Medium</v>
      </c>
      <c r="M1492" s="2" t="str">
        <f>IF(Sheet1[[#This Row],[annual_premium]]&lt;15000,"Low",IF(Sheet1[[#This Row],[annual_premium]]&lt;35000,"Medium","High"))</f>
        <v>Medium</v>
      </c>
      <c r="N1492" s="2">
        <f>YEAR(Sheet1[[#This Row],[policy_start_date]])</f>
        <v>2023</v>
      </c>
      <c r="O1492" s="2" t="str">
        <f>TEXT(Sheet1[[#This Row],[policy_start_date]],"mmm")</f>
        <v>Nov</v>
      </c>
      <c r="P1492" s="2" t="str">
        <f>"Q"&amp;ROUNDUP(MONTH(Sheet1[[#This Row],[policy_start_date]])/3,0)</f>
        <v>Q4</v>
      </c>
      <c r="Q1492" s="2">
        <f ca="1">DATEDIF(Sheet1[[#This Row],[policy_start_date]],TODAY(),"D")</f>
        <v>990</v>
      </c>
      <c r="R1492" s="2">
        <f>YEAR(Sheet1[[#This Row],[policy_end_date]])</f>
        <v>2024</v>
      </c>
      <c r="S1492" s="2" t="str">
        <f>TEXT(Sheet1[[#This Row],[policy_end_date]],"mmm")</f>
        <v>Feb</v>
      </c>
      <c r="T1492" s="2" t="str">
        <f>IF(Sheet1[[#This Row],[status]]="Active","Active","Inactive")</f>
        <v>Inactive</v>
      </c>
      <c r="U1492" s="6">
        <f>Sheet1[[#This Row],[coverage_amount]]/Sheet1[[#This Row],[annual_premium]]</f>
        <v>20.879546697912495</v>
      </c>
    </row>
    <row r="1493" spans="1:21" x14ac:dyDescent="0.3">
      <c r="A1493" s="2" t="s">
        <v>2910</v>
      </c>
      <c r="B1493" s="2" t="s">
        <v>2911</v>
      </c>
      <c r="C1493" s="2" t="s">
        <v>27</v>
      </c>
      <c r="D1493" s="51">
        <v>455116.39</v>
      </c>
      <c r="E1493" s="51">
        <v>14856.05</v>
      </c>
      <c r="F1493" s="1">
        <v>44493</v>
      </c>
      <c r="G1493" s="1">
        <v>44716</v>
      </c>
      <c r="H1493" s="2" t="s">
        <v>304</v>
      </c>
      <c r="I1493" s="2" t="s">
        <v>13</v>
      </c>
      <c r="J1493">
        <f>Sheet1[[#This Row],[policy_end_date]]-Sheet1[[#This Row],[policy_start_date]]</f>
        <v>223</v>
      </c>
      <c r="K1493" s="5">
        <f>(Sheet1[[#This Row],[policy_end_date]]-Sheet1[[#This Row],[policy_start_date]])/365</f>
        <v>0.61095890410958908</v>
      </c>
      <c r="L1493" s="2" t="str">
        <f>IF(Sheet1[[#This Row],[coverage_amount]]&lt;300000,"Low",IF(Sheet1[[#This Row],[coverage_amount]]&lt;700000,"Medium","High"))</f>
        <v>Medium</v>
      </c>
      <c r="M1493" s="2" t="str">
        <f>IF(Sheet1[[#This Row],[annual_premium]]&lt;15000,"Low",IF(Sheet1[[#This Row],[annual_premium]]&lt;35000,"Medium","High"))</f>
        <v>Low</v>
      </c>
      <c r="N1493" s="2">
        <f>YEAR(Sheet1[[#This Row],[policy_start_date]])</f>
        <v>2021</v>
      </c>
      <c r="O1493" s="2" t="str">
        <f>TEXT(Sheet1[[#This Row],[policy_start_date]],"mmm")</f>
        <v>Oct</v>
      </c>
      <c r="P1493" s="2" t="str">
        <f>"Q"&amp;ROUNDUP(MONTH(Sheet1[[#This Row],[policy_start_date]])/3,0)</f>
        <v>Q4</v>
      </c>
      <c r="Q1493" s="2">
        <f ca="1">DATEDIF(Sheet1[[#This Row],[policy_start_date]],TODAY(),"D")</f>
        <v>1739</v>
      </c>
      <c r="R1493" s="2">
        <f>YEAR(Sheet1[[#This Row],[policy_end_date]])</f>
        <v>2022</v>
      </c>
      <c r="S1493" s="2" t="str">
        <f>TEXT(Sheet1[[#This Row],[policy_end_date]],"mmm")</f>
        <v>Jun</v>
      </c>
      <c r="T1493" s="2" t="str">
        <f>IF(Sheet1[[#This Row],[status]]="Active","Active","Inactive")</f>
        <v>Active</v>
      </c>
      <c r="U1493" s="6">
        <f>Sheet1[[#This Row],[coverage_amount]]/Sheet1[[#This Row],[annual_premium]]</f>
        <v>30.635087388639647</v>
      </c>
    </row>
    <row r="1494" spans="1:21" x14ac:dyDescent="0.3">
      <c r="A1494" s="2" t="s">
        <v>2912</v>
      </c>
      <c r="B1494" s="2" t="s">
        <v>1894</v>
      </c>
      <c r="C1494" s="2" t="s">
        <v>35</v>
      </c>
      <c r="D1494" s="51">
        <v>118265.71</v>
      </c>
      <c r="E1494" s="51">
        <v>15211.18</v>
      </c>
      <c r="F1494" s="1">
        <v>44408</v>
      </c>
      <c r="G1494" s="1">
        <v>45519</v>
      </c>
      <c r="H1494" s="2" t="s">
        <v>164</v>
      </c>
      <c r="I1494" s="2" t="s">
        <v>13</v>
      </c>
      <c r="J1494">
        <f>Sheet1[[#This Row],[policy_end_date]]-Sheet1[[#This Row],[policy_start_date]]</f>
        <v>1111</v>
      </c>
      <c r="K1494" s="5">
        <f>(Sheet1[[#This Row],[policy_end_date]]-Sheet1[[#This Row],[policy_start_date]])/365</f>
        <v>3.043835616438356</v>
      </c>
      <c r="L1494" s="2" t="str">
        <f>IF(Sheet1[[#This Row],[coverage_amount]]&lt;300000,"Low",IF(Sheet1[[#This Row],[coverage_amount]]&lt;700000,"Medium","High"))</f>
        <v>Low</v>
      </c>
      <c r="M1494" s="2" t="str">
        <f>IF(Sheet1[[#This Row],[annual_premium]]&lt;15000,"Low",IF(Sheet1[[#This Row],[annual_premium]]&lt;35000,"Medium","High"))</f>
        <v>Medium</v>
      </c>
      <c r="N1494" s="2">
        <f>YEAR(Sheet1[[#This Row],[policy_start_date]])</f>
        <v>2021</v>
      </c>
      <c r="O1494" s="2" t="str">
        <f>TEXT(Sheet1[[#This Row],[policy_start_date]],"mmm")</f>
        <v>Jul</v>
      </c>
      <c r="P1494" s="2" t="str">
        <f>"Q"&amp;ROUNDUP(MONTH(Sheet1[[#This Row],[policy_start_date]])/3,0)</f>
        <v>Q3</v>
      </c>
      <c r="Q1494" s="2">
        <f ca="1">DATEDIF(Sheet1[[#This Row],[policy_start_date]],TODAY(),"D")</f>
        <v>1824</v>
      </c>
      <c r="R1494" s="2">
        <f>YEAR(Sheet1[[#This Row],[policy_end_date]])</f>
        <v>2024</v>
      </c>
      <c r="S1494" s="2" t="str">
        <f>TEXT(Sheet1[[#This Row],[policy_end_date]],"mmm")</f>
        <v>Aug</v>
      </c>
      <c r="T1494" s="2" t="str">
        <f>IF(Sheet1[[#This Row],[status]]="Active","Active","Inactive")</f>
        <v>Active</v>
      </c>
      <c r="U1494" s="6">
        <f>Sheet1[[#This Row],[coverage_amount]]/Sheet1[[#This Row],[annual_premium]]</f>
        <v>7.7749201574105369</v>
      </c>
    </row>
    <row r="1495" spans="1:21" x14ac:dyDescent="0.3">
      <c r="A1495" s="2" t="s">
        <v>2913</v>
      </c>
      <c r="B1495" s="2" t="s">
        <v>1878</v>
      </c>
      <c r="C1495" s="2" t="s">
        <v>16</v>
      </c>
      <c r="D1495" s="51">
        <v>393876.61</v>
      </c>
      <c r="E1495" s="51">
        <v>27430.01</v>
      </c>
      <c r="F1495" s="1">
        <v>45455</v>
      </c>
      <c r="G1495" s="1">
        <v>45590</v>
      </c>
      <c r="H1495" s="2" t="s">
        <v>238</v>
      </c>
      <c r="I1495" s="2" t="s">
        <v>18</v>
      </c>
      <c r="J1495">
        <f>Sheet1[[#This Row],[policy_end_date]]-Sheet1[[#This Row],[policy_start_date]]</f>
        <v>135</v>
      </c>
      <c r="K1495" s="5">
        <f>(Sheet1[[#This Row],[policy_end_date]]-Sheet1[[#This Row],[policy_start_date]])/365</f>
        <v>0.36986301369863012</v>
      </c>
      <c r="L1495" s="2" t="str">
        <f>IF(Sheet1[[#This Row],[coverage_amount]]&lt;300000,"Low",IF(Sheet1[[#This Row],[coverage_amount]]&lt;700000,"Medium","High"))</f>
        <v>Medium</v>
      </c>
      <c r="M1495" s="2" t="str">
        <f>IF(Sheet1[[#This Row],[annual_premium]]&lt;15000,"Low",IF(Sheet1[[#This Row],[annual_premium]]&lt;35000,"Medium","High"))</f>
        <v>Medium</v>
      </c>
      <c r="N1495" s="2">
        <f>YEAR(Sheet1[[#This Row],[policy_start_date]])</f>
        <v>2024</v>
      </c>
      <c r="O1495" s="2" t="str">
        <f>TEXT(Sheet1[[#This Row],[policy_start_date]],"mmm")</f>
        <v>Jun</v>
      </c>
      <c r="P1495" s="2" t="str">
        <f>"Q"&amp;ROUNDUP(MONTH(Sheet1[[#This Row],[policy_start_date]])/3,0)</f>
        <v>Q2</v>
      </c>
      <c r="Q1495" s="2">
        <f ca="1">DATEDIF(Sheet1[[#This Row],[policy_start_date]],TODAY(),"D")</f>
        <v>777</v>
      </c>
      <c r="R1495" s="2">
        <f>YEAR(Sheet1[[#This Row],[policy_end_date]])</f>
        <v>2024</v>
      </c>
      <c r="S1495" s="2" t="str">
        <f>TEXT(Sheet1[[#This Row],[policy_end_date]],"mmm")</f>
        <v>Oct</v>
      </c>
      <c r="T1495" s="2" t="str">
        <f>IF(Sheet1[[#This Row],[status]]="Active","Active","Inactive")</f>
        <v>Inactive</v>
      </c>
      <c r="U1495" s="6">
        <f>Sheet1[[#This Row],[coverage_amount]]/Sheet1[[#This Row],[annual_premium]]</f>
        <v>14.359331622555004</v>
      </c>
    </row>
    <row r="1496" spans="1:21" x14ac:dyDescent="0.3">
      <c r="A1496" s="2" t="s">
        <v>2914</v>
      </c>
      <c r="B1496" s="2" t="s">
        <v>2915</v>
      </c>
      <c r="C1496" s="2" t="s">
        <v>39</v>
      </c>
      <c r="D1496" s="51">
        <v>184602.01</v>
      </c>
      <c r="E1496" s="51">
        <v>4184.1099999999997</v>
      </c>
      <c r="F1496" s="1">
        <v>44530</v>
      </c>
      <c r="G1496" s="1">
        <v>45741</v>
      </c>
      <c r="H1496" s="2" t="s">
        <v>2249</v>
      </c>
      <c r="I1496" s="2" t="s">
        <v>18</v>
      </c>
      <c r="J1496">
        <f>Sheet1[[#This Row],[policy_end_date]]-Sheet1[[#This Row],[policy_start_date]]</f>
        <v>1211</v>
      </c>
      <c r="K1496" s="5">
        <f>(Sheet1[[#This Row],[policy_end_date]]-Sheet1[[#This Row],[policy_start_date]])/365</f>
        <v>3.3178082191780822</v>
      </c>
      <c r="L1496" s="2" t="str">
        <f>IF(Sheet1[[#This Row],[coverage_amount]]&lt;300000,"Low",IF(Sheet1[[#This Row],[coverage_amount]]&lt;700000,"Medium","High"))</f>
        <v>Low</v>
      </c>
      <c r="M1496" s="2" t="str">
        <f>IF(Sheet1[[#This Row],[annual_premium]]&lt;15000,"Low",IF(Sheet1[[#This Row],[annual_premium]]&lt;35000,"Medium","High"))</f>
        <v>Low</v>
      </c>
      <c r="N1496" s="2">
        <f>YEAR(Sheet1[[#This Row],[policy_start_date]])</f>
        <v>2021</v>
      </c>
      <c r="O1496" s="2" t="str">
        <f>TEXT(Sheet1[[#This Row],[policy_start_date]],"mmm")</f>
        <v>Nov</v>
      </c>
      <c r="P1496" s="2" t="str">
        <f>"Q"&amp;ROUNDUP(MONTH(Sheet1[[#This Row],[policy_start_date]])/3,0)</f>
        <v>Q4</v>
      </c>
      <c r="Q1496" s="2">
        <f ca="1">DATEDIF(Sheet1[[#This Row],[policy_start_date]],TODAY(),"D")</f>
        <v>1702</v>
      </c>
      <c r="R1496" s="2">
        <f>YEAR(Sheet1[[#This Row],[policy_end_date]])</f>
        <v>2025</v>
      </c>
      <c r="S1496" s="2" t="str">
        <f>TEXT(Sheet1[[#This Row],[policy_end_date]],"mmm")</f>
        <v>Mar</v>
      </c>
      <c r="T1496" s="2" t="str">
        <f>IF(Sheet1[[#This Row],[status]]="Active","Active","Inactive")</f>
        <v>Inactive</v>
      </c>
      <c r="U1496" s="6">
        <f>Sheet1[[#This Row],[coverage_amount]]/Sheet1[[#This Row],[annual_premium]]</f>
        <v>44.119779355705283</v>
      </c>
    </row>
    <row r="1497" spans="1:21" x14ac:dyDescent="0.3">
      <c r="A1497" s="2" t="s">
        <v>2916</v>
      </c>
      <c r="B1497" s="2" t="s">
        <v>2917</v>
      </c>
      <c r="C1497" s="2" t="s">
        <v>39</v>
      </c>
      <c r="D1497" s="51">
        <v>896065.56</v>
      </c>
      <c r="E1497" s="51">
        <v>20982.42</v>
      </c>
      <c r="F1497" s="1">
        <v>44798</v>
      </c>
      <c r="G1497" s="1">
        <v>45572</v>
      </c>
      <c r="H1497" s="2" t="s">
        <v>1027</v>
      </c>
      <c r="I1497" s="2" t="s">
        <v>13</v>
      </c>
      <c r="J1497">
        <f>Sheet1[[#This Row],[policy_end_date]]-Sheet1[[#This Row],[policy_start_date]]</f>
        <v>774</v>
      </c>
      <c r="K1497" s="5">
        <f>(Sheet1[[#This Row],[policy_end_date]]-Sheet1[[#This Row],[policy_start_date]])/365</f>
        <v>2.1205479452054794</v>
      </c>
      <c r="L1497" s="2" t="str">
        <f>IF(Sheet1[[#This Row],[coverage_amount]]&lt;300000,"Low",IF(Sheet1[[#This Row],[coverage_amount]]&lt;700000,"Medium","High"))</f>
        <v>High</v>
      </c>
      <c r="M1497" s="2" t="str">
        <f>IF(Sheet1[[#This Row],[annual_premium]]&lt;15000,"Low",IF(Sheet1[[#This Row],[annual_premium]]&lt;35000,"Medium","High"))</f>
        <v>Medium</v>
      </c>
      <c r="N1497" s="2">
        <f>YEAR(Sheet1[[#This Row],[policy_start_date]])</f>
        <v>2022</v>
      </c>
      <c r="O1497" s="2" t="str">
        <f>TEXT(Sheet1[[#This Row],[policy_start_date]],"mmm")</f>
        <v>Aug</v>
      </c>
      <c r="P1497" s="2" t="str">
        <f>"Q"&amp;ROUNDUP(MONTH(Sheet1[[#This Row],[policy_start_date]])/3,0)</f>
        <v>Q3</v>
      </c>
      <c r="Q1497" s="2">
        <f ca="1">DATEDIF(Sheet1[[#This Row],[policy_start_date]],TODAY(),"D")</f>
        <v>1434</v>
      </c>
      <c r="R1497" s="2">
        <f>YEAR(Sheet1[[#This Row],[policy_end_date]])</f>
        <v>2024</v>
      </c>
      <c r="S1497" s="2" t="str">
        <f>TEXT(Sheet1[[#This Row],[policy_end_date]],"mmm")</f>
        <v>Oct</v>
      </c>
      <c r="T1497" s="2" t="str">
        <f>IF(Sheet1[[#This Row],[status]]="Active","Active","Inactive")</f>
        <v>Active</v>
      </c>
      <c r="U1497" s="6">
        <f>Sheet1[[#This Row],[coverage_amount]]/Sheet1[[#This Row],[annual_premium]]</f>
        <v>42.705539208537438</v>
      </c>
    </row>
    <row r="1498" spans="1:21" x14ac:dyDescent="0.3">
      <c r="A1498" s="2" t="s">
        <v>2918</v>
      </c>
      <c r="B1498" s="2" t="s">
        <v>2349</v>
      </c>
      <c r="C1498" s="2" t="s">
        <v>27</v>
      </c>
      <c r="D1498" s="51">
        <v>410241.93</v>
      </c>
      <c r="E1498" s="51">
        <v>29577.439999999999</v>
      </c>
      <c r="F1498" s="1">
        <v>45060</v>
      </c>
      <c r="G1498" s="1">
        <v>45239</v>
      </c>
      <c r="H1498" s="2" t="s">
        <v>105</v>
      </c>
      <c r="I1498" s="2" t="s">
        <v>18</v>
      </c>
      <c r="J1498">
        <f>Sheet1[[#This Row],[policy_end_date]]-Sheet1[[#This Row],[policy_start_date]]</f>
        <v>179</v>
      </c>
      <c r="K1498" s="5">
        <f>(Sheet1[[#This Row],[policy_end_date]]-Sheet1[[#This Row],[policy_start_date]])/365</f>
        <v>0.49041095890410957</v>
      </c>
      <c r="L1498" s="2" t="str">
        <f>IF(Sheet1[[#This Row],[coverage_amount]]&lt;300000,"Low",IF(Sheet1[[#This Row],[coverage_amount]]&lt;700000,"Medium","High"))</f>
        <v>Medium</v>
      </c>
      <c r="M1498" s="2" t="str">
        <f>IF(Sheet1[[#This Row],[annual_premium]]&lt;15000,"Low",IF(Sheet1[[#This Row],[annual_premium]]&lt;35000,"Medium","High"))</f>
        <v>Medium</v>
      </c>
      <c r="N1498" s="2">
        <f>YEAR(Sheet1[[#This Row],[policy_start_date]])</f>
        <v>2023</v>
      </c>
      <c r="O1498" s="2" t="str">
        <f>TEXT(Sheet1[[#This Row],[policy_start_date]],"mmm")</f>
        <v>May</v>
      </c>
      <c r="P1498" s="2" t="str">
        <f>"Q"&amp;ROUNDUP(MONTH(Sheet1[[#This Row],[policy_start_date]])/3,0)</f>
        <v>Q2</v>
      </c>
      <c r="Q1498" s="2">
        <f ca="1">DATEDIF(Sheet1[[#This Row],[policy_start_date]],TODAY(),"D")</f>
        <v>1172</v>
      </c>
      <c r="R1498" s="2">
        <f>YEAR(Sheet1[[#This Row],[policy_end_date]])</f>
        <v>2023</v>
      </c>
      <c r="S1498" s="2" t="str">
        <f>TEXT(Sheet1[[#This Row],[policy_end_date]],"mmm")</f>
        <v>Nov</v>
      </c>
      <c r="T1498" s="2" t="str">
        <f>IF(Sheet1[[#This Row],[status]]="Active","Active","Inactive")</f>
        <v>Inactive</v>
      </c>
      <c r="U1498" s="6">
        <f>Sheet1[[#This Row],[coverage_amount]]/Sheet1[[#This Row],[annual_premium]]</f>
        <v>13.870095924461346</v>
      </c>
    </row>
    <row r="1499" spans="1:21" x14ac:dyDescent="0.3">
      <c r="A1499" s="2" t="s">
        <v>2919</v>
      </c>
      <c r="B1499" s="2" t="s">
        <v>2461</v>
      </c>
      <c r="C1499" s="2" t="s">
        <v>27</v>
      </c>
      <c r="D1499" s="51">
        <v>111870.1</v>
      </c>
      <c r="E1499" s="51">
        <v>17476.68</v>
      </c>
      <c r="F1499" s="1">
        <v>44882</v>
      </c>
      <c r="G1499" s="1">
        <v>45323</v>
      </c>
      <c r="H1499" s="2" t="s">
        <v>744</v>
      </c>
      <c r="I1499" s="2" t="s">
        <v>13</v>
      </c>
      <c r="J1499">
        <f>Sheet1[[#This Row],[policy_end_date]]-Sheet1[[#This Row],[policy_start_date]]</f>
        <v>441</v>
      </c>
      <c r="K1499" s="5">
        <f>(Sheet1[[#This Row],[policy_end_date]]-Sheet1[[#This Row],[policy_start_date]])/365</f>
        <v>1.2082191780821918</v>
      </c>
      <c r="L1499" s="2" t="str">
        <f>IF(Sheet1[[#This Row],[coverage_amount]]&lt;300000,"Low",IF(Sheet1[[#This Row],[coverage_amount]]&lt;700000,"Medium","High"))</f>
        <v>Low</v>
      </c>
      <c r="M1499" s="2" t="str">
        <f>IF(Sheet1[[#This Row],[annual_premium]]&lt;15000,"Low",IF(Sheet1[[#This Row],[annual_premium]]&lt;35000,"Medium","High"))</f>
        <v>Medium</v>
      </c>
      <c r="N1499" s="2">
        <f>YEAR(Sheet1[[#This Row],[policy_start_date]])</f>
        <v>2022</v>
      </c>
      <c r="O1499" s="2" t="str">
        <f>TEXT(Sheet1[[#This Row],[policy_start_date]],"mmm")</f>
        <v>Nov</v>
      </c>
      <c r="P1499" s="2" t="str">
        <f>"Q"&amp;ROUNDUP(MONTH(Sheet1[[#This Row],[policy_start_date]])/3,0)</f>
        <v>Q4</v>
      </c>
      <c r="Q1499" s="2">
        <f ca="1">DATEDIF(Sheet1[[#This Row],[policy_start_date]],TODAY(),"D")</f>
        <v>1350</v>
      </c>
      <c r="R1499" s="2">
        <f>YEAR(Sheet1[[#This Row],[policy_end_date]])</f>
        <v>2024</v>
      </c>
      <c r="S1499" s="2" t="str">
        <f>TEXT(Sheet1[[#This Row],[policy_end_date]],"mmm")</f>
        <v>Feb</v>
      </c>
      <c r="T1499" s="2" t="str">
        <f>IF(Sheet1[[#This Row],[status]]="Active","Active","Inactive")</f>
        <v>Active</v>
      </c>
      <c r="U1499" s="6">
        <f>Sheet1[[#This Row],[coverage_amount]]/Sheet1[[#This Row],[annual_premium]]</f>
        <v>6.4011070752568564</v>
      </c>
    </row>
    <row r="1500" spans="1:21" x14ac:dyDescent="0.3">
      <c r="A1500" s="2" t="s">
        <v>2920</v>
      </c>
      <c r="B1500" s="2" t="s">
        <v>2921</v>
      </c>
      <c r="C1500" s="2" t="s">
        <v>16</v>
      </c>
      <c r="D1500" s="51">
        <v>842922.01</v>
      </c>
      <c r="E1500" s="51">
        <v>10800.45</v>
      </c>
      <c r="F1500" s="1">
        <v>45374</v>
      </c>
      <c r="G1500" s="1">
        <v>45598</v>
      </c>
      <c r="H1500" s="2" t="s">
        <v>798</v>
      </c>
      <c r="I1500" s="2" t="s">
        <v>13</v>
      </c>
      <c r="J1500">
        <f>Sheet1[[#This Row],[policy_end_date]]-Sheet1[[#This Row],[policy_start_date]]</f>
        <v>224</v>
      </c>
      <c r="K1500" s="5">
        <f>(Sheet1[[#This Row],[policy_end_date]]-Sheet1[[#This Row],[policy_start_date]])/365</f>
        <v>0.61369863013698633</v>
      </c>
      <c r="L1500" s="2" t="str">
        <f>IF(Sheet1[[#This Row],[coverage_amount]]&lt;300000,"Low",IF(Sheet1[[#This Row],[coverage_amount]]&lt;700000,"Medium","High"))</f>
        <v>High</v>
      </c>
      <c r="M1500" s="2" t="str">
        <f>IF(Sheet1[[#This Row],[annual_premium]]&lt;15000,"Low",IF(Sheet1[[#This Row],[annual_premium]]&lt;35000,"Medium","High"))</f>
        <v>Low</v>
      </c>
      <c r="N1500" s="2">
        <f>YEAR(Sheet1[[#This Row],[policy_start_date]])</f>
        <v>2024</v>
      </c>
      <c r="O1500" s="2" t="str">
        <f>TEXT(Sheet1[[#This Row],[policy_start_date]],"mmm")</f>
        <v>Mar</v>
      </c>
      <c r="P1500" s="2" t="str">
        <f>"Q"&amp;ROUNDUP(MONTH(Sheet1[[#This Row],[policy_start_date]])/3,0)</f>
        <v>Q1</v>
      </c>
      <c r="Q1500" s="2">
        <f ca="1">DATEDIF(Sheet1[[#This Row],[policy_start_date]],TODAY(),"D")</f>
        <v>858</v>
      </c>
      <c r="R1500" s="2">
        <f>YEAR(Sheet1[[#This Row],[policy_end_date]])</f>
        <v>2024</v>
      </c>
      <c r="S1500" s="2" t="str">
        <f>TEXT(Sheet1[[#This Row],[policy_end_date]],"mmm")</f>
        <v>Nov</v>
      </c>
      <c r="T1500" s="2" t="str">
        <f>IF(Sheet1[[#This Row],[status]]="Active","Active","Inactive")</f>
        <v>Active</v>
      </c>
      <c r="U1500" s="6">
        <f>Sheet1[[#This Row],[coverage_amount]]/Sheet1[[#This Row],[annual_premium]]</f>
        <v>78.045082380826727</v>
      </c>
    </row>
    <row r="1501" spans="1:21" x14ac:dyDescent="0.3">
      <c r="A1501" s="2" t="s">
        <v>2922</v>
      </c>
      <c r="B1501" s="2" t="s">
        <v>1054</v>
      </c>
      <c r="C1501" s="2" t="s">
        <v>39</v>
      </c>
      <c r="D1501" s="51">
        <v>862118.72</v>
      </c>
      <c r="E1501" s="51">
        <v>23276.82</v>
      </c>
      <c r="F1501" s="1">
        <v>44822</v>
      </c>
      <c r="G1501" s="1">
        <v>45816</v>
      </c>
      <c r="H1501" s="2" t="s">
        <v>99</v>
      </c>
      <c r="I1501" s="2" t="s">
        <v>13</v>
      </c>
      <c r="J1501">
        <f>Sheet1[[#This Row],[policy_end_date]]-Sheet1[[#This Row],[policy_start_date]]</f>
        <v>994</v>
      </c>
      <c r="K1501" s="5">
        <f>(Sheet1[[#This Row],[policy_end_date]]-Sheet1[[#This Row],[policy_start_date]])/365</f>
        <v>2.7232876712328768</v>
      </c>
      <c r="L1501" s="2" t="str">
        <f>IF(Sheet1[[#This Row],[coverage_amount]]&lt;300000,"Low",IF(Sheet1[[#This Row],[coverage_amount]]&lt;700000,"Medium","High"))</f>
        <v>High</v>
      </c>
      <c r="M1501" s="2" t="str">
        <f>IF(Sheet1[[#This Row],[annual_premium]]&lt;15000,"Low",IF(Sheet1[[#This Row],[annual_premium]]&lt;35000,"Medium","High"))</f>
        <v>Medium</v>
      </c>
      <c r="N1501" s="2">
        <f>YEAR(Sheet1[[#This Row],[policy_start_date]])</f>
        <v>2022</v>
      </c>
      <c r="O1501" s="2" t="str">
        <f>TEXT(Sheet1[[#This Row],[policy_start_date]],"mmm")</f>
        <v>Sep</v>
      </c>
      <c r="P1501" s="2" t="str">
        <f>"Q"&amp;ROUNDUP(MONTH(Sheet1[[#This Row],[policy_start_date]])/3,0)</f>
        <v>Q3</v>
      </c>
      <c r="Q1501" s="2">
        <f ca="1">DATEDIF(Sheet1[[#This Row],[policy_start_date]],TODAY(),"D")</f>
        <v>1410</v>
      </c>
      <c r="R1501" s="2">
        <f>YEAR(Sheet1[[#This Row],[policy_end_date]])</f>
        <v>2025</v>
      </c>
      <c r="S1501" s="2" t="str">
        <f>TEXT(Sheet1[[#This Row],[policy_end_date]],"mmm")</f>
        <v>Jun</v>
      </c>
      <c r="T1501" s="2" t="str">
        <f>IF(Sheet1[[#This Row],[status]]="Active","Active","Inactive")</f>
        <v>Active</v>
      </c>
      <c r="U1501" s="6">
        <f>Sheet1[[#This Row],[coverage_amount]]/Sheet1[[#This Row],[annual_premium]]</f>
        <v>37.037650331961153</v>
      </c>
    </row>
    <row r="1502" spans="1:21" x14ac:dyDescent="0.3">
      <c r="A1502" s="2" t="s">
        <v>2923</v>
      </c>
      <c r="B1502" s="2" t="s">
        <v>2924</v>
      </c>
      <c r="C1502" s="2" t="s">
        <v>39</v>
      </c>
      <c r="D1502" s="51">
        <v>478436.04</v>
      </c>
      <c r="E1502" s="51">
        <v>7482.9</v>
      </c>
      <c r="F1502" s="1">
        <v>44968</v>
      </c>
      <c r="G1502" s="1">
        <v>45742</v>
      </c>
      <c r="H1502" s="2" t="s">
        <v>1027</v>
      </c>
      <c r="I1502" s="2" t="s">
        <v>18</v>
      </c>
      <c r="J1502">
        <f>Sheet1[[#This Row],[policy_end_date]]-Sheet1[[#This Row],[policy_start_date]]</f>
        <v>774</v>
      </c>
      <c r="K1502" s="5">
        <f>(Sheet1[[#This Row],[policy_end_date]]-Sheet1[[#This Row],[policy_start_date]])/365</f>
        <v>2.1205479452054794</v>
      </c>
      <c r="L1502" s="2" t="str">
        <f>IF(Sheet1[[#This Row],[coverage_amount]]&lt;300000,"Low",IF(Sheet1[[#This Row],[coverage_amount]]&lt;700000,"Medium","High"))</f>
        <v>Medium</v>
      </c>
      <c r="M1502" s="2" t="str">
        <f>IF(Sheet1[[#This Row],[annual_premium]]&lt;15000,"Low",IF(Sheet1[[#This Row],[annual_premium]]&lt;35000,"Medium","High"))</f>
        <v>Low</v>
      </c>
      <c r="N1502" s="2">
        <f>YEAR(Sheet1[[#This Row],[policy_start_date]])</f>
        <v>2023</v>
      </c>
      <c r="O1502" s="2" t="str">
        <f>TEXT(Sheet1[[#This Row],[policy_start_date]],"mmm")</f>
        <v>Feb</v>
      </c>
      <c r="P1502" s="2" t="str">
        <f>"Q"&amp;ROUNDUP(MONTH(Sheet1[[#This Row],[policy_start_date]])/3,0)</f>
        <v>Q1</v>
      </c>
      <c r="Q1502" s="2">
        <f ca="1">DATEDIF(Sheet1[[#This Row],[policy_start_date]],TODAY(),"D")</f>
        <v>1264</v>
      </c>
      <c r="R1502" s="2">
        <f>YEAR(Sheet1[[#This Row],[policy_end_date]])</f>
        <v>2025</v>
      </c>
      <c r="S1502" s="2" t="str">
        <f>TEXT(Sheet1[[#This Row],[policy_end_date]],"mmm")</f>
        <v>Mar</v>
      </c>
      <c r="T1502" s="2" t="str">
        <f>IF(Sheet1[[#This Row],[status]]="Active","Active","Inactive")</f>
        <v>Inactive</v>
      </c>
      <c r="U1502" s="6">
        <f>Sheet1[[#This Row],[coverage_amount]]/Sheet1[[#This Row],[annual_premium]]</f>
        <v>63.937248927554826</v>
      </c>
    </row>
    <row r="1503" spans="1:21" x14ac:dyDescent="0.3">
      <c r="A1503" s="2" t="s">
        <v>2925</v>
      </c>
      <c r="B1503" s="2" t="s">
        <v>376</v>
      </c>
      <c r="C1503" s="2" t="s">
        <v>11</v>
      </c>
      <c r="D1503" s="51">
        <v>457100.29</v>
      </c>
      <c r="E1503" s="51">
        <v>24284.75</v>
      </c>
      <c r="F1503" s="1">
        <v>44377</v>
      </c>
      <c r="G1503" s="1">
        <v>44958</v>
      </c>
      <c r="H1503" s="2" t="s">
        <v>2134</v>
      </c>
      <c r="I1503" s="2" t="s">
        <v>13</v>
      </c>
      <c r="J1503">
        <f>Sheet1[[#This Row],[policy_end_date]]-Sheet1[[#This Row],[policy_start_date]]</f>
        <v>581</v>
      </c>
      <c r="K1503" s="5">
        <f>(Sheet1[[#This Row],[policy_end_date]]-Sheet1[[#This Row],[policy_start_date]])/365</f>
        <v>1.5917808219178082</v>
      </c>
      <c r="L1503" s="2" t="str">
        <f>IF(Sheet1[[#This Row],[coverage_amount]]&lt;300000,"Low",IF(Sheet1[[#This Row],[coverage_amount]]&lt;700000,"Medium","High"))</f>
        <v>Medium</v>
      </c>
      <c r="M1503" s="2" t="str">
        <f>IF(Sheet1[[#This Row],[annual_premium]]&lt;15000,"Low",IF(Sheet1[[#This Row],[annual_premium]]&lt;35000,"Medium","High"))</f>
        <v>Medium</v>
      </c>
      <c r="N1503" s="2">
        <f>YEAR(Sheet1[[#This Row],[policy_start_date]])</f>
        <v>2021</v>
      </c>
      <c r="O1503" s="2" t="str">
        <f>TEXT(Sheet1[[#This Row],[policy_start_date]],"mmm")</f>
        <v>Jun</v>
      </c>
      <c r="P1503" s="2" t="str">
        <f>"Q"&amp;ROUNDUP(MONTH(Sheet1[[#This Row],[policy_start_date]])/3,0)</f>
        <v>Q2</v>
      </c>
      <c r="Q1503" s="2">
        <f ca="1">DATEDIF(Sheet1[[#This Row],[policy_start_date]],TODAY(),"D")</f>
        <v>1855</v>
      </c>
      <c r="R1503" s="2">
        <f>YEAR(Sheet1[[#This Row],[policy_end_date]])</f>
        <v>2023</v>
      </c>
      <c r="S1503" s="2" t="str">
        <f>TEXT(Sheet1[[#This Row],[policy_end_date]],"mmm")</f>
        <v>Feb</v>
      </c>
      <c r="T1503" s="2" t="str">
        <f>IF(Sheet1[[#This Row],[status]]="Active","Active","Inactive")</f>
        <v>Active</v>
      </c>
      <c r="U1503" s="6">
        <f>Sheet1[[#This Row],[coverage_amount]]/Sheet1[[#This Row],[annual_premium]]</f>
        <v>18.822524011982829</v>
      </c>
    </row>
    <row r="1504" spans="1:21" x14ac:dyDescent="0.3">
      <c r="A1504" s="2" t="s">
        <v>2926</v>
      </c>
      <c r="B1504" s="2" t="s">
        <v>2927</v>
      </c>
      <c r="C1504" s="2" t="s">
        <v>27</v>
      </c>
      <c r="D1504" s="51">
        <v>559382.42000000004</v>
      </c>
      <c r="E1504" s="51">
        <v>32685.54</v>
      </c>
      <c r="F1504" s="1">
        <v>45186</v>
      </c>
      <c r="G1504" s="1">
        <v>45778</v>
      </c>
      <c r="H1504" s="2" t="s">
        <v>208</v>
      </c>
      <c r="I1504" s="2" t="s">
        <v>13</v>
      </c>
      <c r="J1504">
        <f>Sheet1[[#This Row],[policy_end_date]]-Sheet1[[#This Row],[policy_start_date]]</f>
        <v>592</v>
      </c>
      <c r="K1504" s="5">
        <f>(Sheet1[[#This Row],[policy_end_date]]-Sheet1[[#This Row],[policy_start_date]])/365</f>
        <v>1.6219178082191781</v>
      </c>
      <c r="L1504" s="2" t="str">
        <f>IF(Sheet1[[#This Row],[coverage_amount]]&lt;300000,"Low",IF(Sheet1[[#This Row],[coverage_amount]]&lt;700000,"Medium","High"))</f>
        <v>Medium</v>
      </c>
      <c r="M1504" s="2" t="str">
        <f>IF(Sheet1[[#This Row],[annual_premium]]&lt;15000,"Low",IF(Sheet1[[#This Row],[annual_premium]]&lt;35000,"Medium","High"))</f>
        <v>Medium</v>
      </c>
      <c r="N1504" s="2">
        <f>YEAR(Sheet1[[#This Row],[policy_start_date]])</f>
        <v>2023</v>
      </c>
      <c r="O1504" s="2" t="str">
        <f>TEXT(Sheet1[[#This Row],[policy_start_date]],"mmm")</f>
        <v>Sep</v>
      </c>
      <c r="P1504" s="2" t="str">
        <f>"Q"&amp;ROUNDUP(MONTH(Sheet1[[#This Row],[policy_start_date]])/3,0)</f>
        <v>Q3</v>
      </c>
      <c r="Q1504" s="2">
        <f ca="1">DATEDIF(Sheet1[[#This Row],[policy_start_date]],TODAY(),"D")</f>
        <v>1046</v>
      </c>
      <c r="R1504" s="2">
        <f>YEAR(Sheet1[[#This Row],[policy_end_date]])</f>
        <v>2025</v>
      </c>
      <c r="S1504" s="2" t="str">
        <f>TEXT(Sheet1[[#This Row],[policy_end_date]],"mmm")</f>
        <v>May</v>
      </c>
      <c r="T1504" s="2" t="str">
        <f>IF(Sheet1[[#This Row],[status]]="Active","Active","Inactive")</f>
        <v>Active</v>
      </c>
      <c r="U1504" s="6">
        <f>Sheet1[[#This Row],[coverage_amount]]/Sheet1[[#This Row],[annual_premium]]</f>
        <v>17.11406389492112</v>
      </c>
    </row>
    <row r="1505" spans="1:21" x14ac:dyDescent="0.3">
      <c r="A1505" s="2" t="s">
        <v>2928</v>
      </c>
      <c r="B1505" s="2" t="s">
        <v>2929</v>
      </c>
      <c r="C1505" s="2" t="s">
        <v>35</v>
      </c>
      <c r="D1505" s="51">
        <v>128758.06</v>
      </c>
      <c r="E1505" s="51">
        <v>46681.41</v>
      </c>
      <c r="F1505" s="1">
        <v>45445</v>
      </c>
      <c r="G1505" s="1">
        <v>45561</v>
      </c>
      <c r="H1505" s="2" t="s">
        <v>2930</v>
      </c>
      <c r="I1505" s="2" t="s">
        <v>29</v>
      </c>
      <c r="J1505">
        <f>Sheet1[[#This Row],[policy_end_date]]-Sheet1[[#This Row],[policy_start_date]]</f>
        <v>116</v>
      </c>
      <c r="K1505" s="5">
        <f>(Sheet1[[#This Row],[policy_end_date]]-Sheet1[[#This Row],[policy_start_date]])/365</f>
        <v>0.31780821917808222</v>
      </c>
      <c r="L1505" s="2" t="str">
        <f>IF(Sheet1[[#This Row],[coverage_amount]]&lt;300000,"Low",IF(Sheet1[[#This Row],[coverage_amount]]&lt;700000,"Medium","High"))</f>
        <v>Low</v>
      </c>
      <c r="M1505" s="2" t="str">
        <f>IF(Sheet1[[#This Row],[annual_premium]]&lt;15000,"Low",IF(Sheet1[[#This Row],[annual_premium]]&lt;35000,"Medium","High"))</f>
        <v>High</v>
      </c>
      <c r="N1505" s="2">
        <f>YEAR(Sheet1[[#This Row],[policy_start_date]])</f>
        <v>2024</v>
      </c>
      <c r="O1505" s="2" t="str">
        <f>TEXT(Sheet1[[#This Row],[policy_start_date]],"mmm")</f>
        <v>Jun</v>
      </c>
      <c r="P1505" s="2" t="str">
        <f>"Q"&amp;ROUNDUP(MONTH(Sheet1[[#This Row],[policy_start_date]])/3,0)</f>
        <v>Q2</v>
      </c>
      <c r="Q1505" s="2">
        <f ca="1">DATEDIF(Sheet1[[#This Row],[policy_start_date]],TODAY(),"D")</f>
        <v>787</v>
      </c>
      <c r="R1505" s="2">
        <f>YEAR(Sheet1[[#This Row],[policy_end_date]])</f>
        <v>2024</v>
      </c>
      <c r="S1505" s="2" t="str">
        <f>TEXT(Sheet1[[#This Row],[policy_end_date]],"mmm")</f>
        <v>Sep</v>
      </c>
      <c r="T1505" s="2" t="str">
        <f>IF(Sheet1[[#This Row],[status]]="Active","Active","Inactive")</f>
        <v>Inactive</v>
      </c>
      <c r="U1505" s="6">
        <f>Sheet1[[#This Row],[coverage_amount]]/Sheet1[[#This Row],[annual_premium]]</f>
        <v>2.7582298820879658</v>
      </c>
    </row>
    <row r="1506" spans="1:21" x14ac:dyDescent="0.3">
      <c r="A1506" s="2" t="s">
        <v>2931</v>
      </c>
      <c r="B1506" s="2" t="s">
        <v>2932</v>
      </c>
      <c r="C1506" s="2" t="s">
        <v>11</v>
      </c>
      <c r="D1506" s="51">
        <v>624243.09</v>
      </c>
      <c r="E1506" s="51">
        <v>33826.18</v>
      </c>
      <c r="F1506" s="1">
        <v>45017</v>
      </c>
      <c r="G1506" s="1">
        <v>45777</v>
      </c>
      <c r="H1506" s="2" t="s">
        <v>213</v>
      </c>
      <c r="I1506" s="2" t="s">
        <v>18</v>
      </c>
      <c r="J1506">
        <f>Sheet1[[#This Row],[policy_end_date]]-Sheet1[[#This Row],[policy_start_date]]</f>
        <v>760</v>
      </c>
      <c r="K1506" s="5">
        <f>(Sheet1[[#This Row],[policy_end_date]]-Sheet1[[#This Row],[policy_start_date]])/365</f>
        <v>2.0821917808219177</v>
      </c>
      <c r="L1506" s="2" t="str">
        <f>IF(Sheet1[[#This Row],[coverage_amount]]&lt;300000,"Low",IF(Sheet1[[#This Row],[coverage_amount]]&lt;700000,"Medium","High"))</f>
        <v>Medium</v>
      </c>
      <c r="M1506" s="2" t="str">
        <f>IF(Sheet1[[#This Row],[annual_premium]]&lt;15000,"Low",IF(Sheet1[[#This Row],[annual_premium]]&lt;35000,"Medium","High"))</f>
        <v>Medium</v>
      </c>
      <c r="N1506" s="2">
        <f>YEAR(Sheet1[[#This Row],[policy_start_date]])</f>
        <v>2023</v>
      </c>
      <c r="O1506" s="2" t="str">
        <f>TEXT(Sheet1[[#This Row],[policy_start_date]],"mmm")</f>
        <v>Apr</v>
      </c>
      <c r="P1506" s="2" t="str">
        <f>"Q"&amp;ROUNDUP(MONTH(Sheet1[[#This Row],[policy_start_date]])/3,0)</f>
        <v>Q2</v>
      </c>
      <c r="Q1506" s="2">
        <f ca="1">DATEDIF(Sheet1[[#This Row],[policy_start_date]],TODAY(),"D")</f>
        <v>1215</v>
      </c>
      <c r="R1506" s="2">
        <f>YEAR(Sheet1[[#This Row],[policy_end_date]])</f>
        <v>2025</v>
      </c>
      <c r="S1506" s="2" t="str">
        <f>TEXT(Sheet1[[#This Row],[policy_end_date]],"mmm")</f>
        <v>Apr</v>
      </c>
      <c r="T1506" s="2" t="str">
        <f>IF(Sheet1[[#This Row],[status]]="Active","Active","Inactive")</f>
        <v>Inactive</v>
      </c>
      <c r="U1506" s="6">
        <f>Sheet1[[#This Row],[coverage_amount]]/Sheet1[[#This Row],[annual_premium]]</f>
        <v>18.454436474943371</v>
      </c>
    </row>
    <row r="1507" spans="1:21" x14ac:dyDescent="0.3">
      <c r="A1507" s="2" t="s">
        <v>2933</v>
      </c>
      <c r="B1507" s="2" t="s">
        <v>373</v>
      </c>
      <c r="C1507" s="2" t="s">
        <v>16</v>
      </c>
      <c r="D1507" s="51">
        <v>362260.97</v>
      </c>
      <c r="E1507" s="51">
        <v>5461.11</v>
      </c>
      <c r="F1507" s="1">
        <v>45127</v>
      </c>
      <c r="G1507" s="1">
        <v>45444</v>
      </c>
      <c r="H1507" s="2" t="s">
        <v>145</v>
      </c>
      <c r="I1507" s="2" t="s">
        <v>18</v>
      </c>
      <c r="J1507">
        <f>Sheet1[[#This Row],[policy_end_date]]-Sheet1[[#This Row],[policy_start_date]]</f>
        <v>317</v>
      </c>
      <c r="K1507" s="5">
        <f>(Sheet1[[#This Row],[policy_end_date]]-Sheet1[[#This Row],[policy_start_date]])/365</f>
        <v>0.86849315068493149</v>
      </c>
      <c r="L1507" s="2" t="str">
        <f>IF(Sheet1[[#This Row],[coverage_amount]]&lt;300000,"Low",IF(Sheet1[[#This Row],[coverage_amount]]&lt;700000,"Medium","High"))</f>
        <v>Medium</v>
      </c>
      <c r="M1507" s="2" t="str">
        <f>IF(Sheet1[[#This Row],[annual_premium]]&lt;15000,"Low",IF(Sheet1[[#This Row],[annual_premium]]&lt;35000,"Medium","High"))</f>
        <v>Low</v>
      </c>
      <c r="N1507" s="2">
        <f>YEAR(Sheet1[[#This Row],[policy_start_date]])</f>
        <v>2023</v>
      </c>
      <c r="O1507" s="2" t="str">
        <f>TEXT(Sheet1[[#This Row],[policy_start_date]],"mmm")</f>
        <v>Jul</v>
      </c>
      <c r="P1507" s="2" t="str">
        <f>"Q"&amp;ROUNDUP(MONTH(Sheet1[[#This Row],[policy_start_date]])/3,0)</f>
        <v>Q3</v>
      </c>
      <c r="Q1507" s="2">
        <f ca="1">DATEDIF(Sheet1[[#This Row],[policy_start_date]],TODAY(),"D")</f>
        <v>1105</v>
      </c>
      <c r="R1507" s="2">
        <f>YEAR(Sheet1[[#This Row],[policy_end_date]])</f>
        <v>2024</v>
      </c>
      <c r="S1507" s="2" t="str">
        <f>TEXT(Sheet1[[#This Row],[policy_end_date]],"mmm")</f>
        <v>Jun</v>
      </c>
      <c r="T1507" s="2" t="str">
        <f>IF(Sheet1[[#This Row],[status]]="Active","Active","Inactive")</f>
        <v>Inactive</v>
      </c>
      <c r="U1507" s="6">
        <f>Sheet1[[#This Row],[coverage_amount]]/Sheet1[[#This Row],[annual_premium]]</f>
        <v>66.334677382436908</v>
      </c>
    </row>
    <row r="1508" spans="1:21" x14ac:dyDescent="0.3">
      <c r="A1508" s="2" t="s">
        <v>2934</v>
      </c>
      <c r="B1508" s="2" t="s">
        <v>2137</v>
      </c>
      <c r="C1508" s="2" t="s">
        <v>39</v>
      </c>
      <c r="D1508" s="51">
        <v>118590.46</v>
      </c>
      <c r="E1508" s="51">
        <v>5545.67</v>
      </c>
      <c r="F1508" s="1">
        <v>45127</v>
      </c>
      <c r="G1508" s="1">
        <v>45279</v>
      </c>
      <c r="H1508" s="2" t="s">
        <v>881</v>
      </c>
      <c r="I1508" s="2" t="s">
        <v>13</v>
      </c>
      <c r="J1508">
        <f>Sheet1[[#This Row],[policy_end_date]]-Sheet1[[#This Row],[policy_start_date]]</f>
        <v>152</v>
      </c>
      <c r="K1508" s="5">
        <f>(Sheet1[[#This Row],[policy_end_date]]-Sheet1[[#This Row],[policy_start_date]])/365</f>
        <v>0.41643835616438357</v>
      </c>
      <c r="L1508" s="2" t="str">
        <f>IF(Sheet1[[#This Row],[coverage_amount]]&lt;300000,"Low",IF(Sheet1[[#This Row],[coverage_amount]]&lt;700000,"Medium","High"))</f>
        <v>Low</v>
      </c>
      <c r="M1508" s="2" t="str">
        <f>IF(Sheet1[[#This Row],[annual_premium]]&lt;15000,"Low",IF(Sheet1[[#This Row],[annual_premium]]&lt;35000,"Medium","High"))</f>
        <v>Low</v>
      </c>
      <c r="N1508" s="2">
        <f>YEAR(Sheet1[[#This Row],[policy_start_date]])</f>
        <v>2023</v>
      </c>
      <c r="O1508" s="2" t="str">
        <f>TEXT(Sheet1[[#This Row],[policy_start_date]],"mmm")</f>
        <v>Jul</v>
      </c>
      <c r="P1508" s="2" t="str">
        <f>"Q"&amp;ROUNDUP(MONTH(Sheet1[[#This Row],[policy_start_date]])/3,0)</f>
        <v>Q3</v>
      </c>
      <c r="Q1508" s="2">
        <f ca="1">DATEDIF(Sheet1[[#This Row],[policy_start_date]],TODAY(),"D")</f>
        <v>1105</v>
      </c>
      <c r="R1508" s="2">
        <f>YEAR(Sheet1[[#This Row],[policy_end_date]])</f>
        <v>2023</v>
      </c>
      <c r="S1508" s="2" t="str">
        <f>TEXT(Sheet1[[#This Row],[policy_end_date]],"mmm")</f>
        <v>Dec</v>
      </c>
      <c r="T1508" s="2" t="str">
        <f>IF(Sheet1[[#This Row],[status]]="Active","Active","Inactive")</f>
        <v>Active</v>
      </c>
      <c r="U1508" s="6">
        <f>Sheet1[[#This Row],[coverage_amount]]/Sheet1[[#This Row],[annual_premium]]</f>
        <v>21.384334084069195</v>
      </c>
    </row>
    <row r="1509" spans="1:21" x14ac:dyDescent="0.3">
      <c r="A1509" s="2" t="s">
        <v>2935</v>
      </c>
      <c r="B1509" s="2" t="s">
        <v>2936</v>
      </c>
      <c r="C1509" s="2" t="s">
        <v>39</v>
      </c>
      <c r="D1509" s="51">
        <v>879063.85</v>
      </c>
      <c r="E1509" s="51">
        <v>41535.269999999997</v>
      </c>
      <c r="F1509" s="1">
        <v>45076</v>
      </c>
      <c r="G1509" s="1">
        <v>45567</v>
      </c>
      <c r="H1509" s="2" t="s">
        <v>1363</v>
      </c>
      <c r="I1509" s="2" t="s">
        <v>13</v>
      </c>
      <c r="J1509">
        <f>Sheet1[[#This Row],[policy_end_date]]-Sheet1[[#This Row],[policy_start_date]]</f>
        <v>491</v>
      </c>
      <c r="K1509" s="5">
        <f>(Sheet1[[#This Row],[policy_end_date]]-Sheet1[[#This Row],[policy_start_date]])/365</f>
        <v>1.3452054794520547</v>
      </c>
      <c r="L1509" s="2" t="str">
        <f>IF(Sheet1[[#This Row],[coverage_amount]]&lt;300000,"Low",IF(Sheet1[[#This Row],[coverage_amount]]&lt;700000,"Medium","High"))</f>
        <v>High</v>
      </c>
      <c r="M1509" s="2" t="str">
        <f>IF(Sheet1[[#This Row],[annual_premium]]&lt;15000,"Low",IF(Sheet1[[#This Row],[annual_premium]]&lt;35000,"Medium","High"))</f>
        <v>High</v>
      </c>
      <c r="N1509" s="2">
        <f>YEAR(Sheet1[[#This Row],[policy_start_date]])</f>
        <v>2023</v>
      </c>
      <c r="O1509" s="2" t="str">
        <f>TEXT(Sheet1[[#This Row],[policy_start_date]],"mmm")</f>
        <v>May</v>
      </c>
      <c r="P1509" s="2" t="str">
        <f>"Q"&amp;ROUNDUP(MONTH(Sheet1[[#This Row],[policy_start_date]])/3,0)</f>
        <v>Q2</v>
      </c>
      <c r="Q1509" s="2">
        <f ca="1">DATEDIF(Sheet1[[#This Row],[policy_start_date]],TODAY(),"D")</f>
        <v>1156</v>
      </c>
      <c r="R1509" s="2">
        <f>YEAR(Sheet1[[#This Row],[policy_end_date]])</f>
        <v>2024</v>
      </c>
      <c r="S1509" s="2" t="str">
        <f>TEXT(Sheet1[[#This Row],[policy_end_date]],"mmm")</f>
        <v>Oct</v>
      </c>
      <c r="T1509" s="2" t="str">
        <f>IF(Sheet1[[#This Row],[status]]="Active","Active","Inactive")</f>
        <v>Active</v>
      </c>
      <c r="U1509" s="6">
        <f>Sheet1[[#This Row],[coverage_amount]]/Sheet1[[#This Row],[annual_premium]]</f>
        <v>21.164274362487593</v>
      </c>
    </row>
    <row r="1510" spans="1:21" x14ac:dyDescent="0.3">
      <c r="A1510" s="2" t="s">
        <v>2937</v>
      </c>
      <c r="B1510" s="2" t="s">
        <v>2938</v>
      </c>
      <c r="C1510" s="2" t="s">
        <v>39</v>
      </c>
      <c r="D1510" s="51">
        <v>320933.13</v>
      </c>
      <c r="E1510" s="51">
        <v>29843.07</v>
      </c>
      <c r="F1510" s="1">
        <v>44451</v>
      </c>
      <c r="G1510" s="1">
        <v>45302</v>
      </c>
      <c r="H1510" s="2" t="s">
        <v>304</v>
      </c>
      <c r="I1510" s="2" t="s">
        <v>29</v>
      </c>
      <c r="J1510">
        <f>Sheet1[[#This Row],[policy_end_date]]-Sheet1[[#This Row],[policy_start_date]]</f>
        <v>851</v>
      </c>
      <c r="K1510" s="5">
        <f>(Sheet1[[#This Row],[policy_end_date]]-Sheet1[[#This Row],[policy_start_date]])/365</f>
        <v>2.3315068493150686</v>
      </c>
      <c r="L1510" s="2" t="str">
        <f>IF(Sheet1[[#This Row],[coverage_amount]]&lt;300000,"Low",IF(Sheet1[[#This Row],[coverage_amount]]&lt;700000,"Medium","High"))</f>
        <v>Medium</v>
      </c>
      <c r="M1510" s="2" t="str">
        <f>IF(Sheet1[[#This Row],[annual_premium]]&lt;15000,"Low",IF(Sheet1[[#This Row],[annual_premium]]&lt;35000,"Medium","High"))</f>
        <v>Medium</v>
      </c>
      <c r="N1510" s="2">
        <f>YEAR(Sheet1[[#This Row],[policy_start_date]])</f>
        <v>2021</v>
      </c>
      <c r="O1510" s="2" t="str">
        <f>TEXT(Sheet1[[#This Row],[policy_start_date]],"mmm")</f>
        <v>Sep</v>
      </c>
      <c r="P1510" s="2" t="str">
        <f>"Q"&amp;ROUNDUP(MONTH(Sheet1[[#This Row],[policy_start_date]])/3,0)</f>
        <v>Q3</v>
      </c>
      <c r="Q1510" s="2">
        <f ca="1">DATEDIF(Sheet1[[#This Row],[policy_start_date]],TODAY(),"D")</f>
        <v>1781</v>
      </c>
      <c r="R1510" s="2">
        <f>YEAR(Sheet1[[#This Row],[policy_end_date]])</f>
        <v>2024</v>
      </c>
      <c r="S1510" s="2" t="str">
        <f>TEXT(Sheet1[[#This Row],[policy_end_date]],"mmm")</f>
        <v>Jan</v>
      </c>
      <c r="T1510" s="2" t="str">
        <f>IF(Sheet1[[#This Row],[status]]="Active","Active","Inactive")</f>
        <v>Inactive</v>
      </c>
      <c r="U1510" s="6">
        <f>Sheet1[[#This Row],[coverage_amount]]/Sheet1[[#This Row],[annual_premium]]</f>
        <v>10.754025306377661</v>
      </c>
    </row>
    <row r="1511" spans="1:21" x14ac:dyDescent="0.3">
      <c r="A1511" s="2" t="s">
        <v>2939</v>
      </c>
      <c r="B1511" s="2" t="s">
        <v>2082</v>
      </c>
      <c r="C1511" s="2" t="s">
        <v>39</v>
      </c>
      <c r="D1511" s="51">
        <v>279797.5</v>
      </c>
      <c r="E1511" s="51">
        <v>9370.2900000000009</v>
      </c>
      <c r="F1511" s="1">
        <v>45044</v>
      </c>
      <c r="G1511" s="1">
        <v>45067</v>
      </c>
      <c r="H1511" s="2" t="s">
        <v>2940</v>
      </c>
      <c r="I1511" s="2" t="s">
        <v>18</v>
      </c>
      <c r="J1511">
        <f>Sheet1[[#This Row],[policy_end_date]]-Sheet1[[#This Row],[policy_start_date]]</f>
        <v>23</v>
      </c>
      <c r="K1511" s="5">
        <f>(Sheet1[[#This Row],[policy_end_date]]-Sheet1[[#This Row],[policy_start_date]])/365</f>
        <v>6.3013698630136991E-2</v>
      </c>
      <c r="L1511" s="2" t="str">
        <f>IF(Sheet1[[#This Row],[coverage_amount]]&lt;300000,"Low",IF(Sheet1[[#This Row],[coverage_amount]]&lt;700000,"Medium","High"))</f>
        <v>Low</v>
      </c>
      <c r="M1511" s="2" t="str">
        <f>IF(Sheet1[[#This Row],[annual_premium]]&lt;15000,"Low",IF(Sheet1[[#This Row],[annual_premium]]&lt;35000,"Medium","High"))</f>
        <v>Low</v>
      </c>
      <c r="N1511" s="2">
        <f>YEAR(Sheet1[[#This Row],[policy_start_date]])</f>
        <v>2023</v>
      </c>
      <c r="O1511" s="2" t="str">
        <f>TEXT(Sheet1[[#This Row],[policy_start_date]],"mmm")</f>
        <v>Apr</v>
      </c>
      <c r="P1511" s="2" t="str">
        <f>"Q"&amp;ROUNDUP(MONTH(Sheet1[[#This Row],[policy_start_date]])/3,0)</f>
        <v>Q2</v>
      </c>
      <c r="Q1511" s="2">
        <f ca="1">DATEDIF(Sheet1[[#This Row],[policy_start_date]],TODAY(),"D")</f>
        <v>1188</v>
      </c>
      <c r="R1511" s="2">
        <f>YEAR(Sheet1[[#This Row],[policy_end_date]])</f>
        <v>2023</v>
      </c>
      <c r="S1511" s="2" t="str">
        <f>TEXT(Sheet1[[#This Row],[policy_end_date]],"mmm")</f>
        <v>May</v>
      </c>
      <c r="T1511" s="2" t="str">
        <f>IF(Sheet1[[#This Row],[status]]="Active","Active","Inactive")</f>
        <v>Inactive</v>
      </c>
      <c r="U1511" s="6">
        <f>Sheet1[[#This Row],[coverage_amount]]/Sheet1[[#This Row],[annual_premium]]</f>
        <v>29.860068365013248</v>
      </c>
    </row>
    <row r="1512" spans="1:21" x14ac:dyDescent="0.3">
      <c r="A1512" s="2" t="s">
        <v>2941</v>
      </c>
      <c r="B1512" s="2" t="s">
        <v>2942</v>
      </c>
      <c r="C1512" s="2" t="s">
        <v>27</v>
      </c>
      <c r="D1512" s="51">
        <v>848818.13</v>
      </c>
      <c r="E1512" s="51">
        <v>47770.68</v>
      </c>
      <c r="F1512" s="1">
        <v>45000</v>
      </c>
      <c r="G1512" s="1">
        <v>45365</v>
      </c>
      <c r="H1512" s="2" t="s">
        <v>269</v>
      </c>
      <c r="I1512" s="2" t="s">
        <v>18</v>
      </c>
      <c r="J1512">
        <f>Sheet1[[#This Row],[policy_end_date]]-Sheet1[[#This Row],[policy_start_date]]</f>
        <v>365</v>
      </c>
      <c r="K1512" s="5">
        <f>(Sheet1[[#This Row],[policy_end_date]]-Sheet1[[#This Row],[policy_start_date]])/365</f>
        <v>1</v>
      </c>
      <c r="L1512" s="2" t="str">
        <f>IF(Sheet1[[#This Row],[coverage_amount]]&lt;300000,"Low",IF(Sheet1[[#This Row],[coverage_amount]]&lt;700000,"Medium","High"))</f>
        <v>High</v>
      </c>
      <c r="M1512" s="2" t="str">
        <f>IF(Sheet1[[#This Row],[annual_premium]]&lt;15000,"Low",IF(Sheet1[[#This Row],[annual_premium]]&lt;35000,"Medium","High"))</f>
        <v>High</v>
      </c>
      <c r="N1512" s="2">
        <f>YEAR(Sheet1[[#This Row],[policy_start_date]])</f>
        <v>2023</v>
      </c>
      <c r="O1512" s="2" t="str">
        <f>TEXT(Sheet1[[#This Row],[policy_start_date]],"mmm")</f>
        <v>Mar</v>
      </c>
      <c r="P1512" s="2" t="str">
        <f>"Q"&amp;ROUNDUP(MONTH(Sheet1[[#This Row],[policy_start_date]])/3,0)</f>
        <v>Q1</v>
      </c>
      <c r="Q1512" s="2">
        <f ca="1">DATEDIF(Sheet1[[#This Row],[policy_start_date]],TODAY(),"D")</f>
        <v>1232</v>
      </c>
      <c r="R1512" s="2">
        <f>YEAR(Sheet1[[#This Row],[policy_end_date]])</f>
        <v>2024</v>
      </c>
      <c r="S1512" s="2" t="str">
        <f>TEXT(Sheet1[[#This Row],[policy_end_date]],"mmm")</f>
        <v>Mar</v>
      </c>
      <c r="T1512" s="2" t="str">
        <f>IF(Sheet1[[#This Row],[status]]="Active","Active","Inactive")</f>
        <v>Inactive</v>
      </c>
      <c r="U1512" s="6">
        <f>Sheet1[[#This Row],[coverage_amount]]/Sheet1[[#This Row],[annual_premium]]</f>
        <v>17.768600530702095</v>
      </c>
    </row>
    <row r="1513" spans="1:21" x14ac:dyDescent="0.3">
      <c r="A1513" s="2" t="s">
        <v>2943</v>
      </c>
      <c r="B1513" s="2" t="s">
        <v>2944</v>
      </c>
      <c r="C1513" s="2" t="s">
        <v>35</v>
      </c>
      <c r="D1513" s="51">
        <v>205658.05</v>
      </c>
      <c r="E1513" s="51">
        <v>43073.599999999999</v>
      </c>
      <c r="F1513" s="1">
        <v>44273</v>
      </c>
      <c r="G1513" s="1">
        <v>45350</v>
      </c>
      <c r="H1513" s="2" t="s">
        <v>991</v>
      </c>
      <c r="I1513" s="2" t="s">
        <v>29</v>
      </c>
      <c r="J1513">
        <f>Sheet1[[#This Row],[policy_end_date]]-Sheet1[[#This Row],[policy_start_date]]</f>
        <v>1077</v>
      </c>
      <c r="K1513" s="5">
        <f>(Sheet1[[#This Row],[policy_end_date]]-Sheet1[[#This Row],[policy_start_date]])/365</f>
        <v>2.9506849315068493</v>
      </c>
      <c r="L1513" s="2" t="str">
        <f>IF(Sheet1[[#This Row],[coverage_amount]]&lt;300000,"Low",IF(Sheet1[[#This Row],[coverage_amount]]&lt;700000,"Medium","High"))</f>
        <v>Low</v>
      </c>
      <c r="M1513" s="2" t="str">
        <f>IF(Sheet1[[#This Row],[annual_premium]]&lt;15000,"Low",IF(Sheet1[[#This Row],[annual_premium]]&lt;35000,"Medium","High"))</f>
        <v>High</v>
      </c>
      <c r="N1513" s="2">
        <f>YEAR(Sheet1[[#This Row],[policy_start_date]])</f>
        <v>2021</v>
      </c>
      <c r="O1513" s="2" t="str">
        <f>TEXT(Sheet1[[#This Row],[policy_start_date]],"mmm")</f>
        <v>Mar</v>
      </c>
      <c r="P1513" s="2" t="str">
        <f>"Q"&amp;ROUNDUP(MONTH(Sheet1[[#This Row],[policy_start_date]])/3,0)</f>
        <v>Q1</v>
      </c>
      <c r="Q1513" s="2">
        <f ca="1">DATEDIF(Sheet1[[#This Row],[policy_start_date]],TODAY(),"D")</f>
        <v>1959</v>
      </c>
      <c r="R1513" s="2">
        <f>YEAR(Sheet1[[#This Row],[policy_end_date]])</f>
        <v>2024</v>
      </c>
      <c r="S1513" s="2" t="str">
        <f>TEXT(Sheet1[[#This Row],[policy_end_date]],"mmm")</f>
        <v>Feb</v>
      </c>
      <c r="T1513" s="2" t="str">
        <f>IF(Sheet1[[#This Row],[status]]="Active","Active","Inactive")</f>
        <v>Inactive</v>
      </c>
      <c r="U1513" s="6">
        <f>Sheet1[[#This Row],[coverage_amount]]/Sheet1[[#This Row],[annual_premium]]</f>
        <v>4.7745730563500608</v>
      </c>
    </row>
    <row r="1514" spans="1:21" x14ac:dyDescent="0.3">
      <c r="A1514" s="2" t="s">
        <v>2945</v>
      </c>
      <c r="B1514" s="2" t="s">
        <v>1703</v>
      </c>
      <c r="C1514" s="2" t="s">
        <v>27</v>
      </c>
      <c r="D1514" s="51">
        <v>942353.07</v>
      </c>
      <c r="E1514" s="51">
        <v>36176.18</v>
      </c>
      <c r="F1514" s="1">
        <v>45264</v>
      </c>
      <c r="G1514" s="1">
        <v>45670</v>
      </c>
      <c r="H1514" s="2" t="s">
        <v>929</v>
      </c>
      <c r="I1514" s="2" t="s">
        <v>18</v>
      </c>
      <c r="J1514">
        <f>Sheet1[[#This Row],[policy_end_date]]-Sheet1[[#This Row],[policy_start_date]]</f>
        <v>406</v>
      </c>
      <c r="K1514" s="5">
        <f>(Sheet1[[#This Row],[policy_end_date]]-Sheet1[[#This Row],[policy_start_date]])/365</f>
        <v>1.1123287671232878</v>
      </c>
      <c r="L1514" s="2" t="str">
        <f>IF(Sheet1[[#This Row],[coverage_amount]]&lt;300000,"Low",IF(Sheet1[[#This Row],[coverage_amount]]&lt;700000,"Medium","High"))</f>
        <v>High</v>
      </c>
      <c r="M1514" s="2" t="str">
        <f>IF(Sheet1[[#This Row],[annual_premium]]&lt;15000,"Low",IF(Sheet1[[#This Row],[annual_premium]]&lt;35000,"Medium","High"))</f>
        <v>High</v>
      </c>
      <c r="N1514" s="2">
        <f>YEAR(Sheet1[[#This Row],[policy_start_date]])</f>
        <v>2023</v>
      </c>
      <c r="O1514" s="2" t="str">
        <f>TEXT(Sheet1[[#This Row],[policy_start_date]],"mmm")</f>
        <v>Dec</v>
      </c>
      <c r="P1514" s="2" t="str">
        <f>"Q"&amp;ROUNDUP(MONTH(Sheet1[[#This Row],[policy_start_date]])/3,0)</f>
        <v>Q4</v>
      </c>
      <c r="Q1514" s="2">
        <f ca="1">DATEDIF(Sheet1[[#This Row],[policy_start_date]],TODAY(),"D")</f>
        <v>968</v>
      </c>
      <c r="R1514" s="2">
        <f>YEAR(Sheet1[[#This Row],[policy_end_date]])</f>
        <v>2025</v>
      </c>
      <c r="S1514" s="2" t="str">
        <f>TEXT(Sheet1[[#This Row],[policy_end_date]],"mmm")</f>
        <v>Jan</v>
      </c>
      <c r="T1514" s="2" t="str">
        <f>IF(Sheet1[[#This Row],[status]]="Active","Active","Inactive")</f>
        <v>Inactive</v>
      </c>
      <c r="U1514" s="6">
        <f>Sheet1[[#This Row],[coverage_amount]]/Sheet1[[#This Row],[annual_premium]]</f>
        <v>26.048993287848521</v>
      </c>
    </row>
    <row r="1515" spans="1:21" x14ac:dyDescent="0.3">
      <c r="A1515" s="2" t="s">
        <v>2946</v>
      </c>
      <c r="B1515" s="2" t="s">
        <v>2947</v>
      </c>
      <c r="C1515" s="2" t="s">
        <v>35</v>
      </c>
      <c r="D1515" s="51">
        <v>889130.3</v>
      </c>
      <c r="E1515" s="51">
        <v>13393.66</v>
      </c>
      <c r="F1515" s="1">
        <v>44438</v>
      </c>
      <c r="G1515" s="1">
        <v>45134</v>
      </c>
      <c r="H1515" s="2" t="s">
        <v>808</v>
      </c>
      <c r="I1515" s="2" t="s">
        <v>18</v>
      </c>
      <c r="J1515">
        <f>Sheet1[[#This Row],[policy_end_date]]-Sheet1[[#This Row],[policy_start_date]]</f>
        <v>696</v>
      </c>
      <c r="K1515" s="5">
        <f>(Sheet1[[#This Row],[policy_end_date]]-Sheet1[[#This Row],[policy_start_date]])/365</f>
        <v>1.9068493150684931</v>
      </c>
      <c r="L1515" s="2" t="str">
        <f>IF(Sheet1[[#This Row],[coverage_amount]]&lt;300000,"Low",IF(Sheet1[[#This Row],[coverage_amount]]&lt;700000,"Medium","High"))</f>
        <v>High</v>
      </c>
      <c r="M1515" s="2" t="str">
        <f>IF(Sheet1[[#This Row],[annual_premium]]&lt;15000,"Low",IF(Sheet1[[#This Row],[annual_premium]]&lt;35000,"Medium","High"))</f>
        <v>Low</v>
      </c>
      <c r="N1515" s="2">
        <f>YEAR(Sheet1[[#This Row],[policy_start_date]])</f>
        <v>2021</v>
      </c>
      <c r="O1515" s="2" t="str">
        <f>TEXT(Sheet1[[#This Row],[policy_start_date]],"mmm")</f>
        <v>Aug</v>
      </c>
      <c r="P1515" s="2" t="str">
        <f>"Q"&amp;ROUNDUP(MONTH(Sheet1[[#This Row],[policy_start_date]])/3,0)</f>
        <v>Q3</v>
      </c>
      <c r="Q1515" s="2">
        <f ca="1">DATEDIF(Sheet1[[#This Row],[policy_start_date]],TODAY(),"D")</f>
        <v>1794</v>
      </c>
      <c r="R1515" s="2">
        <f>YEAR(Sheet1[[#This Row],[policy_end_date]])</f>
        <v>2023</v>
      </c>
      <c r="S1515" s="2" t="str">
        <f>TEXT(Sheet1[[#This Row],[policy_end_date]],"mmm")</f>
        <v>Jul</v>
      </c>
      <c r="T1515" s="2" t="str">
        <f>IF(Sheet1[[#This Row],[status]]="Active","Active","Inactive")</f>
        <v>Inactive</v>
      </c>
      <c r="U1515" s="6">
        <f>Sheet1[[#This Row],[coverage_amount]]/Sheet1[[#This Row],[annual_premium]]</f>
        <v>66.384416208863001</v>
      </c>
    </row>
    <row r="1516" spans="1:21" x14ac:dyDescent="0.3">
      <c r="A1516" s="2" t="s">
        <v>2948</v>
      </c>
      <c r="B1516" s="2" t="s">
        <v>250</v>
      </c>
      <c r="C1516" s="2" t="s">
        <v>27</v>
      </c>
      <c r="D1516" s="51">
        <v>813041.02</v>
      </c>
      <c r="E1516" s="51">
        <v>33192.39</v>
      </c>
      <c r="F1516" s="1">
        <v>44225</v>
      </c>
      <c r="G1516" s="1">
        <v>45402</v>
      </c>
      <c r="H1516" s="2" t="s">
        <v>32</v>
      </c>
      <c r="I1516" s="2" t="s">
        <v>29</v>
      </c>
      <c r="J1516">
        <f>Sheet1[[#This Row],[policy_end_date]]-Sheet1[[#This Row],[policy_start_date]]</f>
        <v>1177</v>
      </c>
      <c r="K1516" s="5">
        <f>(Sheet1[[#This Row],[policy_end_date]]-Sheet1[[#This Row],[policy_start_date]])/365</f>
        <v>3.2246575342465755</v>
      </c>
      <c r="L1516" s="2" t="str">
        <f>IF(Sheet1[[#This Row],[coverage_amount]]&lt;300000,"Low",IF(Sheet1[[#This Row],[coverage_amount]]&lt;700000,"Medium","High"))</f>
        <v>High</v>
      </c>
      <c r="M1516" s="2" t="str">
        <f>IF(Sheet1[[#This Row],[annual_premium]]&lt;15000,"Low",IF(Sheet1[[#This Row],[annual_premium]]&lt;35000,"Medium","High"))</f>
        <v>Medium</v>
      </c>
      <c r="N1516" s="2">
        <f>YEAR(Sheet1[[#This Row],[policy_start_date]])</f>
        <v>2021</v>
      </c>
      <c r="O1516" s="2" t="str">
        <f>TEXT(Sheet1[[#This Row],[policy_start_date]],"mmm")</f>
        <v>Jan</v>
      </c>
      <c r="P1516" s="2" t="str">
        <f>"Q"&amp;ROUNDUP(MONTH(Sheet1[[#This Row],[policy_start_date]])/3,0)</f>
        <v>Q1</v>
      </c>
      <c r="Q1516" s="2">
        <f ca="1">DATEDIF(Sheet1[[#This Row],[policy_start_date]],TODAY(),"D")</f>
        <v>2007</v>
      </c>
      <c r="R1516" s="2">
        <f>YEAR(Sheet1[[#This Row],[policy_end_date]])</f>
        <v>2024</v>
      </c>
      <c r="S1516" s="2" t="str">
        <f>TEXT(Sheet1[[#This Row],[policy_end_date]],"mmm")</f>
        <v>Apr</v>
      </c>
      <c r="T1516" s="2" t="str">
        <f>IF(Sheet1[[#This Row],[status]]="Active","Active","Inactive")</f>
        <v>Inactive</v>
      </c>
      <c r="U1516" s="6">
        <f>Sheet1[[#This Row],[coverage_amount]]/Sheet1[[#This Row],[annual_premium]]</f>
        <v>24.49480197117472</v>
      </c>
    </row>
    <row r="1517" spans="1:21" x14ac:dyDescent="0.3">
      <c r="A1517" s="2" t="s">
        <v>2949</v>
      </c>
      <c r="B1517" s="2" t="s">
        <v>2661</v>
      </c>
      <c r="C1517" s="2" t="s">
        <v>35</v>
      </c>
      <c r="D1517" s="51">
        <v>710091.56</v>
      </c>
      <c r="E1517" s="51">
        <v>4640.29</v>
      </c>
      <c r="F1517" s="1">
        <v>44366</v>
      </c>
      <c r="G1517" s="1">
        <v>45796</v>
      </c>
      <c r="H1517" s="2" t="s">
        <v>281</v>
      </c>
      <c r="I1517" s="2" t="s">
        <v>29</v>
      </c>
      <c r="J1517">
        <f>Sheet1[[#This Row],[policy_end_date]]-Sheet1[[#This Row],[policy_start_date]]</f>
        <v>1430</v>
      </c>
      <c r="K1517" s="5">
        <f>(Sheet1[[#This Row],[policy_end_date]]-Sheet1[[#This Row],[policy_start_date]])/365</f>
        <v>3.9178082191780823</v>
      </c>
      <c r="L1517" s="2" t="str">
        <f>IF(Sheet1[[#This Row],[coverage_amount]]&lt;300000,"Low",IF(Sheet1[[#This Row],[coverage_amount]]&lt;700000,"Medium","High"))</f>
        <v>High</v>
      </c>
      <c r="M1517" s="2" t="str">
        <f>IF(Sheet1[[#This Row],[annual_premium]]&lt;15000,"Low",IF(Sheet1[[#This Row],[annual_premium]]&lt;35000,"Medium","High"))</f>
        <v>Low</v>
      </c>
      <c r="N1517" s="2">
        <f>YEAR(Sheet1[[#This Row],[policy_start_date]])</f>
        <v>2021</v>
      </c>
      <c r="O1517" s="2" t="str">
        <f>TEXT(Sheet1[[#This Row],[policy_start_date]],"mmm")</f>
        <v>Jun</v>
      </c>
      <c r="P1517" s="2" t="str">
        <f>"Q"&amp;ROUNDUP(MONTH(Sheet1[[#This Row],[policy_start_date]])/3,0)</f>
        <v>Q2</v>
      </c>
      <c r="Q1517" s="2">
        <f ca="1">DATEDIF(Sheet1[[#This Row],[policy_start_date]],TODAY(),"D")</f>
        <v>1866</v>
      </c>
      <c r="R1517" s="2">
        <f>YEAR(Sheet1[[#This Row],[policy_end_date]])</f>
        <v>2025</v>
      </c>
      <c r="S1517" s="2" t="str">
        <f>TEXT(Sheet1[[#This Row],[policy_end_date]],"mmm")</f>
        <v>May</v>
      </c>
      <c r="T1517" s="2" t="str">
        <f>IF(Sheet1[[#This Row],[status]]="Active","Active","Inactive")</f>
        <v>Inactive</v>
      </c>
      <c r="U1517" s="6">
        <f>Sheet1[[#This Row],[coverage_amount]]/Sheet1[[#This Row],[annual_premium]]</f>
        <v>153.02740992481074</v>
      </c>
    </row>
    <row r="1518" spans="1:21" x14ac:dyDescent="0.3">
      <c r="A1518" s="2" t="s">
        <v>2950</v>
      </c>
      <c r="B1518" s="2" t="s">
        <v>2951</v>
      </c>
      <c r="C1518" s="2" t="s">
        <v>39</v>
      </c>
      <c r="D1518" s="51">
        <v>456604.08</v>
      </c>
      <c r="E1518" s="51">
        <v>22132.79</v>
      </c>
      <c r="F1518" s="1">
        <v>44878</v>
      </c>
      <c r="G1518" s="1">
        <v>44906</v>
      </c>
      <c r="H1518" s="2" t="s">
        <v>2524</v>
      </c>
      <c r="I1518" s="2" t="s">
        <v>18</v>
      </c>
      <c r="J1518">
        <f>Sheet1[[#This Row],[policy_end_date]]-Sheet1[[#This Row],[policy_start_date]]</f>
        <v>28</v>
      </c>
      <c r="K1518" s="5">
        <f>(Sheet1[[#This Row],[policy_end_date]]-Sheet1[[#This Row],[policy_start_date]])/365</f>
        <v>7.6712328767123292E-2</v>
      </c>
      <c r="L1518" s="2" t="str">
        <f>IF(Sheet1[[#This Row],[coverage_amount]]&lt;300000,"Low",IF(Sheet1[[#This Row],[coverage_amount]]&lt;700000,"Medium","High"))</f>
        <v>Medium</v>
      </c>
      <c r="M1518" s="2" t="str">
        <f>IF(Sheet1[[#This Row],[annual_premium]]&lt;15000,"Low",IF(Sheet1[[#This Row],[annual_premium]]&lt;35000,"Medium","High"))</f>
        <v>Medium</v>
      </c>
      <c r="N1518" s="2">
        <f>YEAR(Sheet1[[#This Row],[policy_start_date]])</f>
        <v>2022</v>
      </c>
      <c r="O1518" s="2" t="str">
        <f>TEXT(Sheet1[[#This Row],[policy_start_date]],"mmm")</f>
        <v>Nov</v>
      </c>
      <c r="P1518" s="2" t="str">
        <f>"Q"&amp;ROUNDUP(MONTH(Sheet1[[#This Row],[policy_start_date]])/3,0)</f>
        <v>Q4</v>
      </c>
      <c r="Q1518" s="2">
        <f ca="1">DATEDIF(Sheet1[[#This Row],[policy_start_date]],TODAY(),"D")</f>
        <v>1354</v>
      </c>
      <c r="R1518" s="2">
        <f>YEAR(Sheet1[[#This Row],[policy_end_date]])</f>
        <v>2022</v>
      </c>
      <c r="S1518" s="2" t="str">
        <f>TEXT(Sheet1[[#This Row],[policy_end_date]],"mmm")</f>
        <v>Dec</v>
      </c>
      <c r="T1518" s="2" t="str">
        <f>IF(Sheet1[[#This Row],[status]]="Active","Active","Inactive")</f>
        <v>Inactive</v>
      </c>
      <c r="U1518" s="6">
        <f>Sheet1[[#This Row],[coverage_amount]]/Sheet1[[#This Row],[annual_premium]]</f>
        <v>20.630208843982164</v>
      </c>
    </row>
    <row r="1519" spans="1:21" x14ac:dyDescent="0.3">
      <c r="A1519" s="2" t="s">
        <v>2952</v>
      </c>
      <c r="B1519" s="2" t="s">
        <v>2953</v>
      </c>
      <c r="C1519" s="2" t="s">
        <v>39</v>
      </c>
      <c r="D1519" s="51">
        <v>423923.31</v>
      </c>
      <c r="E1519" s="51">
        <v>29576.61</v>
      </c>
      <c r="F1519" s="1">
        <v>44774</v>
      </c>
      <c r="G1519" s="1">
        <v>44873</v>
      </c>
      <c r="H1519" s="2" t="s">
        <v>1449</v>
      </c>
      <c r="I1519" s="2" t="s">
        <v>13</v>
      </c>
      <c r="J1519">
        <f>Sheet1[[#This Row],[policy_end_date]]-Sheet1[[#This Row],[policy_start_date]]</f>
        <v>99</v>
      </c>
      <c r="K1519" s="5">
        <f>(Sheet1[[#This Row],[policy_end_date]]-Sheet1[[#This Row],[policy_start_date]])/365</f>
        <v>0.27123287671232876</v>
      </c>
      <c r="L1519" s="2" t="str">
        <f>IF(Sheet1[[#This Row],[coverage_amount]]&lt;300000,"Low",IF(Sheet1[[#This Row],[coverage_amount]]&lt;700000,"Medium","High"))</f>
        <v>Medium</v>
      </c>
      <c r="M1519" s="2" t="str">
        <f>IF(Sheet1[[#This Row],[annual_premium]]&lt;15000,"Low",IF(Sheet1[[#This Row],[annual_premium]]&lt;35000,"Medium","High"))</f>
        <v>Medium</v>
      </c>
      <c r="N1519" s="2">
        <f>YEAR(Sheet1[[#This Row],[policy_start_date]])</f>
        <v>2022</v>
      </c>
      <c r="O1519" s="2" t="str">
        <f>TEXT(Sheet1[[#This Row],[policy_start_date]],"mmm")</f>
        <v>Aug</v>
      </c>
      <c r="P1519" s="2" t="str">
        <f>"Q"&amp;ROUNDUP(MONTH(Sheet1[[#This Row],[policy_start_date]])/3,0)</f>
        <v>Q3</v>
      </c>
      <c r="Q1519" s="2">
        <f ca="1">DATEDIF(Sheet1[[#This Row],[policy_start_date]],TODAY(),"D")</f>
        <v>1458</v>
      </c>
      <c r="R1519" s="2">
        <f>YEAR(Sheet1[[#This Row],[policy_end_date]])</f>
        <v>2022</v>
      </c>
      <c r="S1519" s="2" t="str">
        <f>TEXT(Sheet1[[#This Row],[policy_end_date]],"mmm")</f>
        <v>Nov</v>
      </c>
      <c r="T1519" s="2" t="str">
        <f>IF(Sheet1[[#This Row],[status]]="Active","Active","Inactive")</f>
        <v>Active</v>
      </c>
      <c r="U1519" s="6">
        <f>Sheet1[[#This Row],[coverage_amount]]/Sheet1[[#This Row],[annual_premium]]</f>
        <v>14.333059468275776</v>
      </c>
    </row>
    <row r="1520" spans="1:21" x14ac:dyDescent="0.3">
      <c r="A1520" s="2" t="s">
        <v>2954</v>
      </c>
      <c r="B1520" s="2" t="s">
        <v>250</v>
      </c>
      <c r="C1520" s="2" t="s">
        <v>39</v>
      </c>
      <c r="D1520" s="51">
        <v>262469.01</v>
      </c>
      <c r="E1520" s="51">
        <v>32508.95</v>
      </c>
      <c r="F1520" s="1">
        <v>45146</v>
      </c>
      <c r="G1520" s="1">
        <v>45249</v>
      </c>
      <c r="H1520" s="2" t="s">
        <v>134</v>
      </c>
      <c r="I1520" s="2" t="s">
        <v>18</v>
      </c>
      <c r="J1520">
        <f>Sheet1[[#This Row],[policy_end_date]]-Sheet1[[#This Row],[policy_start_date]]</f>
        <v>103</v>
      </c>
      <c r="K1520" s="5">
        <f>(Sheet1[[#This Row],[policy_end_date]]-Sheet1[[#This Row],[policy_start_date]])/365</f>
        <v>0.28219178082191781</v>
      </c>
      <c r="L1520" s="2" t="str">
        <f>IF(Sheet1[[#This Row],[coverage_amount]]&lt;300000,"Low",IF(Sheet1[[#This Row],[coverage_amount]]&lt;700000,"Medium","High"))</f>
        <v>Low</v>
      </c>
      <c r="M1520" s="2" t="str">
        <f>IF(Sheet1[[#This Row],[annual_premium]]&lt;15000,"Low",IF(Sheet1[[#This Row],[annual_premium]]&lt;35000,"Medium","High"))</f>
        <v>Medium</v>
      </c>
      <c r="N1520" s="2">
        <f>YEAR(Sheet1[[#This Row],[policy_start_date]])</f>
        <v>2023</v>
      </c>
      <c r="O1520" s="2" t="str">
        <f>TEXT(Sheet1[[#This Row],[policy_start_date]],"mmm")</f>
        <v>Aug</v>
      </c>
      <c r="P1520" s="2" t="str">
        <f>"Q"&amp;ROUNDUP(MONTH(Sheet1[[#This Row],[policy_start_date]])/3,0)</f>
        <v>Q3</v>
      </c>
      <c r="Q1520" s="2">
        <f ca="1">DATEDIF(Sheet1[[#This Row],[policy_start_date]],TODAY(),"D")</f>
        <v>1086</v>
      </c>
      <c r="R1520" s="2">
        <f>YEAR(Sheet1[[#This Row],[policy_end_date]])</f>
        <v>2023</v>
      </c>
      <c r="S1520" s="2" t="str">
        <f>TEXT(Sheet1[[#This Row],[policy_end_date]],"mmm")</f>
        <v>Nov</v>
      </c>
      <c r="T1520" s="2" t="str">
        <f>IF(Sheet1[[#This Row],[status]]="Active","Active","Inactive")</f>
        <v>Inactive</v>
      </c>
      <c r="U1520" s="6">
        <f>Sheet1[[#This Row],[coverage_amount]]/Sheet1[[#This Row],[annual_premium]]</f>
        <v>8.073746152982487</v>
      </c>
    </row>
    <row r="1521" spans="1:21" x14ac:dyDescent="0.3">
      <c r="A1521" s="2" t="s">
        <v>2955</v>
      </c>
      <c r="B1521" s="2" t="s">
        <v>604</v>
      </c>
      <c r="C1521" s="2" t="s">
        <v>11</v>
      </c>
      <c r="D1521" s="51">
        <v>334022.56</v>
      </c>
      <c r="E1521" s="51">
        <v>28161.31</v>
      </c>
      <c r="F1521" s="1">
        <v>44364</v>
      </c>
      <c r="G1521" s="1">
        <v>44897</v>
      </c>
      <c r="H1521" s="2" t="s">
        <v>881</v>
      </c>
      <c r="I1521" s="2" t="s">
        <v>29</v>
      </c>
      <c r="J1521">
        <f>Sheet1[[#This Row],[policy_end_date]]-Sheet1[[#This Row],[policy_start_date]]</f>
        <v>533</v>
      </c>
      <c r="K1521" s="5">
        <f>(Sheet1[[#This Row],[policy_end_date]]-Sheet1[[#This Row],[policy_start_date]])/365</f>
        <v>1.4602739726027398</v>
      </c>
      <c r="L1521" s="2" t="str">
        <f>IF(Sheet1[[#This Row],[coverage_amount]]&lt;300000,"Low",IF(Sheet1[[#This Row],[coverage_amount]]&lt;700000,"Medium","High"))</f>
        <v>Medium</v>
      </c>
      <c r="M1521" s="2" t="str">
        <f>IF(Sheet1[[#This Row],[annual_premium]]&lt;15000,"Low",IF(Sheet1[[#This Row],[annual_premium]]&lt;35000,"Medium","High"))</f>
        <v>Medium</v>
      </c>
      <c r="N1521" s="2">
        <f>YEAR(Sheet1[[#This Row],[policy_start_date]])</f>
        <v>2021</v>
      </c>
      <c r="O1521" s="2" t="str">
        <f>TEXT(Sheet1[[#This Row],[policy_start_date]],"mmm")</f>
        <v>Jun</v>
      </c>
      <c r="P1521" s="2" t="str">
        <f>"Q"&amp;ROUNDUP(MONTH(Sheet1[[#This Row],[policy_start_date]])/3,0)</f>
        <v>Q2</v>
      </c>
      <c r="Q1521" s="2">
        <f ca="1">DATEDIF(Sheet1[[#This Row],[policy_start_date]],TODAY(),"D")</f>
        <v>1868</v>
      </c>
      <c r="R1521" s="2">
        <f>YEAR(Sheet1[[#This Row],[policy_end_date]])</f>
        <v>2022</v>
      </c>
      <c r="S1521" s="2" t="str">
        <f>TEXT(Sheet1[[#This Row],[policy_end_date]],"mmm")</f>
        <v>Dec</v>
      </c>
      <c r="T1521" s="2" t="str">
        <f>IF(Sheet1[[#This Row],[status]]="Active","Active","Inactive")</f>
        <v>Inactive</v>
      </c>
      <c r="U1521" s="6">
        <f>Sheet1[[#This Row],[coverage_amount]]/Sheet1[[#This Row],[annual_premium]]</f>
        <v>11.861044816452075</v>
      </c>
    </row>
    <row r="1522" spans="1:21" x14ac:dyDescent="0.3">
      <c r="A1522" s="2" t="s">
        <v>2956</v>
      </c>
      <c r="B1522" s="2" t="s">
        <v>754</v>
      </c>
      <c r="C1522" s="2" t="s">
        <v>11</v>
      </c>
      <c r="D1522" s="51">
        <v>835463.3</v>
      </c>
      <c r="E1522" s="51">
        <v>20419.650000000001</v>
      </c>
      <c r="F1522" s="1">
        <v>44840</v>
      </c>
      <c r="G1522" s="1">
        <v>44894</v>
      </c>
      <c r="H1522" s="2" t="s">
        <v>559</v>
      </c>
      <c r="I1522" s="2" t="s">
        <v>18</v>
      </c>
      <c r="J1522">
        <f>Sheet1[[#This Row],[policy_end_date]]-Sheet1[[#This Row],[policy_start_date]]</f>
        <v>54</v>
      </c>
      <c r="K1522" s="5">
        <f>(Sheet1[[#This Row],[policy_end_date]]-Sheet1[[#This Row],[policy_start_date]])/365</f>
        <v>0.14794520547945206</v>
      </c>
      <c r="L1522" s="2" t="str">
        <f>IF(Sheet1[[#This Row],[coverage_amount]]&lt;300000,"Low",IF(Sheet1[[#This Row],[coverage_amount]]&lt;700000,"Medium","High"))</f>
        <v>High</v>
      </c>
      <c r="M1522" s="2" t="str">
        <f>IF(Sheet1[[#This Row],[annual_premium]]&lt;15000,"Low",IF(Sheet1[[#This Row],[annual_premium]]&lt;35000,"Medium","High"))</f>
        <v>Medium</v>
      </c>
      <c r="N1522" s="2">
        <f>YEAR(Sheet1[[#This Row],[policy_start_date]])</f>
        <v>2022</v>
      </c>
      <c r="O1522" s="2" t="str">
        <f>TEXT(Sheet1[[#This Row],[policy_start_date]],"mmm")</f>
        <v>Oct</v>
      </c>
      <c r="P1522" s="2" t="str">
        <f>"Q"&amp;ROUNDUP(MONTH(Sheet1[[#This Row],[policy_start_date]])/3,0)</f>
        <v>Q4</v>
      </c>
      <c r="Q1522" s="2">
        <f ca="1">DATEDIF(Sheet1[[#This Row],[policy_start_date]],TODAY(),"D")</f>
        <v>1392</v>
      </c>
      <c r="R1522" s="2">
        <f>YEAR(Sheet1[[#This Row],[policy_end_date]])</f>
        <v>2022</v>
      </c>
      <c r="S1522" s="2" t="str">
        <f>TEXT(Sheet1[[#This Row],[policy_end_date]],"mmm")</f>
        <v>Nov</v>
      </c>
      <c r="T1522" s="2" t="str">
        <f>IF(Sheet1[[#This Row],[status]]="Active","Active","Inactive")</f>
        <v>Inactive</v>
      </c>
      <c r="U1522" s="6">
        <f>Sheet1[[#This Row],[coverage_amount]]/Sheet1[[#This Row],[annual_premium]]</f>
        <v>40.914672876371533</v>
      </c>
    </row>
    <row r="1523" spans="1:21" x14ac:dyDescent="0.3">
      <c r="A1523" s="2" t="s">
        <v>2957</v>
      </c>
      <c r="B1523" s="2" t="s">
        <v>2958</v>
      </c>
      <c r="C1523" s="2" t="s">
        <v>11</v>
      </c>
      <c r="D1523" s="51">
        <v>880818.56</v>
      </c>
      <c r="E1523" s="51">
        <v>26424.12</v>
      </c>
      <c r="F1523" s="1">
        <v>45338</v>
      </c>
      <c r="G1523" s="1">
        <v>45626</v>
      </c>
      <c r="H1523" s="2" t="s">
        <v>2511</v>
      </c>
      <c r="I1523" s="2" t="s">
        <v>13</v>
      </c>
      <c r="J1523">
        <f>Sheet1[[#This Row],[policy_end_date]]-Sheet1[[#This Row],[policy_start_date]]</f>
        <v>288</v>
      </c>
      <c r="K1523" s="5">
        <f>(Sheet1[[#This Row],[policy_end_date]]-Sheet1[[#This Row],[policy_start_date]])/365</f>
        <v>0.78904109589041094</v>
      </c>
      <c r="L1523" s="2" t="str">
        <f>IF(Sheet1[[#This Row],[coverage_amount]]&lt;300000,"Low",IF(Sheet1[[#This Row],[coverage_amount]]&lt;700000,"Medium","High"))</f>
        <v>High</v>
      </c>
      <c r="M1523" s="2" t="str">
        <f>IF(Sheet1[[#This Row],[annual_premium]]&lt;15000,"Low",IF(Sheet1[[#This Row],[annual_premium]]&lt;35000,"Medium","High"))</f>
        <v>Medium</v>
      </c>
      <c r="N1523" s="2">
        <f>YEAR(Sheet1[[#This Row],[policy_start_date]])</f>
        <v>2024</v>
      </c>
      <c r="O1523" s="2" t="str">
        <f>TEXT(Sheet1[[#This Row],[policy_start_date]],"mmm")</f>
        <v>Feb</v>
      </c>
      <c r="P1523" s="2" t="str">
        <f>"Q"&amp;ROUNDUP(MONTH(Sheet1[[#This Row],[policy_start_date]])/3,0)</f>
        <v>Q1</v>
      </c>
      <c r="Q1523" s="2">
        <f ca="1">DATEDIF(Sheet1[[#This Row],[policy_start_date]],TODAY(),"D")</f>
        <v>894</v>
      </c>
      <c r="R1523" s="2">
        <f>YEAR(Sheet1[[#This Row],[policy_end_date]])</f>
        <v>2024</v>
      </c>
      <c r="S1523" s="2" t="str">
        <f>TEXT(Sheet1[[#This Row],[policy_end_date]],"mmm")</f>
        <v>Nov</v>
      </c>
      <c r="T1523" s="2" t="str">
        <f>IF(Sheet1[[#This Row],[status]]="Active","Active","Inactive")</f>
        <v>Active</v>
      </c>
      <c r="U1523" s="6">
        <f>Sheet1[[#This Row],[coverage_amount]]/Sheet1[[#This Row],[annual_premium]]</f>
        <v>33.333884345060504</v>
      </c>
    </row>
    <row r="1524" spans="1:21" x14ac:dyDescent="0.3">
      <c r="A1524" s="2" t="s">
        <v>2959</v>
      </c>
      <c r="B1524" s="2" t="s">
        <v>2325</v>
      </c>
      <c r="C1524" s="2" t="s">
        <v>27</v>
      </c>
      <c r="D1524" s="51">
        <v>655228.96</v>
      </c>
      <c r="E1524" s="51">
        <v>10581.69</v>
      </c>
      <c r="F1524" s="1">
        <v>45495</v>
      </c>
      <c r="G1524" s="1">
        <v>45509</v>
      </c>
      <c r="H1524" s="2" t="s">
        <v>105</v>
      </c>
      <c r="I1524" s="2" t="s">
        <v>18</v>
      </c>
      <c r="J1524">
        <f>Sheet1[[#This Row],[policy_end_date]]-Sheet1[[#This Row],[policy_start_date]]</f>
        <v>14</v>
      </c>
      <c r="K1524" s="5">
        <f>(Sheet1[[#This Row],[policy_end_date]]-Sheet1[[#This Row],[policy_start_date]])/365</f>
        <v>3.8356164383561646E-2</v>
      </c>
      <c r="L1524" s="2" t="str">
        <f>IF(Sheet1[[#This Row],[coverage_amount]]&lt;300000,"Low",IF(Sheet1[[#This Row],[coverage_amount]]&lt;700000,"Medium","High"))</f>
        <v>Medium</v>
      </c>
      <c r="M1524" s="2" t="str">
        <f>IF(Sheet1[[#This Row],[annual_premium]]&lt;15000,"Low",IF(Sheet1[[#This Row],[annual_premium]]&lt;35000,"Medium","High"))</f>
        <v>Low</v>
      </c>
      <c r="N1524" s="2">
        <f>YEAR(Sheet1[[#This Row],[policy_start_date]])</f>
        <v>2024</v>
      </c>
      <c r="O1524" s="2" t="str">
        <f>TEXT(Sheet1[[#This Row],[policy_start_date]],"mmm")</f>
        <v>Jul</v>
      </c>
      <c r="P1524" s="2" t="str">
        <f>"Q"&amp;ROUNDUP(MONTH(Sheet1[[#This Row],[policy_start_date]])/3,0)</f>
        <v>Q3</v>
      </c>
      <c r="Q1524" s="2">
        <f ca="1">DATEDIF(Sheet1[[#This Row],[policy_start_date]],TODAY(),"D")</f>
        <v>737</v>
      </c>
      <c r="R1524" s="2">
        <f>YEAR(Sheet1[[#This Row],[policy_end_date]])</f>
        <v>2024</v>
      </c>
      <c r="S1524" s="2" t="str">
        <f>TEXT(Sheet1[[#This Row],[policy_end_date]],"mmm")</f>
        <v>Aug</v>
      </c>
      <c r="T1524" s="2" t="str">
        <f>IF(Sheet1[[#This Row],[status]]="Active","Active","Inactive")</f>
        <v>Inactive</v>
      </c>
      <c r="U1524" s="6">
        <f>Sheet1[[#This Row],[coverage_amount]]/Sheet1[[#This Row],[annual_premium]]</f>
        <v>61.921012617077231</v>
      </c>
    </row>
    <row r="1525" spans="1:21" x14ac:dyDescent="0.3">
      <c r="A1525" s="2" t="s">
        <v>2960</v>
      </c>
      <c r="B1525" s="2" t="s">
        <v>2961</v>
      </c>
      <c r="C1525" s="2" t="s">
        <v>39</v>
      </c>
      <c r="D1525" s="51">
        <v>737278.46</v>
      </c>
      <c r="E1525" s="51">
        <v>32243.13</v>
      </c>
      <c r="F1525" s="1">
        <v>45021</v>
      </c>
      <c r="G1525" s="1">
        <v>45819</v>
      </c>
      <c r="H1525" s="2" t="s">
        <v>58</v>
      </c>
      <c r="I1525" s="2" t="s">
        <v>18</v>
      </c>
      <c r="J1525">
        <f>Sheet1[[#This Row],[policy_end_date]]-Sheet1[[#This Row],[policy_start_date]]</f>
        <v>798</v>
      </c>
      <c r="K1525" s="5">
        <f>(Sheet1[[#This Row],[policy_end_date]]-Sheet1[[#This Row],[policy_start_date]])/365</f>
        <v>2.1863013698630138</v>
      </c>
      <c r="L1525" s="2" t="str">
        <f>IF(Sheet1[[#This Row],[coverage_amount]]&lt;300000,"Low",IF(Sheet1[[#This Row],[coverage_amount]]&lt;700000,"Medium","High"))</f>
        <v>High</v>
      </c>
      <c r="M1525" s="2" t="str">
        <f>IF(Sheet1[[#This Row],[annual_premium]]&lt;15000,"Low",IF(Sheet1[[#This Row],[annual_premium]]&lt;35000,"Medium","High"))</f>
        <v>Medium</v>
      </c>
      <c r="N1525" s="2">
        <f>YEAR(Sheet1[[#This Row],[policy_start_date]])</f>
        <v>2023</v>
      </c>
      <c r="O1525" s="2" t="str">
        <f>TEXT(Sheet1[[#This Row],[policy_start_date]],"mmm")</f>
        <v>Apr</v>
      </c>
      <c r="P1525" s="2" t="str">
        <f>"Q"&amp;ROUNDUP(MONTH(Sheet1[[#This Row],[policy_start_date]])/3,0)</f>
        <v>Q2</v>
      </c>
      <c r="Q1525" s="2">
        <f ca="1">DATEDIF(Sheet1[[#This Row],[policy_start_date]],TODAY(),"D")</f>
        <v>1211</v>
      </c>
      <c r="R1525" s="2">
        <f>YEAR(Sheet1[[#This Row],[policy_end_date]])</f>
        <v>2025</v>
      </c>
      <c r="S1525" s="2" t="str">
        <f>TEXT(Sheet1[[#This Row],[policy_end_date]],"mmm")</f>
        <v>Jun</v>
      </c>
      <c r="T1525" s="2" t="str">
        <f>IF(Sheet1[[#This Row],[status]]="Active","Active","Inactive")</f>
        <v>Inactive</v>
      </c>
      <c r="U1525" s="6">
        <f>Sheet1[[#This Row],[coverage_amount]]/Sheet1[[#This Row],[annual_premium]]</f>
        <v>22.866218633240628</v>
      </c>
    </row>
    <row r="1526" spans="1:21" x14ac:dyDescent="0.3">
      <c r="A1526" s="2" t="s">
        <v>2962</v>
      </c>
      <c r="B1526" s="2" t="s">
        <v>2963</v>
      </c>
      <c r="C1526" s="2" t="s">
        <v>16</v>
      </c>
      <c r="D1526" s="51">
        <v>685650.97</v>
      </c>
      <c r="E1526" s="51">
        <v>47261.31</v>
      </c>
      <c r="F1526" s="1">
        <v>44571</v>
      </c>
      <c r="G1526" s="1">
        <v>44853</v>
      </c>
      <c r="H1526" s="2" t="s">
        <v>36</v>
      </c>
      <c r="I1526" s="2" t="s">
        <v>13</v>
      </c>
      <c r="J1526">
        <f>Sheet1[[#This Row],[policy_end_date]]-Sheet1[[#This Row],[policy_start_date]]</f>
        <v>282</v>
      </c>
      <c r="K1526" s="5">
        <f>(Sheet1[[#This Row],[policy_end_date]]-Sheet1[[#This Row],[policy_start_date]])/365</f>
        <v>0.77260273972602744</v>
      </c>
      <c r="L1526" s="2" t="str">
        <f>IF(Sheet1[[#This Row],[coverage_amount]]&lt;300000,"Low",IF(Sheet1[[#This Row],[coverage_amount]]&lt;700000,"Medium","High"))</f>
        <v>Medium</v>
      </c>
      <c r="M1526" s="2" t="str">
        <f>IF(Sheet1[[#This Row],[annual_premium]]&lt;15000,"Low",IF(Sheet1[[#This Row],[annual_premium]]&lt;35000,"Medium","High"))</f>
        <v>High</v>
      </c>
      <c r="N1526" s="2">
        <f>YEAR(Sheet1[[#This Row],[policy_start_date]])</f>
        <v>2022</v>
      </c>
      <c r="O1526" s="2" t="str">
        <f>TEXT(Sheet1[[#This Row],[policy_start_date]],"mmm")</f>
        <v>Jan</v>
      </c>
      <c r="P1526" s="2" t="str">
        <f>"Q"&amp;ROUNDUP(MONTH(Sheet1[[#This Row],[policy_start_date]])/3,0)</f>
        <v>Q1</v>
      </c>
      <c r="Q1526" s="2">
        <f ca="1">DATEDIF(Sheet1[[#This Row],[policy_start_date]],TODAY(),"D")</f>
        <v>1661</v>
      </c>
      <c r="R1526" s="2">
        <f>YEAR(Sheet1[[#This Row],[policy_end_date]])</f>
        <v>2022</v>
      </c>
      <c r="S1526" s="2" t="str">
        <f>TEXT(Sheet1[[#This Row],[policy_end_date]],"mmm")</f>
        <v>Oct</v>
      </c>
      <c r="T1526" s="2" t="str">
        <f>IF(Sheet1[[#This Row],[status]]="Active","Active","Inactive")</f>
        <v>Active</v>
      </c>
      <c r="U1526" s="6">
        <f>Sheet1[[#This Row],[coverage_amount]]/Sheet1[[#This Row],[annual_premium]]</f>
        <v>14.507659013260529</v>
      </c>
    </row>
    <row r="1527" spans="1:21" x14ac:dyDescent="0.3">
      <c r="A1527" s="2" t="s">
        <v>2964</v>
      </c>
      <c r="B1527" s="2" t="s">
        <v>1199</v>
      </c>
      <c r="C1527" s="2" t="s">
        <v>35</v>
      </c>
      <c r="D1527" s="51">
        <v>650389.59</v>
      </c>
      <c r="E1527" s="51">
        <v>39850.75</v>
      </c>
      <c r="F1527" s="1">
        <v>44067</v>
      </c>
      <c r="G1527" s="1">
        <v>45209</v>
      </c>
      <c r="H1527" s="2" t="s">
        <v>723</v>
      </c>
      <c r="I1527" s="2" t="s">
        <v>18</v>
      </c>
      <c r="J1527">
        <f>Sheet1[[#This Row],[policy_end_date]]-Sheet1[[#This Row],[policy_start_date]]</f>
        <v>1142</v>
      </c>
      <c r="K1527" s="5">
        <f>(Sheet1[[#This Row],[policy_end_date]]-Sheet1[[#This Row],[policy_start_date]])/365</f>
        <v>3.128767123287671</v>
      </c>
      <c r="L1527" s="2" t="str">
        <f>IF(Sheet1[[#This Row],[coverage_amount]]&lt;300000,"Low",IF(Sheet1[[#This Row],[coverage_amount]]&lt;700000,"Medium","High"))</f>
        <v>Medium</v>
      </c>
      <c r="M1527" s="2" t="str">
        <f>IF(Sheet1[[#This Row],[annual_premium]]&lt;15000,"Low",IF(Sheet1[[#This Row],[annual_premium]]&lt;35000,"Medium","High"))</f>
        <v>High</v>
      </c>
      <c r="N1527" s="2">
        <f>YEAR(Sheet1[[#This Row],[policy_start_date]])</f>
        <v>2020</v>
      </c>
      <c r="O1527" s="2" t="str">
        <f>TEXT(Sheet1[[#This Row],[policy_start_date]],"mmm")</f>
        <v>Aug</v>
      </c>
      <c r="P1527" s="2" t="str">
        <f>"Q"&amp;ROUNDUP(MONTH(Sheet1[[#This Row],[policy_start_date]])/3,0)</f>
        <v>Q3</v>
      </c>
      <c r="Q1527" s="2">
        <f ca="1">DATEDIF(Sheet1[[#This Row],[policy_start_date]],TODAY(),"D")</f>
        <v>2165</v>
      </c>
      <c r="R1527" s="2">
        <f>YEAR(Sheet1[[#This Row],[policy_end_date]])</f>
        <v>2023</v>
      </c>
      <c r="S1527" s="2" t="str">
        <f>TEXT(Sheet1[[#This Row],[policy_end_date]],"mmm")</f>
        <v>Oct</v>
      </c>
      <c r="T1527" s="2" t="str">
        <f>IF(Sheet1[[#This Row],[status]]="Active","Active","Inactive")</f>
        <v>Inactive</v>
      </c>
      <c r="U1527" s="6">
        <f>Sheet1[[#This Row],[coverage_amount]]/Sheet1[[#This Row],[annual_premium]]</f>
        <v>16.320636123535941</v>
      </c>
    </row>
    <row r="1528" spans="1:21" x14ac:dyDescent="0.3">
      <c r="A1528" s="2" t="s">
        <v>2965</v>
      </c>
      <c r="B1528" s="2" t="s">
        <v>1929</v>
      </c>
      <c r="C1528" s="2" t="s">
        <v>16</v>
      </c>
      <c r="D1528" s="51">
        <v>468534.61</v>
      </c>
      <c r="E1528" s="51">
        <v>32421.11</v>
      </c>
      <c r="F1528" s="1">
        <v>44694</v>
      </c>
      <c r="G1528" s="1">
        <v>44887</v>
      </c>
      <c r="H1528" s="2" t="s">
        <v>284</v>
      </c>
      <c r="I1528" s="2" t="s">
        <v>13</v>
      </c>
      <c r="J1528">
        <f>Sheet1[[#This Row],[policy_end_date]]-Sheet1[[#This Row],[policy_start_date]]</f>
        <v>193</v>
      </c>
      <c r="K1528" s="5">
        <f>(Sheet1[[#This Row],[policy_end_date]]-Sheet1[[#This Row],[policy_start_date]])/365</f>
        <v>0.52876712328767128</v>
      </c>
      <c r="L1528" s="2" t="str">
        <f>IF(Sheet1[[#This Row],[coverage_amount]]&lt;300000,"Low",IF(Sheet1[[#This Row],[coverage_amount]]&lt;700000,"Medium","High"))</f>
        <v>Medium</v>
      </c>
      <c r="M1528" s="2" t="str">
        <f>IF(Sheet1[[#This Row],[annual_premium]]&lt;15000,"Low",IF(Sheet1[[#This Row],[annual_premium]]&lt;35000,"Medium","High"))</f>
        <v>Medium</v>
      </c>
      <c r="N1528" s="2">
        <f>YEAR(Sheet1[[#This Row],[policy_start_date]])</f>
        <v>2022</v>
      </c>
      <c r="O1528" s="2" t="str">
        <f>TEXT(Sheet1[[#This Row],[policy_start_date]],"mmm")</f>
        <v>May</v>
      </c>
      <c r="P1528" s="2" t="str">
        <f>"Q"&amp;ROUNDUP(MONTH(Sheet1[[#This Row],[policy_start_date]])/3,0)</f>
        <v>Q2</v>
      </c>
      <c r="Q1528" s="2">
        <f ca="1">DATEDIF(Sheet1[[#This Row],[policy_start_date]],TODAY(),"D")</f>
        <v>1538</v>
      </c>
      <c r="R1528" s="2">
        <f>YEAR(Sheet1[[#This Row],[policy_end_date]])</f>
        <v>2022</v>
      </c>
      <c r="S1528" s="2" t="str">
        <f>TEXT(Sheet1[[#This Row],[policy_end_date]],"mmm")</f>
        <v>Nov</v>
      </c>
      <c r="T1528" s="2" t="str">
        <f>IF(Sheet1[[#This Row],[status]]="Active","Active","Inactive")</f>
        <v>Active</v>
      </c>
      <c r="U1528" s="6">
        <f>Sheet1[[#This Row],[coverage_amount]]/Sheet1[[#This Row],[annual_premium]]</f>
        <v>14.451528957521811</v>
      </c>
    </row>
    <row r="1529" spans="1:21" x14ac:dyDescent="0.3">
      <c r="A1529" s="2" t="s">
        <v>2966</v>
      </c>
      <c r="B1529" s="2" t="s">
        <v>2967</v>
      </c>
      <c r="C1529" s="2" t="s">
        <v>35</v>
      </c>
      <c r="D1529" s="51">
        <v>201199.35999999999</v>
      </c>
      <c r="E1529" s="51">
        <v>10208.379999999999</v>
      </c>
      <c r="F1529" s="1">
        <v>45157</v>
      </c>
      <c r="G1529" s="1">
        <v>45207</v>
      </c>
      <c r="H1529" s="2" t="s">
        <v>902</v>
      </c>
      <c r="I1529" s="2" t="s">
        <v>13</v>
      </c>
      <c r="J1529">
        <f>Sheet1[[#This Row],[policy_end_date]]-Sheet1[[#This Row],[policy_start_date]]</f>
        <v>50</v>
      </c>
      <c r="K1529" s="5">
        <f>(Sheet1[[#This Row],[policy_end_date]]-Sheet1[[#This Row],[policy_start_date]])/365</f>
        <v>0.13698630136986301</v>
      </c>
      <c r="L1529" s="2" t="str">
        <f>IF(Sheet1[[#This Row],[coverage_amount]]&lt;300000,"Low",IF(Sheet1[[#This Row],[coverage_amount]]&lt;700000,"Medium","High"))</f>
        <v>Low</v>
      </c>
      <c r="M1529" s="2" t="str">
        <f>IF(Sheet1[[#This Row],[annual_premium]]&lt;15000,"Low",IF(Sheet1[[#This Row],[annual_premium]]&lt;35000,"Medium","High"))</f>
        <v>Low</v>
      </c>
      <c r="N1529" s="2">
        <f>YEAR(Sheet1[[#This Row],[policy_start_date]])</f>
        <v>2023</v>
      </c>
      <c r="O1529" s="2" t="str">
        <f>TEXT(Sheet1[[#This Row],[policy_start_date]],"mmm")</f>
        <v>Aug</v>
      </c>
      <c r="P1529" s="2" t="str">
        <f>"Q"&amp;ROUNDUP(MONTH(Sheet1[[#This Row],[policy_start_date]])/3,0)</f>
        <v>Q3</v>
      </c>
      <c r="Q1529" s="2">
        <f ca="1">DATEDIF(Sheet1[[#This Row],[policy_start_date]],TODAY(),"D")</f>
        <v>1075</v>
      </c>
      <c r="R1529" s="2">
        <f>YEAR(Sheet1[[#This Row],[policy_end_date]])</f>
        <v>2023</v>
      </c>
      <c r="S1529" s="2" t="str">
        <f>TEXT(Sheet1[[#This Row],[policy_end_date]],"mmm")</f>
        <v>Oct</v>
      </c>
      <c r="T1529" s="2" t="str">
        <f>IF(Sheet1[[#This Row],[status]]="Active","Active","Inactive")</f>
        <v>Active</v>
      </c>
      <c r="U1529" s="6">
        <f>Sheet1[[#This Row],[coverage_amount]]/Sheet1[[#This Row],[annual_premium]]</f>
        <v>19.709234961864663</v>
      </c>
    </row>
    <row r="1530" spans="1:21" x14ac:dyDescent="0.3">
      <c r="A1530" s="2" t="s">
        <v>2968</v>
      </c>
      <c r="B1530" s="2" t="s">
        <v>2969</v>
      </c>
      <c r="C1530" s="2" t="s">
        <v>11</v>
      </c>
      <c r="D1530" s="51">
        <v>512042.23999999999</v>
      </c>
      <c r="E1530" s="51">
        <v>10888.18</v>
      </c>
      <c r="F1530" s="1">
        <v>44925</v>
      </c>
      <c r="G1530" s="1">
        <v>45544</v>
      </c>
      <c r="H1530" s="2" t="s">
        <v>957</v>
      </c>
      <c r="I1530" s="2" t="s">
        <v>29</v>
      </c>
      <c r="J1530">
        <f>Sheet1[[#This Row],[policy_end_date]]-Sheet1[[#This Row],[policy_start_date]]</f>
        <v>619</v>
      </c>
      <c r="K1530" s="5">
        <f>(Sheet1[[#This Row],[policy_end_date]]-Sheet1[[#This Row],[policy_start_date]])/365</f>
        <v>1.6958904109589041</v>
      </c>
      <c r="L1530" s="2" t="str">
        <f>IF(Sheet1[[#This Row],[coverage_amount]]&lt;300000,"Low",IF(Sheet1[[#This Row],[coverage_amount]]&lt;700000,"Medium","High"))</f>
        <v>Medium</v>
      </c>
      <c r="M1530" s="2" t="str">
        <f>IF(Sheet1[[#This Row],[annual_premium]]&lt;15000,"Low",IF(Sheet1[[#This Row],[annual_premium]]&lt;35000,"Medium","High"))</f>
        <v>Low</v>
      </c>
      <c r="N1530" s="2">
        <f>YEAR(Sheet1[[#This Row],[policy_start_date]])</f>
        <v>2022</v>
      </c>
      <c r="O1530" s="2" t="str">
        <f>TEXT(Sheet1[[#This Row],[policy_start_date]],"mmm")</f>
        <v>Dec</v>
      </c>
      <c r="P1530" s="2" t="str">
        <f>"Q"&amp;ROUNDUP(MONTH(Sheet1[[#This Row],[policy_start_date]])/3,0)</f>
        <v>Q4</v>
      </c>
      <c r="Q1530" s="2">
        <f ca="1">DATEDIF(Sheet1[[#This Row],[policy_start_date]],TODAY(),"D")</f>
        <v>1307</v>
      </c>
      <c r="R1530" s="2">
        <f>YEAR(Sheet1[[#This Row],[policy_end_date]])</f>
        <v>2024</v>
      </c>
      <c r="S1530" s="2" t="str">
        <f>TEXT(Sheet1[[#This Row],[policy_end_date]],"mmm")</f>
        <v>Sep</v>
      </c>
      <c r="T1530" s="2" t="str">
        <f>IF(Sheet1[[#This Row],[status]]="Active","Active","Inactive")</f>
        <v>Inactive</v>
      </c>
      <c r="U1530" s="6">
        <f>Sheet1[[#This Row],[coverage_amount]]/Sheet1[[#This Row],[annual_premium]]</f>
        <v>47.027348923327864</v>
      </c>
    </row>
    <row r="1531" spans="1:21" x14ac:dyDescent="0.3">
      <c r="A1531" s="2" t="s">
        <v>2970</v>
      </c>
      <c r="B1531" s="2" t="s">
        <v>1942</v>
      </c>
      <c r="C1531" s="2" t="s">
        <v>27</v>
      </c>
      <c r="D1531" s="51">
        <v>406284.83</v>
      </c>
      <c r="E1531" s="51">
        <v>16868.240000000002</v>
      </c>
      <c r="F1531" s="1">
        <v>44574</v>
      </c>
      <c r="G1531" s="1">
        <v>45472</v>
      </c>
      <c r="H1531" s="2" t="s">
        <v>737</v>
      </c>
      <c r="I1531" s="2" t="s">
        <v>18</v>
      </c>
      <c r="J1531">
        <f>Sheet1[[#This Row],[policy_end_date]]-Sheet1[[#This Row],[policy_start_date]]</f>
        <v>898</v>
      </c>
      <c r="K1531" s="5">
        <f>(Sheet1[[#This Row],[policy_end_date]]-Sheet1[[#This Row],[policy_start_date]])/365</f>
        <v>2.4602739726027396</v>
      </c>
      <c r="L1531" s="2" t="str">
        <f>IF(Sheet1[[#This Row],[coverage_amount]]&lt;300000,"Low",IF(Sheet1[[#This Row],[coverage_amount]]&lt;700000,"Medium","High"))</f>
        <v>Medium</v>
      </c>
      <c r="M1531" s="2" t="str">
        <f>IF(Sheet1[[#This Row],[annual_premium]]&lt;15000,"Low",IF(Sheet1[[#This Row],[annual_premium]]&lt;35000,"Medium","High"))</f>
        <v>Medium</v>
      </c>
      <c r="N1531" s="2">
        <f>YEAR(Sheet1[[#This Row],[policy_start_date]])</f>
        <v>2022</v>
      </c>
      <c r="O1531" s="2" t="str">
        <f>TEXT(Sheet1[[#This Row],[policy_start_date]],"mmm")</f>
        <v>Jan</v>
      </c>
      <c r="P1531" s="2" t="str">
        <f>"Q"&amp;ROUNDUP(MONTH(Sheet1[[#This Row],[policy_start_date]])/3,0)</f>
        <v>Q1</v>
      </c>
      <c r="Q1531" s="2">
        <f ca="1">DATEDIF(Sheet1[[#This Row],[policy_start_date]],TODAY(),"D")</f>
        <v>1658</v>
      </c>
      <c r="R1531" s="2">
        <f>YEAR(Sheet1[[#This Row],[policy_end_date]])</f>
        <v>2024</v>
      </c>
      <c r="S1531" s="2" t="str">
        <f>TEXT(Sheet1[[#This Row],[policy_end_date]],"mmm")</f>
        <v>Jun</v>
      </c>
      <c r="T1531" s="2" t="str">
        <f>IF(Sheet1[[#This Row],[status]]="Active","Active","Inactive")</f>
        <v>Inactive</v>
      </c>
      <c r="U1531" s="6">
        <f>Sheet1[[#This Row],[coverage_amount]]/Sheet1[[#This Row],[annual_premium]]</f>
        <v>24.085786661797556</v>
      </c>
    </row>
    <row r="1532" spans="1:21" x14ac:dyDescent="0.3">
      <c r="A1532" s="2" t="s">
        <v>2971</v>
      </c>
      <c r="B1532" s="2" t="s">
        <v>862</v>
      </c>
      <c r="C1532" s="2" t="s">
        <v>27</v>
      </c>
      <c r="D1532" s="51">
        <v>660265.1</v>
      </c>
      <c r="E1532" s="51">
        <v>27848.77</v>
      </c>
      <c r="F1532" s="1">
        <v>44886</v>
      </c>
      <c r="G1532" s="1">
        <v>45764</v>
      </c>
      <c r="H1532" s="2" t="s">
        <v>516</v>
      </c>
      <c r="I1532" s="2" t="s">
        <v>13</v>
      </c>
      <c r="J1532">
        <f>Sheet1[[#This Row],[policy_end_date]]-Sheet1[[#This Row],[policy_start_date]]</f>
        <v>878</v>
      </c>
      <c r="K1532" s="5">
        <f>(Sheet1[[#This Row],[policy_end_date]]-Sheet1[[#This Row],[policy_start_date]])/365</f>
        <v>2.4054794520547946</v>
      </c>
      <c r="L1532" s="2" t="str">
        <f>IF(Sheet1[[#This Row],[coverage_amount]]&lt;300000,"Low",IF(Sheet1[[#This Row],[coverage_amount]]&lt;700000,"Medium","High"))</f>
        <v>Medium</v>
      </c>
      <c r="M1532" s="2" t="str">
        <f>IF(Sheet1[[#This Row],[annual_premium]]&lt;15000,"Low",IF(Sheet1[[#This Row],[annual_premium]]&lt;35000,"Medium","High"))</f>
        <v>Medium</v>
      </c>
      <c r="N1532" s="2">
        <f>YEAR(Sheet1[[#This Row],[policy_start_date]])</f>
        <v>2022</v>
      </c>
      <c r="O1532" s="2" t="str">
        <f>TEXT(Sheet1[[#This Row],[policy_start_date]],"mmm")</f>
        <v>Nov</v>
      </c>
      <c r="P1532" s="2" t="str">
        <f>"Q"&amp;ROUNDUP(MONTH(Sheet1[[#This Row],[policy_start_date]])/3,0)</f>
        <v>Q4</v>
      </c>
      <c r="Q1532" s="2">
        <f ca="1">DATEDIF(Sheet1[[#This Row],[policy_start_date]],TODAY(),"D")</f>
        <v>1346</v>
      </c>
      <c r="R1532" s="2">
        <f>YEAR(Sheet1[[#This Row],[policy_end_date]])</f>
        <v>2025</v>
      </c>
      <c r="S1532" s="2" t="str">
        <f>TEXT(Sheet1[[#This Row],[policy_end_date]],"mmm")</f>
        <v>Apr</v>
      </c>
      <c r="T1532" s="2" t="str">
        <f>IF(Sheet1[[#This Row],[status]]="Active","Active","Inactive")</f>
        <v>Active</v>
      </c>
      <c r="U1532" s="6">
        <f>Sheet1[[#This Row],[coverage_amount]]/Sheet1[[#This Row],[annual_premium]]</f>
        <v>23.708950161892247</v>
      </c>
    </row>
    <row r="1533" spans="1:21" x14ac:dyDescent="0.3">
      <c r="A1533" s="2" t="s">
        <v>2972</v>
      </c>
      <c r="B1533" s="2" t="s">
        <v>1304</v>
      </c>
      <c r="C1533" s="2" t="s">
        <v>27</v>
      </c>
      <c r="D1533" s="51">
        <v>865810.77</v>
      </c>
      <c r="E1533" s="51">
        <v>41682.06</v>
      </c>
      <c r="F1533" s="1">
        <v>44553</v>
      </c>
      <c r="G1533" s="1">
        <v>45201</v>
      </c>
      <c r="H1533" s="2" t="s">
        <v>231</v>
      </c>
      <c r="I1533" s="2" t="s">
        <v>18</v>
      </c>
      <c r="J1533">
        <f>Sheet1[[#This Row],[policy_end_date]]-Sheet1[[#This Row],[policy_start_date]]</f>
        <v>648</v>
      </c>
      <c r="K1533" s="5">
        <f>(Sheet1[[#This Row],[policy_end_date]]-Sheet1[[#This Row],[policy_start_date]])/365</f>
        <v>1.7753424657534247</v>
      </c>
      <c r="L1533" s="2" t="str">
        <f>IF(Sheet1[[#This Row],[coverage_amount]]&lt;300000,"Low",IF(Sheet1[[#This Row],[coverage_amount]]&lt;700000,"Medium","High"))</f>
        <v>High</v>
      </c>
      <c r="M1533" s="2" t="str">
        <f>IF(Sheet1[[#This Row],[annual_premium]]&lt;15000,"Low",IF(Sheet1[[#This Row],[annual_premium]]&lt;35000,"Medium","High"))</f>
        <v>High</v>
      </c>
      <c r="N1533" s="2">
        <f>YEAR(Sheet1[[#This Row],[policy_start_date]])</f>
        <v>2021</v>
      </c>
      <c r="O1533" s="2" t="str">
        <f>TEXT(Sheet1[[#This Row],[policy_start_date]],"mmm")</f>
        <v>Dec</v>
      </c>
      <c r="P1533" s="2" t="str">
        <f>"Q"&amp;ROUNDUP(MONTH(Sheet1[[#This Row],[policy_start_date]])/3,0)</f>
        <v>Q4</v>
      </c>
      <c r="Q1533" s="2">
        <f ca="1">DATEDIF(Sheet1[[#This Row],[policy_start_date]],TODAY(),"D")</f>
        <v>1679</v>
      </c>
      <c r="R1533" s="2">
        <f>YEAR(Sheet1[[#This Row],[policy_end_date]])</f>
        <v>2023</v>
      </c>
      <c r="S1533" s="2" t="str">
        <f>TEXT(Sheet1[[#This Row],[policy_end_date]],"mmm")</f>
        <v>Oct</v>
      </c>
      <c r="T1533" s="2" t="str">
        <f>IF(Sheet1[[#This Row],[status]]="Active","Active","Inactive")</f>
        <v>Inactive</v>
      </c>
      <c r="U1533" s="6">
        <f>Sheet1[[#This Row],[coverage_amount]]/Sheet1[[#This Row],[annual_premium]]</f>
        <v>20.771784551915143</v>
      </c>
    </row>
    <row r="1534" spans="1:21" x14ac:dyDescent="0.3">
      <c r="A1534" s="2" t="s">
        <v>2973</v>
      </c>
      <c r="B1534" s="2" t="s">
        <v>2974</v>
      </c>
      <c r="C1534" s="2" t="s">
        <v>35</v>
      </c>
      <c r="D1534" s="51">
        <v>136322.14000000001</v>
      </c>
      <c r="E1534" s="51">
        <v>15380.79</v>
      </c>
      <c r="F1534" s="1">
        <v>44867</v>
      </c>
      <c r="G1534" s="1">
        <v>45476</v>
      </c>
      <c r="H1534" s="2" t="s">
        <v>929</v>
      </c>
      <c r="I1534" s="2" t="s">
        <v>13</v>
      </c>
      <c r="J1534">
        <f>Sheet1[[#This Row],[policy_end_date]]-Sheet1[[#This Row],[policy_start_date]]</f>
        <v>609</v>
      </c>
      <c r="K1534" s="5">
        <f>(Sheet1[[#This Row],[policy_end_date]]-Sheet1[[#This Row],[policy_start_date]])/365</f>
        <v>1.6684931506849314</v>
      </c>
      <c r="L1534" s="2" t="str">
        <f>IF(Sheet1[[#This Row],[coverage_amount]]&lt;300000,"Low",IF(Sheet1[[#This Row],[coverage_amount]]&lt;700000,"Medium","High"))</f>
        <v>Low</v>
      </c>
      <c r="M1534" s="2" t="str">
        <f>IF(Sheet1[[#This Row],[annual_premium]]&lt;15000,"Low",IF(Sheet1[[#This Row],[annual_premium]]&lt;35000,"Medium","High"))</f>
        <v>Medium</v>
      </c>
      <c r="N1534" s="2">
        <f>YEAR(Sheet1[[#This Row],[policy_start_date]])</f>
        <v>2022</v>
      </c>
      <c r="O1534" s="2" t="str">
        <f>TEXT(Sheet1[[#This Row],[policy_start_date]],"mmm")</f>
        <v>Nov</v>
      </c>
      <c r="P1534" s="2" t="str">
        <f>"Q"&amp;ROUNDUP(MONTH(Sheet1[[#This Row],[policy_start_date]])/3,0)</f>
        <v>Q4</v>
      </c>
      <c r="Q1534" s="2">
        <f ca="1">DATEDIF(Sheet1[[#This Row],[policy_start_date]],TODAY(),"D")</f>
        <v>1365</v>
      </c>
      <c r="R1534" s="2">
        <f>YEAR(Sheet1[[#This Row],[policy_end_date]])</f>
        <v>2024</v>
      </c>
      <c r="S1534" s="2" t="str">
        <f>TEXT(Sheet1[[#This Row],[policy_end_date]],"mmm")</f>
        <v>Jul</v>
      </c>
      <c r="T1534" s="2" t="str">
        <f>IF(Sheet1[[#This Row],[status]]="Active","Active","Inactive")</f>
        <v>Active</v>
      </c>
      <c r="U1534" s="6">
        <f>Sheet1[[#This Row],[coverage_amount]]/Sheet1[[#This Row],[annual_premium]]</f>
        <v>8.8631429204871797</v>
      </c>
    </row>
    <row r="1535" spans="1:21" x14ac:dyDescent="0.3">
      <c r="A1535" s="2" t="s">
        <v>2975</v>
      </c>
      <c r="B1535" s="2" t="s">
        <v>187</v>
      </c>
      <c r="C1535" s="2" t="s">
        <v>16</v>
      </c>
      <c r="D1535" s="51">
        <v>465413.95</v>
      </c>
      <c r="E1535" s="51">
        <v>19751.18</v>
      </c>
      <c r="F1535" s="1">
        <v>45338</v>
      </c>
      <c r="G1535" s="1">
        <v>45508</v>
      </c>
      <c r="H1535" s="2" t="s">
        <v>12</v>
      </c>
      <c r="I1535" s="2" t="s">
        <v>13</v>
      </c>
      <c r="J1535">
        <f>Sheet1[[#This Row],[policy_end_date]]-Sheet1[[#This Row],[policy_start_date]]</f>
        <v>170</v>
      </c>
      <c r="K1535" s="5">
        <f>(Sheet1[[#This Row],[policy_end_date]]-Sheet1[[#This Row],[policy_start_date]])/365</f>
        <v>0.46575342465753422</v>
      </c>
      <c r="L1535" s="2" t="str">
        <f>IF(Sheet1[[#This Row],[coverage_amount]]&lt;300000,"Low",IF(Sheet1[[#This Row],[coverage_amount]]&lt;700000,"Medium","High"))</f>
        <v>Medium</v>
      </c>
      <c r="M1535" s="2" t="str">
        <f>IF(Sheet1[[#This Row],[annual_premium]]&lt;15000,"Low",IF(Sheet1[[#This Row],[annual_premium]]&lt;35000,"Medium","High"))</f>
        <v>Medium</v>
      </c>
      <c r="N1535" s="2">
        <f>YEAR(Sheet1[[#This Row],[policy_start_date]])</f>
        <v>2024</v>
      </c>
      <c r="O1535" s="2" t="str">
        <f>TEXT(Sheet1[[#This Row],[policy_start_date]],"mmm")</f>
        <v>Feb</v>
      </c>
      <c r="P1535" s="2" t="str">
        <f>"Q"&amp;ROUNDUP(MONTH(Sheet1[[#This Row],[policy_start_date]])/3,0)</f>
        <v>Q1</v>
      </c>
      <c r="Q1535" s="2">
        <f ca="1">DATEDIF(Sheet1[[#This Row],[policy_start_date]],TODAY(),"D")</f>
        <v>894</v>
      </c>
      <c r="R1535" s="2">
        <f>YEAR(Sheet1[[#This Row],[policy_end_date]])</f>
        <v>2024</v>
      </c>
      <c r="S1535" s="2" t="str">
        <f>TEXT(Sheet1[[#This Row],[policy_end_date]],"mmm")</f>
        <v>Aug</v>
      </c>
      <c r="T1535" s="2" t="str">
        <f>IF(Sheet1[[#This Row],[status]]="Active","Active","Inactive")</f>
        <v>Active</v>
      </c>
      <c r="U1535" s="6">
        <f>Sheet1[[#This Row],[coverage_amount]]/Sheet1[[#This Row],[annual_premium]]</f>
        <v>23.563855425346738</v>
      </c>
    </row>
    <row r="1536" spans="1:21" x14ac:dyDescent="0.3">
      <c r="A1536" s="2" t="s">
        <v>2976</v>
      </c>
      <c r="B1536" s="2" t="s">
        <v>2506</v>
      </c>
      <c r="C1536" s="2" t="s">
        <v>35</v>
      </c>
      <c r="D1536" s="51">
        <v>155842.5</v>
      </c>
      <c r="E1536" s="51">
        <v>6452.83</v>
      </c>
      <c r="F1536" s="1">
        <v>44984</v>
      </c>
      <c r="G1536" s="1">
        <v>45589</v>
      </c>
      <c r="H1536" s="2" t="s">
        <v>698</v>
      </c>
      <c r="I1536" s="2" t="s">
        <v>18</v>
      </c>
      <c r="J1536">
        <f>Sheet1[[#This Row],[policy_end_date]]-Sheet1[[#This Row],[policy_start_date]]</f>
        <v>605</v>
      </c>
      <c r="K1536" s="5">
        <f>(Sheet1[[#This Row],[policy_end_date]]-Sheet1[[#This Row],[policy_start_date]])/365</f>
        <v>1.6575342465753424</v>
      </c>
      <c r="L1536" s="2" t="str">
        <f>IF(Sheet1[[#This Row],[coverage_amount]]&lt;300000,"Low",IF(Sheet1[[#This Row],[coverage_amount]]&lt;700000,"Medium","High"))</f>
        <v>Low</v>
      </c>
      <c r="M1536" s="2" t="str">
        <f>IF(Sheet1[[#This Row],[annual_premium]]&lt;15000,"Low",IF(Sheet1[[#This Row],[annual_premium]]&lt;35000,"Medium","High"))</f>
        <v>Low</v>
      </c>
      <c r="N1536" s="2">
        <f>YEAR(Sheet1[[#This Row],[policy_start_date]])</f>
        <v>2023</v>
      </c>
      <c r="O1536" s="2" t="str">
        <f>TEXT(Sheet1[[#This Row],[policy_start_date]],"mmm")</f>
        <v>Feb</v>
      </c>
      <c r="P1536" s="2" t="str">
        <f>"Q"&amp;ROUNDUP(MONTH(Sheet1[[#This Row],[policy_start_date]])/3,0)</f>
        <v>Q1</v>
      </c>
      <c r="Q1536" s="2">
        <f ca="1">DATEDIF(Sheet1[[#This Row],[policy_start_date]],TODAY(),"D")</f>
        <v>1248</v>
      </c>
      <c r="R1536" s="2">
        <f>YEAR(Sheet1[[#This Row],[policy_end_date]])</f>
        <v>2024</v>
      </c>
      <c r="S1536" s="2" t="str">
        <f>TEXT(Sheet1[[#This Row],[policy_end_date]],"mmm")</f>
        <v>Oct</v>
      </c>
      <c r="T1536" s="2" t="str">
        <f>IF(Sheet1[[#This Row],[status]]="Active","Active","Inactive")</f>
        <v>Inactive</v>
      </c>
      <c r="U1536" s="6">
        <f>Sheet1[[#This Row],[coverage_amount]]/Sheet1[[#This Row],[annual_premium]]</f>
        <v>24.151031407924894</v>
      </c>
    </row>
    <row r="1537" spans="1:21" x14ac:dyDescent="0.3">
      <c r="A1537" s="2" t="s">
        <v>2977</v>
      </c>
      <c r="B1537" s="2" t="s">
        <v>2978</v>
      </c>
      <c r="C1537" s="2" t="s">
        <v>35</v>
      </c>
      <c r="D1537" s="51">
        <v>558720.57999999996</v>
      </c>
      <c r="E1537" s="51">
        <v>30160.080000000002</v>
      </c>
      <c r="F1537" s="1">
        <v>44602</v>
      </c>
      <c r="G1537" s="1">
        <v>45312</v>
      </c>
      <c r="H1537" s="2" t="s">
        <v>658</v>
      </c>
      <c r="I1537" s="2" t="s">
        <v>13</v>
      </c>
      <c r="J1537">
        <f>Sheet1[[#This Row],[policy_end_date]]-Sheet1[[#This Row],[policy_start_date]]</f>
        <v>710</v>
      </c>
      <c r="K1537" s="5">
        <f>(Sheet1[[#This Row],[policy_end_date]]-Sheet1[[#This Row],[policy_start_date]])/365</f>
        <v>1.9452054794520548</v>
      </c>
      <c r="L1537" s="2" t="str">
        <f>IF(Sheet1[[#This Row],[coverage_amount]]&lt;300000,"Low",IF(Sheet1[[#This Row],[coverage_amount]]&lt;700000,"Medium","High"))</f>
        <v>Medium</v>
      </c>
      <c r="M1537" s="2" t="str">
        <f>IF(Sheet1[[#This Row],[annual_premium]]&lt;15000,"Low",IF(Sheet1[[#This Row],[annual_premium]]&lt;35000,"Medium","High"))</f>
        <v>Medium</v>
      </c>
      <c r="N1537" s="2">
        <f>YEAR(Sheet1[[#This Row],[policy_start_date]])</f>
        <v>2022</v>
      </c>
      <c r="O1537" s="2" t="str">
        <f>TEXT(Sheet1[[#This Row],[policy_start_date]],"mmm")</f>
        <v>Feb</v>
      </c>
      <c r="P1537" s="2" t="str">
        <f>"Q"&amp;ROUNDUP(MONTH(Sheet1[[#This Row],[policy_start_date]])/3,0)</f>
        <v>Q1</v>
      </c>
      <c r="Q1537" s="2">
        <f ca="1">DATEDIF(Sheet1[[#This Row],[policy_start_date]],TODAY(),"D")</f>
        <v>1630</v>
      </c>
      <c r="R1537" s="2">
        <f>YEAR(Sheet1[[#This Row],[policy_end_date]])</f>
        <v>2024</v>
      </c>
      <c r="S1537" s="2" t="str">
        <f>TEXT(Sheet1[[#This Row],[policy_end_date]],"mmm")</f>
        <v>Jan</v>
      </c>
      <c r="T1537" s="2" t="str">
        <f>IF(Sheet1[[#This Row],[status]]="Active","Active","Inactive")</f>
        <v>Active</v>
      </c>
      <c r="U1537" s="6">
        <f>Sheet1[[#This Row],[coverage_amount]]/Sheet1[[#This Row],[annual_premium]]</f>
        <v>18.525169031381878</v>
      </c>
    </row>
    <row r="1538" spans="1:21" x14ac:dyDescent="0.3">
      <c r="A1538" s="2" t="s">
        <v>2979</v>
      </c>
      <c r="B1538" s="2" t="s">
        <v>2980</v>
      </c>
      <c r="C1538" s="2" t="s">
        <v>11</v>
      </c>
      <c r="D1538" s="51">
        <v>622723.85</v>
      </c>
      <c r="E1538" s="51">
        <v>17439.82</v>
      </c>
      <c r="F1538" s="1">
        <v>44959</v>
      </c>
      <c r="G1538" s="1">
        <v>45360</v>
      </c>
      <c r="H1538" s="2" t="s">
        <v>284</v>
      </c>
      <c r="I1538" s="2" t="s">
        <v>18</v>
      </c>
      <c r="J1538">
        <f>Sheet1[[#This Row],[policy_end_date]]-Sheet1[[#This Row],[policy_start_date]]</f>
        <v>401</v>
      </c>
      <c r="K1538" s="5">
        <f>(Sheet1[[#This Row],[policy_end_date]]-Sheet1[[#This Row],[policy_start_date]])/365</f>
        <v>1.0986301369863014</v>
      </c>
      <c r="L1538" s="2" t="str">
        <f>IF(Sheet1[[#This Row],[coverage_amount]]&lt;300000,"Low",IF(Sheet1[[#This Row],[coverage_amount]]&lt;700000,"Medium","High"))</f>
        <v>Medium</v>
      </c>
      <c r="M1538" s="2" t="str">
        <f>IF(Sheet1[[#This Row],[annual_premium]]&lt;15000,"Low",IF(Sheet1[[#This Row],[annual_premium]]&lt;35000,"Medium","High"))</f>
        <v>Medium</v>
      </c>
      <c r="N1538" s="2">
        <f>YEAR(Sheet1[[#This Row],[policy_start_date]])</f>
        <v>2023</v>
      </c>
      <c r="O1538" s="2" t="str">
        <f>TEXT(Sheet1[[#This Row],[policy_start_date]],"mmm")</f>
        <v>Feb</v>
      </c>
      <c r="P1538" s="2" t="str">
        <f>"Q"&amp;ROUNDUP(MONTH(Sheet1[[#This Row],[policy_start_date]])/3,0)</f>
        <v>Q1</v>
      </c>
      <c r="Q1538" s="2">
        <f ca="1">DATEDIF(Sheet1[[#This Row],[policy_start_date]],TODAY(),"D")</f>
        <v>1273</v>
      </c>
      <c r="R1538" s="2">
        <f>YEAR(Sheet1[[#This Row],[policy_end_date]])</f>
        <v>2024</v>
      </c>
      <c r="S1538" s="2" t="str">
        <f>TEXT(Sheet1[[#This Row],[policy_end_date]],"mmm")</f>
        <v>Mar</v>
      </c>
      <c r="T1538" s="2" t="str">
        <f>IF(Sheet1[[#This Row],[status]]="Active","Active","Inactive")</f>
        <v>Inactive</v>
      </c>
      <c r="U1538" s="6">
        <f>Sheet1[[#This Row],[coverage_amount]]/Sheet1[[#This Row],[annual_premium]]</f>
        <v>35.707011310896554</v>
      </c>
    </row>
    <row r="1539" spans="1:21" x14ac:dyDescent="0.3">
      <c r="A1539" s="2" t="s">
        <v>2981</v>
      </c>
      <c r="B1539" s="2" t="s">
        <v>2982</v>
      </c>
      <c r="C1539" s="2" t="s">
        <v>16</v>
      </c>
      <c r="D1539" s="51">
        <v>189790.27</v>
      </c>
      <c r="E1539" s="51">
        <v>8102.56</v>
      </c>
      <c r="F1539" s="1">
        <v>45337</v>
      </c>
      <c r="G1539" s="1">
        <v>45779</v>
      </c>
      <c r="H1539" s="2" t="s">
        <v>717</v>
      </c>
      <c r="I1539" s="2" t="s">
        <v>29</v>
      </c>
      <c r="J1539">
        <f>Sheet1[[#This Row],[policy_end_date]]-Sheet1[[#This Row],[policy_start_date]]</f>
        <v>442</v>
      </c>
      <c r="K1539" s="5">
        <f>(Sheet1[[#This Row],[policy_end_date]]-Sheet1[[#This Row],[policy_start_date]])/365</f>
        <v>1.210958904109589</v>
      </c>
      <c r="L1539" s="2" t="str">
        <f>IF(Sheet1[[#This Row],[coverage_amount]]&lt;300000,"Low",IF(Sheet1[[#This Row],[coverage_amount]]&lt;700000,"Medium","High"))</f>
        <v>Low</v>
      </c>
      <c r="M1539" s="2" t="str">
        <f>IF(Sheet1[[#This Row],[annual_premium]]&lt;15000,"Low",IF(Sheet1[[#This Row],[annual_premium]]&lt;35000,"Medium","High"))</f>
        <v>Low</v>
      </c>
      <c r="N1539" s="2">
        <f>YEAR(Sheet1[[#This Row],[policy_start_date]])</f>
        <v>2024</v>
      </c>
      <c r="O1539" s="2" t="str">
        <f>TEXT(Sheet1[[#This Row],[policy_start_date]],"mmm")</f>
        <v>Feb</v>
      </c>
      <c r="P1539" s="2" t="str">
        <f>"Q"&amp;ROUNDUP(MONTH(Sheet1[[#This Row],[policy_start_date]])/3,0)</f>
        <v>Q1</v>
      </c>
      <c r="Q1539" s="2">
        <f ca="1">DATEDIF(Sheet1[[#This Row],[policy_start_date]],TODAY(),"D")</f>
        <v>895</v>
      </c>
      <c r="R1539" s="2">
        <f>YEAR(Sheet1[[#This Row],[policy_end_date]])</f>
        <v>2025</v>
      </c>
      <c r="S1539" s="2" t="str">
        <f>TEXT(Sheet1[[#This Row],[policy_end_date]],"mmm")</f>
        <v>May</v>
      </c>
      <c r="T1539" s="2" t="str">
        <f>IF(Sheet1[[#This Row],[status]]="Active","Active","Inactive")</f>
        <v>Inactive</v>
      </c>
      <c r="U1539" s="6">
        <f>Sheet1[[#This Row],[coverage_amount]]/Sheet1[[#This Row],[annual_premium]]</f>
        <v>23.423494549870657</v>
      </c>
    </row>
    <row r="1540" spans="1:21" x14ac:dyDescent="0.3">
      <c r="A1540" s="2" t="s">
        <v>2983</v>
      </c>
      <c r="B1540" s="2" t="s">
        <v>2984</v>
      </c>
      <c r="C1540" s="2" t="s">
        <v>27</v>
      </c>
      <c r="D1540" s="51">
        <v>501365.98</v>
      </c>
      <c r="E1540" s="51">
        <v>40733.74</v>
      </c>
      <c r="F1540" s="1">
        <v>45348</v>
      </c>
      <c r="G1540" s="1">
        <v>45636</v>
      </c>
      <c r="H1540" s="2" t="s">
        <v>17</v>
      </c>
      <c r="I1540" s="2" t="s">
        <v>18</v>
      </c>
      <c r="J1540">
        <f>Sheet1[[#This Row],[policy_end_date]]-Sheet1[[#This Row],[policy_start_date]]</f>
        <v>288</v>
      </c>
      <c r="K1540" s="5">
        <f>(Sheet1[[#This Row],[policy_end_date]]-Sheet1[[#This Row],[policy_start_date]])/365</f>
        <v>0.78904109589041094</v>
      </c>
      <c r="L1540" s="2" t="str">
        <f>IF(Sheet1[[#This Row],[coverage_amount]]&lt;300000,"Low",IF(Sheet1[[#This Row],[coverage_amount]]&lt;700000,"Medium","High"))</f>
        <v>Medium</v>
      </c>
      <c r="M1540" s="2" t="str">
        <f>IF(Sheet1[[#This Row],[annual_premium]]&lt;15000,"Low",IF(Sheet1[[#This Row],[annual_premium]]&lt;35000,"Medium","High"))</f>
        <v>High</v>
      </c>
      <c r="N1540" s="2">
        <f>YEAR(Sheet1[[#This Row],[policy_start_date]])</f>
        <v>2024</v>
      </c>
      <c r="O1540" s="2" t="str">
        <f>TEXT(Sheet1[[#This Row],[policy_start_date]],"mmm")</f>
        <v>Feb</v>
      </c>
      <c r="P1540" s="2" t="str">
        <f>"Q"&amp;ROUNDUP(MONTH(Sheet1[[#This Row],[policy_start_date]])/3,0)</f>
        <v>Q1</v>
      </c>
      <c r="Q1540" s="2">
        <f ca="1">DATEDIF(Sheet1[[#This Row],[policy_start_date]],TODAY(),"D")</f>
        <v>884</v>
      </c>
      <c r="R1540" s="2">
        <f>YEAR(Sheet1[[#This Row],[policy_end_date]])</f>
        <v>2024</v>
      </c>
      <c r="S1540" s="2" t="str">
        <f>TEXT(Sheet1[[#This Row],[policy_end_date]],"mmm")</f>
        <v>Dec</v>
      </c>
      <c r="T1540" s="2" t="str">
        <f>IF(Sheet1[[#This Row],[status]]="Active","Active","Inactive")</f>
        <v>Inactive</v>
      </c>
      <c r="U1540" s="6">
        <f>Sheet1[[#This Row],[coverage_amount]]/Sheet1[[#This Row],[annual_premium]]</f>
        <v>12.308370898424746</v>
      </c>
    </row>
    <row r="1541" spans="1:21" x14ac:dyDescent="0.3">
      <c r="A1541" s="2" t="s">
        <v>2985</v>
      </c>
      <c r="B1541" s="2" t="s">
        <v>1157</v>
      </c>
      <c r="C1541" s="2" t="s">
        <v>11</v>
      </c>
      <c r="D1541" s="51">
        <v>513219.4</v>
      </c>
      <c r="E1541" s="51">
        <v>9362.84</v>
      </c>
      <c r="F1541" s="1">
        <v>44949</v>
      </c>
      <c r="G1541" s="1">
        <v>45810</v>
      </c>
      <c r="H1541" s="2" t="s">
        <v>257</v>
      </c>
      <c r="I1541" s="2" t="s">
        <v>18</v>
      </c>
      <c r="J1541">
        <f>Sheet1[[#This Row],[policy_end_date]]-Sheet1[[#This Row],[policy_start_date]]</f>
        <v>861</v>
      </c>
      <c r="K1541" s="5">
        <f>(Sheet1[[#This Row],[policy_end_date]]-Sheet1[[#This Row],[policy_start_date]])/365</f>
        <v>2.3589041095890413</v>
      </c>
      <c r="L1541" s="2" t="str">
        <f>IF(Sheet1[[#This Row],[coverage_amount]]&lt;300000,"Low",IF(Sheet1[[#This Row],[coverage_amount]]&lt;700000,"Medium","High"))</f>
        <v>Medium</v>
      </c>
      <c r="M1541" s="2" t="str">
        <f>IF(Sheet1[[#This Row],[annual_premium]]&lt;15000,"Low",IF(Sheet1[[#This Row],[annual_premium]]&lt;35000,"Medium","High"))</f>
        <v>Low</v>
      </c>
      <c r="N1541" s="2">
        <f>YEAR(Sheet1[[#This Row],[policy_start_date]])</f>
        <v>2023</v>
      </c>
      <c r="O1541" s="2" t="str">
        <f>TEXT(Sheet1[[#This Row],[policy_start_date]],"mmm")</f>
        <v>Jan</v>
      </c>
      <c r="P1541" s="2" t="str">
        <f>"Q"&amp;ROUNDUP(MONTH(Sheet1[[#This Row],[policy_start_date]])/3,0)</f>
        <v>Q1</v>
      </c>
      <c r="Q1541" s="2">
        <f ca="1">DATEDIF(Sheet1[[#This Row],[policy_start_date]],TODAY(),"D")</f>
        <v>1283</v>
      </c>
      <c r="R1541" s="2">
        <f>YEAR(Sheet1[[#This Row],[policy_end_date]])</f>
        <v>2025</v>
      </c>
      <c r="S1541" s="2" t="str">
        <f>TEXT(Sheet1[[#This Row],[policy_end_date]],"mmm")</f>
        <v>Jun</v>
      </c>
      <c r="T1541" s="2" t="str">
        <f>IF(Sheet1[[#This Row],[status]]="Active","Active","Inactive")</f>
        <v>Inactive</v>
      </c>
      <c r="U1541" s="6">
        <f>Sheet1[[#This Row],[coverage_amount]]/Sheet1[[#This Row],[annual_premium]]</f>
        <v>54.814500728411467</v>
      </c>
    </row>
    <row r="1542" spans="1:21" x14ac:dyDescent="0.3">
      <c r="A1542" s="2" t="s">
        <v>2986</v>
      </c>
      <c r="B1542" s="2" t="s">
        <v>2987</v>
      </c>
      <c r="C1542" s="2" t="s">
        <v>27</v>
      </c>
      <c r="D1542" s="51">
        <v>128411.02</v>
      </c>
      <c r="E1542" s="51">
        <v>40325.67</v>
      </c>
      <c r="F1542" s="1">
        <v>45044</v>
      </c>
      <c r="G1542" s="1">
        <v>45151</v>
      </c>
      <c r="H1542" s="2" t="s">
        <v>1585</v>
      </c>
      <c r="I1542" s="2" t="s">
        <v>29</v>
      </c>
      <c r="J1542">
        <f>Sheet1[[#This Row],[policy_end_date]]-Sheet1[[#This Row],[policy_start_date]]</f>
        <v>107</v>
      </c>
      <c r="K1542" s="5">
        <f>(Sheet1[[#This Row],[policy_end_date]]-Sheet1[[#This Row],[policy_start_date]])/365</f>
        <v>0.29315068493150687</v>
      </c>
      <c r="L1542" s="2" t="str">
        <f>IF(Sheet1[[#This Row],[coverage_amount]]&lt;300000,"Low",IF(Sheet1[[#This Row],[coverage_amount]]&lt;700000,"Medium","High"))</f>
        <v>Low</v>
      </c>
      <c r="M1542" s="2" t="str">
        <f>IF(Sheet1[[#This Row],[annual_premium]]&lt;15000,"Low",IF(Sheet1[[#This Row],[annual_premium]]&lt;35000,"Medium","High"))</f>
        <v>High</v>
      </c>
      <c r="N1542" s="2">
        <f>YEAR(Sheet1[[#This Row],[policy_start_date]])</f>
        <v>2023</v>
      </c>
      <c r="O1542" s="2" t="str">
        <f>TEXT(Sheet1[[#This Row],[policy_start_date]],"mmm")</f>
        <v>Apr</v>
      </c>
      <c r="P1542" s="2" t="str">
        <f>"Q"&amp;ROUNDUP(MONTH(Sheet1[[#This Row],[policy_start_date]])/3,0)</f>
        <v>Q2</v>
      </c>
      <c r="Q1542" s="2">
        <f ca="1">DATEDIF(Sheet1[[#This Row],[policy_start_date]],TODAY(),"D")</f>
        <v>1188</v>
      </c>
      <c r="R1542" s="2">
        <f>YEAR(Sheet1[[#This Row],[policy_end_date]])</f>
        <v>2023</v>
      </c>
      <c r="S1542" s="2" t="str">
        <f>TEXT(Sheet1[[#This Row],[policy_end_date]],"mmm")</f>
        <v>Aug</v>
      </c>
      <c r="T1542" s="2" t="str">
        <f>IF(Sheet1[[#This Row],[status]]="Active","Active","Inactive")</f>
        <v>Inactive</v>
      </c>
      <c r="U1542" s="6">
        <f>Sheet1[[#This Row],[coverage_amount]]/Sheet1[[#This Row],[annual_premium]]</f>
        <v>3.1843493238922007</v>
      </c>
    </row>
    <row r="1543" spans="1:21" x14ac:dyDescent="0.3">
      <c r="A1543" s="2" t="s">
        <v>2988</v>
      </c>
      <c r="B1543" s="2" t="s">
        <v>2989</v>
      </c>
      <c r="C1543" s="2" t="s">
        <v>39</v>
      </c>
      <c r="D1543" s="51">
        <v>836385.37</v>
      </c>
      <c r="E1543" s="51">
        <v>19900.07</v>
      </c>
      <c r="F1543" s="1">
        <v>45283</v>
      </c>
      <c r="G1543" s="1">
        <v>45804</v>
      </c>
      <c r="H1543" s="2" t="s">
        <v>2524</v>
      </c>
      <c r="I1543" s="2" t="s">
        <v>29</v>
      </c>
      <c r="J1543">
        <f>Sheet1[[#This Row],[policy_end_date]]-Sheet1[[#This Row],[policy_start_date]]</f>
        <v>521</v>
      </c>
      <c r="K1543" s="5">
        <f>(Sheet1[[#This Row],[policy_end_date]]-Sheet1[[#This Row],[policy_start_date]])/365</f>
        <v>1.4273972602739726</v>
      </c>
      <c r="L1543" s="2" t="str">
        <f>IF(Sheet1[[#This Row],[coverage_amount]]&lt;300000,"Low",IF(Sheet1[[#This Row],[coverage_amount]]&lt;700000,"Medium","High"))</f>
        <v>High</v>
      </c>
      <c r="M1543" s="2" t="str">
        <f>IF(Sheet1[[#This Row],[annual_premium]]&lt;15000,"Low",IF(Sheet1[[#This Row],[annual_premium]]&lt;35000,"Medium","High"))</f>
        <v>Medium</v>
      </c>
      <c r="N1543" s="2">
        <f>YEAR(Sheet1[[#This Row],[policy_start_date]])</f>
        <v>2023</v>
      </c>
      <c r="O1543" s="2" t="str">
        <f>TEXT(Sheet1[[#This Row],[policy_start_date]],"mmm")</f>
        <v>Dec</v>
      </c>
      <c r="P1543" s="2" t="str">
        <f>"Q"&amp;ROUNDUP(MONTH(Sheet1[[#This Row],[policy_start_date]])/3,0)</f>
        <v>Q4</v>
      </c>
      <c r="Q1543" s="2">
        <f ca="1">DATEDIF(Sheet1[[#This Row],[policy_start_date]],TODAY(),"D")</f>
        <v>949</v>
      </c>
      <c r="R1543" s="2">
        <f>YEAR(Sheet1[[#This Row],[policy_end_date]])</f>
        <v>2025</v>
      </c>
      <c r="S1543" s="2" t="str">
        <f>TEXT(Sheet1[[#This Row],[policy_end_date]],"mmm")</f>
        <v>May</v>
      </c>
      <c r="T1543" s="2" t="str">
        <f>IF(Sheet1[[#This Row],[status]]="Active","Active","Inactive")</f>
        <v>Inactive</v>
      </c>
      <c r="U1543" s="6">
        <f>Sheet1[[#This Row],[coverage_amount]]/Sheet1[[#This Row],[annual_premium]]</f>
        <v>42.029267736244144</v>
      </c>
    </row>
    <row r="1544" spans="1:21" x14ac:dyDescent="0.3">
      <c r="A1544" s="2" t="s">
        <v>2990</v>
      </c>
      <c r="B1544" s="2" t="s">
        <v>2991</v>
      </c>
      <c r="C1544" s="2" t="s">
        <v>27</v>
      </c>
      <c r="D1544" s="51">
        <v>216436.39</v>
      </c>
      <c r="E1544" s="51">
        <v>7151.44</v>
      </c>
      <c r="F1544" s="1">
        <v>45413</v>
      </c>
      <c r="G1544" s="1">
        <v>45816</v>
      </c>
      <c r="H1544" s="2" t="s">
        <v>307</v>
      </c>
      <c r="I1544" s="2" t="s">
        <v>13</v>
      </c>
      <c r="J1544">
        <f>Sheet1[[#This Row],[policy_end_date]]-Sheet1[[#This Row],[policy_start_date]]</f>
        <v>403</v>
      </c>
      <c r="K1544" s="5">
        <f>(Sheet1[[#This Row],[policy_end_date]]-Sheet1[[#This Row],[policy_start_date]])/365</f>
        <v>1.1041095890410959</v>
      </c>
      <c r="L1544" s="2" t="str">
        <f>IF(Sheet1[[#This Row],[coverage_amount]]&lt;300000,"Low",IF(Sheet1[[#This Row],[coverage_amount]]&lt;700000,"Medium","High"))</f>
        <v>Low</v>
      </c>
      <c r="M1544" s="2" t="str">
        <f>IF(Sheet1[[#This Row],[annual_premium]]&lt;15000,"Low",IF(Sheet1[[#This Row],[annual_premium]]&lt;35000,"Medium","High"))</f>
        <v>Low</v>
      </c>
      <c r="N1544" s="2">
        <f>YEAR(Sheet1[[#This Row],[policy_start_date]])</f>
        <v>2024</v>
      </c>
      <c r="O1544" s="2" t="str">
        <f>TEXT(Sheet1[[#This Row],[policy_start_date]],"mmm")</f>
        <v>May</v>
      </c>
      <c r="P1544" s="2" t="str">
        <f>"Q"&amp;ROUNDUP(MONTH(Sheet1[[#This Row],[policy_start_date]])/3,0)</f>
        <v>Q2</v>
      </c>
      <c r="Q1544" s="2">
        <f ca="1">DATEDIF(Sheet1[[#This Row],[policy_start_date]],TODAY(),"D")</f>
        <v>819</v>
      </c>
      <c r="R1544" s="2">
        <f>YEAR(Sheet1[[#This Row],[policy_end_date]])</f>
        <v>2025</v>
      </c>
      <c r="S1544" s="2" t="str">
        <f>TEXT(Sheet1[[#This Row],[policy_end_date]],"mmm")</f>
        <v>Jun</v>
      </c>
      <c r="T1544" s="2" t="str">
        <f>IF(Sheet1[[#This Row],[status]]="Active","Active","Inactive")</f>
        <v>Active</v>
      </c>
      <c r="U1544" s="6">
        <f>Sheet1[[#This Row],[coverage_amount]]/Sheet1[[#This Row],[annual_premium]]</f>
        <v>30.264728502231723</v>
      </c>
    </row>
    <row r="1545" spans="1:21" x14ac:dyDescent="0.3">
      <c r="A1545" s="2" t="s">
        <v>2992</v>
      </c>
      <c r="B1545" s="2" t="s">
        <v>309</v>
      </c>
      <c r="C1545" s="2" t="s">
        <v>27</v>
      </c>
      <c r="D1545" s="51">
        <v>709007.25</v>
      </c>
      <c r="E1545" s="51">
        <v>26462.93</v>
      </c>
      <c r="F1545" s="1">
        <v>45167</v>
      </c>
      <c r="G1545" s="1">
        <v>45616</v>
      </c>
      <c r="H1545" s="2" t="s">
        <v>260</v>
      </c>
      <c r="I1545" s="2" t="s">
        <v>29</v>
      </c>
      <c r="J1545">
        <f>Sheet1[[#This Row],[policy_end_date]]-Sheet1[[#This Row],[policy_start_date]]</f>
        <v>449</v>
      </c>
      <c r="K1545" s="5">
        <f>(Sheet1[[#This Row],[policy_end_date]]-Sheet1[[#This Row],[policy_start_date]])/365</f>
        <v>1.2301369863013698</v>
      </c>
      <c r="L1545" s="2" t="str">
        <f>IF(Sheet1[[#This Row],[coverage_amount]]&lt;300000,"Low",IF(Sheet1[[#This Row],[coverage_amount]]&lt;700000,"Medium","High"))</f>
        <v>High</v>
      </c>
      <c r="M1545" s="2" t="str">
        <f>IF(Sheet1[[#This Row],[annual_premium]]&lt;15000,"Low",IF(Sheet1[[#This Row],[annual_premium]]&lt;35000,"Medium","High"))</f>
        <v>Medium</v>
      </c>
      <c r="N1545" s="2">
        <f>YEAR(Sheet1[[#This Row],[policy_start_date]])</f>
        <v>2023</v>
      </c>
      <c r="O1545" s="2" t="str">
        <f>TEXT(Sheet1[[#This Row],[policy_start_date]],"mmm")</f>
        <v>Aug</v>
      </c>
      <c r="P1545" s="2" t="str">
        <f>"Q"&amp;ROUNDUP(MONTH(Sheet1[[#This Row],[policy_start_date]])/3,0)</f>
        <v>Q3</v>
      </c>
      <c r="Q1545" s="2">
        <f ca="1">DATEDIF(Sheet1[[#This Row],[policy_start_date]],TODAY(),"D")</f>
        <v>1065</v>
      </c>
      <c r="R1545" s="2">
        <f>YEAR(Sheet1[[#This Row],[policy_end_date]])</f>
        <v>2024</v>
      </c>
      <c r="S1545" s="2" t="str">
        <f>TEXT(Sheet1[[#This Row],[policy_end_date]],"mmm")</f>
        <v>Nov</v>
      </c>
      <c r="T1545" s="2" t="str">
        <f>IF(Sheet1[[#This Row],[status]]="Active","Active","Inactive")</f>
        <v>Inactive</v>
      </c>
      <c r="U1545" s="6">
        <f>Sheet1[[#This Row],[coverage_amount]]/Sheet1[[#This Row],[annual_premium]]</f>
        <v>26.792469692509485</v>
      </c>
    </row>
    <row r="1546" spans="1:21" x14ac:dyDescent="0.3">
      <c r="A1546" s="2" t="s">
        <v>2993</v>
      </c>
      <c r="B1546" s="2" t="s">
        <v>127</v>
      </c>
      <c r="C1546" s="2" t="s">
        <v>39</v>
      </c>
      <c r="D1546" s="51">
        <v>774915.33</v>
      </c>
      <c r="E1546" s="51">
        <v>48086.6</v>
      </c>
      <c r="F1546" s="1">
        <v>44768</v>
      </c>
      <c r="G1546" s="1">
        <v>45617</v>
      </c>
      <c r="H1546" s="2" t="s">
        <v>569</v>
      </c>
      <c r="I1546" s="2" t="s">
        <v>18</v>
      </c>
      <c r="J1546">
        <f>Sheet1[[#This Row],[policy_end_date]]-Sheet1[[#This Row],[policy_start_date]]</f>
        <v>849</v>
      </c>
      <c r="K1546" s="5">
        <f>(Sheet1[[#This Row],[policy_end_date]]-Sheet1[[#This Row],[policy_start_date]])/365</f>
        <v>2.3260273972602739</v>
      </c>
      <c r="L1546" s="2" t="str">
        <f>IF(Sheet1[[#This Row],[coverage_amount]]&lt;300000,"Low",IF(Sheet1[[#This Row],[coverage_amount]]&lt;700000,"Medium","High"))</f>
        <v>High</v>
      </c>
      <c r="M1546" s="2" t="str">
        <f>IF(Sheet1[[#This Row],[annual_premium]]&lt;15000,"Low",IF(Sheet1[[#This Row],[annual_premium]]&lt;35000,"Medium","High"))</f>
        <v>High</v>
      </c>
      <c r="N1546" s="2">
        <f>YEAR(Sheet1[[#This Row],[policy_start_date]])</f>
        <v>2022</v>
      </c>
      <c r="O1546" s="2" t="str">
        <f>TEXT(Sheet1[[#This Row],[policy_start_date]],"mmm")</f>
        <v>Jul</v>
      </c>
      <c r="P1546" s="2" t="str">
        <f>"Q"&amp;ROUNDUP(MONTH(Sheet1[[#This Row],[policy_start_date]])/3,0)</f>
        <v>Q3</v>
      </c>
      <c r="Q1546" s="2">
        <f ca="1">DATEDIF(Sheet1[[#This Row],[policy_start_date]],TODAY(),"D")</f>
        <v>1464</v>
      </c>
      <c r="R1546" s="2">
        <f>YEAR(Sheet1[[#This Row],[policy_end_date]])</f>
        <v>2024</v>
      </c>
      <c r="S1546" s="2" t="str">
        <f>TEXT(Sheet1[[#This Row],[policy_end_date]],"mmm")</f>
        <v>Nov</v>
      </c>
      <c r="T1546" s="2" t="str">
        <f>IF(Sheet1[[#This Row],[status]]="Active","Active","Inactive")</f>
        <v>Inactive</v>
      </c>
      <c r="U1546" s="6">
        <f>Sheet1[[#This Row],[coverage_amount]]/Sheet1[[#This Row],[annual_premium]]</f>
        <v>16.114995237758542</v>
      </c>
    </row>
    <row r="1547" spans="1:21" x14ac:dyDescent="0.3">
      <c r="A1547" s="2" t="s">
        <v>2994</v>
      </c>
      <c r="B1547" s="2" t="s">
        <v>954</v>
      </c>
      <c r="C1547" s="2" t="s">
        <v>11</v>
      </c>
      <c r="D1547" s="51">
        <v>480287.26</v>
      </c>
      <c r="E1547" s="51">
        <v>5429.49</v>
      </c>
      <c r="F1547" s="1">
        <v>44956</v>
      </c>
      <c r="G1547" s="1">
        <v>45123</v>
      </c>
      <c r="H1547" s="2" t="s">
        <v>70</v>
      </c>
      <c r="I1547" s="2" t="s">
        <v>18</v>
      </c>
      <c r="J1547">
        <f>Sheet1[[#This Row],[policy_end_date]]-Sheet1[[#This Row],[policy_start_date]]</f>
        <v>167</v>
      </c>
      <c r="K1547" s="5">
        <f>(Sheet1[[#This Row],[policy_end_date]]-Sheet1[[#This Row],[policy_start_date]])/365</f>
        <v>0.45753424657534247</v>
      </c>
      <c r="L1547" s="2" t="str">
        <f>IF(Sheet1[[#This Row],[coverage_amount]]&lt;300000,"Low",IF(Sheet1[[#This Row],[coverage_amount]]&lt;700000,"Medium","High"))</f>
        <v>Medium</v>
      </c>
      <c r="M1547" s="2" t="str">
        <f>IF(Sheet1[[#This Row],[annual_premium]]&lt;15000,"Low",IF(Sheet1[[#This Row],[annual_premium]]&lt;35000,"Medium","High"))</f>
        <v>Low</v>
      </c>
      <c r="N1547" s="2">
        <f>YEAR(Sheet1[[#This Row],[policy_start_date]])</f>
        <v>2023</v>
      </c>
      <c r="O1547" s="2" t="str">
        <f>TEXT(Sheet1[[#This Row],[policy_start_date]],"mmm")</f>
        <v>Jan</v>
      </c>
      <c r="P1547" s="2" t="str">
        <f>"Q"&amp;ROUNDUP(MONTH(Sheet1[[#This Row],[policy_start_date]])/3,0)</f>
        <v>Q1</v>
      </c>
      <c r="Q1547" s="2">
        <f ca="1">DATEDIF(Sheet1[[#This Row],[policy_start_date]],TODAY(),"D")</f>
        <v>1276</v>
      </c>
      <c r="R1547" s="2">
        <f>YEAR(Sheet1[[#This Row],[policy_end_date]])</f>
        <v>2023</v>
      </c>
      <c r="S1547" s="2" t="str">
        <f>TEXT(Sheet1[[#This Row],[policy_end_date]],"mmm")</f>
        <v>Jul</v>
      </c>
      <c r="T1547" s="2" t="str">
        <f>IF(Sheet1[[#This Row],[status]]="Active","Active","Inactive")</f>
        <v>Inactive</v>
      </c>
      <c r="U1547" s="6">
        <f>Sheet1[[#This Row],[coverage_amount]]/Sheet1[[#This Row],[annual_premium]]</f>
        <v>88.459000753293594</v>
      </c>
    </row>
    <row r="1548" spans="1:21" x14ac:dyDescent="0.3">
      <c r="A1548" s="2" t="s">
        <v>2995</v>
      </c>
      <c r="B1548" s="2" t="s">
        <v>1871</v>
      </c>
      <c r="C1548" s="2" t="s">
        <v>39</v>
      </c>
      <c r="D1548" s="51">
        <v>960650.4</v>
      </c>
      <c r="E1548" s="51">
        <v>19699.009999999998</v>
      </c>
      <c r="F1548" s="1">
        <v>44754</v>
      </c>
      <c r="G1548" s="1">
        <v>45542</v>
      </c>
      <c r="H1548" s="2" t="s">
        <v>368</v>
      </c>
      <c r="I1548" s="2" t="s">
        <v>13</v>
      </c>
      <c r="J1548">
        <f>Sheet1[[#This Row],[policy_end_date]]-Sheet1[[#This Row],[policy_start_date]]</f>
        <v>788</v>
      </c>
      <c r="K1548" s="5">
        <f>(Sheet1[[#This Row],[policy_end_date]]-Sheet1[[#This Row],[policy_start_date]])/365</f>
        <v>2.1589041095890411</v>
      </c>
      <c r="L1548" s="2" t="str">
        <f>IF(Sheet1[[#This Row],[coverage_amount]]&lt;300000,"Low",IF(Sheet1[[#This Row],[coverage_amount]]&lt;700000,"Medium","High"))</f>
        <v>High</v>
      </c>
      <c r="M1548" s="2" t="str">
        <f>IF(Sheet1[[#This Row],[annual_premium]]&lt;15000,"Low",IF(Sheet1[[#This Row],[annual_premium]]&lt;35000,"Medium","High"))</f>
        <v>Medium</v>
      </c>
      <c r="N1548" s="2">
        <f>YEAR(Sheet1[[#This Row],[policy_start_date]])</f>
        <v>2022</v>
      </c>
      <c r="O1548" s="2" t="str">
        <f>TEXT(Sheet1[[#This Row],[policy_start_date]],"mmm")</f>
        <v>Jul</v>
      </c>
      <c r="P1548" s="2" t="str">
        <f>"Q"&amp;ROUNDUP(MONTH(Sheet1[[#This Row],[policy_start_date]])/3,0)</f>
        <v>Q3</v>
      </c>
      <c r="Q1548" s="2">
        <f ca="1">DATEDIF(Sheet1[[#This Row],[policy_start_date]],TODAY(),"D")</f>
        <v>1478</v>
      </c>
      <c r="R1548" s="2">
        <f>YEAR(Sheet1[[#This Row],[policy_end_date]])</f>
        <v>2024</v>
      </c>
      <c r="S1548" s="2" t="str">
        <f>TEXT(Sheet1[[#This Row],[policy_end_date]],"mmm")</f>
        <v>Sep</v>
      </c>
      <c r="T1548" s="2" t="str">
        <f>IF(Sheet1[[#This Row],[status]]="Active","Active","Inactive")</f>
        <v>Active</v>
      </c>
      <c r="U1548" s="6">
        <f>Sheet1[[#This Row],[coverage_amount]]/Sheet1[[#This Row],[annual_premium]]</f>
        <v>48.766430394217785</v>
      </c>
    </row>
    <row r="1549" spans="1:21" x14ac:dyDescent="0.3">
      <c r="A1549" s="2" t="s">
        <v>2996</v>
      </c>
      <c r="B1549" s="2" t="s">
        <v>2306</v>
      </c>
      <c r="C1549" s="2" t="s">
        <v>11</v>
      </c>
      <c r="D1549" s="51">
        <v>946425.11</v>
      </c>
      <c r="E1549" s="51">
        <v>3581.81</v>
      </c>
      <c r="F1549" s="1">
        <v>44504</v>
      </c>
      <c r="G1549" s="1">
        <v>44585</v>
      </c>
      <c r="H1549" s="2" t="s">
        <v>490</v>
      </c>
      <c r="I1549" s="2" t="s">
        <v>13</v>
      </c>
      <c r="J1549">
        <f>Sheet1[[#This Row],[policy_end_date]]-Sheet1[[#This Row],[policy_start_date]]</f>
        <v>81</v>
      </c>
      <c r="K1549" s="5">
        <f>(Sheet1[[#This Row],[policy_end_date]]-Sheet1[[#This Row],[policy_start_date]])/365</f>
        <v>0.22191780821917809</v>
      </c>
      <c r="L1549" s="2" t="str">
        <f>IF(Sheet1[[#This Row],[coverage_amount]]&lt;300000,"Low",IF(Sheet1[[#This Row],[coverage_amount]]&lt;700000,"Medium","High"))</f>
        <v>High</v>
      </c>
      <c r="M1549" s="2" t="str">
        <f>IF(Sheet1[[#This Row],[annual_premium]]&lt;15000,"Low",IF(Sheet1[[#This Row],[annual_premium]]&lt;35000,"Medium","High"))</f>
        <v>Low</v>
      </c>
      <c r="N1549" s="2">
        <f>YEAR(Sheet1[[#This Row],[policy_start_date]])</f>
        <v>2021</v>
      </c>
      <c r="O1549" s="2" t="str">
        <f>TEXT(Sheet1[[#This Row],[policy_start_date]],"mmm")</f>
        <v>Nov</v>
      </c>
      <c r="P1549" s="2" t="str">
        <f>"Q"&amp;ROUNDUP(MONTH(Sheet1[[#This Row],[policy_start_date]])/3,0)</f>
        <v>Q4</v>
      </c>
      <c r="Q1549" s="2">
        <f ca="1">DATEDIF(Sheet1[[#This Row],[policy_start_date]],TODAY(),"D")</f>
        <v>1728</v>
      </c>
      <c r="R1549" s="2">
        <f>YEAR(Sheet1[[#This Row],[policy_end_date]])</f>
        <v>2022</v>
      </c>
      <c r="S1549" s="2" t="str">
        <f>TEXT(Sheet1[[#This Row],[policy_end_date]],"mmm")</f>
        <v>Jan</v>
      </c>
      <c r="T1549" s="2" t="str">
        <f>IF(Sheet1[[#This Row],[status]]="Active","Active","Inactive")</f>
        <v>Active</v>
      </c>
      <c r="U1549" s="6">
        <f>Sheet1[[#This Row],[coverage_amount]]/Sheet1[[#This Row],[annual_premium]]</f>
        <v>264.23096423316701</v>
      </c>
    </row>
    <row r="1550" spans="1:21" x14ac:dyDescent="0.3">
      <c r="A1550" s="2" t="s">
        <v>2997</v>
      </c>
      <c r="B1550" s="2" t="s">
        <v>2998</v>
      </c>
      <c r="C1550" s="2" t="s">
        <v>39</v>
      </c>
      <c r="D1550" s="51">
        <v>705030.55</v>
      </c>
      <c r="E1550" s="51">
        <v>21147.360000000001</v>
      </c>
      <c r="F1550" s="1">
        <v>44335</v>
      </c>
      <c r="G1550" s="1">
        <v>45542</v>
      </c>
      <c r="H1550" s="2" t="s">
        <v>1167</v>
      </c>
      <c r="I1550" s="2" t="s">
        <v>29</v>
      </c>
      <c r="J1550">
        <f>Sheet1[[#This Row],[policy_end_date]]-Sheet1[[#This Row],[policy_start_date]]</f>
        <v>1207</v>
      </c>
      <c r="K1550" s="5">
        <f>(Sheet1[[#This Row],[policy_end_date]]-Sheet1[[#This Row],[policy_start_date]])/365</f>
        <v>3.3068493150684932</v>
      </c>
      <c r="L1550" s="2" t="str">
        <f>IF(Sheet1[[#This Row],[coverage_amount]]&lt;300000,"Low",IF(Sheet1[[#This Row],[coverage_amount]]&lt;700000,"Medium","High"))</f>
        <v>High</v>
      </c>
      <c r="M1550" s="2" t="str">
        <f>IF(Sheet1[[#This Row],[annual_premium]]&lt;15000,"Low",IF(Sheet1[[#This Row],[annual_premium]]&lt;35000,"Medium","High"))</f>
        <v>Medium</v>
      </c>
      <c r="N1550" s="2">
        <f>YEAR(Sheet1[[#This Row],[policy_start_date]])</f>
        <v>2021</v>
      </c>
      <c r="O1550" s="2" t="str">
        <f>TEXT(Sheet1[[#This Row],[policy_start_date]],"mmm")</f>
        <v>May</v>
      </c>
      <c r="P1550" s="2" t="str">
        <f>"Q"&amp;ROUNDUP(MONTH(Sheet1[[#This Row],[policy_start_date]])/3,0)</f>
        <v>Q2</v>
      </c>
      <c r="Q1550" s="2">
        <f ca="1">DATEDIF(Sheet1[[#This Row],[policy_start_date]],TODAY(),"D")</f>
        <v>1897</v>
      </c>
      <c r="R1550" s="2">
        <f>YEAR(Sheet1[[#This Row],[policy_end_date]])</f>
        <v>2024</v>
      </c>
      <c r="S1550" s="2" t="str">
        <f>TEXT(Sheet1[[#This Row],[policy_end_date]],"mmm")</f>
        <v>Sep</v>
      </c>
      <c r="T1550" s="2" t="str">
        <f>IF(Sheet1[[#This Row],[status]]="Active","Active","Inactive")</f>
        <v>Inactive</v>
      </c>
      <c r="U1550" s="6">
        <f>Sheet1[[#This Row],[coverage_amount]]/Sheet1[[#This Row],[annual_premium]]</f>
        <v>33.338939234022597</v>
      </c>
    </row>
    <row r="1551" spans="1:21" x14ac:dyDescent="0.3">
      <c r="A1551" s="2" t="s">
        <v>2999</v>
      </c>
      <c r="B1551" s="2" t="s">
        <v>3000</v>
      </c>
      <c r="C1551" s="2" t="s">
        <v>16</v>
      </c>
      <c r="D1551" s="51">
        <v>219561.29</v>
      </c>
      <c r="E1551" s="51">
        <v>5945.02</v>
      </c>
      <c r="F1551" s="1">
        <v>45008</v>
      </c>
      <c r="G1551" s="1">
        <v>45413</v>
      </c>
      <c r="H1551" s="2" t="s">
        <v>849</v>
      </c>
      <c r="I1551" s="2" t="s">
        <v>13</v>
      </c>
      <c r="J1551">
        <f>Sheet1[[#This Row],[policy_end_date]]-Sheet1[[#This Row],[policy_start_date]]</f>
        <v>405</v>
      </c>
      <c r="K1551" s="5">
        <f>(Sheet1[[#This Row],[policy_end_date]]-Sheet1[[#This Row],[policy_start_date]])/365</f>
        <v>1.1095890410958904</v>
      </c>
      <c r="L1551" s="2" t="str">
        <f>IF(Sheet1[[#This Row],[coverage_amount]]&lt;300000,"Low",IF(Sheet1[[#This Row],[coverage_amount]]&lt;700000,"Medium","High"))</f>
        <v>Low</v>
      </c>
      <c r="M1551" s="2" t="str">
        <f>IF(Sheet1[[#This Row],[annual_premium]]&lt;15000,"Low",IF(Sheet1[[#This Row],[annual_premium]]&lt;35000,"Medium","High"))</f>
        <v>Low</v>
      </c>
      <c r="N1551" s="2">
        <f>YEAR(Sheet1[[#This Row],[policy_start_date]])</f>
        <v>2023</v>
      </c>
      <c r="O1551" s="2" t="str">
        <f>TEXT(Sheet1[[#This Row],[policy_start_date]],"mmm")</f>
        <v>Mar</v>
      </c>
      <c r="P1551" s="2" t="str">
        <f>"Q"&amp;ROUNDUP(MONTH(Sheet1[[#This Row],[policy_start_date]])/3,0)</f>
        <v>Q1</v>
      </c>
      <c r="Q1551" s="2">
        <f ca="1">DATEDIF(Sheet1[[#This Row],[policy_start_date]],TODAY(),"D")</f>
        <v>1224</v>
      </c>
      <c r="R1551" s="2">
        <f>YEAR(Sheet1[[#This Row],[policy_end_date]])</f>
        <v>2024</v>
      </c>
      <c r="S1551" s="2" t="str">
        <f>TEXT(Sheet1[[#This Row],[policy_end_date]],"mmm")</f>
        <v>May</v>
      </c>
      <c r="T1551" s="2" t="str">
        <f>IF(Sheet1[[#This Row],[status]]="Active","Active","Inactive")</f>
        <v>Active</v>
      </c>
      <c r="U1551" s="6">
        <f>Sheet1[[#This Row],[coverage_amount]]/Sheet1[[#This Row],[annual_premium]]</f>
        <v>36.931968269240471</v>
      </c>
    </row>
    <row r="1552" spans="1:21" x14ac:dyDescent="0.3">
      <c r="A1552" s="2" t="s">
        <v>3001</v>
      </c>
      <c r="B1552" s="2" t="s">
        <v>3002</v>
      </c>
      <c r="C1552" s="2" t="s">
        <v>11</v>
      </c>
      <c r="D1552" s="51">
        <v>855383.04000000004</v>
      </c>
      <c r="E1552" s="51">
        <v>37510.639999999999</v>
      </c>
      <c r="F1552" s="1">
        <v>44419</v>
      </c>
      <c r="G1552" s="1">
        <v>44711</v>
      </c>
      <c r="H1552" s="2" t="s">
        <v>471</v>
      </c>
      <c r="I1552" s="2" t="s">
        <v>18</v>
      </c>
      <c r="J1552">
        <f>Sheet1[[#This Row],[policy_end_date]]-Sheet1[[#This Row],[policy_start_date]]</f>
        <v>292</v>
      </c>
      <c r="K1552" s="5">
        <f>(Sheet1[[#This Row],[policy_end_date]]-Sheet1[[#This Row],[policy_start_date]])/365</f>
        <v>0.8</v>
      </c>
      <c r="L1552" s="2" t="str">
        <f>IF(Sheet1[[#This Row],[coverage_amount]]&lt;300000,"Low",IF(Sheet1[[#This Row],[coverage_amount]]&lt;700000,"Medium","High"))</f>
        <v>High</v>
      </c>
      <c r="M1552" s="2" t="str">
        <f>IF(Sheet1[[#This Row],[annual_premium]]&lt;15000,"Low",IF(Sheet1[[#This Row],[annual_premium]]&lt;35000,"Medium","High"))</f>
        <v>High</v>
      </c>
      <c r="N1552" s="2">
        <f>YEAR(Sheet1[[#This Row],[policy_start_date]])</f>
        <v>2021</v>
      </c>
      <c r="O1552" s="2" t="str">
        <f>TEXT(Sheet1[[#This Row],[policy_start_date]],"mmm")</f>
        <v>Aug</v>
      </c>
      <c r="P1552" s="2" t="str">
        <f>"Q"&amp;ROUNDUP(MONTH(Sheet1[[#This Row],[policy_start_date]])/3,0)</f>
        <v>Q3</v>
      </c>
      <c r="Q1552" s="2">
        <f ca="1">DATEDIF(Sheet1[[#This Row],[policy_start_date]],TODAY(),"D")</f>
        <v>1813</v>
      </c>
      <c r="R1552" s="2">
        <f>YEAR(Sheet1[[#This Row],[policy_end_date]])</f>
        <v>2022</v>
      </c>
      <c r="S1552" s="2" t="str">
        <f>TEXT(Sheet1[[#This Row],[policy_end_date]],"mmm")</f>
        <v>May</v>
      </c>
      <c r="T1552" s="2" t="str">
        <f>IF(Sheet1[[#This Row],[status]]="Active","Active","Inactive")</f>
        <v>Inactive</v>
      </c>
      <c r="U1552" s="6">
        <f>Sheet1[[#This Row],[coverage_amount]]/Sheet1[[#This Row],[annual_premium]]</f>
        <v>22.803744217640649</v>
      </c>
    </row>
    <row r="1553" spans="1:21" x14ac:dyDescent="0.3">
      <c r="A1553" s="2" t="s">
        <v>3003</v>
      </c>
      <c r="B1553" s="2" t="s">
        <v>3004</v>
      </c>
      <c r="C1553" s="2" t="s">
        <v>11</v>
      </c>
      <c r="D1553" s="51">
        <v>781548.01</v>
      </c>
      <c r="E1553" s="51">
        <v>18890.21</v>
      </c>
      <c r="F1553" s="1">
        <v>44786</v>
      </c>
      <c r="G1553" s="1">
        <v>45621</v>
      </c>
      <c r="H1553" s="2" t="s">
        <v>40</v>
      </c>
      <c r="I1553" s="2" t="s">
        <v>29</v>
      </c>
      <c r="J1553">
        <f>Sheet1[[#This Row],[policy_end_date]]-Sheet1[[#This Row],[policy_start_date]]</f>
        <v>835</v>
      </c>
      <c r="K1553" s="5">
        <f>(Sheet1[[#This Row],[policy_end_date]]-Sheet1[[#This Row],[policy_start_date]])/365</f>
        <v>2.2876712328767121</v>
      </c>
      <c r="L1553" s="2" t="str">
        <f>IF(Sheet1[[#This Row],[coverage_amount]]&lt;300000,"Low",IF(Sheet1[[#This Row],[coverage_amount]]&lt;700000,"Medium","High"))</f>
        <v>High</v>
      </c>
      <c r="M1553" s="2" t="str">
        <f>IF(Sheet1[[#This Row],[annual_premium]]&lt;15000,"Low",IF(Sheet1[[#This Row],[annual_premium]]&lt;35000,"Medium","High"))</f>
        <v>Medium</v>
      </c>
      <c r="N1553" s="2">
        <f>YEAR(Sheet1[[#This Row],[policy_start_date]])</f>
        <v>2022</v>
      </c>
      <c r="O1553" s="2" t="str">
        <f>TEXT(Sheet1[[#This Row],[policy_start_date]],"mmm")</f>
        <v>Aug</v>
      </c>
      <c r="P1553" s="2" t="str">
        <f>"Q"&amp;ROUNDUP(MONTH(Sheet1[[#This Row],[policy_start_date]])/3,0)</f>
        <v>Q3</v>
      </c>
      <c r="Q1553" s="2">
        <f ca="1">DATEDIF(Sheet1[[#This Row],[policy_start_date]],TODAY(),"D")</f>
        <v>1446</v>
      </c>
      <c r="R1553" s="2">
        <f>YEAR(Sheet1[[#This Row],[policy_end_date]])</f>
        <v>2024</v>
      </c>
      <c r="S1553" s="2" t="str">
        <f>TEXT(Sheet1[[#This Row],[policy_end_date]],"mmm")</f>
        <v>Nov</v>
      </c>
      <c r="T1553" s="2" t="str">
        <f>IF(Sheet1[[#This Row],[status]]="Active","Active","Inactive")</f>
        <v>Inactive</v>
      </c>
      <c r="U1553" s="6">
        <f>Sheet1[[#This Row],[coverage_amount]]/Sheet1[[#This Row],[annual_premium]]</f>
        <v>41.373177428943357</v>
      </c>
    </row>
    <row r="1554" spans="1:21" x14ac:dyDescent="0.3">
      <c r="A1554" s="2" t="s">
        <v>3005</v>
      </c>
      <c r="B1554" s="2" t="s">
        <v>3006</v>
      </c>
      <c r="C1554" s="2" t="s">
        <v>39</v>
      </c>
      <c r="D1554" s="51">
        <v>230573.85</v>
      </c>
      <c r="E1554" s="51">
        <v>27742.63</v>
      </c>
      <c r="F1554" s="1">
        <v>44312</v>
      </c>
      <c r="G1554" s="1">
        <v>45443</v>
      </c>
      <c r="H1554" s="2" t="s">
        <v>1197</v>
      </c>
      <c r="I1554" s="2" t="s">
        <v>13</v>
      </c>
      <c r="J1554">
        <f>Sheet1[[#This Row],[policy_end_date]]-Sheet1[[#This Row],[policy_start_date]]</f>
        <v>1131</v>
      </c>
      <c r="K1554" s="5">
        <f>(Sheet1[[#This Row],[policy_end_date]]-Sheet1[[#This Row],[policy_start_date]])/365</f>
        <v>3.0986301369863014</v>
      </c>
      <c r="L1554" s="2" t="str">
        <f>IF(Sheet1[[#This Row],[coverage_amount]]&lt;300000,"Low",IF(Sheet1[[#This Row],[coverage_amount]]&lt;700000,"Medium","High"))</f>
        <v>Low</v>
      </c>
      <c r="M1554" s="2" t="str">
        <f>IF(Sheet1[[#This Row],[annual_premium]]&lt;15000,"Low",IF(Sheet1[[#This Row],[annual_premium]]&lt;35000,"Medium","High"))</f>
        <v>Medium</v>
      </c>
      <c r="N1554" s="2">
        <f>YEAR(Sheet1[[#This Row],[policy_start_date]])</f>
        <v>2021</v>
      </c>
      <c r="O1554" s="2" t="str">
        <f>TEXT(Sheet1[[#This Row],[policy_start_date]],"mmm")</f>
        <v>Apr</v>
      </c>
      <c r="P1554" s="2" t="str">
        <f>"Q"&amp;ROUNDUP(MONTH(Sheet1[[#This Row],[policy_start_date]])/3,0)</f>
        <v>Q2</v>
      </c>
      <c r="Q1554" s="2">
        <f ca="1">DATEDIF(Sheet1[[#This Row],[policy_start_date]],TODAY(),"D")</f>
        <v>1920</v>
      </c>
      <c r="R1554" s="2">
        <f>YEAR(Sheet1[[#This Row],[policy_end_date]])</f>
        <v>2024</v>
      </c>
      <c r="S1554" s="2" t="str">
        <f>TEXT(Sheet1[[#This Row],[policy_end_date]],"mmm")</f>
        <v>May</v>
      </c>
      <c r="T1554" s="2" t="str">
        <f>IF(Sheet1[[#This Row],[status]]="Active","Active","Inactive")</f>
        <v>Active</v>
      </c>
      <c r="U1554" s="6">
        <f>Sheet1[[#This Row],[coverage_amount]]/Sheet1[[#This Row],[annual_premium]]</f>
        <v>8.3111748958191782</v>
      </c>
    </row>
    <row r="1555" spans="1:21" x14ac:dyDescent="0.3">
      <c r="A1555" s="2" t="s">
        <v>3007</v>
      </c>
      <c r="B1555" s="2" t="s">
        <v>1707</v>
      </c>
      <c r="C1555" s="2" t="s">
        <v>35</v>
      </c>
      <c r="D1555" s="51">
        <v>783205.69</v>
      </c>
      <c r="E1555" s="51">
        <v>16524.240000000002</v>
      </c>
      <c r="F1555" s="1">
        <v>45035</v>
      </c>
      <c r="G1555" s="1">
        <v>45235</v>
      </c>
      <c r="H1555" s="2" t="s">
        <v>554</v>
      </c>
      <c r="I1555" s="2" t="s">
        <v>29</v>
      </c>
      <c r="J1555">
        <f>Sheet1[[#This Row],[policy_end_date]]-Sheet1[[#This Row],[policy_start_date]]</f>
        <v>200</v>
      </c>
      <c r="K1555" s="5">
        <f>(Sheet1[[#This Row],[policy_end_date]]-Sheet1[[#This Row],[policy_start_date]])/365</f>
        <v>0.54794520547945202</v>
      </c>
      <c r="L1555" s="2" t="str">
        <f>IF(Sheet1[[#This Row],[coverage_amount]]&lt;300000,"Low",IF(Sheet1[[#This Row],[coverage_amount]]&lt;700000,"Medium","High"))</f>
        <v>High</v>
      </c>
      <c r="M1555" s="2" t="str">
        <f>IF(Sheet1[[#This Row],[annual_premium]]&lt;15000,"Low",IF(Sheet1[[#This Row],[annual_premium]]&lt;35000,"Medium","High"))</f>
        <v>Medium</v>
      </c>
      <c r="N1555" s="2">
        <f>YEAR(Sheet1[[#This Row],[policy_start_date]])</f>
        <v>2023</v>
      </c>
      <c r="O1555" s="2" t="str">
        <f>TEXT(Sheet1[[#This Row],[policy_start_date]],"mmm")</f>
        <v>Apr</v>
      </c>
      <c r="P1555" s="2" t="str">
        <f>"Q"&amp;ROUNDUP(MONTH(Sheet1[[#This Row],[policy_start_date]])/3,0)</f>
        <v>Q2</v>
      </c>
      <c r="Q1555" s="2">
        <f ca="1">DATEDIF(Sheet1[[#This Row],[policy_start_date]],TODAY(),"D")</f>
        <v>1197</v>
      </c>
      <c r="R1555" s="2">
        <f>YEAR(Sheet1[[#This Row],[policy_end_date]])</f>
        <v>2023</v>
      </c>
      <c r="S1555" s="2" t="str">
        <f>TEXT(Sheet1[[#This Row],[policy_end_date]],"mmm")</f>
        <v>Nov</v>
      </c>
      <c r="T1555" s="2" t="str">
        <f>IF(Sheet1[[#This Row],[status]]="Active","Active","Inactive")</f>
        <v>Inactive</v>
      </c>
      <c r="U1555" s="6">
        <f>Sheet1[[#This Row],[coverage_amount]]/Sheet1[[#This Row],[annual_premium]]</f>
        <v>47.397380454411206</v>
      </c>
    </row>
    <row r="1556" spans="1:21" x14ac:dyDescent="0.3">
      <c r="A1556" s="2" t="s">
        <v>3008</v>
      </c>
      <c r="B1556" s="2" t="s">
        <v>3009</v>
      </c>
      <c r="C1556" s="2" t="s">
        <v>35</v>
      </c>
      <c r="D1556" s="51">
        <v>720396.25</v>
      </c>
      <c r="E1556" s="51">
        <v>26141.41</v>
      </c>
      <c r="F1556" s="1">
        <v>45094</v>
      </c>
      <c r="G1556" s="1">
        <v>45164</v>
      </c>
      <c r="H1556" s="2" t="s">
        <v>61</v>
      </c>
      <c r="I1556" s="2" t="s">
        <v>13</v>
      </c>
      <c r="J1556">
        <f>Sheet1[[#This Row],[policy_end_date]]-Sheet1[[#This Row],[policy_start_date]]</f>
        <v>70</v>
      </c>
      <c r="K1556" s="5">
        <f>(Sheet1[[#This Row],[policy_end_date]]-Sheet1[[#This Row],[policy_start_date]])/365</f>
        <v>0.19178082191780821</v>
      </c>
      <c r="L1556" s="2" t="str">
        <f>IF(Sheet1[[#This Row],[coverage_amount]]&lt;300000,"Low",IF(Sheet1[[#This Row],[coverage_amount]]&lt;700000,"Medium","High"))</f>
        <v>High</v>
      </c>
      <c r="M1556" s="2" t="str">
        <f>IF(Sheet1[[#This Row],[annual_premium]]&lt;15000,"Low",IF(Sheet1[[#This Row],[annual_premium]]&lt;35000,"Medium","High"))</f>
        <v>Medium</v>
      </c>
      <c r="N1556" s="2">
        <f>YEAR(Sheet1[[#This Row],[policy_start_date]])</f>
        <v>2023</v>
      </c>
      <c r="O1556" s="2" t="str">
        <f>TEXT(Sheet1[[#This Row],[policy_start_date]],"mmm")</f>
        <v>Jun</v>
      </c>
      <c r="P1556" s="2" t="str">
        <f>"Q"&amp;ROUNDUP(MONTH(Sheet1[[#This Row],[policy_start_date]])/3,0)</f>
        <v>Q2</v>
      </c>
      <c r="Q1556" s="2">
        <f ca="1">DATEDIF(Sheet1[[#This Row],[policy_start_date]],TODAY(),"D")</f>
        <v>1138</v>
      </c>
      <c r="R1556" s="2">
        <f>YEAR(Sheet1[[#This Row],[policy_end_date]])</f>
        <v>2023</v>
      </c>
      <c r="S1556" s="2" t="str">
        <f>TEXT(Sheet1[[#This Row],[policy_end_date]],"mmm")</f>
        <v>Aug</v>
      </c>
      <c r="T1556" s="2" t="str">
        <f>IF(Sheet1[[#This Row],[status]]="Active","Active","Inactive")</f>
        <v>Active</v>
      </c>
      <c r="U1556" s="6">
        <f>Sheet1[[#This Row],[coverage_amount]]/Sheet1[[#This Row],[annual_premium]]</f>
        <v>27.55766617026396</v>
      </c>
    </row>
    <row r="1557" spans="1:21" x14ac:dyDescent="0.3">
      <c r="A1557" s="2" t="s">
        <v>3010</v>
      </c>
      <c r="B1557" s="2" t="s">
        <v>1304</v>
      </c>
      <c r="C1557" s="2" t="s">
        <v>35</v>
      </c>
      <c r="D1557" s="51">
        <v>318408.08</v>
      </c>
      <c r="E1557" s="51">
        <v>39106.980000000003</v>
      </c>
      <c r="F1557" s="1">
        <v>45319</v>
      </c>
      <c r="G1557" s="1">
        <v>45474</v>
      </c>
      <c r="H1557" s="2" t="s">
        <v>866</v>
      </c>
      <c r="I1557" s="2" t="s">
        <v>29</v>
      </c>
      <c r="J1557">
        <f>Sheet1[[#This Row],[policy_end_date]]-Sheet1[[#This Row],[policy_start_date]]</f>
        <v>155</v>
      </c>
      <c r="K1557" s="5">
        <f>(Sheet1[[#This Row],[policy_end_date]]-Sheet1[[#This Row],[policy_start_date]])/365</f>
        <v>0.42465753424657532</v>
      </c>
      <c r="L1557" s="2" t="str">
        <f>IF(Sheet1[[#This Row],[coverage_amount]]&lt;300000,"Low",IF(Sheet1[[#This Row],[coverage_amount]]&lt;700000,"Medium","High"))</f>
        <v>Medium</v>
      </c>
      <c r="M1557" s="2" t="str">
        <f>IF(Sheet1[[#This Row],[annual_premium]]&lt;15000,"Low",IF(Sheet1[[#This Row],[annual_premium]]&lt;35000,"Medium","High"))</f>
        <v>High</v>
      </c>
      <c r="N1557" s="2">
        <f>YEAR(Sheet1[[#This Row],[policy_start_date]])</f>
        <v>2024</v>
      </c>
      <c r="O1557" s="2" t="str">
        <f>TEXT(Sheet1[[#This Row],[policy_start_date]],"mmm")</f>
        <v>Jan</v>
      </c>
      <c r="P1557" s="2" t="str">
        <f>"Q"&amp;ROUNDUP(MONTH(Sheet1[[#This Row],[policy_start_date]])/3,0)</f>
        <v>Q1</v>
      </c>
      <c r="Q1557" s="2">
        <f ca="1">DATEDIF(Sheet1[[#This Row],[policy_start_date]],TODAY(),"D")</f>
        <v>913</v>
      </c>
      <c r="R1557" s="2">
        <f>YEAR(Sheet1[[#This Row],[policy_end_date]])</f>
        <v>2024</v>
      </c>
      <c r="S1557" s="2" t="str">
        <f>TEXT(Sheet1[[#This Row],[policy_end_date]],"mmm")</f>
        <v>Jul</v>
      </c>
      <c r="T1557" s="2" t="str">
        <f>IF(Sheet1[[#This Row],[status]]="Active","Active","Inactive")</f>
        <v>Inactive</v>
      </c>
      <c r="U1557" s="6">
        <f>Sheet1[[#This Row],[coverage_amount]]/Sheet1[[#This Row],[annual_premium]]</f>
        <v>8.1419756779991701</v>
      </c>
    </row>
    <row r="1558" spans="1:21" x14ac:dyDescent="0.3">
      <c r="A1558" s="2" t="s">
        <v>3011</v>
      </c>
      <c r="B1558" s="2" t="s">
        <v>1483</v>
      </c>
      <c r="C1558" s="2" t="s">
        <v>27</v>
      </c>
      <c r="D1558" s="51">
        <v>513647.62</v>
      </c>
      <c r="E1558" s="51">
        <v>6818.24</v>
      </c>
      <c r="F1558" s="1">
        <v>45113</v>
      </c>
      <c r="G1558" s="1">
        <v>45242</v>
      </c>
      <c r="H1558" s="2" t="s">
        <v>298</v>
      </c>
      <c r="I1558" s="2" t="s">
        <v>13</v>
      </c>
      <c r="J1558">
        <f>Sheet1[[#This Row],[policy_end_date]]-Sheet1[[#This Row],[policy_start_date]]</f>
        <v>129</v>
      </c>
      <c r="K1558" s="5">
        <f>(Sheet1[[#This Row],[policy_end_date]]-Sheet1[[#This Row],[policy_start_date]])/365</f>
        <v>0.35342465753424657</v>
      </c>
      <c r="L1558" s="2" t="str">
        <f>IF(Sheet1[[#This Row],[coverage_amount]]&lt;300000,"Low",IF(Sheet1[[#This Row],[coverage_amount]]&lt;700000,"Medium","High"))</f>
        <v>Medium</v>
      </c>
      <c r="M1558" s="2" t="str">
        <f>IF(Sheet1[[#This Row],[annual_premium]]&lt;15000,"Low",IF(Sheet1[[#This Row],[annual_premium]]&lt;35000,"Medium","High"))</f>
        <v>Low</v>
      </c>
      <c r="N1558" s="2">
        <f>YEAR(Sheet1[[#This Row],[policy_start_date]])</f>
        <v>2023</v>
      </c>
      <c r="O1558" s="2" t="str">
        <f>TEXT(Sheet1[[#This Row],[policy_start_date]],"mmm")</f>
        <v>Jul</v>
      </c>
      <c r="P1558" s="2" t="str">
        <f>"Q"&amp;ROUNDUP(MONTH(Sheet1[[#This Row],[policy_start_date]])/3,0)</f>
        <v>Q3</v>
      </c>
      <c r="Q1558" s="2">
        <f ca="1">DATEDIF(Sheet1[[#This Row],[policy_start_date]],TODAY(),"D")</f>
        <v>1119</v>
      </c>
      <c r="R1558" s="2">
        <f>YEAR(Sheet1[[#This Row],[policy_end_date]])</f>
        <v>2023</v>
      </c>
      <c r="S1558" s="2" t="str">
        <f>TEXT(Sheet1[[#This Row],[policy_end_date]],"mmm")</f>
        <v>Nov</v>
      </c>
      <c r="T1558" s="2" t="str">
        <f>IF(Sheet1[[#This Row],[status]]="Active","Active","Inactive")</f>
        <v>Active</v>
      </c>
      <c r="U1558" s="6">
        <f>Sheet1[[#This Row],[coverage_amount]]/Sheet1[[#This Row],[annual_premium]]</f>
        <v>75.334341413619939</v>
      </c>
    </row>
    <row r="1559" spans="1:21" x14ac:dyDescent="0.3">
      <c r="A1559" s="2" t="s">
        <v>3012</v>
      </c>
      <c r="B1559" s="2" t="s">
        <v>3013</v>
      </c>
      <c r="C1559" s="2" t="s">
        <v>16</v>
      </c>
      <c r="D1559" s="51">
        <v>963140.28</v>
      </c>
      <c r="E1559" s="51">
        <v>5958.5</v>
      </c>
      <c r="F1559" s="1">
        <v>44329</v>
      </c>
      <c r="G1559" s="1">
        <v>45515</v>
      </c>
      <c r="H1559" s="2" t="s">
        <v>886</v>
      </c>
      <c r="I1559" s="2" t="s">
        <v>29</v>
      </c>
      <c r="J1559">
        <f>Sheet1[[#This Row],[policy_end_date]]-Sheet1[[#This Row],[policy_start_date]]</f>
        <v>1186</v>
      </c>
      <c r="K1559" s="5">
        <f>(Sheet1[[#This Row],[policy_end_date]]-Sheet1[[#This Row],[policy_start_date]])/365</f>
        <v>3.2493150684931509</v>
      </c>
      <c r="L1559" s="2" t="str">
        <f>IF(Sheet1[[#This Row],[coverage_amount]]&lt;300000,"Low",IF(Sheet1[[#This Row],[coverage_amount]]&lt;700000,"Medium","High"))</f>
        <v>High</v>
      </c>
      <c r="M1559" s="2" t="str">
        <f>IF(Sheet1[[#This Row],[annual_premium]]&lt;15000,"Low",IF(Sheet1[[#This Row],[annual_premium]]&lt;35000,"Medium","High"))</f>
        <v>Low</v>
      </c>
      <c r="N1559" s="2">
        <f>YEAR(Sheet1[[#This Row],[policy_start_date]])</f>
        <v>2021</v>
      </c>
      <c r="O1559" s="2" t="str">
        <f>TEXT(Sheet1[[#This Row],[policy_start_date]],"mmm")</f>
        <v>May</v>
      </c>
      <c r="P1559" s="2" t="str">
        <f>"Q"&amp;ROUNDUP(MONTH(Sheet1[[#This Row],[policy_start_date]])/3,0)</f>
        <v>Q2</v>
      </c>
      <c r="Q1559" s="2">
        <f ca="1">DATEDIF(Sheet1[[#This Row],[policy_start_date]],TODAY(),"D")</f>
        <v>1903</v>
      </c>
      <c r="R1559" s="2">
        <f>YEAR(Sheet1[[#This Row],[policy_end_date]])</f>
        <v>2024</v>
      </c>
      <c r="S1559" s="2" t="str">
        <f>TEXT(Sheet1[[#This Row],[policy_end_date]],"mmm")</f>
        <v>Aug</v>
      </c>
      <c r="T1559" s="2" t="str">
        <f>IF(Sheet1[[#This Row],[status]]="Active","Active","Inactive")</f>
        <v>Inactive</v>
      </c>
      <c r="U1559" s="6">
        <f>Sheet1[[#This Row],[coverage_amount]]/Sheet1[[#This Row],[annual_premium]]</f>
        <v>161.64139968112781</v>
      </c>
    </row>
    <row r="1560" spans="1:21" x14ac:dyDescent="0.3">
      <c r="A1560" s="2" t="s">
        <v>3014</v>
      </c>
      <c r="B1560" s="2" t="s">
        <v>3015</v>
      </c>
      <c r="C1560" s="2" t="s">
        <v>27</v>
      </c>
      <c r="D1560" s="51">
        <v>188714.38</v>
      </c>
      <c r="E1560" s="51">
        <v>9301.75</v>
      </c>
      <c r="F1560" s="1">
        <v>44378</v>
      </c>
      <c r="G1560" s="1">
        <v>45334</v>
      </c>
      <c r="H1560" s="2" t="s">
        <v>1291</v>
      </c>
      <c r="I1560" s="2" t="s">
        <v>29</v>
      </c>
      <c r="J1560">
        <f>Sheet1[[#This Row],[policy_end_date]]-Sheet1[[#This Row],[policy_start_date]]</f>
        <v>956</v>
      </c>
      <c r="K1560" s="5">
        <f>(Sheet1[[#This Row],[policy_end_date]]-Sheet1[[#This Row],[policy_start_date]])/365</f>
        <v>2.6191780821917807</v>
      </c>
      <c r="L1560" s="2" t="str">
        <f>IF(Sheet1[[#This Row],[coverage_amount]]&lt;300000,"Low",IF(Sheet1[[#This Row],[coverage_amount]]&lt;700000,"Medium","High"))</f>
        <v>Low</v>
      </c>
      <c r="M1560" s="2" t="str">
        <f>IF(Sheet1[[#This Row],[annual_premium]]&lt;15000,"Low",IF(Sheet1[[#This Row],[annual_premium]]&lt;35000,"Medium","High"))</f>
        <v>Low</v>
      </c>
      <c r="N1560" s="2">
        <f>YEAR(Sheet1[[#This Row],[policy_start_date]])</f>
        <v>2021</v>
      </c>
      <c r="O1560" s="2" t="str">
        <f>TEXT(Sheet1[[#This Row],[policy_start_date]],"mmm")</f>
        <v>Jul</v>
      </c>
      <c r="P1560" s="2" t="str">
        <f>"Q"&amp;ROUNDUP(MONTH(Sheet1[[#This Row],[policy_start_date]])/3,0)</f>
        <v>Q3</v>
      </c>
      <c r="Q1560" s="2">
        <f ca="1">DATEDIF(Sheet1[[#This Row],[policy_start_date]],TODAY(),"D")</f>
        <v>1854</v>
      </c>
      <c r="R1560" s="2">
        <f>YEAR(Sheet1[[#This Row],[policy_end_date]])</f>
        <v>2024</v>
      </c>
      <c r="S1560" s="2" t="str">
        <f>TEXT(Sheet1[[#This Row],[policy_end_date]],"mmm")</f>
        <v>Feb</v>
      </c>
      <c r="T1560" s="2" t="str">
        <f>IF(Sheet1[[#This Row],[status]]="Active","Active","Inactive")</f>
        <v>Inactive</v>
      </c>
      <c r="U1560" s="6">
        <f>Sheet1[[#This Row],[coverage_amount]]/Sheet1[[#This Row],[annual_premium]]</f>
        <v>20.288051173166341</v>
      </c>
    </row>
    <row r="1561" spans="1:21" x14ac:dyDescent="0.3">
      <c r="A1561" s="2" t="s">
        <v>3016</v>
      </c>
      <c r="B1561" s="2" t="s">
        <v>1422</v>
      </c>
      <c r="C1561" s="2" t="s">
        <v>35</v>
      </c>
      <c r="D1561" s="51">
        <v>199836.43</v>
      </c>
      <c r="E1561" s="51">
        <v>23894.63</v>
      </c>
      <c r="F1561" s="1">
        <v>45197</v>
      </c>
      <c r="G1561" s="1">
        <v>45211</v>
      </c>
      <c r="H1561" s="2" t="s">
        <v>477</v>
      </c>
      <c r="I1561" s="2" t="s">
        <v>13</v>
      </c>
      <c r="J1561">
        <f>Sheet1[[#This Row],[policy_end_date]]-Sheet1[[#This Row],[policy_start_date]]</f>
        <v>14</v>
      </c>
      <c r="K1561" s="5">
        <f>(Sheet1[[#This Row],[policy_end_date]]-Sheet1[[#This Row],[policy_start_date]])/365</f>
        <v>3.8356164383561646E-2</v>
      </c>
      <c r="L1561" s="2" t="str">
        <f>IF(Sheet1[[#This Row],[coverage_amount]]&lt;300000,"Low",IF(Sheet1[[#This Row],[coverage_amount]]&lt;700000,"Medium","High"))</f>
        <v>Low</v>
      </c>
      <c r="M1561" s="2" t="str">
        <f>IF(Sheet1[[#This Row],[annual_premium]]&lt;15000,"Low",IF(Sheet1[[#This Row],[annual_premium]]&lt;35000,"Medium","High"))</f>
        <v>Medium</v>
      </c>
      <c r="N1561" s="2">
        <f>YEAR(Sheet1[[#This Row],[policy_start_date]])</f>
        <v>2023</v>
      </c>
      <c r="O1561" s="2" t="str">
        <f>TEXT(Sheet1[[#This Row],[policy_start_date]],"mmm")</f>
        <v>Sep</v>
      </c>
      <c r="P1561" s="2" t="str">
        <f>"Q"&amp;ROUNDUP(MONTH(Sheet1[[#This Row],[policy_start_date]])/3,0)</f>
        <v>Q3</v>
      </c>
      <c r="Q1561" s="2">
        <f ca="1">DATEDIF(Sheet1[[#This Row],[policy_start_date]],TODAY(),"D")</f>
        <v>1035</v>
      </c>
      <c r="R1561" s="2">
        <f>YEAR(Sheet1[[#This Row],[policy_end_date]])</f>
        <v>2023</v>
      </c>
      <c r="S1561" s="2" t="str">
        <f>TEXT(Sheet1[[#This Row],[policy_end_date]],"mmm")</f>
        <v>Oct</v>
      </c>
      <c r="T1561" s="2" t="str">
        <f>IF(Sheet1[[#This Row],[status]]="Active","Active","Inactive")</f>
        <v>Active</v>
      </c>
      <c r="U1561" s="6">
        <f>Sheet1[[#This Row],[coverage_amount]]/Sheet1[[#This Row],[annual_premium]]</f>
        <v>8.3632360074209142</v>
      </c>
    </row>
    <row r="1562" spans="1:21" x14ac:dyDescent="0.3">
      <c r="A1562" s="2" t="s">
        <v>3017</v>
      </c>
      <c r="B1562" s="2" t="s">
        <v>210</v>
      </c>
      <c r="C1562" s="2" t="s">
        <v>39</v>
      </c>
      <c r="D1562" s="51">
        <v>555603.55000000005</v>
      </c>
      <c r="E1562" s="51">
        <v>16908.97</v>
      </c>
      <c r="F1562" s="1">
        <v>44403</v>
      </c>
      <c r="G1562" s="1">
        <v>44660</v>
      </c>
      <c r="H1562" s="2" t="s">
        <v>142</v>
      </c>
      <c r="I1562" s="2" t="s">
        <v>13</v>
      </c>
      <c r="J1562">
        <f>Sheet1[[#This Row],[policy_end_date]]-Sheet1[[#This Row],[policy_start_date]]</f>
        <v>257</v>
      </c>
      <c r="K1562" s="5">
        <f>(Sheet1[[#This Row],[policy_end_date]]-Sheet1[[#This Row],[policy_start_date]])/365</f>
        <v>0.70410958904109588</v>
      </c>
      <c r="L1562" s="2" t="str">
        <f>IF(Sheet1[[#This Row],[coverage_amount]]&lt;300000,"Low",IF(Sheet1[[#This Row],[coverage_amount]]&lt;700000,"Medium","High"))</f>
        <v>Medium</v>
      </c>
      <c r="M1562" s="2" t="str">
        <f>IF(Sheet1[[#This Row],[annual_premium]]&lt;15000,"Low",IF(Sheet1[[#This Row],[annual_premium]]&lt;35000,"Medium","High"))</f>
        <v>Medium</v>
      </c>
      <c r="N1562" s="2">
        <f>YEAR(Sheet1[[#This Row],[policy_start_date]])</f>
        <v>2021</v>
      </c>
      <c r="O1562" s="2" t="str">
        <f>TEXT(Sheet1[[#This Row],[policy_start_date]],"mmm")</f>
        <v>Jul</v>
      </c>
      <c r="P1562" s="2" t="str">
        <f>"Q"&amp;ROUNDUP(MONTH(Sheet1[[#This Row],[policy_start_date]])/3,0)</f>
        <v>Q3</v>
      </c>
      <c r="Q1562" s="2">
        <f ca="1">DATEDIF(Sheet1[[#This Row],[policy_start_date]],TODAY(),"D")</f>
        <v>1829</v>
      </c>
      <c r="R1562" s="2">
        <f>YEAR(Sheet1[[#This Row],[policy_end_date]])</f>
        <v>2022</v>
      </c>
      <c r="S1562" s="2" t="str">
        <f>TEXT(Sheet1[[#This Row],[policy_end_date]],"mmm")</f>
        <v>Apr</v>
      </c>
      <c r="T1562" s="2" t="str">
        <f>IF(Sheet1[[#This Row],[status]]="Active","Active","Inactive")</f>
        <v>Active</v>
      </c>
      <c r="U1562" s="6">
        <f>Sheet1[[#This Row],[coverage_amount]]/Sheet1[[#This Row],[annual_premium]]</f>
        <v>32.858509418373799</v>
      </c>
    </row>
    <row r="1563" spans="1:21" x14ac:dyDescent="0.3">
      <c r="A1563" s="2" t="s">
        <v>3018</v>
      </c>
      <c r="B1563" s="2" t="s">
        <v>3019</v>
      </c>
      <c r="C1563" s="2" t="s">
        <v>16</v>
      </c>
      <c r="D1563" s="51">
        <v>339635.5</v>
      </c>
      <c r="E1563" s="51">
        <v>43688.33</v>
      </c>
      <c r="F1563" s="1">
        <v>45083</v>
      </c>
      <c r="G1563" s="1">
        <v>45725</v>
      </c>
      <c r="H1563" s="2" t="s">
        <v>335</v>
      </c>
      <c r="I1563" s="2" t="s">
        <v>13</v>
      </c>
      <c r="J1563">
        <f>Sheet1[[#This Row],[policy_end_date]]-Sheet1[[#This Row],[policy_start_date]]</f>
        <v>642</v>
      </c>
      <c r="K1563" s="5">
        <f>(Sheet1[[#This Row],[policy_end_date]]-Sheet1[[#This Row],[policy_start_date]])/365</f>
        <v>1.7589041095890412</v>
      </c>
      <c r="L1563" s="2" t="str">
        <f>IF(Sheet1[[#This Row],[coverage_amount]]&lt;300000,"Low",IF(Sheet1[[#This Row],[coverage_amount]]&lt;700000,"Medium","High"))</f>
        <v>Medium</v>
      </c>
      <c r="M1563" s="2" t="str">
        <f>IF(Sheet1[[#This Row],[annual_premium]]&lt;15000,"Low",IF(Sheet1[[#This Row],[annual_premium]]&lt;35000,"Medium","High"))</f>
        <v>High</v>
      </c>
      <c r="N1563" s="2">
        <f>YEAR(Sheet1[[#This Row],[policy_start_date]])</f>
        <v>2023</v>
      </c>
      <c r="O1563" s="2" t="str">
        <f>TEXT(Sheet1[[#This Row],[policy_start_date]],"mmm")</f>
        <v>Jun</v>
      </c>
      <c r="P1563" s="2" t="str">
        <f>"Q"&amp;ROUNDUP(MONTH(Sheet1[[#This Row],[policy_start_date]])/3,0)</f>
        <v>Q2</v>
      </c>
      <c r="Q1563" s="2">
        <f ca="1">DATEDIF(Sheet1[[#This Row],[policy_start_date]],TODAY(),"D")</f>
        <v>1149</v>
      </c>
      <c r="R1563" s="2">
        <f>YEAR(Sheet1[[#This Row],[policy_end_date]])</f>
        <v>2025</v>
      </c>
      <c r="S1563" s="2" t="str">
        <f>TEXT(Sheet1[[#This Row],[policy_end_date]],"mmm")</f>
        <v>Mar</v>
      </c>
      <c r="T1563" s="2" t="str">
        <f>IF(Sheet1[[#This Row],[status]]="Active","Active","Inactive")</f>
        <v>Active</v>
      </c>
      <c r="U1563" s="6">
        <f>Sheet1[[#This Row],[coverage_amount]]/Sheet1[[#This Row],[annual_premium]]</f>
        <v>7.7740554514214661</v>
      </c>
    </row>
    <row r="1564" spans="1:21" x14ac:dyDescent="0.3">
      <c r="A1564" s="2" t="s">
        <v>3020</v>
      </c>
      <c r="B1564" s="2" t="s">
        <v>3021</v>
      </c>
      <c r="C1564" s="2" t="s">
        <v>16</v>
      </c>
      <c r="D1564" s="51">
        <v>366043.74</v>
      </c>
      <c r="E1564" s="51">
        <v>45619.57</v>
      </c>
      <c r="F1564" s="1">
        <v>45353</v>
      </c>
      <c r="G1564" s="1">
        <v>45537</v>
      </c>
      <c r="H1564" s="2" t="s">
        <v>762</v>
      </c>
      <c r="I1564" s="2" t="s">
        <v>13</v>
      </c>
      <c r="J1564">
        <f>Sheet1[[#This Row],[policy_end_date]]-Sheet1[[#This Row],[policy_start_date]]</f>
        <v>184</v>
      </c>
      <c r="K1564" s="5">
        <f>(Sheet1[[#This Row],[policy_end_date]]-Sheet1[[#This Row],[policy_start_date]])/365</f>
        <v>0.50410958904109593</v>
      </c>
      <c r="L1564" s="2" t="str">
        <f>IF(Sheet1[[#This Row],[coverage_amount]]&lt;300000,"Low",IF(Sheet1[[#This Row],[coverage_amount]]&lt;700000,"Medium","High"))</f>
        <v>Medium</v>
      </c>
      <c r="M1564" s="2" t="str">
        <f>IF(Sheet1[[#This Row],[annual_premium]]&lt;15000,"Low",IF(Sheet1[[#This Row],[annual_premium]]&lt;35000,"Medium","High"))</f>
        <v>High</v>
      </c>
      <c r="N1564" s="2">
        <f>YEAR(Sheet1[[#This Row],[policy_start_date]])</f>
        <v>2024</v>
      </c>
      <c r="O1564" s="2" t="str">
        <f>TEXT(Sheet1[[#This Row],[policy_start_date]],"mmm")</f>
        <v>Mar</v>
      </c>
      <c r="P1564" s="2" t="str">
        <f>"Q"&amp;ROUNDUP(MONTH(Sheet1[[#This Row],[policy_start_date]])/3,0)</f>
        <v>Q1</v>
      </c>
      <c r="Q1564" s="2">
        <f ca="1">DATEDIF(Sheet1[[#This Row],[policy_start_date]],TODAY(),"D")</f>
        <v>879</v>
      </c>
      <c r="R1564" s="2">
        <f>YEAR(Sheet1[[#This Row],[policy_end_date]])</f>
        <v>2024</v>
      </c>
      <c r="S1564" s="2" t="str">
        <f>TEXT(Sheet1[[#This Row],[policy_end_date]],"mmm")</f>
        <v>Sep</v>
      </c>
      <c r="T1564" s="2" t="str">
        <f>IF(Sheet1[[#This Row],[status]]="Active","Active","Inactive")</f>
        <v>Active</v>
      </c>
      <c r="U1564" s="6">
        <f>Sheet1[[#This Row],[coverage_amount]]/Sheet1[[#This Row],[annual_premium]]</f>
        <v>8.0238314390074255</v>
      </c>
    </row>
    <row r="1565" spans="1:21" x14ac:dyDescent="0.3">
      <c r="A1565" s="2" t="s">
        <v>3022</v>
      </c>
      <c r="B1565" s="2" t="s">
        <v>376</v>
      </c>
      <c r="C1565" s="2" t="s">
        <v>39</v>
      </c>
      <c r="D1565" s="51">
        <v>545827.28</v>
      </c>
      <c r="E1565" s="51">
        <v>31213.24</v>
      </c>
      <c r="F1565" s="1">
        <v>45250</v>
      </c>
      <c r="G1565" s="1">
        <v>45351</v>
      </c>
      <c r="H1565" s="2" t="s">
        <v>614</v>
      </c>
      <c r="I1565" s="2" t="s">
        <v>18</v>
      </c>
      <c r="J1565">
        <f>Sheet1[[#This Row],[policy_end_date]]-Sheet1[[#This Row],[policy_start_date]]</f>
        <v>101</v>
      </c>
      <c r="K1565" s="5">
        <f>(Sheet1[[#This Row],[policy_end_date]]-Sheet1[[#This Row],[policy_start_date]])/365</f>
        <v>0.27671232876712326</v>
      </c>
      <c r="L1565" s="2" t="str">
        <f>IF(Sheet1[[#This Row],[coverage_amount]]&lt;300000,"Low",IF(Sheet1[[#This Row],[coverage_amount]]&lt;700000,"Medium","High"))</f>
        <v>Medium</v>
      </c>
      <c r="M1565" s="2" t="str">
        <f>IF(Sheet1[[#This Row],[annual_premium]]&lt;15000,"Low",IF(Sheet1[[#This Row],[annual_premium]]&lt;35000,"Medium","High"))</f>
        <v>Medium</v>
      </c>
      <c r="N1565" s="2">
        <f>YEAR(Sheet1[[#This Row],[policy_start_date]])</f>
        <v>2023</v>
      </c>
      <c r="O1565" s="2" t="str">
        <f>TEXT(Sheet1[[#This Row],[policy_start_date]],"mmm")</f>
        <v>Nov</v>
      </c>
      <c r="P1565" s="2" t="str">
        <f>"Q"&amp;ROUNDUP(MONTH(Sheet1[[#This Row],[policy_start_date]])/3,0)</f>
        <v>Q4</v>
      </c>
      <c r="Q1565" s="2">
        <f ca="1">DATEDIF(Sheet1[[#This Row],[policy_start_date]],TODAY(),"D")</f>
        <v>982</v>
      </c>
      <c r="R1565" s="2">
        <f>YEAR(Sheet1[[#This Row],[policy_end_date]])</f>
        <v>2024</v>
      </c>
      <c r="S1565" s="2" t="str">
        <f>TEXT(Sheet1[[#This Row],[policy_end_date]],"mmm")</f>
        <v>Feb</v>
      </c>
      <c r="T1565" s="2" t="str">
        <f>IF(Sheet1[[#This Row],[status]]="Active","Active","Inactive")</f>
        <v>Inactive</v>
      </c>
      <c r="U1565" s="6">
        <f>Sheet1[[#This Row],[coverage_amount]]/Sheet1[[#This Row],[annual_premium]]</f>
        <v>17.487043318796768</v>
      </c>
    </row>
    <row r="1566" spans="1:21" x14ac:dyDescent="0.3">
      <c r="A1566" s="2" t="s">
        <v>3023</v>
      </c>
      <c r="B1566" s="2" t="s">
        <v>1837</v>
      </c>
      <c r="C1566" s="2" t="s">
        <v>16</v>
      </c>
      <c r="D1566" s="51">
        <v>832583.63</v>
      </c>
      <c r="E1566" s="51">
        <v>3719.58</v>
      </c>
      <c r="F1566" s="1">
        <v>44735</v>
      </c>
      <c r="G1566" s="1">
        <v>45092</v>
      </c>
      <c r="H1566" s="2" t="s">
        <v>1238</v>
      </c>
      <c r="I1566" s="2" t="s">
        <v>18</v>
      </c>
      <c r="J1566">
        <f>Sheet1[[#This Row],[policy_end_date]]-Sheet1[[#This Row],[policy_start_date]]</f>
        <v>357</v>
      </c>
      <c r="K1566" s="5">
        <f>(Sheet1[[#This Row],[policy_end_date]]-Sheet1[[#This Row],[policy_start_date]])/365</f>
        <v>0.9780821917808219</v>
      </c>
      <c r="L1566" s="2" t="str">
        <f>IF(Sheet1[[#This Row],[coverage_amount]]&lt;300000,"Low",IF(Sheet1[[#This Row],[coverage_amount]]&lt;700000,"Medium","High"))</f>
        <v>High</v>
      </c>
      <c r="M1566" s="2" t="str">
        <f>IF(Sheet1[[#This Row],[annual_premium]]&lt;15000,"Low",IF(Sheet1[[#This Row],[annual_premium]]&lt;35000,"Medium","High"))</f>
        <v>Low</v>
      </c>
      <c r="N1566" s="2">
        <f>YEAR(Sheet1[[#This Row],[policy_start_date]])</f>
        <v>2022</v>
      </c>
      <c r="O1566" s="2" t="str">
        <f>TEXT(Sheet1[[#This Row],[policy_start_date]],"mmm")</f>
        <v>Jun</v>
      </c>
      <c r="P1566" s="2" t="str">
        <f>"Q"&amp;ROUNDUP(MONTH(Sheet1[[#This Row],[policy_start_date]])/3,0)</f>
        <v>Q2</v>
      </c>
      <c r="Q1566" s="2">
        <f ca="1">DATEDIF(Sheet1[[#This Row],[policy_start_date]],TODAY(),"D")</f>
        <v>1497</v>
      </c>
      <c r="R1566" s="2">
        <f>YEAR(Sheet1[[#This Row],[policy_end_date]])</f>
        <v>2023</v>
      </c>
      <c r="S1566" s="2" t="str">
        <f>TEXT(Sheet1[[#This Row],[policy_end_date]],"mmm")</f>
        <v>Jun</v>
      </c>
      <c r="T1566" s="2" t="str">
        <f>IF(Sheet1[[#This Row],[status]]="Active","Active","Inactive")</f>
        <v>Inactive</v>
      </c>
      <c r="U1566" s="6">
        <f>Sheet1[[#This Row],[coverage_amount]]/Sheet1[[#This Row],[annual_premium]]</f>
        <v>223.83807580425747</v>
      </c>
    </row>
    <row r="1567" spans="1:21" x14ac:dyDescent="0.3">
      <c r="A1567" s="2" t="s">
        <v>3024</v>
      </c>
      <c r="B1567" s="2" t="s">
        <v>3025</v>
      </c>
      <c r="C1567" s="2" t="s">
        <v>16</v>
      </c>
      <c r="D1567" s="51">
        <v>402188.53</v>
      </c>
      <c r="E1567" s="51">
        <v>28803.279999999999</v>
      </c>
      <c r="F1567" s="1">
        <v>44867</v>
      </c>
      <c r="G1567" s="1">
        <v>45572</v>
      </c>
      <c r="H1567" s="2" t="s">
        <v>263</v>
      </c>
      <c r="I1567" s="2" t="s">
        <v>29</v>
      </c>
      <c r="J1567">
        <f>Sheet1[[#This Row],[policy_end_date]]-Sheet1[[#This Row],[policy_start_date]]</f>
        <v>705</v>
      </c>
      <c r="K1567" s="5">
        <f>(Sheet1[[#This Row],[policy_end_date]]-Sheet1[[#This Row],[policy_start_date]])/365</f>
        <v>1.9315068493150684</v>
      </c>
      <c r="L1567" s="2" t="str">
        <f>IF(Sheet1[[#This Row],[coverage_amount]]&lt;300000,"Low",IF(Sheet1[[#This Row],[coverage_amount]]&lt;700000,"Medium","High"))</f>
        <v>Medium</v>
      </c>
      <c r="M1567" s="2" t="str">
        <f>IF(Sheet1[[#This Row],[annual_premium]]&lt;15000,"Low",IF(Sheet1[[#This Row],[annual_premium]]&lt;35000,"Medium","High"))</f>
        <v>Medium</v>
      </c>
      <c r="N1567" s="2">
        <f>YEAR(Sheet1[[#This Row],[policy_start_date]])</f>
        <v>2022</v>
      </c>
      <c r="O1567" s="2" t="str">
        <f>TEXT(Sheet1[[#This Row],[policy_start_date]],"mmm")</f>
        <v>Nov</v>
      </c>
      <c r="P1567" s="2" t="str">
        <f>"Q"&amp;ROUNDUP(MONTH(Sheet1[[#This Row],[policy_start_date]])/3,0)</f>
        <v>Q4</v>
      </c>
      <c r="Q1567" s="2">
        <f ca="1">DATEDIF(Sheet1[[#This Row],[policy_start_date]],TODAY(),"D")</f>
        <v>1365</v>
      </c>
      <c r="R1567" s="2">
        <f>YEAR(Sheet1[[#This Row],[policy_end_date]])</f>
        <v>2024</v>
      </c>
      <c r="S1567" s="2" t="str">
        <f>TEXT(Sheet1[[#This Row],[policy_end_date]],"mmm")</f>
        <v>Oct</v>
      </c>
      <c r="T1567" s="2" t="str">
        <f>IF(Sheet1[[#This Row],[status]]="Active","Active","Inactive")</f>
        <v>Inactive</v>
      </c>
      <c r="U1567" s="6">
        <f>Sheet1[[#This Row],[coverage_amount]]/Sheet1[[#This Row],[annual_premium]]</f>
        <v>13.963289250390929</v>
      </c>
    </row>
    <row r="1568" spans="1:21" x14ac:dyDescent="0.3">
      <c r="A1568" s="2" t="s">
        <v>3026</v>
      </c>
      <c r="B1568" s="2" t="s">
        <v>3027</v>
      </c>
      <c r="C1568" s="2" t="s">
        <v>39</v>
      </c>
      <c r="D1568" s="51">
        <v>636161.68999999994</v>
      </c>
      <c r="E1568" s="51">
        <v>43895.92</v>
      </c>
      <c r="F1568" s="1">
        <v>44236</v>
      </c>
      <c r="G1568" s="1">
        <v>45718</v>
      </c>
      <c r="H1568" s="2" t="s">
        <v>358</v>
      </c>
      <c r="I1568" s="2" t="s">
        <v>29</v>
      </c>
      <c r="J1568">
        <f>Sheet1[[#This Row],[policy_end_date]]-Sheet1[[#This Row],[policy_start_date]]</f>
        <v>1482</v>
      </c>
      <c r="K1568" s="5">
        <f>(Sheet1[[#This Row],[policy_end_date]]-Sheet1[[#This Row],[policy_start_date]])/365</f>
        <v>4.0602739726027401</v>
      </c>
      <c r="L1568" s="2" t="str">
        <f>IF(Sheet1[[#This Row],[coverage_amount]]&lt;300000,"Low",IF(Sheet1[[#This Row],[coverage_amount]]&lt;700000,"Medium","High"))</f>
        <v>Medium</v>
      </c>
      <c r="M1568" s="2" t="str">
        <f>IF(Sheet1[[#This Row],[annual_premium]]&lt;15000,"Low",IF(Sheet1[[#This Row],[annual_premium]]&lt;35000,"Medium","High"))</f>
        <v>High</v>
      </c>
      <c r="N1568" s="2">
        <f>YEAR(Sheet1[[#This Row],[policy_start_date]])</f>
        <v>2021</v>
      </c>
      <c r="O1568" s="2" t="str">
        <f>TEXT(Sheet1[[#This Row],[policy_start_date]],"mmm")</f>
        <v>Feb</v>
      </c>
      <c r="P1568" s="2" t="str">
        <f>"Q"&amp;ROUNDUP(MONTH(Sheet1[[#This Row],[policy_start_date]])/3,0)</f>
        <v>Q1</v>
      </c>
      <c r="Q1568" s="2">
        <f ca="1">DATEDIF(Sheet1[[#This Row],[policy_start_date]],TODAY(),"D")</f>
        <v>1996</v>
      </c>
      <c r="R1568" s="2">
        <f>YEAR(Sheet1[[#This Row],[policy_end_date]])</f>
        <v>2025</v>
      </c>
      <c r="S1568" s="2" t="str">
        <f>TEXT(Sheet1[[#This Row],[policy_end_date]],"mmm")</f>
        <v>Mar</v>
      </c>
      <c r="T1568" s="2" t="str">
        <f>IF(Sheet1[[#This Row],[status]]="Active","Active","Inactive")</f>
        <v>Inactive</v>
      </c>
      <c r="U1568" s="6">
        <f>Sheet1[[#This Row],[coverage_amount]]/Sheet1[[#This Row],[annual_premium]]</f>
        <v>14.49250158101254</v>
      </c>
    </row>
    <row r="1569" spans="1:21" x14ac:dyDescent="0.3">
      <c r="A1569" s="2" t="s">
        <v>3028</v>
      </c>
      <c r="B1569" s="2" t="s">
        <v>3029</v>
      </c>
      <c r="C1569" s="2" t="s">
        <v>39</v>
      </c>
      <c r="D1569" s="51">
        <v>783228.49</v>
      </c>
      <c r="E1569" s="51">
        <v>41340.080000000002</v>
      </c>
      <c r="F1569" s="1">
        <v>44382</v>
      </c>
      <c r="G1569" s="1">
        <v>44610</v>
      </c>
      <c r="H1569" s="2" t="s">
        <v>43</v>
      </c>
      <c r="I1569" s="2" t="s">
        <v>18</v>
      </c>
      <c r="J1569">
        <f>Sheet1[[#This Row],[policy_end_date]]-Sheet1[[#This Row],[policy_start_date]]</f>
        <v>228</v>
      </c>
      <c r="K1569" s="5">
        <f>(Sheet1[[#This Row],[policy_end_date]]-Sheet1[[#This Row],[policy_start_date]])/365</f>
        <v>0.62465753424657533</v>
      </c>
      <c r="L1569" s="2" t="str">
        <f>IF(Sheet1[[#This Row],[coverage_amount]]&lt;300000,"Low",IF(Sheet1[[#This Row],[coverage_amount]]&lt;700000,"Medium","High"))</f>
        <v>High</v>
      </c>
      <c r="M1569" s="2" t="str">
        <f>IF(Sheet1[[#This Row],[annual_premium]]&lt;15000,"Low",IF(Sheet1[[#This Row],[annual_premium]]&lt;35000,"Medium","High"))</f>
        <v>High</v>
      </c>
      <c r="N1569" s="2">
        <f>YEAR(Sheet1[[#This Row],[policy_start_date]])</f>
        <v>2021</v>
      </c>
      <c r="O1569" s="2" t="str">
        <f>TEXT(Sheet1[[#This Row],[policy_start_date]],"mmm")</f>
        <v>Jul</v>
      </c>
      <c r="P1569" s="2" t="str">
        <f>"Q"&amp;ROUNDUP(MONTH(Sheet1[[#This Row],[policy_start_date]])/3,0)</f>
        <v>Q3</v>
      </c>
      <c r="Q1569" s="2">
        <f ca="1">DATEDIF(Sheet1[[#This Row],[policy_start_date]],TODAY(),"D")</f>
        <v>1850</v>
      </c>
      <c r="R1569" s="2">
        <f>YEAR(Sheet1[[#This Row],[policy_end_date]])</f>
        <v>2022</v>
      </c>
      <c r="S1569" s="2" t="str">
        <f>TEXT(Sheet1[[#This Row],[policy_end_date]],"mmm")</f>
        <v>Feb</v>
      </c>
      <c r="T1569" s="2" t="str">
        <f>IF(Sheet1[[#This Row],[status]]="Active","Active","Inactive")</f>
        <v>Inactive</v>
      </c>
      <c r="U1569" s="6">
        <f>Sheet1[[#This Row],[coverage_amount]]/Sheet1[[#This Row],[annual_premium]]</f>
        <v>18.945983897467059</v>
      </c>
    </row>
    <row r="1570" spans="1:21" x14ac:dyDescent="0.3">
      <c r="A1570" s="2" t="s">
        <v>3030</v>
      </c>
      <c r="B1570" s="2" t="s">
        <v>578</v>
      </c>
      <c r="C1570" s="2" t="s">
        <v>16</v>
      </c>
      <c r="D1570" s="51">
        <v>572051.6</v>
      </c>
      <c r="E1570" s="51">
        <v>12651.39</v>
      </c>
      <c r="F1570" s="1">
        <v>44478</v>
      </c>
      <c r="G1570" s="1">
        <v>44489</v>
      </c>
      <c r="H1570" s="2" t="s">
        <v>474</v>
      </c>
      <c r="I1570" s="2" t="s">
        <v>29</v>
      </c>
      <c r="J1570">
        <f>Sheet1[[#This Row],[policy_end_date]]-Sheet1[[#This Row],[policy_start_date]]</f>
        <v>11</v>
      </c>
      <c r="K1570" s="5">
        <f>(Sheet1[[#This Row],[policy_end_date]]-Sheet1[[#This Row],[policy_start_date]])/365</f>
        <v>3.0136986301369864E-2</v>
      </c>
      <c r="L1570" s="2" t="str">
        <f>IF(Sheet1[[#This Row],[coverage_amount]]&lt;300000,"Low",IF(Sheet1[[#This Row],[coverage_amount]]&lt;700000,"Medium","High"))</f>
        <v>Medium</v>
      </c>
      <c r="M1570" s="2" t="str">
        <f>IF(Sheet1[[#This Row],[annual_premium]]&lt;15000,"Low",IF(Sheet1[[#This Row],[annual_premium]]&lt;35000,"Medium","High"))</f>
        <v>Low</v>
      </c>
      <c r="N1570" s="2">
        <f>YEAR(Sheet1[[#This Row],[policy_start_date]])</f>
        <v>2021</v>
      </c>
      <c r="O1570" s="2" t="str">
        <f>TEXT(Sheet1[[#This Row],[policy_start_date]],"mmm")</f>
        <v>Oct</v>
      </c>
      <c r="P1570" s="2" t="str">
        <f>"Q"&amp;ROUNDUP(MONTH(Sheet1[[#This Row],[policy_start_date]])/3,0)</f>
        <v>Q4</v>
      </c>
      <c r="Q1570" s="2">
        <f ca="1">DATEDIF(Sheet1[[#This Row],[policy_start_date]],TODAY(),"D")</f>
        <v>1754</v>
      </c>
      <c r="R1570" s="2">
        <f>YEAR(Sheet1[[#This Row],[policy_end_date]])</f>
        <v>2021</v>
      </c>
      <c r="S1570" s="2" t="str">
        <f>TEXT(Sheet1[[#This Row],[policy_end_date]],"mmm")</f>
        <v>Oct</v>
      </c>
      <c r="T1570" s="2" t="str">
        <f>IF(Sheet1[[#This Row],[status]]="Active","Active","Inactive")</f>
        <v>Inactive</v>
      </c>
      <c r="U1570" s="6">
        <f>Sheet1[[#This Row],[coverage_amount]]/Sheet1[[#This Row],[annual_premium]]</f>
        <v>45.216501902162527</v>
      </c>
    </row>
    <row r="1571" spans="1:21" x14ac:dyDescent="0.3">
      <c r="A1571" s="2" t="s">
        <v>3031</v>
      </c>
      <c r="B1571" s="2" t="s">
        <v>3032</v>
      </c>
      <c r="C1571" s="2" t="s">
        <v>11</v>
      </c>
      <c r="D1571" s="51">
        <v>261404.68</v>
      </c>
      <c r="E1571" s="51">
        <v>22856.87</v>
      </c>
      <c r="F1571" s="1">
        <v>44845</v>
      </c>
      <c r="G1571" s="1">
        <v>45450</v>
      </c>
      <c r="H1571" s="2" t="s">
        <v>93</v>
      </c>
      <c r="I1571" s="2" t="s">
        <v>13</v>
      </c>
      <c r="J1571">
        <f>Sheet1[[#This Row],[policy_end_date]]-Sheet1[[#This Row],[policy_start_date]]</f>
        <v>605</v>
      </c>
      <c r="K1571" s="5">
        <f>(Sheet1[[#This Row],[policy_end_date]]-Sheet1[[#This Row],[policy_start_date]])/365</f>
        <v>1.6575342465753424</v>
      </c>
      <c r="L1571" s="2" t="str">
        <f>IF(Sheet1[[#This Row],[coverage_amount]]&lt;300000,"Low",IF(Sheet1[[#This Row],[coverage_amount]]&lt;700000,"Medium","High"))</f>
        <v>Low</v>
      </c>
      <c r="M1571" s="2" t="str">
        <f>IF(Sheet1[[#This Row],[annual_premium]]&lt;15000,"Low",IF(Sheet1[[#This Row],[annual_premium]]&lt;35000,"Medium","High"))</f>
        <v>Medium</v>
      </c>
      <c r="N1571" s="2">
        <f>YEAR(Sheet1[[#This Row],[policy_start_date]])</f>
        <v>2022</v>
      </c>
      <c r="O1571" s="2" t="str">
        <f>TEXT(Sheet1[[#This Row],[policy_start_date]],"mmm")</f>
        <v>Oct</v>
      </c>
      <c r="P1571" s="2" t="str">
        <f>"Q"&amp;ROUNDUP(MONTH(Sheet1[[#This Row],[policy_start_date]])/3,0)</f>
        <v>Q4</v>
      </c>
      <c r="Q1571" s="2">
        <f ca="1">DATEDIF(Sheet1[[#This Row],[policy_start_date]],TODAY(),"D")</f>
        <v>1387</v>
      </c>
      <c r="R1571" s="2">
        <f>YEAR(Sheet1[[#This Row],[policy_end_date]])</f>
        <v>2024</v>
      </c>
      <c r="S1571" s="2" t="str">
        <f>TEXT(Sheet1[[#This Row],[policy_end_date]],"mmm")</f>
        <v>Jun</v>
      </c>
      <c r="T1571" s="2" t="str">
        <f>IF(Sheet1[[#This Row],[status]]="Active","Active","Inactive")</f>
        <v>Active</v>
      </c>
      <c r="U1571" s="6">
        <f>Sheet1[[#This Row],[coverage_amount]]/Sheet1[[#This Row],[annual_premium]]</f>
        <v>11.436591274308338</v>
      </c>
    </row>
    <row r="1572" spans="1:21" x14ac:dyDescent="0.3">
      <c r="A1572" s="2" t="s">
        <v>3033</v>
      </c>
      <c r="B1572" s="2" t="s">
        <v>3034</v>
      </c>
      <c r="C1572" s="2" t="s">
        <v>16</v>
      </c>
      <c r="D1572" s="51">
        <v>507631.73</v>
      </c>
      <c r="E1572" s="51">
        <v>11712.56</v>
      </c>
      <c r="F1572" s="1">
        <v>45431</v>
      </c>
      <c r="G1572" s="1">
        <v>45769</v>
      </c>
      <c r="H1572" s="2" t="s">
        <v>185</v>
      </c>
      <c r="I1572" s="2" t="s">
        <v>13</v>
      </c>
      <c r="J1572">
        <f>Sheet1[[#This Row],[policy_end_date]]-Sheet1[[#This Row],[policy_start_date]]</f>
        <v>338</v>
      </c>
      <c r="K1572" s="5">
        <f>(Sheet1[[#This Row],[policy_end_date]]-Sheet1[[#This Row],[policy_start_date]])/365</f>
        <v>0.92602739726027394</v>
      </c>
      <c r="L1572" s="2" t="str">
        <f>IF(Sheet1[[#This Row],[coverage_amount]]&lt;300000,"Low",IF(Sheet1[[#This Row],[coverage_amount]]&lt;700000,"Medium","High"))</f>
        <v>Medium</v>
      </c>
      <c r="M1572" s="2" t="str">
        <f>IF(Sheet1[[#This Row],[annual_premium]]&lt;15000,"Low",IF(Sheet1[[#This Row],[annual_premium]]&lt;35000,"Medium","High"))</f>
        <v>Low</v>
      </c>
      <c r="N1572" s="2">
        <f>YEAR(Sheet1[[#This Row],[policy_start_date]])</f>
        <v>2024</v>
      </c>
      <c r="O1572" s="2" t="str">
        <f>TEXT(Sheet1[[#This Row],[policy_start_date]],"mmm")</f>
        <v>May</v>
      </c>
      <c r="P1572" s="2" t="str">
        <f>"Q"&amp;ROUNDUP(MONTH(Sheet1[[#This Row],[policy_start_date]])/3,0)</f>
        <v>Q2</v>
      </c>
      <c r="Q1572" s="2">
        <f ca="1">DATEDIF(Sheet1[[#This Row],[policy_start_date]],TODAY(),"D")</f>
        <v>801</v>
      </c>
      <c r="R1572" s="2">
        <f>YEAR(Sheet1[[#This Row],[policy_end_date]])</f>
        <v>2025</v>
      </c>
      <c r="S1572" s="2" t="str">
        <f>TEXT(Sheet1[[#This Row],[policy_end_date]],"mmm")</f>
        <v>Apr</v>
      </c>
      <c r="T1572" s="2" t="str">
        <f>IF(Sheet1[[#This Row],[status]]="Active","Active","Inactive")</f>
        <v>Active</v>
      </c>
      <c r="U1572" s="6">
        <f>Sheet1[[#This Row],[coverage_amount]]/Sheet1[[#This Row],[annual_premium]]</f>
        <v>43.340800815534777</v>
      </c>
    </row>
    <row r="1573" spans="1:21" x14ac:dyDescent="0.3">
      <c r="A1573" s="2" t="s">
        <v>3035</v>
      </c>
      <c r="B1573" s="2" t="s">
        <v>940</v>
      </c>
      <c r="C1573" s="2" t="s">
        <v>27</v>
      </c>
      <c r="D1573" s="51">
        <v>427985.53</v>
      </c>
      <c r="E1573" s="51">
        <v>31973.97</v>
      </c>
      <c r="F1573" s="1">
        <v>45444</v>
      </c>
      <c r="G1573" s="1">
        <v>45854</v>
      </c>
      <c r="H1573" s="2" t="s">
        <v>1110</v>
      </c>
      <c r="I1573" s="2" t="s">
        <v>13</v>
      </c>
      <c r="J1573">
        <f>Sheet1[[#This Row],[policy_end_date]]-Sheet1[[#This Row],[policy_start_date]]</f>
        <v>410</v>
      </c>
      <c r="K1573" s="5">
        <f>(Sheet1[[#This Row],[policy_end_date]]-Sheet1[[#This Row],[policy_start_date]])/365</f>
        <v>1.1232876712328768</v>
      </c>
      <c r="L1573" s="2" t="str">
        <f>IF(Sheet1[[#This Row],[coverage_amount]]&lt;300000,"Low",IF(Sheet1[[#This Row],[coverage_amount]]&lt;700000,"Medium","High"))</f>
        <v>Medium</v>
      </c>
      <c r="M1573" s="2" t="str">
        <f>IF(Sheet1[[#This Row],[annual_premium]]&lt;15000,"Low",IF(Sheet1[[#This Row],[annual_premium]]&lt;35000,"Medium","High"))</f>
        <v>Medium</v>
      </c>
      <c r="N1573" s="2">
        <f>YEAR(Sheet1[[#This Row],[policy_start_date]])</f>
        <v>2024</v>
      </c>
      <c r="O1573" s="2" t="str">
        <f>TEXT(Sheet1[[#This Row],[policy_start_date]],"mmm")</f>
        <v>Jun</v>
      </c>
      <c r="P1573" s="2" t="str">
        <f>"Q"&amp;ROUNDUP(MONTH(Sheet1[[#This Row],[policy_start_date]])/3,0)</f>
        <v>Q2</v>
      </c>
      <c r="Q1573" s="2">
        <f ca="1">DATEDIF(Sheet1[[#This Row],[policy_start_date]],TODAY(),"D")</f>
        <v>788</v>
      </c>
      <c r="R1573" s="2">
        <f>YEAR(Sheet1[[#This Row],[policy_end_date]])</f>
        <v>2025</v>
      </c>
      <c r="S1573" s="2" t="str">
        <f>TEXT(Sheet1[[#This Row],[policy_end_date]],"mmm")</f>
        <v>Jul</v>
      </c>
      <c r="T1573" s="2" t="str">
        <f>IF(Sheet1[[#This Row],[status]]="Active","Active","Inactive")</f>
        <v>Active</v>
      </c>
      <c r="U1573" s="6">
        <f>Sheet1[[#This Row],[coverage_amount]]/Sheet1[[#This Row],[annual_premium]]</f>
        <v>13.385436028119123</v>
      </c>
    </row>
    <row r="1574" spans="1:21" x14ac:dyDescent="0.3">
      <c r="A1574" s="2" t="s">
        <v>3036</v>
      </c>
      <c r="B1574" s="2" t="s">
        <v>3037</v>
      </c>
      <c r="C1574" s="2" t="s">
        <v>27</v>
      </c>
      <c r="D1574" s="51">
        <v>360498.42</v>
      </c>
      <c r="E1574" s="51">
        <v>44717.85</v>
      </c>
      <c r="F1574" s="1">
        <v>44419</v>
      </c>
      <c r="G1574" s="1">
        <v>45144</v>
      </c>
      <c r="H1574" s="2" t="s">
        <v>380</v>
      </c>
      <c r="I1574" s="2" t="s">
        <v>13</v>
      </c>
      <c r="J1574">
        <f>Sheet1[[#This Row],[policy_end_date]]-Sheet1[[#This Row],[policy_start_date]]</f>
        <v>725</v>
      </c>
      <c r="K1574" s="5">
        <f>(Sheet1[[#This Row],[policy_end_date]]-Sheet1[[#This Row],[policy_start_date]])/365</f>
        <v>1.9863013698630136</v>
      </c>
      <c r="L1574" s="2" t="str">
        <f>IF(Sheet1[[#This Row],[coverage_amount]]&lt;300000,"Low",IF(Sheet1[[#This Row],[coverage_amount]]&lt;700000,"Medium","High"))</f>
        <v>Medium</v>
      </c>
      <c r="M1574" s="2" t="str">
        <f>IF(Sheet1[[#This Row],[annual_premium]]&lt;15000,"Low",IF(Sheet1[[#This Row],[annual_premium]]&lt;35000,"Medium","High"))</f>
        <v>High</v>
      </c>
      <c r="N1574" s="2">
        <f>YEAR(Sheet1[[#This Row],[policy_start_date]])</f>
        <v>2021</v>
      </c>
      <c r="O1574" s="2" t="str">
        <f>TEXT(Sheet1[[#This Row],[policy_start_date]],"mmm")</f>
        <v>Aug</v>
      </c>
      <c r="P1574" s="2" t="str">
        <f>"Q"&amp;ROUNDUP(MONTH(Sheet1[[#This Row],[policy_start_date]])/3,0)</f>
        <v>Q3</v>
      </c>
      <c r="Q1574" s="2">
        <f ca="1">DATEDIF(Sheet1[[#This Row],[policy_start_date]],TODAY(),"D")</f>
        <v>1813</v>
      </c>
      <c r="R1574" s="2">
        <f>YEAR(Sheet1[[#This Row],[policy_end_date]])</f>
        <v>2023</v>
      </c>
      <c r="S1574" s="2" t="str">
        <f>TEXT(Sheet1[[#This Row],[policy_end_date]],"mmm")</f>
        <v>Aug</v>
      </c>
      <c r="T1574" s="2" t="str">
        <f>IF(Sheet1[[#This Row],[status]]="Active","Active","Inactive")</f>
        <v>Active</v>
      </c>
      <c r="U1574" s="6">
        <f>Sheet1[[#This Row],[coverage_amount]]/Sheet1[[#This Row],[annual_premium]]</f>
        <v>8.061622372274158</v>
      </c>
    </row>
    <row r="1575" spans="1:21" x14ac:dyDescent="0.3">
      <c r="A1575" s="2" t="s">
        <v>3038</v>
      </c>
      <c r="B1575" s="2" t="s">
        <v>2432</v>
      </c>
      <c r="C1575" s="2" t="s">
        <v>27</v>
      </c>
      <c r="D1575" s="51">
        <v>950204.99</v>
      </c>
      <c r="E1575" s="51">
        <v>3426.97</v>
      </c>
      <c r="F1575" s="1">
        <v>44573</v>
      </c>
      <c r="G1575" s="1">
        <v>44661</v>
      </c>
      <c r="H1575" s="2" t="s">
        <v>1223</v>
      </c>
      <c r="I1575" s="2" t="s">
        <v>13</v>
      </c>
      <c r="J1575">
        <f>Sheet1[[#This Row],[policy_end_date]]-Sheet1[[#This Row],[policy_start_date]]</f>
        <v>88</v>
      </c>
      <c r="K1575" s="5">
        <f>(Sheet1[[#This Row],[policy_end_date]]-Sheet1[[#This Row],[policy_start_date]])/365</f>
        <v>0.24109589041095891</v>
      </c>
      <c r="L1575" s="2" t="str">
        <f>IF(Sheet1[[#This Row],[coverage_amount]]&lt;300000,"Low",IF(Sheet1[[#This Row],[coverage_amount]]&lt;700000,"Medium","High"))</f>
        <v>High</v>
      </c>
      <c r="M1575" s="2" t="str">
        <f>IF(Sheet1[[#This Row],[annual_premium]]&lt;15000,"Low",IF(Sheet1[[#This Row],[annual_premium]]&lt;35000,"Medium","High"))</f>
        <v>Low</v>
      </c>
      <c r="N1575" s="2">
        <f>YEAR(Sheet1[[#This Row],[policy_start_date]])</f>
        <v>2022</v>
      </c>
      <c r="O1575" s="2" t="str">
        <f>TEXT(Sheet1[[#This Row],[policy_start_date]],"mmm")</f>
        <v>Jan</v>
      </c>
      <c r="P1575" s="2" t="str">
        <f>"Q"&amp;ROUNDUP(MONTH(Sheet1[[#This Row],[policy_start_date]])/3,0)</f>
        <v>Q1</v>
      </c>
      <c r="Q1575" s="2">
        <f ca="1">DATEDIF(Sheet1[[#This Row],[policy_start_date]],TODAY(),"D")</f>
        <v>1659</v>
      </c>
      <c r="R1575" s="2">
        <f>YEAR(Sheet1[[#This Row],[policy_end_date]])</f>
        <v>2022</v>
      </c>
      <c r="S1575" s="2" t="str">
        <f>TEXT(Sheet1[[#This Row],[policy_end_date]],"mmm")</f>
        <v>Apr</v>
      </c>
      <c r="T1575" s="2" t="str">
        <f>IF(Sheet1[[#This Row],[status]]="Active","Active","Inactive")</f>
        <v>Active</v>
      </c>
      <c r="U1575" s="6">
        <f>Sheet1[[#This Row],[coverage_amount]]/Sheet1[[#This Row],[annual_premium]]</f>
        <v>277.27263150830032</v>
      </c>
    </row>
    <row r="1576" spans="1:21" x14ac:dyDescent="0.3">
      <c r="A1576" s="2" t="s">
        <v>3039</v>
      </c>
      <c r="B1576" s="2" t="s">
        <v>3040</v>
      </c>
      <c r="C1576" s="2" t="s">
        <v>11</v>
      </c>
      <c r="D1576" s="51">
        <v>224065.26</v>
      </c>
      <c r="E1576" s="51">
        <v>48308.55</v>
      </c>
      <c r="F1576" s="1">
        <v>45340</v>
      </c>
      <c r="G1576" s="1">
        <v>45564</v>
      </c>
      <c r="H1576" s="2" t="s">
        <v>620</v>
      </c>
      <c r="I1576" s="2" t="s">
        <v>29</v>
      </c>
      <c r="J1576">
        <f>Sheet1[[#This Row],[policy_end_date]]-Sheet1[[#This Row],[policy_start_date]]</f>
        <v>224</v>
      </c>
      <c r="K1576" s="5">
        <f>(Sheet1[[#This Row],[policy_end_date]]-Sheet1[[#This Row],[policy_start_date]])/365</f>
        <v>0.61369863013698633</v>
      </c>
      <c r="L1576" s="2" t="str">
        <f>IF(Sheet1[[#This Row],[coverage_amount]]&lt;300000,"Low",IF(Sheet1[[#This Row],[coverage_amount]]&lt;700000,"Medium","High"))</f>
        <v>Low</v>
      </c>
      <c r="M1576" s="2" t="str">
        <f>IF(Sheet1[[#This Row],[annual_premium]]&lt;15000,"Low",IF(Sheet1[[#This Row],[annual_premium]]&lt;35000,"Medium","High"))</f>
        <v>High</v>
      </c>
      <c r="N1576" s="2">
        <f>YEAR(Sheet1[[#This Row],[policy_start_date]])</f>
        <v>2024</v>
      </c>
      <c r="O1576" s="2" t="str">
        <f>TEXT(Sheet1[[#This Row],[policy_start_date]],"mmm")</f>
        <v>Feb</v>
      </c>
      <c r="P1576" s="2" t="str">
        <f>"Q"&amp;ROUNDUP(MONTH(Sheet1[[#This Row],[policy_start_date]])/3,0)</f>
        <v>Q1</v>
      </c>
      <c r="Q1576" s="2">
        <f ca="1">DATEDIF(Sheet1[[#This Row],[policy_start_date]],TODAY(),"D")</f>
        <v>892</v>
      </c>
      <c r="R1576" s="2">
        <f>YEAR(Sheet1[[#This Row],[policy_end_date]])</f>
        <v>2024</v>
      </c>
      <c r="S1576" s="2" t="str">
        <f>TEXT(Sheet1[[#This Row],[policy_end_date]],"mmm")</f>
        <v>Sep</v>
      </c>
      <c r="T1576" s="2" t="str">
        <f>IF(Sheet1[[#This Row],[status]]="Active","Active","Inactive")</f>
        <v>Inactive</v>
      </c>
      <c r="U1576" s="6">
        <f>Sheet1[[#This Row],[coverage_amount]]/Sheet1[[#This Row],[annual_premium]]</f>
        <v>4.6382112483193971</v>
      </c>
    </row>
    <row r="1577" spans="1:21" x14ac:dyDescent="0.3">
      <c r="A1577" s="2" t="s">
        <v>3041</v>
      </c>
      <c r="B1577" s="2" t="s">
        <v>2086</v>
      </c>
      <c r="C1577" s="2" t="s">
        <v>27</v>
      </c>
      <c r="D1577" s="51">
        <v>865626.3</v>
      </c>
      <c r="E1577" s="51">
        <v>43682.3</v>
      </c>
      <c r="F1577" s="1">
        <v>44386</v>
      </c>
      <c r="G1577" s="1">
        <v>45597</v>
      </c>
      <c r="H1577" s="2" t="s">
        <v>559</v>
      </c>
      <c r="I1577" s="2" t="s">
        <v>13</v>
      </c>
      <c r="J1577">
        <f>Sheet1[[#This Row],[policy_end_date]]-Sheet1[[#This Row],[policy_start_date]]</f>
        <v>1211</v>
      </c>
      <c r="K1577" s="5">
        <f>(Sheet1[[#This Row],[policy_end_date]]-Sheet1[[#This Row],[policy_start_date]])/365</f>
        <v>3.3178082191780822</v>
      </c>
      <c r="L1577" s="2" t="str">
        <f>IF(Sheet1[[#This Row],[coverage_amount]]&lt;300000,"Low",IF(Sheet1[[#This Row],[coverage_amount]]&lt;700000,"Medium","High"))</f>
        <v>High</v>
      </c>
      <c r="M1577" s="2" t="str">
        <f>IF(Sheet1[[#This Row],[annual_premium]]&lt;15000,"Low",IF(Sheet1[[#This Row],[annual_premium]]&lt;35000,"Medium","High"))</f>
        <v>High</v>
      </c>
      <c r="N1577" s="2">
        <f>YEAR(Sheet1[[#This Row],[policy_start_date]])</f>
        <v>2021</v>
      </c>
      <c r="O1577" s="2" t="str">
        <f>TEXT(Sheet1[[#This Row],[policy_start_date]],"mmm")</f>
        <v>Jul</v>
      </c>
      <c r="P1577" s="2" t="str">
        <f>"Q"&amp;ROUNDUP(MONTH(Sheet1[[#This Row],[policy_start_date]])/3,0)</f>
        <v>Q3</v>
      </c>
      <c r="Q1577" s="2">
        <f ca="1">DATEDIF(Sheet1[[#This Row],[policy_start_date]],TODAY(),"D")</f>
        <v>1846</v>
      </c>
      <c r="R1577" s="2">
        <f>YEAR(Sheet1[[#This Row],[policy_end_date]])</f>
        <v>2024</v>
      </c>
      <c r="S1577" s="2" t="str">
        <f>TEXT(Sheet1[[#This Row],[policy_end_date]],"mmm")</f>
        <v>Nov</v>
      </c>
      <c r="T1577" s="2" t="str">
        <f>IF(Sheet1[[#This Row],[status]]="Active","Active","Inactive")</f>
        <v>Active</v>
      </c>
      <c r="U1577" s="6">
        <f>Sheet1[[#This Row],[coverage_amount]]/Sheet1[[#This Row],[annual_premium]]</f>
        <v>19.816408476659884</v>
      </c>
    </row>
    <row r="1578" spans="1:21" x14ac:dyDescent="0.3">
      <c r="A1578" s="2" t="s">
        <v>3042</v>
      </c>
      <c r="B1578" s="2" t="s">
        <v>1219</v>
      </c>
      <c r="C1578" s="2" t="s">
        <v>11</v>
      </c>
      <c r="D1578" s="51">
        <v>877360.56</v>
      </c>
      <c r="E1578" s="51">
        <v>33373.46</v>
      </c>
      <c r="F1578" s="1">
        <v>44074</v>
      </c>
      <c r="G1578" s="1">
        <v>44370</v>
      </c>
      <c r="H1578" s="2" t="s">
        <v>416</v>
      </c>
      <c r="I1578" s="2" t="s">
        <v>13</v>
      </c>
      <c r="J1578">
        <f>Sheet1[[#This Row],[policy_end_date]]-Sheet1[[#This Row],[policy_start_date]]</f>
        <v>296</v>
      </c>
      <c r="K1578" s="5">
        <f>(Sheet1[[#This Row],[policy_end_date]]-Sheet1[[#This Row],[policy_start_date]])/365</f>
        <v>0.81095890410958904</v>
      </c>
      <c r="L1578" s="2" t="str">
        <f>IF(Sheet1[[#This Row],[coverage_amount]]&lt;300000,"Low",IF(Sheet1[[#This Row],[coverage_amount]]&lt;700000,"Medium","High"))</f>
        <v>High</v>
      </c>
      <c r="M1578" s="2" t="str">
        <f>IF(Sheet1[[#This Row],[annual_premium]]&lt;15000,"Low",IF(Sheet1[[#This Row],[annual_premium]]&lt;35000,"Medium","High"))</f>
        <v>Medium</v>
      </c>
      <c r="N1578" s="2">
        <f>YEAR(Sheet1[[#This Row],[policy_start_date]])</f>
        <v>2020</v>
      </c>
      <c r="O1578" s="2" t="str">
        <f>TEXT(Sheet1[[#This Row],[policy_start_date]],"mmm")</f>
        <v>Aug</v>
      </c>
      <c r="P1578" s="2" t="str">
        <f>"Q"&amp;ROUNDUP(MONTH(Sheet1[[#This Row],[policy_start_date]])/3,0)</f>
        <v>Q3</v>
      </c>
      <c r="Q1578" s="2">
        <f ca="1">DATEDIF(Sheet1[[#This Row],[policy_start_date]],TODAY(),"D")</f>
        <v>2158</v>
      </c>
      <c r="R1578" s="2">
        <f>YEAR(Sheet1[[#This Row],[policy_end_date]])</f>
        <v>2021</v>
      </c>
      <c r="S1578" s="2" t="str">
        <f>TEXT(Sheet1[[#This Row],[policy_end_date]],"mmm")</f>
        <v>Jun</v>
      </c>
      <c r="T1578" s="2" t="str">
        <f>IF(Sheet1[[#This Row],[status]]="Active","Active","Inactive")</f>
        <v>Active</v>
      </c>
      <c r="U1578" s="6">
        <f>Sheet1[[#This Row],[coverage_amount]]/Sheet1[[#This Row],[annual_premium]]</f>
        <v>26.28916989727766</v>
      </c>
    </row>
    <row r="1579" spans="1:21" x14ac:dyDescent="0.3">
      <c r="A1579" s="2" t="s">
        <v>3043</v>
      </c>
      <c r="B1579" s="2" t="s">
        <v>1871</v>
      </c>
      <c r="C1579" s="2" t="s">
        <v>11</v>
      </c>
      <c r="D1579" s="51">
        <v>315303.63</v>
      </c>
      <c r="E1579" s="51">
        <v>37750.06</v>
      </c>
      <c r="F1579" s="1">
        <v>44363</v>
      </c>
      <c r="G1579" s="1">
        <v>44501</v>
      </c>
      <c r="H1579" s="2" t="s">
        <v>2524</v>
      </c>
      <c r="I1579" s="2" t="s">
        <v>18</v>
      </c>
      <c r="J1579">
        <f>Sheet1[[#This Row],[policy_end_date]]-Sheet1[[#This Row],[policy_start_date]]</f>
        <v>138</v>
      </c>
      <c r="K1579" s="5">
        <f>(Sheet1[[#This Row],[policy_end_date]]-Sheet1[[#This Row],[policy_start_date]])/365</f>
        <v>0.37808219178082192</v>
      </c>
      <c r="L1579" s="2" t="str">
        <f>IF(Sheet1[[#This Row],[coverage_amount]]&lt;300000,"Low",IF(Sheet1[[#This Row],[coverage_amount]]&lt;700000,"Medium","High"))</f>
        <v>Medium</v>
      </c>
      <c r="M1579" s="2" t="str">
        <f>IF(Sheet1[[#This Row],[annual_premium]]&lt;15000,"Low",IF(Sheet1[[#This Row],[annual_premium]]&lt;35000,"Medium","High"))</f>
        <v>High</v>
      </c>
      <c r="N1579" s="2">
        <f>YEAR(Sheet1[[#This Row],[policy_start_date]])</f>
        <v>2021</v>
      </c>
      <c r="O1579" s="2" t="str">
        <f>TEXT(Sheet1[[#This Row],[policy_start_date]],"mmm")</f>
        <v>Jun</v>
      </c>
      <c r="P1579" s="2" t="str">
        <f>"Q"&amp;ROUNDUP(MONTH(Sheet1[[#This Row],[policy_start_date]])/3,0)</f>
        <v>Q2</v>
      </c>
      <c r="Q1579" s="2">
        <f ca="1">DATEDIF(Sheet1[[#This Row],[policy_start_date]],TODAY(),"D")</f>
        <v>1869</v>
      </c>
      <c r="R1579" s="2">
        <f>YEAR(Sheet1[[#This Row],[policy_end_date]])</f>
        <v>2021</v>
      </c>
      <c r="S1579" s="2" t="str">
        <f>TEXT(Sheet1[[#This Row],[policy_end_date]],"mmm")</f>
        <v>Nov</v>
      </c>
      <c r="T1579" s="2" t="str">
        <f>IF(Sheet1[[#This Row],[status]]="Active","Active","Inactive")</f>
        <v>Inactive</v>
      </c>
      <c r="U1579" s="6">
        <f>Sheet1[[#This Row],[coverage_amount]]/Sheet1[[#This Row],[annual_premium]]</f>
        <v>8.3524007643961369</v>
      </c>
    </row>
    <row r="1580" spans="1:21" x14ac:dyDescent="0.3">
      <c r="A1580" s="2" t="s">
        <v>3044</v>
      </c>
      <c r="B1580" s="2" t="s">
        <v>637</v>
      </c>
      <c r="C1580" s="2" t="s">
        <v>35</v>
      </c>
      <c r="D1580" s="51">
        <v>426016.94</v>
      </c>
      <c r="E1580" s="51">
        <v>14489.88</v>
      </c>
      <c r="F1580" s="1">
        <v>44902</v>
      </c>
      <c r="G1580" s="1">
        <v>45195</v>
      </c>
      <c r="H1580" s="2" t="s">
        <v>28</v>
      </c>
      <c r="I1580" s="2" t="s">
        <v>13</v>
      </c>
      <c r="J1580">
        <f>Sheet1[[#This Row],[policy_end_date]]-Sheet1[[#This Row],[policy_start_date]]</f>
        <v>293</v>
      </c>
      <c r="K1580" s="5">
        <f>(Sheet1[[#This Row],[policy_end_date]]-Sheet1[[#This Row],[policy_start_date]])/365</f>
        <v>0.80273972602739729</v>
      </c>
      <c r="L1580" s="2" t="str">
        <f>IF(Sheet1[[#This Row],[coverage_amount]]&lt;300000,"Low",IF(Sheet1[[#This Row],[coverage_amount]]&lt;700000,"Medium","High"))</f>
        <v>Medium</v>
      </c>
      <c r="M1580" s="2" t="str">
        <f>IF(Sheet1[[#This Row],[annual_premium]]&lt;15000,"Low",IF(Sheet1[[#This Row],[annual_premium]]&lt;35000,"Medium","High"))</f>
        <v>Low</v>
      </c>
      <c r="N1580" s="2">
        <f>YEAR(Sheet1[[#This Row],[policy_start_date]])</f>
        <v>2022</v>
      </c>
      <c r="O1580" s="2" t="str">
        <f>TEXT(Sheet1[[#This Row],[policy_start_date]],"mmm")</f>
        <v>Dec</v>
      </c>
      <c r="P1580" s="2" t="str">
        <f>"Q"&amp;ROUNDUP(MONTH(Sheet1[[#This Row],[policy_start_date]])/3,0)</f>
        <v>Q4</v>
      </c>
      <c r="Q1580" s="2">
        <f ca="1">DATEDIF(Sheet1[[#This Row],[policy_start_date]],TODAY(),"D")</f>
        <v>1330</v>
      </c>
      <c r="R1580" s="2">
        <f>YEAR(Sheet1[[#This Row],[policy_end_date]])</f>
        <v>2023</v>
      </c>
      <c r="S1580" s="2" t="str">
        <f>TEXT(Sheet1[[#This Row],[policy_end_date]],"mmm")</f>
        <v>Sep</v>
      </c>
      <c r="T1580" s="2" t="str">
        <f>IF(Sheet1[[#This Row],[status]]="Active","Active","Inactive")</f>
        <v>Active</v>
      </c>
      <c r="U1580" s="6">
        <f>Sheet1[[#This Row],[coverage_amount]]/Sheet1[[#This Row],[annual_premium]]</f>
        <v>29.400998489980594</v>
      </c>
    </row>
    <row r="1581" spans="1:21" x14ac:dyDescent="0.3">
      <c r="A1581" s="2" t="s">
        <v>3045</v>
      </c>
      <c r="B1581" s="2" t="s">
        <v>3046</v>
      </c>
      <c r="C1581" s="2" t="s">
        <v>35</v>
      </c>
      <c r="D1581" s="51">
        <v>736144.53</v>
      </c>
      <c r="E1581" s="51">
        <v>42412.06</v>
      </c>
      <c r="F1581" s="1">
        <v>45426</v>
      </c>
      <c r="G1581" s="1">
        <v>45448</v>
      </c>
      <c r="H1581" s="2" t="s">
        <v>205</v>
      </c>
      <c r="I1581" s="2" t="s">
        <v>18</v>
      </c>
      <c r="J1581">
        <f>Sheet1[[#This Row],[policy_end_date]]-Sheet1[[#This Row],[policy_start_date]]</f>
        <v>22</v>
      </c>
      <c r="K1581" s="5">
        <f>(Sheet1[[#This Row],[policy_end_date]]-Sheet1[[#This Row],[policy_start_date]])/365</f>
        <v>6.0273972602739728E-2</v>
      </c>
      <c r="L1581" s="2" t="str">
        <f>IF(Sheet1[[#This Row],[coverage_amount]]&lt;300000,"Low",IF(Sheet1[[#This Row],[coverage_amount]]&lt;700000,"Medium","High"))</f>
        <v>High</v>
      </c>
      <c r="M1581" s="2" t="str">
        <f>IF(Sheet1[[#This Row],[annual_premium]]&lt;15000,"Low",IF(Sheet1[[#This Row],[annual_premium]]&lt;35000,"Medium","High"))</f>
        <v>High</v>
      </c>
      <c r="N1581" s="2">
        <f>YEAR(Sheet1[[#This Row],[policy_start_date]])</f>
        <v>2024</v>
      </c>
      <c r="O1581" s="2" t="str">
        <f>TEXT(Sheet1[[#This Row],[policy_start_date]],"mmm")</f>
        <v>May</v>
      </c>
      <c r="P1581" s="2" t="str">
        <f>"Q"&amp;ROUNDUP(MONTH(Sheet1[[#This Row],[policy_start_date]])/3,0)</f>
        <v>Q2</v>
      </c>
      <c r="Q1581" s="2">
        <f ca="1">DATEDIF(Sheet1[[#This Row],[policy_start_date]],TODAY(),"D")</f>
        <v>806</v>
      </c>
      <c r="R1581" s="2">
        <f>YEAR(Sheet1[[#This Row],[policy_end_date]])</f>
        <v>2024</v>
      </c>
      <c r="S1581" s="2" t="str">
        <f>TEXT(Sheet1[[#This Row],[policy_end_date]],"mmm")</f>
        <v>Jun</v>
      </c>
      <c r="T1581" s="2" t="str">
        <f>IF(Sheet1[[#This Row],[status]]="Active","Active","Inactive")</f>
        <v>Inactive</v>
      </c>
      <c r="U1581" s="6">
        <f>Sheet1[[#This Row],[coverage_amount]]/Sheet1[[#This Row],[annual_premium]]</f>
        <v>17.356962382869401</v>
      </c>
    </row>
    <row r="1582" spans="1:21" x14ac:dyDescent="0.3">
      <c r="A1582" s="2" t="s">
        <v>3047</v>
      </c>
      <c r="B1582" s="2" t="s">
        <v>3048</v>
      </c>
      <c r="C1582" s="2" t="s">
        <v>35</v>
      </c>
      <c r="D1582" s="51">
        <v>843533.77</v>
      </c>
      <c r="E1582" s="51">
        <v>7489.95</v>
      </c>
      <c r="F1582" s="1">
        <v>44833</v>
      </c>
      <c r="G1582" s="1">
        <v>45377</v>
      </c>
      <c r="H1582" s="2" t="s">
        <v>105</v>
      </c>
      <c r="I1582" s="2" t="s">
        <v>13</v>
      </c>
      <c r="J1582">
        <f>Sheet1[[#This Row],[policy_end_date]]-Sheet1[[#This Row],[policy_start_date]]</f>
        <v>544</v>
      </c>
      <c r="K1582" s="5">
        <f>(Sheet1[[#This Row],[policy_end_date]]-Sheet1[[#This Row],[policy_start_date]])/365</f>
        <v>1.4904109589041097</v>
      </c>
      <c r="L1582" s="2" t="str">
        <f>IF(Sheet1[[#This Row],[coverage_amount]]&lt;300000,"Low",IF(Sheet1[[#This Row],[coverage_amount]]&lt;700000,"Medium","High"))</f>
        <v>High</v>
      </c>
      <c r="M1582" s="2" t="str">
        <f>IF(Sheet1[[#This Row],[annual_premium]]&lt;15000,"Low",IF(Sheet1[[#This Row],[annual_premium]]&lt;35000,"Medium","High"))</f>
        <v>Low</v>
      </c>
      <c r="N1582" s="2">
        <f>YEAR(Sheet1[[#This Row],[policy_start_date]])</f>
        <v>2022</v>
      </c>
      <c r="O1582" s="2" t="str">
        <f>TEXT(Sheet1[[#This Row],[policy_start_date]],"mmm")</f>
        <v>Sep</v>
      </c>
      <c r="P1582" s="2" t="str">
        <f>"Q"&amp;ROUNDUP(MONTH(Sheet1[[#This Row],[policy_start_date]])/3,0)</f>
        <v>Q3</v>
      </c>
      <c r="Q1582" s="2">
        <f ca="1">DATEDIF(Sheet1[[#This Row],[policy_start_date]],TODAY(),"D")</f>
        <v>1399</v>
      </c>
      <c r="R1582" s="2">
        <f>YEAR(Sheet1[[#This Row],[policy_end_date]])</f>
        <v>2024</v>
      </c>
      <c r="S1582" s="2" t="str">
        <f>TEXT(Sheet1[[#This Row],[policy_end_date]],"mmm")</f>
        <v>Mar</v>
      </c>
      <c r="T1582" s="2" t="str">
        <f>IF(Sheet1[[#This Row],[status]]="Active","Active","Inactive")</f>
        <v>Active</v>
      </c>
      <c r="U1582" s="6">
        <f>Sheet1[[#This Row],[coverage_amount]]/Sheet1[[#This Row],[annual_premium]]</f>
        <v>112.6220829244521</v>
      </c>
    </row>
    <row r="1583" spans="1:21" x14ac:dyDescent="0.3">
      <c r="A1583" s="2" t="s">
        <v>3049</v>
      </c>
      <c r="B1583" s="2" t="s">
        <v>3050</v>
      </c>
      <c r="C1583" s="2" t="s">
        <v>16</v>
      </c>
      <c r="D1583" s="51">
        <v>663829.28</v>
      </c>
      <c r="E1583" s="51">
        <v>42895.5</v>
      </c>
      <c r="F1583" s="1">
        <v>44639</v>
      </c>
      <c r="G1583" s="1">
        <v>45630</v>
      </c>
      <c r="H1583" s="2" t="s">
        <v>128</v>
      </c>
      <c r="I1583" s="2" t="s">
        <v>13</v>
      </c>
      <c r="J1583">
        <f>Sheet1[[#This Row],[policy_end_date]]-Sheet1[[#This Row],[policy_start_date]]</f>
        <v>991</v>
      </c>
      <c r="K1583" s="5">
        <f>(Sheet1[[#This Row],[policy_end_date]]-Sheet1[[#This Row],[policy_start_date]])/365</f>
        <v>2.7150684931506848</v>
      </c>
      <c r="L1583" s="2" t="str">
        <f>IF(Sheet1[[#This Row],[coverage_amount]]&lt;300000,"Low",IF(Sheet1[[#This Row],[coverage_amount]]&lt;700000,"Medium","High"))</f>
        <v>Medium</v>
      </c>
      <c r="M1583" s="2" t="str">
        <f>IF(Sheet1[[#This Row],[annual_premium]]&lt;15000,"Low",IF(Sheet1[[#This Row],[annual_premium]]&lt;35000,"Medium","High"))</f>
        <v>High</v>
      </c>
      <c r="N1583" s="2">
        <f>YEAR(Sheet1[[#This Row],[policy_start_date]])</f>
        <v>2022</v>
      </c>
      <c r="O1583" s="2" t="str">
        <f>TEXT(Sheet1[[#This Row],[policy_start_date]],"mmm")</f>
        <v>Mar</v>
      </c>
      <c r="P1583" s="2" t="str">
        <f>"Q"&amp;ROUNDUP(MONTH(Sheet1[[#This Row],[policy_start_date]])/3,0)</f>
        <v>Q1</v>
      </c>
      <c r="Q1583" s="2">
        <f ca="1">DATEDIF(Sheet1[[#This Row],[policy_start_date]],TODAY(),"D")</f>
        <v>1593</v>
      </c>
      <c r="R1583" s="2">
        <f>YEAR(Sheet1[[#This Row],[policy_end_date]])</f>
        <v>2024</v>
      </c>
      <c r="S1583" s="2" t="str">
        <f>TEXT(Sheet1[[#This Row],[policy_end_date]],"mmm")</f>
        <v>Dec</v>
      </c>
      <c r="T1583" s="2" t="str">
        <f>IF(Sheet1[[#This Row],[status]]="Active","Active","Inactive")</f>
        <v>Active</v>
      </c>
      <c r="U1583" s="6">
        <f>Sheet1[[#This Row],[coverage_amount]]/Sheet1[[#This Row],[annual_premium]]</f>
        <v>15.475499294797823</v>
      </c>
    </row>
    <row r="1584" spans="1:21" x14ac:dyDescent="0.3">
      <c r="A1584" s="2" t="s">
        <v>3051</v>
      </c>
      <c r="B1584" s="2" t="s">
        <v>496</v>
      </c>
      <c r="C1584" s="2" t="s">
        <v>27</v>
      </c>
      <c r="D1584" s="51">
        <v>476321.05</v>
      </c>
      <c r="E1584" s="51">
        <v>15673.82</v>
      </c>
      <c r="F1584" s="1">
        <v>44267</v>
      </c>
      <c r="G1584" s="1">
        <v>44453</v>
      </c>
      <c r="H1584" s="2" t="s">
        <v>574</v>
      </c>
      <c r="I1584" s="2" t="s">
        <v>29</v>
      </c>
      <c r="J1584">
        <f>Sheet1[[#This Row],[policy_end_date]]-Sheet1[[#This Row],[policy_start_date]]</f>
        <v>186</v>
      </c>
      <c r="K1584" s="5">
        <f>(Sheet1[[#This Row],[policy_end_date]]-Sheet1[[#This Row],[policy_start_date]])/365</f>
        <v>0.50958904109589043</v>
      </c>
      <c r="L1584" s="2" t="str">
        <f>IF(Sheet1[[#This Row],[coverage_amount]]&lt;300000,"Low",IF(Sheet1[[#This Row],[coverage_amount]]&lt;700000,"Medium","High"))</f>
        <v>Medium</v>
      </c>
      <c r="M1584" s="2" t="str">
        <f>IF(Sheet1[[#This Row],[annual_premium]]&lt;15000,"Low",IF(Sheet1[[#This Row],[annual_premium]]&lt;35000,"Medium","High"))</f>
        <v>Medium</v>
      </c>
      <c r="N1584" s="2">
        <f>YEAR(Sheet1[[#This Row],[policy_start_date]])</f>
        <v>2021</v>
      </c>
      <c r="O1584" s="2" t="str">
        <f>TEXT(Sheet1[[#This Row],[policy_start_date]],"mmm")</f>
        <v>Mar</v>
      </c>
      <c r="P1584" s="2" t="str">
        <f>"Q"&amp;ROUNDUP(MONTH(Sheet1[[#This Row],[policy_start_date]])/3,0)</f>
        <v>Q1</v>
      </c>
      <c r="Q1584" s="2">
        <f ca="1">DATEDIF(Sheet1[[#This Row],[policy_start_date]],TODAY(),"D")</f>
        <v>1965</v>
      </c>
      <c r="R1584" s="2">
        <f>YEAR(Sheet1[[#This Row],[policy_end_date]])</f>
        <v>2021</v>
      </c>
      <c r="S1584" s="2" t="str">
        <f>TEXT(Sheet1[[#This Row],[policy_end_date]],"mmm")</f>
        <v>Sep</v>
      </c>
      <c r="T1584" s="2" t="str">
        <f>IF(Sheet1[[#This Row],[status]]="Active","Active","Inactive")</f>
        <v>Inactive</v>
      </c>
      <c r="U1584" s="6">
        <f>Sheet1[[#This Row],[coverage_amount]]/Sheet1[[#This Row],[annual_premium]]</f>
        <v>30.389595516600291</v>
      </c>
    </row>
    <row r="1585" spans="1:21" x14ac:dyDescent="0.3">
      <c r="A1585" s="2" t="s">
        <v>3052</v>
      </c>
      <c r="B1585" s="2" t="s">
        <v>3053</v>
      </c>
      <c r="C1585" s="2" t="s">
        <v>16</v>
      </c>
      <c r="D1585" s="51">
        <v>229533.82</v>
      </c>
      <c r="E1585" s="51">
        <v>37678.61</v>
      </c>
      <c r="F1585" s="1">
        <v>44873</v>
      </c>
      <c r="G1585" s="1">
        <v>45543</v>
      </c>
      <c r="H1585" s="2" t="s">
        <v>594</v>
      </c>
      <c r="I1585" s="2" t="s">
        <v>13</v>
      </c>
      <c r="J1585">
        <f>Sheet1[[#This Row],[policy_end_date]]-Sheet1[[#This Row],[policy_start_date]]</f>
        <v>670</v>
      </c>
      <c r="K1585" s="5">
        <f>(Sheet1[[#This Row],[policy_end_date]]-Sheet1[[#This Row],[policy_start_date]])/365</f>
        <v>1.8356164383561644</v>
      </c>
      <c r="L1585" s="2" t="str">
        <f>IF(Sheet1[[#This Row],[coverage_amount]]&lt;300000,"Low",IF(Sheet1[[#This Row],[coverage_amount]]&lt;700000,"Medium","High"))</f>
        <v>Low</v>
      </c>
      <c r="M1585" s="2" t="str">
        <f>IF(Sheet1[[#This Row],[annual_premium]]&lt;15000,"Low",IF(Sheet1[[#This Row],[annual_premium]]&lt;35000,"Medium","High"))</f>
        <v>High</v>
      </c>
      <c r="N1585" s="2">
        <f>YEAR(Sheet1[[#This Row],[policy_start_date]])</f>
        <v>2022</v>
      </c>
      <c r="O1585" s="2" t="str">
        <f>TEXT(Sheet1[[#This Row],[policy_start_date]],"mmm")</f>
        <v>Nov</v>
      </c>
      <c r="P1585" s="2" t="str">
        <f>"Q"&amp;ROUNDUP(MONTH(Sheet1[[#This Row],[policy_start_date]])/3,0)</f>
        <v>Q4</v>
      </c>
      <c r="Q1585" s="2">
        <f ca="1">DATEDIF(Sheet1[[#This Row],[policy_start_date]],TODAY(),"D")</f>
        <v>1359</v>
      </c>
      <c r="R1585" s="2">
        <f>YEAR(Sheet1[[#This Row],[policy_end_date]])</f>
        <v>2024</v>
      </c>
      <c r="S1585" s="2" t="str">
        <f>TEXT(Sheet1[[#This Row],[policy_end_date]],"mmm")</f>
        <v>Sep</v>
      </c>
      <c r="T1585" s="2" t="str">
        <f>IF(Sheet1[[#This Row],[status]]="Active","Active","Inactive")</f>
        <v>Active</v>
      </c>
      <c r="U1585" s="6">
        <f>Sheet1[[#This Row],[coverage_amount]]/Sheet1[[#This Row],[annual_premium]]</f>
        <v>6.0918866168364492</v>
      </c>
    </row>
    <row r="1586" spans="1:21" x14ac:dyDescent="0.3">
      <c r="A1586" s="2" t="s">
        <v>3054</v>
      </c>
      <c r="B1586" s="2" t="s">
        <v>3055</v>
      </c>
      <c r="C1586" s="2" t="s">
        <v>39</v>
      </c>
      <c r="D1586" s="51">
        <v>500196.43</v>
      </c>
      <c r="E1586" s="51">
        <v>43795.65</v>
      </c>
      <c r="F1586" s="1">
        <v>45306</v>
      </c>
      <c r="G1586" s="1">
        <v>45326</v>
      </c>
      <c r="H1586" s="2" t="s">
        <v>1380</v>
      </c>
      <c r="I1586" s="2" t="s">
        <v>29</v>
      </c>
      <c r="J1586">
        <f>Sheet1[[#This Row],[policy_end_date]]-Sheet1[[#This Row],[policy_start_date]]</f>
        <v>20</v>
      </c>
      <c r="K1586" s="5">
        <f>(Sheet1[[#This Row],[policy_end_date]]-Sheet1[[#This Row],[policy_start_date]])/365</f>
        <v>5.4794520547945202E-2</v>
      </c>
      <c r="L1586" s="2" t="str">
        <f>IF(Sheet1[[#This Row],[coverage_amount]]&lt;300000,"Low",IF(Sheet1[[#This Row],[coverage_amount]]&lt;700000,"Medium","High"))</f>
        <v>Medium</v>
      </c>
      <c r="M1586" s="2" t="str">
        <f>IF(Sheet1[[#This Row],[annual_premium]]&lt;15000,"Low",IF(Sheet1[[#This Row],[annual_premium]]&lt;35000,"Medium","High"))</f>
        <v>High</v>
      </c>
      <c r="N1586" s="2">
        <f>YEAR(Sheet1[[#This Row],[policy_start_date]])</f>
        <v>2024</v>
      </c>
      <c r="O1586" s="2" t="str">
        <f>TEXT(Sheet1[[#This Row],[policy_start_date]],"mmm")</f>
        <v>Jan</v>
      </c>
      <c r="P1586" s="2" t="str">
        <f>"Q"&amp;ROUNDUP(MONTH(Sheet1[[#This Row],[policy_start_date]])/3,0)</f>
        <v>Q1</v>
      </c>
      <c r="Q1586" s="2">
        <f ca="1">DATEDIF(Sheet1[[#This Row],[policy_start_date]],TODAY(),"D")</f>
        <v>926</v>
      </c>
      <c r="R1586" s="2">
        <f>YEAR(Sheet1[[#This Row],[policy_end_date]])</f>
        <v>2024</v>
      </c>
      <c r="S1586" s="2" t="str">
        <f>TEXT(Sheet1[[#This Row],[policy_end_date]],"mmm")</f>
        <v>Feb</v>
      </c>
      <c r="T1586" s="2" t="str">
        <f>IF(Sheet1[[#This Row],[status]]="Active","Active","Inactive")</f>
        <v>Inactive</v>
      </c>
      <c r="U1586" s="6">
        <f>Sheet1[[#This Row],[coverage_amount]]/Sheet1[[#This Row],[annual_premium]]</f>
        <v>11.421144109061059</v>
      </c>
    </row>
    <row r="1587" spans="1:21" x14ac:dyDescent="0.3">
      <c r="A1587" s="2" t="s">
        <v>3056</v>
      </c>
      <c r="B1587" s="2" t="s">
        <v>3057</v>
      </c>
      <c r="C1587" s="2" t="s">
        <v>39</v>
      </c>
      <c r="D1587" s="51">
        <v>247066.96</v>
      </c>
      <c r="E1587" s="51">
        <v>26110.83</v>
      </c>
      <c r="F1587" s="1">
        <v>44857</v>
      </c>
      <c r="G1587" s="1">
        <v>45679</v>
      </c>
      <c r="H1587" s="2" t="s">
        <v>199</v>
      </c>
      <c r="I1587" s="2" t="s">
        <v>29</v>
      </c>
      <c r="J1587">
        <f>Sheet1[[#This Row],[policy_end_date]]-Sheet1[[#This Row],[policy_start_date]]</f>
        <v>822</v>
      </c>
      <c r="K1587" s="5">
        <f>(Sheet1[[#This Row],[policy_end_date]]-Sheet1[[#This Row],[policy_start_date]])/365</f>
        <v>2.2520547945205478</v>
      </c>
      <c r="L1587" s="2" t="str">
        <f>IF(Sheet1[[#This Row],[coverage_amount]]&lt;300000,"Low",IF(Sheet1[[#This Row],[coverage_amount]]&lt;700000,"Medium","High"))</f>
        <v>Low</v>
      </c>
      <c r="M1587" s="2" t="str">
        <f>IF(Sheet1[[#This Row],[annual_premium]]&lt;15000,"Low",IF(Sheet1[[#This Row],[annual_premium]]&lt;35000,"Medium","High"))</f>
        <v>Medium</v>
      </c>
      <c r="N1587" s="2">
        <f>YEAR(Sheet1[[#This Row],[policy_start_date]])</f>
        <v>2022</v>
      </c>
      <c r="O1587" s="2" t="str">
        <f>TEXT(Sheet1[[#This Row],[policy_start_date]],"mmm")</f>
        <v>Oct</v>
      </c>
      <c r="P1587" s="2" t="str">
        <f>"Q"&amp;ROUNDUP(MONTH(Sheet1[[#This Row],[policy_start_date]])/3,0)</f>
        <v>Q4</v>
      </c>
      <c r="Q1587" s="2">
        <f ca="1">DATEDIF(Sheet1[[#This Row],[policy_start_date]],TODAY(),"D")</f>
        <v>1375</v>
      </c>
      <c r="R1587" s="2">
        <f>YEAR(Sheet1[[#This Row],[policy_end_date]])</f>
        <v>2025</v>
      </c>
      <c r="S1587" s="2" t="str">
        <f>TEXT(Sheet1[[#This Row],[policy_end_date]],"mmm")</f>
        <v>Jan</v>
      </c>
      <c r="T1587" s="2" t="str">
        <f>IF(Sheet1[[#This Row],[status]]="Active","Active","Inactive")</f>
        <v>Inactive</v>
      </c>
      <c r="U1587" s="6">
        <f>Sheet1[[#This Row],[coverage_amount]]/Sheet1[[#This Row],[annual_premium]]</f>
        <v>9.4622407636984338</v>
      </c>
    </row>
    <row r="1588" spans="1:21" x14ac:dyDescent="0.3">
      <c r="A1588" s="2" t="s">
        <v>3058</v>
      </c>
      <c r="B1588" s="2" t="s">
        <v>235</v>
      </c>
      <c r="C1588" s="2" t="s">
        <v>27</v>
      </c>
      <c r="D1588" s="51">
        <v>247748.09</v>
      </c>
      <c r="E1588" s="51">
        <v>29854.91</v>
      </c>
      <c r="F1588" s="1">
        <v>44258</v>
      </c>
      <c r="G1588" s="1">
        <v>45479</v>
      </c>
      <c r="H1588" s="2" t="s">
        <v>1018</v>
      </c>
      <c r="I1588" s="2" t="s">
        <v>13</v>
      </c>
      <c r="J1588">
        <f>Sheet1[[#This Row],[policy_end_date]]-Sheet1[[#This Row],[policy_start_date]]</f>
        <v>1221</v>
      </c>
      <c r="K1588" s="5">
        <f>(Sheet1[[#This Row],[policy_end_date]]-Sheet1[[#This Row],[policy_start_date]])/365</f>
        <v>3.3452054794520549</v>
      </c>
      <c r="L1588" s="2" t="str">
        <f>IF(Sheet1[[#This Row],[coverage_amount]]&lt;300000,"Low",IF(Sheet1[[#This Row],[coverage_amount]]&lt;700000,"Medium","High"))</f>
        <v>Low</v>
      </c>
      <c r="M1588" s="2" t="str">
        <f>IF(Sheet1[[#This Row],[annual_premium]]&lt;15000,"Low",IF(Sheet1[[#This Row],[annual_premium]]&lt;35000,"Medium","High"))</f>
        <v>Medium</v>
      </c>
      <c r="N1588" s="2">
        <f>YEAR(Sheet1[[#This Row],[policy_start_date]])</f>
        <v>2021</v>
      </c>
      <c r="O1588" s="2" t="str">
        <f>TEXT(Sheet1[[#This Row],[policy_start_date]],"mmm")</f>
        <v>Mar</v>
      </c>
      <c r="P1588" s="2" t="str">
        <f>"Q"&amp;ROUNDUP(MONTH(Sheet1[[#This Row],[policy_start_date]])/3,0)</f>
        <v>Q1</v>
      </c>
      <c r="Q1588" s="2">
        <f ca="1">DATEDIF(Sheet1[[#This Row],[policy_start_date]],TODAY(),"D")</f>
        <v>1974</v>
      </c>
      <c r="R1588" s="2">
        <f>YEAR(Sheet1[[#This Row],[policy_end_date]])</f>
        <v>2024</v>
      </c>
      <c r="S1588" s="2" t="str">
        <f>TEXT(Sheet1[[#This Row],[policy_end_date]],"mmm")</f>
        <v>Jul</v>
      </c>
      <c r="T1588" s="2" t="str">
        <f>IF(Sheet1[[#This Row],[status]]="Active","Active","Inactive")</f>
        <v>Active</v>
      </c>
      <c r="U1588" s="6">
        <f>Sheet1[[#This Row],[coverage_amount]]/Sheet1[[#This Row],[annual_premium]]</f>
        <v>8.2984035121861019</v>
      </c>
    </row>
    <row r="1589" spans="1:21" x14ac:dyDescent="0.3">
      <c r="A1589" s="2" t="s">
        <v>3059</v>
      </c>
      <c r="B1589" s="2" t="s">
        <v>3060</v>
      </c>
      <c r="C1589" s="2" t="s">
        <v>27</v>
      </c>
      <c r="D1589" s="51">
        <v>247750.55</v>
      </c>
      <c r="E1589" s="51">
        <v>32089.11</v>
      </c>
      <c r="F1589" s="1">
        <v>45324</v>
      </c>
      <c r="G1589" s="1">
        <v>45662</v>
      </c>
      <c r="H1589" s="2" t="s">
        <v>1380</v>
      </c>
      <c r="I1589" s="2" t="s">
        <v>29</v>
      </c>
      <c r="J1589">
        <f>Sheet1[[#This Row],[policy_end_date]]-Sheet1[[#This Row],[policy_start_date]]</f>
        <v>338</v>
      </c>
      <c r="K1589" s="5">
        <f>(Sheet1[[#This Row],[policy_end_date]]-Sheet1[[#This Row],[policy_start_date]])/365</f>
        <v>0.92602739726027394</v>
      </c>
      <c r="L1589" s="2" t="str">
        <f>IF(Sheet1[[#This Row],[coverage_amount]]&lt;300000,"Low",IF(Sheet1[[#This Row],[coverage_amount]]&lt;700000,"Medium","High"))</f>
        <v>Low</v>
      </c>
      <c r="M1589" s="2" t="str">
        <f>IF(Sheet1[[#This Row],[annual_premium]]&lt;15000,"Low",IF(Sheet1[[#This Row],[annual_premium]]&lt;35000,"Medium","High"))</f>
        <v>Medium</v>
      </c>
      <c r="N1589" s="2">
        <f>YEAR(Sheet1[[#This Row],[policy_start_date]])</f>
        <v>2024</v>
      </c>
      <c r="O1589" s="2" t="str">
        <f>TEXT(Sheet1[[#This Row],[policy_start_date]],"mmm")</f>
        <v>Feb</v>
      </c>
      <c r="P1589" s="2" t="str">
        <f>"Q"&amp;ROUNDUP(MONTH(Sheet1[[#This Row],[policy_start_date]])/3,0)</f>
        <v>Q1</v>
      </c>
      <c r="Q1589" s="2">
        <f ca="1">DATEDIF(Sheet1[[#This Row],[policy_start_date]],TODAY(),"D")</f>
        <v>908</v>
      </c>
      <c r="R1589" s="2">
        <f>YEAR(Sheet1[[#This Row],[policy_end_date]])</f>
        <v>2025</v>
      </c>
      <c r="S1589" s="2" t="str">
        <f>TEXT(Sheet1[[#This Row],[policy_end_date]],"mmm")</f>
        <v>Jan</v>
      </c>
      <c r="T1589" s="2" t="str">
        <f>IF(Sheet1[[#This Row],[status]]="Active","Active","Inactive")</f>
        <v>Inactive</v>
      </c>
      <c r="U1589" s="6">
        <f>Sheet1[[#This Row],[coverage_amount]]/Sheet1[[#This Row],[annual_premium]]</f>
        <v>7.7207049369708285</v>
      </c>
    </row>
    <row r="1590" spans="1:21" x14ac:dyDescent="0.3">
      <c r="A1590" s="2" t="s">
        <v>3061</v>
      </c>
      <c r="B1590" s="2" t="s">
        <v>3062</v>
      </c>
      <c r="C1590" s="2" t="s">
        <v>27</v>
      </c>
      <c r="D1590" s="51">
        <v>696956.42</v>
      </c>
      <c r="E1590" s="51">
        <v>5347.89</v>
      </c>
      <c r="F1590" s="1">
        <v>45459</v>
      </c>
      <c r="G1590" s="1">
        <v>45747</v>
      </c>
      <c r="H1590" s="2" t="s">
        <v>1002</v>
      </c>
      <c r="I1590" s="2" t="s">
        <v>18</v>
      </c>
      <c r="J1590">
        <f>Sheet1[[#This Row],[policy_end_date]]-Sheet1[[#This Row],[policy_start_date]]</f>
        <v>288</v>
      </c>
      <c r="K1590" s="5">
        <f>(Sheet1[[#This Row],[policy_end_date]]-Sheet1[[#This Row],[policy_start_date]])/365</f>
        <v>0.78904109589041094</v>
      </c>
      <c r="L1590" s="2" t="str">
        <f>IF(Sheet1[[#This Row],[coverage_amount]]&lt;300000,"Low",IF(Sheet1[[#This Row],[coverage_amount]]&lt;700000,"Medium","High"))</f>
        <v>Medium</v>
      </c>
      <c r="M1590" s="2" t="str">
        <f>IF(Sheet1[[#This Row],[annual_premium]]&lt;15000,"Low",IF(Sheet1[[#This Row],[annual_premium]]&lt;35000,"Medium","High"))</f>
        <v>Low</v>
      </c>
      <c r="N1590" s="2">
        <f>YEAR(Sheet1[[#This Row],[policy_start_date]])</f>
        <v>2024</v>
      </c>
      <c r="O1590" s="2" t="str">
        <f>TEXT(Sheet1[[#This Row],[policy_start_date]],"mmm")</f>
        <v>Jun</v>
      </c>
      <c r="P1590" s="2" t="str">
        <f>"Q"&amp;ROUNDUP(MONTH(Sheet1[[#This Row],[policy_start_date]])/3,0)</f>
        <v>Q2</v>
      </c>
      <c r="Q1590" s="2">
        <f ca="1">DATEDIF(Sheet1[[#This Row],[policy_start_date]],TODAY(),"D")</f>
        <v>773</v>
      </c>
      <c r="R1590" s="2">
        <f>YEAR(Sheet1[[#This Row],[policy_end_date]])</f>
        <v>2025</v>
      </c>
      <c r="S1590" s="2" t="str">
        <f>TEXT(Sheet1[[#This Row],[policy_end_date]],"mmm")</f>
        <v>Mar</v>
      </c>
      <c r="T1590" s="2" t="str">
        <f>IF(Sheet1[[#This Row],[status]]="Active","Active","Inactive")</f>
        <v>Inactive</v>
      </c>
      <c r="U1590" s="6">
        <f>Sheet1[[#This Row],[coverage_amount]]/Sheet1[[#This Row],[annual_premium]]</f>
        <v>130.32362670137195</v>
      </c>
    </row>
    <row r="1591" spans="1:21" x14ac:dyDescent="0.3">
      <c r="A1591" s="2" t="s">
        <v>3063</v>
      </c>
      <c r="B1591" s="2" t="s">
        <v>1636</v>
      </c>
      <c r="C1591" s="2" t="s">
        <v>39</v>
      </c>
      <c r="D1591" s="51">
        <v>785520.09</v>
      </c>
      <c r="E1591" s="51">
        <v>18634.650000000001</v>
      </c>
      <c r="F1591" s="1">
        <v>45053</v>
      </c>
      <c r="G1591" s="1">
        <v>45109</v>
      </c>
      <c r="H1591" s="2" t="s">
        <v>213</v>
      </c>
      <c r="I1591" s="2" t="s">
        <v>13</v>
      </c>
      <c r="J1591">
        <f>Sheet1[[#This Row],[policy_end_date]]-Sheet1[[#This Row],[policy_start_date]]</f>
        <v>56</v>
      </c>
      <c r="K1591" s="5">
        <f>(Sheet1[[#This Row],[policy_end_date]]-Sheet1[[#This Row],[policy_start_date]])/365</f>
        <v>0.15342465753424658</v>
      </c>
      <c r="L1591" s="2" t="str">
        <f>IF(Sheet1[[#This Row],[coverage_amount]]&lt;300000,"Low",IF(Sheet1[[#This Row],[coverage_amount]]&lt;700000,"Medium","High"))</f>
        <v>High</v>
      </c>
      <c r="M1591" s="2" t="str">
        <f>IF(Sheet1[[#This Row],[annual_premium]]&lt;15000,"Low",IF(Sheet1[[#This Row],[annual_premium]]&lt;35000,"Medium","High"))</f>
        <v>Medium</v>
      </c>
      <c r="N1591" s="2">
        <f>YEAR(Sheet1[[#This Row],[policy_start_date]])</f>
        <v>2023</v>
      </c>
      <c r="O1591" s="2" t="str">
        <f>TEXT(Sheet1[[#This Row],[policy_start_date]],"mmm")</f>
        <v>May</v>
      </c>
      <c r="P1591" s="2" t="str">
        <f>"Q"&amp;ROUNDUP(MONTH(Sheet1[[#This Row],[policy_start_date]])/3,0)</f>
        <v>Q2</v>
      </c>
      <c r="Q1591" s="2">
        <f ca="1">DATEDIF(Sheet1[[#This Row],[policy_start_date]],TODAY(),"D")</f>
        <v>1179</v>
      </c>
      <c r="R1591" s="2">
        <f>YEAR(Sheet1[[#This Row],[policy_end_date]])</f>
        <v>2023</v>
      </c>
      <c r="S1591" s="2" t="str">
        <f>TEXT(Sheet1[[#This Row],[policy_end_date]],"mmm")</f>
        <v>Jul</v>
      </c>
      <c r="T1591" s="2" t="str">
        <f>IF(Sheet1[[#This Row],[status]]="Active","Active","Inactive")</f>
        <v>Active</v>
      </c>
      <c r="U1591" s="6">
        <f>Sheet1[[#This Row],[coverage_amount]]/Sheet1[[#This Row],[annual_premium]]</f>
        <v>42.15373457510605</v>
      </c>
    </row>
    <row r="1592" spans="1:21" x14ac:dyDescent="0.3">
      <c r="A1592" s="2" t="s">
        <v>3064</v>
      </c>
      <c r="B1592" s="2" t="s">
        <v>3065</v>
      </c>
      <c r="C1592" s="2" t="s">
        <v>16</v>
      </c>
      <c r="D1592" s="51">
        <v>828510.35</v>
      </c>
      <c r="E1592" s="51">
        <v>43982.13</v>
      </c>
      <c r="F1592" s="1">
        <v>44744</v>
      </c>
      <c r="G1592" s="1">
        <v>44756</v>
      </c>
      <c r="H1592" s="2" t="s">
        <v>170</v>
      </c>
      <c r="I1592" s="2" t="s">
        <v>29</v>
      </c>
      <c r="J1592">
        <f>Sheet1[[#This Row],[policy_end_date]]-Sheet1[[#This Row],[policy_start_date]]</f>
        <v>12</v>
      </c>
      <c r="K1592" s="5">
        <f>(Sheet1[[#This Row],[policy_end_date]]-Sheet1[[#This Row],[policy_start_date]])/365</f>
        <v>3.287671232876712E-2</v>
      </c>
      <c r="L1592" s="2" t="str">
        <f>IF(Sheet1[[#This Row],[coverage_amount]]&lt;300000,"Low",IF(Sheet1[[#This Row],[coverage_amount]]&lt;700000,"Medium","High"))</f>
        <v>High</v>
      </c>
      <c r="M1592" s="2" t="str">
        <f>IF(Sheet1[[#This Row],[annual_premium]]&lt;15000,"Low",IF(Sheet1[[#This Row],[annual_premium]]&lt;35000,"Medium","High"))</f>
        <v>High</v>
      </c>
      <c r="N1592" s="2">
        <f>YEAR(Sheet1[[#This Row],[policy_start_date]])</f>
        <v>2022</v>
      </c>
      <c r="O1592" s="2" t="str">
        <f>TEXT(Sheet1[[#This Row],[policy_start_date]],"mmm")</f>
        <v>Jul</v>
      </c>
      <c r="P1592" s="2" t="str">
        <f>"Q"&amp;ROUNDUP(MONTH(Sheet1[[#This Row],[policy_start_date]])/3,0)</f>
        <v>Q3</v>
      </c>
      <c r="Q1592" s="2">
        <f ca="1">DATEDIF(Sheet1[[#This Row],[policy_start_date]],TODAY(),"D")</f>
        <v>1488</v>
      </c>
      <c r="R1592" s="2">
        <f>YEAR(Sheet1[[#This Row],[policy_end_date]])</f>
        <v>2022</v>
      </c>
      <c r="S1592" s="2" t="str">
        <f>TEXT(Sheet1[[#This Row],[policy_end_date]],"mmm")</f>
        <v>Jul</v>
      </c>
      <c r="T1592" s="2" t="str">
        <f>IF(Sheet1[[#This Row],[status]]="Active","Active","Inactive")</f>
        <v>Inactive</v>
      </c>
      <c r="U1592" s="6">
        <f>Sheet1[[#This Row],[coverage_amount]]/Sheet1[[#This Row],[annual_premium]]</f>
        <v>18.837431247645352</v>
      </c>
    </row>
    <row r="1593" spans="1:21" x14ac:dyDescent="0.3">
      <c r="A1593" s="2" t="s">
        <v>3066</v>
      </c>
      <c r="B1593" s="2" t="s">
        <v>926</v>
      </c>
      <c r="C1593" s="2" t="s">
        <v>11</v>
      </c>
      <c r="D1593" s="51">
        <v>532971.35</v>
      </c>
      <c r="E1593" s="51">
        <v>30048.14</v>
      </c>
      <c r="F1593" s="1">
        <v>44994</v>
      </c>
      <c r="G1593" s="1">
        <v>45594</v>
      </c>
      <c r="H1593" s="2" t="s">
        <v>666</v>
      </c>
      <c r="I1593" s="2" t="s">
        <v>13</v>
      </c>
      <c r="J1593">
        <f>Sheet1[[#This Row],[policy_end_date]]-Sheet1[[#This Row],[policy_start_date]]</f>
        <v>600</v>
      </c>
      <c r="K1593" s="5">
        <f>(Sheet1[[#This Row],[policy_end_date]]-Sheet1[[#This Row],[policy_start_date]])/365</f>
        <v>1.6438356164383561</v>
      </c>
      <c r="L1593" s="2" t="str">
        <f>IF(Sheet1[[#This Row],[coverage_amount]]&lt;300000,"Low",IF(Sheet1[[#This Row],[coverage_amount]]&lt;700000,"Medium","High"))</f>
        <v>Medium</v>
      </c>
      <c r="M1593" s="2" t="str">
        <f>IF(Sheet1[[#This Row],[annual_premium]]&lt;15000,"Low",IF(Sheet1[[#This Row],[annual_premium]]&lt;35000,"Medium","High"))</f>
        <v>Medium</v>
      </c>
      <c r="N1593" s="2">
        <f>YEAR(Sheet1[[#This Row],[policy_start_date]])</f>
        <v>2023</v>
      </c>
      <c r="O1593" s="2" t="str">
        <f>TEXT(Sheet1[[#This Row],[policy_start_date]],"mmm")</f>
        <v>Mar</v>
      </c>
      <c r="P1593" s="2" t="str">
        <f>"Q"&amp;ROUNDUP(MONTH(Sheet1[[#This Row],[policy_start_date]])/3,0)</f>
        <v>Q1</v>
      </c>
      <c r="Q1593" s="2">
        <f ca="1">DATEDIF(Sheet1[[#This Row],[policy_start_date]],TODAY(),"D")</f>
        <v>1238</v>
      </c>
      <c r="R1593" s="2">
        <f>YEAR(Sheet1[[#This Row],[policy_end_date]])</f>
        <v>2024</v>
      </c>
      <c r="S1593" s="2" t="str">
        <f>TEXT(Sheet1[[#This Row],[policy_end_date]],"mmm")</f>
        <v>Oct</v>
      </c>
      <c r="T1593" s="2" t="str">
        <f>IF(Sheet1[[#This Row],[status]]="Active","Active","Inactive")</f>
        <v>Active</v>
      </c>
      <c r="U1593" s="6">
        <f>Sheet1[[#This Row],[coverage_amount]]/Sheet1[[#This Row],[annual_premium]]</f>
        <v>17.737249293966283</v>
      </c>
    </row>
    <row r="1594" spans="1:21" x14ac:dyDescent="0.3">
      <c r="A1594" s="2" t="s">
        <v>3067</v>
      </c>
      <c r="B1594" s="2" t="s">
        <v>1703</v>
      </c>
      <c r="C1594" s="2" t="s">
        <v>11</v>
      </c>
      <c r="D1594" s="51">
        <v>623331.51</v>
      </c>
      <c r="E1594" s="51">
        <v>38175.69</v>
      </c>
      <c r="F1594" s="1">
        <v>45354</v>
      </c>
      <c r="G1594" s="1">
        <v>45401</v>
      </c>
      <c r="H1594" s="2" t="s">
        <v>111</v>
      </c>
      <c r="I1594" s="2" t="s">
        <v>13</v>
      </c>
      <c r="J1594">
        <f>Sheet1[[#This Row],[policy_end_date]]-Sheet1[[#This Row],[policy_start_date]]</f>
        <v>47</v>
      </c>
      <c r="K1594" s="5">
        <f>(Sheet1[[#This Row],[policy_end_date]]-Sheet1[[#This Row],[policy_start_date]])/365</f>
        <v>0.12876712328767123</v>
      </c>
      <c r="L1594" s="2" t="str">
        <f>IF(Sheet1[[#This Row],[coverage_amount]]&lt;300000,"Low",IF(Sheet1[[#This Row],[coverage_amount]]&lt;700000,"Medium","High"))</f>
        <v>Medium</v>
      </c>
      <c r="M1594" s="2" t="str">
        <f>IF(Sheet1[[#This Row],[annual_premium]]&lt;15000,"Low",IF(Sheet1[[#This Row],[annual_premium]]&lt;35000,"Medium","High"))</f>
        <v>High</v>
      </c>
      <c r="N1594" s="2">
        <f>YEAR(Sheet1[[#This Row],[policy_start_date]])</f>
        <v>2024</v>
      </c>
      <c r="O1594" s="2" t="str">
        <f>TEXT(Sheet1[[#This Row],[policy_start_date]],"mmm")</f>
        <v>Mar</v>
      </c>
      <c r="P1594" s="2" t="str">
        <f>"Q"&amp;ROUNDUP(MONTH(Sheet1[[#This Row],[policy_start_date]])/3,0)</f>
        <v>Q1</v>
      </c>
      <c r="Q1594" s="2">
        <f ca="1">DATEDIF(Sheet1[[#This Row],[policy_start_date]],TODAY(),"D")</f>
        <v>878</v>
      </c>
      <c r="R1594" s="2">
        <f>YEAR(Sheet1[[#This Row],[policy_end_date]])</f>
        <v>2024</v>
      </c>
      <c r="S1594" s="2" t="str">
        <f>TEXT(Sheet1[[#This Row],[policy_end_date]],"mmm")</f>
        <v>Apr</v>
      </c>
      <c r="T1594" s="2" t="str">
        <f>IF(Sheet1[[#This Row],[status]]="Active","Active","Inactive")</f>
        <v>Active</v>
      </c>
      <c r="U1594" s="6">
        <f>Sheet1[[#This Row],[coverage_amount]]/Sheet1[[#This Row],[annual_premium]]</f>
        <v>16.327969710567118</v>
      </c>
    </row>
    <row r="1595" spans="1:21" x14ac:dyDescent="0.3">
      <c r="A1595" s="2" t="s">
        <v>3068</v>
      </c>
      <c r="B1595" s="2" t="s">
        <v>596</v>
      </c>
      <c r="C1595" s="2" t="s">
        <v>35</v>
      </c>
      <c r="D1595" s="51">
        <v>908078.38</v>
      </c>
      <c r="E1595" s="51">
        <v>31419.01</v>
      </c>
      <c r="F1595" s="1">
        <v>44205</v>
      </c>
      <c r="G1595" s="1">
        <v>45044</v>
      </c>
      <c r="H1595" s="2" t="s">
        <v>653</v>
      </c>
      <c r="I1595" s="2" t="s">
        <v>29</v>
      </c>
      <c r="J1595">
        <f>Sheet1[[#This Row],[policy_end_date]]-Sheet1[[#This Row],[policy_start_date]]</f>
        <v>839</v>
      </c>
      <c r="K1595" s="5">
        <f>(Sheet1[[#This Row],[policy_end_date]]-Sheet1[[#This Row],[policy_start_date]])/365</f>
        <v>2.2986301369863016</v>
      </c>
      <c r="L1595" s="2" t="str">
        <f>IF(Sheet1[[#This Row],[coverage_amount]]&lt;300000,"Low",IF(Sheet1[[#This Row],[coverage_amount]]&lt;700000,"Medium","High"))</f>
        <v>High</v>
      </c>
      <c r="M1595" s="2" t="str">
        <f>IF(Sheet1[[#This Row],[annual_premium]]&lt;15000,"Low",IF(Sheet1[[#This Row],[annual_premium]]&lt;35000,"Medium","High"))</f>
        <v>Medium</v>
      </c>
      <c r="N1595" s="2">
        <f>YEAR(Sheet1[[#This Row],[policy_start_date]])</f>
        <v>2021</v>
      </c>
      <c r="O1595" s="2" t="str">
        <f>TEXT(Sheet1[[#This Row],[policy_start_date]],"mmm")</f>
        <v>Jan</v>
      </c>
      <c r="P1595" s="2" t="str">
        <f>"Q"&amp;ROUNDUP(MONTH(Sheet1[[#This Row],[policy_start_date]])/3,0)</f>
        <v>Q1</v>
      </c>
      <c r="Q1595" s="2">
        <f ca="1">DATEDIF(Sheet1[[#This Row],[policy_start_date]],TODAY(),"D")</f>
        <v>2027</v>
      </c>
      <c r="R1595" s="2">
        <f>YEAR(Sheet1[[#This Row],[policy_end_date]])</f>
        <v>2023</v>
      </c>
      <c r="S1595" s="2" t="str">
        <f>TEXT(Sheet1[[#This Row],[policy_end_date]],"mmm")</f>
        <v>Apr</v>
      </c>
      <c r="T1595" s="2" t="str">
        <f>IF(Sheet1[[#This Row],[status]]="Active","Active","Inactive")</f>
        <v>Inactive</v>
      </c>
      <c r="U1595" s="6">
        <f>Sheet1[[#This Row],[coverage_amount]]/Sheet1[[#This Row],[annual_premium]]</f>
        <v>28.902195836215082</v>
      </c>
    </row>
    <row r="1596" spans="1:21" x14ac:dyDescent="0.3">
      <c r="A1596" s="2" t="s">
        <v>3069</v>
      </c>
      <c r="B1596" s="2" t="s">
        <v>3070</v>
      </c>
      <c r="C1596" s="2" t="s">
        <v>11</v>
      </c>
      <c r="D1596" s="51">
        <v>344620.38</v>
      </c>
      <c r="E1596" s="51">
        <v>13308.74</v>
      </c>
      <c r="F1596" s="1">
        <v>45151</v>
      </c>
      <c r="G1596" s="1">
        <v>45358</v>
      </c>
      <c r="H1596" s="2" t="s">
        <v>1087</v>
      </c>
      <c r="I1596" s="2" t="s">
        <v>18</v>
      </c>
      <c r="J1596">
        <f>Sheet1[[#This Row],[policy_end_date]]-Sheet1[[#This Row],[policy_start_date]]</f>
        <v>207</v>
      </c>
      <c r="K1596" s="5">
        <f>(Sheet1[[#This Row],[policy_end_date]]-Sheet1[[#This Row],[policy_start_date]])/365</f>
        <v>0.56712328767123288</v>
      </c>
      <c r="L1596" s="2" t="str">
        <f>IF(Sheet1[[#This Row],[coverage_amount]]&lt;300000,"Low",IF(Sheet1[[#This Row],[coverage_amount]]&lt;700000,"Medium","High"))</f>
        <v>Medium</v>
      </c>
      <c r="M1596" s="2" t="str">
        <f>IF(Sheet1[[#This Row],[annual_premium]]&lt;15000,"Low",IF(Sheet1[[#This Row],[annual_premium]]&lt;35000,"Medium","High"))</f>
        <v>Low</v>
      </c>
      <c r="N1596" s="2">
        <f>YEAR(Sheet1[[#This Row],[policy_start_date]])</f>
        <v>2023</v>
      </c>
      <c r="O1596" s="2" t="str">
        <f>TEXT(Sheet1[[#This Row],[policy_start_date]],"mmm")</f>
        <v>Aug</v>
      </c>
      <c r="P1596" s="2" t="str">
        <f>"Q"&amp;ROUNDUP(MONTH(Sheet1[[#This Row],[policy_start_date]])/3,0)</f>
        <v>Q3</v>
      </c>
      <c r="Q1596" s="2">
        <f ca="1">DATEDIF(Sheet1[[#This Row],[policy_start_date]],TODAY(),"D")</f>
        <v>1081</v>
      </c>
      <c r="R1596" s="2">
        <f>YEAR(Sheet1[[#This Row],[policy_end_date]])</f>
        <v>2024</v>
      </c>
      <c r="S1596" s="2" t="str">
        <f>TEXT(Sheet1[[#This Row],[policy_end_date]],"mmm")</f>
        <v>Mar</v>
      </c>
      <c r="T1596" s="2" t="str">
        <f>IF(Sheet1[[#This Row],[status]]="Active","Active","Inactive")</f>
        <v>Inactive</v>
      </c>
      <c r="U1596" s="6">
        <f>Sheet1[[#This Row],[coverage_amount]]/Sheet1[[#This Row],[annual_premium]]</f>
        <v>25.894290518862043</v>
      </c>
    </row>
    <row r="1597" spans="1:21" x14ac:dyDescent="0.3">
      <c r="A1597" s="2" t="s">
        <v>3071</v>
      </c>
      <c r="B1597" s="2" t="s">
        <v>3072</v>
      </c>
      <c r="C1597" s="2" t="s">
        <v>11</v>
      </c>
      <c r="D1597" s="51">
        <v>667271.68999999994</v>
      </c>
      <c r="E1597" s="51">
        <v>44182.69</v>
      </c>
      <c r="F1597" s="1">
        <v>44506</v>
      </c>
      <c r="G1597" s="1">
        <v>45683</v>
      </c>
      <c r="H1597" s="2" t="s">
        <v>522</v>
      </c>
      <c r="I1597" s="2" t="s">
        <v>13</v>
      </c>
      <c r="J1597">
        <f>Sheet1[[#This Row],[policy_end_date]]-Sheet1[[#This Row],[policy_start_date]]</f>
        <v>1177</v>
      </c>
      <c r="K1597" s="5">
        <f>(Sheet1[[#This Row],[policy_end_date]]-Sheet1[[#This Row],[policy_start_date]])/365</f>
        <v>3.2246575342465755</v>
      </c>
      <c r="L1597" s="2" t="str">
        <f>IF(Sheet1[[#This Row],[coverage_amount]]&lt;300000,"Low",IF(Sheet1[[#This Row],[coverage_amount]]&lt;700000,"Medium","High"))</f>
        <v>Medium</v>
      </c>
      <c r="M1597" s="2" t="str">
        <f>IF(Sheet1[[#This Row],[annual_premium]]&lt;15000,"Low",IF(Sheet1[[#This Row],[annual_premium]]&lt;35000,"Medium","High"))</f>
        <v>High</v>
      </c>
      <c r="N1597" s="2">
        <f>YEAR(Sheet1[[#This Row],[policy_start_date]])</f>
        <v>2021</v>
      </c>
      <c r="O1597" s="2" t="str">
        <f>TEXT(Sheet1[[#This Row],[policy_start_date]],"mmm")</f>
        <v>Nov</v>
      </c>
      <c r="P1597" s="2" t="str">
        <f>"Q"&amp;ROUNDUP(MONTH(Sheet1[[#This Row],[policy_start_date]])/3,0)</f>
        <v>Q4</v>
      </c>
      <c r="Q1597" s="2">
        <f ca="1">DATEDIF(Sheet1[[#This Row],[policy_start_date]],TODAY(),"D")</f>
        <v>1726</v>
      </c>
      <c r="R1597" s="2">
        <f>YEAR(Sheet1[[#This Row],[policy_end_date]])</f>
        <v>2025</v>
      </c>
      <c r="S1597" s="2" t="str">
        <f>TEXT(Sheet1[[#This Row],[policy_end_date]],"mmm")</f>
        <v>Jan</v>
      </c>
      <c r="T1597" s="2" t="str">
        <f>IF(Sheet1[[#This Row],[status]]="Active","Active","Inactive")</f>
        <v>Active</v>
      </c>
      <c r="U1597" s="6">
        <f>Sheet1[[#This Row],[coverage_amount]]/Sheet1[[#This Row],[annual_premium]]</f>
        <v>15.102559169665765</v>
      </c>
    </row>
    <row r="1598" spans="1:21" x14ac:dyDescent="0.3">
      <c r="A1598" s="2" t="s">
        <v>3073</v>
      </c>
      <c r="B1598" s="2" t="s">
        <v>3074</v>
      </c>
      <c r="C1598" s="2" t="s">
        <v>35</v>
      </c>
      <c r="D1598" s="51">
        <v>224342.92</v>
      </c>
      <c r="E1598" s="51">
        <v>42693.38</v>
      </c>
      <c r="F1598" s="1">
        <v>45179</v>
      </c>
      <c r="G1598" s="1">
        <v>45194</v>
      </c>
      <c r="H1598" s="2" t="s">
        <v>980</v>
      </c>
      <c r="I1598" s="2" t="s">
        <v>29</v>
      </c>
      <c r="J1598">
        <f>Sheet1[[#This Row],[policy_end_date]]-Sheet1[[#This Row],[policy_start_date]]</f>
        <v>15</v>
      </c>
      <c r="K1598" s="5">
        <f>(Sheet1[[#This Row],[policy_end_date]]-Sheet1[[#This Row],[policy_start_date]])/365</f>
        <v>4.1095890410958902E-2</v>
      </c>
      <c r="L1598" s="2" t="str">
        <f>IF(Sheet1[[#This Row],[coverage_amount]]&lt;300000,"Low",IF(Sheet1[[#This Row],[coverage_amount]]&lt;700000,"Medium","High"))</f>
        <v>Low</v>
      </c>
      <c r="M1598" s="2" t="str">
        <f>IF(Sheet1[[#This Row],[annual_premium]]&lt;15000,"Low",IF(Sheet1[[#This Row],[annual_premium]]&lt;35000,"Medium","High"))</f>
        <v>High</v>
      </c>
      <c r="N1598" s="2">
        <f>YEAR(Sheet1[[#This Row],[policy_start_date]])</f>
        <v>2023</v>
      </c>
      <c r="O1598" s="2" t="str">
        <f>TEXT(Sheet1[[#This Row],[policy_start_date]],"mmm")</f>
        <v>Sep</v>
      </c>
      <c r="P1598" s="2" t="str">
        <f>"Q"&amp;ROUNDUP(MONTH(Sheet1[[#This Row],[policy_start_date]])/3,0)</f>
        <v>Q3</v>
      </c>
      <c r="Q1598" s="2">
        <f ca="1">DATEDIF(Sheet1[[#This Row],[policy_start_date]],TODAY(),"D")</f>
        <v>1053</v>
      </c>
      <c r="R1598" s="2">
        <f>YEAR(Sheet1[[#This Row],[policy_end_date]])</f>
        <v>2023</v>
      </c>
      <c r="S1598" s="2" t="str">
        <f>TEXT(Sheet1[[#This Row],[policy_end_date]],"mmm")</f>
        <v>Sep</v>
      </c>
      <c r="T1598" s="2" t="str">
        <f>IF(Sheet1[[#This Row],[status]]="Active","Active","Inactive")</f>
        <v>Inactive</v>
      </c>
      <c r="U1598" s="6">
        <f>Sheet1[[#This Row],[coverage_amount]]/Sheet1[[#This Row],[annual_premium]]</f>
        <v>5.2547472231057846</v>
      </c>
    </row>
    <row r="1599" spans="1:21" x14ac:dyDescent="0.3">
      <c r="A1599" s="2" t="s">
        <v>3075</v>
      </c>
      <c r="B1599" s="2" t="s">
        <v>3076</v>
      </c>
      <c r="C1599" s="2" t="s">
        <v>11</v>
      </c>
      <c r="D1599" s="51">
        <v>624194.71</v>
      </c>
      <c r="E1599" s="51">
        <v>33210.14</v>
      </c>
      <c r="F1599" s="1">
        <v>45333</v>
      </c>
      <c r="G1599" s="1">
        <v>45465</v>
      </c>
      <c r="H1599" s="2" t="s">
        <v>929</v>
      </c>
      <c r="I1599" s="2" t="s">
        <v>18</v>
      </c>
      <c r="J1599">
        <f>Sheet1[[#This Row],[policy_end_date]]-Sheet1[[#This Row],[policy_start_date]]</f>
        <v>132</v>
      </c>
      <c r="K1599" s="5">
        <f>(Sheet1[[#This Row],[policy_end_date]]-Sheet1[[#This Row],[policy_start_date]])/365</f>
        <v>0.36164383561643837</v>
      </c>
      <c r="L1599" s="2" t="str">
        <f>IF(Sheet1[[#This Row],[coverage_amount]]&lt;300000,"Low",IF(Sheet1[[#This Row],[coverage_amount]]&lt;700000,"Medium","High"))</f>
        <v>Medium</v>
      </c>
      <c r="M1599" s="2" t="str">
        <f>IF(Sheet1[[#This Row],[annual_premium]]&lt;15000,"Low",IF(Sheet1[[#This Row],[annual_premium]]&lt;35000,"Medium","High"))</f>
        <v>Medium</v>
      </c>
      <c r="N1599" s="2">
        <f>YEAR(Sheet1[[#This Row],[policy_start_date]])</f>
        <v>2024</v>
      </c>
      <c r="O1599" s="2" t="str">
        <f>TEXT(Sheet1[[#This Row],[policy_start_date]],"mmm")</f>
        <v>Feb</v>
      </c>
      <c r="P1599" s="2" t="str">
        <f>"Q"&amp;ROUNDUP(MONTH(Sheet1[[#This Row],[policy_start_date]])/3,0)</f>
        <v>Q1</v>
      </c>
      <c r="Q1599" s="2">
        <f ca="1">DATEDIF(Sheet1[[#This Row],[policy_start_date]],TODAY(),"D")</f>
        <v>899</v>
      </c>
      <c r="R1599" s="2">
        <f>YEAR(Sheet1[[#This Row],[policy_end_date]])</f>
        <v>2024</v>
      </c>
      <c r="S1599" s="2" t="str">
        <f>TEXT(Sheet1[[#This Row],[policy_end_date]],"mmm")</f>
        <v>Jun</v>
      </c>
      <c r="T1599" s="2" t="str">
        <f>IF(Sheet1[[#This Row],[status]]="Active","Active","Inactive")</f>
        <v>Inactive</v>
      </c>
      <c r="U1599" s="6">
        <f>Sheet1[[#This Row],[coverage_amount]]/Sheet1[[#This Row],[annual_premium]]</f>
        <v>18.795304988175296</v>
      </c>
    </row>
    <row r="1600" spans="1:21" x14ac:dyDescent="0.3">
      <c r="A1600" s="2" t="s">
        <v>3077</v>
      </c>
      <c r="B1600" s="2" t="s">
        <v>2743</v>
      </c>
      <c r="C1600" s="2" t="s">
        <v>39</v>
      </c>
      <c r="D1600" s="51">
        <v>270751.59999999998</v>
      </c>
      <c r="E1600" s="51">
        <v>37626.78</v>
      </c>
      <c r="F1600" s="1">
        <v>45428</v>
      </c>
      <c r="G1600" s="1">
        <v>45542</v>
      </c>
      <c r="H1600" s="2" t="s">
        <v>1183</v>
      </c>
      <c r="I1600" s="2" t="s">
        <v>13</v>
      </c>
      <c r="J1600">
        <f>Sheet1[[#This Row],[policy_end_date]]-Sheet1[[#This Row],[policy_start_date]]</f>
        <v>114</v>
      </c>
      <c r="K1600" s="5">
        <f>(Sheet1[[#This Row],[policy_end_date]]-Sheet1[[#This Row],[policy_start_date]])/365</f>
        <v>0.31232876712328766</v>
      </c>
      <c r="L1600" s="2" t="str">
        <f>IF(Sheet1[[#This Row],[coverage_amount]]&lt;300000,"Low",IF(Sheet1[[#This Row],[coverage_amount]]&lt;700000,"Medium","High"))</f>
        <v>Low</v>
      </c>
      <c r="M1600" s="2" t="str">
        <f>IF(Sheet1[[#This Row],[annual_premium]]&lt;15000,"Low",IF(Sheet1[[#This Row],[annual_premium]]&lt;35000,"Medium","High"))</f>
        <v>High</v>
      </c>
      <c r="N1600" s="2">
        <f>YEAR(Sheet1[[#This Row],[policy_start_date]])</f>
        <v>2024</v>
      </c>
      <c r="O1600" s="2" t="str">
        <f>TEXT(Sheet1[[#This Row],[policy_start_date]],"mmm")</f>
        <v>May</v>
      </c>
      <c r="P1600" s="2" t="str">
        <f>"Q"&amp;ROUNDUP(MONTH(Sheet1[[#This Row],[policy_start_date]])/3,0)</f>
        <v>Q2</v>
      </c>
      <c r="Q1600" s="2">
        <f ca="1">DATEDIF(Sheet1[[#This Row],[policy_start_date]],TODAY(),"D")</f>
        <v>804</v>
      </c>
      <c r="R1600" s="2">
        <f>YEAR(Sheet1[[#This Row],[policy_end_date]])</f>
        <v>2024</v>
      </c>
      <c r="S1600" s="2" t="str">
        <f>TEXT(Sheet1[[#This Row],[policy_end_date]],"mmm")</f>
        <v>Sep</v>
      </c>
      <c r="T1600" s="2" t="str">
        <f>IF(Sheet1[[#This Row],[status]]="Active","Active","Inactive")</f>
        <v>Active</v>
      </c>
      <c r="U1600" s="6">
        <f>Sheet1[[#This Row],[coverage_amount]]/Sheet1[[#This Row],[annual_premium]]</f>
        <v>7.1957153920691592</v>
      </c>
    </row>
    <row r="1601" spans="1:21" x14ac:dyDescent="0.3">
      <c r="A1601" s="2" t="s">
        <v>3078</v>
      </c>
      <c r="B1601" s="2" t="s">
        <v>2040</v>
      </c>
      <c r="C1601" s="2" t="s">
        <v>27</v>
      </c>
      <c r="D1601" s="51">
        <v>934473.15</v>
      </c>
      <c r="E1601" s="51">
        <v>20287.12</v>
      </c>
      <c r="F1601" s="1">
        <v>44574</v>
      </c>
      <c r="G1601" s="1">
        <v>44609</v>
      </c>
      <c r="H1601" s="2" t="s">
        <v>1204</v>
      </c>
      <c r="I1601" s="2" t="s">
        <v>29</v>
      </c>
      <c r="J1601">
        <f>Sheet1[[#This Row],[policy_end_date]]-Sheet1[[#This Row],[policy_start_date]]</f>
        <v>35</v>
      </c>
      <c r="K1601" s="5">
        <f>(Sheet1[[#This Row],[policy_end_date]]-Sheet1[[#This Row],[policy_start_date]])/365</f>
        <v>9.5890410958904104E-2</v>
      </c>
      <c r="L1601" s="2" t="str">
        <f>IF(Sheet1[[#This Row],[coverage_amount]]&lt;300000,"Low",IF(Sheet1[[#This Row],[coverage_amount]]&lt;700000,"Medium","High"))</f>
        <v>High</v>
      </c>
      <c r="M1601" s="2" t="str">
        <f>IF(Sheet1[[#This Row],[annual_premium]]&lt;15000,"Low",IF(Sheet1[[#This Row],[annual_premium]]&lt;35000,"Medium","High"))</f>
        <v>Medium</v>
      </c>
      <c r="N1601" s="2">
        <f>YEAR(Sheet1[[#This Row],[policy_start_date]])</f>
        <v>2022</v>
      </c>
      <c r="O1601" s="2" t="str">
        <f>TEXT(Sheet1[[#This Row],[policy_start_date]],"mmm")</f>
        <v>Jan</v>
      </c>
      <c r="P1601" s="2" t="str">
        <f>"Q"&amp;ROUNDUP(MONTH(Sheet1[[#This Row],[policy_start_date]])/3,0)</f>
        <v>Q1</v>
      </c>
      <c r="Q1601" s="2">
        <f ca="1">DATEDIF(Sheet1[[#This Row],[policy_start_date]],TODAY(),"D")</f>
        <v>1658</v>
      </c>
      <c r="R1601" s="2">
        <f>YEAR(Sheet1[[#This Row],[policy_end_date]])</f>
        <v>2022</v>
      </c>
      <c r="S1601" s="2" t="str">
        <f>TEXT(Sheet1[[#This Row],[policy_end_date]],"mmm")</f>
        <v>Feb</v>
      </c>
      <c r="T1601" s="2" t="str">
        <f>IF(Sheet1[[#This Row],[status]]="Active","Active","Inactive")</f>
        <v>Inactive</v>
      </c>
      <c r="U1601" s="6">
        <f>Sheet1[[#This Row],[coverage_amount]]/Sheet1[[#This Row],[annual_premium]]</f>
        <v>46.062385888189162</v>
      </c>
    </row>
    <row r="1602" spans="1:21" x14ac:dyDescent="0.3">
      <c r="A1602" s="2" t="s">
        <v>3079</v>
      </c>
      <c r="B1602" s="2" t="s">
        <v>3080</v>
      </c>
      <c r="C1602" s="2" t="s">
        <v>11</v>
      </c>
      <c r="D1602" s="51">
        <v>156316.69</v>
      </c>
      <c r="E1602" s="51">
        <v>31770.080000000002</v>
      </c>
      <c r="F1602" s="1">
        <v>44540</v>
      </c>
      <c r="G1602" s="1">
        <v>45634</v>
      </c>
      <c r="H1602" s="2" t="s">
        <v>1238</v>
      </c>
      <c r="I1602" s="2" t="s">
        <v>13</v>
      </c>
      <c r="J1602">
        <f>Sheet1[[#This Row],[policy_end_date]]-Sheet1[[#This Row],[policy_start_date]]</f>
        <v>1094</v>
      </c>
      <c r="K1602" s="5">
        <f>(Sheet1[[#This Row],[policy_end_date]]-Sheet1[[#This Row],[policy_start_date]])/365</f>
        <v>2.9972602739726026</v>
      </c>
      <c r="L1602" s="2" t="str">
        <f>IF(Sheet1[[#This Row],[coverage_amount]]&lt;300000,"Low",IF(Sheet1[[#This Row],[coverage_amount]]&lt;700000,"Medium","High"))</f>
        <v>Low</v>
      </c>
      <c r="M1602" s="2" t="str">
        <f>IF(Sheet1[[#This Row],[annual_premium]]&lt;15000,"Low",IF(Sheet1[[#This Row],[annual_premium]]&lt;35000,"Medium","High"))</f>
        <v>Medium</v>
      </c>
      <c r="N1602" s="2">
        <f>YEAR(Sheet1[[#This Row],[policy_start_date]])</f>
        <v>2021</v>
      </c>
      <c r="O1602" s="2" t="str">
        <f>TEXT(Sheet1[[#This Row],[policy_start_date]],"mmm")</f>
        <v>Dec</v>
      </c>
      <c r="P1602" s="2" t="str">
        <f>"Q"&amp;ROUNDUP(MONTH(Sheet1[[#This Row],[policy_start_date]])/3,0)</f>
        <v>Q4</v>
      </c>
      <c r="Q1602" s="2">
        <f ca="1">DATEDIF(Sheet1[[#This Row],[policy_start_date]],TODAY(),"D")</f>
        <v>1692</v>
      </c>
      <c r="R1602" s="2">
        <f>YEAR(Sheet1[[#This Row],[policy_end_date]])</f>
        <v>2024</v>
      </c>
      <c r="S1602" s="2" t="str">
        <f>TEXT(Sheet1[[#This Row],[policy_end_date]],"mmm")</f>
        <v>Dec</v>
      </c>
      <c r="T1602" s="2" t="str">
        <f>IF(Sheet1[[#This Row],[status]]="Active","Active","Inactive")</f>
        <v>Active</v>
      </c>
      <c r="U1602" s="6">
        <f>Sheet1[[#This Row],[coverage_amount]]/Sheet1[[#This Row],[annual_premium]]</f>
        <v>4.9202485483196767</v>
      </c>
    </row>
    <row r="1603" spans="1:21" x14ac:dyDescent="0.3">
      <c r="A1603" s="2" t="s">
        <v>3081</v>
      </c>
      <c r="B1603" s="2" t="s">
        <v>3082</v>
      </c>
      <c r="C1603" s="2" t="s">
        <v>27</v>
      </c>
      <c r="D1603" s="51">
        <v>307259.89</v>
      </c>
      <c r="E1603" s="51">
        <v>17811.66</v>
      </c>
      <c r="F1603" s="1">
        <v>44761</v>
      </c>
      <c r="G1603" s="1">
        <v>45143</v>
      </c>
      <c r="H1603" s="2" t="s">
        <v>666</v>
      </c>
      <c r="I1603" s="2" t="s">
        <v>18</v>
      </c>
      <c r="J1603">
        <f>Sheet1[[#This Row],[policy_end_date]]-Sheet1[[#This Row],[policy_start_date]]</f>
        <v>382</v>
      </c>
      <c r="K1603" s="5">
        <f>(Sheet1[[#This Row],[policy_end_date]]-Sheet1[[#This Row],[policy_start_date]])/365</f>
        <v>1.0465753424657533</v>
      </c>
      <c r="L1603" s="2" t="str">
        <f>IF(Sheet1[[#This Row],[coverage_amount]]&lt;300000,"Low",IF(Sheet1[[#This Row],[coverage_amount]]&lt;700000,"Medium","High"))</f>
        <v>Medium</v>
      </c>
      <c r="M1603" s="2" t="str">
        <f>IF(Sheet1[[#This Row],[annual_premium]]&lt;15000,"Low",IF(Sheet1[[#This Row],[annual_premium]]&lt;35000,"Medium","High"))</f>
        <v>Medium</v>
      </c>
      <c r="N1603" s="2">
        <f>YEAR(Sheet1[[#This Row],[policy_start_date]])</f>
        <v>2022</v>
      </c>
      <c r="O1603" s="2" t="str">
        <f>TEXT(Sheet1[[#This Row],[policy_start_date]],"mmm")</f>
        <v>Jul</v>
      </c>
      <c r="P1603" s="2" t="str">
        <f>"Q"&amp;ROUNDUP(MONTH(Sheet1[[#This Row],[policy_start_date]])/3,0)</f>
        <v>Q3</v>
      </c>
      <c r="Q1603" s="2">
        <f ca="1">DATEDIF(Sheet1[[#This Row],[policy_start_date]],TODAY(),"D")</f>
        <v>1471</v>
      </c>
      <c r="R1603" s="2">
        <f>YEAR(Sheet1[[#This Row],[policy_end_date]])</f>
        <v>2023</v>
      </c>
      <c r="S1603" s="2" t="str">
        <f>TEXT(Sheet1[[#This Row],[policy_end_date]],"mmm")</f>
        <v>Aug</v>
      </c>
      <c r="T1603" s="2" t="str">
        <f>IF(Sheet1[[#This Row],[status]]="Active","Active","Inactive")</f>
        <v>Inactive</v>
      </c>
      <c r="U1603" s="6">
        <f>Sheet1[[#This Row],[coverage_amount]]/Sheet1[[#This Row],[annual_premium]]</f>
        <v>17.250491531951543</v>
      </c>
    </row>
    <row r="1604" spans="1:21" x14ac:dyDescent="0.3">
      <c r="A1604" s="2" t="s">
        <v>3083</v>
      </c>
      <c r="B1604" s="2" t="s">
        <v>355</v>
      </c>
      <c r="C1604" s="2" t="s">
        <v>39</v>
      </c>
      <c r="D1604" s="51">
        <v>293836.23</v>
      </c>
      <c r="E1604" s="51">
        <v>12378.59</v>
      </c>
      <c r="F1604" s="1">
        <v>45064</v>
      </c>
      <c r="G1604" s="1">
        <v>45350</v>
      </c>
      <c r="H1604" s="2" t="s">
        <v>275</v>
      </c>
      <c r="I1604" s="2" t="s">
        <v>29</v>
      </c>
      <c r="J1604">
        <f>Sheet1[[#This Row],[policy_end_date]]-Sheet1[[#This Row],[policy_start_date]]</f>
        <v>286</v>
      </c>
      <c r="K1604" s="5">
        <f>(Sheet1[[#This Row],[policy_end_date]]-Sheet1[[#This Row],[policy_start_date]])/365</f>
        <v>0.78356164383561644</v>
      </c>
      <c r="L1604" s="2" t="str">
        <f>IF(Sheet1[[#This Row],[coverage_amount]]&lt;300000,"Low",IF(Sheet1[[#This Row],[coverage_amount]]&lt;700000,"Medium","High"))</f>
        <v>Low</v>
      </c>
      <c r="M1604" s="2" t="str">
        <f>IF(Sheet1[[#This Row],[annual_premium]]&lt;15000,"Low",IF(Sheet1[[#This Row],[annual_premium]]&lt;35000,"Medium","High"))</f>
        <v>Low</v>
      </c>
      <c r="N1604" s="2">
        <f>YEAR(Sheet1[[#This Row],[policy_start_date]])</f>
        <v>2023</v>
      </c>
      <c r="O1604" s="2" t="str">
        <f>TEXT(Sheet1[[#This Row],[policy_start_date]],"mmm")</f>
        <v>May</v>
      </c>
      <c r="P1604" s="2" t="str">
        <f>"Q"&amp;ROUNDUP(MONTH(Sheet1[[#This Row],[policy_start_date]])/3,0)</f>
        <v>Q2</v>
      </c>
      <c r="Q1604" s="2">
        <f ca="1">DATEDIF(Sheet1[[#This Row],[policy_start_date]],TODAY(),"D")</f>
        <v>1168</v>
      </c>
      <c r="R1604" s="2">
        <f>YEAR(Sheet1[[#This Row],[policy_end_date]])</f>
        <v>2024</v>
      </c>
      <c r="S1604" s="2" t="str">
        <f>TEXT(Sheet1[[#This Row],[policy_end_date]],"mmm")</f>
        <v>Feb</v>
      </c>
      <c r="T1604" s="2" t="str">
        <f>IF(Sheet1[[#This Row],[status]]="Active","Active","Inactive")</f>
        <v>Inactive</v>
      </c>
      <c r="U1604" s="6">
        <f>Sheet1[[#This Row],[coverage_amount]]/Sheet1[[#This Row],[annual_premium]]</f>
        <v>23.737455558347111</v>
      </c>
    </row>
    <row r="1605" spans="1:21" x14ac:dyDescent="0.3">
      <c r="A1605" s="2" t="s">
        <v>3084</v>
      </c>
      <c r="B1605" s="2" t="s">
        <v>3085</v>
      </c>
      <c r="C1605" s="2" t="s">
        <v>39</v>
      </c>
      <c r="D1605" s="51">
        <v>430370.18</v>
      </c>
      <c r="E1605" s="51">
        <v>48442.33</v>
      </c>
      <c r="F1605" s="1">
        <v>45292</v>
      </c>
      <c r="G1605" s="1">
        <v>45554</v>
      </c>
      <c r="H1605" s="2" t="s">
        <v>73</v>
      </c>
      <c r="I1605" s="2" t="s">
        <v>29</v>
      </c>
      <c r="J1605">
        <f>Sheet1[[#This Row],[policy_end_date]]-Sheet1[[#This Row],[policy_start_date]]</f>
        <v>262</v>
      </c>
      <c r="K1605" s="5">
        <f>(Sheet1[[#This Row],[policy_end_date]]-Sheet1[[#This Row],[policy_start_date]])/365</f>
        <v>0.71780821917808224</v>
      </c>
      <c r="L1605" s="2" t="str">
        <f>IF(Sheet1[[#This Row],[coverage_amount]]&lt;300000,"Low",IF(Sheet1[[#This Row],[coverage_amount]]&lt;700000,"Medium","High"))</f>
        <v>Medium</v>
      </c>
      <c r="M1605" s="2" t="str">
        <f>IF(Sheet1[[#This Row],[annual_premium]]&lt;15000,"Low",IF(Sheet1[[#This Row],[annual_premium]]&lt;35000,"Medium","High"))</f>
        <v>High</v>
      </c>
      <c r="N1605" s="2">
        <f>YEAR(Sheet1[[#This Row],[policy_start_date]])</f>
        <v>2024</v>
      </c>
      <c r="O1605" s="2" t="str">
        <f>TEXT(Sheet1[[#This Row],[policy_start_date]],"mmm")</f>
        <v>Jan</v>
      </c>
      <c r="P1605" s="2" t="str">
        <f>"Q"&amp;ROUNDUP(MONTH(Sheet1[[#This Row],[policy_start_date]])/3,0)</f>
        <v>Q1</v>
      </c>
      <c r="Q1605" s="2">
        <f ca="1">DATEDIF(Sheet1[[#This Row],[policy_start_date]],TODAY(),"D")</f>
        <v>940</v>
      </c>
      <c r="R1605" s="2">
        <f>YEAR(Sheet1[[#This Row],[policy_end_date]])</f>
        <v>2024</v>
      </c>
      <c r="S1605" s="2" t="str">
        <f>TEXT(Sheet1[[#This Row],[policy_end_date]],"mmm")</f>
        <v>Sep</v>
      </c>
      <c r="T1605" s="2" t="str">
        <f>IF(Sheet1[[#This Row],[status]]="Active","Active","Inactive")</f>
        <v>Inactive</v>
      </c>
      <c r="U1605" s="6">
        <f>Sheet1[[#This Row],[coverage_amount]]/Sheet1[[#This Row],[annual_premium]]</f>
        <v>8.8841758850162655</v>
      </c>
    </row>
    <row r="1606" spans="1:21" x14ac:dyDescent="0.3">
      <c r="A1606" s="2" t="s">
        <v>3086</v>
      </c>
      <c r="B1606" s="2" t="s">
        <v>3087</v>
      </c>
      <c r="C1606" s="2" t="s">
        <v>27</v>
      </c>
      <c r="D1606" s="51">
        <v>492117.79</v>
      </c>
      <c r="E1606" s="51">
        <v>49232.52</v>
      </c>
      <c r="F1606" s="1">
        <v>45141</v>
      </c>
      <c r="G1606" s="1">
        <v>45292</v>
      </c>
      <c r="H1606" s="2" t="s">
        <v>142</v>
      </c>
      <c r="I1606" s="2" t="s">
        <v>18</v>
      </c>
      <c r="J1606">
        <f>Sheet1[[#This Row],[policy_end_date]]-Sheet1[[#This Row],[policy_start_date]]</f>
        <v>151</v>
      </c>
      <c r="K1606" s="5">
        <f>(Sheet1[[#This Row],[policy_end_date]]-Sheet1[[#This Row],[policy_start_date]])/365</f>
        <v>0.41369863013698632</v>
      </c>
      <c r="L1606" s="2" t="str">
        <f>IF(Sheet1[[#This Row],[coverage_amount]]&lt;300000,"Low",IF(Sheet1[[#This Row],[coverage_amount]]&lt;700000,"Medium","High"))</f>
        <v>Medium</v>
      </c>
      <c r="M1606" s="2" t="str">
        <f>IF(Sheet1[[#This Row],[annual_premium]]&lt;15000,"Low",IF(Sheet1[[#This Row],[annual_premium]]&lt;35000,"Medium","High"))</f>
        <v>High</v>
      </c>
      <c r="N1606" s="2">
        <f>YEAR(Sheet1[[#This Row],[policy_start_date]])</f>
        <v>2023</v>
      </c>
      <c r="O1606" s="2" t="str">
        <f>TEXT(Sheet1[[#This Row],[policy_start_date]],"mmm")</f>
        <v>Aug</v>
      </c>
      <c r="P1606" s="2" t="str">
        <f>"Q"&amp;ROUNDUP(MONTH(Sheet1[[#This Row],[policy_start_date]])/3,0)</f>
        <v>Q3</v>
      </c>
      <c r="Q1606" s="2">
        <f ca="1">DATEDIF(Sheet1[[#This Row],[policy_start_date]],TODAY(),"D")</f>
        <v>1091</v>
      </c>
      <c r="R1606" s="2">
        <f>YEAR(Sheet1[[#This Row],[policy_end_date]])</f>
        <v>2024</v>
      </c>
      <c r="S1606" s="2" t="str">
        <f>TEXT(Sheet1[[#This Row],[policy_end_date]],"mmm")</f>
        <v>Jan</v>
      </c>
      <c r="T1606" s="2" t="str">
        <f>IF(Sheet1[[#This Row],[status]]="Active","Active","Inactive")</f>
        <v>Inactive</v>
      </c>
      <c r="U1606" s="6">
        <f>Sheet1[[#This Row],[coverage_amount]]/Sheet1[[#This Row],[annual_premium]]</f>
        <v>9.9957871341950408</v>
      </c>
    </row>
    <row r="1607" spans="1:21" x14ac:dyDescent="0.3">
      <c r="A1607" s="2" t="s">
        <v>3088</v>
      </c>
      <c r="B1607" s="2" t="s">
        <v>3089</v>
      </c>
      <c r="C1607" s="2" t="s">
        <v>35</v>
      </c>
      <c r="D1607" s="51">
        <v>481301.75</v>
      </c>
      <c r="E1607" s="51">
        <v>3124.91</v>
      </c>
      <c r="F1607" s="1">
        <v>44613</v>
      </c>
      <c r="G1607" s="1">
        <v>45657</v>
      </c>
      <c r="H1607" s="2" t="s">
        <v>179</v>
      </c>
      <c r="I1607" s="2" t="s">
        <v>13</v>
      </c>
      <c r="J1607">
        <f>Sheet1[[#This Row],[policy_end_date]]-Sheet1[[#This Row],[policy_start_date]]</f>
        <v>1044</v>
      </c>
      <c r="K1607" s="5">
        <f>(Sheet1[[#This Row],[policy_end_date]]-Sheet1[[#This Row],[policy_start_date]])/365</f>
        <v>2.8602739726027395</v>
      </c>
      <c r="L1607" s="2" t="str">
        <f>IF(Sheet1[[#This Row],[coverage_amount]]&lt;300000,"Low",IF(Sheet1[[#This Row],[coverage_amount]]&lt;700000,"Medium","High"))</f>
        <v>Medium</v>
      </c>
      <c r="M1607" s="2" t="str">
        <f>IF(Sheet1[[#This Row],[annual_premium]]&lt;15000,"Low",IF(Sheet1[[#This Row],[annual_premium]]&lt;35000,"Medium","High"))</f>
        <v>Low</v>
      </c>
      <c r="N1607" s="2">
        <f>YEAR(Sheet1[[#This Row],[policy_start_date]])</f>
        <v>2022</v>
      </c>
      <c r="O1607" s="2" t="str">
        <f>TEXT(Sheet1[[#This Row],[policy_start_date]],"mmm")</f>
        <v>Feb</v>
      </c>
      <c r="P1607" s="2" t="str">
        <f>"Q"&amp;ROUNDUP(MONTH(Sheet1[[#This Row],[policy_start_date]])/3,0)</f>
        <v>Q1</v>
      </c>
      <c r="Q1607" s="2">
        <f ca="1">DATEDIF(Sheet1[[#This Row],[policy_start_date]],TODAY(),"D")</f>
        <v>1619</v>
      </c>
      <c r="R1607" s="2">
        <f>YEAR(Sheet1[[#This Row],[policy_end_date]])</f>
        <v>2024</v>
      </c>
      <c r="S1607" s="2" t="str">
        <f>TEXT(Sheet1[[#This Row],[policy_end_date]],"mmm")</f>
        <v>Dec</v>
      </c>
      <c r="T1607" s="2" t="str">
        <f>IF(Sheet1[[#This Row],[status]]="Active","Active","Inactive")</f>
        <v>Active</v>
      </c>
      <c r="U1607" s="6">
        <f>Sheet1[[#This Row],[coverage_amount]]/Sheet1[[#This Row],[annual_premium]]</f>
        <v>154.02099580467919</v>
      </c>
    </row>
    <row r="1608" spans="1:21" x14ac:dyDescent="0.3">
      <c r="A1608" s="2" t="s">
        <v>3090</v>
      </c>
      <c r="B1608" s="2" t="s">
        <v>3091</v>
      </c>
      <c r="C1608" s="2" t="s">
        <v>11</v>
      </c>
      <c r="D1608" s="51">
        <v>171588.13</v>
      </c>
      <c r="E1608" s="51">
        <v>20197.16</v>
      </c>
      <c r="F1608" s="1">
        <v>45004</v>
      </c>
      <c r="G1608" s="1">
        <v>45829</v>
      </c>
      <c r="H1608" s="2" t="s">
        <v>108</v>
      </c>
      <c r="I1608" s="2" t="s">
        <v>13</v>
      </c>
      <c r="J1608">
        <f>Sheet1[[#This Row],[policy_end_date]]-Sheet1[[#This Row],[policy_start_date]]</f>
        <v>825</v>
      </c>
      <c r="K1608" s="5">
        <f>(Sheet1[[#This Row],[policy_end_date]]-Sheet1[[#This Row],[policy_start_date]])/365</f>
        <v>2.2602739726027399</v>
      </c>
      <c r="L1608" s="2" t="str">
        <f>IF(Sheet1[[#This Row],[coverage_amount]]&lt;300000,"Low",IF(Sheet1[[#This Row],[coverage_amount]]&lt;700000,"Medium","High"))</f>
        <v>Low</v>
      </c>
      <c r="M1608" s="2" t="str">
        <f>IF(Sheet1[[#This Row],[annual_premium]]&lt;15000,"Low",IF(Sheet1[[#This Row],[annual_premium]]&lt;35000,"Medium","High"))</f>
        <v>Medium</v>
      </c>
      <c r="N1608" s="2">
        <f>YEAR(Sheet1[[#This Row],[policy_start_date]])</f>
        <v>2023</v>
      </c>
      <c r="O1608" s="2" t="str">
        <f>TEXT(Sheet1[[#This Row],[policy_start_date]],"mmm")</f>
        <v>Mar</v>
      </c>
      <c r="P1608" s="2" t="str">
        <f>"Q"&amp;ROUNDUP(MONTH(Sheet1[[#This Row],[policy_start_date]])/3,0)</f>
        <v>Q1</v>
      </c>
      <c r="Q1608" s="2">
        <f ca="1">DATEDIF(Sheet1[[#This Row],[policy_start_date]],TODAY(),"D")</f>
        <v>1228</v>
      </c>
      <c r="R1608" s="2">
        <f>YEAR(Sheet1[[#This Row],[policy_end_date]])</f>
        <v>2025</v>
      </c>
      <c r="S1608" s="2" t="str">
        <f>TEXT(Sheet1[[#This Row],[policy_end_date]],"mmm")</f>
        <v>Jun</v>
      </c>
      <c r="T1608" s="2" t="str">
        <f>IF(Sheet1[[#This Row],[status]]="Active","Active","Inactive")</f>
        <v>Active</v>
      </c>
      <c r="U1608" s="6">
        <f>Sheet1[[#This Row],[coverage_amount]]/Sheet1[[#This Row],[annual_premium]]</f>
        <v>8.4956563199974653</v>
      </c>
    </row>
    <row r="1609" spans="1:21" x14ac:dyDescent="0.3">
      <c r="A1609" s="2" t="s">
        <v>3092</v>
      </c>
      <c r="B1609" s="2" t="s">
        <v>876</v>
      </c>
      <c r="C1609" s="2" t="s">
        <v>35</v>
      </c>
      <c r="D1609" s="51">
        <v>605001.64</v>
      </c>
      <c r="E1609" s="51">
        <v>3571.03</v>
      </c>
      <c r="F1609" s="1">
        <v>44990</v>
      </c>
      <c r="G1609" s="1">
        <v>45735</v>
      </c>
      <c r="H1609" s="2" t="s">
        <v>1962</v>
      </c>
      <c r="I1609" s="2" t="s">
        <v>29</v>
      </c>
      <c r="J1609">
        <f>Sheet1[[#This Row],[policy_end_date]]-Sheet1[[#This Row],[policy_start_date]]</f>
        <v>745</v>
      </c>
      <c r="K1609" s="5">
        <f>(Sheet1[[#This Row],[policy_end_date]]-Sheet1[[#This Row],[policy_start_date]])/365</f>
        <v>2.0410958904109591</v>
      </c>
      <c r="L1609" s="2" t="str">
        <f>IF(Sheet1[[#This Row],[coverage_amount]]&lt;300000,"Low",IF(Sheet1[[#This Row],[coverage_amount]]&lt;700000,"Medium","High"))</f>
        <v>Medium</v>
      </c>
      <c r="M1609" s="2" t="str">
        <f>IF(Sheet1[[#This Row],[annual_premium]]&lt;15000,"Low",IF(Sheet1[[#This Row],[annual_premium]]&lt;35000,"Medium","High"))</f>
        <v>Low</v>
      </c>
      <c r="N1609" s="2">
        <f>YEAR(Sheet1[[#This Row],[policy_start_date]])</f>
        <v>2023</v>
      </c>
      <c r="O1609" s="2" t="str">
        <f>TEXT(Sheet1[[#This Row],[policy_start_date]],"mmm")</f>
        <v>Mar</v>
      </c>
      <c r="P1609" s="2" t="str">
        <f>"Q"&amp;ROUNDUP(MONTH(Sheet1[[#This Row],[policy_start_date]])/3,0)</f>
        <v>Q1</v>
      </c>
      <c r="Q1609" s="2">
        <f ca="1">DATEDIF(Sheet1[[#This Row],[policy_start_date]],TODAY(),"D")</f>
        <v>1242</v>
      </c>
      <c r="R1609" s="2">
        <f>YEAR(Sheet1[[#This Row],[policy_end_date]])</f>
        <v>2025</v>
      </c>
      <c r="S1609" s="2" t="str">
        <f>TEXT(Sheet1[[#This Row],[policy_end_date]],"mmm")</f>
        <v>Mar</v>
      </c>
      <c r="T1609" s="2" t="str">
        <f>IF(Sheet1[[#This Row],[status]]="Active","Active","Inactive")</f>
        <v>Inactive</v>
      </c>
      <c r="U1609" s="6">
        <f>Sheet1[[#This Row],[coverage_amount]]/Sheet1[[#This Row],[annual_premium]]</f>
        <v>169.41936640129038</v>
      </c>
    </row>
    <row r="1610" spans="1:21" x14ac:dyDescent="0.3">
      <c r="A1610" s="2" t="s">
        <v>3093</v>
      </c>
      <c r="B1610" s="2" t="s">
        <v>244</v>
      </c>
      <c r="C1610" s="2" t="s">
        <v>27</v>
      </c>
      <c r="D1610" s="51">
        <v>830327.44</v>
      </c>
      <c r="E1610" s="51">
        <v>30949.49</v>
      </c>
      <c r="F1610" s="1">
        <v>45124</v>
      </c>
      <c r="G1610" s="1">
        <v>45693</v>
      </c>
      <c r="H1610" s="2" t="s">
        <v>2504</v>
      </c>
      <c r="I1610" s="2" t="s">
        <v>18</v>
      </c>
      <c r="J1610">
        <f>Sheet1[[#This Row],[policy_end_date]]-Sheet1[[#This Row],[policy_start_date]]</f>
        <v>569</v>
      </c>
      <c r="K1610" s="5">
        <f>(Sheet1[[#This Row],[policy_end_date]]-Sheet1[[#This Row],[policy_start_date]])/365</f>
        <v>1.558904109589041</v>
      </c>
      <c r="L1610" s="2" t="str">
        <f>IF(Sheet1[[#This Row],[coverage_amount]]&lt;300000,"Low",IF(Sheet1[[#This Row],[coverage_amount]]&lt;700000,"Medium","High"))</f>
        <v>High</v>
      </c>
      <c r="M1610" s="2" t="str">
        <f>IF(Sheet1[[#This Row],[annual_premium]]&lt;15000,"Low",IF(Sheet1[[#This Row],[annual_premium]]&lt;35000,"Medium","High"))</f>
        <v>Medium</v>
      </c>
      <c r="N1610" s="2">
        <f>YEAR(Sheet1[[#This Row],[policy_start_date]])</f>
        <v>2023</v>
      </c>
      <c r="O1610" s="2" t="str">
        <f>TEXT(Sheet1[[#This Row],[policy_start_date]],"mmm")</f>
        <v>Jul</v>
      </c>
      <c r="P1610" s="2" t="str">
        <f>"Q"&amp;ROUNDUP(MONTH(Sheet1[[#This Row],[policy_start_date]])/3,0)</f>
        <v>Q3</v>
      </c>
      <c r="Q1610" s="2">
        <f ca="1">DATEDIF(Sheet1[[#This Row],[policy_start_date]],TODAY(),"D")</f>
        <v>1108</v>
      </c>
      <c r="R1610" s="2">
        <f>YEAR(Sheet1[[#This Row],[policy_end_date]])</f>
        <v>2025</v>
      </c>
      <c r="S1610" s="2" t="str">
        <f>TEXT(Sheet1[[#This Row],[policy_end_date]],"mmm")</f>
        <v>Feb</v>
      </c>
      <c r="T1610" s="2" t="str">
        <f>IF(Sheet1[[#This Row],[status]]="Active","Active","Inactive")</f>
        <v>Inactive</v>
      </c>
      <c r="U1610" s="6">
        <f>Sheet1[[#This Row],[coverage_amount]]/Sheet1[[#This Row],[annual_premium]]</f>
        <v>26.828469225179475</v>
      </c>
    </row>
    <row r="1611" spans="1:21" x14ac:dyDescent="0.3">
      <c r="A1611" s="2" t="s">
        <v>3094</v>
      </c>
      <c r="B1611" s="2" t="s">
        <v>3095</v>
      </c>
      <c r="C1611" s="2" t="s">
        <v>11</v>
      </c>
      <c r="D1611" s="51">
        <v>699637.11</v>
      </c>
      <c r="E1611" s="51">
        <v>5506.2</v>
      </c>
      <c r="F1611" s="1">
        <v>44497</v>
      </c>
      <c r="G1611" s="1">
        <v>45712</v>
      </c>
      <c r="H1611" s="2" t="s">
        <v>717</v>
      </c>
      <c r="I1611" s="2" t="s">
        <v>29</v>
      </c>
      <c r="J1611">
        <f>Sheet1[[#This Row],[policy_end_date]]-Sheet1[[#This Row],[policy_start_date]]</f>
        <v>1215</v>
      </c>
      <c r="K1611" s="5">
        <f>(Sheet1[[#This Row],[policy_end_date]]-Sheet1[[#This Row],[policy_start_date]])/365</f>
        <v>3.3287671232876712</v>
      </c>
      <c r="L1611" s="2" t="str">
        <f>IF(Sheet1[[#This Row],[coverage_amount]]&lt;300000,"Low",IF(Sheet1[[#This Row],[coverage_amount]]&lt;700000,"Medium","High"))</f>
        <v>Medium</v>
      </c>
      <c r="M1611" s="2" t="str">
        <f>IF(Sheet1[[#This Row],[annual_premium]]&lt;15000,"Low",IF(Sheet1[[#This Row],[annual_premium]]&lt;35000,"Medium","High"))</f>
        <v>Low</v>
      </c>
      <c r="N1611" s="2">
        <f>YEAR(Sheet1[[#This Row],[policy_start_date]])</f>
        <v>2021</v>
      </c>
      <c r="O1611" s="2" t="str">
        <f>TEXT(Sheet1[[#This Row],[policy_start_date]],"mmm")</f>
        <v>Oct</v>
      </c>
      <c r="P1611" s="2" t="str">
        <f>"Q"&amp;ROUNDUP(MONTH(Sheet1[[#This Row],[policy_start_date]])/3,0)</f>
        <v>Q4</v>
      </c>
      <c r="Q1611" s="2">
        <f ca="1">DATEDIF(Sheet1[[#This Row],[policy_start_date]],TODAY(),"D")</f>
        <v>1735</v>
      </c>
      <c r="R1611" s="2">
        <f>YEAR(Sheet1[[#This Row],[policy_end_date]])</f>
        <v>2025</v>
      </c>
      <c r="S1611" s="2" t="str">
        <f>TEXT(Sheet1[[#This Row],[policy_end_date]],"mmm")</f>
        <v>Feb</v>
      </c>
      <c r="T1611" s="2" t="str">
        <f>IF(Sheet1[[#This Row],[status]]="Active","Active","Inactive")</f>
        <v>Inactive</v>
      </c>
      <c r="U1611" s="6">
        <f>Sheet1[[#This Row],[coverage_amount]]/Sheet1[[#This Row],[annual_premium]]</f>
        <v>127.063512040972</v>
      </c>
    </row>
    <row r="1612" spans="1:21" x14ac:dyDescent="0.3">
      <c r="A1612" s="2" t="s">
        <v>3096</v>
      </c>
      <c r="B1612" s="2" t="s">
        <v>3097</v>
      </c>
      <c r="C1612" s="2" t="s">
        <v>16</v>
      </c>
      <c r="D1612" s="51">
        <v>730587.38</v>
      </c>
      <c r="E1612" s="51">
        <v>5822.94</v>
      </c>
      <c r="F1612" s="1">
        <v>45140</v>
      </c>
      <c r="G1612" s="1">
        <v>45847</v>
      </c>
      <c r="H1612" s="2" t="s">
        <v>1008</v>
      </c>
      <c r="I1612" s="2" t="s">
        <v>29</v>
      </c>
      <c r="J1612">
        <f>Sheet1[[#This Row],[policy_end_date]]-Sheet1[[#This Row],[policy_start_date]]</f>
        <v>707</v>
      </c>
      <c r="K1612" s="5">
        <f>(Sheet1[[#This Row],[policy_end_date]]-Sheet1[[#This Row],[policy_start_date]])/365</f>
        <v>1.9369863013698629</v>
      </c>
      <c r="L1612" s="2" t="str">
        <f>IF(Sheet1[[#This Row],[coverage_amount]]&lt;300000,"Low",IF(Sheet1[[#This Row],[coverage_amount]]&lt;700000,"Medium","High"))</f>
        <v>High</v>
      </c>
      <c r="M1612" s="2" t="str">
        <f>IF(Sheet1[[#This Row],[annual_premium]]&lt;15000,"Low",IF(Sheet1[[#This Row],[annual_premium]]&lt;35000,"Medium","High"))</f>
        <v>Low</v>
      </c>
      <c r="N1612" s="2">
        <f>YEAR(Sheet1[[#This Row],[policy_start_date]])</f>
        <v>2023</v>
      </c>
      <c r="O1612" s="2" t="str">
        <f>TEXT(Sheet1[[#This Row],[policy_start_date]],"mmm")</f>
        <v>Aug</v>
      </c>
      <c r="P1612" s="2" t="str">
        <f>"Q"&amp;ROUNDUP(MONTH(Sheet1[[#This Row],[policy_start_date]])/3,0)</f>
        <v>Q3</v>
      </c>
      <c r="Q1612" s="2">
        <f ca="1">DATEDIF(Sheet1[[#This Row],[policy_start_date]],TODAY(),"D")</f>
        <v>1092</v>
      </c>
      <c r="R1612" s="2">
        <f>YEAR(Sheet1[[#This Row],[policy_end_date]])</f>
        <v>2025</v>
      </c>
      <c r="S1612" s="2" t="str">
        <f>TEXT(Sheet1[[#This Row],[policy_end_date]],"mmm")</f>
        <v>Jul</v>
      </c>
      <c r="T1612" s="2" t="str">
        <f>IF(Sheet1[[#This Row],[status]]="Active","Active","Inactive")</f>
        <v>Inactive</v>
      </c>
      <c r="U1612" s="6">
        <f>Sheet1[[#This Row],[coverage_amount]]/Sheet1[[#This Row],[annual_premium]]</f>
        <v>125.46709737692645</v>
      </c>
    </row>
    <row r="1613" spans="1:21" x14ac:dyDescent="0.3">
      <c r="A1613" s="2" t="s">
        <v>3098</v>
      </c>
      <c r="B1613" s="2" t="s">
        <v>3099</v>
      </c>
      <c r="C1613" s="2" t="s">
        <v>39</v>
      </c>
      <c r="D1613" s="51">
        <v>182445.38</v>
      </c>
      <c r="E1613" s="51">
        <v>47044.23</v>
      </c>
      <c r="F1613" s="1">
        <v>45455</v>
      </c>
      <c r="G1613" s="1">
        <v>45845</v>
      </c>
      <c r="H1613" s="2" t="s">
        <v>1962</v>
      </c>
      <c r="I1613" s="2" t="s">
        <v>18</v>
      </c>
      <c r="J1613">
        <f>Sheet1[[#This Row],[policy_end_date]]-Sheet1[[#This Row],[policy_start_date]]</f>
        <v>390</v>
      </c>
      <c r="K1613" s="5">
        <f>(Sheet1[[#This Row],[policy_end_date]]-Sheet1[[#This Row],[policy_start_date]])/365</f>
        <v>1.0684931506849316</v>
      </c>
      <c r="L1613" s="2" t="str">
        <f>IF(Sheet1[[#This Row],[coverage_amount]]&lt;300000,"Low",IF(Sheet1[[#This Row],[coverage_amount]]&lt;700000,"Medium","High"))</f>
        <v>Low</v>
      </c>
      <c r="M1613" s="2" t="str">
        <f>IF(Sheet1[[#This Row],[annual_premium]]&lt;15000,"Low",IF(Sheet1[[#This Row],[annual_premium]]&lt;35000,"Medium","High"))</f>
        <v>High</v>
      </c>
      <c r="N1613" s="2">
        <f>YEAR(Sheet1[[#This Row],[policy_start_date]])</f>
        <v>2024</v>
      </c>
      <c r="O1613" s="2" t="str">
        <f>TEXT(Sheet1[[#This Row],[policy_start_date]],"mmm")</f>
        <v>Jun</v>
      </c>
      <c r="P1613" s="2" t="str">
        <f>"Q"&amp;ROUNDUP(MONTH(Sheet1[[#This Row],[policy_start_date]])/3,0)</f>
        <v>Q2</v>
      </c>
      <c r="Q1613" s="2">
        <f ca="1">DATEDIF(Sheet1[[#This Row],[policy_start_date]],TODAY(),"D")</f>
        <v>777</v>
      </c>
      <c r="R1613" s="2">
        <f>YEAR(Sheet1[[#This Row],[policy_end_date]])</f>
        <v>2025</v>
      </c>
      <c r="S1613" s="2" t="str">
        <f>TEXT(Sheet1[[#This Row],[policy_end_date]],"mmm")</f>
        <v>Jul</v>
      </c>
      <c r="T1613" s="2" t="str">
        <f>IF(Sheet1[[#This Row],[status]]="Active","Active","Inactive")</f>
        <v>Inactive</v>
      </c>
      <c r="U1613" s="6">
        <f>Sheet1[[#This Row],[coverage_amount]]/Sheet1[[#This Row],[annual_premium]]</f>
        <v>3.8781669930616358</v>
      </c>
    </row>
    <row r="1614" spans="1:21" x14ac:dyDescent="0.3">
      <c r="A1614" s="2" t="s">
        <v>3100</v>
      </c>
      <c r="B1614" s="2" t="s">
        <v>3101</v>
      </c>
      <c r="C1614" s="2" t="s">
        <v>16</v>
      </c>
      <c r="D1614" s="51">
        <v>870029.67</v>
      </c>
      <c r="E1614" s="51">
        <v>28515.57</v>
      </c>
      <c r="F1614" s="1">
        <v>45146</v>
      </c>
      <c r="G1614" s="1">
        <v>45557</v>
      </c>
      <c r="H1614" s="2" t="s">
        <v>1428</v>
      </c>
      <c r="I1614" s="2" t="s">
        <v>13</v>
      </c>
      <c r="J1614">
        <f>Sheet1[[#This Row],[policy_end_date]]-Sheet1[[#This Row],[policy_start_date]]</f>
        <v>411</v>
      </c>
      <c r="K1614" s="5">
        <f>(Sheet1[[#This Row],[policy_end_date]]-Sheet1[[#This Row],[policy_start_date]])/365</f>
        <v>1.1260273972602739</v>
      </c>
      <c r="L1614" s="2" t="str">
        <f>IF(Sheet1[[#This Row],[coverage_amount]]&lt;300000,"Low",IF(Sheet1[[#This Row],[coverage_amount]]&lt;700000,"Medium","High"))</f>
        <v>High</v>
      </c>
      <c r="M1614" s="2" t="str">
        <f>IF(Sheet1[[#This Row],[annual_premium]]&lt;15000,"Low",IF(Sheet1[[#This Row],[annual_premium]]&lt;35000,"Medium","High"))</f>
        <v>Medium</v>
      </c>
      <c r="N1614" s="2">
        <f>YEAR(Sheet1[[#This Row],[policy_start_date]])</f>
        <v>2023</v>
      </c>
      <c r="O1614" s="2" t="str">
        <f>TEXT(Sheet1[[#This Row],[policy_start_date]],"mmm")</f>
        <v>Aug</v>
      </c>
      <c r="P1614" s="2" t="str">
        <f>"Q"&amp;ROUNDUP(MONTH(Sheet1[[#This Row],[policy_start_date]])/3,0)</f>
        <v>Q3</v>
      </c>
      <c r="Q1614" s="2">
        <f ca="1">DATEDIF(Sheet1[[#This Row],[policy_start_date]],TODAY(),"D")</f>
        <v>1086</v>
      </c>
      <c r="R1614" s="2">
        <f>YEAR(Sheet1[[#This Row],[policy_end_date]])</f>
        <v>2024</v>
      </c>
      <c r="S1614" s="2" t="str">
        <f>TEXT(Sheet1[[#This Row],[policy_end_date]],"mmm")</f>
        <v>Sep</v>
      </c>
      <c r="T1614" s="2" t="str">
        <f>IF(Sheet1[[#This Row],[status]]="Active","Active","Inactive")</f>
        <v>Active</v>
      </c>
      <c r="U1614" s="6">
        <f>Sheet1[[#This Row],[coverage_amount]]/Sheet1[[#This Row],[annual_premium]]</f>
        <v>30.510688371300311</v>
      </c>
    </row>
    <row r="1615" spans="1:21" x14ac:dyDescent="0.3">
      <c r="A1615" s="2" t="s">
        <v>3102</v>
      </c>
      <c r="B1615" s="2" t="s">
        <v>604</v>
      </c>
      <c r="C1615" s="2" t="s">
        <v>35</v>
      </c>
      <c r="D1615" s="51">
        <v>225850.69</v>
      </c>
      <c r="E1615" s="51">
        <v>39427.120000000003</v>
      </c>
      <c r="F1615" s="1">
        <v>44125</v>
      </c>
      <c r="G1615" s="1">
        <v>44818</v>
      </c>
      <c r="H1615" s="2" t="s">
        <v>623</v>
      </c>
      <c r="I1615" s="2" t="s">
        <v>18</v>
      </c>
      <c r="J1615">
        <f>Sheet1[[#This Row],[policy_end_date]]-Sheet1[[#This Row],[policy_start_date]]</f>
        <v>693</v>
      </c>
      <c r="K1615" s="5">
        <f>(Sheet1[[#This Row],[policy_end_date]]-Sheet1[[#This Row],[policy_start_date]])/365</f>
        <v>1.8986301369863015</v>
      </c>
      <c r="L1615" s="2" t="str">
        <f>IF(Sheet1[[#This Row],[coverage_amount]]&lt;300000,"Low",IF(Sheet1[[#This Row],[coverage_amount]]&lt;700000,"Medium","High"))</f>
        <v>Low</v>
      </c>
      <c r="M1615" s="2" t="str">
        <f>IF(Sheet1[[#This Row],[annual_premium]]&lt;15000,"Low",IF(Sheet1[[#This Row],[annual_premium]]&lt;35000,"Medium","High"))</f>
        <v>High</v>
      </c>
      <c r="N1615" s="2">
        <f>YEAR(Sheet1[[#This Row],[policy_start_date]])</f>
        <v>2020</v>
      </c>
      <c r="O1615" s="2" t="str">
        <f>TEXT(Sheet1[[#This Row],[policy_start_date]],"mmm")</f>
        <v>Oct</v>
      </c>
      <c r="P1615" s="2" t="str">
        <f>"Q"&amp;ROUNDUP(MONTH(Sheet1[[#This Row],[policy_start_date]])/3,0)</f>
        <v>Q4</v>
      </c>
      <c r="Q1615" s="2">
        <f ca="1">DATEDIF(Sheet1[[#This Row],[policy_start_date]],TODAY(),"D")</f>
        <v>2107</v>
      </c>
      <c r="R1615" s="2">
        <f>YEAR(Sheet1[[#This Row],[policy_end_date]])</f>
        <v>2022</v>
      </c>
      <c r="S1615" s="2" t="str">
        <f>TEXT(Sheet1[[#This Row],[policy_end_date]],"mmm")</f>
        <v>Sep</v>
      </c>
      <c r="T1615" s="2" t="str">
        <f>IF(Sheet1[[#This Row],[status]]="Active","Active","Inactive")</f>
        <v>Inactive</v>
      </c>
      <c r="U1615" s="6">
        <f>Sheet1[[#This Row],[coverage_amount]]/Sheet1[[#This Row],[annual_premium]]</f>
        <v>5.728308078297375</v>
      </c>
    </row>
    <row r="1616" spans="1:21" x14ac:dyDescent="0.3">
      <c r="A1616" s="2" t="s">
        <v>3103</v>
      </c>
      <c r="B1616" s="2" t="s">
        <v>3104</v>
      </c>
      <c r="C1616" s="2" t="s">
        <v>35</v>
      </c>
      <c r="D1616" s="51">
        <v>954840.46</v>
      </c>
      <c r="E1616" s="51">
        <v>25736.73</v>
      </c>
      <c r="F1616" s="1">
        <v>44904</v>
      </c>
      <c r="G1616" s="1">
        <v>45173</v>
      </c>
      <c r="H1616" s="2" t="s">
        <v>620</v>
      </c>
      <c r="I1616" s="2" t="s">
        <v>18</v>
      </c>
      <c r="J1616">
        <f>Sheet1[[#This Row],[policy_end_date]]-Sheet1[[#This Row],[policy_start_date]]</f>
        <v>269</v>
      </c>
      <c r="K1616" s="5">
        <f>(Sheet1[[#This Row],[policy_end_date]]-Sheet1[[#This Row],[policy_start_date]])/365</f>
        <v>0.73698630136986298</v>
      </c>
      <c r="L1616" s="2" t="str">
        <f>IF(Sheet1[[#This Row],[coverage_amount]]&lt;300000,"Low",IF(Sheet1[[#This Row],[coverage_amount]]&lt;700000,"Medium","High"))</f>
        <v>High</v>
      </c>
      <c r="M1616" s="2" t="str">
        <f>IF(Sheet1[[#This Row],[annual_premium]]&lt;15000,"Low",IF(Sheet1[[#This Row],[annual_premium]]&lt;35000,"Medium","High"))</f>
        <v>Medium</v>
      </c>
      <c r="N1616" s="2">
        <f>YEAR(Sheet1[[#This Row],[policy_start_date]])</f>
        <v>2022</v>
      </c>
      <c r="O1616" s="2" t="str">
        <f>TEXT(Sheet1[[#This Row],[policy_start_date]],"mmm")</f>
        <v>Dec</v>
      </c>
      <c r="P1616" s="2" t="str">
        <f>"Q"&amp;ROUNDUP(MONTH(Sheet1[[#This Row],[policy_start_date]])/3,0)</f>
        <v>Q4</v>
      </c>
      <c r="Q1616" s="2">
        <f ca="1">DATEDIF(Sheet1[[#This Row],[policy_start_date]],TODAY(),"D")</f>
        <v>1328</v>
      </c>
      <c r="R1616" s="2">
        <f>YEAR(Sheet1[[#This Row],[policy_end_date]])</f>
        <v>2023</v>
      </c>
      <c r="S1616" s="2" t="str">
        <f>TEXT(Sheet1[[#This Row],[policy_end_date]],"mmm")</f>
        <v>Sep</v>
      </c>
      <c r="T1616" s="2" t="str">
        <f>IF(Sheet1[[#This Row],[status]]="Active","Active","Inactive")</f>
        <v>Inactive</v>
      </c>
      <c r="U1616" s="6">
        <f>Sheet1[[#This Row],[coverage_amount]]/Sheet1[[#This Row],[annual_premium]]</f>
        <v>37.100302175140357</v>
      </c>
    </row>
    <row r="1617" spans="1:21" x14ac:dyDescent="0.3">
      <c r="A1617" s="2" t="s">
        <v>3105</v>
      </c>
      <c r="B1617" s="2" t="s">
        <v>38</v>
      </c>
      <c r="C1617" s="2" t="s">
        <v>16</v>
      </c>
      <c r="D1617" s="51">
        <v>935271.74</v>
      </c>
      <c r="E1617" s="51">
        <v>4645.76</v>
      </c>
      <c r="F1617" s="1">
        <v>45372</v>
      </c>
      <c r="G1617" s="1">
        <v>45796</v>
      </c>
      <c r="H1617" s="2" t="s">
        <v>329</v>
      </c>
      <c r="I1617" s="2" t="s">
        <v>18</v>
      </c>
      <c r="J1617">
        <f>Sheet1[[#This Row],[policy_end_date]]-Sheet1[[#This Row],[policy_start_date]]</f>
        <v>424</v>
      </c>
      <c r="K1617" s="5">
        <f>(Sheet1[[#This Row],[policy_end_date]]-Sheet1[[#This Row],[policy_start_date]])/365</f>
        <v>1.1616438356164382</v>
      </c>
      <c r="L1617" s="2" t="str">
        <f>IF(Sheet1[[#This Row],[coverage_amount]]&lt;300000,"Low",IF(Sheet1[[#This Row],[coverage_amount]]&lt;700000,"Medium","High"))</f>
        <v>High</v>
      </c>
      <c r="M1617" s="2" t="str">
        <f>IF(Sheet1[[#This Row],[annual_premium]]&lt;15000,"Low",IF(Sheet1[[#This Row],[annual_premium]]&lt;35000,"Medium","High"))</f>
        <v>Low</v>
      </c>
      <c r="N1617" s="2">
        <f>YEAR(Sheet1[[#This Row],[policy_start_date]])</f>
        <v>2024</v>
      </c>
      <c r="O1617" s="2" t="str">
        <f>TEXT(Sheet1[[#This Row],[policy_start_date]],"mmm")</f>
        <v>Mar</v>
      </c>
      <c r="P1617" s="2" t="str">
        <f>"Q"&amp;ROUNDUP(MONTH(Sheet1[[#This Row],[policy_start_date]])/3,0)</f>
        <v>Q1</v>
      </c>
      <c r="Q1617" s="2">
        <f ca="1">DATEDIF(Sheet1[[#This Row],[policy_start_date]],TODAY(),"D")</f>
        <v>860</v>
      </c>
      <c r="R1617" s="2">
        <f>YEAR(Sheet1[[#This Row],[policy_end_date]])</f>
        <v>2025</v>
      </c>
      <c r="S1617" s="2" t="str">
        <f>TEXT(Sheet1[[#This Row],[policy_end_date]],"mmm")</f>
        <v>May</v>
      </c>
      <c r="T1617" s="2" t="str">
        <f>IF(Sheet1[[#This Row],[status]]="Active","Active","Inactive")</f>
        <v>Inactive</v>
      </c>
      <c r="U1617" s="6">
        <f>Sheet1[[#This Row],[coverage_amount]]/Sheet1[[#This Row],[annual_premium]]</f>
        <v>201.31727424576385</v>
      </c>
    </row>
    <row r="1618" spans="1:21" x14ac:dyDescent="0.3">
      <c r="A1618" s="2" t="s">
        <v>3106</v>
      </c>
      <c r="B1618" s="2" t="s">
        <v>1134</v>
      </c>
      <c r="C1618" s="2" t="s">
        <v>16</v>
      </c>
      <c r="D1618" s="51">
        <v>187989.01</v>
      </c>
      <c r="E1618" s="51">
        <v>31085.48</v>
      </c>
      <c r="F1618" s="1">
        <v>45451</v>
      </c>
      <c r="G1618" s="1">
        <v>45615</v>
      </c>
      <c r="H1618" s="2" t="s">
        <v>2304</v>
      </c>
      <c r="I1618" s="2" t="s">
        <v>13</v>
      </c>
      <c r="J1618">
        <f>Sheet1[[#This Row],[policy_end_date]]-Sheet1[[#This Row],[policy_start_date]]</f>
        <v>164</v>
      </c>
      <c r="K1618" s="5">
        <f>(Sheet1[[#This Row],[policy_end_date]]-Sheet1[[#This Row],[policy_start_date]])/365</f>
        <v>0.44931506849315067</v>
      </c>
      <c r="L1618" s="2" t="str">
        <f>IF(Sheet1[[#This Row],[coverage_amount]]&lt;300000,"Low",IF(Sheet1[[#This Row],[coverage_amount]]&lt;700000,"Medium","High"))</f>
        <v>Low</v>
      </c>
      <c r="M1618" s="2" t="str">
        <f>IF(Sheet1[[#This Row],[annual_premium]]&lt;15000,"Low",IF(Sheet1[[#This Row],[annual_premium]]&lt;35000,"Medium","High"))</f>
        <v>Medium</v>
      </c>
      <c r="N1618" s="2">
        <f>YEAR(Sheet1[[#This Row],[policy_start_date]])</f>
        <v>2024</v>
      </c>
      <c r="O1618" s="2" t="str">
        <f>TEXT(Sheet1[[#This Row],[policy_start_date]],"mmm")</f>
        <v>Jun</v>
      </c>
      <c r="P1618" s="2" t="str">
        <f>"Q"&amp;ROUNDUP(MONTH(Sheet1[[#This Row],[policy_start_date]])/3,0)</f>
        <v>Q2</v>
      </c>
      <c r="Q1618" s="2">
        <f ca="1">DATEDIF(Sheet1[[#This Row],[policy_start_date]],TODAY(),"D")</f>
        <v>781</v>
      </c>
      <c r="R1618" s="2">
        <f>YEAR(Sheet1[[#This Row],[policy_end_date]])</f>
        <v>2024</v>
      </c>
      <c r="S1618" s="2" t="str">
        <f>TEXT(Sheet1[[#This Row],[policy_end_date]],"mmm")</f>
        <v>Nov</v>
      </c>
      <c r="T1618" s="2" t="str">
        <f>IF(Sheet1[[#This Row],[status]]="Active","Active","Inactive")</f>
        <v>Active</v>
      </c>
      <c r="U1618" s="6">
        <f>Sheet1[[#This Row],[coverage_amount]]/Sheet1[[#This Row],[annual_premium]]</f>
        <v>6.0474861575243493</v>
      </c>
    </row>
    <row r="1619" spans="1:21" x14ac:dyDescent="0.3">
      <c r="A1619" s="2" t="s">
        <v>3107</v>
      </c>
      <c r="B1619" s="2" t="s">
        <v>3108</v>
      </c>
      <c r="C1619" s="2" t="s">
        <v>11</v>
      </c>
      <c r="D1619" s="51">
        <v>948714.39</v>
      </c>
      <c r="E1619" s="51">
        <v>41301.120000000003</v>
      </c>
      <c r="F1619" s="1">
        <v>44920</v>
      </c>
      <c r="G1619" s="1">
        <v>45733</v>
      </c>
      <c r="H1619" s="2" t="s">
        <v>1517</v>
      </c>
      <c r="I1619" s="2" t="s">
        <v>29</v>
      </c>
      <c r="J1619">
        <f>Sheet1[[#This Row],[policy_end_date]]-Sheet1[[#This Row],[policy_start_date]]</f>
        <v>813</v>
      </c>
      <c r="K1619" s="5">
        <f>(Sheet1[[#This Row],[policy_end_date]]-Sheet1[[#This Row],[policy_start_date]])/365</f>
        <v>2.2273972602739724</v>
      </c>
      <c r="L1619" s="2" t="str">
        <f>IF(Sheet1[[#This Row],[coverage_amount]]&lt;300000,"Low",IF(Sheet1[[#This Row],[coverage_amount]]&lt;700000,"Medium","High"))</f>
        <v>High</v>
      </c>
      <c r="M1619" s="2" t="str">
        <f>IF(Sheet1[[#This Row],[annual_premium]]&lt;15000,"Low",IF(Sheet1[[#This Row],[annual_premium]]&lt;35000,"Medium","High"))</f>
        <v>High</v>
      </c>
      <c r="N1619" s="2">
        <f>YEAR(Sheet1[[#This Row],[policy_start_date]])</f>
        <v>2022</v>
      </c>
      <c r="O1619" s="2" t="str">
        <f>TEXT(Sheet1[[#This Row],[policy_start_date]],"mmm")</f>
        <v>Dec</v>
      </c>
      <c r="P1619" s="2" t="str">
        <f>"Q"&amp;ROUNDUP(MONTH(Sheet1[[#This Row],[policy_start_date]])/3,0)</f>
        <v>Q4</v>
      </c>
      <c r="Q1619" s="2">
        <f ca="1">DATEDIF(Sheet1[[#This Row],[policy_start_date]],TODAY(),"D")</f>
        <v>1312</v>
      </c>
      <c r="R1619" s="2">
        <f>YEAR(Sheet1[[#This Row],[policy_end_date]])</f>
        <v>2025</v>
      </c>
      <c r="S1619" s="2" t="str">
        <f>TEXT(Sheet1[[#This Row],[policy_end_date]],"mmm")</f>
        <v>Mar</v>
      </c>
      <c r="T1619" s="2" t="str">
        <f>IF(Sheet1[[#This Row],[status]]="Active","Active","Inactive")</f>
        <v>Inactive</v>
      </c>
      <c r="U1619" s="6">
        <f>Sheet1[[#This Row],[coverage_amount]]/Sheet1[[#This Row],[annual_premium]]</f>
        <v>22.970669802659103</v>
      </c>
    </row>
    <row r="1620" spans="1:21" x14ac:dyDescent="0.3">
      <c r="A1620" s="2" t="s">
        <v>3109</v>
      </c>
      <c r="B1620" s="2" t="s">
        <v>277</v>
      </c>
      <c r="C1620" s="2" t="s">
        <v>35</v>
      </c>
      <c r="D1620" s="51">
        <v>105271.48</v>
      </c>
      <c r="E1620" s="51">
        <v>12617.13</v>
      </c>
      <c r="F1620" s="1">
        <v>44237</v>
      </c>
      <c r="G1620" s="1">
        <v>45483</v>
      </c>
      <c r="H1620" s="2" t="s">
        <v>82</v>
      </c>
      <c r="I1620" s="2" t="s">
        <v>18</v>
      </c>
      <c r="J1620">
        <f>Sheet1[[#This Row],[policy_end_date]]-Sheet1[[#This Row],[policy_start_date]]</f>
        <v>1246</v>
      </c>
      <c r="K1620" s="5">
        <f>(Sheet1[[#This Row],[policy_end_date]]-Sheet1[[#This Row],[policy_start_date]])/365</f>
        <v>3.4136986301369863</v>
      </c>
      <c r="L1620" s="2" t="str">
        <f>IF(Sheet1[[#This Row],[coverage_amount]]&lt;300000,"Low",IF(Sheet1[[#This Row],[coverage_amount]]&lt;700000,"Medium","High"))</f>
        <v>Low</v>
      </c>
      <c r="M1620" s="2" t="str">
        <f>IF(Sheet1[[#This Row],[annual_premium]]&lt;15000,"Low",IF(Sheet1[[#This Row],[annual_premium]]&lt;35000,"Medium","High"))</f>
        <v>Low</v>
      </c>
      <c r="N1620" s="2">
        <f>YEAR(Sheet1[[#This Row],[policy_start_date]])</f>
        <v>2021</v>
      </c>
      <c r="O1620" s="2" t="str">
        <f>TEXT(Sheet1[[#This Row],[policy_start_date]],"mmm")</f>
        <v>Feb</v>
      </c>
      <c r="P1620" s="2" t="str">
        <f>"Q"&amp;ROUNDUP(MONTH(Sheet1[[#This Row],[policy_start_date]])/3,0)</f>
        <v>Q1</v>
      </c>
      <c r="Q1620" s="2">
        <f ca="1">DATEDIF(Sheet1[[#This Row],[policy_start_date]],TODAY(),"D")</f>
        <v>1995</v>
      </c>
      <c r="R1620" s="2">
        <f>YEAR(Sheet1[[#This Row],[policy_end_date]])</f>
        <v>2024</v>
      </c>
      <c r="S1620" s="2" t="str">
        <f>TEXT(Sheet1[[#This Row],[policy_end_date]],"mmm")</f>
        <v>Jul</v>
      </c>
      <c r="T1620" s="2" t="str">
        <f>IF(Sheet1[[#This Row],[status]]="Active","Active","Inactive")</f>
        <v>Inactive</v>
      </c>
      <c r="U1620" s="6">
        <f>Sheet1[[#This Row],[coverage_amount]]/Sheet1[[#This Row],[annual_premium]]</f>
        <v>8.3435361290562913</v>
      </c>
    </row>
    <row r="1621" spans="1:21" x14ac:dyDescent="0.3">
      <c r="A1621" s="2" t="s">
        <v>3110</v>
      </c>
      <c r="B1621" s="2" t="s">
        <v>3111</v>
      </c>
      <c r="C1621" s="2" t="s">
        <v>35</v>
      </c>
      <c r="D1621" s="51">
        <v>745292.38</v>
      </c>
      <c r="E1621" s="51">
        <v>10607.41</v>
      </c>
      <c r="F1621" s="1">
        <v>44355</v>
      </c>
      <c r="G1621" s="1">
        <v>45050</v>
      </c>
      <c r="H1621" s="2" t="s">
        <v>801</v>
      </c>
      <c r="I1621" s="2" t="s">
        <v>13</v>
      </c>
      <c r="J1621">
        <f>Sheet1[[#This Row],[policy_end_date]]-Sheet1[[#This Row],[policy_start_date]]</f>
        <v>695</v>
      </c>
      <c r="K1621" s="5">
        <f>(Sheet1[[#This Row],[policy_end_date]]-Sheet1[[#This Row],[policy_start_date]])/365</f>
        <v>1.904109589041096</v>
      </c>
      <c r="L1621" s="2" t="str">
        <f>IF(Sheet1[[#This Row],[coverage_amount]]&lt;300000,"Low",IF(Sheet1[[#This Row],[coverage_amount]]&lt;700000,"Medium","High"))</f>
        <v>High</v>
      </c>
      <c r="M1621" s="2" t="str">
        <f>IF(Sheet1[[#This Row],[annual_premium]]&lt;15000,"Low",IF(Sheet1[[#This Row],[annual_premium]]&lt;35000,"Medium","High"))</f>
        <v>Low</v>
      </c>
      <c r="N1621" s="2">
        <f>YEAR(Sheet1[[#This Row],[policy_start_date]])</f>
        <v>2021</v>
      </c>
      <c r="O1621" s="2" t="str">
        <f>TEXT(Sheet1[[#This Row],[policy_start_date]],"mmm")</f>
        <v>Jun</v>
      </c>
      <c r="P1621" s="2" t="str">
        <f>"Q"&amp;ROUNDUP(MONTH(Sheet1[[#This Row],[policy_start_date]])/3,0)</f>
        <v>Q2</v>
      </c>
      <c r="Q1621" s="2">
        <f ca="1">DATEDIF(Sheet1[[#This Row],[policy_start_date]],TODAY(),"D")</f>
        <v>1877</v>
      </c>
      <c r="R1621" s="2">
        <f>YEAR(Sheet1[[#This Row],[policy_end_date]])</f>
        <v>2023</v>
      </c>
      <c r="S1621" s="2" t="str">
        <f>TEXT(Sheet1[[#This Row],[policy_end_date]],"mmm")</f>
        <v>May</v>
      </c>
      <c r="T1621" s="2" t="str">
        <f>IF(Sheet1[[#This Row],[status]]="Active","Active","Inactive")</f>
        <v>Active</v>
      </c>
      <c r="U1621" s="6">
        <f>Sheet1[[#This Row],[coverage_amount]]/Sheet1[[#This Row],[annual_premium]]</f>
        <v>70.261485131620262</v>
      </c>
    </row>
    <row r="1622" spans="1:21" x14ac:dyDescent="0.3">
      <c r="A1622" s="2" t="s">
        <v>3112</v>
      </c>
      <c r="B1622" s="2" t="s">
        <v>642</v>
      </c>
      <c r="C1622" s="2" t="s">
        <v>39</v>
      </c>
      <c r="D1622" s="51">
        <v>211338.33</v>
      </c>
      <c r="E1622" s="51">
        <v>20345.2</v>
      </c>
      <c r="F1622" s="1">
        <v>44079</v>
      </c>
      <c r="G1622" s="1">
        <v>44271</v>
      </c>
      <c r="H1622" s="2" t="s">
        <v>292</v>
      </c>
      <c r="I1622" s="2" t="s">
        <v>18</v>
      </c>
      <c r="J1622">
        <f>Sheet1[[#This Row],[policy_end_date]]-Sheet1[[#This Row],[policy_start_date]]</f>
        <v>192</v>
      </c>
      <c r="K1622" s="5">
        <f>(Sheet1[[#This Row],[policy_end_date]]-Sheet1[[#This Row],[policy_start_date]])/365</f>
        <v>0.52602739726027392</v>
      </c>
      <c r="L1622" s="2" t="str">
        <f>IF(Sheet1[[#This Row],[coverage_amount]]&lt;300000,"Low",IF(Sheet1[[#This Row],[coverage_amount]]&lt;700000,"Medium","High"))</f>
        <v>Low</v>
      </c>
      <c r="M1622" s="2" t="str">
        <f>IF(Sheet1[[#This Row],[annual_premium]]&lt;15000,"Low",IF(Sheet1[[#This Row],[annual_premium]]&lt;35000,"Medium","High"))</f>
        <v>Medium</v>
      </c>
      <c r="N1622" s="2">
        <f>YEAR(Sheet1[[#This Row],[policy_start_date]])</f>
        <v>2020</v>
      </c>
      <c r="O1622" s="2" t="str">
        <f>TEXT(Sheet1[[#This Row],[policy_start_date]],"mmm")</f>
        <v>Sep</v>
      </c>
      <c r="P1622" s="2" t="str">
        <f>"Q"&amp;ROUNDUP(MONTH(Sheet1[[#This Row],[policy_start_date]])/3,0)</f>
        <v>Q3</v>
      </c>
      <c r="Q1622" s="2">
        <f ca="1">DATEDIF(Sheet1[[#This Row],[policy_start_date]],TODAY(),"D")</f>
        <v>2153</v>
      </c>
      <c r="R1622" s="2">
        <f>YEAR(Sheet1[[#This Row],[policy_end_date]])</f>
        <v>2021</v>
      </c>
      <c r="S1622" s="2" t="str">
        <f>TEXT(Sheet1[[#This Row],[policy_end_date]],"mmm")</f>
        <v>Mar</v>
      </c>
      <c r="T1622" s="2" t="str">
        <f>IF(Sheet1[[#This Row],[status]]="Active","Active","Inactive")</f>
        <v>Inactive</v>
      </c>
      <c r="U1622" s="6">
        <f>Sheet1[[#This Row],[coverage_amount]]/Sheet1[[#This Row],[annual_premium]]</f>
        <v>10.387626073963391</v>
      </c>
    </row>
    <row r="1623" spans="1:21" x14ac:dyDescent="0.3">
      <c r="A1623" s="2" t="s">
        <v>3113</v>
      </c>
      <c r="B1623" s="2" t="s">
        <v>2394</v>
      </c>
      <c r="C1623" s="2" t="s">
        <v>16</v>
      </c>
      <c r="D1623" s="51">
        <v>545462.67000000004</v>
      </c>
      <c r="E1623" s="51">
        <v>10965.06</v>
      </c>
      <c r="F1623" s="1">
        <v>45032</v>
      </c>
      <c r="G1623" s="1">
        <v>45467</v>
      </c>
      <c r="H1623" s="2" t="s">
        <v>680</v>
      </c>
      <c r="I1623" s="2" t="s">
        <v>29</v>
      </c>
      <c r="J1623">
        <f>Sheet1[[#This Row],[policy_end_date]]-Sheet1[[#This Row],[policy_start_date]]</f>
        <v>435</v>
      </c>
      <c r="K1623" s="5">
        <f>(Sheet1[[#This Row],[policy_end_date]]-Sheet1[[#This Row],[policy_start_date]])/365</f>
        <v>1.1917808219178083</v>
      </c>
      <c r="L1623" s="2" t="str">
        <f>IF(Sheet1[[#This Row],[coverage_amount]]&lt;300000,"Low",IF(Sheet1[[#This Row],[coverage_amount]]&lt;700000,"Medium","High"))</f>
        <v>Medium</v>
      </c>
      <c r="M1623" s="2" t="str">
        <f>IF(Sheet1[[#This Row],[annual_premium]]&lt;15000,"Low",IF(Sheet1[[#This Row],[annual_premium]]&lt;35000,"Medium","High"))</f>
        <v>Low</v>
      </c>
      <c r="N1623" s="2">
        <f>YEAR(Sheet1[[#This Row],[policy_start_date]])</f>
        <v>2023</v>
      </c>
      <c r="O1623" s="2" t="str">
        <f>TEXT(Sheet1[[#This Row],[policy_start_date]],"mmm")</f>
        <v>Apr</v>
      </c>
      <c r="P1623" s="2" t="str">
        <f>"Q"&amp;ROUNDUP(MONTH(Sheet1[[#This Row],[policy_start_date]])/3,0)</f>
        <v>Q2</v>
      </c>
      <c r="Q1623" s="2">
        <f ca="1">DATEDIF(Sheet1[[#This Row],[policy_start_date]],TODAY(),"D")</f>
        <v>1200</v>
      </c>
      <c r="R1623" s="2">
        <f>YEAR(Sheet1[[#This Row],[policy_end_date]])</f>
        <v>2024</v>
      </c>
      <c r="S1623" s="2" t="str">
        <f>TEXT(Sheet1[[#This Row],[policy_end_date]],"mmm")</f>
        <v>Jun</v>
      </c>
      <c r="T1623" s="2" t="str">
        <f>IF(Sheet1[[#This Row],[status]]="Active","Active","Inactive")</f>
        <v>Inactive</v>
      </c>
      <c r="U1623" s="6">
        <f>Sheet1[[#This Row],[coverage_amount]]/Sheet1[[#This Row],[annual_premium]]</f>
        <v>49.745525332282732</v>
      </c>
    </row>
    <row r="1624" spans="1:21" x14ac:dyDescent="0.3">
      <c r="A1624" s="2" t="s">
        <v>3114</v>
      </c>
      <c r="B1624" s="2" t="s">
        <v>3115</v>
      </c>
      <c r="C1624" s="2" t="s">
        <v>35</v>
      </c>
      <c r="D1624" s="51">
        <v>721920.43</v>
      </c>
      <c r="E1624" s="51">
        <v>37758.69</v>
      </c>
      <c r="F1624" s="1">
        <v>44651</v>
      </c>
      <c r="G1624" s="1">
        <v>44953</v>
      </c>
      <c r="H1624" s="2" t="s">
        <v>1714</v>
      </c>
      <c r="I1624" s="2" t="s">
        <v>29</v>
      </c>
      <c r="J1624">
        <f>Sheet1[[#This Row],[policy_end_date]]-Sheet1[[#This Row],[policy_start_date]]</f>
        <v>302</v>
      </c>
      <c r="K1624" s="5">
        <f>(Sheet1[[#This Row],[policy_end_date]]-Sheet1[[#This Row],[policy_start_date]])/365</f>
        <v>0.82739726027397265</v>
      </c>
      <c r="L1624" s="2" t="str">
        <f>IF(Sheet1[[#This Row],[coverage_amount]]&lt;300000,"Low",IF(Sheet1[[#This Row],[coverage_amount]]&lt;700000,"Medium","High"))</f>
        <v>High</v>
      </c>
      <c r="M1624" s="2" t="str">
        <f>IF(Sheet1[[#This Row],[annual_premium]]&lt;15000,"Low",IF(Sheet1[[#This Row],[annual_premium]]&lt;35000,"Medium","High"))</f>
        <v>High</v>
      </c>
      <c r="N1624" s="2">
        <f>YEAR(Sheet1[[#This Row],[policy_start_date]])</f>
        <v>2022</v>
      </c>
      <c r="O1624" s="2" t="str">
        <f>TEXT(Sheet1[[#This Row],[policy_start_date]],"mmm")</f>
        <v>Mar</v>
      </c>
      <c r="P1624" s="2" t="str">
        <f>"Q"&amp;ROUNDUP(MONTH(Sheet1[[#This Row],[policy_start_date]])/3,0)</f>
        <v>Q1</v>
      </c>
      <c r="Q1624" s="2">
        <f ca="1">DATEDIF(Sheet1[[#This Row],[policy_start_date]],TODAY(),"D")</f>
        <v>1581</v>
      </c>
      <c r="R1624" s="2">
        <f>YEAR(Sheet1[[#This Row],[policy_end_date]])</f>
        <v>2023</v>
      </c>
      <c r="S1624" s="2" t="str">
        <f>TEXT(Sheet1[[#This Row],[policy_end_date]],"mmm")</f>
        <v>Jan</v>
      </c>
      <c r="T1624" s="2" t="str">
        <f>IF(Sheet1[[#This Row],[status]]="Active","Active","Inactive")</f>
        <v>Inactive</v>
      </c>
      <c r="U1624" s="6">
        <f>Sheet1[[#This Row],[coverage_amount]]/Sheet1[[#This Row],[annual_premium]]</f>
        <v>19.119318758145475</v>
      </c>
    </row>
    <row r="1625" spans="1:21" x14ac:dyDescent="0.3">
      <c r="A1625" s="2" t="s">
        <v>3116</v>
      </c>
      <c r="B1625" s="2" t="s">
        <v>3117</v>
      </c>
      <c r="C1625" s="2" t="s">
        <v>16</v>
      </c>
      <c r="D1625" s="51">
        <v>850137.23</v>
      </c>
      <c r="E1625" s="51">
        <v>27797.26</v>
      </c>
      <c r="F1625" s="1">
        <v>44530</v>
      </c>
      <c r="G1625" s="1">
        <v>45243</v>
      </c>
      <c r="H1625" s="2" t="s">
        <v>52</v>
      </c>
      <c r="I1625" s="2" t="s">
        <v>13</v>
      </c>
      <c r="J1625">
        <f>Sheet1[[#This Row],[policy_end_date]]-Sheet1[[#This Row],[policy_start_date]]</f>
        <v>713</v>
      </c>
      <c r="K1625" s="5">
        <f>(Sheet1[[#This Row],[policy_end_date]]-Sheet1[[#This Row],[policy_start_date]])/365</f>
        <v>1.9534246575342467</v>
      </c>
      <c r="L1625" s="2" t="str">
        <f>IF(Sheet1[[#This Row],[coverage_amount]]&lt;300000,"Low",IF(Sheet1[[#This Row],[coverage_amount]]&lt;700000,"Medium","High"))</f>
        <v>High</v>
      </c>
      <c r="M1625" s="2" t="str">
        <f>IF(Sheet1[[#This Row],[annual_premium]]&lt;15000,"Low",IF(Sheet1[[#This Row],[annual_premium]]&lt;35000,"Medium","High"))</f>
        <v>Medium</v>
      </c>
      <c r="N1625" s="2">
        <f>YEAR(Sheet1[[#This Row],[policy_start_date]])</f>
        <v>2021</v>
      </c>
      <c r="O1625" s="2" t="str">
        <f>TEXT(Sheet1[[#This Row],[policy_start_date]],"mmm")</f>
        <v>Nov</v>
      </c>
      <c r="P1625" s="2" t="str">
        <f>"Q"&amp;ROUNDUP(MONTH(Sheet1[[#This Row],[policy_start_date]])/3,0)</f>
        <v>Q4</v>
      </c>
      <c r="Q1625" s="2">
        <f ca="1">DATEDIF(Sheet1[[#This Row],[policy_start_date]],TODAY(),"D")</f>
        <v>1702</v>
      </c>
      <c r="R1625" s="2">
        <f>YEAR(Sheet1[[#This Row],[policy_end_date]])</f>
        <v>2023</v>
      </c>
      <c r="S1625" s="2" t="str">
        <f>TEXT(Sheet1[[#This Row],[policy_end_date]],"mmm")</f>
        <v>Nov</v>
      </c>
      <c r="T1625" s="2" t="str">
        <f>IF(Sheet1[[#This Row],[status]]="Active","Active","Inactive")</f>
        <v>Active</v>
      </c>
      <c r="U1625" s="6">
        <f>Sheet1[[#This Row],[coverage_amount]]/Sheet1[[#This Row],[annual_premium]]</f>
        <v>30.583490243282974</v>
      </c>
    </row>
    <row r="1626" spans="1:21" x14ac:dyDescent="0.3">
      <c r="A1626" s="2" t="s">
        <v>3118</v>
      </c>
      <c r="B1626" s="2" t="s">
        <v>3119</v>
      </c>
      <c r="C1626" s="2" t="s">
        <v>39</v>
      </c>
      <c r="D1626" s="51">
        <v>638021.53</v>
      </c>
      <c r="E1626" s="51">
        <v>29382.2</v>
      </c>
      <c r="F1626" s="1">
        <v>44754</v>
      </c>
      <c r="G1626" s="1">
        <v>45070</v>
      </c>
      <c r="H1626" s="2" t="s">
        <v>611</v>
      </c>
      <c r="I1626" s="2" t="s">
        <v>13</v>
      </c>
      <c r="J1626">
        <f>Sheet1[[#This Row],[policy_end_date]]-Sheet1[[#This Row],[policy_start_date]]</f>
        <v>316</v>
      </c>
      <c r="K1626" s="5">
        <f>(Sheet1[[#This Row],[policy_end_date]]-Sheet1[[#This Row],[policy_start_date]])/365</f>
        <v>0.86575342465753424</v>
      </c>
      <c r="L1626" s="2" t="str">
        <f>IF(Sheet1[[#This Row],[coverage_amount]]&lt;300000,"Low",IF(Sheet1[[#This Row],[coverage_amount]]&lt;700000,"Medium","High"))</f>
        <v>Medium</v>
      </c>
      <c r="M1626" s="2" t="str">
        <f>IF(Sheet1[[#This Row],[annual_premium]]&lt;15000,"Low",IF(Sheet1[[#This Row],[annual_premium]]&lt;35000,"Medium","High"))</f>
        <v>Medium</v>
      </c>
      <c r="N1626" s="2">
        <f>YEAR(Sheet1[[#This Row],[policy_start_date]])</f>
        <v>2022</v>
      </c>
      <c r="O1626" s="2" t="str">
        <f>TEXT(Sheet1[[#This Row],[policy_start_date]],"mmm")</f>
        <v>Jul</v>
      </c>
      <c r="P1626" s="2" t="str">
        <f>"Q"&amp;ROUNDUP(MONTH(Sheet1[[#This Row],[policy_start_date]])/3,0)</f>
        <v>Q3</v>
      </c>
      <c r="Q1626" s="2">
        <f ca="1">DATEDIF(Sheet1[[#This Row],[policy_start_date]],TODAY(),"D")</f>
        <v>1478</v>
      </c>
      <c r="R1626" s="2">
        <f>YEAR(Sheet1[[#This Row],[policy_end_date]])</f>
        <v>2023</v>
      </c>
      <c r="S1626" s="2" t="str">
        <f>TEXT(Sheet1[[#This Row],[policy_end_date]],"mmm")</f>
        <v>May</v>
      </c>
      <c r="T1626" s="2" t="str">
        <f>IF(Sheet1[[#This Row],[status]]="Active","Active","Inactive")</f>
        <v>Active</v>
      </c>
      <c r="U1626" s="6">
        <f>Sheet1[[#This Row],[coverage_amount]]/Sheet1[[#This Row],[annual_premium]]</f>
        <v>21.714559495204579</v>
      </c>
    </row>
    <row r="1627" spans="1:21" x14ac:dyDescent="0.3">
      <c r="A1627" s="2" t="s">
        <v>3120</v>
      </c>
      <c r="B1627" s="2" t="s">
        <v>2828</v>
      </c>
      <c r="C1627" s="2" t="s">
        <v>16</v>
      </c>
      <c r="D1627" s="51">
        <v>388440.72</v>
      </c>
      <c r="E1627" s="51">
        <v>15674.33</v>
      </c>
      <c r="F1627" s="1">
        <v>45053</v>
      </c>
      <c r="G1627" s="1">
        <v>45615</v>
      </c>
      <c r="H1627" s="2" t="s">
        <v>818</v>
      </c>
      <c r="I1627" s="2" t="s">
        <v>29</v>
      </c>
      <c r="J1627">
        <f>Sheet1[[#This Row],[policy_end_date]]-Sheet1[[#This Row],[policy_start_date]]</f>
        <v>562</v>
      </c>
      <c r="K1627" s="5">
        <f>(Sheet1[[#This Row],[policy_end_date]]-Sheet1[[#This Row],[policy_start_date]])/365</f>
        <v>1.5397260273972602</v>
      </c>
      <c r="L1627" s="2" t="str">
        <f>IF(Sheet1[[#This Row],[coverage_amount]]&lt;300000,"Low",IF(Sheet1[[#This Row],[coverage_amount]]&lt;700000,"Medium","High"))</f>
        <v>Medium</v>
      </c>
      <c r="M1627" s="2" t="str">
        <f>IF(Sheet1[[#This Row],[annual_premium]]&lt;15000,"Low",IF(Sheet1[[#This Row],[annual_premium]]&lt;35000,"Medium","High"))</f>
        <v>Medium</v>
      </c>
      <c r="N1627" s="2">
        <f>YEAR(Sheet1[[#This Row],[policy_start_date]])</f>
        <v>2023</v>
      </c>
      <c r="O1627" s="2" t="str">
        <f>TEXT(Sheet1[[#This Row],[policy_start_date]],"mmm")</f>
        <v>May</v>
      </c>
      <c r="P1627" s="2" t="str">
        <f>"Q"&amp;ROUNDUP(MONTH(Sheet1[[#This Row],[policy_start_date]])/3,0)</f>
        <v>Q2</v>
      </c>
      <c r="Q1627" s="2">
        <f ca="1">DATEDIF(Sheet1[[#This Row],[policy_start_date]],TODAY(),"D")</f>
        <v>1179</v>
      </c>
      <c r="R1627" s="2">
        <f>YEAR(Sheet1[[#This Row],[policy_end_date]])</f>
        <v>2024</v>
      </c>
      <c r="S1627" s="2" t="str">
        <f>TEXT(Sheet1[[#This Row],[policy_end_date]],"mmm")</f>
        <v>Nov</v>
      </c>
      <c r="T1627" s="2" t="str">
        <f>IF(Sheet1[[#This Row],[status]]="Active","Active","Inactive")</f>
        <v>Inactive</v>
      </c>
      <c r="U1627" s="6">
        <f>Sheet1[[#This Row],[coverage_amount]]/Sheet1[[#This Row],[annual_premium]]</f>
        <v>24.781966438118886</v>
      </c>
    </row>
    <row r="1628" spans="1:21" x14ac:dyDescent="0.3">
      <c r="A1628" s="2" t="s">
        <v>3121</v>
      </c>
      <c r="B1628" s="2" t="s">
        <v>3122</v>
      </c>
      <c r="C1628" s="2" t="s">
        <v>27</v>
      </c>
      <c r="D1628" s="51">
        <v>190027.43</v>
      </c>
      <c r="E1628" s="51">
        <v>16353.73</v>
      </c>
      <c r="F1628" s="1">
        <v>44988</v>
      </c>
      <c r="G1628" s="1">
        <v>45201</v>
      </c>
      <c r="H1628" s="2" t="s">
        <v>2134</v>
      </c>
      <c r="I1628" s="2" t="s">
        <v>13</v>
      </c>
      <c r="J1628">
        <f>Sheet1[[#This Row],[policy_end_date]]-Sheet1[[#This Row],[policy_start_date]]</f>
        <v>213</v>
      </c>
      <c r="K1628" s="5">
        <f>(Sheet1[[#This Row],[policy_end_date]]-Sheet1[[#This Row],[policy_start_date]])/365</f>
        <v>0.58356164383561648</v>
      </c>
      <c r="L1628" s="2" t="str">
        <f>IF(Sheet1[[#This Row],[coverage_amount]]&lt;300000,"Low",IF(Sheet1[[#This Row],[coverage_amount]]&lt;700000,"Medium","High"))</f>
        <v>Low</v>
      </c>
      <c r="M1628" s="2" t="str">
        <f>IF(Sheet1[[#This Row],[annual_premium]]&lt;15000,"Low",IF(Sheet1[[#This Row],[annual_premium]]&lt;35000,"Medium","High"))</f>
        <v>Medium</v>
      </c>
      <c r="N1628" s="2">
        <f>YEAR(Sheet1[[#This Row],[policy_start_date]])</f>
        <v>2023</v>
      </c>
      <c r="O1628" s="2" t="str">
        <f>TEXT(Sheet1[[#This Row],[policy_start_date]],"mmm")</f>
        <v>Mar</v>
      </c>
      <c r="P1628" s="2" t="str">
        <f>"Q"&amp;ROUNDUP(MONTH(Sheet1[[#This Row],[policy_start_date]])/3,0)</f>
        <v>Q1</v>
      </c>
      <c r="Q1628" s="2">
        <f ca="1">DATEDIF(Sheet1[[#This Row],[policy_start_date]],TODAY(),"D")</f>
        <v>1244</v>
      </c>
      <c r="R1628" s="2">
        <f>YEAR(Sheet1[[#This Row],[policy_end_date]])</f>
        <v>2023</v>
      </c>
      <c r="S1628" s="2" t="str">
        <f>TEXT(Sheet1[[#This Row],[policy_end_date]],"mmm")</f>
        <v>Oct</v>
      </c>
      <c r="T1628" s="2" t="str">
        <f>IF(Sheet1[[#This Row],[status]]="Active","Active","Inactive")</f>
        <v>Active</v>
      </c>
      <c r="U1628" s="6">
        <f>Sheet1[[#This Row],[coverage_amount]]/Sheet1[[#This Row],[annual_premium]]</f>
        <v>11.619821899957991</v>
      </c>
    </row>
    <row r="1629" spans="1:21" x14ac:dyDescent="0.3">
      <c r="A1629" s="2" t="s">
        <v>3123</v>
      </c>
      <c r="B1629" s="2" t="s">
        <v>1136</v>
      </c>
      <c r="C1629" s="2" t="s">
        <v>39</v>
      </c>
      <c r="D1629" s="51">
        <v>845826.09</v>
      </c>
      <c r="E1629" s="51">
        <v>36073.83</v>
      </c>
      <c r="F1629" s="1">
        <v>44526</v>
      </c>
      <c r="G1629" s="1">
        <v>45505</v>
      </c>
      <c r="H1629" s="2" t="s">
        <v>720</v>
      </c>
      <c r="I1629" s="2" t="s">
        <v>18</v>
      </c>
      <c r="J1629">
        <f>Sheet1[[#This Row],[policy_end_date]]-Sheet1[[#This Row],[policy_start_date]]</f>
        <v>979</v>
      </c>
      <c r="K1629" s="5">
        <f>(Sheet1[[#This Row],[policy_end_date]]-Sheet1[[#This Row],[policy_start_date]])/365</f>
        <v>2.6821917808219178</v>
      </c>
      <c r="L1629" s="2" t="str">
        <f>IF(Sheet1[[#This Row],[coverage_amount]]&lt;300000,"Low",IF(Sheet1[[#This Row],[coverage_amount]]&lt;700000,"Medium","High"))</f>
        <v>High</v>
      </c>
      <c r="M1629" s="2" t="str">
        <f>IF(Sheet1[[#This Row],[annual_premium]]&lt;15000,"Low",IF(Sheet1[[#This Row],[annual_premium]]&lt;35000,"Medium","High"))</f>
        <v>High</v>
      </c>
      <c r="N1629" s="2">
        <f>YEAR(Sheet1[[#This Row],[policy_start_date]])</f>
        <v>2021</v>
      </c>
      <c r="O1629" s="2" t="str">
        <f>TEXT(Sheet1[[#This Row],[policy_start_date]],"mmm")</f>
        <v>Nov</v>
      </c>
      <c r="P1629" s="2" t="str">
        <f>"Q"&amp;ROUNDUP(MONTH(Sheet1[[#This Row],[policy_start_date]])/3,0)</f>
        <v>Q4</v>
      </c>
      <c r="Q1629" s="2">
        <f ca="1">DATEDIF(Sheet1[[#This Row],[policy_start_date]],TODAY(),"D")</f>
        <v>1706</v>
      </c>
      <c r="R1629" s="2">
        <f>YEAR(Sheet1[[#This Row],[policy_end_date]])</f>
        <v>2024</v>
      </c>
      <c r="S1629" s="2" t="str">
        <f>TEXT(Sheet1[[#This Row],[policy_end_date]],"mmm")</f>
        <v>Aug</v>
      </c>
      <c r="T1629" s="2" t="str">
        <f>IF(Sheet1[[#This Row],[status]]="Active","Active","Inactive")</f>
        <v>Inactive</v>
      </c>
      <c r="U1629" s="6">
        <f>Sheet1[[#This Row],[coverage_amount]]/Sheet1[[#This Row],[annual_premium]]</f>
        <v>23.447083107061268</v>
      </c>
    </row>
    <row r="1630" spans="1:21" x14ac:dyDescent="0.3">
      <c r="A1630" s="2" t="s">
        <v>3124</v>
      </c>
      <c r="B1630" s="2" t="s">
        <v>3125</v>
      </c>
      <c r="C1630" s="2" t="s">
        <v>35</v>
      </c>
      <c r="D1630" s="51">
        <v>663180.66</v>
      </c>
      <c r="E1630" s="51">
        <v>33888.019999999997</v>
      </c>
      <c r="F1630" s="1">
        <v>45265</v>
      </c>
      <c r="G1630" s="1">
        <v>45560</v>
      </c>
      <c r="H1630" s="2" t="s">
        <v>744</v>
      </c>
      <c r="I1630" s="2" t="s">
        <v>13</v>
      </c>
      <c r="J1630">
        <f>Sheet1[[#This Row],[policy_end_date]]-Sheet1[[#This Row],[policy_start_date]]</f>
        <v>295</v>
      </c>
      <c r="K1630" s="5">
        <f>(Sheet1[[#This Row],[policy_end_date]]-Sheet1[[#This Row],[policy_start_date]])/365</f>
        <v>0.80821917808219179</v>
      </c>
      <c r="L1630" s="2" t="str">
        <f>IF(Sheet1[[#This Row],[coverage_amount]]&lt;300000,"Low",IF(Sheet1[[#This Row],[coverage_amount]]&lt;700000,"Medium","High"))</f>
        <v>Medium</v>
      </c>
      <c r="M1630" s="2" t="str">
        <f>IF(Sheet1[[#This Row],[annual_premium]]&lt;15000,"Low",IF(Sheet1[[#This Row],[annual_premium]]&lt;35000,"Medium","High"))</f>
        <v>Medium</v>
      </c>
      <c r="N1630" s="2">
        <f>YEAR(Sheet1[[#This Row],[policy_start_date]])</f>
        <v>2023</v>
      </c>
      <c r="O1630" s="2" t="str">
        <f>TEXT(Sheet1[[#This Row],[policy_start_date]],"mmm")</f>
        <v>Dec</v>
      </c>
      <c r="P1630" s="2" t="str">
        <f>"Q"&amp;ROUNDUP(MONTH(Sheet1[[#This Row],[policy_start_date]])/3,0)</f>
        <v>Q4</v>
      </c>
      <c r="Q1630" s="2">
        <f ca="1">DATEDIF(Sheet1[[#This Row],[policy_start_date]],TODAY(),"D")</f>
        <v>967</v>
      </c>
      <c r="R1630" s="2">
        <f>YEAR(Sheet1[[#This Row],[policy_end_date]])</f>
        <v>2024</v>
      </c>
      <c r="S1630" s="2" t="str">
        <f>TEXT(Sheet1[[#This Row],[policy_end_date]],"mmm")</f>
        <v>Sep</v>
      </c>
      <c r="T1630" s="2" t="str">
        <f>IF(Sheet1[[#This Row],[status]]="Active","Active","Inactive")</f>
        <v>Active</v>
      </c>
      <c r="U1630" s="6">
        <f>Sheet1[[#This Row],[coverage_amount]]/Sheet1[[#This Row],[annual_premium]]</f>
        <v>19.56976713304584</v>
      </c>
    </row>
    <row r="1631" spans="1:21" x14ac:dyDescent="0.3">
      <c r="A1631" s="2" t="s">
        <v>3126</v>
      </c>
      <c r="B1631" s="2" t="s">
        <v>1824</v>
      </c>
      <c r="C1631" s="2" t="s">
        <v>27</v>
      </c>
      <c r="D1631" s="51">
        <v>542034.56000000006</v>
      </c>
      <c r="E1631" s="51">
        <v>29514.53</v>
      </c>
      <c r="F1631" s="1">
        <v>44244</v>
      </c>
      <c r="G1631" s="1">
        <v>45622</v>
      </c>
      <c r="H1631" s="2" t="s">
        <v>1038</v>
      </c>
      <c r="I1631" s="2" t="s">
        <v>18</v>
      </c>
      <c r="J1631">
        <f>Sheet1[[#This Row],[policy_end_date]]-Sheet1[[#This Row],[policy_start_date]]</f>
        <v>1378</v>
      </c>
      <c r="K1631" s="5">
        <f>(Sheet1[[#This Row],[policy_end_date]]-Sheet1[[#This Row],[policy_start_date]])/365</f>
        <v>3.7753424657534245</v>
      </c>
      <c r="L1631" s="2" t="str">
        <f>IF(Sheet1[[#This Row],[coverage_amount]]&lt;300000,"Low",IF(Sheet1[[#This Row],[coverage_amount]]&lt;700000,"Medium","High"))</f>
        <v>Medium</v>
      </c>
      <c r="M1631" s="2" t="str">
        <f>IF(Sheet1[[#This Row],[annual_premium]]&lt;15000,"Low",IF(Sheet1[[#This Row],[annual_premium]]&lt;35000,"Medium","High"))</f>
        <v>Medium</v>
      </c>
      <c r="N1631" s="2">
        <f>YEAR(Sheet1[[#This Row],[policy_start_date]])</f>
        <v>2021</v>
      </c>
      <c r="O1631" s="2" t="str">
        <f>TEXT(Sheet1[[#This Row],[policy_start_date]],"mmm")</f>
        <v>Feb</v>
      </c>
      <c r="P1631" s="2" t="str">
        <f>"Q"&amp;ROUNDUP(MONTH(Sheet1[[#This Row],[policy_start_date]])/3,0)</f>
        <v>Q1</v>
      </c>
      <c r="Q1631" s="2">
        <f ca="1">DATEDIF(Sheet1[[#This Row],[policy_start_date]],TODAY(),"D")</f>
        <v>1988</v>
      </c>
      <c r="R1631" s="2">
        <f>YEAR(Sheet1[[#This Row],[policy_end_date]])</f>
        <v>2024</v>
      </c>
      <c r="S1631" s="2" t="str">
        <f>TEXT(Sheet1[[#This Row],[policy_end_date]],"mmm")</f>
        <v>Nov</v>
      </c>
      <c r="T1631" s="2" t="str">
        <f>IF(Sheet1[[#This Row],[status]]="Active","Active","Inactive")</f>
        <v>Inactive</v>
      </c>
      <c r="U1631" s="6">
        <f>Sheet1[[#This Row],[coverage_amount]]/Sheet1[[#This Row],[annual_premium]]</f>
        <v>18.365007337064153</v>
      </c>
    </row>
    <row r="1632" spans="1:21" x14ac:dyDescent="0.3">
      <c r="A1632" s="2" t="s">
        <v>3127</v>
      </c>
      <c r="B1632" s="2" t="s">
        <v>3128</v>
      </c>
      <c r="C1632" s="2" t="s">
        <v>35</v>
      </c>
      <c r="D1632" s="51">
        <v>682336.5</v>
      </c>
      <c r="E1632" s="51">
        <v>4344.3</v>
      </c>
      <c r="F1632" s="1">
        <v>45048</v>
      </c>
      <c r="G1632" s="1">
        <v>45607</v>
      </c>
      <c r="H1632" s="2" t="s">
        <v>2504</v>
      </c>
      <c r="I1632" s="2" t="s">
        <v>18</v>
      </c>
      <c r="J1632">
        <f>Sheet1[[#This Row],[policy_end_date]]-Sheet1[[#This Row],[policy_start_date]]</f>
        <v>559</v>
      </c>
      <c r="K1632" s="5">
        <f>(Sheet1[[#This Row],[policy_end_date]]-Sheet1[[#This Row],[policy_start_date]])/365</f>
        <v>1.5315068493150685</v>
      </c>
      <c r="L1632" s="2" t="str">
        <f>IF(Sheet1[[#This Row],[coverage_amount]]&lt;300000,"Low",IF(Sheet1[[#This Row],[coverage_amount]]&lt;700000,"Medium","High"))</f>
        <v>Medium</v>
      </c>
      <c r="M1632" s="2" t="str">
        <f>IF(Sheet1[[#This Row],[annual_premium]]&lt;15000,"Low",IF(Sheet1[[#This Row],[annual_premium]]&lt;35000,"Medium","High"))</f>
        <v>Low</v>
      </c>
      <c r="N1632" s="2">
        <f>YEAR(Sheet1[[#This Row],[policy_start_date]])</f>
        <v>2023</v>
      </c>
      <c r="O1632" s="2" t="str">
        <f>TEXT(Sheet1[[#This Row],[policy_start_date]],"mmm")</f>
        <v>May</v>
      </c>
      <c r="P1632" s="2" t="str">
        <f>"Q"&amp;ROUNDUP(MONTH(Sheet1[[#This Row],[policy_start_date]])/3,0)</f>
        <v>Q2</v>
      </c>
      <c r="Q1632" s="2">
        <f ca="1">DATEDIF(Sheet1[[#This Row],[policy_start_date]],TODAY(),"D")</f>
        <v>1184</v>
      </c>
      <c r="R1632" s="2">
        <f>YEAR(Sheet1[[#This Row],[policy_end_date]])</f>
        <v>2024</v>
      </c>
      <c r="S1632" s="2" t="str">
        <f>TEXT(Sheet1[[#This Row],[policy_end_date]],"mmm")</f>
        <v>Nov</v>
      </c>
      <c r="T1632" s="2" t="str">
        <f>IF(Sheet1[[#This Row],[status]]="Active","Active","Inactive")</f>
        <v>Inactive</v>
      </c>
      <c r="U1632" s="6">
        <f>Sheet1[[#This Row],[coverage_amount]]/Sheet1[[#This Row],[annual_premium]]</f>
        <v>157.06477453214558</v>
      </c>
    </row>
    <row r="1633" spans="1:21" x14ac:dyDescent="0.3">
      <c r="A1633" s="2" t="s">
        <v>3129</v>
      </c>
      <c r="B1633" s="2" t="s">
        <v>409</v>
      </c>
      <c r="C1633" s="2" t="s">
        <v>39</v>
      </c>
      <c r="D1633" s="51">
        <v>896513</v>
      </c>
      <c r="E1633" s="51">
        <v>9604.6</v>
      </c>
      <c r="F1633" s="1">
        <v>44841</v>
      </c>
      <c r="G1633" s="1">
        <v>45186</v>
      </c>
      <c r="H1633" s="2" t="s">
        <v>111</v>
      </c>
      <c r="I1633" s="2" t="s">
        <v>29</v>
      </c>
      <c r="J1633">
        <f>Sheet1[[#This Row],[policy_end_date]]-Sheet1[[#This Row],[policy_start_date]]</f>
        <v>345</v>
      </c>
      <c r="K1633" s="5">
        <f>(Sheet1[[#This Row],[policy_end_date]]-Sheet1[[#This Row],[policy_start_date]])/365</f>
        <v>0.9452054794520548</v>
      </c>
      <c r="L1633" s="2" t="str">
        <f>IF(Sheet1[[#This Row],[coverage_amount]]&lt;300000,"Low",IF(Sheet1[[#This Row],[coverage_amount]]&lt;700000,"Medium","High"))</f>
        <v>High</v>
      </c>
      <c r="M1633" s="2" t="str">
        <f>IF(Sheet1[[#This Row],[annual_premium]]&lt;15000,"Low",IF(Sheet1[[#This Row],[annual_premium]]&lt;35000,"Medium","High"))</f>
        <v>Low</v>
      </c>
      <c r="N1633" s="2">
        <f>YEAR(Sheet1[[#This Row],[policy_start_date]])</f>
        <v>2022</v>
      </c>
      <c r="O1633" s="2" t="str">
        <f>TEXT(Sheet1[[#This Row],[policy_start_date]],"mmm")</f>
        <v>Oct</v>
      </c>
      <c r="P1633" s="2" t="str">
        <f>"Q"&amp;ROUNDUP(MONTH(Sheet1[[#This Row],[policy_start_date]])/3,0)</f>
        <v>Q4</v>
      </c>
      <c r="Q1633" s="2">
        <f ca="1">DATEDIF(Sheet1[[#This Row],[policy_start_date]],TODAY(),"D")</f>
        <v>1391</v>
      </c>
      <c r="R1633" s="2">
        <f>YEAR(Sheet1[[#This Row],[policy_end_date]])</f>
        <v>2023</v>
      </c>
      <c r="S1633" s="2" t="str">
        <f>TEXT(Sheet1[[#This Row],[policy_end_date]],"mmm")</f>
        <v>Sep</v>
      </c>
      <c r="T1633" s="2" t="str">
        <f>IF(Sheet1[[#This Row],[status]]="Active","Active","Inactive")</f>
        <v>Inactive</v>
      </c>
      <c r="U1633" s="6">
        <f>Sheet1[[#This Row],[coverage_amount]]/Sheet1[[#This Row],[annual_premium]]</f>
        <v>93.342044437040585</v>
      </c>
    </row>
    <row r="1634" spans="1:21" x14ac:dyDescent="0.3">
      <c r="A1634" s="2" t="s">
        <v>3130</v>
      </c>
      <c r="B1634" s="2" t="s">
        <v>3131</v>
      </c>
      <c r="C1634" s="2" t="s">
        <v>11</v>
      </c>
      <c r="D1634" s="51">
        <v>670705.37</v>
      </c>
      <c r="E1634" s="51">
        <v>41740.39</v>
      </c>
      <c r="F1634" s="1">
        <v>45308</v>
      </c>
      <c r="G1634" s="1">
        <v>45425</v>
      </c>
      <c r="H1634" s="2" t="s">
        <v>158</v>
      </c>
      <c r="I1634" s="2" t="s">
        <v>18</v>
      </c>
      <c r="J1634">
        <f>Sheet1[[#This Row],[policy_end_date]]-Sheet1[[#This Row],[policy_start_date]]</f>
        <v>117</v>
      </c>
      <c r="K1634" s="5">
        <f>(Sheet1[[#This Row],[policy_end_date]]-Sheet1[[#This Row],[policy_start_date]])/365</f>
        <v>0.32054794520547947</v>
      </c>
      <c r="L1634" s="2" t="str">
        <f>IF(Sheet1[[#This Row],[coverage_amount]]&lt;300000,"Low",IF(Sheet1[[#This Row],[coverage_amount]]&lt;700000,"Medium","High"))</f>
        <v>Medium</v>
      </c>
      <c r="M1634" s="2" t="str">
        <f>IF(Sheet1[[#This Row],[annual_premium]]&lt;15000,"Low",IF(Sheet1[[#This Row],[annual_premium]]&lt;35000,"Medium","High"))</f>
        <v>High</v>
      </c>
      <c r="N1634" s="2">
        <f>YEAR(Sheet1[[#This Row],[policy_start_date]])</f>
        <v>2024</v>
      </c>
      <c r="O1634" s="2" t="str">
        <f>TEXT(Sheet1[[#This Row],[policy_start_date]],"mmm")</f>
        <v>Jan</v>
      </c>
      <c r="P1634" s="2" t="str">
        <f>"Q"&amp;ROUNDUP(MONTH(Sheet1[[#This Row],[policy_start_date]])/3,0)</f>
        <v>Q1</v>
      </c>
      <c r="Q1634" s="2">
        <f ca="1">DATEDIF(Sheet1[[#This Row],[policy_start_date]],TODAY(),"D")</f>
        <v>924</v>
      </c>
      <c r="R1634" s="2">
        <f>YEAR(Sheet1[[#This Row],[policy_end_date]])</f>
        <v>2024</v>
      </c>
      <c r="S1634" s="2" t="str">
        <f>TEXT(Sheet1[[#This Row],[policy_end_date]],"mmm")</f>
        <v>May</v>
      </c>
      <c r="T1634" s="2" t="str">
        <f>IF(Sheet1[[#This Row],[status]]="Active","Active","Inactive")</f>
        <v>Inactive</v>
      </c>
      <c r="U1634" s="6">
        <f>Sheet1[[#This Row],[coverage_amount]]/Sheet1[[#This Row],[annual_premium]]</f>
        <v>16.068497922515817</v>
      </c>
    </row>
    <row r="1635" spans="1:21" x14ac:dyDescent="0.3">
      <c r="A1635" s="2" t="s">
        <v>3132</v>
      </c>
      <c r="B1635" s="2" t="s">
        <v>1474</v>
      </c>
      <c r="C1635" s="2" t="s">
        <v>11</v>
      </c>
      <c r="D1635" s="51">
        <v>811201.38</v>
      </c>
      <c r="E1635" s="51">
        <v>23723.200000000001</v>
      </c>
      <c r="F1635" s="1">
        <v>45160</v>
      </c>
      <c r="G1635" s="1">
        <v>45789</v>
      </c>
      <c r="H1635" s="2" t="s">
        <v>153</v>
      </c>
      <c r="I1635" s="2" t="s">
        <v>18</v>
      </c>
      <c r="J1635">
        <f>Sheet1[[#This Row],[policy_end_date]]-Sheet1[[#This Row],[policy_start_date]]</f>
        <v>629</v>
      </c>
      <c r="K1635" s="5">
        <f>(Sheet1[[#This Row],[policy_end_date]]-Sheet1[[#This Row],[policy_start_date]])/365</f>
        <v>1.7232876712328766</v>
      </c>
      <c r="L1635" s="2" t="str">
        <f>IF(Sheet1[[#This Row],[coverage_amount]]&lt;300000,"Low",IF(Sheet1[[#This Row],[coverage_amount]]&lt;700000,"Medium","High"))</f>
        <v>High</v>
      </c>
      <c r="M1635" s="2" t="str">
        <f>IF(Sheet1[[#This Row],[annual_premium]]&lt;15000,"Low",IF(Sheet1[[#This Row],[annual_premium]]&lt;35000,"Medium","High"))</f>
        <v>Medium</v>
      </c>
      <c r="N1635" s="2">
        <f>YEAR(Sheet1[[#This Row],[policy_start_date]])</f>
        <v>2023</v>
      </c>
      <c r="O1635" s="2" t="str">
        <f>TEXT(Sheet1[[#This Row],[policy_start_date]],"mmm")</f>
        <v>Aug</v>
      </c>
      <c r="P1635" s="2" t="str">
        <f>"Q"&amp;ROUNDUP(MONTH(Sheet1[[#This Row],[policy_start_date]])/3,0)</f>
        <v>Q3</v>
      </c>
      <c r="Q1635" s="2">
        <f ca="1">DATEDIF(Sheet1[[#This Row],[policy_start_date]],TODAY(),"D")</f>
        <v>1072</v>
      </c>
      <c r="R1635" s="2">
        <f>YEAR(Sheet1[[#This Row],[policy_end_date]])</f>
        <v>2025</v>
      </c>
      <c r="S1635" s="2" t="str">
        <f>TEXT(Sheet1[[#This Row],[policy_end_date]],"mmm")</f>
        <v>May</v>
      </c>
      <c r="T1635" s="2" t="str">
        <f>IF(Sheet1[[#This Row],[status]]="Active","Active","Inactive")</f>
        <v>Inactive</v>
      </c>
      <c r="U1635" s="6">
        <f>Sheet1[[#This Row],[coverage_amount]]/Sheet1[[#This Row],[annual_premium]]</f>
        <v>34.19443329736292</v>
      </c>
    </row>
    <row r="1636" spans="1:21" x14ac:dyDescent="0.3">
      <c r="A1636" s="2" t="s">
        <v>3133</v>
      </c>
      <c r="B1636" s="2" t="s">
        <v>2068</v>
      </c>
      <c r="C1636" s="2" t="s">
        <v>27</v>
      </c>
      <c r="D1636" s="51">
        <v>635460.18999999994</v>
      </c>
      <c r="E1636" s="51">
        <v>38881.06</v>
      </c>
      <c r="F1636" s="1">
        <v>45431</v>
      </c>
      <c r="G1636" s="1">
        <v>45769</v>
      </c>
      <c r="H1636" s="2" t="s">
        <v>341</v>
      </c>
      <c r="I1636" s="2" t="s">
        <v>29</v>
      </c>
      <c r="J1636">
        <f>Sheet1[[#This Row],[policy_end_date]]-Sheet1[[#This Row],[policy_start_date]]</f>
        <v>338</v>
      </c>
      <c r="K1636" s="5">
        <f>(Sheet1[[#This Row],[policy_end_date]]-Sheet1[[#This Row],[policy_start_date]])/365</f>
        <v>0.92602739726027394</v>
      </c>
      <c r="L1636" s="2" t="str">
        <f>IF(Sheet1[[#This Row],[coverage_amount]]&lt;300000,"Low",IF(Sheet1[[#This Row],[coverage_amount]]&lt;700000,"Medium","High"))</f>
        <v>Medium</v>
      </c>
      <c r="M1636" s="2" t="str">
        <f>IF(Sheet1[[#This Row],[annual_premium]]&lt;15000,"Low",IF(Sheet1[[#This Row],[annual_premium]]&lt;35000,"Medium","High"))</f>
        <v>High</v>
      </c>
      <c r="N1636" s="2">
        <f>YEAR(Sheet1[[#This Row],[policy_start_date]])</f>
        <v>2024</v>
      </c>
      <c r="O1636" s="2" t="str">
        <f>TEXT(Sheet1[[#This Row],[policy_start_date]],"mmm")</f>
        <v>May</v>
      </c>
      <c r="P1636" s="2" t="str">
        <f>"Q"&amp;ROUNDUP(MONTH(Sheet1[[#This Row],[policy_start_date]])/3,0)</f>
        <v>Q2</v>
      </c>
      <c r="Q1636" s="2">
        <f ca="1">DATEDIF(Sheet1[[#This Row],[policy_start_date]],TODAY(),"D")</f>
        <v>801</v>
      </c>
      <c r="R1636" s="2">
        <f>YEAR(Sheet1[[#This Row],[policy_end_date]])</f>
        <v>2025</v>
      </c>
      <c r="S1636" s="2" t="str">
        <f>TEXT(Sheet1[[#This Row],[policy_end_date]],"mmm")</f>
        <v>Apr</v>
      </c>
      <c r="T1636" s="2" t="str">
        <f>IF(Sheet1[[#This Row],[status]]="Active","Active","Inactive")</f>
        <v>Inactive</v>
      </c>
      <c r="U1636" s="6">
        <f>Sheet1[[#This Row],[coverage_amount]]/Sheet1[[#This Row],[annual_premium]]</f>
        <v>16.343695105020284</v>
      </c>
    </row>
    <row r="1637" spans="1:21" x14ac:dyDescent="0.3">
      <c r="A1637" s="2" t="s">
        <v>3134</v>
      </c>
      <c r="B1637" s="2" t="s">
        <v>373</v>
      </c>
      <c r="C1637" s="2" t="s">
        <v>27</v>
      </c>
      <c r="D1637" s="51">
        <v>725650.36</v>
      </c>
      <c r="E1637" s="51">
        <v>47141.279999999999</v>
      </c>
      <c r="F1637" s="1">
        <v>45445</v>
      </c>
      <c r="G1637" s="1">
        <v>45830</v>
      </c>
      <c r="H1637" s="2" t="s">
        <v>1296</v>
      </c>
      <c r="I1637" s="2" t="s">
        <v>29</v>
      </c>
      <c r="J1637">
        <f>Sheet1[[#This Row],[policy_end_date]]-Sheet1[[#This Row],[policy_start_date]]</f>
        <v>385</v>
      </c>
      <c r="K1637" s="5">
        <f>(Sheet1[[#This Row],[policy_end_date]]-Sheet1[[#This Row],[policy_start_date]])/365</f>
        <v>1.0547945205479452</v>
      </c>
      <c r="L1637" s="2" t="str">
        <f>IF(Sheet1[[#This Row],[coverage_amount]]&lt;300000,"Low",IF(Sheet1[[#This Row],[coverage_amount]]&lt;700000,"Medium","High"))</f>
        <v>High</v>
      </c>
      <c r="M1637" s="2" t="str">
        <f>IF(Sheet1[[#This Row],[annual_premium]]&lt;15000,"Low",IF(Sheet1[[#This Row],[annual_premium]]&lt;35000,"Medium","High"))</f>
        <v>High</v>
      </c>
      <c r="N1637" s="2">
        <f>YEAR(Sheet1[[#This Row],[policy_start_date]])</f>
        <v>2024</v>
      </c>
      <c r="O1637" s="2" t="str">
        <f>TEXT(Sheet1[[#This Row],[policy_start_date]],"mmm")</f>
        <v>Jun</v>
      </c>
      <c r="P1637" s="2" t="str">
        <f>"Q"&amp;ROUNDUP(MONTH(Sheet1[[#This Row],[policy_start_date]])/3,0)</f>
        <v>Q2</v>
      </c>
      <c r="Q1637" s="2">
        <f ca="1">DATEDIF(Sheet1[[#This Row],[policy_start_date]],TODAY(),"D")</f>
        <v>787</v>
      </c>
      <c r="R1637" s="2">
        <f>YEAR(Sheet1[[#This Row],[policy_end_date]])</f>
        <v>2025</v>
      </c>
      <c r="S1637" s="2" t="str">
        <f>TEXT(Sheet1[[#This Row],[policy_end_date]],"mmm")</f>
        <v>Jun</v>
      </c>
      <c r="T1637" s="2" t="str">
        <f>IF(Sheet1[[#This Row],[status]]="Active","Active","Inactive")</f>
        <v>Inactive</v>
      </c>
      <c r="U1637" s="6">
        <f>Sheet1[[#This Row],[coverage_amount]]/Sheet1[[#This Row],[annual_premium]]</f>
        <v>15.393098363048267</v>
      </c>
    </row>
    <row r="1638" spans="1:21" x14ac:dyDescent="0.3">
      <c r="A1638" s="2" t="s">
        <v>3135</v>
      </c>
      <c r="B1638" s="2" t="s">
        <v>899</v>
      </c>
      <c r="C1638" s="2" t="s">
        <v>27</v>
      </c>
      <c r="D1638" s="51">
        <v>794834.4</v>
      </c>
      <c r="E1638" s="51">
        <v>19789.169999999998</v>
      </c>
      <c r="F1638" s="1">
        <v>44795</v>
      </c>
      <c r="G1638" s="1">
        <v>44971</v>
      </c>
      <c r="H1638" s="2" t="s">
        <v>28</v>
      </c>
      <c r="I1638" s="2" t="s">
        <v>18</v>
      </c>
      <c r="J1638">
        <f>Sheet1[[#This Row],[policy_end_date]]-Sheet1[[#This Row],[policy_start_date]]</f>
        <v>176</v>
      </c>
      <c r="K1638" s="5">
        <f>(Sheet1[[#This Row],[policy_end_date]]-Sheet1[[#This Row],[policy_start_date]])/365</f>
        <v>0.48219178082191783</v>
      </c>
      <c r="L1638" s="2" t="str">
        <f>IF(Sheet1[[#This Row],[coverage_amount]]&lt;300000,"Low",IF(Sheet1[[#This Row],[coverage_amount]]&lt;700000,"Medium","High"))</f>
        <v>High</v>
      </c>
      <c r="M1638" s="2" t="str">
        <f>IF(Sheet1[[#This Row],[annual_premium]]&lt;15000,"Low",IF(Sheet1[[#This Row],[annual_premium]]&lt;35000,"Medium","High"))</f>
        <v>Medium</v>
      </c>
      <c r="N1638" s="2">
        <f>YEAR(Sheet1[[#This Row],[policy_start_date]])</f>
        <v>2022</v>
      </c>
      <c r="O1638" s="2" t="str">
        <f>TEXT(Sheet1[[#This Row],[policy_start_date]],"mmm")</f>
        <v>Aug</v>
      </c>
      <c r="P1638" s="2" t="str">
        <f>"Q"&amp;ROUNDUP(MONTH(Sheet1[[#This Row],[policy_start_date]])/3,0)</f>
        <v>Q3</v>
      </c>
      <c r="Q1638" s="2">
        <f ca="1">DATEDIF(Sheet1[[#This Row],[policy_start_date]],TODAY(),"D")</f>
        <v>1437</v>
      </c>
      <c r="R1638" s="2">
        <f>YEAR(Sheet1[[#This Row],[policy_end_date]])</f>
        <v>2023</v>
      </c>
      <c r="S1638" s="2" t="str">
        <f>TEXT(Sheet1[[#This Row],[policy_end_date]],"mmm")</f>
        <v>Feb</v>
      </c>
      <c r="T1638" s="2" t="str">
        <f>IF(Sheet1[[#This Row],[status]]="Active","Active","Inactive")</f>
        <v>Inactive</v>
      </c>
      <c r="U1638" s="6">
        <f>Sheet1[[#This Row],[coverage_amount]]/Sheet1[[#This Row],[annual_premium]]</f>
        <v>40.165120619005251</v>
      </c>
    </row>
    <row r="1639" spans="1:21" x14ac:dyDescent="0.3">
      <c r="A1639" s="2" t="s">
        <v>3136</v>
      </c>
      <c r="B1639" s="2" t="s">
        <v>3004</v>
      </c>
      <c r="C1639" s="2" t="s">
        <v>39</v>
      </c>
      <c r="D1639" s="51">
        <v>542067.81000000006</v>
      </c>
      <c r="E1639" s="51">
        <v>23194.09</v>
      </c>
      <c r="F1639" s="1">
        <v>45134</v>
      </c>
      <c r="G1639" s="1">
        <v>45446</v>
      </c>
      <c r="H1639" s="2" t="s">
        <v>698</v>
      </c>
      <c r="I1639" s="2" t="s">
        <v>18</v>
      </c>
      <c r="J1639">
        <f>Sheet1[[#This Row],[policy_end_date]]-Sheet1[[#This Row],[policy_start_date]]</f>
        <v>312</v>
      </c>
      <c r="K1639" s="5">
        <f>(Sheet1[[#This Row],[policy_end_date]]-Sheet1[[#This Row],[policy_start_date]])/365</f>
        <v>0.85479452054794525</v>
      </c>
      <c r="L1639" s="2" t="str">
        <f>IF(Sheet1[[#This Row],[coverage_amount]]&lt;300000,"Low",IF(Sheet1[[#This Row],[coverage_amount]]&lt;700000,"Medium","High"))</f>
        <v>Medium</v>
      </c>
      <c r="M1639" s="2" t="str">
        <f>IF(Sheet1[[#This Row],[annual_premium]]&lt;15000,"Low",IF(Sheet1[[#This Row],[annual_premium]]&lt;35000,"Medium","High"))</f>
        <v>Medium</v>
      </c>
      <c r="N1639" s="2">
        <f>YEAR(Sheet1[[#This Row],[policy_start_date]])</f>
        <v>2023</v>
      </c>
      <c r="O1639" s="2" t="str">
        <f>TEXT(Sheet1[[#This Row],[policy_start_date]],"mmm")</f>
        <v>Jul</v>
      </c>
      <c r="P1639" s="2" t="str">
        <f>"Q"&amp;ROUNDUP(MONTH(Sheet1[[#This Row],[policy_start_date]])/3,0)</f>
        <v>Q3</v>
      </c>
      <c r="Q1639" s="2">
        <f ca="1">DATEDIF(Sheet1[[#This Row],[policy_start_date]],TODAY(),"D")</f>
        <v>1098</v>
      </c>
      <c r="R1639" s="2">
        <f>YEAR(Sheet1[[#This Row],[policy_end_date]])</f>
        <v>2024</v>
      </c>
      <c r="S1639" s="2" t="str">
        <f>TEXT(Sheet1[[#This Row],[policy_end_date]],"mmm")</f>
        <v>Jun</v>
      </c>
      <c r="T1639" s="2" t="str">
        <f>IF(Sheet1[[#This Row],[status]]="Active","Active","Inactive")</f>
        <v>Inactive</v>
      </c>
      <c r="U1639" s="6">
        <f>Sheet1[[#This Row],[coverage_amount]]/Sheet1[[#This Row],[annual_premium]]</f>
        <v>23.37094535720091</v>
      </c>
    </row>
    <row r="1640" spans="1:21" x14ac:dyDescent="0.3">
      <c r="A1640" s="2" t="s">
        <v>3137</v>
      </c>
      <c r="B1640" s="2" t="s">
        <v>3040</v>
      </c>
      <c r="C1640" s="2" t="s">
        <v>39</v>
      </c>
      <c r="D1640" s="51">
        <v>825237.06</v>
      </c>
      <c r="E1640" s="51">
        <v>39537.94</v>
      </c>
      <c r="F1640" s="1">
        <v>44829</v>
      </c>
      <c r="G1640" s="1">
        <v>45769</v>
      </c>
      <c r="H1640" s="2" t="s">
        <v>1140</v>
      </c>
      <c r="I1640" s="2" t="s">
        <v>13</v>
      </c>
      <c r="J1640">
        <f>Sheet1[[#This Row],[policy_end_date]]-Sheet1[[#This Row],[policy_start_date]]</f>
        <v>940</v>
      </c>
      <c r="K1640" s="5">
        <f>(Sheet1[[#This Row],[policy_end_date]]-Sheet1[[#This Row],[policy_start_date]])/365</f>
        <v>2.5753424657534247</v>
      </c>
      <c r="L1640" s="2" t="str">
        <f>IF(Sheet1[[#This Row],[coverage_amount]]&lt;300000,"Low",IF(Sheet1[[#This Row],[coverage_amount]]&lt;700000,"Medium","High"))</f>
        <v>High</v>
      </c>
      <c r="M1640" s="2" t="str">
        <f>IF(Sheet1[[#This Row],[annual_premium]]&lt;15000,"Low",IF(Sheet1[[#This Row],[annual_premium]]&lt;35000,"Medium","High"))</f>
        <v>High</v>
      </c>
      <c r="N1640" s="2">
        <f>YEAR(Sheet1[[#This Row],[policy_start_date]])</f>
        <v>2022</v>
      </c>
      <c r="O1640" s="2" t="str">
        <f>TEXT(Sheet1[[#This Row],[policy_start_date]],"mmm")</f>
        <v>Sep</v>
      </c>
      <c r="P1640" s="2" t="str">
        <f>"Q"&amp;ROUNDUP(MONTH(Sheet1[[#This Row],[policy_start_date]])/3,0)</f>
        <v>Q3</v>
      </c>
      <c r="Q1640" s="2">
        <f ca="1">DATEDIF(Sheet1[[#This Row],[policy_start_date]],TODAY(),"D")</f>
        <v>1403</v>
      </c>
      <c r="R1640" s="2">
        <f>YEAR(Sheet1[[#This Row],[policy_end_date]])</f>
        <v>2025</v>
      </c>
      <c r="S1640" s="2" t="str">
        <f>TEXT(Sheet1[[#This Row],[policy_end_date]],"mmm")</f>
        <v>Apr</v>
      </c>
      <c r="T1640" s="2" t="str">
        <f>IF(Sheet1[[#This Row],[status]]="Active","Active","Inactive")</f>
        <v>Active</v>
      </c>
      <c r="U1640" s="6">
        <f>Sheet1[[#This Row],[coverage_amount]]/Sheet1[[#This Row],[annual_premium]]</f>
        <v>20.872029751676489</v>
      </c>
    </row>
    <row r="1641" spans="1:21" x14ac:dyDescent="0.3">
      <c r="A1641" s="2" t="s">
        <v>3138</v>
      </c>
      <c r="B1641" s="2" t="s">
        <v>3139</v>
      </c>
      <c r="C1641" s="2" t="s">
        <v>11</v>
      </c>
      <c r="D1641" s="51">
        <v>378560.03</v>
      </c>
      <c r="E1641" s="51">
        <v>37091.769999999997</v>
      </c>
      <c r="F1641" s="1">
        <v>44837</v>
      </c>
      <c r="G1641" s="1">
        <v>45339</v>
      </c>
      <c r="H1641" s="2" t="s">
        <v>980</v>
      </c>
      <c r="I1641" s="2" t="s">
        <v>29</v>
      </c>
      <c r="J1641">
        <f>Sheet1[[#This Row],[policy_end_date]]-Sheet1[[#This Row],[policy_start_date]]</f>
        <v>502</v>
      </c>
      <c r="K1641" s="5">
        <f>(Sheet1[[#This Row],[policy_end_date]]-Sheet1[[#This Row],[policy_start_date]])/365</f>
        <v>1.3753424657534246</v>
      </c>
      <c r="L1641" s="2" t="str">
        <f>IF(Sheet1[[#This Row],[coverage_amount]]&lt;300000,"Low",IF(Sheet1[[#This Row],[coverage_amount]]&lt;700000,"Medium","High"))</f>
        <v>Medium</v>
      </c>
      <c r="M1641" s="2" t="str">
        <f>IF(Sheet1[[#This Row],[annual_premium]]&lt;15000,"Low",IF(Sheet1[[#This Row],[annual_premium]]&lt;35000,"Medium","High"))</f>
        <v>High</v>
      </c>
      <c r="N1641" s="2">
        <f>YEAR(Sheet1[[#This Row],[policy_start_date]])</f>
        <v>2022</v>
      </c>
      <c r="O1641" s="2" t="str">
        <f>TEXT(Sheet1[[#This Row],[policy_start_date]],"mmm")</f>
        <v>Oct</v>
      </c>
      <c r="P1641" s="2" t="str">
        <f>"Q"&amp;ROUNDUP(MONTH(Sheet1[[#This Row],[policy_start_date]])/3,0)</f>
        <v>Q4</v>
      </c>
      <c r="Q1641" s="2">
        <f ca="1">DATEDIF(Sheet1[[#This Row],[policy_start_date]],TODAY(),"D")</f>
        <v>1395</v>
      </c>
      <c r="R1641" s="2">
        <f>YEAR(Sheet1[[#This Row],[policy_end_date]])</f>
        <v>2024</v>
      </c>
      <c r="S1641" s="2" t="str">
        <f>TEXT(Sheet1[[#This Row],[policy_end_date]],"mmm")</f>
        <v>Feb</v>
      </c>
      <c r="T1641" s="2" t="str">
        <f>IF(Sheet1[[#This Row],[status]]="Active","Active","Inactive")</f>
        <v>Inactive</v>
      </c>
      <c r="U1641" s="6">
        <f>Sheet1[[#This Row],[coverage_amount]]/Sheet1[[#This Row],[annual_premium]]</f>
        <v>10.206038428470793</v>
      </c>
    </row>
    <row r="1642" spans="1:21" x14ac:dyDescent="0.3">
      <c r="A1642" s="2" t="s">
        <v>3140</v>
      </c>
      <c r="B1642" s="2" t="s">
        <v>3141</v>
      </c>
      <c r="C1642" s="2" t="s">
        <v>39</v>
      </c>
      <c r="D1642" s="51">
        <v>533414.56000000006</v>
      </c>
      <c r="E1642" s="51">
        <v>34228.29</v>
      </c>
      <c r="F1642" s="1">
        <v>44616</v>
      </c>
      <c r="G1642" s="1">
        <v>45318</v>
      </c>
      <c r="H1642" s="2" t="s">
        <v>798</v>
      </c>
      <c r="I1642" s="2" t="s">
        <v>29</v>
      </c>
      <c r="J1642">
        <f>Sheet1[[#This Row],[policy_end_date]]-Sheet1[[#This Row],[policy_start_date]]</f>
        <v>702</v>
      </c>
      <c r="K1642" s="5">
        <f>(Sheet1[[#This Row],[policy_end_date]]-Sheet1[[#This Row],[policy_start_date]])/365</f>
        <v>1.9232876712328768</v>
      </c>
      <c r="L1642" s="2" t="str">
        <f>IF(Sheet1[[#This Row],[coverage_amount]]&lt;300000,"Low",IF(Sheet1[[#This Row],[coverage_amount]]&lt;700000,"Medium","High"))</f>
        <v>Medium</v>
      </c>
      <c r="M1642" s="2" t="str">
        <f>IF(Sheet1[[#This Row],[annual_premium]]&lt;15000,"Low",IF(Sheet1[[#This Row],[annual_premium]]&lt;35000,"Medium","High"))</f>
        <v>Medium</v>
      </c>
      <c r="N1642" s="2">
        <f>YEAR(Sheet1[[#This Row],[policy_start_date]])</f>
        <v>2022</v>
      </c>
      <c r="O1642" s="2" t="str">
        <f>TEXT(Sheet1[[#This Row],[policy_start_date]],"mmm")</f>
        <v>Feb</v>
      </c>
      <c r="P1642" s="2" t="str">
        <f>"Q"&amp;ROUNDUP(MONTH(Sheet1[[#This Row],[policy_start_date]])/3,0)</f>
        <v>Q1</v>
      </c>
      <c r="Q1642" s="2">
        <f ca="1">DATEDIF(Sheet1[[#This Row],[policy_start_date]],TODAY(),"D")</f>
        <v>1616</v>
      </c>
      <c r="R1642" s="2">
        <f>YEAR(Sheet1[[#This Row],[policy_end_date]])</f>
        <v>2024</v>
      </c>
      <c r="S1642" s="2" t="str">
        <f>TEXT(Sheet1[[#This Row],[policy_end_date]],"mmm")</f>
        <v>Jan</v>
      </c>
      <c r="T1642" s="2" t="str">
        <f>IF(Sheet1[[#This Row],[status]]="Active","Active","Inactive")</f>
        <v>Inactive</v>
      </c>
      <c r="U1642" s="6">
        <f>Sheet1[[#This Row],[coverage_amount]]/Sheet1[[#This Row],[annual_premium]]</f>
        <v>15.584025962150024</v>
      </c>
    </row>
    <row r="1643" spans="1:21" x14ac:dyDescent="0.3">
      <c r="A1643" s="2" t="s">
        <v>3142</v>
      </c>
      <c r="B1643" s="2" t="s">
        <v>3143</v>
      </c>
      <c r="C1643" s="2" t="s">
        <v>27</v>
      </c>
      <c r="D1643" s="51">
        <v>456626.33</v>
      </c>
      <c r="E1643" s="51">
        <v>16735.14</v>
      </c>
      <c r="F1643" s="1">
        <v>44964</v>
      </c>
      <c r="G1643" s="1">
        <v>45094</v>
      </c>
      <c r="H1643" s="2" t="s">
        <v>55</v>
      </c>
      <c r="I1643" s="2" t="s">
        <v>13</v>
      </c>
      <c r="J1643">
        <f>Sheet1[[#This Row],[policy_end_date]]-Sheet1[[#This Row],[policy_start_date]]</f>
        <v>130</v>
      </c>
      <c r="K1643" s="5">
        <f>(Sheet1[[#This Row],[policy_end_date]]-Sheet1[[#This Row],[policy_start_date]])/365</f>
        <v>0.35616438356164382</v>
      </c>
      <c r="L1643" s="2" t="str">
        <f>IF(Sheet1[[#This Row],[coverage_amount]]&lt;300000,"Low",IF(Sheet1[[#This Row],[coverage_amount]]&lt;700000,"Medium","High"))</f>
        <v>Medium</v>
      </c>
      <c r="M1643" s="2" t="str">
        <f>IF(Sheet1[[#This Row],[annual_premium]]&lt;15000,"Low",IF(Sheet1[[#This Row],[annual_premium]]&lt;35000,"Medium","High"))</f>
        <v>Medium</v>
      </c>
      <c r="N1643" s="2">
        <f>YEAR(Sheet1[[#This Row],[policy_start_date]])</f>
        <v>2023</v>
      </c>
      <c r="O1643" s="2" t="str">
        <f>TEXT(Sheet1[[#This Row],[policy_start_date]],"mmm")</f>
        <v>Feb</v>
      </c>
      <c r="P1643" s="2" t="str">
        <f>"Q"&amp;ROUNDUP(MONTH(Sheet1[[#This Row],[policy_start_date]])/3,0)</f>
        <v>Q1</v>
      </c>
      <c r="Q1643" s="2">
        <f ca="1">DATEDIF(Sheet1[[#This Row],[policy_start_date]],TODAY(),"D")</f>
        <v>1268</v>
      </c>
      <c r="R1643" s="2">
        <f>YEAR(Sheet1[[#This Row],[policy_end_date]])</f>
        <v>2023</v>
      </c>
      <c r="S1643" s="2" t="str">
        <f>TEXT(Sheet1[[#This Row],[policy_end_date]],"mmm")</f>
        <v>Jun</v>
      </c>
      <c r="T1643" s="2" t="str">
        <f>IF(Sheet1[[#This Row],[status]]="Active","Active","Inactive")</f>
        <v>Active</v>
      </c>
      <c r="U1643" s="6">
        <f>Sheet1[[#This Row],[coverage_amount]]/Sheet1[[#This Row],[annual_premium]]</f>
        <v>27.28548013341986</v>
      </c>
    </row>
    <row r="1644" spans="1:21" x14ac:dyDescent="0.3">
      <c r="A1644" s="2" t="s">
        <v>3144</v>
      </c>
      <c r="B1644" s="2" t="s">
        <v>1770</v>
      </c>
      <c r="C1644" s="2" t="s">
        <v>11</v>
      </c>
      <c r="D1644" s="51">
        <v>445942.01</v>
      </c>
      <c r="E1644" s="51">
        <v>26657.89</v>
      </c>
      <c r="F1644" s="1">
        <v>44414</v>
      </c>
      <c r="G1644" s="1">
        <v>44755</v>
      </c>
      <c r="H1644" s="2" t="s">
        <v>52</v>
      </c>
      <c r="I1644" s="2" t="s">
        <v>18</v>
      </c>
      <c r="J1644">
        <f>Sheet1[[#This Row],[policy_end_date]]-Sheet1[[#This Row],[policy_start_date]]</f>
        <v>341</v>
      </c>
      <c r="K1644" s="5">
        <f>(Sheet1[[#This Row],[policy_end_date]]-Sheet1[[#This Row],[policy_start_date]])/365</f>
        <v>0.9342465753424658</v>
      </c>
      <c r="L1644" s="2" t="str">
        <f>IF(Sheet1[[#This Row],[coverage_amount]]&lt;300000,"Low",IF(Sheet1[[#This Row],[coverage_amount]]&lt;700000,"Medium","High"))</f>
        <v>Medium</v>
      </c>
      <c r="M1644" s="2" t="str">
        <f>IF(Sheet1[[#This Row],[annual_premium]]&lt;15000,"Low",IF(Sheet1[[#This Row],[annual_premium]]&lt;35000,"Medium","High"))</f>
        <v>Medium</v>
      </c>
      <c r="N1644" s="2">
        <f>YEAR(Sheet1[[#This Row],[policy_start_date]])</f>
        <v>2021</v>
      </c>
      <c r="O1644" s="2" t="str">
        <f>TEXT(Sheet1[[#This Row],[policy_start_date]],"mmm")</f>
        <v>Aug</v>
      </c>
      <c r="P1644" s="2" t="str">
        <f>"Q"&amp;ROUNDUP(MONTH(Sheet1[[#This Row],[policy_start_date]])/3,0)</f>
        <v>Q3</v>
      </c>
      <c r="Q1644" s="2">
        <f ca="1">DATEDIF(Sheet1[[#This Row],[policy_start_date]],TODAY(),"D")</f>
        <v>1818</v>
      </c>
      <c r="R1644" s="2">
        <f>YEAR(Sheet1[[#This Row],[policy_end_date]])</f>
        <v>2022</v>
      </c>
      <c r="S1644" s="2" t="str">
        <f>TEXT(Sheet1[[#This Row],[policy_end_date]],"mmm")</f>
        <v>Jul</v>
      </c>
      <c r="T1644" s="2" t="str">
        <f>IF(Sheet1[[#This Row],[status]]="Active","Active","Inactive")</f>
        <v>Inactive</v>
      </c>
      <c r="U1644" s="6">
        <f>Sheet1[[#This Row],[coverage_amount]]/Sheet1[[#This Row],[annual_premium]]</f>
        <v>16.728331086969</v>
      </c>
    </row>
    <row r="1645" spans="1:21" x14ac:dyDescent="0.3">
      <c r="A1645" s="2" t="s">
        <v>3145</v>
      </c>
      <c r="B1645" s="2" t="s">
        <v>155</v>
      </c>
      <c r="C1645" s="2" t="s">
        <v>16</v>
      </c>
      <c r="D1645" s="51">
        <v>256745.36</v>
      </c>
      <c r="E1645" s="51">
        <v>33758.42</v>
      </c>
      <c r="F1645" s="1">
        <v>45205</v>
      </c>
      <c r="G1645" s="1">
        <v>45545</v>
      </c>
      <c r="H1645" s="2" t="s">
        <v>90</v>
      </c>
      <c r="I1645" s="2" t="s">
        <v>18</v>
      </c>
      <c r="J1645">
        <f>Sheet1[[#This Row],[policy_end_date]]-Sheet1[[#This Row],[policy_start_date]]</f>
        <v>340</v>
      </c>
      <c r="K1645" s="5">
        <f>(Sheet1[[#This Row],[policy_end_date]]-Sheet1[[#This Row],[policy_start_date]])/365</f>
        <v>0.93150684931506844</v>
      </c>
      <c r="L1645" s="2" t="str">
        <f>IF(Sheet1[[#This Row],[coverage_amount]]&lt;300000,"Low",IF(Sheet1[[#This Row],[coverage_amount]]&lt;700000,"Medium","High"))</f>
        <v>Low</v>
      </c>
      <c r="M1645" s="2" t="str">
        <f>IF(Sheet1[[#This Row],[annual_premium]]&lt;15000,"Low",IF(Sheet1[[#This Row],[annual_premium]]&lt;35000,"Medium","High"))</f>
        <v>Medium</v>
      </c>
      <c r="N1645" s="2">
        <f>YEAR(Sheet1[[#This Row],[policy_start_date]])</f>
        <v>2023</v>
      </c>
      <c r="O1645" s="2" t="str">
        <f>TEXT(Sheet1[[#This Row],[policy_start_date]],"mmm")</f>
        <v>Oct</v>
      </c>
      <c r="P1645" s="2" t="str">
        <f>"Q"&amp;ROUNDUP(MONTH(Sheet1[[#This Row],[policy_start_date]])/3,0)</f>
        <v>Q4</v>
      </c>
      <c r="Q1645" s="2">
        <f ca="1">DATEDIF(Sheet1[[#This Row],[policy_start_date]],TODAY(),"D")</f>
        <v>1027</v>
      </c>
      <c r="R1645" s="2">
        <f>YEAR(Sheet1[[#This Row],[policy_end_date]])</f>
        <v>2024</v>
      </c>
      <c r="S1645" s="2" t="str">
        <f>TEXT(Sheet1[[#This Row],[policy_end_date]],"mmm")</f>
        <v>Sep</v>
      </c>
      <c r="T1645" s="2" t="str">
        <f>IF(Sheet1[[#This Row],[status]]="Active","Active","Inactive")</f>
        <v>Inactive</v>
      </c>
      <c r="U1645" s="6">
        <f>Sheet1[[#This Row],[coverage_amount]]/Sheet1[[#This Row],[annual_premium]]</f>
        <v>7.6053725263208412</v>
      </c>
    </row>
    <row r="1646" spans="1:21" x14ac:dyDescent="0.3">
      <c r="A1646" s="2" t="s">
        <v>3146</v>
      </c>
      <c r="B1646" s="2" t="s">
        <v>529</v>
      </c>
      <c r="C1646" s="2" t="s">
        <v>39</v>
      </c>
      <c r="D1646" s="51">
        <v>164752.54</v>
      </c>
      <c r="E1646" s="51">
        <v>49994.21</v>
      </c>
      <c r="F1646" s="1">
        <v>44705</v>
      </c>
      <c r="G1646" s="1">
        <v>45105</v>
      </c>
      <c r="H1646" s="2" t="s">
        <v>435</v>
      </c>
      <c r="I1646" s="2" t="s">
        <v>29</v>
      </c>
      <c r="J1646">
        <f>Sheet1[[#This Row],[policy_end_date]]-Sheet1[[#This Row],[policy_start_date]]</f>
        <v>400</v>
      </c>
      <c r="K1646" s="5">
        <f>(Sheet1[[#This Row],[policy_end_date]]-Sheet1[[#This Row],[policy_start_date]])/365</f>
        <v>1.095890410958904</v>
      </c>
      <c r="L1646" s="2" t="str">
        <f>IF(Sheet1[[#This Row],[coverage_amount]]&lt;300000,"Low",IF(Sheet1[[#This Row],[coverage_amount]]&lt;700000,"Medium","High"))</f>
        <v>Low</v>
      </c>
      <c r="M1646" s="2" t="str">
        <f>IF(Sheet1[[#This Row],[annual_premium]]&lt;15000,"Low",IF(Sheet1[[#This Row],[annual_premium]]&lt;35000,"Medium","High"))</f>
        <v>High</v>
      </c>
      <c r="N1646" s="2">
        <f>YEAR(Sheet1[[#This Row],[policy_start_date]])</f>
        <v>2022</v>
      </c>
      <c r="O1646" s="2" t="str">
        <f>TEXT(Sheet1[[#This Row],[policy_start_date]],"mmm")</f>
        <v>May</v>
      </c>
      <c r="P1646" s="2" t="str">
        <f>"Q"&amp;ROUNDUP(MONTH(Sheet1[[#This Row],[policy_start_date]])/3,0)</f>
        <v>Q2</v>
      </c>
      <c r="Q1646" s="2">
        <f ca="1">DATEDIF(Sheet1[[#This Row],[policy_start_date]],TODAY(),"D")</f>
        <v>1527</v>
      </c>
      <c r="R1646" s="2">
        <f>YEAR(Sheet1[[#This Row],[policy_end_date]])</f>
        <v>2023</v>
      </c>
      <c r="S1646" s="2" t="str">
        <f>TEXT(Sheet1[[#This Row],[policy_end_date]],"mmm")</f>
        <v>Jun</v>
      </c>
      <c r="T1646" s="2" t="str">
        <f>IF(Sheet1[[#This Row],[status]]="Active","Active","Inactive")</f>
        <v>Inactive</v>
      </c>
      <c r="U1646" s="6">
        <f>Sheet1[[#This Row],[coverage_amount]]/Sheet1[[#This Row],[annual_premium]]</f>
        <v>3.2954324110732025</v>
      </c>
    </row>
    <row r="1647" spans="1:21" x14ac:dyDescent="0.3">
      <c r="A1647" s="2" t="s">
        <v>3147</v>
      </c>
      <c r="B1647" s="2" t="s">
        <v>2486</v>
      </c>
      <c r="C1647" s="2" t="s">
        <v>35</v>
      </c>
      <c r="D1647" s="51">
        <v>102689.13</v>
      </c>
      <c r="E1647" s="51">
        <v>45881.09</v>
      </c>
      <c r="F1647" s="1">
        <v>44283</v>
      </c>
      <c r="G1647" s="1">
        <v>44982</v>
      </c>
      <c r="H1647" s="2" t="s">
        <v>1183</v>
      </c>
      <c r="I1647" s="2" t="s">
        <v>13</v>
      </c>
      <c r="J1647">
        <f>Sheet1[[#This Row],[policy_end_date]]-Sheet1[[#This Row],[policy_start_date]]</f>
        <v>699</v>
      </c>
      <c r="K1647" s="5">
        <f>(Sheet1[[#This Row],[policy_end_date]]-Sheet1[[#This Row],[policy_start_date]])/365</f>
        <v>1.9150684931506849</v>
      </c>
      <c r="L1647" s="2" t="str">
        <f>IF(Sheet1[[#This Row],[coverage_amount]]&lt;300000,"Low",IF(Sheet1[[#This Row],[coverage_amount]]&lt;700000,"Medium","High"))</f>
        <v>Low</v>
      </c>
      <c r="M1647" s="2" t="str">
        <f>IF(Sheet1[[#This Row],[annual_premium]]&lt;15000,"Low",IF(Sheet1[[#This Row],[annual_premium]]&lt;35000,"Medium","High"))</f>
        <v>High</v>
      </c>
      <c r="N1647" s="2">
        <f>YEAR(Sheet1[[#This Row],[policy_start_date]])</f>
        <v>2021</v>
      </c>
      <c r="O1647" s="2" t="str">
        <f>TEXT(Sheet1[[#This Row],[policy_start_date]],"mmm")</f>
        <v>Mar</v>
      </c>
      <c r="P1647" s="2" t="str">
        <f>"Q"&amp;ROUNDUP(MONTH(Sheet1[[#This Row],[policy_start_date]])/3,0)</f>
        <v>Q1</v>
      </c>
      <c r="Q1647" s="2">
        <f ca="1">DATEDIF(Sheet1[[#This Row],[policy_start_date]],TODAY(),"D")</f>
        <v>1949</v>
      </c>
      <c r="R1647" s="2">
        <f>YEAR(Sheet1[[#This Row],[policy_end_date]])</f>
        <v>2023</v>
      </c>
      <c r="S1647" s="2" t="str">
        <f>TEXT(Sheet1[[#This Row],[policy_end_date]],"mmm")</f>
        <v>Feb</v>
      </c>
      <c r="T1647" s="2" t="str">
        <f>IF(Sheet1[[#This Row],[status]]="Active","Active","Inactive")</f>
        <v>Active</v>
      </c>
      <c r="U1647" s="6">
        <f>Sheet1[[#This Row],[coverage_amount]]/Sheet1[[#This Row],[annual_premium]]</f>
        <v>2.2381580298114105</v>
      </c>
    </row>
    <row r="1648" spans="1:21" x14ac:dyDescent="0.3">
      <c r="A1648" s="2" t="s">
        <v>3148</v>
      </c>
      <c r="B1648" s="2" t="s">
        <v>3149</v>
      </c>
      <c r="C1648" s="2" t="s">
        <v>39</v>
      </c>
      <c r="D1648" s="51">
        <v>648109.73</v>
      </c>
      <c r="E1648" s="51">
        <v>49043.31</v>
      </c>
      <c r="F1648" s="1">
        <v>44620</v>
      </c>
      <c r="G1648" s="1">
        <v>44771</v>
      </c>
      <c r="H1648" s="2" t="s">
        <v>49</v>
      </c>
      <c r="I1648" s="2" t="s">
        <v>13</v>
      </c>
      <c r="J1648">
        <f>Sheet1[[#This Row],[policy_end_date]]-Sheet1[[#This Row],[policy_start_date]]</f>
        <v>151</v>
      </c>
      <c r="K1648" s="5">
        <f>(Sheet1[[#This Row],[policy_end_date]]-Sheet1[[#This Row],[policy_start_date]])/365</f>
        <v>0.41369863013698632</v>
      </c>
      <c r="L1648" s="2" t="str">
        <f>IF(Sheet1[[#This Row],[coverage_amount]]&lt;300000,"Low",IF(Sheet1[[#This Row],[coverage_amount]]&lt;700000,"Medium","High"))</f>
        <v>Medium</v>
      </c>
      <c r="M1648" s="2" t="str">
        <f>IF(Sheet1[[#This Row],[annual_premium]]&lt;15000,"Low",IF(Sheet1[[#This Row],[annual_premium]]&lt;35000,"Medium","High"))</f>
        <v>High</v>
      </c>
      <c r="N1648" s="2">
        <f>YEAR(Sheet1[[#This Row],[policy_start_date]])</f>
        <v>2022</v>
      </c>
      <c r="O1648" s="2" t="str">
        <f>TEXT(Sheet1[[#This Row],[policy_start_date]],"mmm")</f>
        <v>Feb</v>
      </c>
      <c r="P1648" s="2" t="str">
        <f>"Q"&amp;ROUNDUP(MONTH(Sheet1[[#This Row],[policy_start_date]])/3,0)</f>
        <v>Q1</v>
      </c>
      <c r="Q1648" s="2">
        <f ca="1">DATEDIF(Sheet1[[#This Row],[policy_start_date]],TODAY(),"D")</f>
        <v>1612</v>
      </c>
      <c r="R1648" s="2">
        <f>YEAR(Sheet1[[#This Row],[policy_end_date]])</f>
        <v>2022</v>
      </c>
      <c r="S1648" s="2" t="str">
        <f>TEXT(Sheet1[[#This Row],[policy_end_date]],"mmm")</f>
        <v>Jul</v>
      </c>
      <c r="T1648" s="2" t="str">
        <f>IF(Sheet1[[#This Row],[status]]="Active","Active","Inactive")</f>
        <v>Active</v>
      </c>
      <c r="U1648" s="6">
        <f>Sheet1[[#This Row],[coverage_amount]]/Sheet1[[#This Row],[annual_premium]]</f>
        <v>13.215048698792964</v>
      </c>
    </row>
    <row r="1649" spans="1:21" x14ac:dyDescent="0.3">
      <c r="A1649" s="2" t="s">
        <v>3150</v>
      </c>
      <c r="B1649" s="2" t="s">
        <v>3151</v>
      </c>
      <c r="C1649" s="2" t="s">
        <v>27</v>
      </c>
      <c r="D1649" s="51">
        <v>606027.32999999996</v>
      </c>
      <c r="E1649" s="51">
        <v>49534.89</v>
      </c>
      <c r="F1649" s="1">
        <v>44560</v>
      </c>
      <c r="G1649" s="1">
        <v>44953</v>
      </c>
      <c r="H1649" s="2" t="s">
        <v>1662</v>
      </c>
      <c r="I1649" s="2" t="s">
        <v>29</v>
      </c>
      <c r="J1649">
        <f>Sheet1[[#This Row],[policy_end_date]]-Sheet1[[#This Row],[policy_start_date]]</f>
        <v>393</v>
      </c>
      <c r="K1649" s="5">
        <f>(Sheet1[[#This Row],[policy_end_date]]-Sheet1[[#This Row],[policy_start_date]])/365</f>
        <v>1.0767123287671232</v>
      </c>
      <c r="L1649" s="2" t="str">
        <f>IF(Sheet1[[#This Row],[coverage_amount]]&lt;300000,"Low",IF(Sheet1[[#This Row],[coverage_amount]]&lt;700000,"Medium","High"))</f>
        <v>Medium</v>
      </c>
      <c r="M1649" s="2" t="str">
        <f>IF(Sheet1[[#This Row],[annual_premium]]&lt;15000,"Low",IF(Sheet1[[#This Row],[annual_premium]]&lt;35000,"Medium","High"))</f>
        <v>High</v>
      </c>
      <c r="N1649" s="2">
        <f>YEAR(Sheet1[[#This Row],[policy_start_date]])</f>
        <v>2021</v>
      </c>
      <c r="O1649" s="2" t="str">
        <f>TEXT(Sheet1[[#This Row],[policy_start_date]],"mmm")</f>
        <v>Dec</v>
      </c>
      <c r="P1649" s="2" t="str">
        <f>"Q"&amp;ROUNDUP(MONTH(Sheet1[[#This Row],[policy_start_date]])/3,0)</f>
        <v>Q4</v>
      </c>
      <c r="Q1649" s="2">
        <f ca="1">DATEDIF(Sheet1[[#This Row],[policy_start_date]],TODAY(),"D")</f>
        <v>1672</v>
      </c>
      <c r="R1649" s="2">
        <f>YEAR(Sheet1[[#This Row],[policy_end_date]])</f>
        <v>2023</v>
      </c>
      <c r="S1649" s="2" t="str">
        <f>TEXT(Sheet1[[#This Row],[policy_end_date]],"mmm")</f>
        <v>Jan</v>
      </c>
      <c r="T1649" s="2" t="str">
        <f>IF(Sheet1[[#This Row],[status]]="Active","Active","Inactive")</f>
        <v>Inactive</v>
      </c>
      <c r="U1649" s="6">
        <f>Sheet1[[#This Row],[coverage_amount]]/Sheet1[[#This Row],[annual_premium]]</f>
        <v>12.234352998462295</v>
      </c>
    </row>
    <row r="1650" spans="1:21" x14ac:dyDescent="0.3">
      <c r="A1650" s="2" t="s">
        <v>3152</v>
      </c>
      <c r="B1650" s="2" t="s">
        <v>2237</v>
      </c>
      <c r="C1650" s="2" t="s">
        <v>11</v>
      </c>
      <c r="D1650" s="51">
        <v>814094.04</v>
      </c>
      <c r="E1650" s="51">
        <v>38411.99</v>
      </c>
      <c r="F1650" s="1">
        <v>44786</v>
      </c>
      <c r="G1650" s="1">
        <v>44905</v>
      </c>
      <c r="H1650" s="2" t="s">
        <v>1140</v>
      </c>
      <c r="I1650" s="2" t="s">
        <v>13</v>
      </c>
      <c r="J1650">
        <f>Sheet1[[#This Row],[policy_end_date]]-Sheet1[[#This Row],[policy_start_date]]</f>
        <v>119</v>
      </c>
      <c r="K1650" s="5">
        <f>(Sheet1[[#This Row],[policy_end_date]]-Sheet1[[#This Row],[policy_start_date]])/365</f>
        <v>0.32602739726027397</v>
      </c>
      <c r="L1650" s="2" t="str">
        <f>IF(Sheet1[[#This Row],[coverage_amount]]&lt;300000,"Low",IF(Sheet1[[#This Row],[coverage_amount]]&lt;700000,"Medium","High"))</f>
        <v>High</v>
      </c>
      <c r="M1650" s="2" t="str">
        <f>IF(Sheet1[[#This Row],[annual_premium]]&lt;15000,"Low",IF(Sheet1[[#This Row],[annual_premium]]&lt;35000,"Medium","High"))</f>
        <v>High</v>
      </c>
      <c r="N1650" s="2">
        <f>YEAR(Sheet1[[#This Row],[policy_start_date]])</f>
        <v>2022</v>
      </c>
      <c r="O1650" s="2" t="str">
        <f>TEXT(Sheet1[[#This Row],[policy_start_date]],"mmm")</f>
        <v>Aug</v>
      </c>
      <c r="P1650" s="2" t="str">
        <f>"Q"&amp;ROUNDUP(MONTH(Sheet1[[#This Row],[policy_start_date]])/3,0)</f>
        <v>Q3</v>
      </c>
      <c r="Q1650" s="2">
        <f ca="1">DATEDIF(Sheet1[[#This Row],[policy_start_date]],TODAY(),"D")</f>
        <v>1446</v>
      </c>
      <c r="R1650" s="2">
        <f>YEAR(Sheet1[[#This Row],[policy_end_date]])</f>
        <v>2022</v>
      </c>
      <c r="S1650" s="2" t="str">
        <f>TEXT(Sheet1[[#This Row],[policy_end_date]],"mmm")</f>
        <v>Dec</v>
      </c>
      <c r="T1650" s="2" t="str">
        <f>IF(Sheet1[[#This Row],[status]]="Active","Active","Inactive")</f>
        <v>Active</v>
      </c>
      <c r="U1650" s="6">
        <f>Sheet1[[#This Row],[coverage_amount]]/Sheet1[[#This Row],[annual_premium]]</f>
        <v>21.193748097924633</v>
      </c>
    </row>
    <row r="1651" spans="1:21" x14ac:dyDescent="0.3">
      <c r="A1651" s="2" t="s">
        <v>3153</v>
      </c>
      <c r="B1651" s="2" t="s">
        <v>2373</v>
      </c>
      <c r="C1651" s="2" t="s">
        <v>11</v>
      </c>
      <c r="D1651" s="51">
        <v>742626.42</v>
      </c>
      <c r="E1651" s="51">
        <v>16148.38</v>
      </c>
      <c r="F1651" s="1">
        <v>45171</v>
      </c>
      <c r="G1651" s="1">
        <v>45346</v>
      </c>
      <c r="H1651" s="2" t="s">
        <v>196</v>
      </c>
      <c r="I1651" s="2" t="s">
        <v>18</v>
      </c>
      <c r="J1651">
        <f>Sheet1[[#This Row],[policy_end_date]]-Sheet1[[#This Row],[policy_start_date]]</f>
        <v>175</v>
      </c>
      <c r="K1651" s="5">
        <f>(Sheet1[[#This Row],[policy_end_date]]-Sheet1[[#This Row],[policy_start_date]])/365</f>
        <v>0.47945205479452052</v>
      </c>
      <c r="L1651" s="2" t="str">
        <f>IF(Sheet1[[#This Row],[coverage_amount]]&lt;300000,"Low",IF(Sheet1[[#This Row],[coverage_amount]]&lt;700000,"Medium","High"))</f>
        <v>High</v>
      </c>
      <c r="M1651" s="2" t="str">
        <f>IF(Sheet1[[#This Row],[annual_premium]]&lt;15000,"Low",IF(Sheet1[[#This Row],[annual_premium]]&lt;35000,"Medium","High"))</f>
        <v>Medium</v>
      </c>
      <c r="N1651" s="2">
        <f>YEAR(Sheet1[[#This Row],[policy_start_date]])</f>
        <v>2023</v>
      </c>
      <c r="O1651" s="2" t="str">
        <f>TEXT(Sheet1[[#This Row],[policy_start_date]],"mmm")</f>
        <v>Sep</v>
      </c>
      <c r="P1651" s="2" t="str">
        <f>"Q"&amp;ROUNDUP(MONTH(Sheet1[[#This Row],[policy_start_date]])/3,0)</f>
        <v>Q3</v>
      </c>
      <c r="Q1651" s="2">
        <f ca="1">DATEDIF(Sheet1[[#This Row],[policy_start_date]],TODAY(),"D")</f>
        <v>1061</v>
      </c>
      <c r="R1651" s="2">
        <f>YEAR(Sheet1[[#This Row],[policy_end_date]])</f>
        <v>2024</v>
      </c>
      <c r="S1651" s="2" t="str">
        <f>TEXT(Sheet1[[#This Row],[policy_end_date]],"mmm")</f>
        <v>Feb</v>
      </c>
      <c r="T1651" s="2" t="str">
        <f>IF(Sheet1[[#This Row],[status]]="Active","Active","Inactive")</f>
        <v>Inactive</v>
      </c>
      <c r="U1651" s="6">
        <f>Sheet1[[#This Row],[coverage_amount]]/Sheet1[[#This Row],[annual_premium]]</f>
        <v>45.98767306689588</v>
      </c>
    </row>
    <row r="1652" spans="1:21" x14ac:dyDescent="0.3">
      <c r="A1652" s="2" t="s">
        <v>3154</v>
      </c>
      <c r="B1652" s="2" t="s">
        <v>26</v>
      </c>
      <c r="C1652" s="2" t="s">
        <v>11</v>
      </c>
      <c r="D1652" s="51">
        <v>749917.46</v>
      </c>
      <c r="E1652" s="51">
        <v>28815.53</v>
      </c>
      <c r="F1652" s="1">
        <v>44153</v>
      </c>
      <c r="G1652" s="1">
        <v>44904</v>
      </c>
      <c r="H1652" s="2" t="s">
        <v>614</v>
      </c>
      <c r="I1652" s="2" t="s">
        <v>29</v>
      </c>
      <c r="J1652">
        <f>Sheet1[[#This Row],[policy_end_date]]-Sheet1[[#This Row],[policy_start_date]]</f>
        <v>751</v>
      </c>
      <c r="K1652" s="5">
        <f>(Sheet1[[#This Row],[policy_end_date]]-Sheet1[[#This Row],[policy_start_date]])/365</f>
        <v>2.0575342465753423</v>
      </c>
      <c r="L1652" s="2" t="str">
        <f>IF(Sheet1[[#This Row],[coverage_amount]]&lt;300000,"Low",IF(Sheet1[[#This Row],[coverage_amount]]&lt;700000,"Medium","High"))</f>
        <v>High</v>
      </c>
      <c r="M1652" s="2" t="str">
        <f>IF(Sheet1[[#This Row],[annual_premium]]&lt;15000,"Low",IF(Sheet1[[#This Row],[annual_premium]]&lt;35000,"Medium","High"))</f>
        <v>Medium</v>
      </c>
      <c r="N1652" s="2">
        <f>YEAR(Sheet1[[#This Row],[policy_start_date]])</f>
        <v>2020</v>
      </c>
      <c r="O1652" s="2" t="str">
        <f>TEXT(Sheet1[[#This Row],[policy_start_date]],"mmm")</f>
        <v>Nov</v>
      </c>
      <c r="P1652" s="2" t="str">
        <f>"Q"&amp;ROUNDUP(MONTH(Sheet1[[#This Row],[policy_start_date]])/3,0)</f>
        <v>Q4</v>
      </c>
      <c r="Q1652" s="2">
        <f ca="1">DATEDIF(Sheet1[[#This Row],[policy_start_date]],TODAY(),"D")</f>
        <v>2079</v>
      </c>
      <c r="R1652" s="2">
        <f>YEAR(Sheet1[[#This Row],[policy_end_date]])</f>
        <v>2022</v>
      </c>
      <c r="S1652" s="2" t="str">
        <f>TEXT(Sheet1[[#This Row],[policy_end_date]],"mmm")</f>
        <v>Dec</v>
      </c>
      <c r="T1652" s="2" t="str">
        <f>IF(Sheet1[[#This Row],[status]]="Active","Active","Inactive")</f>
        <v>Inactive</v>
      </c>
      <c r="U1652" s="6">
        <f>Sheet1[[#This Row],[coverage_amount]]/Sheet1[[#This Row],[annual_premium]]</f>
        <v>26.024767200186844</v>
      </c>
    </row>
    <row r="1653" spans="1:21" x14ac:dyDescent="0.3">
      <c r="A1653" s="2" t="s">
        <v>3155</v>
      </c>
      <c r="B1653" s="2" t="s">
        <v>3156</v>
      </c>
      <c r="C1653" s="2" t="s">
        <v>11</v>
      </c>
      <c r="D1653" s="51">
        <v>438846.71999999997</v>
      </c>
      <c r="E1653" s="51">
        <v>11380.07</v>
      </c>
      <c r="F1653" s="1">
        <v>44831</v>
      </c>
      <c r="G1653" s="1">
        <v>45561</v>
      </c>
      <c r="H1653" s="2" t="s">
        <v>1002</v>
      </c>
      <c r="I1653" s="2" t="s">
        <v>13</v>
      </c>
      <c r="J1653">
        <f>Sheet1[[#This Row],[policy_end_date]]-Sheet1[[#This Row],[policy_start_date]]</f>
        <v>730</v>
      </c>
      <c r="K1653" s="5">
        <f>(Sheet1[[#This Row],[policy_end_date]]-Sheet1[[#This Row],[policy_start_date]])/365</f>
        <v>2</v>
      </c>
      <c r="L1653" s="2" t="str">
        <f>IF(Sheet1[[#This Row],[coverage_amount]]&lt;300000,"Low",IF(Sheet1[[#This Row],[coverage_amount]]&lt;700000,"Medium","High"))</f>
        <v>Medium</v>
      </c>
      <c r="M1653" s="2" t="str">
        <f>IF(Sheet1[[#This Row],[annual_premium]]&lt;15000,"Low",IF(Sheet1[[#This Row],[annual_premium]]&lt;35000,"Medium","High"))</f>
        <v>Low</v>
      </c>
      <c r="N1653" s="2">
        <f>YEAR(Sheet1[[#This Row],[policy_start_date]])</f>
        <v>2022</v>
      </c>
      <c r="O1653" s="2" t="str">
        <f>TEXT(Sheet1[[#This Row],[policy_start_date]],"mmm")</f>
        <v>Sep</v>
      </c>
      <c r="P1653" s="2" t="str">
        <f>"Q"&amp;ROUNDUP(MONTH(Sheet1[[#This Row],[policy_start_date]])/3,0)</f>
        <v>Q3</v>
      </c>
      <c r="Q1653" s="2">
        <f ca="1">DATEDIF(Sheet1[[#This Row],[policy_start_date]],TODAY(),"D")</f>
        <v>1401</v>
      </c>
      <c r="R1653" s="2">
        <f>YEAR(Sheet1[[#This Row],[policy_end_date]])</f>
        <v>2024</v>
      </c>
      <c r="S1653" s="2" t="str">
        <f>TEXT(Sheet1[[#This Row],[policy_end_date]],"mmm")</f>
        <v>Sep</v>
      </c>
      <c r="T1653" s="2" t="str">
        <f>IF(Sheet1[[#This Row],[status]]="Active","Active","Inactive")</f>
        <v>Active</v>
      </c>
      <c r="U1653" s="6">
        <f>Sheet1[[#This Row],[coverage_amount]]/Sheet1[[#This Row],[annual_premium]]</f>
        <v>38.562743462913673</v>
      </c>
    </row>
    <row r="1654" spans="1:21" x14ac:dyDescent="0.3">
      <c r="A1654" s="2" t="s">
        <v>3157</v>
      </c>
      <c r="B1654" s="2" t="s">
        <v>3158</v>
      </c>
      <c r="C1654" s="2" t="s">
        <v>11</v>
      </c>
      <c r="D1654" s="51">
        <v>314710</v>
      </c>
      <c r="E1654" s="51">
        <v>16826.919999999998</v>
      </c>
      <c r="F1654" s="1">
        <v>45076</v>
      </c>
      <c r="G1654" s="1">
        <v>45630</v>
      </c>
      <c r="H1654" s="2" t="s">
        <v>179</v>
      </c>
      <c r="I1654" s="2" t="s">
        <v>18</v>
      </c>
      <c r="J1654">
        <f>Sheet1[[#This Row],[policy_end_date]]-Sheet1[[#This Row],[policy_start_date]]</f>
        <v>554</v>
      </c>
      <c r="K1654" s="5">
        <f>(Sheet1[[#This Row],[policy_end_date]]-Sheet1[[#This Row],[policy_start_date]])/365</f>
        <v>1.5178082191780822</v>
      </c>
      <c r="L1654" s="2" t="str">
        <f>IF(Sheet1[[#This Row],[coverage_amount]]&lt;300000,"Low",IF(Sheet1[[#This Row],[coverage_amount]]&lt;700000,"Medium","High"))</f>
        <v>Medium</v>
      </c>
      <c r="M1654" s="2" t="str">
        <f>IF(Sheet1[[#This Row],[annual_premium]]&lt;15000,"Low",IF(Sheet1[[#This Row],[annual_premium]]&lt;35000,"Medium","High"))</f>
        <v>Medium</v>
      </c>
      <c r="N1654" s="2">
        <f>YEAR(Sheet1[[#This Row],[policy_start_date]])</f>
        <v>2023</v>
      </c>
      <c r="O1654" s="2" t="str">
        <f>TEXT(Sheet1[[#This Row],[policy_start_date]],"mmm")</f>
        <v>May</v>
      </c>
      <c r="P1654" s="2" t="str">
        <f>"Q"&amp;ROUNDUP(MONTH(Sheet1[[#This Row],[policy_start_date]])/3,0)</f>
        <v>Q2</v>
      </c>
      <c r="Q1654" s="2">
        <f ca="1">DATEDIF(Sheet1[[#This Row],[policy_start_date]],TODAY(),"D")</f>
        <v>1156</v>
      </c>
      <c r="R1654" s="2">
        <f>YEAR(Sheet1[[#This Row],[policy_end_date]])</f>
        <v>2024</v>
      </c>
      <c r="S1654" s="2" t="str">
        <f>TEXT(Sheet1[[#This Row],[policy_end_date]],"mmm")</f>
        <v>Dec</v>
      </c>
      <c r="T1654" s="2" t="str">
        <f>IF(Sheet1[[#This Row],[status]]="Active","Active","Inactive")</f>
        <v>Inactive</v>
      </c>
      <c r="U1654" s="6">
        <f>Sheet1[[#This Row],[coverage_amount]]/Sheet1[[#This Row],[annual_premium]]</f>
        <v>18.702769134220645</v>
      </c>
    </row>
    <row r="1655" spans="1:21" x14ac:dyDescent="0.3">
      <c r="A1655" s="2" t="s">
        <v>3159</v>
      </c>
      <c r="B1655" s="2" t="s">
        <v>3160</v>
      </c>
      <c r="C1655" s="2" t="s">
        <v>39</v>
      </c>
      <c r="D1655" s="51">
        <v>256359.58</v>
      </c>
      <c r="E1655" s="51">
        <v>36739.72</v>
      </c>
      <c r="F1655" s="1">
        <v>45339</v>
      </c>
      <c r="G1655" s="1">
        <v>45377</v>
      </c>
      <c r="H1655" s="2" t="s">
        <v>416</v>
      </c>
      <c r="I1655" s="2" t="s">
        <v>13</v>
      </c>
      <c r="J1655">
        <f>Sheet1[[#This Row],[policy_end_date]]-Sheet1[[#This Row],[policy_start_date]]</f>
        <v>38</v>
      </c>
      <c r="K1655" s="5">
        <f>(Sheet1[[#This Row],[policy_end_date]]-Sheet1[[#This Row],[policy_start_date]])/365</f>
        <v>0.10410958904109589</v>
      </c>
      <c r="L1655" s="2" t="str">
        <f>IF(Sheet1[[#This Row],[coverage_amount]]&lt;300000,"Low",IF(Sheet1[[#This Row],[coverage_amount]]&lt;700000,"Medium","High"))</f>
        <v>Low</v>
      </c>
      <c r="M1655" s="2" t="str">
        <f>IF(Sheet1[[#This Row],[annual_premium]]&lt;15000,"Low",IF(Sheet1[[#This Row],[annual_premium]]&lt;35000,"Medium","High"))</f>
        <v>High</v>
      </c>
      <c r="N1655" s="2">
        <f>YEAR(Sheet1[[#This Row],[policy_start_date]])</f>
        <v>2024</v>
      </c>
      <c r="O1655" s="2" t="str">
        <f>TEXT(Sheet1[[#This Row],[policy_start_date]],"mmm")</f>
        <v>Feb</v>
      </c>
      <c r="P1655" s="2" t="str">
        <f>"Q"&amp;ROUNDUP(MONTH(Sheet1[[#This Row],[policy_start_date]])/3,0)</f>
        <v>Q1</v>
      </c>
      <c r="Q1655" s="2">
        <f ca="1">DATEDIF(Sheet1[[#This Row],[policy_start_date]],TODAY(),"D")</f>
        <v>893</v>
      </c>
      <c r="R1655" s="2">
        <f>YEAR(Sheet1[[#This Row],[policy_end_date]])</f>
        <v>2024</v>
      </c>
      <c r="S1655" s="2" t="str">
        <f>TEXT(Sheet1[[#This Row],[policy_end_date]],"mmm")</f>
        <v>Mar</v>
      </c>
      <c r="T1655" s="2" t="str">
        <f>IF(Sheet1[[#This Row],[status]]="Active","Active","Inactive")</f>
        <v>Active</v>
      </c>
      <c r="U1655" s="6">
        <f>Sheet1[[#This Row],[coverage_amount]]/Sheet1[[#This Row],[annual_premium]]</f>
        <v>6.9777227480231199</v>
      </c>
    </row>
    <row r="1656" spans="1:21" x14ac:dyDescent="0.3">
      <c r="A1656" s="2" t="s">
        <v>3161</v>
      </c>
      <c r="B1656" s="2" t="s">
        <v>3162</v>
      </c>
      <c r="C1656" s="2" t="s">
        <v>39</v>
      </c>
      <c r="D1656" s="51">
        <v>366623.78</v>
      </c>
      <c r="E1656" s="51">
        <v>24439.040000000001</v>
      </c>
      <c r="F1656" s="1">
        <v>44824</v>
      </c>
      <c r="G1656" s="1">
        <v>44946</v>
      </c>
      <c r="H1656" s="2" t="s">
        <v>723</v>
      </c>
      <c r="I1656" s="2" t="s">
        <v>29</v>
      </c>
      <c r="J1656">
        <f>Sheet1[[#This Row],[policy_end_date]]-Sheet1[[#This Row],[policy_start_date]]</f>
        <v>122</v>
      </c>
      <c r="K1656" s="5">
        <f>(Sheet1[[#This Row],[policy_end_date]]-Sheet1[[#This Row],[policy_start_date]])/365</f>
        <v>0.33424657534246577</v>
      </c>
      <c r="L1656" s="2" t="str">
        <f>IF(Sheet1[[#This Row],[coverage_amount]]&lt;300000,"Low",IF(Sheet1[[#This Row],[coverage_amount]]&lt;700000,"Medium","High"))</f>
        <v>Medium</v>
      </c>
      <c r="M1656" s="2" t="str">
        <f>IF(Sheet1[[#This Row],[annual_premium]]&lt;15000,"Low",IF(Sheet1[[#This Row],[annual_premium]]&lt;35000,"Medium","High"))</f>
        <v>Medium</v>
      </c>
      <c r="N1656" s="2">
        <f>YEAR(Sheet1[[#This Row],[policy_start_date]])</f>
        <v>2022</v>
      </c>
      <c r="O1656" s="2" t="str">
        <f>TEXT(Sheet1[[#This Row],[policy_start_date]],"mmm")</f>
        <v>Sep</v>
      </c>
      <c r="P1656" s="2" t="str">
        <f>"Q"&amp;ROUNDUP(MONTH(Sheet1[[#This Row],[policy_start_date]])/3,0)</f>
        <v>Q3</v>
      </c>
      <c r="Q1656" s="2">
        <f ca="1">DATEDIF(Sheet1[[#This Row],[policy_start_date]],TODAY(),"D")</f>
        <v>1408</v>
      </c>
      <c r="R1656" s="2">
        <f>YEAR(Sheet1[[#This Row],[policy_end_date]])</f>
        <v>2023</v>
      </c>
      <c r="S1656" s="2" t="str">
        <f>TEXT(Sheet1[[#This Row],[policy_end_date]],"mmm")</f>
        <v>Jan</v>
      </c>
      <c r="T1656" s="2" t="str">
        <f>IF(Sheet1[[#This Row],[status]]="Active","Active","Inactive")</f>
        <v>Inactive</v>
      </c>
      <c r="U1656" s="6">
        <f>Sheet1[[#This Row],[coverage_amount]]/Sheet1[[#This Row],[annual_premium]]</f>
        <v>15.001562254491175</v>
      </c>
    </row>
    <row r="1657" spans="1:21" x14ac:dyDescent="0.3">
      <c r="A1657" s="2" t="s">
        <v>3163</v>
      </c>
      <c r="B1657" s="2" t="s">
        <v>2581</v>
      </c>
      <c r="C1657" s="2" t="s">
        <v>39</v>
      </c>
      <c r="D1657" s="51">
        <v>892705.2</v>
      </c>
      <c r="E1657" s="51">
        <v>33456.120000000003</v>
      </c>
      <c r="F1657" s="1">
        <v>45293</v>
      </c>
      <c r="G1657" s="1">
        <v>45794</v>
      </c>
      <c r="H1657" s="2" t="s">
        <v>839</v>
      </c>
      <c r="I1657" s="2" t="s">
        <v>13</v>
      </c>
      <c r="J1657">
        <f>Sheet1[[#This Row],[policy_end_date]]-Sheet1[[#This Row],[policy_start_date]]</f>
        <v>501</v>
      </c>
      <c r="K1657" s="5">
        <f>(Sheet1[[#This Row],[policy_end_date]]-Sheet1[[#This Row],[policy_start_date]])/365</f>
        <v>1.3726027397260274</v>
      </c>
      <c r="L1657" s="2" t="str">
        <f>IF(Sheet1[[#This Row],[coverage_amount]]&lt;300000,"Low",IF(Sheet1[[#This Row],[coverage_amount]]&lt;700000,"Medium","High"))</f>
        <v>High</v>
      </c>
      <c r="M1657" s="2" t="str">
        <f>IF(Sheet1[[#This Row],[annual_premium]]&lt;15000,"Low",IF(Sheet1[[#This Row],[annual_premium]]&lt;35000,"Medium","High"))</f>
        <v>Medium</v>
      </c>
      <c r="N1657" s="2">
        <f>YEAR(Sheet1[[#This Row],[policy_start_date]])</f>
        <v>2024</v>
      </c>
      <c r="O1657" s="2" t="str">
        <f>TEXT(Sheet1[[#This Row],[policy_start_date]],"mmm")</f>
        <v>Jan</v>
      </c>
      <c r="P1657" s="2" t="str">
        <f>"Q"&amp;ROUNDUP(MONTH(Sheet1[[#This Row],[policy_start_date]])/3,0)</f>
        <v>Q1</v>
      </c>
      <c r="Q1657" s="2">
        <f ca="1">DATEDIF(Sheet1[[#This Row],[policy_start_date]],TODAY(),"D")</f>
        <v>939</v>
      </c>
      <c r="R1657" s="2">
        <f>YEAR(Sheet1[[#This Row],[policy_end_date]])</f>
        <v>2025</v>
      </c>
      <c r="S1657" s="2" t="str">
        <f>TEXT(Sheet1[[#This Row],[policy_end_date]],"mmm")</f>
        <v>May</v>
      </c>
      <c r="T1657" s="2" t="str">
        <f>IF(Sheet1[[#This Row],[status]]="Active","Active","Inactive")</f>
        <v>Active</v>
      </c>
      <c r="U1657" s="6">
        <f>Sheet1[[#This Row],[coverage_amount]]/Sheet1[[#This Row],[annual_premium]]</f>
        <v>26.682866991151393</v>
      </c>
    </row>
    <row r="1658" spans="1:21" x14ac:dyDescent="0.3">
      <c r="A1658" s="2" t="s">
        <v>3164</v>
      </c>
      <c r="B1658" s="2" t="s">
        <v>1988</v>
      </c>
      <c r="C1658" s="2" t="s">
        <v>16</v>
      </c>
      <c r="D1658" s="51">
        <v>425092.45</v>
      </c>
      <c r="E1658" s="51">
        <v>16452.919999999998</v>
      </c>
      <c r="F1658" s="1">
        <v>44148</v>
      </c>
      <c r="G1658" s="1">
        <v>45034</v>
      </c>
      <c r="H1658" s="2" t="s">
        <v>1226</v>
      </c>
      <c r="I1658" s="2" t="s">
        <v>29</v>
      </c>
      <c r="J1658">
        <f>Sheet1[[#This Row],[policy_end_date]]-Sheet1[[#This Row],[policy_start_date]]</f>
        <v>886</v>
      </c>
      <c r="K1658" s="5">
        <f>(Sheet1[[#This Row],[policy_end_date]]-Sheet1[[#This Row],[policy_start_date]])/365</f>
        <v>2.4273972602739726</v>
      </c>
      <c r="L1658" s="2" t="str">
        <f>IF(Sheet1[[#This Row],[coverage_amount]]&lt;300000,"Low",IF(Sheet1[[#This Row],[coverage_amount]]&lt;700000,"Medium","High"))</f>
        <v>Medium</v>
      </c>
      <c r="M1658" s="2" t="str">
        <f>IF(Sheet1[[#This Row],[annual_premium]]&lt;15000,"Low",IF(Sheet1[[#This Row],[annual_premium]]&lt;35000,"Medium","High"))</f>
        <v>Medium</v>
      </c>
      <c r="N1658" s="2">
        <f>YEAR(Sheet1[[#This Row],[policy_start_date]])</f>
        <v>2020</v>
      </c>
      <c r="O1658" s="2" t="str">
        <f>TEXT(Sheet1[[#This Row],[policy_start_date]],"mmm")</f>
        <v>Nov</v>
      </c>
      <c r="P1658" s="2" t="str">
        <f>"Q"&amp;ROUNDUP(MONTH(Sheet1[[#This Row],[policy_start_date]])/3,0)</f>
        <v>Q4</v>
      </c>
      <c r="Q1658" s="2">
        <f ca="1">DATEDIF(Sheet1[[#This Row],[policy_start_date]],TODAY(),"D")</f>
        <v>2084</v>
      </c>
      <c r="R1658" s="2">
        <f>YEAR(Sheet1[[#This Row],[policy_end_date]])</f>
        <v>2023</v>
      </c>
      <c r="S1658" s="2" t="str">
        <f>TEXT(Sheet1[[#This Row],[policy_end_date]],"mmm")</f>
        <v>Apr</v>
      </c>
      <c r="T1658" s="2" t="str">
        <f>IF(Sheet1[[#This Row],[status]]="Active","Active","Inactive")</f>
        <v>Inactive</v>
      </c>
      <c r="U1658" s="6">
        <f>Sheet1[[#This Row],[coverage_amount]]/Sheet1[[#This Row],[annual_premium]]</f>
        <v>25.836900076095919</v>
      </c>
    </row>
    <row r="1659" spans="1:21" x14ac:dyDescent="0.3">
      <c r="A1659" s="2" t="s">
        <v>3165</v>
      </c>
      <c r="B1659" s="2" t="s">
        <v>3166</v>
      </c>
      <c r="C1659" s="2" t="s">
        <v>16</v>
      </c>
      <c r="D1659" s="51">
        <v>457607.04</v>
      </c>
      <c r="E1659" s="51">
        <v>37716.32</v>
      </c>
      <c r="F1659" s="1">
        <v>44280</v>
      </c>
      <c r="G1659" s="1">
        <v>45465</v>
      </c>
      <c r="H1659" s="2" t="s">
        <v>2151</v>
      </c>
      <c r="I1659" s="2" t="s">
        <v>18</v>
      </c>
      <c r="J1659">
        <f>Sheet1[[#This Row],[policy_end_date]]-Sheet1[[#This Row],[policy_start_date]]</f>
        <v>1185</v>
      </c>
      <c r="K1659" s="5">
        <f>(Sheet1[[#This Row],[policy_end_date]]-Sheet1[[#This Row],[policy_start_date]])/365</f>
        <v>3.2465753424657535</v>
      </c>
      <c r="L1659" s="2" t="str">
        <f>IF(Sheet1[[#This Row],[coverage_amount]]&lt;300000,"Low",IF(Sheet1[[#This Row],[coverage_amount]]&lt;700000,"Medium","High"))</f>
        <v>Medium</v>
      </c>
      <c r="M1659" s="2" t="str">
        <f>IF(Sheet1[[#This Row],[annual_premium]]&lt;15000,"Low",IF(Sheet1[[#This Row],[annual_premium]]&lt;35000,"Medium","High"))</f>
        <v>High</v>
      </c>
      <c r="N1659" s="2">
        <f>YEAR(Sheet1[[#This Row],[policy_start_date]])</f>
        <v>2021</v>
      </c>
      <c r="O1659" s="2" t="str">
        <f>TEXT(Sheet1[[#This Row],[policy_start_date]],"mmm")</f>
        <v>Mar</v>
      </c>
      <c r="P1659" s="2" t="str">
        <f>"Q"&amp;ROUNDUP(MONTH(Sheet1[[#This Row],[policy_start_date]])/3,0)</f>
        <v>Q1</v>
      </c>
      <c r="Q1659" s="2">
        <f ca="1">DATEDIF(Sheet1[[#This Row],[policy_start_date]],TODAY(),"D")</f>
        <v>1952</v>
      </c>
      <c r="R1659" s="2">
        <f>YEAR(Sheet1[[#This Row],[policy_end_date]])</f>
        <v>2024</v>
      </c>
      <c r="S1659" s="2" t="str">
        <f>TEXT(Sheet1[[#This Row],[policy_end_date]],"mmm")</f>
        <v>Jun</v>
      </c>
      <c r="T1659" s="2" t="str">
        <f>IF(Sheet1[[#This Row],[status]]="Active","Active","Inactive")</f>
        <v>Inactive</v>
      </c>
      <c r="U1659" s="6">
        <f>Sheet1[[#This Row],[coverage_amount]]/Sheet1[[#This Row],[annual_premium]]</f>
        <v>12.132865560584914</v>
      </c>
    </row>
    <row r="1660" spans="1:21" x14ac:dyDescent="0.3">
      <c r="A1660" s="2" t="s">
        <v>3167</v>
      </c>
      <c r="B1660" s="2" t="s">
        <v>3168</v>
      </c>
      <c r="C1660" s="2" t="s">
        <v>27</v>
      </c>
      <c r="D1660" s="51">
        <v>769861.76</v>
      </c>
      <c r="E1660" s="51">
        <v>22392.560000000001</v>
      </c>
      <c r="F1660" s="1">
        <v>44590</v>
      </c>
      <c r="G1660" s="1">
        <v>45036</v>
      </c>
      <c r="H1660" s="2" t="s">
        <v>1197</v>
      </c>
      <c r="I1660" s="2" t="s">
        <v>29</v>
      </c>
      <c r="J1660">
        <f>Sheet1[[#This Row],[policy_end_date]]-Sheet1[[#This Row],[policy_start_date]]</f>
        <v>446</v>
      </c>
      <c r="K1660" s="5">
        <f>(Sheet1[[#This Row],[policy_end_date]]-Sheet1[[#This Row],[policy_start_date]])/365</f>
        <v>1.2219178082191782</v>
      </c>
      <c r="L1660" s="2" t="str">
        <f>IF(Sheet1[[#This Row],[coverage_amount]]&lt;300000,"Low",IF(Sheet1[[#This Row],[coverage_amount]]&lt;700000,"Medium","High"))</f>
        <v>High</v>
      </c>
      <c r="M1660" s="2" t="str">
        <f>IF(Sheet1[[#This Row],[annual_premium]]&lt;15000,"Low",IF(Sheet1[[#This Row],[annual_premium]]&lt;35000,"Medium","High"))</f>
        <v>Medium</v>
      </c>
      <c r="N1660" s="2">
        <f>YEAR(Sheet1[[#This Row],[policy_start_date]])</f>
        <v>2022</v>
      </c>
      <c r="O1660" s="2" t="str">
        <f>TEXT(Sheet1[[#This Row],[policy_start_date]],"mmm")</f>
        <v>Jan</v>
      </c>
      <c r="P1660" s="2" t="str">
        <f>"Q"&amp;ROUNDUP(MONTH(Sheet1[[#This Row],[policy_start_date]])/3,0)</f>
        <v>Q1</v>
      </c>
      <c r="Q1660" s="2">
        <f ca="1">DATEDIF(Sheet1[[#This Row],[policy_start_date]],TODAY(),"D")</f>
        <v>1642</v>
      </c>
      <c r="R1660" s="2">
        <f>YEAR(Sheet1[[#This Row],[policy_end_date]])</f>
        <v>2023</v>
      </c>
      <c r="S1660" s="2" t="str">
        <f>TEXT(Sheet1[[#This Row],[policy_end_date]],"mmm")</f>
        <v>Apr</v>
      </c>
      <c r="T1660" s="2" t="str">
        <f>IF(Sheet1[[#This Row],[status]]="Active","Active","Inactive")</f>
        <v>Inactive</v>
      </c>
      <c r="U1660" s="6">
        <f>Sheet1[[#This Row],[coverage_amount]]/Sheet1[[#This Row],[annual_premium]]</f>
        <v>34.380247725137274</v>
      </c>
    </row>
    <row r="1661" spans="1:21" x14ac:dyDescent="0.3">
      <c r="A1661" s="2" t="s">
        <v>3169</v>
      </c>
      <c r="B1661" s="2" t="s">
        <v>712</v>
      </c>
      <c r="C1661" s="2" t="s">
        <v>35</v>
      </c>
      <c r="D1661" s="51">
        <v>742867</v>
      </c>
      <c r="E1661" s="51">
        <v>30204.97</v>
      </c>
      <c r="F1661" s="1">
        <v>44768</v>
      </c>
      <c r="G1661" s="1">
        <v>45038</v>
      </c>
      <c r="H1661" s="2" t="s">
        <v>413</v>
      </c>
      <c r="I1661" s="2" t="s">
        <v>29</v>
      </c>
      <c r="J1661">
        <f>Sheet1[[#This Row],[policy_end_date]]-Sheet1[[#This Row],[policy_start_date]]</f>
        <v>270</v>
      </c>
      <c r="K1661" s="5">
        <f>(Sheet1[[#This Row],[policy_end_date]]-Sheet1[[#This Row],[policy_start_date]])/365</f>
        <v>0.73972602739726023</v>
      </c>
      <c r="L1661" s="2" t="str">
        <f>IF(Sheet1[[#This Row],[coverage_amount]]&lt;300000,"Low",IF(Sheet1[[#This Row],[coverage_amount]]&lt;700000,"Medium","High"))</f>
        <v>High</v>
      </c>
      <c r="M1661" s="2" t="str">
        <f>IF(Sheet1[[#This Row],[annual_premium]]&lt;15000,"Low",IF(Sheet1[[#This Row],[annual_premium]]&lt;35000,"Medium","High"))</f>
        <v>Medium</v>
      </c>
      <c r="N1661" s="2">
        <f>YEAR(Sheet1[[#This Row],[policy_start_date]])</f>
        <v>2022</v>
      </c>
      <c r="O1661" s="2" t="str">
        <f>TEXT(Sheet1[[#This Row],[policy_start_date]],"mmm")</f>
        <v>Jul</v>
      </c>
      <c r="P1661" s="2" t="str">
        <f>"Q"&amp;ROUNDUP(MONTH(Sheet1[[#This Row],[policy_start_date]])/3,0)</f>
        <v>Q3</v>
      </c>
      <c r="Q1661" s="2">
        <f ca="1">DATEDIF(Sheet1[[#This Row],[policy_start_date]],TODAY(),"D")</f>
        <v>1464</v>
      </c>
      <c r="R1661" s="2">
        <f>YEAR(Sheet1[[#This Row],[policy_end_date]])</f>
        <v>2023</v>
      </c>
      <c r="S1661" s="2" t="str">
        <f>TEXT(Sheet1[[#This Row],[policy_end_date]],"mmm")</f>
        <v>Apr</v>
      </c>
      <c r="T1661" s="2" t="str">
        <f>IF(Sheet1[[#This Row],[status]]="Active","Active","Inactive")</f>
        <v>Inactive</v>
      </c>
      <c r="U1661" s="6">
        <f>Sheet1[[#This Row],[coverage_amount]]/Sheet1[[#This Row],[annual_premium]]</f>
        <v>24.594197577418548</v>
      </c>
    </row>
    <row r="1662" spans="1:21" x14ac:dyDescent="0.3">
      <c r="A1662" s="2" t="s">
        <v>3170</v>
      </c>
      <c r="B1662" s="2" t="s">
        <v>2312</v>
      </c>
      <c r="C1662" s="2" t="s">
        <v>16</v>
      </c>
      <c r="D1662" s="51">
        <v>560542.23</v>
      </c>
      <c r="E1662" s="51">
        <v>4284.1400000000003</v>
      </c>
      <c r="F1662" s="1">
        <v>44777</v>
      </c>
      <c r="G1662" s="1">
        <v>45054</v>
      </c>
      <c r="H1662" s="2" t="s">
        <v>173</v>
      </c>
      <c r="I1662" s="2" t="s">
        <v>18</v>
      </c>
      <c r="J1662">
        <f>Sheet1[[#This Row],[policy_end_date]]-Sheet1[[#This Row],[policy_start_date]]</f>
        <v>277</v>
      </c>
      <c r="K1662" s="5">
        <f>(Sheet1[[#This Row],[policy_end_date]]-Sheet1[[#This Row],[policy_start_date]])/365</f>
        <v>0.75890410958904109</v>
      </c>
      <c r="L1662" s="2" t="str">
        <f>IF(Sheet1[[#This Row],[coverage_amount]]&lt;300000,"Low",IF(Sheet1[[#This Row],[coverage_amount]]&lt;700000,"Medium","High"))</f>
        <v>Medium</v>
      </c>
      <c r="M1662" s="2" t="str">
        <f>IF(Sheet1[[#This Row],[annual_premium]]&lt;15000,"Low",IF(Sheet1[[#This Row],[annual_premium]]&lt;35000,"Medium","High"))</f>
        <v>Low</v>
      </c>
      <c r="N1662" s="2">
        <f>YEAR(Sheet1[[#This Row],[policy_start_date]])</f>
        <v>2022</v>
      </c>
      <c r="O1662" s="2" t="str">
        <f>TEXT(Sheet1[[#This Row],[policy_start_date]],"mmm")</f>
        <v>Aug</v>
      </c>
      <c r="P1662" s="2" t="str">
        <f>"Q"&amp;ROUNDUP(MONTH(Sheet1[[#This Row],[policy_start_date]])/3,0)</f>
        <v>Q3</v>
      </c>
      <c r="Q1662" s="2">
        <f ca="1">DATEDIF(Sheet1[[#This Row],[policy_start_date]],TODAY(),"D")</f>
        <v>1455</v>
      </c>
      <c r="R1662" s="2">
        <f>YEAR(Sheet1[[#This Row],[policy_end_date]])</f>
        <v>2023</v>
      </c>
      <c r="S1662" s="2" t="str">
        <f>TEXT(Sheet1[[#This Row],[policy_end_date]],"mmm")</f>
        <v>May</v>
      </c>
      <c r="T1662" s="2" t="str">
        <f>IF(Sheet1[[#This Row],[status]]="Active","Active","Inactive")</f>
        <v>Inactive</v>
      </c>
      <c r="U1662" s="6">
        <f>Sheet1[[#This Row],[coverage_amount]]/Sheet1[[#This Row],[annual_premium]]</f>
        <v>130.84124935226205</v>
      </c>
    </row>
    <row r="1663" spans="1:21" x14ac:dyDescent="0.3">
      <c r="A1663" s="2" t="s">
        <v>3171</v>
      </c>
      <c r="B1663" s="2" t="s">
        <v>2440</v>
      </c>
      <c r="C1663" s="2" t="s">
        <v>35</v>
      </c>
      <c r="D1663" s="51">
        <v>625400.17000000004</v>
      </c>
      <c r="E1663" s="51">
        <v>10816.3</v>
      </c>
      <c r="F1663" s="1">
        <v>45277</v>
      </c>
      <c r="G1663" s="1">
        <v>45734</v>
      </c>
      <c r="H1663" s="2" t="s">
        <v>36</v>
      </c>
      <c r="I1663" s="2" t="s">
        <v>13</v>
      </c>
      <c r="J1663">
        <f>Sheet1[[#This Row],[policy_end_date]]-Sheet1[[#This Row],[policy_start_date]]</f>
        <v>457</v>
      </c>
      <c r="K1663" s="5">
        <f>(Sheet1[[#This Row],[policy_end_date]]-Sheet1[[#This Row],[policy_start_date]])/365</f>
        <v>1.252054794520548</v>
      </c>
      <c r="L1663" s="2" t="str">
        <f>IF(Sheet1[[#This Row],[coverage_amount]]&lt;300000,"Low",IF(Sheet1[[#This Row],[coverage_amount]]&lt;700000,"Medium","High"))</f>
        <v>Medium</v>
      </c>
      <c r="M1663" s="2" t="str">
        <f>IF(Sheet1[[#This Row],[annual_premium]]&lt;15000,"Low",IF(Sheet1[[#This Row],[annual_premium]]&lt;35000,"Medium","High"))</f>
        <v>Low</v>
      </c>
      <c r="N1663" s="2">
        <f>YEAR(Sheet1[[#This Row],[policy_start_date]])</f>
        <v>2023</v>
      </c>
      <c r="O1663" s="2" t="str">
        <f>TEXT(Sheet1[[#This Row],[policy_start_date]],"mmm")</f>
        <v>Dec</v>
      </c>
      <c r="P1663" s="2" t="str">
        <f>"Q"&amp;ROUNDUP(MONTH(Sheet1[[#This Row],[policy_start_date]])/3,0)</f>
        <v>Q4</v>
      </c>
      <c r="Q1663" s="2">
        <f ca="1">DATEDIF(Sheet1[[#This Row],[policy_start_date]],TODAY(),"D")</f>
        <v>955</v>
      </c>
      <c r="R1663" s="2">
        <f>YEAR(Sheet1[[#This Row],[policy_end_date]])</f>
        <v>2025</v>
      </c>
      <c r="S1663" s="2" t="str">
        <f>TEXT(Sheet1[[#This Row],[policy_end_date]],"mmm")</f>
        <v>Mar</v>
      </c>
      <c r="T1663" s="2" t="str">
        <f>IF(Sheet1[[#This Row],[status]]="Active","Active","Inactive")</f>
        <v>Active</v>
      </c>
      <c r="U1663" s="6">
        <f>Sheet1[[#This Row],[coverage_amount]]/Sheet1[[#This Row],[annual_premium]]</f>
        <v>57.82015754000907</v>
      </c>
    </row>
    <row r="1664" spans="1:21" x14ac:dyDescent="0.3">
      <c r="A1664" s="2" t="s">
        <v>3172</v>
      </c>
      <c r="B1664" s="2" t="s">
        <v>3173</v>
      </c>
      <c r="C1664" s="2" t="s">
        <v>27</v>
      </c>
      <c r="D1664" s="51">
        <v>664432.07999999996</v>
      </c>
      <c r="E1664" s="51">
        <v>48911.45</v>
      </c>
      <c r="F1664" s="1">
        <v>45272</v>
      </c>
      <c r="G1664" s="1">
        <v>45409</v>
      </c>
      <c r="H1664" s="2" t="s">
        <v>929</v>
      </c>
      <c r="I1664" s="2" t="s">
        <v>13</v>
      </c>
      <c r="J1664">
        <f>Sheet1[[#This Row],[policy_end_date]]-Sheet1[[#This Row],[policy_start_date]]</f>
        <v>137</v>
      </c>
      <c r="K1664" s="5">
        <f>(Sheet1[[#This Row],[policy_end_date]]-Sheet1[[#This Row],[policy_start_date]])/365</f>
        <v>0.37534246575342467</v>
      </c>
      <c r="L1664" s="2" t="str">
        <f>IF(Sheet1[[#This Row],[coverage_amount]]&lt;300000,"Low",IF(Sheet1[[#This Row],[coverage_amount]]&lt;700000,"Medium","High"))</f>
        <v>Medium</v>
      </c>
      <c r="M1664" s="2" t="str">
        <f>IF(Sheet1[[#This Row],[annual_premium]]&lt;15000,"Low",IF(Sheet1[[#This Row],[annual_premium]]&lt;35000,"Medium","High"))</f>
        <v>High</v>
      </c>
      <c r="N1664" s="2">
        <f>YEAR(Sheet1[[#This Row],[policy_start_date]])</f>
        <v>2023</v>
      </c>
      <c r="O1664" s="2" t="str">
        <f>TEXT(Sheet1[[#This Row],[policy_start_date]],"mmm")</f>
        <v>Dec</v>
      </c>
      <c r="P1664" s="2" t="str">
        <f>"Q"&amp;ROUNDUP(MONTH(Sheet1[[#This Row],[policy_start_date]])/3,0)</f>
        <v>Q4</v>
      </c>
      <c r="Q1664" s="2">
        <f ca="1">DATEDIF(Sheet1[[#This Row],[policy_start_date]],TODAY(),"D")</f>
        <v>960</v>
      </c>
      <c r="R1664" s="2">
        <f>YEAR(Sheet1[[#This Row],[policy_end_date]])</f>
        <v>2024</v>
      </c>
      <c r="S1664" s="2" t="str">
        <f>TEXT(Sheet1[[#This Row],[policy_end_date]],"mmm")</f>
        <v>Apr</v>
      </c>
      <c r="T1664" s="2" t="str">
        <f>IF(Sheet1[[#This Row],[status]]="Active","Active","Inactive")</f>
        <v>Active</v>
      </c>
      <c r="U1664" s="6">
        <f>Sheet1[[#This Row],[coverage_amount]]/Sheet1[[#This Row],[annual_premium]]</f>
        <v>13.584387295817237</v>
      </c>
    </row>
    <row r="1665" spans="1:21" x14ac:dyDescent="0.3">
      <c r="A1665" s="2" t="s">
        <v>3174</v>
      </c>
      <c r="B1665" s="2" t="s">
        <v>98</v>
      </c>
      <c r="C1665" s="2" t="s">
        <v>27</v>
      </c>
      <c r="D1665" s="51">
        <v>893937.46</v>
      </c>
      <c r="E1665" s="51">
        <v>35790.22</v>
      </c>
      <c r="F1665" s="1">
        <v>45215</v>
      </c>
      <c r="G1665" s="1">
        <v>45343</v>
      </c>
      <c r="H1665" s="2" t="s">
        <v>1226</v>
      </c>
      <c r="I1665" s="2" t="s">
        <v>18</v>
      </c>
      <c r="J1665">
        <f>Sheet1[[#This Row],[policy_end_date]]-Sheet1[[#This Row],[policy_start_date]]</f>
        <v>128</v>
      </c>
      <c r="K1665" s="5">
        <f>(Sheet1[[#This Row],[policy_end_date]]-Sheet1[[#This Row],[policy_start_date]])/365</f>
        <v>0.35068493150684932</v>
      </c>
      <c r="L1665" s="2" t="str">
        <f>IF(Sheet1[[#This Row],[coverage_amount]]&lt;300000,"Low",IF(Sheet1[[#This Row],[coverage_amount]]&lt;700000,"Medium","High"))</f>
        <v>High</v>
      </c>
      <c r="M1665" s="2" t="str">
        <f>IF(Sheet1[[#This Row],[annual_premium]]&lt;15000,"Low",IF(Sheet1[[#This Row],[annual_premium]]&lt;35000,"Medium","High"))</f>
        <v>High</v>
      </c>
      <c r="N1665" s="2">
        <f>YEAR(Sheet1[[#This Row],[policy_start_date]])</f>
        <v>2023</v>
      </c>
      <c r="O1665" s="2" t="str">
        <f>TEXT(Sheet1[[#This Row],[policy_start_date]],"mmm")</f>
        <v>Oct</v>
      </c>
      <c r="P1665" s="2" t="str">
        <f>"Q"&amp;ROUNDUP(MONTH(Sheet1[[#This Row],[policy_start_date]])/3,0)</f>
        <v>Q4</v>
      </c>
      <c r="Q1665" s="2">
        <f ca="1">DATEDIF(Sheet1[[#This Row],[policy_start_date]],TODAY(),"D")</f>
        <v>1017</v>
      </c>
      <c r="R1665" s="2">
        <f>YEAR(Sheet1[[#This Row],[policy_end_date]])</f>
        <v>2024</v>
      </c>
      <c r="S1665" s="2" t="str">
        <f>TEXT(Sheet1[[#This Row],[policy_end_date]],"mmm")</f>
        <v>Feb</v>
      </c>
      <c r="T1665" s="2" t="str">
        <f>IF(Sheet1[[#This Row],[status]]="Active","Active","Inactive")</f>
        <v>Inactive</v>
      </c>
      <c r="U1665" s="6">
        <f>Sheet1[[#This Row],[coverage_amount]]/Sheet1[[#This Row],[annual_premium]]</f>
        <v>24.977143476625734</v>
      </c>
    </row>
    <row r="1666" spans="1:21" x14ac:dyDescent="0.3">
      <c r="A1666" s="2" t="s">
        <v>3175</v>
      </c>
      <c r="B1666" s="2" t="s">
        <v>201</v>
      </c>
      <c r="C1666" s="2" t="s">
        <v>11</v>
      </c>
      <c r="D1666" s="51">
        <v>699637.01</v>
      </c>
      <c r="E1666" s="51">
        <v>6037.9</v>
      </c>
      <c r="F1666" s="1">
        <v>45318</v>
      </c>
      <c r="G1666" s="1">
        <v>45687</v>
      </c>
      <c r="H1666" s="2" t="s">
        <v>666</v>
      </c>
      <c r="I1666" s="2" t="s">
        <v>29</v>
      </c>
      <c r="J1666">
        <f>Sheet1[[#This Row],[policy_end_date]]-Sheet1[[#This Row],[policy_start_date]]</f>
        <v>369</v>
      </c>
      <c r="K1666" s="5">
        <f>(Sheet1[[#This Row],[policy_end_date]]-Sheet1[[#This Row],[policy_start_date]])/365</f>
        <v>1.010958904109589</v>
      </c>
      <c r="L1666" s="2" t="str">
        <f>IF(Sheet1[[#This Row],[coverage_amount]]&lt;300000,"Low",IF(Sheet1[[#This Row],[coverage_amount]]&lt;700000,"Medium","High"))</f>
        <v>Medium</v>
      </c>
      <c r="M1666" s="2" t="str">
        <f>IF(Sheet1[[#This Row],[annual_premium]]&lt;15000,"Low",IF(Sheet1[[#This Row],[annual_premium]]&lt;35000,"Medium","High"))</f>
        <v>Low</v>
      </c>
      <c r="N1666" s="2">
        <f>YEAR(Sheet1[[#This Row],[policy_start_date]])</f>
        <v>2024</v>
      </c>
      <c r="O1666" s="2" t="str">
        <f>TEXT(Sheet1[[#This Row],[policy_start_date]],"mmm")</f>
        <v>Jan</v>
      </c>
      <c r="P1666" s="2" t="str">
        <f>"Q"&amp;ROUNDUP(MONTH(Sheet1[[#This Row],[policy_start_date]])/3,0)</f>
        <v>Q1</v>
      </c>
      <c r="Q1666" s="2">
        <f ca="1">DATEDIF(Sheet1[[#This Row],[policy_start_date]],TODAY(),"D")</f>
        <v>914</v>
      </c>
      <c r="R1666" s="2">
        <f>YEAR(Sheet1[[#This Row],[policy_end_date]])</f>
        <v>2025</v>
      </c>
      <c r="S1666" s="2" t="str">
        <f>TEXT(Sheet1[[#This Row],[policy_end_date]],"mmm")</f>
        <v>Jan</v>
      </c>
      <c r="T1666" s="2" t="str">
        <f>IF(Sheet1[[#This Row],[status]]="Active","Active","Inactive")</f>
        <v>Inactive</v>
      </c>
      <c r="U1666" s="6">
        <f>Sheet1[[#This Row],[coverage_amount]]/Sheet1[[#This Row],[annual_premium]]</f>
        <v>115.87422945063682</v>
      </c>
    </row>
    <row r="1667" spans="1:21" x14ac:dyDescent="0.3">
      <c r="A1667" s="2" t="s">
        <v>3176</v>
      </c>
      <c r="B1667" s="2" t="s">
        <v>3177</v>
      </c>
      <c r="C1667" s="2" t="s">
        <v>16</v>
      </c>
      <c r="D1667" s="51">
        <v>248359.36</v>
      </c>
      <c r="E1667" s="51">
        <v>7425.97</v>
      </c>
      <c r="F1667" s="1">
        <v>44960</v>
      </c>
      <c r="G1667" s="1">
        <v>45244</v>
      </c>
      <c r="H1667" s="2" t="s">
        <v>581</v>
      </c>
      <c r="I1667" s="2" t="s">
        <v>29</v>
      </c>
      <c r="J1667">
        <f>Sheet1[[#This Row],[policy_end_date]]-Sheet1[[#This Row],[policy_start_date]]</f>
        <v>284</v>
      </c>
      <c r="K1667" s="5">
        <f>(Sheet1[[#This Row],[policy_end_date]]-Sheet1[[#This Row],[policy_start_date]])/365</f>
        <v>0.77808219178082194</v>
      </c>
      <c r="L1667" s="2" t="str">
        <f>IF(Sheet1[[#This Row],[coverage_amount]]&lt;300000,"Low",IF(Sheet1[[#This Row],[coverage_amount]]&lt;700000,"Medium","High"))</f>
        <v>Low</v>
      </c>
      <c r="M1667" s="2" t="str">
        <f>IF(Sheet1[[#This Row],[annual_premium]]&lt;15000,"Low",IF(Sheet1[[#This Row],[annual_premium]]&lt;35000,"Medium","High"))</f>
        <v>Low</v>
      </c>
      <c r="N1667" s="2">
        <f>YEAR(Sheet1[[#This Row],[policy_start_date]])</f>
        <v>2023</v>
      </c>
      <c r="O1667" s="2" t="str">
        <f>TEXT(Sheet1[[#This Row],[policy_start_date]],"mmm")</f>
        <v>Feb</v>
      </c>
      <c r="P1667" s="2" t="str">
        <f>"Q"&amp;ROUNDUP(MONTH(Sheet1[[#This Row],[policy_start_date]])/3,0)</f>
        <v>Q1</v>
      </c>
      <c r="Q1667" s="2">
        <f ca="1">DATEDIF(Sheet1[[#This Row],[policy_start_date]],TODAY(),"D")</f>
        <v>1272</v>
      </c>
      <c r="R1667" s="2">
        <f>YEAR(Sheet1[[#This Row],[policy_end_date]])</f>
        <v>2023</v>
      </c>
      <c r="S1667" s="2" t="str">
        <f>TEXT(Sheet1[[#This Row],[policy_end_date]],"mmm")</f>
        <v>Nov</v>
      </c>
      <c r="T1667" s="2" t="str">
        <f>IF(Sheet1[[#This Row],[status]]="Active","Active","Inactive")</f>
        <v>Inactive</v>
      </c>
      <c r="U1667" s="6">
        <f>Sheet1[[#This Row],[coverage_amount]]/Sheet1[[#This Row],[annual_premium]]</f>
        <v>33.444702846900803</v>
      </c>
    </row>
    <row r="1668" spans="1:21" x14ac:dyDescent="0.3">
      <c r="A1668" s="2" t="s">
        <v>3178</v>
      </c>
      <c r="B1668" s="2" t="s">
        <v>916</v>
      </c>
      <c r="C1668" s="2" t="s">
        <v>35</v>
      </c>
      <c r="D1668" s="51">
        <v>779109.81</v>
      </c>
      <c r="E1668" s="51">
        <v>20080.8</v>
      </c>
      <c r="F1668" s="1">
        <v>45486</v>
      </c>
      <c r="G1668" s="1">
        <v>45806</v>
      </c>
      <c r="H1668" s="2" t="s">
        <v>717</v>
      </c>
      <c r="I1668" s="2" t="s">
        <v>29</v>
      </c>
      <c r="J1668">
        <f>Sheet1[[#This Row],[policy_end_date]]-Sheet1[[#This Row],[policy_start_date]]</f>
        <v>320</v>
      </c>
      <c r="K1668" s="5">
        <f>(Sheet1[[#This Row],[policy_end_date]]-Sheet1[[#This Row],[policy_start_date]])/365</f>
        <v>0.87671232876712324</v>
      </c>
      <c r="L1668" s="2" t="str">
        <f>IF(Sheet1[[#This Row],[coverage_amount]]&lt;300000,"Low",IF(Sheet1[[#This Row],[coverage_amount]]&lt;700000,"Medium","High"))</f>
        <v>High</v>
      </c>
      <c r="M1668" s="2" t="str">
        <f>IF(Sheet1[[#This Row],[annual_premium]]&lt;15000,"Low",IF(Sheet1[[#This Row],[annual_premium]]&lt;35000,"Medium","High"))</f>
        <v>Medium</v>
      </c>
      <c r="N1668" s="2">
        <f>YEAR(Sheet1[[#This Row],[policy_start_date]])</f>
        <v>2024</v>
      </c>
      <c r="O1668" s="2" t="str">
        <f>TEXT(Sheet1[[#This Row],[policy_start_date]],"mmm")</f>
        <v>Jul</v>
      </c>
      <c r="P1668" s="2" t="str">
        <f>"Q"&amp;ROUNDUP(MONTH(Sheet1[[#This Row],[policy_start_date]])/3,0)</f>
        <v>Q3</v>
      </c>
      <c r="Q1668" s="2">
        <f ca="1">DATEDIF(Sheet1[[#This Row],[policy_start_date]],TODAY(),"D")</f>
        <v>746</v>
      </c>
      <c r="R1668" s="2">
        <f>YEAR(Sheet1[[#This Row],[policy_end_date]])</f>
        <v>2025</v>
      </c>
      <c r="S1668" s="2" t="str">
        <f>TEXT(Sheet1[[#This Row],[policy_end_date]],"mmm")</f>
        <v>May</v>
      </c>
      <c r="T1668" s="2" t="str">
        <f>IF(Sheet1[[#This Row],[status]]="Active","Active","Inactive")</f>
        <v>Inactive</v>
      </c>
      <c r="U1668" s="6">
        <f>Sheet1[[#This Row],[coverage_amount]]/Sheet1[[#This Row],[annual_premium]]</f>
        <v>38.798743575953154</v>
      </c>
    </row>
    <row r="1669" spans="1:21" x14ac:dyDescent="0.3">
      <c r="A1669" s="2" t="s">
        <v>3179</v>
      </c>
      <c r="B1669" s="2" t="s">
        <v>3180</v>
      </c>
      <c r="C1669" s="2" t="s">
        <v>27</v>
      </c>
      <c r="D1669" s="51">
        <v>741220.7</v>
      </c>
      <c r="E1669" s="51">
        <v>28773.33</v>
      </c>
      <c r="F1669" s="1">
        <v>44656</v>
      </c>
      <c r="G1669" s="1">
        <v>44666</v>
      </c>
      <c r="H1669" s="2" t="s">
        <v>594</v>
      </c>
      <c r="I1669" s="2" t="s">
        <v>18</v>
      </c>
      <c r="J1669">
        <f>Sheet1[[#This Row],[policy_end_date]]-Sheet1[[#This Row],[policy_start_date]]</f>
        <v>10</v>
      </c>
      <c r="K1669" s="5">
        <f>(Sheet1[[#This Row],[policy_end_date]]-Sheet1[[#This Row],[policy_start_date]])/365</f>
        <v>2.7397260273972601E-2</v>
      </c>
      <c r="L1669" s="2" t="str">
        <f>IF(Sheet1[[#This Row],[coverage_amount]]&lt;300000,"Low",IF(Sheet1[[#This Row],[coverage_amount]]&lt;700000,"Medium","High"))</f>
        <v>High</v>
      </c>
      <c r="M1669" s="2" t="str">
        <f>IF(Sheet1[[#This Row],[annual_premium]]&lt;15000,"Low",IF(Sheet1[[#This Row],[annual_premium]]&lt;35000,"Medium","High"))</f>
        <v>Medium</v>
      </c>
      <c r="N1669" s="2">
        <f>YEAR(Sheet1[[#This Row],[policy_start_date]])</f>
        <v>2022</v>
      </c>
      <c r="O1669" s="2" t="str">
        <f>TEXT(Sheet1[[#This Row],[policy_start_date]],"mmm")</f>
        <v>Apr</v>
      </c>
      <c r="P1669" s="2" t="str">
        <f>"Q"&amp;ROUNDUP(MONTH(Sheet1[[#This Row],[policy_start_date]])/3,0)</f>
        <v>Q2</v>
      </c>
      <c r="Q1669" s="2">
        <f ca="1">DATEDIF(Sheet1[[#This Row],[policy_start_date]],TODAY(),"D")</f>
        <v>1576</v>
      </c>
      <c r="R1669" s="2">
        <f>YEAR(Sheet1[[#This Row],[policy_end_date]])</f>
        <v>2022</v>
      </c>
      <c r="S1669" s="2" t="str">
        <f>TEXT(Sheet1[[#This Row],[policy_end_date]],"mmm")</f>
        <v>Apr</v>
      </c>
      <c r="T1669" s="2" t="str">
        <f>IF(Sheet1[[#This Row],[status]]="Active","Active","Inactive")</f>
        <v>Inactive</v>
      </c>
      <c r="U1669" s="6">
        <f>Sheet1[[#This Row],[coverage_amount]]/Sheet1[[#This Row],[annual_premium]]</f>
        <v>25.760685329087732</v>
      </c>
    </row>
    <row r="1670" spans="1:21" x14ac:dyDescent="0.3">
      <c r="A1670" s="2" t="s">
        <v>3181</v>
      </c>
      <c r="B1670" s="2" t="s">
        <v>690</v>
      </c>
      <c r="C1670" s="2" t="s">
        <v>27</v>
      </c>
      <c r="D1670" s="51">
        <v>934022.74</v>
      </c>
      <c r="E1670" s="51">
        <v>49305.5</v>
      </c>
      <c r="F1670" s="1">
        <v>45487</v>
      </c>
      <c r="G1670" s="1">
        <v>45807</v>
      </c>
      <c r="H1670" s="2" t="s">
        <v>1087</v>
      </c>
      <c r="I1670" s="2" t="s">
        <v>18</v>
      </c>
      <c r="J1670">
        <f>Sheet1[[#This Row],[policy_end_date]]-Sheet1[[#This Row],[policy_start_date]]</f>
        <v>320</v>
      </c>
      <c r="K1670" s="5">
        <f>(Sheet1[[#This Row],[policy_end_date]]-Sheet1[[#This Row],[policy_start_date]])/365</f>
        <v>0.87671232876712324</v>
      </c>
      <c r="L1670" s="2" t="str">
        <f>IF(Sheet1[[#This Row],[coverage_amount]]&lt;300000,"Low",IF(Sheet1[[#This Row],[coverage_amount]]&lt;700000,"Medium","High"))</f>
        <v>High</v>
      </c>
      <c r="M1670" s="2" t="str">
        <f>IF(Sheet1[[#This Row],[annual_premium]]&lt;15000,"Low",IF(Sheet1[[#This Row],[annual_premium]]&lt;35000,"Medium","High"))</f>
        <v>High</v>
      </c>
      <c r="N1670" s="2">
        <f>YEAR(Sheet1[[#This Row],[policy_start_date]])</f>
        <v>2024</v>
      </c>
      <c r="O1670" s="2" t="str">
        <f>TEXT(Sheet1[[#This Row],[policy_start_date]],"mmm")</f>
        <v>Jul</v>
      </c>
      <c r="P1670" s="2" t="str">
        <f>"Q"&amp;ROUNDUP(MONTH(Sheet1[[#This Row],[policy_start_date]])/3,0)</f>
        <v>Q3</v>
      </c>
      <c r="Q1670" s="2">
        <f ca="1">DATEDIF(Sheet1[[#This Row],[policy_start_date]],TODAY(),"D")</f>
        <v>745</v>
      </c>
      <c r="R1670" s="2">
        <f>YEAR(Sheet1[[#This Row],[policy_end_date]])</f>
        <v>2025</v>
      </c>
      <c r="S1670" s="2" t="str">
        <f>TEXT(Sheet1[[#This Row],[policy_end_date]],"mmm")</f>
        <v>May</v>
      </c>
      <c r="T1670" s="2" t="str">
        <f>IF(Sheet1[[#This Row],[status]]="Active","Active","Inactive")</f>
        <v>Inactive</v>
      </c>
      <c r="U1670" s="6">
        <f>Sheet1[[#This Row],[coverage_amount]]/Sheet1[[#This Row],[annual_premium]]</f>
        <v>18.943581142063259</v>
      </c>
    </row>
    <row r="1671" spans="1:21" x14ac:dyDescent="0.3">
      <c r="A1671" s="2" t="s">
        <v>3182</v>
      </c>
      <c r="B1671" s="2" t="s">
        <v>3183</v>
      </c>
      <c r="C1671" s="2" t="s">
        <v>35</v>
      </c>
      <c r="D1671" s="51">
        <v>511340.49</v>
      </c>
      <c r="E1671" s="51">
        <v>44419.95</v>
      </c>
      <c r="F1671" s="1">
        <v>44977</v>
      </c>
      <c r="G1671" s="1">
        <v>45099</v>
      </c>
      <c r="H1671" s="2" t="s">
        <v>866</v>
      </c>
      <c r="I1671" s="2" t="s">
        <v>29</v>
      </c>
      <c r="J1671">
        <f>Sheet1[[#This Row],[policy_end_date]]-Sheet1[[#This Row],[policy_start_date]]</f>
        <v>122</v>
      </c>
      <c r="K1671" s="5">
        <f>(Sheet1[[#This Row],[policy_end_date]]-Sheet1[[#This Row],[policy_start_date]])/365</f>
        <v>0.33424657534246577</v>
      </c>
      <c r="L1671" s="2" t="str">
        <f>IF(Sheet1[[#This Row],[coverage_amount]]&lt;300000,"Low",IF(Sheet1[[#This Row],[coverage_amount]]&lt;700000,"Medium","High"))</f>
        <v>Medium</v>
      </c>
      <c r="M1671" s="2" t="str">
        <f>IF(Sheet1[[#This Row],[annual_premium]]&lt;15000,"Low",IF(Sheet1[[#This Row],[annual_premium]]&lt;35000,"Medium","High"))</f>
        <v>High</v>
      </c>
      <c r="N1671" s="2">
        <f>YEAR(Sheet1[[#This Row],[policy_start_date]])</f>
        <v>2023</v>
      </c>
      <c r="O1671" s="2" t="str">
        <f>TEXT(Sheet1[[#This Row],[policy_start_date]],"mmm")</f>
        <v>Feb</v>
      </c>
      <c r="P1671" s="2" t="str">
        <f>"Q"&amp;ROUNDUP(MONTH(Sheet1[[#This Row],[policy_start_date]])/3,0)</f>
        <v>Q1</v>
      </c>
      <c r="Q1671" s="2">
        <f ca="1">DATEDIF(Sheet1[[#This Row],[policy_start_date]],TODAY(),"D")</f>
        <v>1255</v>
      </c>
      <c r="R1671" s="2">
        <f>YEAR(Sheet1[[#This Row],[policy_end_date]])</f>
        <v>2023</v>
      </c>
      <c r="S1671" s="2" t="str">
        <f>TEXT(Sheet1[[#This Row],[policy_end_date]],"mmm")</f>
        <v>Jun</v>
      </c>
      <c r="T1671" s="2" t="str">
        <f>IF(Sheet1[[#This Row],[status]]="Active","Active","Inactive")</f>
        <v>Inactive</v>
      </c>
      <c r="U1671" s="6">
        <f>Sheet1[[#This Row],[coverage_amount]]/Sheet1[[#This Row],[annual_premium]]</f>
        <v>11.511505303360314</v>
      </c>
    </row>
    <row r="1672" spans="1:21" x14ac:dyDescent="0.3">
      <c r="A1672" s="2" t="s">
        <v>3184</v>
      </c>
      <c r="B1672" s="2" t="s">
        <v>3185</v>
      </c>
      <c r="C1672" s="2" t="s">
        <v>11</v>
      </c>
      <c r="D1672" s="51">
        <v>569281.86</v>
      </c>
      <c r="E1672" s="51">
        <v>21833.72</v>
      </c>
      <c r="F1672" s="1">
        <v>44762</v>
      </c>
      <c r="G1672" s="1">
        <v>44927</v>
      </c>
      <c r="H1672" s="2" t="s">
        <v>680</v>
      </c>
      <c r="I1672" s="2" t="s">
        <v>18</v>
      </c>
      <c r="J1672">
        <f>Sheet1[[#This Row],[policy_end_date]]-Sheet1[[#This Row],[policy_start_date]]</f>
        <v>165</v>
      </c>
      <c r="K1672" s="5">
        <f>(Sheet1[[#This Row],[policy_end_date]]-Sheet1[[#This Row],[policy_start_date]])/365</f>
        <v>0.45205479452054792</v>
      </c>
      <c r="L1672" s="2" t="str">
        <f>IF(Sheet1[[#This Row],[coverage_amount]]&lt;300000,"Low",IF(Sheet1[[#This Row],[coverage_amount]]&lt;700000,"Medium","High"))</f>
        <v>Medium</v>
      </c>
      <c r="M1672" s="2" t="str">
        <f>IF(Sheet1[[#This Row],[annual_premium]]&lt;15000,"Low",IF(Sheet1[[#This Row],[annual_premium]]&lt;35000,"Medium","High"))</f>
        <v>Medium</v>
      </c>
      <c r="N1672" s="2">
        <f>YEAR(Sheet1[[#This Row],[policy_start_date]])</f>
        <v>2022</v>
      </c>
      <c r="O1672" s="2" t="str">
        <f>TEXT(Sheet1[[#This Row],[policy_start_date]],"mmm")</f>
        <v>Jul</v>
      </c>
      <c r="P1672" s="2" t="str">
        <f>"Q"&amp;ROUNDUP(MONTH(Sheet1[[#This Row],[policy_start_date]])/3,0)</f>
        <v>Q3</v>
      </c>
      <c r="Q1672" s="2">
        <f ca="1">DATEDIF(Sheet1[[#This Row],[policy_start_date]],TODAY(),"D")</f>
        <v>1470</v>
      </c>
      <c r="R1672" s="2">
        <f>YEAR(Sheet1[[#This Row],[policy_end_date]])</f>
        <v>2023</v>
      </c>
      <c r="S1672" s="2" t="str">
        <f>TEXT(Sheet1[[#This Row],[policy_end_date]],"mmm")</f>
        <v>Jan</v>
      </c>
      <c r="T1672" s="2" t="str">
        <f>IF(Sheet1[[#This Row],[status]]="Active","Active","Inactive")</f>
        <v>Inactive</v>
      </c>
      <c r="U1672" s="6">
        <f>Sheet1[[#This Row],[coverage_amount]]/Sheet1[[#This Row],[annual_premium]]</f>
        <v>26.073516560622743</v>
      </c>
    </row>
    <row r="1673" spans="1:21" x14ac:dyDescent="0.3">
      <c r="A1673" s="2" t="s">
        <v>3186</v>
      </c>
      <c r="B1673" s="2" t="s">
        <v>2432</v>
      </c>
      <c r="C1673" s="2" t="s">
        <v>35</v>
      </c>
      <c r="D1673" s="51">
        <v>153542.01</v>
      </c>
      <c r="E1673" s="51">
        <v>40943.47</v>
      </c>
      <c r="F1673" s="1">
        <v>44359</v>
      </c>
      <c r="G1673" s="1">
        <v>45145</v>
      </c>
      <c r="H1673" s="2" t="s">
        <v>228</v>
      </c>
      <c r="I1673" s="2" t="s">
        <v>13</v>
      </c>
      <c r="J1673">
        <f>Sheet1[[#This Row],[policy_end_date]]-Sheet1[[#This Row],[policy_start_date]]</f>
        <v>786</v>
      </c>
      <c r="K1673" s="5">
        <f>(Sheet1[[#This Row],[policy_end_date]]-Sheet1[[#This Row],[policy_start_date]])/365</f>
        <v>2.1534246575342464</v>
      </c>
      <c r="L1673" s="2" t="str">
        <f>IF(Sheet1[[#This Row],[coverage_amount]]&lt;300000,"Low",IF(Sheet1[[#This Row],[coverage_amount]]&lt;700000,"Medium","High"))</f>
        <v>Low</v>
      </c>
      <c r="M1673" s="2" t="str">
        <f>IF(Sheet1[[#This Row],[annual_premium]]&lt;15000,"Low",IF(Sheet1[[#This Row],[annual_premium]]&lt;35000,"Medium","High"))</f>
        <v>High</v>
      </c>
      <c r="N1673" s="2">
        <f>YEAR(Sheet1[[#This Row],[policy_start_date]])</f>
        <v>2021</v>
      </c>
      <c r="O1673" s="2" t="str">
        <f>TEXT(Sheet1[[#This Row],[policy_start_date]],"mmm")</f>
        <v>Jun</v>
      </c>
      <c r="P1673" s="2" t="str">
        <f>"Q"&amp;ROUNDUP(MONTH(Sheet1[[#This Row],[policy_start_date]])/3,0)</f>
        <v>Q2</v>
      </c>
      <c r="Q1673" s="2">
        <f ca="1">DATEDIF(Sheet1[[#This Row],[policy_start_date]],TODAY(),"D")</f>
        <v>1873</v>
      </c>
      <c r="R1673" s="2">
        <f>YEAR(Sheet1[[#This Row],[policy_end_date]])</f>
        <v>2023</v>
      </c>
      <c r="S1673" s="2" t="str">
        <f>TEXT(Sheet1[[#This Row],[policy_end_date]],"mmm")</f>
        <v>Aug</v>
      </c>
      <c r="T1673" s="2" t="str">
        <f>IF(Sheet1[[#This Row],[status]]="Active","Active","Inactive")</f>
        <v>Active</v>
      </c>
      <c r="U1673" s="6">
        <f>Sheet1[[#This Row],[coverage_amount]]/Sheet1[[#This Row],[annual_premium]]</f>
        <v>3.7500976346167048</v>
      </c>
    </row>
    <row r="1674" spans="1:21" x14ac:dyDescent="0.3">
      <c r="A1674" s="2" t="s">
        <v>3187</v>
      </c>
      <c r="B1674" s="2" t="s">
        <v>3188</v>
      </c>
      <c r="C1674" s="2" t="s">
        <v>11</v>
      </c>
      <c r="D1674" s="51">
        <v>267210.95</v>
      </c>
      <c r="E1674" s="51">
        <v>14558.66</v>
      </c>
      <c r="F1674" s="1">
        <v>45205</v>
      </c>
      <c r="G1674" s="1">
        <v>45515</v>
      </c>
      <c r="H1674" s="2" t="s">
        <v>374</v>
      </c>
      <c r="I1674" s="2" t="s">
        <v>13</v>
      </c>
      <c r="J1674">
        <f>Sheet1[[#This Row],[policy_end_date]]-Sheet1[[#This Row],[policy_start_date]]</f>
        <v>310</v>
      </c>
      <c r="K1674" s="5">
        <f>(Sheet1[[#This Row],[policy_end_date]]-Sheet1[[#This Row],[policy_start_date]])/365</f>
        <v>0.84931506849315064</v>
      </c>
      <c r="L1674" s="2" t="str">
        <f>IF(Sheet1[[#This Row],[coverage_amount]]&lt;300000,"Low",IF(Sheet1[[#This Row],[coverage_amount]]&lt;700000,"Medium","High"))</f>
        <v>Low</v>
      </c>
      <c r="M1674" s="2" t="str">
        <f>IF(Sheet1[[#This Row],[annual_premium]]&lt;15000,"Low",IF(Sheet1[[#This Row],[annual_premium]]&lt;35000,"Medium","High"))</f>
        <v>Low</v>
      </c>
      <c r="N1674" s="2">
        <f>YEAR(Sheet1[[#This Row],[policy_start_date]])</f>
        <v>2023</v>
      </c>
      <c r="O1674" s="2" t="str">
        <f>TEXT(Sheet1[[#This Row],[policy_start_date]],"mmm")</f>
        <v>Oct</v>
      </c>
      <c r="P1674" s="2" t="str">
        <f>"Q"&amp;ROUNDUP(MONTH(Sheet1[[#This Row],[policy_start_date]])/3,0)</f>
        <v>Q4</v>
      </c>
      <c r="Q1674" s="2">
        <f ca="1">DATEDIF(Sheet1[[#This Row],[policy_start_date]],TODAY(),"D")</f>
        <v>1027</v>
      </c>
      <c r="R1674" s="2">
        <f>YEAR(Sheet1[[#This Row],[policy_end_date]])</f>
        <v>2024</v>
      </c>
      <c r="S1674" s="2" t="str">
        <f>TEXT(Sheet1[[#This Row],[policy_end_date]],"mmm")</f>
        <v>Aug</v>
      </c>
      <c r="T1674" s="2" t="str">
        <f>IF(Sheet1[[#This Row],[status]]="Active","Active","Inactive")</f>
        <v>Active</v>
      </c>
      <c r="U1674" s="6">
        <f>Sheet1[[#This Row],[coverage_amount]]/Sheet1[[#This Row],[annual_premium]]</f>
        <v>18.354089593410382</v>
      </c>
    </row>
    <row r="1675" spans="1:21" x14ac:dyDescent="0.3">
      <c r="A1675" s="2" t="s">
        <v>3189</v>
      </c>
      <c r="B1675" s="2" t="s">
        <v>3190</v>
      </c>
      <c r="C1675" s="2" t="s">
        <v>39</v>
      </c>
      <c r="D1675" s="51">
        <v>384561.29</v>
      </c>
      <c r="E1675" s="51">
        <v>15829.45</v>
      </c>
      <c r="F1675" s="1">
        <v>44427</v>
      </c>
      <c r="G1675" s="1">
        <v>44607</v>
      </c>
      <c r="H1675" s="2" t="s">
        <v>150</v>
      </c>
      <c r="I1675" s="2" t="s">
        <v>18</v>
      </c>
      <c r="J1675">
        <f>Sheet1[[#This Row],[policy_end_date]]-Sheet1[[#This Row],[policy_start_date]]</f>
        <v>180</v>
      </c>
      <c r="K1675" s="5">
        <f>(Sheet1[[#This Row],[policy_end_date]]-Sheet1[[#This Row],[policy_start_date]])/365</f>
        <v>0.49315068493150682</v>
      </c>
      <c r="L1675" s="2" t="str">
        <f>IF(Sheet1[[#This Row],[coverage_amount]]&lt;300000,"Low",IF(Sheet1[[#This Row],[coverage_amount]]&lt;700000,"Medium","High"))</f>
        <v>Medium</v>
      </c>
      <c r="M1675" s="2" t="str">
        <f>IF(Sheet1[[#This Row],[annual_premium]]&lt;15000,"Low",IF(Sheet1[[#This Row],[annual_premium]]&lt;35000,"Medium","High"))</f>
        <v>Medium</v>
      </c>
      <c r="N1675" s="2">
        <f>YEAR(Sheet1[[#This Row],[policy_start_date]])</f>
        <v>2021</v>
      </c>
      <c r="O1675" s="2" t="str">
        <f>TEXT(Sheet1[[#This Row],[policy_start_date]],"mmm")</f>
        <v>Aug</v>
      </c>
      <c r="P1675" s="2" t="str">
        <f>"Q"&amp;ROUNDUP(MONTH(Sheet1[[#This Row],[policy_start_date]])/3,0)</f>
        <v>Q3</v>
      </c>
      <c r="Q1675" s="2">
        <f ca="1">DATEDIF(Sheet1[[#This Row],[policy_start_date]],TODAY(),"D")</f>
        <v>1805</v>
      </c>
      <c r="R1675" s="2">
        <f>YEAR(Sheet1[[#This Row],[policy_end_date]])</f>
        <v>2022</v>
      </c>
      <c r="S1675" s="2" t="str">
        <f>TEXT(Sheet1[[#This Row],[policy_end_date]],"mmm")</f>
        <v>Feb</v>
      </c>
      <c r="T1675" s="2" t="str">
        <f>IF(Sheet1[[#This Row],[status]]="Active","Active","Inactive")</f>
        <v>Inactive</v>
      </c>
      <c r="U1675" s="6">
        <f>Sheet1[[#This Row],[coverage_amount]]/Sheet1[[#This Row],[annual_premium]]</f>
        <v>24.294039906629727</v>
      </c>
    </row>
    <row r="1676" spans="1:21" x14ac:dyDescent="0.3">
      <c r="A1676" s="2" t="s">
        <v>3191</v>
      </c>
      <c r="B1676" s="2" t="s">
        <v>470</v>
      </c>
      <c r="C1676" s="2" t="s">
        <v>39</v>
      </c>
      <c r="D1676" s="51">
        <v>270684.19</v>
      </c>
      <c r="E1676" s="51">
        <v>17195.64</v>
      </c>
      <c r="F1676" s="1">
        <v>45448</v>
      </c>
      <c r="G1676" s="1">
        <v>45633</v>
      </c>
      <c r="H1676" s="2" t="s">
        <v>413</v>
      </c>
      <c r="I1676" s="2" t="s">
        <v>18</v>
      </c>
      <c r="J1676">
        <f>Sheet1[[#This Row],[policy_end_date]]-Sheet1[[#This Row],[policy_start_date]]</f>
        <v>185</v>
      </c>
      <c r="K1676" s="5">
        <f>(Sheet1[[#This Row],[policy_end_date]]-Sheet1[[#This Row],[policy_start_date]])/365</f>
        <v>0.50684931506849318</v>
      </c>
      <c r="L1676" s="2" t="str">
        <f>IF(Sheet1[[#This Row],[coverage_amount]]&lt;300000,"Low",IF(Sheet1[[#This Row],[coverage_amount]]&lt;700000,"Medium","High"))</f>
        <v>Low</v>
      </c>
      <c r="M1676" s="2" t="str">
        <f>IF(Sheet1[[#This Row],[annual_premium]]&lt;15000,"Low",IF(Sheet1[[#This Row],[annual_premium]]&lt;35000,"Medium","High"))</f>
        <v>Medium</v>
      </c>
      <c r="N1676" s="2">
        <f>YEAR(Sheet1[[#This Row],[policy_start_date]])</f>
        <v>2024</v>
      </c>
      <c r="O1676" s="2" t="str">
        <f>TEXT(Sheet1[[#This Row],[policy_start_date]],"mmm")</f>
        <v>Jun</v>
      </c>
      <c r="P1676" s="2" t="str">
        <f>"Q"&amp;ROUNDUP(MONTH(Sheet1[[#This Row],[policy_start_date]])/3,0)</f>
        <v>Q2</v>
      </c>
      <c r="Q1676" s="2">
        <f ca="1">DATEDIF(Sheet1[[#This Row],[policy_start_date]],TODAY(),"D")</f>
        <v>784</v>
      </c>
      <c r="R1676" s="2">
        <f>YEAR(Sheet1[[#This Row],[policy_end_date]])</f>
        <v>2024</v>
      </c>
      <c r="S1676" s="2" t="str">
        <f>TEXT(Sheet1[[#This Row],[policy_end_date]],"mmm")</f>
        <v>Dec</v>
      </c>
      <c r="T1676" s="2" t="str">
        <f>IF(Sheet1[[#This Row],[status]]="Active","Active","Inactive")</f>
        <v>Inactive</v>
      </c>
      <c r="U1676" s="6">
        <f>Sheet1[[#This Row],[coverage_amount]]/Sheet1[[#This Row],[annual_premium]]</f>
        <v>15.741443179782783</v>
      </c>
    </row>
    <row r="1677" spans="1:21" x14ac:dyDescent="0.3">
      <c r="A1677" s="2" t="s">
        <v>3192</v>
      </c>
      <c r="B1677" s="2" t="s">
        <v>3193</v>
      </c>
      <c r="C1677" s="2" t="s">
        <v>35</v>
      </c>
      <c r="D1677" s="51">
        <v>884020.94</v>
      </c>
      <c r="E1677" s="51">
        <v>32536.799999999999</v>
      </c>
      <c r="F1677" s="1">
        <v>45311</v>
      </c>
      <c r="G1677" s="1">
        <v>45425</v>
      </c>
      <c r="H1677" s="2" t="s">
        <v>167</v>
      </c>
      <c r="I1677" s="2" t="s">
        <v>29</v>
      </c>
      <c r="J1677">
        <f>Sheet1[[#This Row],[policy_end_date]]-Sheet1[[#This Row],[policy_start_date]]</f>
        <v>114</v>
      </c>
      <c r="K1677" s="5">
        <f>(Sheet1[[#This Row],[policy_end_date]]-Sheet1[[#This Row],[policy_start_date]])/365</f>
        <v>0.31232876712328766</v>
      </c>
      <c r="L1677" s="2" t="str">
        <f>IF(Sheet1[[#This Row],[coverage_amount]]&lt;300000,"Low",IF(Sheet1[[#This Row],[coverage_amount]]&lt;700000,"Medium","High"))</f>
        <v>High</v>
      </c>
      <c r="M1677" s="2" t="str">
        <f>IF(Sheet1[[#This Row],[annual_premium]]&lt;15000,"Low",IF(Sheet1[[#This Row],[annual_premium]]&lt;35000,"Medium","High"))</f>
        <v>Medium</v>
      </c>
      <c r="N1677" s="2">
        <f>YEAR(Sheet1[[#This Row],[policy_start_date]])</f>
        <v>2024</v>
      </c>
      <c r="O1677" s="2" t="str">
        <f>TEXT(Sheet1[[#This Row],[policy_start_date]],"mmm")</f>
        <v>Jan</v>
      </c>
      <c r="P1677" s="2" t="str">
        <f>"Q"&amp;ROUNDUP(MONTH(Sheet1[[#This Row],[policy_start_date]])/3,0)</f>
        <v>Q1</v>
      </c>
      <c r="Q1677" s="2">
        <f ca="1">DATEDIF(Sheet1[[#This Row],[policy_start_date]],TODAY(),"D")</f>
        <v>921</v>
      </c>
      <c r="R1677" s="2">
        <f>YEAR(Sheet1[[#This Row],[policy_end_date]])</f>
        <v>2024</v>
      </c>
      <c r="S1677" s="2" t="str">
        <f>TEXT(Sheet1[[#This Row],[policy_end_date]],"mmm")</f>
        <v>May</v>
      </c>
      <c r="T1677" s="2" t="str">
        <f>IF(Sheet1[[#This Row],[status]]="Active","Active","Inactive")</f>
        <v>Inactive</v>
      </c>
      <c r="U1677" s="6">
        <f>Sheet1[[#This Row],[coverage_amount]]/Sheet1[[#This Row],[annual_premium]]</f>
        <v>27.169879643972362</v>
      </c>
    </row>
    <row r="1678" spans="1:21" x14ac:dyDescent="0.3">
      <c r="A1678" s="2" t="s">
        <v>3194</v>
      </c>
      <c r="B1678" s="2" t="s">
        <v>1119</v>
      </c>
      <c r="C1678" s="2" t="s">
        <v>27</v>
      </c>
      <c r="D1678" s="51">
        <v>342693.87</v>
      </c>
      <c r="E1678" s="51">
        <v>4076.19</v>
      </c>
      <c r="F1678" s="1">
        <v>45202</v>
      </c>
      <c r="G1678" s="1">
        <v>45355</v>
      </c>
      <c r="H1678" s="2" t="s">
        <v>341</v>
      </c>
      <c r="I1678" s="2" t="s">
        <v>29</v>
      </c>
      <c r="J1678">
        <f>Sheet1[[#This Row],[policy_end_date]]-Sheet1[[#This Row],[policy_start_date]]</f>
        <v>153</v>
      </c>
      <c r="K1678" s="5">
        <f>(Sheet1[[#This Row],[policy_end_date]]-Sheet1[[#This Row],[policy_start_date]])/365</f>
        <v>0.41917808219178082</v>
      </c>
      <c r="L1678" s="2" t="str">
        <f>IF(Sheet1[[#This Row],[coverage_amount]]&lt;300000,"Low",IF(Sheet1[[#This Row],[coverage_amount]]&lt;700000,"Medium","High"))</f>
        <v>Medium</v>
      </c>
      <c r="M1678" s="2" t="str">
        <f>IF(Sheet1[[#This Row],[annual_premium]]&lt;15000,"Low",IF(Sheet1[[#This Row],[annual_premium]]&lt;35000,"Medium","High"))</f>
        <v>Low</v>
      </c>
      <c r="N1678" s="2">
        <f>YEAR(Sheet1[[#This Row],[policy_start_date]])</f>
        <v>2023</v>
      </c>
      <c r="O1678" s="2" t="str">
        <f>TEXT(Sheet1[[#This Row],[policy_start_date]],"mmm")</f>
        <v>Oct</v>
      </c>
      <c r="P1678" s="2" t="str">
        <f>"Q"&amp;ROUNDUP(MONTH(Sheet1[[#This Row],[policy_start_date]])/3,0)</f>
        <v>Q4</v>
      </c>
      <c r="Q1678" s="2">
        <f ca="1">DATEDIF(Sheet1[[#This Row],[policy_start_date]],TODAY(),"D")</f>
        <v>1030</v>
      </c>
      <c r="R1678" s="2">
        <f>YEAR(Sheet1[[#This Row],[policy_end_date]])</f>
        <v>2024</v>
      </c>
      <c r="S1678" s="2" t="str">
        <f>TEXT(Sheet1[[#This Row],[policy_end_date]],"mmm")</f>
        <v>Mar</v>
      </c>
      <c r="T1678" s="2" t="str">
        <f>IF(Sheet1[[#This Row],[status]]="Active","Active","Inactive")</f>
        <v>Inactive</v>
      </c>
      <c r="U1678" s="6">
        <f>Sheet1[[#This Row],[coverage_amount]]/Sheet1[[#This Row],[annual_premium]]</f>
        <v>84.072104097208424</v>
      </c>
    </row>
    <row r="1679" spans="1:21" x14ac:dyDescent="0.3">
      <c r="A1679" s="2" t="s">
        <v>3195</v>
      </c>
      <c r="B1679" s="2" t="s">
        <v>3196</v>
      </c>
      <c r="C1679" s="2" t="s">
        <v>35</v>
      </c>
      <c r="D1679" s="51">
        <v>293536.83</v>
      </c>
      <c r="E1679" s="51">
        <v>14789.99</v>
      </c>
      <c r="F1679" s="1">
        <v>44117</v>
      </c>
      <c r="G1679" s="1">
        <v>45131</v>
      </c>
      <c r="H1679" s="2" t="s">
        <v>432</v>
      </c>
      <c r="I1679" s="2" t="s">
        <v>13</v>
      </c>
      <c r="J1679">
        <f>Sheet1[[#This Row],[policy_end_date]]-Sheet1[[#This Row],[policy_start_date]]</f>
        <v>1014</v>
      </c>
      <c r="K1679" s="5">
        <f>(Sheet1[[#This Row],[policy_end_date]]-Sheet1[[#This Row],[policy_start_date]])/365</f>
        <v>2.7780821917808218</v>
      </c>
      <c r="L1679" s="2" t="str">
        <f>IF(Sheet1[[#This Row],[coverage_amount]]&lt;300000,"Low",IF(Sheet1[[#This Row],[coverage_amount]]&lt;700000,"Medium","High"))</f>
        <v>Low</v>
      </c>
      <c r="M1679" s="2" t="str">
        <f>IF(Sheet1[[#This Row],[annual_premium]]&lt;15000,"Low",IF(Sheet1[[#This Row],[annual_premium]]&lt;35000,"Medium","High"))</f>
        <v>Low</v>
      </c>
      <c r="N1679" s="2">
        <f>YEAR(Sheet1[[#This Row],[policy_start_date]])</f>
        <v>2020</v>
      </c>
      <c r="O1679" s="2" t="str">
        <f>TEXT(Sheet1[[#This Row],[policy_start_date]],"mmm")</f>
        <v>Oct</v>
      </c>
      <c r="P1679" s="2" t="str">
        <f>"Q"&amp;ROUNDUP(MONTH(Sheet1[[#This Row],[policy_start_date]])/3,0)</f>
        <v>Q4</v>
      </c>
      <c r="Q1679" s="2">
        <f ca="1">DATEDIF(Sheet1[[#This Row],[policy_start_date]],TODAY(),"D")</f>
        <v>2115</v>
      </c>
      <c r="R1679" s="2">
        <f>YEAR(Sheet1[[#This Row],[policy_end_date]])</f>
        <v>2023</v>
      </c>
      <c r="S1679" s="2" t="str">
        <f>TEXT(Sheet1[[#This Row],[policy_end_date]],"mmm")</f>
        <v>Jul</v>
      </c>
      <c r="T1679" s="2" t="str">
        <f>IF(Sheet1[[#This Row],[status]]="Active","Active","Inactive")</f>
        <v>Active</v>
      </c>
      <c r="U1679" s="6">
        <f>Sheet1[[#This Row],[coverage_amount]]/Sheet1[[#This Row],[annual_premium]]</f>
        <v>19.846993135221865</v>
      </c>
    </row>
    <row r="1680" spans="1:21" x14ac:dyDescent="0.3">
      <c r="A1680" s="2" t="s">
        <v>3197</v>
      </c>
      <c r="B1680" s="2" t="s">
        <v>3198</v>
      </c>
      <c r="C1680" s="2" t="s">
        <v>11</v>
      </c>
      <c r="D1680" s="51">
        <v>240819.3</v>
      </c>
      <c r="E1680" s="51">
        <v>14761.17</v>
      </c>
      <c r="F1680" s="1">
        <v>45260</v>
      </c>
      <c r="G1680" s="1">
        <v>45641</v>
      </c>
      <c r="H1680" s="2" t="s">
        <v>666</v>
      </c>
      <c r="I1680" s="2" t="s">
        <v>13</v>
      </c>
      <c r="J1680">
        <f>Sheet1[[#This Row],[policy_end_date]]-Sheet1[[#This Row],[policy_start_date]]</f>
        <v>381</v>
      </c>
      <c r="K1680" s="5">
        <f>(Sheet1[[#This Row],[policy_end_date]]-Sheet1[[#This Row],[policy_start_date]])/365</f>
        <v>1.0438356164383562</v>
      </c>
      <c r="L1680" s="2" t="str">
        <f>IF(Sheet1[[#This Row],[coverage_amount]]&lt;300000,"Low",IF(Sheet1[[#This Row],[coverage_amount]]&lt;700000,"Medium","High"))</f>
        <v>Low</v>
      </c>
      <c r="M1680" s="2" t="str">
        <f>IF(Sheet1[[#This Row],[annual_premium]]&lt;15000,"Low",IF(Sheet1[[#This Row],[annual_premium]]&lt;35000,"Medium","High"))</f>
        <v>Low</v>
      </c>
      <c r="N1680" s="2">
        <f>YEAR(Sheet1[[#This Row],[policy_start_date]])</f>
        <v>2023</v>
      </c>
      <c r="O1680" s="2" t="str">
        <f>TEXT(Sheet1[[#This Row],[policy_start_date]],"mmm")</f>
        <v>Nov</v>
      </c>
      <c r="P1680" s="2" t="str">
        <f>"Q"&amp;ROUNDUP(MONTH(Sheet1[[#This Row],[policy_start_date]])/3,0)</f>
        <v>Q4</v>
      </c>
      <c r="Q1680" s="2">
        <f ca="1">DATEDIF(Sheet1[[#This Row],[policy_start_date]],TODAY(),"D")</f>
        <v>972</v>
      </c>
      <c r="R1680" s="2">
        <f>YEAR(Sheet1[[#This Row],[policy_end_date]])</f>
        <v>2024</v>
      </c>
      <c r="S1680" s="2" t="str">
        <f>TEXT(Sheet1[[#This Row],[policy_end_date]],"mmm")</f>
        <v>Dec</v>
      </c>
      <c r="T1680" s="2" t="str">
        <f>IF(Sheet1[[#This Row],[status]]="Active","Active","Inactive")</f>
        <v>Active</v>
      </c>
      <c r="U1680" s="6">
        <f>Sheet1[[#This Row],[coverage_amount]]/Sheet1[[#This Row],[annual_premium]]</f>
        <v>16.314377518855213</v>
      </c>
    </row>
    <row r="1681" spans="1:21" x14ac:dyDescent="0.3">
      <c r="A1681" s="2" t="s">
        <v>3199</v>
      </c>
      <c r="B1681" s="2" t="s">
        <v>3200</v>
      </c>
      <c r="C1681" s="2" t="s">
        <v>39</v>
      </c>
      <c r="D1681" s="51">
        <v>374030.98</v>
      </c>
      <c r="E1681" s="51">
        <v>26992.77</v>
      </c>
      <c r="F1681" s="1">
        <v>44319</v>
      </c>
      <c r="G1681" s="1">
        <v>44364</v>
      </c>
      <c r="H1681" s="2" t="s">
        <v>1669</v>
      </c>
      <c r="I1681" s="2" t="s">
        <v>18</v>
      </c>
      <c r="J1681">
        <f>Sheet1[[#This Row],[policy_end_date]]-Sheet1[[#This Row],[policy_start_date]]</f>
        <v>45</v>
      </c>
      <c r="K1681" s="5">
        <f>(Sheet1[[#This Row],[policy_end_date]]-Sheet1[[#This Row],[policy_start_date]])/365</f>
        <v>0.12328767123287671</v>
      </c>
      <c r="L1681" s="2" t="str">
        <f>IF(Sheet1[[#This Row],[coverage_amount]]&lt;300000,"Low",IF(Sheet1[[#This Row],[coverage_amount]]&lt;700000,"Medium","High"))</f>
        <v>Medium</v>
      </c>
      <c r="M1681" s="2" t="str">
        <f>IF(Sheet1[[#This Row],[annual_premium]]&lt;15000,"Low",IF(Sheet1[[#This Row],[annual_premium]]&lt;35000,"Medium","High"))</f>
        <v>Medium</v>
      </c>
      <c r="N1681" s="2">
        <f>YEAR(Sheet1[[#This Row],[policy_start_date]])</f>
        <v>2021</v>
      </c>
      <c r="O1681" s="2" t="str">
        <f>TEXT(Sheet1[[#This Row],[policy_start_date]],"mmm")</f>
        <v>May</v>
      </c>
      <c r="P1681" s="2" t="str">
        <f>"Q"&amp;ROUNDUP(MONTH(Sheet1[[#This Row],[policy_start_date]])/3,0)</f>
        <v>Q2</v>
      </c>
      <c r="Q1681" s="2">
        <f ca="1">DATEDIF(Sheet1[[#This Row],[policy_start_date]],TODAY(),"D")</f>
        <v>1913</v>
      </c>
      <c r="R1681" s="2">
        <f>YEAR(Sheet1[[#This Row],[policy_end_date]])</f>
        <v>2021</v>
      </c>
      <c r="S1681" s="2" t="str">
        <f>TEXT(Sheet1[[#This Row],[policy_end_date]],"mmm")</f>
        <v>Jun</v>
      </c>
      <c r="T1681" s="2" t="str">
        <f>IF(Sheet1[[#This Row],[status]]="Active","Active","Inactive")</f>
        <v>Inactive</v>
      </c>
      <c r="U1681" s="6">
        <f>Sheet1[[#This Row],[coverage_amount]]/Sheet1[[#This Row],[annual_premium]]</f>
        <v>13.856709778210979</v>
      </c>
    </row>
    <row r="1682" spans="1:21" x14ac:dyDescent="0.3">
      <c r="A1682" s="2" t="s">
        <v>3201</v>
      </c>
      <c r="B1682" s="2" t="s">
        <v>3202</v>
      </c>
      <c r="C1682" s="2" t="s">
        <v>39</v>
      </c>
      <c r="D1682" s="51">
        <v>170437.79</v>
      </c>
      <c r="E1682" s="51">
        <v>27722.49</v>
      </c>
      <c r="F1682" s="1">
        <v>45083</v>
      </c>
      <c r="G1682" s="1">
        <v>45530</v>
      </c>
      <c r="H1682" s="2" t="s">
        <v>348</v>
      </c>
      <c r="I1682" s="2" t="s">
        <v>13</v>
      </c>
      <c r="J1682">
        <f>Sheet1[[#This Row],[policy_end_date]]-Sheet1[[#This Row],[policy_start_date]]</f>
        <v>447</v>
      </c>
      <c r="K1682" s="5">
        <f>(Sheet1[[#This Row],[policy_end_date]]-Sheet1[[#This Row],[policy_start_date]])/365</f>
        <v>1.2246575342465753</v>
      </c>
      <c r="L1682" s="2" t="str">
        <f>IF(Sheet1[[#This Row],[coverage_amount]]&lt;300000,"Low",IF(Sheet1[[#This Row],[coverage_amount]]&lt;700000,"Medium","High"))</f>
        <v>Low</v>
      </c>
      <c r="M1682" s="2" t="str">
        <f>IF(Sheet1[[#This Row],[annual_premium]]&lt;15000,"Low",IF(Sheet1[[#This Row],[annual_premium]]&lt;35000,"Medium","High"))</f>
        <v>Medium</v>
      </c>
      <c r="N1682" s="2">
        <f>YEAR(Sheet1[[#This Row],[policy_start_date]])</f>
        <v>2023</v>
      </c>
      <c r="O1682" s="2" t="str">
        <f>TEXT(Sheet1[[#This Row],[policy_start_date]],"mmm")</f>
        <v>Jun</v>
      </c>
      <c r="P1682" s="2" t="str">
        <f>"Q"&amp;ROUNDUP(MONTH(Sheet1[[#This Row],[policy_start_date]])/3,0)</f>
        <v>Q2</v>
      </c>
      <c r="Q1682" s="2">
        <f ca="1">DATEDIF(Sheet1[[#This Row],[policy_start_date]],TODAY(),"D")</f>
        <v>1149</v>
      </c>
      <c r="R1682" s="2">
        <f>YEAR(Sheet1[[#This Row],[policy_end_date]])</f>
        <v>2024</v>
      </c>
      <c r="S1682" s="2" t="str">
        <f>TEXT(Sheet1[[#This Row],[policy_end_date]],"mmm")</f>
        <v>Aug</v>
      </c>
      <c r="T1682" s="2" t="str">
        <f>IF(Sheet1[[#This Row],[status]]="Active","Active","Inactive")</f>
        <v>Active</v>
      </c>
      <c r="U1682" s="6">
        <f>Sheet1[[#This Row],[coverage_amount]]/Sheet1[[#This Row],[annual_premium]]</f>
        <v>6.1479971676425889</v>
      </c>
    </row>
    <row r="1683" spans="1:21" x14ac:dyDescent="0.3">
      <c r="A1683" s="2" t="s">
        <v>3203</v>
      </c>
      <c r="B1683" s="2" t="s">
        <v>908</v>
      </c>
      <c r="C1683" s="2" t="s">
        <v>39</v>
      </c>
      <c r="D1683" s="51">
        <v>323804.65000000002</v>
      </c>
      <c r="E1683" s="51">
        <v>15655.22</v>
      </c>
      <c r="F1683" s="1">
        <v>44630</v>
      </c>
      <c r="G1683" s="1">
        <v>45763</v>
      </c>
      <c r="H1683" s="2" t="s">
        <v>275</v>
      </c>
      <c r="I1683" s="2" t="s">
        <v>29</v>
      </c>
      <c r="J1683">
        <f>Sheet1[[#This Row],[policy_end_date]]-Sheet1[[#This Row],[policy_start_date]]</f>
        <v>1133</v>
      </c>
      <c r="K1683" s="5">
        <f>(Sheet1[[#This Row],[policy_end_date]]-Sheet1[[#This Row],[policy_start_date]])/365</f>
        <v>3.1041095890410957</v>
      </c>
      <c r="L1683" s="2" t="str">
        <f>IF(Sheet1[[#This Row],[coverage_amount]]&lt;300000,"Low",IF(Sheet1[[#This Row],[coverage_amount]]&lt;700000,"Medium","High"))</f>
        <v>Medium</v>
      </c>
      <c r="M1683" s="2" t="str">
        <f>IF(Sheet1[[#This Row],[annual_premium]]&lt;15000,"Low",IF(Sheet1[[#This Row],[annual_premium]]&lt;35000,"Medium","High"))</f>
        <v>Medium</v>
      </c>
      <c r="N1683" s="2">
        <f>YEAR(Sheet1[[#This Row],[policy_start_date]])</f>
        <v>2022</v>
      </c>
      <c r="O1683" s="2" t="str">
        <f>TEXT(Sheet1[[#This Row],[policy_start_date]],"mmm")</f>
        <v>Mar</v>
      </c>
      <c r="P1683" s="2" t="str">
        <f>"Q"&amp;ROUNDUP(MONTH(Sheet1[[#This Row],[policy_start_date]])/3,0)</f>
        <v>Q1</v>
      </c>
      <c r="Q1683" s="2">
        <f ca="1">DATEDIF(Sheet1[[#This Row],[policy_start_date]],TODAY(),"D")</f>
        <v>1602</v>
      </c>
      <c r="R1683" s="2">
        <f>YEAR(Sheet1[[#This Row],[policy_end_date]])</f>
        <v>2025</v>
      </c>
      <c r="S1683" s="2" t="str">
        <f>TEXT(Sheet1[[#This Row],[policy_end_date]],"mmm")</f>
        <v>Apr</v>
      </c>
      <c r="T1683" s="2" t="str">
        <f>IF(Sheet1[[#This Row],[status]]="Active","Active","Inactive")</f>
        <v>Inactive</v>
      </c>
      <c r="U1683" s="6">
        <f>Sheet1[[#This Row],[coverage_amount]]/Sheet1[[#This Row],[annual_premium]]</f>
        <v>20.683494067793365</v>
      </c>
    </row>
    <row r="1684" spans="1:21" x14ac:dyDescent="0.3">
      <c r="A1684" s="2" t="s">
        <v>3204</v>
      </c>
      <c r="B1684" s="2" t="s">
        <v>1201</v>
      </c>
      <c r="C1684" s="2" t="s">
        <v>27</v>
      </c>
      <c r="D1684" s="51">
        <v>820198.48</v>
      </c>
      <c r="E1684" s="51">
        <v>37044.620000000003</v>
      </c>
      <c r="F1684" s="1">
        <v>44563</v>
      </c>
      <c r="G1684" s="1">
        <v>45270</v>
      </c>
      <c r="H1684" s="2" t="s">
        <v>125</v>
      </c>
      <c r="I1684" s="2" t="s">
        <v>13</v>
      </c>
      <c r="J1684">
        <f>Sheet1[[#This Row],[policy_end_date]]-Sheet1[[#This Row],[policy_start_date]]</f>
        <v>707</v>
      </c>
      <c r="K1684" s="5">
        <f>(Sheet1[[#This Row],[policy_end_date]]-Sheet1[[#This Row],[policy_start_date]])/365</f>
        <v>1.9369863013698629</v>
      </c>
      <c r="L1684" s="2" t="str">
        <f>IF(Sheet1[[#This Row],[coverage_amount]]&lt;300000,"Low",IF(Sheet1[[#This Row],[coverage_amount]]&lt;700000,"Medium","High"))</f>
        <v>High</v>
      </c>
      <c r="M1684" s="2" t="str">
        <f>IF(Sheet1[[#This Row],[annual_premium]]&lt;15000,"Low",IF(Sheet1[[#This Row],[annual_premium]]&lt;35000,"Medium","High"))</f>
        <v>High</v>
      </c>
      <c r="N1684" s="2">
        <f>YEAR(Sheet1[[#This Row],[policy_start_date]])</f>
        <v>2022</v>
      </c>
      <c r="O1684" s="2" t="str">
        <f>TEXT(Sheet1[[#This Row],[policy_start_date]],"mmm")</f>
        <v>Jan</v>
      </c>
      <c r="P1684" s="2" t="str">
        <f>"Q"&amp;ROUNDUP(MONTH(Sheet1[[#This Row],[policy_start_date]])/3,0)</f>
        <v>Q1</v>
      </c>
      <c r="Q1684" s="2">
        <f ca="1">DATEDIF(Sheet1[[#This Row],[policy_start_date]],TODAY(),"D")</f>
        <v>1669</v>
      </c>
      <c r="R1684" s="2">
        <f>YEAR(Sheet1[[#This Row],[policy_end_date]])</f>
        <v>2023</v>
      </c>
      <c r="S1684" s="2" t="str">
        <f>TEXT(Sheet1[[#This Row],[policy_end_date]],"mmm")</f>
        <v>Dec</v>
      </c>
      <c r="T1684" s="2" t="str">
        <f>IF(Sheet1[[#This Row],[status]]="Active","Active","Inactive")</f>
        <v>Active</v>
      </c>
      <c r="U1684" s="6">
        <f>Sheet1[[#This Row],[coverage_amount]]/Sheet1[[#This Row],[annual_premium]]</f>
        <v>22.14082584731602</v>
      </c>
    </row>
    <row r="1685" spans="1:21" x14ac:dyDescent="0.3">
      <c r="A1685" s="2" t="s">
        <v>3205</v>
      </c>
      <c r="B1685" s="2" t="s">
        <v>1494</v>
      </c>
      <c r="C1685" s="2" t="s">
        <v>27</v>
      </c>
      <c r="D1685" s="51">
        <v>656212.94999999995</v>
      </c>
      <c r="E1685" s="51">
        <v>43735.07</v>
      </c>
      <c r="F1685" s="1">
        <v>44138</v>
      </c>
      <c r="G1685" s="1">
        <v>44848</v>
      </c>
      <c r="H1685" s="2" t="s">
        <v>808</v>
      </c>
      <c r="I1685" s="2" t="s">
        <v>13</v>
      </c>
      <c r="J1685">
        <f>Sheet1[[#This Row],[policy_end_date]]-Sheet1[[#This Row],[policy_start_date]]</f>
        <v>710</v>
      </c>
      <c r="K1685" s="5">
        <f>(Sheet1[[#This Row],[policy_end_date]]-Sheet1[[#This Row],[policy_start_date]])/365</f>
        <v>1.9452054794520548</v>
      </c>
      <c r="L1685" s="2" t="str">
        <f>IF(Sheet1[[#This Row],[coverage_amount]]&lt;300000,"Low",IF(Sheet1[[#This Row],[coverage_amount]]&lt;700000,"Medium","High"))</f>
        <v>Medium</v>
      </c>
      <c r="M1685" s="2" t="str">
        <f>IF(Sheet1[[#This Row],[annual_premium]]&lt;15000,"Low",IF(Sheet1[[#This Row],[annual_premium]]&lt;35000,"Medium","High"))</f>
        <v>High</v>
      </c>
      <c r="N1685" s="2">
        <f>YEAR(Sheet1[[#This Row],[policy_start_date]])</f>
        <v>2020</v>
      </c>
      <c r="O1685" s="2" t="str">
        <f>TEXT(Sheet1[[#This Row],[policy_start_date]],"mmm")</f>
        <v>Nov</v>
      </c>
      <c r="P1685" s="2" t="str">
        <f>"Q"&amp;ROUNDUP(MONTH(Sheet1[[#This Row],[policy_start_date]])/3,0)</f>
        <v>Q4</v>
      </c>
      <c r="Q1685" s="2">
        <f ca="1">DATEDIF(Sheet1[[#This Row],[policy_start_date]],TODAY(),"D")</f>
        <v>2094</v>
      </c>
      <c r="R1685" s="2">
        <f>YEAR(Sheet1[[#This Row],[policy_end_date]])</f>
        <v>2022</v>
      </c>
      <c r="S1685" s="2" t="str">
        <f>TEXT(Sheet1[[#This Row],[policy_end_date]],"mmm")</f>
        <v>Oct</v>
      </c>
      <c r="T1685" s="2" t="str">
        <f>IF(Sheet1[[#This Row],[status]]="Active","Active","Inactive")</f>
        <v>Active</v>
      </c>
      <c r="U1685" s="6">
        <f>Sheet1[[#This Row],[coverage_amount]]/Sheet1[[#This Row],[annual_premium]]</f>
        <v>15.004273458348186</v>
      </c>
    </row>
    <row r="1686" spans="1:21" x14ac:dyDescent="0.3">
      <c r="A1686" s="2" t="s">
        <v>3206</v>
      </c>
      <c r="B1686" s="2" t="s">
        <v>1974</v>
      </c>
      <c r="C1686" s="2" t="s">
        <v>16</v>
      </c>
      <c r="D1686" s="51">
        <v>465573.64</v>
      </c>
      <c r="E1686" s="51">
        <v>14704.7</v>
      </c>
      <c r="F1686" s="1">
        <v>45049</v>
      </c>
      <c r="G1686" s="1">
        <v>45260</v>
      </c>
      <c r="H1686" s="2" t="s">
        <v>371</v>
      </c>
      <c r="I1686" s="2" t="s">
        <v>13</v>
      </c>
      <c r="J1686">
        <f>Sheet1[[#This Row],[policy_end_date]]-Sheet1[[#This Row],[policy_start_date]]</f>
        <v>211</v>
      </c>
      <c r="K1686" s="5">
        <f>(Sheet1[[#This Row],[policy_end_date]]-Sheet1[[#This Row],[policy_start_date]])/365</f>
        <v>0.57808219178082187</v>
      </c>
      <c r="L1686" s="2" t="str">
        <f>IF(Sheet1[[#This Row],[coverage_amount]]&lt;300000,"Low",IF(Sheet1[[#This Row],[coverage_amount]]&lt;700000,"Medium","High"))</f>
        <v>Medium</v>
      </c>
      <c r="M1686" s="2" t="str">
        <f>IF(Sheet1[[#This Row],[annual_premium]]&lt;15000,"Low",IF(Sheet1[[#This Row],[annual_premium]]&lt;35000,"Medium","High"))</f>
        <v>Low</v>
      </c>
      <c r="N1686" s="2">
        <f>YEAR(Sheet1[[#This Row],[policy_start_date]])</f>
        <v>2023</v>
      </c>
      <c r="O1686" s="2" t="str">
        <f>TEXT(Sheet1[[#This Row],[policy_start_date]],"mmm")</f>
        <v>May</v>
      </c>
      <c r="P1686" s="2" t="str">
        <f>"Q"&amp;ROUNDUP(MONTH(Sheet1[[#This Row],[policy_start_date]])/3,0)</f>
        <v>Q2</v>
      </c>
      <c r="Q1686" s="2">
        <f ca="1">DATEDIF(Sheet1[[#This Row],[policy_start_date]],TODAY(),"D")</f>
        <v>1183</v>
      </c>
      <c r="R1686" s="2">
        <f>YEAR(Sheet1[[#This Row],[policy_end_date]])</f>
        <v>2023</v>
      </c>
      <c r="S1686" s="2" t="str">
        <f>TEXT(Sheet1[[#This Row],[policy_end_date]],"mmm")</f>
        <v>Nov</v>
      </c>
      <c r="T1686" s="2" t="str">
        <f>IF(Sheet1[[#This Row],[status]]="Active","Active","Inactive")</f>
        <v>Active</v>
      </c>
      <c r="U1686" s="6">
        <f>Sheet1[[#This Row],[coverage_amount]]/Sheet1[[#This Row],[annual_premium]]</f>
        <v>31.661553108869953</v>
      </c>
    </row>
    <row r="1687" spans="1:21" x14ac:dyDescent="0.3">
      <c r="A1687" s="2" t="s">
        <v>3207</v>
      </c>
      <c r="B1687" s="2" t="s">
        <v>2953</v>
      </c>
      <c r="C1687" s="2" t="s">
        <v>35</v>
      </c>
      <c r="D1687" s="51">
        <v>263196.7</v>
      </c>
      <c r="E1687" s="51">
        <v>37760.06</v>
      </c>
      <c r="F1687" s="1">
        <v>45339</v>
      </c>
      <c r="G1687" s="1">
        <v>45745</v>
      </c>
      <c r="H1687" s="2" t="s">
        <v>238</v>
      </c>
      <c r="I1687" s="2" t="s">
        <v>13</v>
      </c>
      <c r="J1687">
        <f>Sheet1[[#This Row],[policy_end_date]]-Sheet1[[#This Row],[policy_start_date]]</f>
        <v>406</v>
      </c>
      <c r="K1687" s="5">
        <f>(Sheet1[[#This Row],[policy_end_date]]-Sheet1[[#This Row],[policy_start_date]])/365</f>
        <v>1.1123287671232878</v>
      </c>
      <c r="L1687" s="2" t="str">
        <f>IF(Sheet1[[#This Row],[coverage_amount]]&lt;300000,"Low",IF(Sheet1[[#This Row],[coverage_amount]]&lt;700000,"Medium","High"))</f>
        <v>Low</v>
      </c>
      <c r="M1687" s="2" t="str">
        <f>IF(Sheet1[[#This Row],[annual_premium]]&lt;15000,"Low",IF(Sheet1[[#This Row],[annual_premium]]&lt;35000,"Medium","High"))</f>
        <v>High</v>
      </c>
      <c r="N1687" s="2">
        <f>YEAR(Sheet1[[#This Row],[policy_start_date]])</f>
        <v>2024</v>
      </c>
      <c r="O1687" s="2" t="str">
        <f>TEXT(Sheet1[[#This Row],[policy_start_date]],"mmm")</f>
        <v>Feb</v>
      </c>
      <c r="P1687" s="2" t="str">
        <f>"Q"&amp;ROUNDUP(MONTH(Sheet1[[#This Row],[policy_start_date]])/3,0)</f>
        <v>Q1</v>
      </c>
      <c r="Q1687" s="2">
        <f ca="1">DATEDIF(Sheet1[[#This Row],[policy_start_date]],TODAY(),"D")</f>
        <v>893</v>
      </c>
      <c r="R1687" s="2">
        <f>YEAR(Sheet1[[#This Row],[policy_end_date]])</f>
        <v>2025</v>
      </c>
      <c r="S1687" s="2" t="str">
        <f>TEXT(Sheet1[[#This Row],[policy_end_date]],"mmm")</f>
        <v>Mar</v>
      </c>
      <c r="T1687" s="2" t="str">
        <f>IF(Sheet1[[#This Row],[status]]="Active","Active","Inactive")</f>
        <v>Active</v>
      </c>
      <c r="U1687" s="6">
        <f>Sheet1[[#This Row],[coverage_amount]]/Sheet1[[#This Row],[annual_premium]]</f>
        <v>6.9702405133890153</v>
      </c>
    </row>
    <row r="1688" spans="1:21" x14ac:dyDescent="0.3">
      <c r="A1688" s="2" t="s">
        <v>3208</v>
      </c>
      <c r="B1688" s="2" t="s">
        <v>1185</v>
      </c>
      <c r="C1688" s="2" t="s">
        <v>39</v>
      </c>
      <c r="D1688" s="51">
        <v>583589.44999999995</v>
      </c>
      <c r="E1688" s="51">
        <v>24069.7</v>
      </c>
      <c r="F1688" s="1">
        <v>44065</v>
      </c>
      <c r="G1688" s="1">
        <v>44559</v>
      </c>
      <c r="H1688" s="2" t="s">
        <v>1691</v>
      </c>
      <c r="I1688" s="2" t="s">
        <v>13</v>
      </c>
      <c r="J1688">
        <f>Sheet1[[#This Row],[policy_end_date]]-Sheet1[[#This Row],[policy_start_date]]</f>
        <v>494</v>
      </c>
      <c r="K1688" s="5">
        <f>(Sheet1[[#This Row],[policy_end_date]]-Sheet1[[#This Row],[policy_start_date]])/365</f>
        <v>1.3534246575342466</v>
      </c>
      <c r="L1688" s="2" t="str">
        <f>IF(Sheet1[[#This Row],[coverage_amount]]&lt;300000,"Low",IF(Sheet1[[#This Row],[coverage_amount]]&lt;700000,"Medium","High"))</f>
        <v>Medium</v>
      </c>
      <c r="M1688" s="2" t="str">
        <f>IF(Sheet1[[#This Row],[annual_premium]]&lt;15000,"Low",IF(Sheet1[[#This Row],[annual_premium]]&lt;35000,"Medium","High"))</f>
        <v>Medium</v>
      </c>
      <c r="N1688" s="2">
        <f>YEAR(Sheet1[[#This Row],[policy_start_date]])</f>
        <v>2020</v>
      </c>
      <c r="O1688" s="2" t="str">
        <f>TEXT(Sheet1[[#This Row],[policy_start_date]],"mmm")</f>
        <v>Aug</v>
      </c>
      <c r="P1688" s="2" t="str">
        <f>"Q"&amp;ROUNDUP(MONTH(Sheet1[[#This Row],[policy_start_date]])/3,0)</f>
        <v>Q3</v>
      </c>
      <c r="Q1688" s="2">
        <f ca="1">DATEDIF(Sheet1[[#This Row],[policy_start_date]],TODAY(),"D")</f>
        <v>2167</v>
      </c>
      <c r="R1688" s="2">
        <f>YEAR(Sheet1[[#This Row],[policy_end_date]])</f>
        <v>2021</v>
      </c>
      <c r="S1688" s="2" t="str">
        <f>TEXT(Sheet1[[#This Row],[policy_end_date]],"mmm")</f>
        <v>Dec</v>
      </c>
      <c r="T1688" s="2" t="str">
        <f>IF(Sheet1[[#This Row],[status]]="Active","Active","Inactive")</f>
        <v>Active</v>
      </c>
      <c r="U1688" s="6">
        <f>Sheet1[[#This Row],[coverage_amount]]/Sheet1[[#This Row],[annual_premium]]</f>
        <v>24.245813200829257</v>
      </c>
    </row>
    <row r="1689" spans="1:21" x14ac:dyDescent="0.3">
      <c r="A1689" s="2" t="s">
        <v>3209</v>
      </c>
      <c r="B1689" s="2" t="s">
        <v>465</v>
      </c>
      <c r="C1689" s="2" t="s">
        <v>39</v>
      </c>
      <c r="D1689" s="51">
        <v>734584.98</v>
      </c>
      <c r="E1689" s="51">
        <v>11571.7</v>
      </c>
      <c r="F1689" s="1">
        <v>44807</v>
      </c>
      <c r="G1689" s="1">
        <v>45073</v>
      </c>
      <c r="H1689" s="2" t="s">
        <v>466</v>
      </c>
      <c r="I1689" s="2" t="s">
        <v>13</v>
      </c>
      <c r="J1689">
        <f>Sheet1[[#This Row],[policy_end_date]]-Sheet1[[#This Row],[policy_start_date]]</f>
        <v>266</v>
      </c>
      <c r="K1689" s="5">
        <f>(Sheet1[[#This Row],[policy_end_date]]-Sheet1[[#This Row],[policy_start_date]])/365</f>
        <v>0.72876712328767124</v>
      </c>
      <c r="L1689" s="2" t="str">
        <f>IF(Sheet1[[#This Row],[coverage_amount]]&lt;300000,"Low",IF(Sheet1[[#This Row],[coverage_amount]]&lt;700000,"Medium","High"))</f>
        <v>High</v>
      </c>
      <c r="M1689" s="2" t="str">
        <f>IF(Sheet1[[#This Row],[annual_premium]]&lt;15000,"Low",IF(Sheet1[[#This Row],[annual_premium]]&lt;35000,"Medium","High"))</f>
        <v>Low</v>
      </c>
      <c r="N1689" s="2">
        <f>YEAR(Sheet1[[#This Row],[policy_start_date]])</f>
        <v>2022</v>
      </c>
      <c r="O1689" s="2" t="str">
        <f>TEXT(Sheet1[[#This Row],[policy_start_date]],"mmm")</f>
        <v>Sep</v>
      </c>
      <c r="P1689" s="2" t="str">
        <f>"Q"&amp;ROUNDUP(MONTH(Sheet1[[#This Row],[policy_start_date]])/3,0)</f>
        <v>Q3</v>
      </c>
      <c r="Q1689" s="2">
        <f ca="1">DATEDIF(Sheet1[[#This Row],[policy_start_date]],TODAY(),"D")</f>
        <v>1425</v>
      </c>
      <c r="R1689" s="2">
        <f>YEAR(Sheet1[[#This Row],[policy_end_date]])</f>
        <v>2023</v>
      </c>
      <c r="S1689" s="2" t="str">
        <f>TEXT(Sheet1[[#This Row],[policy_end_date]],"mmm")</f>
        <v>May</v>
      </c>
      <c r="T1689" s="2" t="str">
        <f>IF(Sheet1[[#This Row],[status]]="Active","Active","Inactive")</f>
        <v>Active</v>
      </c>
      <c r="U1689" s="6">
        <f>Sheet1[[#This Row],[coverage_amount]]/Sheet1[[#This Row],[annual_premium]]</f>
        <v>63.481163528262911</v>
      </c>
    </row>
    <row r="1690" spans="1:21" x14ac:dyDescent="0.3">
      <c r="A1690" s="2" t="s">
        <v>3210</v>
      </c>
      <c r="B1690" s="2" t="s">
        <v>337</v>
      </c>
      <c r="C1690" s="2" t="s">
        <v>16</v>
      </c>
      <c r="D1690" s="51">
        <v>321836.24</v>
      </c>
      <c r="E1690" s="51">
        <v>15533.47</v>
      </c>
      <c r="F1690" s="1">
        <v>45441</v>
      </c>
      <c r="G1690" s="1">
        <v>45784</v>
      </c>
      <c r="H1690" s="2" t="s">
        <v>332</v>
      </c>
      <c r="I1690" s="2" t="s">
        <v>29</v>
      </c>
      <c r="J1690">
        <f>Sheet1[[#This Row],[policy_end_date]]-Sheet1[[#This Row],[policy_start_date]]</f>
        <v>343</v>
      </c>
      <c r="K1690" s="5">
        <f>(Sheet1[[#This Row],[policy_end_date]]-Sheet1[[#This Row],[policy_start_date]])/365</f>
        <v>0.9397260273972603</v>
      </c>
      <c r="L1690" s="2" t="str">
        <f>IF(Sheet1[[#This Row],[coverage_amount]]&lt;300000,"Low",IF(Sheet1[[#This Row],[coverage_amount]]&lt;700000,"Medium","High"))</f>
        <v>Medium</v>
      </c>
      <c r="M1690" s="2" t="str">
        <f>IF(Sheet1[[#This Row],[annual_premium]]&lt;15000,"Low",IF(Sheet1[[#This Row],[annual_premium]]&lt;35000,"Medium","High"))</f>
        <v>Medium</v>
      </c>
      <c r="N1690" s="2">
        <f>YEAR(Sheet1[[#This Row],[policy_start_date]])</f>
        <v>2024</v>
      </c>
      <c r="O1690" s="2" t="str">
        <f>TEXT(Sheet1[[#This Row],[policy_start_date]],"mmm")</f>
        <v>May</v>
      </c>
      <c r="P1690" s="2" t="str">
        <f>"Q"&amp;ROUNDUP(MONTH(Sheet1[[#This Row],[policy_start_date]])/3,0)</f>
        <v>Q2</v>
      </c>
      <c r="Q1690" s="2">
        <f ca="1">DATEDIF(Sheet1[[#This Row],[policy_start_date]],TODAY(),"D")</f>
        <v>791</v>
      </c>
      <c r="R1690" s="2">
        <f>YEAR(Sheet1[[#This Row],[policy_end_date]])</f>
        <v>2025</v>
      </c>
      <c r="S1690" s="2" t="str">
        <f>TEXT(Sheet1[[#This Row],[policy_end_date]],"mmm")</f>
        <v>May</v>
      </c>
      <c r="T1690" s="2" t="str">
        <f>IF(Sheet1[[#This Row],[status]]="Active","Active","Inactive")</f>
        <v>Inactive</v>
      </c>
      <c r="U1690" s="6">
        <f>Sheet1[[#This Row],[coverage_amount]]/Sheet1[[#This Row],[annual_premium]]</f>
        <v>20.718888953981306</v>
      </c>
    </row>
    <row r="1691" spans="1:21" x14ac:dyDescent="0.3">
      <c r="A1691" s="2" t="s">
        <v>3211</v>
      </c>
      <c r="B1691" s="2" t="s">
        <v>3212</v>
      </c>
      <c r="C1691" s="2" t="s">
        <v>16</v>
      </c>
      <c r="D1691" s="51">
        <v>851609.55</v>
      </c>
      <c r="E1691" s="51">
        <v>22841.87</v>
      </c>
      <c r="F1691" s="1">
        <v>44086</v>
      </c>
      <c r="G1691" s="1">
        <v>45314</v>
      </c>
      <c r="H1691" s="2" t="s">
        <v>2134</v>
      </c>
      <c r="I1691" s="2" t="s">
        <v>13</v>
      </c>
      <c r="J1691">
        <f>Sheet1[[#This Row],[policy_end_date]]-Sheet1[[#This Row],[policy_start_date]]</f>
        <v>1228</v>
      </c>
      <c r="K1691" s="5">
        <f>(Sheet1[[#This Row],[policy_end_date]]-Sheet1[[#This Row],[policy_start_date]])/365</f>
        <v>3.3643835616438356</v>
      </c>
      <c r="L1691" s="2" t="str">
        <f>IF(Sheet1[[#This Row],[coverage_amount]]&lt;300000,"Low",IF(Sheet1[[#This Row],[coverage_amount]]&lt;700000,"Medium","High"))</f>
        <v>High</v>
      </c>
      <c r="M1691" s="2" t="str">
        <f>IF(Sheet1[[#This Row],[annual_premium]]&lt;15000,"Low",IF(Sheet1[[#This Row],[annual_premium]]&lt;35000,"Medium","High"))</f>
        <v>Medium</v>
      </c>
      <c r="N1691" s="2">
        <f>YEAR(Sheet1[[#This Row],[policy_start_date]])</f>
        <v>2020</v>
      </c>
      <c r="O1691" s="2" t="str">
        <f>TEXT(Sheet1[[#This Row],[policy_start_date]],"mmm")</f>
        <v>Sep</v>
      </c>
      <c r="P1691" s="2" t="str">
        <f>"Q"&amp;ROUNDUP(MONTH(Sheet1[[#This Row],[policy_start_date]])/3,0)</f>
        <v>Q3</v>
      </c>
      <c r="Q1691" s="2">
        <f ca="1">DATEDIF(Sheet1[[#This Row],[policy_start_date]],TODAY(),"D")</f>
        <v>2146</v>
      </c>
      <c r="R1691" s="2">
        <f>YEAR(Sheet1[[#This Row],[policy_end_date]])</f>
        <v>2024</v>
      </c>
      <c r="S1691" s="2" t="str">
        <f>TEXT(Sheet1[[#This Row],[policy_end_date]],"mmm")</f>
        <v>Jan</v>
      </c>
      <c r="T1691" s="2" t="str">
        <f>IF(Sheet1[[#This Row],[status]]="Active","Active","Inactive")</f>
        <v>Active</v>
      </c>
      <c r="U1691" s="6">
        <f>Sheet1[[#This Row],[coverage_amount]]/Sheet1[[#This Row],[annual_premium]]</f>
        <v>37.282829733292417</v>
      </c>
    </row>
    <row r="1692" spans="1:21" x14ac:dyDescent="0.3">
      <c r="A1692" s="2" t="s">
        <v>3213</v>
      </c>
      <c r="B1692" s="2" t="s">
        <v>3214</v>
      </c>
      <c r="C1692" s="2" t="s">
        <v>11</v>
      </c>
      <c r="D1692" s="51">
        <v>190797.45</v>
      </c>
      <c r="E1692" s="51">
        <v>30549.23</v>
      </c>
      <c r="F1692" s="1">
        <v>44870</v>
      </c>
      <c r="G1692" s="1">
        <v>45578</v>
      </c>
      <c r="H1692" s="2" t="s">
        <v>666</v>
      </c>
      <c r="I1692" s="2" t="s">
        <v>13</v>
      </c>
      <c r="J1692">
        <f>Sheet1[[#This Row],[policy_end_date]]-Sheet1[[#This Row],[policy_start_date]]</f>
        <v>708</v>
      </c>
      <c r="K1692" s="5">
        <f>(Sheet1[[#This Row],[policy_end_date]]-Sheet1[[#This Row],[policy_start_date]])/365</f>
        <v>1.9397260273972603</v>
      </c>
      <c r="L1692" s="2" t="str">
        <f>IF(Sheet1[[#This Row],[coverage_amount]]&lt;300000,"Low",IF(Sheet1[[#This Row],[coverage_amount]]&lt;700000,"Medium","High"))</f>
        <v>Low</v>
      </c>
      <c r="M1692" s="2" t="str">
        <f>IF(Sheet1[[#This Row],[annual_premium]]&lt;15000,"Low",IF(Sheet1[[#This Row],[annual_premium]]&lt;35000,"Medium","High"))</f>
        <v>Medium</v>
      </c>
      <c r="N1692" s="2">
        <f>YEAR(Sheet1[[#This Row],[policy_start_date]])</f>
        <v>2022</v>
      </c>
      <c r="O1692" s="2" t="str">
        <f>TEXT(Sheet1[[#This Row],[policy_start_date]],"mmm")</f>
        <v>Nov</v>
      </c>
      <c r="P1692" s="2" t="str">
        <f>"Q"&amp;ROUNDUP(MONTH(Sheet1[[#This Row],[policy_start_date]])/3,0)</f>
        <v>Q4</v>
      </c>
      <c r="Q1692" s="2">
        <f ca="1">DATEDIF(Sheet1[[#This Row],[policy_start_date]],TODAY(),"D")</f>
        <v>1362</v>
      </c>
      <c r="R1692" s="2">
        <f>YEAR(Sheet1[[#This Row],[policy_end_date]])</f>
        <v>2024</v>
      </c>
      <c r="S1692" s="2" t="str">
        <f>TEXT(Sheet1[[#This Row],[policy_end_date]],"mmm")</f>
        <v>Oct</v>
      </c>
      <c r="T1692" s="2" t="str">
        <f>IF(Sheet1[[#This Row],[status]]="Active","Active","Inactive")</f>
        <v>Active</v>
      </c>
      <c r="U1692" s="6">
        <f>Sheet1[[#This Row],[coverage_amount]]/Sheet1[[#This Row],[annual_premium]]</f>
        <v>6.2455731290117624</v>
      </c>
    </row>
    <row r="1693" spans="1:21" x14ac:dyDescent="0.3">
      <c r="A1693" s="2" t="s">
        <v>3215</v>
      </c>
      <c r="B1693" s="2" t="s">
        <v>3216</v>
      </c>
      <c r="C1693" s="2" t="s">
        <v>27</v>
      </c>
      <c r="D1693" s="51">
        <v>893174.71</v>
      </c>
      <c r="E1693" s="51">
        <v>13659.55</v>
      </c>
      <c r="F1693" s="1">
        <v>44904</v>
      </c>
      <c r="G1693" s="1">
        <v>45245</v>
      </c>
      <c r="H1693" s="2" t="s">
        <v>216</v>
      </c>
      <c r="I1693" s="2" t="s">
        <v>13</v>
      </c>
      <c r="J1693">
        <f>Sheet1[[#This Row],[policy_end_date]]-Sheet1[[#This Row],[policy_start_date]]</f>
        <v>341</v>
      </c>
      <c r="K1693" s="5">
        <f>(Sheet1[[#This Row],[policy_end_date]]-Sheet1[[#This Row],[policy_start_date]])/365</f>
        <v>0.9342465753424658</v>
      </c>
      <c r="L1693" s="2" t="str">
        <f>IF(Sheet1[[#This Row],[coverage_amount]]&lt;300000,"Low",IF(Sheet1[[#This Row],[coverage_amount]]&lt;700000,"Medium","High"))</f>
        <v>High</v>
      </c>
      <c r="M1693" s="2" t="str">
        <f>IF(Sheet1[[#This Row],[annual_premium]]&lt;15000,"Low",IF(Sheet1[[#This Row],[annual_premium]]&lt;35000,"Medium","High"))</f>
        <v>Low</v>
      </c>
      <c r="N1693" s="2">
        <f>YEAR(Sheet1[[#This Row],[policy_start_date]])</f>
        <v>2022</v>
      </c>
      <c r="O1693" s="2" t="str">
        <f>TEXT(Sheet1[[#This Row],[policy_start_date]],"mmm")</f>
        <v>Dec</v>
      </c>
      <c r="P1693" s="2" t="str">
        <f>"Q"&amp;ROUNDUP(MONTH(Sheet1[[#This Row],[policy_start_date]])/3,0)</f>
        <v>Q4</v>
      </c>
      <c r="Q1693" s="2">
        <f ca="1">DATEDIF(Sheet1[[#This Row],[policy_start_date]],TODAY(),"D")</f>
        <v>1328</v>
      </c>
      <c r="R1693" s="2">
        <f>YEAR(Sheet1[[#This Row],[policy_end_date]])</f>
        <v>2023</v>
      </c>
      <c r="S1693" s="2" t="str">
        <f>TEXT(Sheet1[[#This Row],[policy_end_date]],"mmm")</f>
        <v>Nov</v>
      </c>
      <c r="T1693" s="2" t="str">
        <f>IF(Sheet1[[#This Row],[status]]="Active","Active","Inactive")</f>
        <v>Active</v>
      </c>
      <c r="U1693" s="6">
        <f>Sheet1[[#This Row],[coverage_amount]]/Sheet1[[#This Row],[annual_premium]]</f>
        <v>65.388296832618934</v>
      </c>
    </row>
    <row r="1694" spans="1:21" x14ac:dyDescent="0.3">
      <c r="A1694" s="2" t="s">
        <v>3217</v>
      </c>
      <c r="B1694" s="2" t="s">
        <v>2166</v>
      </c>
      <c r="C1694" s="2" t="s">
        <v>27</v>
      </c>
      <c r="D1694" s="51">
        <v>191993.44</v>
      </c>
      <c r="E1694" s="51">
        <v>44407.77</v>
      </c>
      <c r="F1694" s="1">
        <v>44453</v>
      </c>
      <c r="G1694" s="1">
        <v>45509</v>
      </c>
      <c r="H1694" s="2" t="s">
        <v>12</v>
      </c>
      <c r="I1694" s="2" t="s">
        <v>13</v>
      </c>
      <c r="J1694">
        <f>Sheet1[[#This Row],[policy_end_date]]-Sheet1[[#This Row],[policy_start_date]]</f>
        <v>1056</v>
      </c>
      <c r="K1694" s="5">
        <f>(Sheet1[[#This Row],[policy_end_date]]-Sheet1[[#This Row],[policy_start_date]])/365</f>
        <v>2.893150684931507</v>
      </c>
      <c r="L1694" s="2" t="str">
        <f>IF(Sheet1[[#This Row],[coverage_amount]]&lt;300000,"Low",IF(Sheet1[[#This Row],[coverage_amount]]&lt;700000,"Medium","High"))</f>
        <v>Low</v>
      </c>
      <c r="M1694" s="2" t="str">
        <f>IF(Sheet1[[#This Row],[annual_premium]]&lt;15000,"Low",IF(Sheet1[[#This Row],[annual_premium]]&lt;35000,"Medium","High"))</f>
        <v>High</v>
      </c>
      <c r="N1694" s="2">
        <f>YEAR(Sheet1[[#This Row],[policy_start_date]])</f>
        <v>2021</v>
      </c>
      <c r="O1694" s="2" t="str">
        <f>TEXT(Sheet1[[#This Row],[policy_start_date]],"mmm")</f>
        <v>Sep</v>
      </c>
      <c r="P1694" s="2" t="str">
        <f>"Q"&amp;ROUNDUP(MONTH(Sheet1[[#This Row],[policy_start_date]])/3,0)</f>
        <v>Q3</v>
      </c>
      <c r="Q1694" s="2">
        <f ca="1">DATEDIF(Sheet1[[#This Row],[policy_start_date]],TODAY(),"D")</f>
        <v>1779</v>
      </c>
      <c r="R1694" s="2">
        <f>YEAR(Sheet1[[#This Row],[policy_end_date]])</f>
        <v>2024</v>
      </c>
      <c r="S1694" s="2" t="str">
        <f>TEXT(Sheet1[[#This Row],[policy_end_date]],"mmm")</f>
        <v>Aug</v>
      </c>
      <c r="T1694" s="2" t="str">
        <f>IF(Sheet1[[#This Row],[status]]="Active","Active","Inactive")</f>
        <v>Active</v>
      </c>
      <c r="U1694" s="6">
        <f>Sheet1[[#This Row],[coverage_amount]]/Sheet1[[#This Row],[annual_premium]]</f>
        <v>4.3234199780804126</v>
      </c>
    </row>
    <row r="1695" spans="1:21" x14ac:dyDescent="0.3">
      <c r="A1695" s="2" t="s">
        <v>3218</v>
      </c>
      <c r="B1695" s="2" t="s">
        <v>2355</v>
      </c>
      <c r="C1695" s="2" t="s">
        <v>27</v>
      </c>
      <c r="D1695" s="51">
        <v>495866.89</v>
      </c>
      <c r="E1695" s="51">
        <v>8893.85</v>
      </c>
      <c r="F1695" s="1">
        <v>44661</v>
      </c>
      <c r="G1695" s="1">
        <v>45057</v>
      </c>
      <c r="H1695" s="2" t="s">
        <v>380</v>
      </c>
      <c r="I1695" s="2" t="s">
        <v>13</v>
      </c>
      <c r="J1695">
        <f>Sheet1[[#This Row],[policy_end_date]]-Sheet1[[#This Row],[policy_start_date]]</f>
        <v>396</v>
      </c>
      <c r="K1695" s="5">
        <f>(Sheet1[[#This Row],[policy_end_date]]-Sheet1[[#This Row],[policy_start_date]])/365</f>
        <v>1.0849315068493151</v>
      </c>
      <c r="L1695" s="2" t="str">
        <f>IF(Sheet1[[#This Row],[coverage_amount]]&lt;300000,"Low",IF(Sheet1[[#This Row],[coverage_amount]]&lt;700000,"Medium","High"))</f>
        <v>Medium</v>
      </c>
      <c r="M1695" s="2" t="str">
        <f>IF(Sheet1[[#This Row],[annual_premium]]&lt;15000,"Low",IF(Sheet1[[#This Row],[annual_premium]]&lt;35000,"Medium","High"))</f>
        <v>Low</v>
      </c>
      <c r="N1695" s="2">
        <f>YEAR(Sheet1[[#This Row],[policy_start_date]])</f>
        <v>2022</v>
      </c>
      <c r="O1695" s="2" t="str">
        <f>TEXT(Sheet1[[#This Row],[policy_start_date]],"mmm")</f>
        <v>Apr</v>
      </c>
      <c r="P1695" s="2" t="str">
        <f>"Q"&amp;ROUNDUP(MONTH(Sheet1[[#This Row],[policy_start_date]])/3,0)</f>
        <v>Q2</v>
      </c>
      <c r="Q1695" s="2">
        <f ca="1">DATEDIF(Sheet1[[#This Row],[policy_start_date]],TODAY(),"D")</f>
        <v>1571</v>
      </c>
      <c r="R1695" s="2">
        <f>YEAR(Sheet1[[#This Row],[policy_end_date]])</f>
        <v>2023</v>
      </c>
      <c r="S1695" s="2" t="str">
        <f>TEXT(Sheet1[[#This Row],[policy_end_date]],"mmm")</f>
        <v>May</v>
      </c>
      <c r="T1695" s="2" t="str">
        <f>IF(Sheet1[[#This Row],[status]]="Active","Active","Inactive")</f>
        <v>Active</v>
      </c>
      <c r="U1695" s="6">
        <f>Sheet1[[#This Row],[coverage_amount]]/Sheet1[[#This Row],[annual_premium]]</f>
        <v>55.753907475390299</v>
      </c>
    </row>
    <row r="1696" spans="1:21" x14ac:dyDescent="0.3">
      <c r="A1696" s="2" t="s">
        <v>3219</v>
      </c>
      <c r="B1696" s="2" t="s">
        <v>2059</v>
      </c>
      <c r="C1696" s="2" t="s">
        <v>35</v>
      </c>
      <c r="D1696" s="51">
        <v>273448.67</v>
      </c>
      <c r="E1696" s="51">
        <v>32450.67</v>
      </c>
      <c r="F1696" s="1">
        <v>45120</v>
      </c>
      <c r="G1696" s="1">
        <v>45638</v>
      </c>
      <c r="H1696" s="2" t="s">
        <v>1662</v>
      </c>
      <c r="I1696" s="2" t="s">
        <v>18</v>
      </c>
      <c r="J1696">
        <f>Sheet1[[#This Row],[policy_end_date]]-Sheet1[[#This Row],[policy_start_date]]</f>
        <v>518</v>
      </c>
      <c r="K1696" s="5">
        <f>(Sheet1[[#This Row],[policy_end_date]]-Sheet1[[#This Row],[policy_start_date]])/365</f>
        <v>1.4191780821917808</v>
      </c>
      <c r="L1696" s="2" t="str">
        <f>IF(Sheet1[[#This Row],[coverage_amount]]&lt;300000,"Low",IF(Sheet1[[#This Row],[coverage_amount]]&lt;700000,"Medium","High"))</f>
        <v>Low</v>
      </c>
      <c r="M1696" s="2" t="str">
        <f>IF(Sheet1[[#This Row],[annual_premium]]&lt;15000,"Low",IF(Sheet1[[#This Row],[annual_premium]]&lt;35000,"Medium","High"))</f>
        <v>Medium</v>
      </c>
      <c r="N1696" s="2">
        <f>YEAR(Sheet1[[#This Row],[policy_start_date]])</f>
        <v>2023</v>
      </c>
      <c r="O1696" s="2" t="str">
        <f>TEXT(Sheet1[[#This Row],[policy_start_date]],"mmm")</f>
        <v>Jul</v>
      </c>
      <c r="P1696" s="2" t="str">
        <f>"Q"&amp;ROUNDUP(MONTH(Sheet1[[#This Row],[policy_start_date]])/3,0)</f>
        <v>Q3</v>
      </c>
      <c r="Q1696" s="2">
        <f ca="1">DATEDIF(Sheet1[[#This Row],[policy_start_date]],TODAY(),"D")</f>
        <v>1112</v>
      </c>
      <c r="R1696" s="2">
        <f>YEAR(Sheet1[[#This Row],[policy_end_date]])</f>
        <v>2024</v>
      </c>
      <c r="S1696" s="2" t="str">
        <f>TEXT(Sheet1[[#This Row],[policy_end_date]],"mmm")</f>
        <v>Dec</v>
      </c>
      <c r="T1696" s="2" t="str">
        <f>IF(Sheet1[[#This Row],[status]]="Active","Active","Inactive")</f>
        <v>Inactive</v>
      </c>
      <c r="U1696" s="6">
        <f>Sheet1[[#This Row],[coverage_amount]]/Sheet1[[#This Row],[annual_premium]]</f>
        <v>8.4265955063485585</v>
      </c>
    </row>
    <row r="1697" spans="1:21" x14ac:dyDescent="0.3">
      <c r="A1697" s="2" t="s">
        <v>3220</v>
      </c>
      <c r="B1697" s="2" t="s">
        <v>2543</v>
      </c>
      <c r="C1697" s="2" t="s">
        <v>27</v>
      </c>
      <c r="D1697" s="51">
        <v>429319.73</v>
      </c>
      <c r="E1697" s="51">
        <v>44026.71</v>
      </c>
      <c r="F1697" s="1">
        <v>45267</v>
      </c>
      <c r="G1697" s="1">
        <v>45683</v>
      </c>
      <c r="H1697" s="2" t="s">
        <v>591</v>
      </c>
      <c r="I1697" s="2" t="s">
        <v>29</v>
      </c>
      <c r="J1697">
        <f>Sheet1[[#This Row],[policy_end_date]]-Sheet1[[#This Row],[policy_start_date]]</f>
        <v>416</v>
      </c>
      <c r="K1697" s="5">
        <f>(Sheet1[[#This Row],[policy_end_date]]-Sheet1[[#This Row],[policy_start_date]])/365</f>
        <v>1.1397260273972603</v>
      </c>
      <c r="L1697" s="2" t="str">
        <f>IF(Sheet1[[#This Row],[coverage_amount]]&lt;300000,"Low",IF(Sheet1[[#This Row],[coverage_amount]]&lt;700000,"Medium","High"))</f>
        <v>Medium</v>
      </c>
      <c r="M1697" s="2" t="str">
        <f>IF(Sheet1[[#This Row],[annual_premium]]&lt;15000,"Low",IF(Sheet1[[#This Row],[annual_premium]]&lt;35000,"Medium","High"))</f>
        <v>High</v>
      </c>
      <c r="N1697" s="2">
        <f>YEAR(Sheet1[[#This Row],[policy_start_date]])</f>
        <v>2023</v>
      </c>
      <c r="O1697" s="2" t="str">
        <f>TEXT(Sheet1[[#This Row],[policy_start_date]],"mmm")</f>
        <v>Dec</v>
      </c>
      <c r="P1697" s="2" t="str">
        <f>"Q"&amp;ROUNDUP(MONTH(Sheet1[[#This Row],[policy_start_date]])/3,0)</f>
        <v>Q4</v>
      </c>
      <c r="Q1697" s="2">
        <f ca="1">DATEDIF(Sheet1[[#This Row],[policy_start_date]],TODAY(),"D")</f>
        <v>965</v>
      </c>
      <c r="R1697" s="2">
        <f>YEAR(Sheet1[[#This Row],[policy_end_date]])</f>
        <v>2025</v>
      </c>
      <c r="S1697" s="2" t="str">
        <f>TEXT(Sheet1[[#This Row],[policy_end_date]],"mmm")</f>
        <v>Jan</v>
      </c>
      <c r="T1697" s="2" t="str">
        <f>IF(Sheet1[[#This Row],[status]]="Active","Active","Inactive")</f>
        <v>Inactive</v>
      </c>
      <c r="U1697" s="6">
        <f>Sheet1[[#This Row],[coverage_amount]]/Sheet1[[#This Row],[annual_premium]]</f>
        <v>9.7513470799884878</v>
      </c>
    </row>
    <row r="1698" spans="1:21" x14ac:dyDescent="0.3">
      <c r="A1698" s="2" t="s">
        <v>3221</v>
      </c>
      <c r="B1698" s="2" t="s">
        <v>3222</v>
      </c>
      <c r="C1698" s="2" t="s">
        <v>11</v>
      </c>
      <c r="D1698" s="51">
        <v>918781.58</v>
      </c>
      <c r="E1698" s="51">
        <v>27210.74</v>
      </c>
      <c r="F1698" s="1">
        <v>44553</v>
      </c>
      <c r="G1698" s="1">
        <v>45123</v>
      </c>
      <c r="H1698" s="2" t="s">
        <v>301</v>
      </c>
      <c r="I1698" s="2" t="s">
        <v>18</v>
      </c>
      <c r="J1698">
        <f>Sheet1[[#This Row],[policy_end_date]]-Sheet1[[#This Row],[policy_start_date]]</f>
        <v>570</v>
      </c>
      <c r="K1698" s="5">
        <f>(Sheet1[[#This Row],[policy_end_date]]-Sheet1[[#This Row],[policy_start_date]])/365</f>
        <v>1.5616438356164384</v>
      </c>
      <c r="L1698" s="2" t="str">
        <f>IF(Sheet1[[#This Row],[coverage_amount]]&lt;300000,"Low",IF(Sheet1[[#This Row],[coverage_amount]]&lt;700000,"Medium","High"))</f>
        <v>High</v>
      </c>
      <c r="M1698" s="2" t="str">
        <f>IF(Sheet1[[#This Row],[annual_premium]]&lt;15000,"Low",IF(Sheet1[[#This Row],[annual_premium]]&lt;35000,"Medium","High"))</f>
        <v>Medium</v>
      </c>
      <c r="N1698" s="2">
        <f>YEAR(Sheet1[[#This Row],[policy_start_date]])</f>
        <v>2021</v>
      </c>
      <c r="O1698" s="2" t="str">
        <f>TEXT(Sheet1[[#This Row],[policy_start_date]],"mmm")</f>
        <v>Dec</v>
      </c>
      <c r="P1698" s="2" t="str">
        <f>"Q"&amp;ROUNDUP(MONTH(Sheet1[[#This Row],[policy_start_date]])/3,0)</f>
        <v>Q4</v>
      </c>
      <c r="Q1698" s="2">
        <f ca="1">DATEDIF(Sheet1[[#This Row],[policy_start_date]],TODAY(),"D")</f>
        <v>1679</v>
      </c>
      <c r="R1698" s="2">
        <f>YEAR(Sheet1[[#This Row],[policy_end_date]])</f>
        <v>2023</v>
      </c>
      <c r="S1698" s="2" t="str">
        <f>TEXT(Sheet1[[#This Row],[policy_end_date]],"mmm")</f>
        <v>Jul</v>
      </c>
      <c r="T1698" s="2" t="str">
        <f>IF(Sheet1[[#This Row],[status]]="Active","Active","Inactive")</f>
        <v>Inactive</v>
      </c>
      <c r="U1698" s="6">
        <f>Sheet1[[#This Row],[coverage_amount]]/Sheet1[[#This Row],[annual_premium]]</f>
        <v>33.765402190458616</v>
      </c>
    </row>
    <row r="1699" spans="1:21" x14ac:dyDescent="0.3">
      <c r="A1699" s="2" t="s">
        <v>3223</v>
      </c>
      <c r="B1699" s="2" t="s">
        <v>2015</v>
      </c>
      <c r="C1699" s="2" t="s">
        <v>27</v>
      </c>
      <c r="D1699" s="51">
        <v>441892.41</v>
      </c>
      <c r="E1699" s="51">
        <v>22639.35</v>
      </c>
      <c r="F1699" s="1">
        <v>44643</v>
      </c>
      <c r="G1699" s="1">
        <v>45778</v>
      </c>
      <c r="H1699" s="2" t="s">
        <v>448</v>
      </c>
      <c r="I1699" s="2" t="s">
        <v>18</v>
      </c>
      <c r="J1699">
        <f>Sheet1[[#This Row],[policy_end_date]]-Sheet1[[#This Row],[policy_start_date]]</f>
        <v>1135</v>
      </c>
      <c r="K1699" s="5">
        <f>(Sheet1[[#This Row],[policy_end_date]]-Sheet1[[#This Row],[policy_start_date]])/365</f>
        <v>3.1095890410958904</v>
      </c>
      <c r="L1699" s="2" t="str">
        <f>IF(Sheet1[[#This Row],[coverage_amount]]&lt;300000,"Low",IF(Sheet1[[#This Row],[coverage_amount]]&lt;700000,"Medium","High"))</f>
        <v>Medium</v>
      </c>
      <c r="M1699" s="2" t="str">
        <f>IF(Sheet1[[#This Row],[annual_premium]]&lt;15000,"Low",IF(Sheet1[[#This Row],[annual_premium]]&lt;35000,"Medium","High"))</f>
        <v>Medium</v>
      </c>
      <c r="N1699" s="2">
        <f>YEAR(Sheet1[[#This Row],[policy_start_date]])</f>
        <v>2022</v>
      </c>
      <c r="O1699" s="2" t="str">
        <f>TEXT(Sheet1[[#This Row],[policy_start_date]],"mmm")</f>
        <v>Mar</v>
      </c>
      <c r="P1699" s="2" t="str">
        <f>"Q"&amp;ROUNDUP(MONTH(Sheet1[[#This Row],[policy_start_date]])/3,0)</f>
        <v>Q1</v>
      </c>
      <c r="Q1699" s="2">
        <f ca="1">DATEDIF(Sheet1[[#This Row],[policy_start_date]],TODAY(),"D")</f>
        <v>1589</v>
      </c>
      <c r="R1699" s="2">
        <f>YEAR(Sheet1[[#This Row],[policy_end_date]])</f>
        <v>2025</v>
      </c>
      <c r="S1699" s="2" t="str">
        <f>TEXT(Sheet1[[#This Row],[policy_end_date]],"mmm")</f>
        <v>May</v>
      </c>
      <c r="T1699" s="2" t="str">
        <f>IF(Sheet1[[#This Row],[status]]="Active","Active","Inactive")</f>
        <v>Inactive</v>
      </c>
      <c r="U1699" s="6">
        <f>Sheet1[[#This Row],[coverage_amount]]/Sheet1[[#This Row],[annual_premium]]</f>
        <v>19.51877637829708</v>
      </c>
    </row>
    <row r="1700" spans="1:21" x14ac:dyDescent="0.3">
      <c r="A1700" s="2" t="s">
        <v>3224</v>
      </c>
      <c r="B1700" s="2" t="s">
        <v>3225</v>
      </c>
      <c r="C1700" s="2" t="s">
        <v>35</v>
      </c>
      <c r="D1700" s="51">
        <v>395329.79</v>
      </c>
      <c r="E1700" s="51">
        <v>49598.8</v>
      </c>
      <c r="F1700" s="1">
        <v>45335</v>
      </c>
      <c r="G1700" s="1">
        <v>45804</v>
      </c>
      <c r="H1700" s="2" t="s">
        <v>648</v>
      </c>
      <c r="I1700" s="2" t="s">
        <v>18</v>
      </c>
      <c r="J1700">
        <f>Sheet1[[#This Row],[policy_end_date]]-Sheet1[[#This Row],[policy_start_date]]</f>
        <v>469</v>
      </c>
      <c r="K1700" s="5">
        <f>(Sheet1[[#This Row],[policy_end_date]]-Sheet1[[#This Row],[policy_start_date]])/365</f>
        <v>1.284931506849315</v>
      </c>
      <c r="L1700" s="2" t="str">
        <f>IF(Sheet1[[#This Row],[coverage_amount]]&lt;300000,"Low",IF(Sheet1[[#This Row],[coverage_amount]]&lt;700000,"Medium","High"))</f>
        <v>Medium</v>
      </c>
      <c r="M1700" s="2" t="str">
        <f>IF(Sheet1[[#This Row],[annual_premium]]&lt;15000,"Low",IF(Sheet1[[#This Row],[annual_premium]]&lt;35000,"Medium","High"))</f>
        <v>High</v>
      </c>
      <c r="N1700" s="2">
        <f>YEAR(Sheet1[[#This Row],[policy_start_date]])</f>
        <v>2024</v>
      </c>
      <c r="O1700" s="2" t="str">
        <f>TEXT(Sheet1[[#This Row],[policy_start_date]],"mmm")</f>
        <v>Feb</v>
      </c>
      <c r="P1700" s="2" t="str">
        <f>"Q"&amp;ROUNDUP(MONTH(Sheet1[[#This Row],[policy_start_date]])/3,0)</f>
        <v>Q1</v>
      </c>
      <c r="Q1700" s="2">
        <f ca="1">DATEDIF(Sheet1[[#This Row],[policy_start_date]],TODAY(),"D")</f>
        <v>897</v>
      </c>
      <c r="R1700" s="2">
        <f>YEAR(Sheet1[[#This Row],[policy_end_date]])</f>
        <v>2025</v>
      </c>
      <c r="S1700" s="2" t="str">
        <f>TEXT(Sheet1[[#This Row],[policy_end_date]],"mmm")</f>
        <v>May</v>
      </c>
      <c r="T1700" s="2" t="str">
        <f>IF(Sheet1[[#This Row],[status]]="Active","Active","Inactive")</f>
        <v>Inactive</v>
      </c>
      <c r="U1700" s="6">
        <f>Sheet1[[#This Row],[coverage_amount]]/Sheet1[[#This Row],[annual_premium]]</f>
        <v>7.9705515052783529</v>
      </c>
    </row>
    <row r="1701" spans="1:21" x14ac:dyDescent="0.3">
      <c r="A1701" s="2" t="s">
        <v>3226</v>
      </c>
      <c r="B1701" s="2" t="s">
        <v>3227</v>
      </c>
      <c r="C1701" s="2" t="s">
        <v>11</v>
      </c>
      <c r="D1701" s="51">
        <v>789418.98</v>
      </c>
      <c r="E1701" s="51">
        <v>19337.28</v>
      </c>
      <c r="F1701" s="1">
        <v>45086</v>
      </c>
      <c r="G1701" s="1">
        <v>45137</v>
      </c>
      <c r="H1701" s="2" t="s">
        <v>1526</v>
      </c>
      <c r="I1701" s="2" t="s">
        <v>13</v>
      </c>
      <c r="J1701">
        <f>Sheet1[[#This Row],[policy_end_date]]-Sheet1[[#This Row],[policy_start_date]]</f>
        <v>51</v>
      </c>
      <c r="K1701" s="5">
        <f>(Sheet1[[#This Row],[policy_end_date]]-Sheet1[[#This Row],[policy_start_date]])/365</f>
        <v>0.13972602739726028</v>
      </c>
      <c r="L1701" s="2" t="str">
        <f>IF(Sheet1[[#This Row],[coverage_amount]]&lt;300000,"Low",IF(Sheet1[[#This Row],[coverage_amount]]&lt;700000,"Medium","High"))</f>
        <v>High</v>
      </c>
      <c r="M1701" s="2" t="str">
        <f>IF(Sheet1[[#This Row],[annual_premium]]&lt;15000,"Low",IF(Sheet1[[#This Row],[annual_premium]]&lt;35000,"Medium","High"))</f>
        <v>Medium</v>
      </c>
      <c r="N1701" s="2">
        <f>YEAR(Sheet1[[#This Row],[policy_start_date]])</f>
        <v>2023</v>
      </c>
      <c r="O1701" s="2" t="str">
        <f>TEXT(Sheet1[[#This Row],[policy_start_date]],"mmm")</f>
        <v>Jun</v>
      </c>
      <c r="P1701" s="2" t="str">
        <f>"Q"&amp;ROUNDUP(MONTH(Sheet1[[#This Row],[policy_start_date]])/3,0)</f>
        <v>Q2</v>
      </c>
      <c r="Q1701" s="2">
        <f ca="1">DATEDIF(Sheet1[[#This Row],[policy_start_date]],TODAY(),"D")</f>
        <v>1146</v>
      </c>
      <c r="R1701" s="2">
        <f>YEAR(Sheet1[[#This Row],[policy_end_date]])</f>
        <v>2023</v>
      </c>
      <c r="S1701" s="2" t="str">
        <f>TEXT(Sheet1[[#This Row],[policy_end_date]],"mmm")</f>
        <v>Jul</v>
      </c>
      <c r="T1701" s="2" t="str">
        <f>IF(Sheet1[[#This Row],[status]]="Active","Active","Inactive")</f>
        <v>Active</v>
      </c>
      <c r="U1701" s="6">
        <f>Sheet1[[#This Row],[coverage_amount]]/Sheet1[[#This Row],[annual_premium]]</f>
        <v>40.823682544804647</v>
      </c>
    </row>
    <row r="1702" spans="1:21" x14ac:dyDescent="0.3">
      <c r="A1702" s="2" t="s">
        <v>3228</v>
      </c>
      <c r="B1702" s="2" t="s">
        <v>3229</v>
      </c>
      <c r="C1702" s="2" t="s">
        <v>27</v>
      </c>
      <c r="D1702" s="51">
        <v>162074.63</v>
      </c>
      <c r="E1702" s="51">
        <v>26564.959999999999</v>
      </c>
      <c r="F1702" s="1">
        <v>45487</v>
      </c>
      <c r="G1702" s="1">
        <v>45564</v>
      </c>
      <c r="H1702" s="2" t="s">
        <v>410</v>
      </c>
      <c r="I1702" s="2" t="s">
        <v>29</v>
      </c>
      <c r="J1702">
        <f>Sheet1[[#This Row],[policy_end_date]]-Sheet1[[#This Row],[policy_start_date]]</f>
        <v>77</v>
      </c>
      <c r="K1702" s="5">
        <f>(Sheet1[[#This Row],[policy_end_date]]-Sheet1[[#This Row],[policy_start_date]])/365</f>
        <v>0.21095890410958903</v>
      </c>
      <c r="L1702" s="2" t="str">
        <f>IF(Sheet1[[#This Row],[coverage_amount]]&lt;300000,"Low",IF(Sheet1[[#This Row],[coverage_amount]]&lt;700000,"Medium","High"))</f>
        <v>Low</v>
      </c>
      <c r="M1702" s="2" t="str">
        <f>IF(Sheet1[[#This Row],[annual_premium]]&lt;15000,"Low",IF(Sheet1[[#This Row],[annual_premium]]&lt;35000,"Medium","High"))</f>
        <v>Medium</v>
      </c>
      <c r="N1702" s="2">
        <f>YEAR(Sheet1[[#This Row],[policy_start_date]])</f>
        <v>2024</v>
      </c>
      <c r="O1702" s="2" t="str">
        <f>TEXT(Sheet1[[#This Row],[policy_start_date]],"mmm")</f>
        <v>Jul</v>
      </c>
      <c r="P1702" s="2" t="str">
        <f>"Q"&amp;ROUNDUP(MONTH(Sheet1[[#This Row],[policy_start_date]])/3,0)</f>
        <v>Q3</v>
      </c>
      <c r="Q1702" s="2">
        <f ca="1">DATEDIF(Sheet1[[#This Row],[policy_start_date]],TODAY(),"D")</f>
        <v>745</v>
      </c>
      <c r="R1702" s="2">
        <f>YEAR(Sheet1[[#This Row],[policy_end_date]])</f>
        <v>2024</v>
      </c>
      <c r="S1702" s="2" t="str">
        <f>TEXT(Sheet1[[#This Row],[policy_end_date]],"mmm")</f>
        <v>Sep</v>
      </c>
      <c r="T1702" s="2" t="str">
        <f>IF(Sheet1[[#This Row],[status]]="Active","Active","Inactive")</f>
        <v>Inactive</v>
      </c>
      <c r="U1702" s="6">
        <f>Sheet1[[#This Row],[coverage_amount]]/Sheet1[[#This Row],[annual_premium]]</f>
        <v>6.1010680987285513</v>
      </c>
    </row>
    <row r="1703" spans="1:21" x14ac:dyDescent="0.3">
      <c r="A1703" s="2" t="s">
        <v>3230</v>
      </c>
      <c r="B1703" s="2" t="s">
        <v>3231</v>
      </c>
      <c r="C1703" s="2" t="s">
        <v>27</v>
      </c>
      <c r="D1703" s="51">
        <v>142359.56</v>
      </c>
      <c r="E1703" s="51">
        <v>10187.89</v>
      </c>
      <c r="F1703" s="1">
        <v>45181</v>
      </c>
      <c r="G1703" s="1">
        <v>45657</v>
      </c>
      <c r="H1703" s="2" t="s">
        <v>1140</v>
      </c>
      <c r="I1703" s="2" t="s">
        <v>18</v>
      </c>
      <c r="J1703">
        <f>Sheet1[[#This Row],[policy_end_date]]-Sheet1[[#This Row],[policy_start_date]]</f>
        <v>476</v>
      </c>
      <c r="K1703" s="5">
        <f>(Sheet1[[#This Row],[policy_end_date]]-Sheet1[[#This Row],[policy_start_date]])/365</f>
        <v>1.3041095890410959</v>
      </c>
      <c r="L1703" s="2" t="str">
        <f>IF(Sheet1[[#This Row],[coverage_amount]]&lt;300000,"Low",IF(Sheet1[[#This Row],[coverage_amount]]&lt;700000,"Medium","High"))</f>
        <v>Low</v>
      </c>
      <c r="M1703" s="2" t="str">
        <f>IF(Sheet1[[#This Row],[annual_premium]]&lt;15000,"Low",IF(Sheet1[[#This Row],[annual_premium]]&lt;35000,"Medium","High"))</f>
        <v>Low</v>
      </c>
      <c r="N1703" s="2">
        <f>YEAR(Sheet1[[#This Row],[policy_start_date]])</f>
        <v>2023</v>
      </c>
      <c r="O1703" s="2" t="str">
        <f>TEXT(Sheet1[[#This Row],[policy_start_date]],"mmm")</f>
        <v>Sep</v>
      </c>
      <c r="P1703" s="2" t="str">
        <f>"Q"&amp;ROUNDUP(MONTH(Sheet1[[#This Row],[policy_start_date]])/3,0)</f>
        <v>Q3</v>
      </c>
      <c r="Q1703" s="2">
        <f ca="1">DATEDIF(Sheet1[[#This Row],[policy_start_date]],TODAY(),"D")</f>
        <v>1051</v>
      </c>
      <c r="R1703" s="2">
        <f>YEAR(Sheet1[[#This Row],[policy_end_date]])</f>
        <v>2024</v>
      </c>
      <c r="S1703" s="2" t="str">
        <f>TEXT(Sheet1[[#This Row],[policy_end_date]],"mmm")</f>
        <v>Dec</v>
      </c>
      <c r="T1703" s="2" t="str">
        <f>IF(Sheet1[[#This Row],[status]]="Active","Active","Inactive")</f>
        <v>Inactive</v>
      </c>
      <c r="U1703" s="6">
        <f>Sheet1[[#This Row],[coverage_amount]]/Sheet1[[#This Row],[annual_premium]]</f>
        <v>13.973409606896031</v>
      </c>
    </row>
    <row r="1704" spans="1:21" x14ac:dyDescent="0.3">
      <c r="A1704" s="2" t="s">
        <v>3232</v>
      </c>
      <c r="B1704" s="2" t="s">
        <v>2178</v>
      </c>
      <c r="C1704" s="2" t="s">
        <v>39</v>
      </c>
      <c r="D1704" s="51">
        <v>589700.30000000005</v>
      </c>
      <c r="E1704" s="51">
        <v>36855.46</v>
      </c>
      <c r="F1704" s="1">
        <v>44494</v>
      </c>
      <c r="G1704" s="1">
        <v>44655</v>
      </c>
      <c r="H1704" s="2" t="s">
        <v>1442</v>
      </c>
      <c r="I1704" s="2" t="s">
        <v>13</v>
      </c>
      <c r="J1704">
        <f>Sheet1[[#This Row],[policy_end_date]]-Sheet1[[#This Row],[policy_start_date]]</f>
        <v>161</v>
      </c>
      <c r="K1704" s="5">
        <f>(Sheet1[[#This Row],[policy_end_date]]-Sheet1[[#This Row],[policy_start_date]])/365</f>
        <v>0.44109589041095892</v>
      </c>
      <c r="L1704" s="2" t="str">
        <f>IF(Sheet1[[#This Row],[coverage_amount]]&lt;300000,"Low",IF(Sheet1[[#This Row],[coverage_amount]]&lt;700000,"Medium","High"))</f>
        <v>Medium</v>
      </c>
      <c r="M1704" s="2" t="str">
        <f>IF(Sheet1[[#This Row],[annual_premium]]&lt;15000,"Low",IF(Sheet1[[#This Row],[annual_premium]]&lt;35000,"Medium","High"))</f>
        <v>High</v>
      </c>
      <c r="N1704" s="2">
        <f>YEAR(Sheet1[[#This Row],[policy_start_date]])</f>
        <v>2021</v>
      </c>
      <c r="O1704" s="2" t="str">
        <f>TEXT(Sheet1[[#This Row],[policy_start_date]],"mmm")</f>
        <v>Oct</v>
      </c>
      <c r="P1704" s="2" t="str">
        <f>"Q"&amp;ROUNDUP(MONTH(Sheet1[[#This Row],[policy_start_date]])/3,0)</f>
        <v>Q4</v>
      </c>
      <c r="Q1704" s="2">
        <f ca="1">DATEDIF(Sheet1[[#This Row],[policy_start_date]],TODAY(),"D")</f>
        <v>1738</v>
      </c>
      <c r="R1704" s="2">
        <f>YEAR(Sheet1[[#This Row],[policy_end_date]])</f>
        <v>2022</v>
      </c>
      <c r="S1704" s="2" t="str">
        <f>TEXT(Sheet1[[#This Row],[policy_end_date]],"mmm")</f>
        <v>Apr</v>
      </c>
      <c r="T1704" s="2" t="str">
        <f>IF(Sheet1[[#This Row],[status]]="Active","Active","Inactive")</f>
        <v>Active</v>
      </c>
      <c r="U1704" s="6">
        <f>Sheet1[[#This Row],[coverage_amount]]/Sheet1[[#This Row],[annual_premium]]</f>
        <v>16.000351101302225</v>
      </c>
    </row>
    <row r="1705" spans="1:21" x14ac:dyDescent="0.3">
      <c r="A1705" s="2" t="s">
        <v>3233</v>
      </c>
      <c r="B1705" s="2" t="s">
        <v>3234</v>
      </c>
      <c r="C1705" s="2" t="s">
        <v>16</v>
      </c>
      <c r="D1705" s="51">
        <v>919080.25</v>
      </c>
      <c r="E1705" s="51">
        <v>34500.85</v>
      </c>
      <c r="F1705" s="1">
        <v>44634</v>
      </c>
      <c r="G1705" s="1">
        <v>44895</v>
      </c>
      <c r="H1705" s="2" t="s">
        <v>164</v>
      </c>
      <c r="I1705" s="2" t="s">
        <v>29</v>
      </c>
      <c r="J1705">
        <f>Sheet1[[#This Row],[policy_end_date]]-Sheet1[[#This Row],[policy_start_date]]</f>
        <v>261</v>
      </c>
      <c r="K1705" s="5">
        <f>(Sheet1[[#This Row],[policy_end_date]]-Sheet1[[#This Row],[policy_start_date]])/365</f>
        <v>0.71506849315068488</v>
      </c>
      <c r="L1705" s="2" t="str">
        <f>IF(Sheet1[[#This Row],[coverage_amount]]&lt;300000,"Low",IF(Sheet1[[#This Row],[coverage_amount]]&lt;700000,"Medium","High"))</f>
        <v>High</v>
      </c>
      <c r="M1705" s="2" t="str">
        <f>IF(Sheet1[[#This Row],[annual_premium]]&lt;15000,"Low",IF(Sheet1[[#This Row],[annual_premium]]&lt;35000,"Medium","High"))</f>
        <v>Medium</v>
      </c>
      <c r="N1705" s="2">
        <f>YEAR(Sheet1[[#This Row],[policy_start_date]])</f>
        <v>2022</v>
      </c>
      <c r="O1705" s="2" t="str">
        <f>TEXT(Sheet1[[#This Row],[policy_start_date]],"mmm")</f>
        <v>Mar</v>
      </c>
      <c r="P1705" s="2" t="str">
        <f>"Q"&amp;ROUNDUP(MONTH(Sheet1[[#This Row],[policy_start_date]])/3,0)</f>
        <v>Q1</v>
      </c>
      <c r="Q1705" s="2">
        <f ca="1">DATEDIF(Sheet1[[#This Row],[policy_start_date]],TODAY(),"D")</f>
        <v>1598</v>
      </c>
      <c r="R1705" s="2">
        <f>YEAR(Sheet1[[#This Row],[policy_end_date]])</f>
        <v>2022</v>
      </c>
      <c r="S1705" s="2" t="str">
        <f>TEXT(Sheet1[[#This Row],[policy_end_date]],"mmm")</f>
        <v>Nov</v>
      </c>
      <c r="T1705" s="2" t="str">
        <f>IF(Sheet1[[#This Row],[status]]="Active","Active","Inactive")</f>
        <v>Inactive</v>
      </c>
      <c r="U1705" s="6">
        <f>Sheet1[[#This Row],[coverage_amount]]/Sheet1[[#This Row],[annual_premium]]</f>
        <v>26.639350914542685</v>
      </c>
    </row>
    <row r="1706" spans="1:21" x14ac:dyDescent="0.3">
      <c r="A1706" s="2" t="s">
        <v>3235</v>
      </c>
      <c r="B1706" s="2" t="s">
        <v>739</v>
      </c>
      <c r="C1706" s="2" t="s">
        <v>39</v>
      </c>
      <c r="D1706" s="51">
        <v>877196.54</v>
      </c>
      <c r="E1706" s="51">
        <v>10216.700000000001</v>
      </c>
      <c r="F1706" s="1">
        <v>44443</v>
      </c>
      <c r="G1706" s="1">
        <v>45483</v>
      </c>
      <c r="H1706" s="2" t="s">
        <v>929</v>
      </c>
      <c r="I1706" s="2" t="s">
        <v>18</v>
      </c>
      <c r="J1706">
        <f>Sheet1[[#This Row],[policy_end_date]]-Sheet1[[#This Row],[policy_start_date]]</f>
        <v>1040</v>
      </c>
      <c r="K1706" s="5">
        <f>(Sheet1[[#This Row],[policy_end_date]]-Sheet1[[#This Row],[policy_start_date]])/365</f>
        <v>2.8493150684931505</v>
      </c>
      <c r="L1706" s="2" t="str">
        <f>IF(Sheet1[[#This Row],[coverage_amount]]&lt;300000,"Low",IF(Sheet1[[#This Row],[coverage_amount]]&lt;700000,"Medium","High"))</f>
        <v>High</v>
      </c>
      <c r="M1706" s="2" t="str">
        <f>IF(Sheet1[[#This Row],[annual_premium]]&lt;15000,"Low",IF(Sheet1[[#This Row],[annual_premium]]&lt;35000,"Medium","High"))</f>
        <v>Low</v>
      </c>
      <c r="N1706" s="2">
        <f>YEAR(Sheet1[[#This Row],[policy_start_date]])</f>
        <v>2021</v>
      </c>
      <c r="O1706" s="2" t="str">
        <f>TEXT(Sheet1[[#This Row],[policy_start_date]],"mmm")</f>
        <v>Sep</v>
      </c>
      <c r="P1706" s="2" t="str">
        <f>"Q"&amp;ROUNDUP(MONTH(Sheet1[[#This Row],[policy_start_date]])/3,0)</f>
        <v>Q3</v>
      </c>
      <c r="Q1706" s="2">
        <f ca="1">DATEDIF(Sheet1[[#This Row],[policy_start_date]],TODAY(),"D")</f>
        <v>1789</v>
      </c>
      <c r="R1706" s="2">
        <f>YEAR(Sheet1[[#This Row],[policy_end_date]])</f>
        <v>2024</v>
      </c>
      <c r="S1706" s="2" t="str">
        <f>TEXT(Sheet1[[#This Row],[policy_end_date]],"mmm")</f>
        <v>Jul</v>
      </c>
      <c r="T1706" s="2" t="str">
        <f>IF(Sheet1[[#This Row],[status]]="Active","Active","Inactive")</f>
        <v>Inactive</v>
      </c>
      <c r="U1706" s="6">
        <f>Sheet1[[#This Row],[coverage_amount]]/Sheet1[[#This Row],[annual_premium]]</f>
        <v>85.859087572308084</v>
      </c>
    </row>
    <row r="1707" spans="1:21" x14ac:dyDescent="0.3">
      <c r="A1707" s="2" t="s">
        <v>3236</v>
      </c>
      <c r="B1707" s="2" t="s">
        <v>3237</v>
      </c>
      <c r="C1707" s="2" t="s">
        <v>39</v>
      </c>
      <c r="D1707" s="51">
        <v>362856.57</v>
      </c>
      <c r="E1707" s="51">
        <v>7715.16</v>
      </c>
      <c r="F1707" s="1">
        <v>44922</v>
      </c>
      <c r="G1707" s="1">
        <v>45598</v>
      </c>
      <c r="H1707" s="2" t="s">
        <v>102</v>
      </c>
      <c r="I1707" s="2" t="s">
        <v>29</v>
      </c>
      <c r="J1707">
        <f>Sheet1[[#This Row],[policy_end_date]]-Sheet1[[#This Row],[policy_start_date]]</f>
        <v>676</v>
      </c>
      <c r="K1707" s="5">
        <f>(Sheet1[[#This Row],[policy_end_date]]-Sheet1[[#This Row],[policy_start_date]])/365</f>
        <v>1.8520547945205479</v>
      </c>
      <c r="L1707" s="2" t="str">
        <f>IF(Sheet1[[#This Row],[coverage_amount]]&lt;300000,"Low",IF(Sheet1[[#This Row],[coverage_amount]]&lt;700000,"Medium","High"))</f>
        <v>Medium</v>
      </c>
      <c r="M1707" s="2" t="str">
        <f>IF(Sheet1[[#This Row],[annual_premium]]&lt;15000,"Low",IF(Sheet1[[#This Row],[annual_premium]]&lt;35000,"Medium","High"))</f>
        <v>Low</v>
      </c>
      <c r="N1707" s="2">
        <f>YEAR(Sheet1[[#This Row],[policy_start_date]])</f>
        <v>2022</v>
      </c>
      <c r="O1707" s="2" t="str">
        <f>TEXT(Sheet1[[#This Row],[policy_start_date]],"mmm")</f>
        <v>Dec</v>
      </c>
      <c r="P1707" s="2" t="str">
        <f>"Q"&amp;ROUNDUP(MONTH(Sheet1[[#This Row],[policy_start_date]])/3,0)</f>
        <v>Q4</v>
      </c>
      <c r="Q1707" s="2">
        <f ca="1">DATEDIF(Sheet1[[#This Row],[policy_start_date]],TODAY(),"D")</f>
        <v>1310</v>
      </c>
      <c r="R1707" s="2">
        <f>YEAR(Sheet1[[#This Row],[policy_end_date]])</f>
        <v>2024</v>
      </c>
      <c r="S1707" s="2" t="str">
        <f>TEXT(Sheet1[[#This Row],[policy_end_date]],"mmm")</f>
        <v>Nov</v>
      </c>
      <c r="T1707" s="2" t="str">
        <f>IF(Sheet1[[#This Row],[status]]="Active","Active","Inactive")</f>
        <v>Inactive</v>
      </c>
      <c r="U1707" s="6">
        <f>Sheet1[[#This Row],[coverage_amount]]/Sheet1[[#This Row],[annual_premium]]</f>
        <v>47.031632526091492</v>
      </c>
    </row>
    <row r="1708" spans="1:21" x14ac:dyDescent="0.3">
      <c r="A1708" s="2" t="s">
        <v>3238</v>
      </c>
      <c r="B1708" s="2" t="s">
        <v>3239</v>
      </c>
      <c r="C1708" s="2" t="s">
        <v>16</v>
      </c>
      <c r="D1708" s="51">
        <v>708378.07</v>
      </c>
      <c r="E1708" s="51">
        <v>11435.04</v>
      </c>
      <c r="F1708" s="1">
        <v>45040</v>
      </c>
      <c r="G1708" s="1">
        <v>45603</v>
      </c>
      <c r="H1708" s="2" t="s">
        <v>1704</v>
      </c>
      <c r="I1708" s="2" t="s">
        <v>29</v>
      </c>
      <c r="J1708">
        <f>Sheet1[[#This Row],[policy_end_date]]-Sheet1[[#This Row],[policy_start_date]]</f>
        <v>563</v>
      </c>
      <c r="K1708" s="5">
        <f>(Sheet1[[#This Row],[policy_end_date]]-Sheet1[[#This Row],[policy_start_date]])/365</f>
        <v>1.5424657534246575</v>
      </c>
      <c r="L1708" s="2" t="str">
        <f>IF(Sheet1[[#This Row],[coverage_amount]]&lt;300000,"Low",IF(Sheet1[[#This Row],[coverage_amount]]&lt;700000,"Medium","High"))</f>
        <v>High</v>
      </c>
      <c r="M1708" s="2" t="str">
        <f>IF(Sheet1[[#This Row],[annual_premium]]&lt;15000,"Low",IF(Sheet1[[#This Row],[annual_premium]]&lt;35000,"Medium","High"))</f>
        <v>Low</v>
      </c>
      <c r="N1708" s="2">
        <f>YEAR(Sheet1[[#This Row],[policy_start_date]])</f>
        <v>2023</v>
      </c>
      <c r="O1708" s="2" t="str">
        <f>TEXT(Sheet1[[#This Row],[policy_start_date]],"mmm")</f>
        <v>Apr</v>
      </c>
      <c r="P1708" s="2" t="str">
        <f>"Q"&amp;ROUNDUP(MONTH(Sheet1[[#This Row],[policy_start_date]])/3,0)</f>
        <v>Q2</v>
      </c>
      <c r="Q1708" s="2">
        <f ca="1">DATEDIF(Sheet1[[#This Row],[policy_start_date]],TODAY(),"D")</f>
        <v>1192</v>
      </c>
      <c r="R1708" s="2">
        <f>YEAR(Sheet1[[#This Row],[policy_end_date]])</f>
        <v>2024</v>
      </c>
      <c r="S1708" s="2" t="str">
        <f>TEXT(Sheet1[[#This Row],[policy_end_date]],"mmm")</f>
        <v>Nov</v>
      </c>
      <c r="T1708" s="2" t="str">
        <f>IF(Sheet1[[#This Row],[status]]="Active","Active","Inactive")</f>
        <v>Inactive</v>
      </c>
      <c r="U1708" s="6">
        <f>Sheet1[[#This Row],[coverage_amount]]/Sheet1[[#This Row],[annual_premium]]</f>
        <v>61.948018546502674</v>
      </c>
    </row>
    <row r="1709" spans="1:21" x14ac:dyDescent="0.3">
      <c r="A1709" s="2" t="s">
        <v>3240</v>
      </c>
      <c r="B1709" s="2" t="s">
        <v>1234</v>
      </c>
      <c r="C1709" s="2" t="s">
        <v>27</v>
      </c>
      <c r="D1709" s="51">
        <v>498499.66</v>
      </c>
      <c r="E1709" s="51">
        <v>26481.37</v>
      </c>
      <c r="F1709" s="1">
        <v>44104</v>
      </c>
      <c r="G1709" s="1">
        <v>44263</v>
      </c>
      <c r="H1709" s="2" t="s">
        <v>748</v>
      </c>
      <c r="I1709" s="2" t="s">
        <v>18</v>
      </c>
      <c r="J1709">
        <f>Sheet1[[#This Row],[policy_end_date]]-Sheet1[[#This Row],[policy_start_date]]</f>
        <v>159</v>
      </c>
      <c r="K1709" s="5">
        <f>(Sheet1[[#This Row],[policy_end_date]]-Sheet1[[#This Row],[policy_start_date]])/365</f>
        <v>0.43561643835616437</v>
      </c>
      <c r="L1709" s="2" t="str">
        <f>IF(Sheet1[[#This Row],[coverage_amount]]&lt;300000,"Low",IF(Sheet1[[#This Row],[coverage_amount]]&lt;700000,"Medium","High"))</f>
        <v>Medium</v>
      </c>
      <c r="M1709" s="2" t="str">
        <f>IF(Sheet1[[#This Row],[annual_premium]]&lt;15000,"Low",IF(Sheet1[[#This Row],[annual_premium]]&lt;35000,"Medium","High"))</f>
        <v>Medium</v>
      </c>
      <c r="N1709" s="2">
        <f>YEAR(Sheet1[[#This Row],[policy_start_date]])</f>
        <v>2020</v>
      </c>
      <c r="O1709" s="2" t="str">
        <f>TEXT(Sheet1[[#This Row],[policy_start_date]],"mmm")</f>
        <v>Sep</v>
      </c>
      <c r="P1709" s="2" t="str">
        <f>"Q"&amp;ROUNDUP(MONTH(Sheet1[[#This Row],[policy_start_date]])/3,0)</f>
        <v>Q3</v>
      </c>
      <c r="Q1709" s="2">
        <f ca="1">DATEDIF(Sheet1[[#This Row],[policy_start_date]],TODAY(),"D")</f>
        <v>2128</v>
      </c>
      <c r="R1709" s="2">
        <f>YEAR(Sheet1[[#This Row],[policy_end_date]])</f>
        <v>2021</v>
      </c>
      <c r="S1709" s="2" t="str">
        <f>TEXT(Sheet1[[#This Row],[policy_end_date]],"mmm")</f>
        <v>Mar</v>
      </c>
      <c r="T1709" s="2" t="str">
        <f>IF(Sheet1[[#This Row],[status]]="Active","Active","Inactive")</f>
        <v>Inactive</v>
      </c>
      <c r="U1709" s="6">
        <f>Sheet1[[#This Row],[coverage_amount]]/Sheet1[[#This Row],[annual_premium]]</f>
        <v>18.824541932687016</v>
      </c>
    </row>
    <row r="1710" spans="1:21" x14ac:dyDescent="0.3">
      <c r="A1710" s="2" t="s">
        <v>3241</v>
      </c>
      <c r="B1710" s="2" t="s">
        <v>970</v>
      </c>
      <c r="C1710" s="2" t="s">
        <v>11</v>
      </c>
      <c r="D1710" s="51">
        <v>814527.21</v>
      </c>
      <c r="E1710" s="51">
        <v>38202.19</v>
      </c>
      <c r="F1710" s="1">
        <v>45419</v>
      </c>
      <c r="G1710" s="1">
        <v>45474</v>
      </c>
      <c r="H1710" s="2" t="s">
        <v>153</v>
      </c>
      <c r="I1710" s="2" t="s">
        <v>18</v>
      </c>
      <c r="J1710">
        <f>Sheet1[[#This Row],[policy_end_date]]-Sheet1[[#This Row],[policy_start_date]]</f>
        <v>55</v>
      </c>
      <c r="K1710" s="5">
        <f>(Sheet1[[#This Row],[policy_end_date]]-Sheet1[[#This Row],[policy_start_date]])/365</f>
        <v>0.15068493150684931</v>
      </c>
      <c r="L1710" s="2" t="str">
        <f>IF(Sheet1[[#This Row],[coverage_amount]]&lt;300000,"Low",IF(Sheet1[[#This Row],[coverage_amount]]&lt;700000,"Medium","High"))</f>
        <v>High</v>
      </c>
      <c r="M1710" s="2" t="str">
        <f>IF(Sheet1[[#This Row],[annual_premium]]&lt;15000,"Low",IF(Sheet1[[#This Row],[annual_premium]]&lt;35000,"Medium","High"))</f>
        <v>High</v>
      </c>
      <c r="N1710" s="2">
        <f>YEAR(Sheet1[[#This Row],[policy_start_date]])</f>
        <v>2024</v>
      </c>
      <c r="O1710" s="2" t="str">
        <f>TEXT(Sheet1[[#This Row],[policy_start_date]],"mmm")</f>
        <v>May</v>
      </c>
      <c r="P1710" s="2" t="str">
        <f>"Q"&amp;ROUNDUP(MONTH(Sheet1[[#This Row],[policy_start_date]])/3,0)</f>
        <v>Q2</v>
      </c>
      <c r="Q1710" s="2">
        <f ca="1">DATEDIF(Sheet1[[#This Row],[policy_start_date]],TODAY(),"D")</f>
        <v>813</v>
      </c>
      <c r="R1710" s="2">
        <f>YEAR(Sheet1[[#This Row],[policy_end_date]])</f>
        <v>2024</v>
      </c>
      <c r="S1710" s="2" t="str">
        <f>TEXT(Sheet1[[#This Row],[policy_end_date]],"mmm")</f>
        <v>Jul</v>
      </c>
      <c r="T1710" s="2" t="str">
        <f>IF(Sheet1[[#This Row],[status]]="Active","Active","Inactive")</f>
        <v>Inactive</v>
      </c>
      <c r="U1710" s="6">
        <f>Sheet1[[#This Row],[coverage_amount]]/Sheet1[[#This Row],[annual_premium]]</f>
        <v>21.321479475391332</v>
      </c>
    </row>
    <row r="1711" spans="1:21" x14ac:dyDescent="0.3">
      <c r="A1711" s="2" t="s">
        <v>3242</v>
      </c>
      <c r="B1711" s="2" t="s">
        <v>3243</v>
      </c>
      <c r="C1711" s="2" t="s">
        <v>35</v>
      </c>
      <c r="D1711" s="51">
        <v>461145.22</v>
      </c>
      <c r="E1711" s="51">
        <v>47243.27</v>
      </c>
      <c r="F1711" s="1">
        <v>45427</v>
      </c>
      <c r="G1711" s="1">
        <v>45749</v>
      </c>
      <c r="H1711" s="2" t="s">
        <v>102</v>
      </c>
      <c r="I1711" s="2" t="s">
        <v>13</v>
      </c>
      <c r="J1711">
        <f>Sheet1[[#This Row],[policy_end_date]]-Sheet1[[#This Row],[policy_start_date]]</f>
        <v>322</v>
      </c>
      <c r="K1711" s="5">
        <f>(Sheet1[[#This Row],[policy_end_date]]-Sheet1[[#This Row],[policy_start_date]])/365</f>
        <v>0.88219178082191785</v>
      </c>
      <c r="L1711" s="2" t="str">
        <f>IF(Sheet1[[#This Row],[coverage_amount]]&lt;300000,"Low",IF(Sheet1[[#This Row],[coverage_amount]]&lt;700000,"Medium","High"))</f>
        <v>Medium</v>
      </c>
      <c r="M1711" s="2" t="str">
        <f>IF(Sheet1[[#This Row],[annual_premium]]&lt;15000,"Low",IF(Sheet1[[#This Row],[annual_premium]]&lt;35000,"Medium","High"))</f>
        <v>High</v>
      </c>
      <c r="N1711" s="2">
        <f>YEAR(Sheet1[[#This Row],[policy_start_date]])</f>
        <v>2024</v>
      </c>
      <c r="O1711" s="2" t="str">
        <f>TEXT(Sheet1[[#This Row],[policy_start_date]],"mmm")</f>
        <v>May</v>
      </c>
      <c r="P1711" s="2" t="str">
        <f>"Q"&amp;ROUNDUP(MONTH(Sheet1[[#This Row],[policy_start_date]])/3,0)</f>
        <v>Q2</v>
      </c>
      <c r="Q1711" s="2">
        <f ca="1">DATEDIF(Sheet1[[#This Row],[policy_start_date]],TODAY(),"D")</f>
        <v>805</v>
      </c>
      <c r="R1711" s="2">
        <f>YEAR(Sheet1[[#This Row],[policy_end_date]])</f>
        <v>2025</v>
      </c>
      <c r="S1711" s="2" t="str">
        <f>TEXT(Sheet1[[#This Row],[policy_end_date]],"mmm")</f>
        <v>Apr</v>
      </c>
      <c r="T1711" s="2" t="str">
        <f>IF(Sheet1[[#This Row],[status]]="Active","Active","Inactive")</f>
        <v>Active</v>
      </c>
      <c r="U1711" s="6">
        <f>Sheet1[[#This Row],[coverage_amount]]/Sheet1[[#This Row],[annual_premium]]</f>
        <v>9.7610775037375692</v>
      </c>
    </row>
    <row r="1712" spans="1:21" x14ac:dyDescent="0.3">
      <c r="A1712" s="2" t="s">
        <v>3244</v>
      </c>
      <c r="B1712" s="2" t="s">
        <v>3245</v>
      </c>
      <c r="C1712" s="2" t="s">
        <v>11</v>
      </c>
      <c r="D1712" s="51">
        <v>864495.14</v>
      </c>
      <c r="E1712" s="51">
        <v>29663.93</v>
      </c>
      <c r="F1712" s="1">
        <v>45313</v>
      </c>
      <c r="G1712" s="1">
        <v>45741</v>
      </c>
      <c r="H1712" s="2" t="s">
        <v>70</v>
      </c>
      <c r="I1712" s="2" t="s">
        <v>29</v>
      </c>
      <c r="J1712">
        <f>Sheet1[[#This Row],[policy_end_date]]-Sheet1[[#This Row],[policy_start_date]]</f>
        <v>428</v>
      </c>
      <c r="K1712" s="5">
        <f>(Sheet1[[#This Row],[policy_end_date]]-Sheet1[[#This Row],[policy_start_date]])/365</f>
        <v>1.1726027397260275</v>
      </c>
      <c r="L1712" s="2" t="str">
        <f>IF(Sheet1[[#This Row],[coverage_amount]]&lt;300000,"Low",IF(Sheet1[[#This Row],[coverage_amount]]&lt;700000,"Medium","High"))</f>
        <v>High</v>
      </c>
      <c r="M1712" s="2" t="str">
        <f>IF(Sheet1[[#This Row],[annual_premium]]&lt;15000,"Low",IF(Sheet1[[#This Row],[annual_premium]]&lt;35000,"Medium","High"))</f>
        <v>Medium</v>
      </c>
      <c r="N1712" s="2">
        <f>YEAR(Sheet1[[#This Row],[policy_start_date]])</f>
        <v>2024</v>
      </c>
      <c r="O1712" s="2" t="str">
        <f>TEXT(Sheet1[[#This Row],[policy_start_date]],"mmm")</f>
        <v>Jan</v>
      </c>
      <c r="P1712" s="2" t="str">
        <f>"Q"&amp;ROUNDUP(MONTH(Sheet1[[#This Row],[policy_start_date]])/3,0)</f>
        <v>Q1</v>
      </c>
      <c r="Q1712" s="2">
        <f ca="1">DATEDIF(Sheet1[[#This Row],[policy_start_date]],TODAY(),"D")</f>
        <v>919</v>
      </c>
      <c r="R1712" s="2">
        <f>YEAR(Sheet1[[#This Row],[policy_end_date]])</f>
        <v>2025</v>
      </c>
      <c r="S1712" s="2" t="str">
        <f>TEXT(Sheet1[[#This Row],[policy_end_date]],"mmm")</f>
        <v>Mar</v>
      </c>
      <c r="T1712" s="2" t="str">
        <f>IF(Sheet1[[#This Row],[status]]="Active","Active","Inactive")</f>
        <v>Inactive</v>
      </c>
      <c r="U1712" s="6">
        <f>Sheet1[[#This Row],[coverage_amount]]/Sheet1[[#This Row],[annual_premium]]</f>
        <v>29.142973975464479</v>
      </c>
    </row>
    <row r="1713" spans="1:21" x14ac:dyDescent="0.3">
      <c r="A1713" s="2" t="s">
        <v>3246</v>
      </c>
      <c r="B1713" s="2" t="s">
        <v>568</v>
      </c>
      <c r="C1713" s="2" t="s">
        <v>16</v>
      </c>
      <c r="D1713" s="51">
        <v>808352.83</v>
      </c>
      <c r="E1713" s="51">
        <v>4789.8</v>
      </c>
      <c r="F1713" s="1">
        <v>45410</v>
      </c>
      <c r="G1713" s="1">
        <v>45546</v>
      </c>
      <c r="H1713" s="2" t="s">
        <v>119</v>
      </c>
      <c r="I1713" s="2" t="s">
        <v>29</v>
      </c>
      <c r="J1713">
        <f>Sheet1[[#This Row],[policy_end_date]]-Sheet1[[#This Row],[policy_start_date]]</f>
        <v>136</v>
      </c>
      <c r="K1713" s="5">
        <f>(Sheet1[[#This Row],[policy_end_date]]-Sheet1[[#This Row],[policy_start_date]])/365</f>
        <v>0.37260273972602742</v>
      </c>
      <c r="L1713" s="2" t="str">
        <f>IF(Sheet1[[#This Row],[coverage_amount]]&lt;300000,"Low",IF(Sheet1[[#This Row],[coverage_amount]]&lt;700000,"Medium","High"))</f>
        <v>High</v>
      </c>
      <c r="M1713" s="2" t="str">
        <f>IF(Sheet1[[#This Row],[annual_premium]]&lt;15000,"Low",IF(Sheet1[[#This Row],[annual_premium]]&lt;35000,"Medium","High"))</f>
        <v>Low</v>
      </c>
      <c r="N1713" s="2">
        <f>YEAR(Sheet1[[#This Row],[policy_start_date]])</f>
        <v>2024</v>
      </c>
      <c r="O1713" s="2" t="str">
        <f>TEXT(Sheet1[[#This Row],[policy_start_date]],"mmm")</f>
        <v>Apr</v>
      </c>
      <c r="P1713" s="2" t="str">
        <f>"Q"&amp;ROUNDUP(MONTH(Sheet1[[#This Row],[policy_start_date]])/3,0)</f>
        <v>Q2</v>
      </c>
      <c r="Q1713" s="2">
        <f ca="1">DATEDIF(Sheet1[[#This Row],[policy_start_date]],TODAY(),"D")</f>
        <v>822</v>
      </c>
      <c r="R1713" s="2">
        <f>YEAR(Sheet1[[#This Row],[policy_end_date]])</f>
        <v>2024</v>
      </c>
      <c r="S1713" s="2" t="str">
        <f>TEXT(Sheet1[[#This Row],[policy_end_date]],"mmm")</f>
        <v>Sep</v>
      </c>
      <c r="T1713" s="2" t="str">
        <f>IF(Sheet1[[#This Row],[status]]="Active","Active","Inactive")</f>
        <v>Inactive</v>
      </c>
      <c r="U1713" s="6">
        <f>Sheet1[[#This Row],[coverage_amount]]/Sheet1[[#This Row],[annual_premium]]</f>
        <v>168.7654661990062</v>
      </c>
    </row>
    <row r="1714" spans="1:21" x14ac:dyDescent="0.3">
      <c r="A1714" s="2" t="s">
        <v>3247</v>
      </c>
      <c r="B1714" s="2" t="s">
        <v>3248</v>
      </c>
      <c r="C1714" s="2" t="s">
        <v>11</v>
      </c>
      <c r="D1714" s="51">
        <v>386373.74</v>
      </c>
      <c r="E1714" s="51">
        <v>11169.09</v>
      </c>
      <c r="F1714" s="1">
        <v>45283</v>
      </c>
      <c r="G1714" s="1">
        <v>45383</v>
      </c>
      <c r="H1714" s="2" t="s">
        <v>602</v>
      </c>
      <c r="I1714" s="2" t="s">
        <v>13</v>
      </c>
      <c r="J1714">
        <f>Sheet1[[#This Row],[policy_end_date]]-Sheet1[[#This Row],[policy_start_date]]</f>
        <v>100</v>
      </c>
      <c r="K1714" s="5">
        <f>(Sheet1[[#This Row],[policy_end_date]]-Sheet1[[#This Row],[policy_start_date]])/365</f>
        <v>0.27397260273972601</v>
      </c>
      <c r="L1714" s="2" t="str">
        <f>IF(Sheet1[[#This Row],[coverage_amount]]&lt;300000,"Low",IF(Sheet1[[#This Row],[coverage_amount]]&lt;700000,"Medium","High"))</f>
        <v>Medium</v>
      </c>
      <c r="M1714" s="2" t="str">
        <f>IF(Sheet1[[#This Row],[annual_premium]]&lt;15000,"Low",IF(Sheet1[[#This Row],[annual_premium]]&lt;35000,"Medium","High"))</f>
        <v>Low</v>
      </c>
      <c r="N1714" s="2">
        <f>YEAR(Sheet1[[#This Row],[policy_start_date]])</f>
        <v>2023</v>
      </c>
      <c r="O1714" s="2" t="str">
        <f>TEXT(Sheet1[[#This Row],[policy_start_date]],"mmm")</f>
        <v>Dec</v>
      </c>
      <c r="P1714" s="2" t="str">
        <f>"Q"&amp;ROUNDUP(MONTH(Sheet1[[#This Row],[policy_start_date]])/3,0)</f>
        <v>Q4</v>
      </c>
      <c r="Q1714" s="2">
        <f ca="1">DATEDIF(Sheet1[[#This Row],[policy_start_date]],TODAY(),"D")</f>
        <v>949</v>
      </c>
      <c r="R1714" s="2">
        <f>YEAR(Sheet1[[#This Row],[policy_end_date]])</f>
        <v>2024</v>
      </c>
      <c r="S1714" s="2" t="str">
        <f>TEXT(Sheet1[[#This Row],[policy_end_date]],"mmm")</f>
        <v>Apr</v>
      </c>
      <c r="T1714" s="2" t="str">
        <f>IF(Sheet1[[#This Row],[status]]="Active","Active","Inactive")</f>
        <v>Active</v>
      </c>
      <c r="U1714" s="6">
        <f>Sheet1[[#This Row],[coverage_amount]]/Sheet1[[#This Row],[annual_premium]]</f>
        <v>34.593126208133341</v>
      </c>
    </row>
    <row r="1715" spans="1:21" x14ac:dyDescent="0.3">
      <c r="A1715" s="2" t="s">
        <v>3249</v>
      </c>
      <c r="B1715" s="2" t="s">
        <v>3250</v>
      </c>
      <c r="C1715" s="2" t="s">
        <v>16</v>
      </c>
      <c r="D1715" s="51">
        <v>368682.74</v>
      </c>
      <c r="E1715" s="51">
        <v>23320.959999999999</v>
      </c>
      <c r="F1715" s="1">
        <v>45067</v>
      </c>
      <c r="G1715" s="1">
        <v>45574</v>
      </c>
      <c r="H1715" s="2" t="s">
        <v>623</v>
      </c>
      <c r="I1715" s="2" t="s">
        <v>18</v>
      </c>
      <c r="J1715">
        <f>Sheet1[[#This Row],[policy_end_date]]-Sheet1[[#This Row],[policy_start_date]]</f>
        <v>507</v>
      </c>
      <c r="K1715" s="5">
        <f>(Sheet1[[#This Row],[policy_end_date]]-Sheet1[[#This Row],[policy_start_date]])/365</f>
        <v>1.3890410958904109</v>
      </c>
      <c r="L1715" s="2" t="str">
        <f>IF(Sheet1[[#This Row],[coverage_amount]]&lt;300000,"Low",IF(Sheet1[[#This Row],[coverage_amount]]&lt;700000,"Medium","High"))</f>
        <v>Medium</v>
      </c>
      <c r="M1715" s="2" t="str">
        <f>IF(Sheet1[[#This Row],[annual_premium]]&lt;15000,"Low",IF(Sheet1[[#This Row],[annual_premium]]&lt;35000,"Medium","High"))</f>
        <v>Medium</v>
      </c>
      <c r="N1715" s="2">
        <f>YEAR(Sheet1[[#This Row],[policy_start_date]])</f>
        <v>2023</v>
      </c>
      <c r="O1715" s="2" t="str">
        <f>TEXT(Sheet1[[#This Row],[policy_start_date]],"mmm")</f>
        <v>May</v>
      </c>
      <c r="P1715" s="2" t="str">
        <f>"Q"&amp;ROUNDUP(MONTH(Sheet1[[#This Row],[policy_start_date]])/3,0)</f>
        <v>Q2</v>
      </c>
      <c r="Q1715" s="2">
        <f ca="1">DATEDIF(Sheet1[[#This Row],[policy_start_date]],TODAY(),"D")</f>
        <v>1165</v>
      </c>
      <c r="R1715" s="2">
        <f>YEAR(Sheet1[[#This Row],[policy_end_date]])</f>
        <v>2024</v>
      </c>
      <c r="S1715" s="2" t="str">
        <f>TEXT(Sheet1[[#This Row],[policy_end_date]],"mmm")</f>
        <v>Oct</v>
      </c>
      <c r="T1715" s="2" t="str">
        <f>IF(Sheet1[[#This Row],[status]]="Active","Active","Inactive")</f>
        <v>Inactive</v>
      </c>
      <c r="U1715" s="6">
        <f>Sheet1[[#This Row],[coverage_amount]]/Sheet1[[#This Row],[annual_premium]]</f>
        <v>15.80907218227723</v>
      </c>
    </row>
    <row r="1716" spans="1:21" x14ac:dyDescent="0.3">
      <c r="A1716" s="2" t="s">
        <v>3251</v>
      </c>
      <c r="B1716" s="2" t="s">
        <v>3252</v>
      </c>
      <c r="C1716" s="2" t="s">
        <v>39</v>
      </c>
      <c r="D1716" s="51">
        <v>999428.31</v>
      </c>
      <c r="E1716" s="51">
        <v>24779.9</v>
      </c>
      <c r="F1716" s="1">
        <v>45336</v>
      </c>
      <c r="G1716" s="1">
        <v>45465</v>
      </c>
      <c r="H1716" s="2" t="s">
        <v>620</v>
      </c>
      <c r="I1716" s="2" t="s">
        <v>18</v>
      </c>
      <c r="J1716">
        <f>Sheet1[[#This Row],[policy_end_date]]-Sheet1[[#This Row],[policy_start_date]]</f>
        <v>129</v>
      </c>
      <c r="K1716" s="5">
        <f>(Sheet1[[#This Row],[policy_end_date]]-Sheet1[[#This Row],[policy_start_date]])/365</f>
        <v>0.35342465753424657</v>
      </c>
      <c r="L1716" s="2" t="str">
        <f>IF(Sheet1[[#This Row],[coverage_amount]]&lt;300000,"Low",IF(Sheet1[[#This Row],[coverage_amount]]&lt;700000,"Medium","High"))</f>
        <v>High</v>
      </c>
      <c r="M1716" s="2" t="str">
        <f>IF(Sheet1[[#This Row],[annual_premium]]&lt;15000,"Low",IF(Sheet1[[#This Row],[annual_premium]]&lt;35000,"Medium","High"))</f>
        <v>Medium</v>
      </c>
      <c r="N1716" s="2">
        <f>YEAR(Sheet1[[#This Row],[policy_start_date]])</f>
        <v>2024</v>
      </c>
      <c r="O1716" s="2" t="str">
        <f>TEXT(Sheet1[[#This Row],[policy_start_date]],"mmm")</f>
        <v>Feb</v>
      </c>
      <c r="P1716" s="2" t="str">
        <f>"Q"&amp;ROUNDUP(MONTH(Sheet1[[#This Row],[policy_start_date]])/3,0)</f>
        <v>Q1</v>
      </c>
      <c r="Q1716" s="2">
        <f ca="1">DATEDIF(Sheet1[[#This Row],[policy_start_date]],TODAY(),"D")</f>
        <v>896</v>
      </c>
      <c r="R1716" s="2">
        <f>YEAR(Sheet1[[#This Row],[policy_end_date]])</f>
        <v>2024</v>
      </c>
      <c r="S1716" s="2" t="str">
        <f>TEXT(Sheet1[[#This Row],[policy_end_date]],"mmm")</f>
        <v>Jun</v>
      </c>
      <c r="T1716" s="2" t="str">
        <f>IF(Sheet1[[#This Row],[status]]="Active","Active","Inactive")</f>
        <v>Inactive</v>
      </c>
      <c r="U1716" s="6">
        <f>Sheet1[[#This Row],[coverage_amount]]/Sheet1[[#This Row],[annual_premium]]</f>
        <v>40.332217240586118</v>
      </c>
    </row>
    <row r="1717" spans="1:21" x14ac:dyDescent="0.3">
      <c r="A1717" s="2" t="s">
        <v>3253</v>
      </c>
      <c r="B1717" s="2" t="s">
        <v>3254</v>
      </c>
      <c r="C1717" s="2" t="s">
        <v>27</v>
      </c>
      <c r="D1717" s="51">
        <v>718493.37</v>
      </c>
      <c r="E1717" s="51">
        <v>13180.39</v>
      </c>
      <c r="F1717" s="1">
        <v>45079</v>
      </c>
      <c r="G1717" s="1">
        <v>45686</v>
      </c>
      <c r="H1717" s="2" t="s">
        <v>490</v>
      </c>
      <c r="I1717" s="2" t="s">
        <v>18</v>
      </c>
      <c r="J1717">
        <f>Sheet1[[#This Row],[policy_end_date]]-Sheet1[[#This Row],[policy_start_date]]</f>
        <v>607</v>
      </c>
      <c r="K1717" s="5">
        <f>(Sheet1[[#This Row],[policy_end_date]]-Sheet1[[#This Row],[policy_start_date]])/365</f>
        <v>1.6630136986301369</v>
      </c>
      <c r="L1717" s="2" t="str">
        <f>IF(Sheet1[[#This Row],[coverage_amount]]&lt;300000,"Low",IF(Sheet1[[#This Row],[coverage_amount]]&lt;700000,"Medium","High"))</f>
        <v>High</v>
      </c>
      <c r="M1717" s="2" t="str">
        <f>IF(Sheet1[[#This Row],[annual_premium]]&lt;15000,"Low",IF(Sheet1[[#This Row],[annual_premium]]&lt;35000,"Medium","High"))</f>
        <v>Low</v>
      </c>
      <c r="N1717" s="2">
        <f>YEAR(Sheet1[[#This Row],[policy_start_date]])</f>
        <v>2023</v>
      </c>
      <c r="O1717" s="2" t="str">
        <f>TEXT(Sheet1[[#This Row],[policy_start_date]],"mmm")</f>
        <v>Jun</v>
      </c>
      <c r="P1717" s="2" t="str">
        <f>"Q"&amp;ROUNDUP(MONTH(Sheet1[[#This Row],[policy_start_date]])/3,0)</f>
        <v>Q2</v>
      </c>
      <c r="Q1717" s="2">
        <f ca="1">DATEDIF(Sheet1[[#This Row],[policy_start_date]],TODAY(),"D")</f>
        <v>1153</v>
      </c>
      <c r="R1717" s="2">
        <f>YEAR(Sheet1[[#This Row],[policy_end_date]])</f>
        <v>2025</v>
      </c>
      <c r="S1717" s="2" t="str">
        <f>TEXT(Sheet1[[#This Row],[policy_end_date]],"mmm")</f>
        <v>Jan</v>
      </c>
      <c r="T1717" s="2" t="str">
        <f>IF(Sheet1[[#This Row],[status]]="Active","Active","Inactive")</f>
        <v>Inactive</v>
      </c>
      <c r="U1717" s="6">
        <f>Sheet1[[#This Row],[coverage_amount]]/Sheet1[[#This Row],[annual_premium]]</f>
        <v>54.512299711920512</v>
      </c>
    </row>
    <row r="1718" spans="1:21" x14ac:dyDescent="0.3">
      <c r="A1718" s="2" t="s">
        <v>3255</v>
      </c>
      <c r="B1718" s="2" t="s">
        <v>3256</v>
      </c>
      <c r="C1718" s="2" t="s">
        <v>35</v>
      </c>
      <c r="D1718" s="51">
        <v>882176.03</v>
      </c>
      <c r="E1718" s="51">
        <v>15074.08</v>
      </c>
      <c r="F1718" s="1">
        <v>45187</v>
      </c>
      <c r="G1718" s="1">
        <v>45787</v>
      </c>
      <c r="H1718" s="2" t="s">
        <v>1301</v>
      </c>
      <c r="I1718" s="2" t="s">
        <v>18</v>
      </c>
      <c r="J1718">
        <f>Sheet1[[#This Row],[policy_end_date]]-Sheet1[[#This Row],[policy_start_date]]</f>
        <v>600</v>
      </c>
      <c r="K1718" s="5">
        <f>(Sheet1[[#This Row],[policy_end_date]]-Sheet1[[#This Row],[policy_start_date]])/365</f>
        <v>1.6438356164383561</v>
      </c>
      <c r="L1718" s="2" t="str">
        <f>IF(Sheet1[[#This Row],[coverage_amount]]&lt;300000,"Low",IF(Sheet1[[#This Row],[coverage_amount]]&lt;700000,"Medium","High"))</f>
        <v>High</v>
      </c>
      <c r="M1718" s="2" t="str">
        <f>IF(Sheet1[[#This Row],[annual_premium]]&lt;15000,"Low",IF(Sheet1[[#This Row],[annual_premium]]&lt;35000,"Medium","High"))</f>
        <v>Medium</v>
      </c>
      <c r="N1718" s="2">
        <f>YEAR(Sheet1[[#This Row],[policy_start_date]])</f>
        <v>2023</v>
      </c>
      <c r="O1718" s="2" t="str">
        <f>TEXT(Sheet1[[#This Row],[policy_start_date]],"mmm")</f>
        <v>Sep</v>
      </c>
      <c r="P1718" s="2" t="str">
        <f>"Q"&amp;ROUNDUP(MONTH(Sheet1[[#This Row],[policy_start_date]])/3,0)</f>
        <v>Q3</v>
      </c>
      <c r="Q1718" s="2">
        <f ca="1">DATEDIF(Sheet1[[#This Row],[policy_start_date]],TODAY(),"D")</f>
        <v>1045</v>
      </c>
      <c r="R1718" s="2">
        <f>YEAR(Sheet1[[#This Row],[policy_end_date]])</f>
        <v>2025</v>
      </c>
      <c r="S1718" s="2" t="str">
        <f>TEXT(Sheet1[[#This Row],[policy_end_date]],"mmm")</f>
        <v>May</v>
      </c>
      <c r="T1718" s="2" t="str">
        <f>IF(Sheet1[[#This Row],[status]]="Active","Active","Inactive")</f>
        <v>Inactive</v>
      </c>
      <c r="U1718" s="6">
        <f>Sheet1[[#This Row],[coverage_amount]]/Sheet1[[#This Row],[annual_premium]]</f>
        <v>58.522711170432956</v>
      </c>
    </row>
    <row r="1719" spans="1:21" x14ac:dyDescent="0.3">
      <c r="A1719" s="2" t="s">
        <v>3257</v>
      </c>
      <c r="B1719" s="2" t="s">
        <v>3258</v>
      </c>
      <c r="C1719" s="2" t="s">
        <v>11</v>
      </c>
      <c r="D1719" s="51">
        <v>804014.23</v>
      </c>
      <c r="E1719" s="51">
        <v>24627.95</v>
      </c>
      <c r="F1719" s="1">
        <v>45340</v>
      </c>
      <c r="G1719" s="1">
        <v>45445</v>
      </c>
      <c r="H1719" s="2" t="s">
        <v>167</v>
      </c>
      <c r="I1719" s="2" t="s">
        <v>13</v>
      </c>
      <c r="J1719">
        <f>Sheet1[[#This Row],[policy_end_date]]-Sheet1[[#This Row],[policy_start_date]]</f>
        <v>105</v>
      </c>
      <c r="K1719" s="5">
        <f>(Sheet1[[#This Row],[policy_end_date]]-Sheet1[[#This Row],[policy_start_date]])/365</f>
        <v>0.28767123287671231</v>
      </c>
      <c r="L1719" s="2" t="str">
        <f>IF(Sheet1[[#This Row],[coverage_amount]]&lt;300000,"Low",IF(Sheet1[[#This Row],[coverage_amount]]&lt;700000,"Medium","High"))</f>
        <v>High</v>
      </c>
      <c r="M1719" s="2" t="str">
        <f>IF(Sheet1[[#This Row],[annual_premium]]&lt;15000,"Low",IF(Sheet1[[#This Row],[annual_premium]]&lt;35000,"Medium","High"))</f>
        <v>Medium</v>
      </c>
      <c r="N1719" s="2">
        <f>YEAR(Sheet1[[#This Row],[policy_start_date]])</f>
        <v>2024</v>
      </c>
      <c r="O1719" s="2" t="str">
        <f>TEXT(Sheet1[[#This Row],[policy_start_date]],"mmm")</f>
        <v>Feb</v>
      </c>
      <c r="P1719" s="2" t="str">
        <f>"Q"&amp;ROUNDUP(MONTH(Sheet1[[#This Row],[policy_start_date]])/3,0)</f>
        <v>Q1</v>
      </c>
      <c r="Q1719" s="2">
        <f ca="1">DATEDIF(Sheet1[[#This Row],[policy_start_date]],TODAY(),"D")</f>
        <v>892</v>
      </c>
      <c r="R1719" s="2">
        <f>YEAR(Sheet1[[#This Row],[policy_end_date]])</f>
        <v>2024</v>
      </c>
      <c r="S1719" s="2" t="str">
        <f>TEXT(Sheet1[[#This Row],[policy_end_date]],"mmm")</f>
        <v>Jun</v>
      </c>
      <c r="T1719" s="2" t="str">
        <f>IF(Sheet1[[#This Row],[status]]="Active","Active","Inactive")</f>
        <v>Active</v>
      </c>
      <c r="U1719" s="6">
        <f>Sheet1[[#This Row],[coverage_amount]]/Sheet1[[#This Row],[annual_premium]]</f>
        <v>32.646413120052621</v>
      </c>
    </row>
    <row r="1720" spans="1:21" x14ac:dyDescent="0.3">
      <c r="A1720" s="2" t="s">
        <v>3259</v>
      </c>
      <c r="B1720" s="2" t="s">
        <v>1454</v>
      </c>
      <c r="C1720" s="2" t="s">
        <v>35</v>
      </c>
      <c r="D1720" s="51">
        <v>664673.14</v>
      </c>
      <c r="E1720" s="51">
        <v>31719.4</v>
      </c>
      <c r="F1720" s="1">
        <v>44818</v>
      </c>
      <c r="G1720" s="1">
        <v>45311</v>
      </c>
      <c r="H1720" s="2" t="s">
        <v>744</v>
      </c>
      <c r="I1720" s="2" t="s">
        <v>18</v>
      </c>
      <c r="J1720">
        <f>Sheet1[[#This Row],[policy_end_date]]-Sheet1[[#This Row],[policy_start_date]]</f>
        <v>493</v>
      </c>
      <c r="K1720" s="5">
        <f>(Sheet1[[#This Row],[policy_end_date]]-Sheet1[[#This Row],[policy_start_date]])/365</f>
        <v>1.3506849315068492</v>
      </c>
      <c r="L1720" s="2" t="str">
        <f>IF(Sheet1[[#This Row],[coverage_amount]]&lt;300000,"Low",IF(Sheet1[[#This Row],[coverage_amount]]&lt;700000,"Medium","High"))</f>
        <v>Medium</v>
      </c>
      <c r="M1720" s="2" t="str">
        <f>IF(Sheet1[[#This Row],[annual_premium]]&lt;15000,"Low",IF(Sheet1[[#This Row],[annual_premium]]&lt;35000,"Medium","High"))</f>
        <v>Medium</v>
      </c>
      <c r="N1720" s="2">
        <f>YEAR(Sheet1[[#This Row],[policy_start_date]])</f>
        <v>2022</v>
      </c>
      <c r="O1720" s="2" t="str">
        <f>TEXT(Sheet1[[#This Row],[policy_start_date]],"mmm")</f>
        <v>Sep</v>
      </c>
      <c r="P1720" s="2" t="str">
        <f>"Q"&amp;ROUNDUP(MONTH(Sheet1[[#This Row],[policy_start_date]])/3,0)</f>
        <v>Q3</v>
      </c>
      <c r="Q1720" s="2">
        <f ca="1">DATEDIF(Sheet1[[#This Row],[policy_start_date]],TODAY(),"D")</f>
        <v>1414</v>
      </c>
      <c r="R1720" s="2">
        <f>YEAR(Sheet1[[#This Row],[policy_end_date]])</f>
        <v>2024</v>
      </c>
      <c r="S1720" s="2" t="str">
        <f>TEXT(Sheet1[[#This Row],[policy_end_date]],"mmm")</f>
        <v>Jan</v>
      </c>
      <c r="T1720" s="2" t="str">
        <f>IF(Sheet1[[#This Row],[status]]="Active","Active","Inactive")</f>
        <v>Inactive</v>
      </c>
      <c r="U1720" s="6">
        <f>Sheet1[[#This Row],[coverage_amount]]/Sheet1[[#This Row],[annual_premium]]</f>
        <v>20.954782877355814</v>
      </c>
    </row>
    <row r="1721" spans="1:21" x14ac:dyDescent="0.3">
      <c r="A1721" s="2" t="s">
        <v>3260</v>
      </c>
      <c r="B1721" s="2" t="s">
        <v>1504</v>
      </c>
      <c r="C1721" s="2" t="s">
        <v>39</v>
      </c>
      <c r="D1721" s="51">
        <v>698096.67</v>
      </c>
      <c r="E1721" s="51">
        <v>29310.11</v>
      </c>
      <c r="F1721" s="1">
        <v>44755</v>
      </c>
      <c r="G1721" s="1">
        <v>45856</v>
      </c>
      <c r="H1721" s="2" t="s">
        <v>748</v>
      </c>
      <c r="I1721" s="2" t="s">
        <v>29</v>
      </c>
      <c r="J1721">
        <f>Sheet1[[#This Row],[policy_end_date]]-Sheet1[[#This Row],[policy_start_date]]</f>
        <v>1101</v>
      </c>
      <c r="K1721" s="5">
        <f>(Sheet1[[#This Row],[policy_end_date]]-Sheet1[[#This Row],[policy_start_date]])/365</f>
        <v>3.0164383561643837</v>
      </c>
      <c r="L1721" s="2" t="str">
        <f>IF(Sheet1[[#This Row],[coverage_amount]]&lt;300000,"Low",IF(Sheet1[[#This Row],[coverage_amount]]&lt;700000,"Medium","High"))</f>
        <v>Medium</v>
      </c>
      <c r="M1721" s="2" t="str">
        <f>IF(Sheet1[[#This Row],[annual_premium]]&lt;15000,"Low",IF(Sheet1[[#This Row],[annual_premium]]&lt;35000,"Medium","High"))</f>
        <v>Medium</v>
      </c>
      <c r="N1721" s="2">
        <f>YEAR(Sheet1[[#This Row],[policy_start_date]])</f>
        <v>2022</v>
      </c>
      <c r="O1721" s="2" t="str">
        <f>TEXT(Sheet1[[#This Row],[policy_start_date]],"mmm")</f>
        <v>Jul</v>
      </c>
      <c r="P1721" s="2" t="str">
        <f>"Q"&amp;ROUNDUP(MONTH(Sheet1[[#This Row],[policy_start_date]])/3,0)</f>
        <v>Q3</v>
      </c>
      <c r="Q1721" s="2">
        <f ca="1">DATEDIF(Sheet1[[#This Row],[policy_start_date]],TODAY(),"D")</f>
        <v>1477</v>
      </c>
      <c r="R1721" s="2">
        <f>YEAR(Sheet1[[#This Row],[policy_end_date]])</f>
        <v>2025</v>
      </c>
      <c r="S1721" s="2" t="str">
        <f>TEXT(Sheet1[[#This Row],[policy_end_date]],"mmm")</f>
        <v>Jul</v>
      </c>
      <c r="T1721" s="2" t="str">
        <f>IF(Sheet1[[#This Row],[status]]="Active","Active","Inactive")</f>
        <v>Inactive</v>
      </c>
      <c r="U1721" s="6">
        <f>Sheet1[[#This Row],[coverage_amount]]/Sheet1[[#This Row],[annual_premium]]</f>
        <v>23.817606621060108</v>
      </c>
    </row>
    <row r="1722" spans="1:21" x14ac:dyDescent="0.3">
      <c r="A1722" s="2" t="s">
        <v>3261</v>
      </c>
      <c r="B1722" s="2" t="s">
        <v>3198</v>
      </c>
      <c r="C1722" s="2" t="s">
        <v>11</v>
      </c>
      <c r="D1722" s="51">
        <v>563107.25</v>
      </c>
      <c r="E1722" s="51">
        <v>26607.88</v>
      </c>
      <c r="F1722" s="1">
        <v>45378</v>
      </c>
      <c r="G1722" s="1">
        <v>45579</v>
      </c>
      <c r="H1722" s="2" t="s">
        <v>801</v>
      </c>
      <c r="I1722" s="2" t="s">
        <v>29</v>
      </c>
      <c r="J1722">
        <f>Sheet1[[#This Row],[policy_end_date]]-Sheet1[[#This Row],[policy_start_date]]</f>
        <v>201</v>
      </c>
      <c r="K1722" s="5">
        <f>(Sheet1[[#This Row],[policy_end_date]]-Sheet1[[#This Row],[policy_start_date]])/365</f>
        <v>0.55068493150684927</v>
      </c>
      <c r="L1722" s="2" t="str">
        <f>IF(Sheet1[[#This Row],[coverage_amount]]&lt;300000,"Low",IF(Sheet1[[#This Row],[coverage_amount]]&lt;700000,"Medium","High"))</f>
        <v>Medium</v>
      </c>
      <c r="M1722" s="2" t="str">
        <f>IF(Sheet1[[#This Row],[annual_premium]]&lt;15000,"Low",IF(Sheet1[[#This Row],[annual_premium]]&lt;35000,"Medium","High"))</f>
        <v>Medium</v>
      </c>
      <c r="N1722" s="2">
        <f>YEAR(Sheet1[[#This Row],[policy_start_date]])</f>
        <v>2024</v>
      </c>
      <c r="O1722" s="2" t="str">
        <f>TEXT(Sheet1[[#This Row],[policy_start_date]],"mmm")</f>
        <v>Mar</v>
      </c>
      <c r="P1722" s="2" t="str">
        <f>"Q"&amp;ROUNDUP(MONTH(Sheet1[[#This Row],[policy_start_date]])/3,0)</f>
        <v>Q1</v>
      </c>
      <c r="Q1722" s="2">
        <f ca="1">DATEDIF(Sheet1[[#This Row],[policy_start_date]],TODAY(),"D")</f>
        <v>854</v>
      </c>
      <c r="R1722" s="2">
        <f>YEAR(Sheet1[[#This Row],[policy_end_date]])</f>
        <v>2024</v>
      </c>
      <c r="S1722" s="2" t="str">
        <f>TEXT(Sheet1[[#This Row],[policy_end_date]],"mmm")</f>
        <v>Oct</v>
      </c>
      <c r="T1722" s="2" t="str">
        <f>IF(Sheet1[[#This Row],[status]]="Active","Active","Inactive")</f>
        <v>Inactive</v>
      </c>
      <c r="U1722" s="6">
        <f>Sheet1[[#This Row],[coverage_amount]]/Sheet1[[#This Row],[annual_premium]]</f>
        <v>21.163176096705186</v>
      </c>
    </row>
    <row r="1723" spans="1:21" x14ac:dyDescent="0.3">
      <c r="A1723" s="2" t="s">
        <v>3262</v>
      </c>
      <c r="B1723" s="2" t="s">
        <v>3263</v>
      </c>
      <c r="C1723" s="2" t="s">
        <v>11</v>
      </c>
      <c r="D1723" s="51">
        <v>958098.41</v>
      </c>
      <c r="E1723" s="51">
        <v>6237.71</v>
      </c>
      <c r="F1723" s="1">
        <v>44177</v>
      </c>
      <c r="G1723" s="1">
        <v>44316</v>
      </c>
      <c r="H1723" s="2" t="s">
        <v>389</v>
      </c>
      <c r="I1723" s="2" t="s">
        <v>13</v>
      </c>
      <c r="J1723">
        <f>Sheet1[[#This Row],[policy_end_date]]-Sheet1[[#This Row],[policy_start_date]]</f>
        <v>139</v>
      </c>
      <c r="K1723" s="5">
        <f>(Sheet1[[#This Row],[policy_end_date]]-Sheet1[[#This Row],[policy_start_date]])/365</f>
        <v>0.38082191780821917</v>
      </c>
      <c r="L1723" s="2" t="str">
        <f>IF(Sheet1[[#This Row],[coverage_amount]]&lt;300000,"Low",IF(Sheet1[[#This Row],[coverage_amount]]&lt;700000,"Medium","High"))</f>
        <v>High</v>
      </c>
      <c r="M1723" s="2" t="str">
        <f>IF(Sheet1[[#This Row],[annual_premium]]&lt;15000,"Low",IF(Sheet1[[#This Row],[annual_premium]]&lt;35000,"Medium","High"))</f>
        <v>Low</v>
      </c>
      <c r="N1723" s="2">
        <f>YEAR(Sheet1[[#This Row],[policy_start_date]])</f>
        <v>2020</v>
      </c>
      <c r="O1723" s="2" t="str">
        <f>TEXT(Sheet1[[#This Row],[policy_start_date]],"mmm")</f>
        <v>Dec</v>
      </c>
      <c r="P1723" s="2" t="str">
        <f>"Q"&amp;ROUNDUP(MONTH(Sheet1[[#This Row],[policy_start_date]])/3,0)</f>
        <v>Q4</v>
      </c>
      <c r="Q1723" s="2">
        <f ca="1">DATEDIF(Sheet1[[#This Row],[policy_start_date]],TODAY(),"D")</f>
        <v>2055</v>
      </c>
      <c r="R1723" s="2">
        <f>YEAR(Sheet1[[#This Row],[policy_end_date]])</f>
        <v>2021</v>
      </c>
      <c r="S1723" s="2" t="str">
        <f>TEXT(Sheet1[[#This Row],[policy_end_date]],"mmm")</f>
        <v>Apr</v>
      </c>
      <c r="T1723" s="2" t="str">
        <f>IF(Sheet1[[#This Row],[status]]="Active","Active","Inactive")</f>
        <v>Active</v>
      </c>
      <c r="U1723" s="6">
        <f>Sheet1[[#This Row],[coverage_amount]]/Sheet1[[#This Row],[annual_premium]]</f>
        <v>153.59778027513303</v>
      </c>
    </row>
    <row r="1724" spans="1:21" x14ac:dyDescent="0.3">
      <c r="A1724" s="2" t="s">
        <v>3264</v>
      </c>
      <c r="B1724" s="2" t="s">
        <v>3265</v>
      </c>
      <c r="C1724" s="2" t="s">
        <v>35</v>
      </c>
      <c r="D1724" s="51">
        <v>239949.49</v>
      </c>
      <c r="E1724" s="51">
        <v>41007.79</v>
      </c>
      <c r="F1724" s="1">
        <v>44793</v>
      </c>
      <c r="G1724" s="1">
        <v>44932</v>
      </c>
      <c r="H1724" s="2" t="s">
        <v>318</v>
      </c>
      <c r="I1724" s="2" t="s">
        <v>29</v>
      </c>
      <c r="J1724">
        <f>Sheet1[[#This Row],[policy_end_date]]-Sheet1[[#This Row],[policy_start_date]]</f>
        <v>139</v>
      </c>
      <c r="K1724" s="5">
        <f>(Sheet1[[#This Row],[policy_end_date]]-Sheet1[[#This Row],[policy_start_date]])/365</f>
        <v>0.38082191780821917</v>
      </c>
      <c r="L1724" s="2" t="str">
        <f>IF(Sheet1[[#This Row],[coverage_amount]]&lt;300000,"Low",IF(Sheet1[[#This Row],[coverage_amount]]&lt;700000,"Medium","High"))</f>
        <v>Low</v>
      </c>
      <c r="M1724" s="2" t="str">
        <f>IF(Sheet1[[#This Row],[annual_premium]]&lt;15000,"Low",IF(Sheet1[[#This Row],[annual_premium]]&lt;35000,"Medium","High"))</f>
        <v>High</v>
      </c>
      <c r="N1724" s="2">
        <f>YEAR(Sheet1[[#This Row],[policy_start_date]])</f>
        <v>2022</v>
      </c>
      <c r="O1724" s="2" t="str">
        <f>TEXT(Sheet1[[#This Row],[policy_start_date]],"mmm")</f>
        <v>Aug</v>
      </c>
      <c r="P1724" s="2" t="str">
        <f>"Q"&amp;ROUNDUP(MONTH(Sheet1[[#This Row],[policy_start_date]])/3,0)</f>
        <v>Q3</v>
      </c>
      <c r="Q1724" s="2">
        <f ca="1">DATEDIF(Sheet1[[#This Row],[policy_start_date]],TODAY(),"D")</f>
        <v>1439</v>
      </c>
      <c r="R1724" s="2">
        <f>YEAR(Sheet1[[#This Row],[policy_end_date]])</f>
        <v>2023</v>
      </c>
      <c r="S1724" s="2" t="str">
        <f>TEXT(Sheet1[[#This Row],[policy_end_date]],"mmm")</f>
        <v>Jan</v>
      </c>
      <c r="T1724" s="2" t="str">
        <f>IF(Sheet1[[#This Row],[status]]="Active","Active","Inactive")</f>
        <v>Inactive</v>
      </c>
      <c r="U1724" s="6">
        <f>Sheet1[[#This Row],[coverage_amount]]/Sheet1[[#This Row],[annual_premium]]</f>
        <v>5.8513148355470994</v>
      </c>
    </row>
    <row r="1725" spans="1:21" x14ac:dyDescent="0.3">
      <c r="A1725" s="2" t="s">
        <v>3266</v>
      </c>
      <c r="B1725" s="2" t="s">
        <v>3267</v>
      </c>
      <c r="C1725" s="2" t="s">
        <v>39</v>
      </c>
      <c r="D1725" s="51">
        <v>788637.37</v>
      </c>
      <c r="E1725" s="51">
        <v>7987.05</v>
      </c>
      <c r="F1725" s="1">
        <v>45101</v>
      </c>
      <c r="G1725" s="1">
        <v>45852</v>
      </c>
      <c r="H1725" s="2" t="s">
        <v>58</v>
      </c>
      <c r="I1725" s="2" t="s">
        <v>29</v>
      </c>
      <c r="J1725">
        <f>Sheet1[[#This Row],[policy_end_date]]-Sheet1[[#This Row],[policy_start_date]]</f>
        <v>751</v>
      </c>
      <c r="K1725" s="5">
        <f>(Sheet1[[#This Row],[policy_end_date]]-Sheet1[[#This Row],[policy_start_date]])/365</f>
        <v>2.0575342465753423</v>
      </c>
      <c r="L1725" s="2" t="str">
        <f>IF(Sheet1[[#This Row],[coverage_amount]]&lt;300000,"Low",IF(Sheet1[[#This Row],[coverage_amount]]&lt;700000,"Medium","High"))</f>
        <v>High</v>
      </c>
      <c r="M1725" s="2" t="str">
        <f>IF(Sheet1[[#This Row],[annual_premium]]&lt;15000,"Low",IF(Sheet1[[#This Row],[annual_premium]]&lt;35000,"Medium","High"))</f>
        <v>Low</v>
      </c>
      <c r="N1725" s="2">
        <f>YEAR(Sheet1[[#This Row],[policy_start_date]])</f>
        <v>2023</v>
      </c>
      <c r="O1725" s="2" t="str">
        <f>TEXT(Sheet1[[#This Row],[policy_start_date]],"mmm")</f>
        <v>Jun</v>
      </c>
      <c r="P1725" s="2" t="str">
        <f>"Q"&amp;ROUNDUP(MONTH(Sheet1[[#This Row],[policy_start_date]])/3,0)</f>
        <v>Q2</v>
      </c>
      <c r="Q1725" s="2">
        <f ca="1">DATEDIF(Sheet1[[#This Row],[policy_start_date]],TODAY(),"D")</f>
        <v>1131</v>
      </c>
      <c r="R1725" s="2">
        <f>YEAR(Sheet1[[#This Row],[policy_end_date]])</f>
        <v>2025</v>
      </c>
      <c r="S1725" s="2" t="str">
        <f>TEXT(Sheet1[[#This Row],[policy_end_date]],"mmm")</f>
        <v>Jul</v>
      </c>
      <c r="T1725" s="2" t="str">
        <f>IF(Sheet1[[#This Row],[status]]="Active","Active","Inactive")</f>
        <v>Inactive</v>
      </c>
      <c r="U1725" s="6">
        <f>Sheet1[[#This Row],[coverage_amount]]/Sheet1[[#This Row],[annual_premium]]</f>
        <v>98.739505825054309</v>
      </c>
    </row>
    <row r="1726" spans="1:21" x14ac:dyDescent="0.3">
      <c r="A1726" s="2" t="s">
        <v>3268</v>
      </c>
      <c r="B1726" s="2" t="s">
        <v>3269</v>
      </c>
      <c r="C1726" s="2" t="s">
        <v>11</v>
      </c>
      <c r="D1726" s="51">
        <v>184947.25</v>
      </c>
      <c r="E1726" s="51">
        <v>45964.07</v>
      </c>
      <c r="F1726" s="1">
        <v>45258</v>
      </c>
      <c r="G1726" s="1">
        <v>45782</v>
      </c>
      <c r="H1726" s="2" t="s">
        <v>1213</v>
      </c>
      <c r="I1726" s="2" t="s">
        <v>18</v>
      </c>
      <c r="J1726">
        <f>Sheet1[[#This Row],[policy_end_date]]-Sheet1[[#This Row],[policy_start_date]]</f>
        <v>524</v>
      </c>
      <c r="K1726" s="5">
        <f>(Sheet1[[#This Row],[policy_end_date]]-Sheet1[[#This Row],[policy_start_date]])/365</f>
        <v>1.4356164383561645</v>
      </c>
      <c r="L1726" s="2" t="str">
        <f>IF(Sheet1[[#This Row],[coverage_amount]]&lt;300000,"Low",IF(Sheet1[[#This Row],[coverage_amount]]&lt;700000,"Medium","High"))</f>
        <v>Low</v>
      </c>
      <c r="M1726" s="2" t="str">
        <f>IF(Sheet1[[#This Row],[annual_premium]]&lt;15000,"Low",IF(Sheet1[[#This Row],[annual_premium]]&lt;35000,"Medium","High"))</f>
        <v>High</v>
      </c>
      <c r="N1726" s="2">
        <f>YEAR(Sheet1[[#This Row],[policy_start_date]])</f>
        <v>2023</v>
      </c>
      <c r="O1726" s="2" t="str">
        <f>TEXT(Sheet1[[#This Row],[policy_start_date]],"mmm")</f>
        <v>Nov</v>
      </c>
      <c r="P1726" s="2" t="str">
        <f>"Q"&amp;ROUNDUP(MONTH(Sheet1[[#This Row],[policy_start_date]])/3,0)</f>
        <v>Q4</v>
      </c>
      <c r="Q1726" s="2">
        <f ca="1">DATEDIF(Sheet1[[#This Row],[policy_start_date]],TODAY(),"D")</f>
        <v>974</v>
      </c>
      <c r="R1726" s="2">
        <f>YEAR(Sheet1[[#This Row],[policy_end_date]])</f>
        <v>2025</v>
      </c>
      <c r="S1726" s="2" t="str">
        <f>TEXT(Sheet1[[#This Row],[policy_end_date]],"mmm")</f>
        <v>May</v>
      </c>
      <c r="T1726" s="2" t="str">
        <f>IF(Sheet1[[#This Row],[status]]="Active","Active","Inactive")</f>
        <v>Inactive</v>
      </c>
      <c r="U1726" s="6">
        <f>Sheet1[[#This Row],[coverage_amount]]/Sheet1[[#This Row],[annual_premium]]</f>
        <v>4.0237352784468392</v>
      </c>
    </row>
    <row r="1727" spans="1:21" x14ac:dyDescent="0.3">
      <c r="A1727" s="2" t="s">
        <v>3270</v>
      </c>
      <c r="B1727" s="2" t="s">
        <v>2821</v>
      </c>
      <c r="C1727" s="2" t="s">
        <v>27</v>
      </c>
      <c r="D1727" s="51">
        <v>803091.12</v>
      </c>
      <c r="E1727" s="51">
        <v>15489.87</v>
      </c>
      <c r="F1727" s="1">
        <v>45439</v>
      </c>
      <c r="G1727" s="1">
        <v>45846</v>
      </c>
      <c r="H1727" s="2" t="s">
        <v>1305</v>
      </c>
      <c r="I1727" s="2" t="s">
        <v>29</v>
      </c>
      <c r="J1727">
        <f>Sheet1[[#This Row],[policy_end_date]]-Sheet1[[#This Row],[policy_start_date]]</f>
        <v>407</v>
      </c>
      <c r="K1727" s="5">
        <f>(Sheet1[[#This Row],[policy_end_date]]-Sheet1[[#This Row],[policy_start_date]])/365</f>
        <v>1.1150684931506849</v>
      </c>
      <c r="L1727" s="2" t="str">
        <f>IF(Sheet1[[#This Row],[coverage_amount]]&lt;300000,"Low",IF(Sheet1[[#This Row],[coverage_amount]]&lt;700000,"Medium","High"))</f>
        <v>High</v>
      </c>
      <c r="M1727" s="2" t="str">
        <f>IF(Sheet1[[#This Row],[annual_premium]]&lt;15000,"Low",IF(Sheet1[[#This Row],[annual_premium]]&lt;35000,"Medium","High"))</f>
        <v>Medium</v>
      </c>
      <c r="N1727" s="2">
        <f>YEAR(Sheet1[[#This Row],[policy_start_date]])</f>
        <v>2024</v>
      </c>
      <c r="O1727" s="2" t="str">
        <f>TEXT(Sheet1[[#This Row],[policy_start_date]],"mmm")</f>
        <v>May</v>
      </c>
      <c r="P1727" s="2" t="str">
        <f>"Q"&amp;ROUNDUP(MONTH(Sheet1[[#This Row],[policy_start_date]])/3,0)</f>
        <v>Q2</v>
      </c>
      <c r="Q1727" s="2">
        <f ca="1">DATEDIF(Sheet1[[#This Row],[policy_start_date]],TODAY(),"D")</f>
        <v>793</v>
      </c>
      <c r="R1727" s="2">
        <f>YEAR(Sheet1[[#This Row],[policy_end_date]])</f>
        <v>2025</v>
      </c>
      <c r="S1727" s="2" t="str">
        <f>TEXT(Sheet1[[#This Row],[policy_end_date]],"mmm")</f>
        <v>Jul</v>
      </c>
      <c r="T1727" s="2" t="str">
        <f>IF(Sheet1[[#This Row],[status]]="Active","Active","Inactive")</f>
        <v>Inactive</v>
      </c>
      <c r="U1727" s="6">
        <f>Sheet1[[#This Row],[coverage_amount]]/Sheet1[[#This Row],[annual_premium]]</f>
        <v>51.846214332334611</v>
      </c>
    </row>
    <row r="1728" spans="1:21" x14ac:dyDescent="0.3">
      <c r="A1728" s="2" t="s">
        <v>3271</v>
      </c>
      <c r="B1728" s="2" t="s">
        <v>3272</v>
      </c>
      <c r="C1728" s="2" t="s">
        <v>11</v>
      </c>
      <c r="D1728" s="51">
        <v>154409.60000000001</v>
      </c>
      <c r="E1728" s="51">
        <v>12993.76</v>
      </c>
      <c r="F1728" s="1">
        <v>45023</v>
      </c>
      <c r="G1728" s="1">
        <v>45461</v>
      </c>
      <c r="H1728" s="2" t="s">
        <v>263</v>
      </c>
      <c r="I1728" s="2" t="s">
        <v>18</v>
      </c>
      <c r="J1728">
        <f>Sheet1[[#This Row],[policy_end_date]]-Sheet1[[#This Row],[policy_start_date]]</f>
        <v>438</v>
      </c>
      <c r="K1728" s="5">
        <f>(Sheet1[[#This Row],[policy_end_date]]-Sheet1[[#This Row],[policy_start_date]])/365</f>
        <v>1.2</v>
      </c>
      <c r="L1728" s="2" t="str">
        <f>IF(Sheet1[[#This Row],[coverage_amount]]&lt;300000,"Low",IF(Sheet1[[#This Row],[coverage_amount]]&lt;700000,"Medium","High"))</f>
        <v>Low</v>
      </c>
      <c r="M1728" s="2" t="str">
        <f>IF(Sheet1[[#This Row],[annual_premium]]&lt;15000,"Low",IF(Sheet1[[#This Row],[annual_premium]]&lt;35000,"Medium","High"))</f>
        <v>Low</v>
      </c>
      <c r="N1728" s="2">
        <f>YEAR(Sheet1[[#This Row],[policy_start_date]])</f>
        <v>2023</v>
      </c>
      <c r="O1728" s="2" t="str">
        <f>TEXT(Sheet1[[#This Row],[policy_start_date]],"mmm")</f>
        <v>Apr</v>
      </c>
      <c r="P1728" s="2" t="str">
        <f>"Q"&amp;ROUNDUP(MONTH(Sheet1[[#This Row],[policy_start_date]])/3,0)</f>
        <v>Q2</v>
      </c>
      <c r="Q1728" s="2">
        <f ca="1">DATEDIF(Sheet1[[#This Row],[policy_start_date]],TODAY(),"D")</f>
        <v>1209</v>
      </c>
      <c r="R1728" s="2">
        <f>YEAR(Sheet1[[#This Row],[policy_end_date]])</f>
        <v>2024</v>
      </c>
      <c r="S1728" s="2" t="str">
        <f>TEXT(Sheet1[[#This Row],[policy_end_date]],"mmm")</f>
        <v>Jun</v>
      </c>
      <c r="T1728" s="2" t="str">
        <f>IF(Sheet1[[#This Row],[status]]="Active","Active","Inactive")</f>
        <v>Inactive</v>
      </c>
      <c r="U1728" s="6">
        <f>Sheet1[[#This Row],[coverage_amount]]/Sheet1[[#This Row],[annual_premium]]</f>
        <v>11.883365553927424</v>
      </c>
    </row>
    <row r="1729" spans="1:21" x14ac:dyDescent="0.3">
      <c r="A1729" s="2" t="s">
        <v>3273</v>
      </c>
      <c r="B1729" s="2" t="s">
        <v>1504</v>
      </c>
      <c r="C1729" s="2" t="s">
        <v>39</v>
      </c>
      <c r="D1729" s="51">
        <v>580363.99</v>
      </c>
      <c r="E1729" s="51">
        <v>43154.05</v>
      </c>
      <c r="F1729" s="1">
        <v>45091</v>
      </c>
      <c r="G1729" s="1">
        <v>45092</v>
      </c>
      <c r="H1729" s="2" t="s">
        <v>182</v>
      </c>
      <c r="I1729" s="2" t="s">
        <v>29</v>
      </c>
      <c r="J1729">
        <f>Sheet1[[#This Row],[policy_end_date]]-Sheet1[[#This Row],[policy_start_date]]</f>
        <v>1</v>
      </c>
      <c r="K1729" s="5">
        <f>(Sheet1[[#This Row],[policy_end_date]]-Sheet1[[#This Row],[policy_start_date]])/365</f>
        <v>2.7397260273972603E-3</v>
      </c>
      <c r="L1729" s="2" t="str">
        <f>IF(Sheet1[[#This Row],[coverage_amount]]&lt;300000,"Low",IF(Sheet1[[#This Row],[coverage_amount]]&lt;700000,"Medium","High"))</f>
        <v>Medium</v>
      </c>
      <c r="M1729" s="2" t="str">
        <f>IF(Sheet1[[#This Row],[annual_premium]]&lt;15000,"Low",IF(Sheet1[[#This Row],[annual_premium]]&lt;35000,"Medium","High"))</f>
        <v>High</v>
      </c>
      <c r="N1729" s="2">
        <f>YEAR(Sheet1[[#This Row],[policy_start_date]])</f>
        <v>2023</v>
      </c>
      <c r="O1729" s="2" t="str">
        <f>TEXT(Sheet1[[#This Row],[policy_start_date]],"mmm")</f>
        <v>Jun</v>
      </c>
      <c r="P1729" s="2" t="str">
        <f>"Q"&amp;ROUNDUP(MONTH(Sheet1[[#This Row],[policy_start_date]])/3,0)</f>
        <v>Q2</v>
      </c>
      <c r="Q1729" s="2">
        <f ca="1">DATEDIF(Sheet1[[#This Row],[policy_start_date]],TODAY(),"D")</f>
        <v>1141</v>
      </c>
      <c r="R1729" s="2">
        <f>YEAR(Sheet1[[#This Row],[policy_end_date]])</f>
        <v>2023</v>
      </c>
      <c r="S1729" s="2" t="str">
        <f>TEXT(Sheet1[[#This Row],[policy_end_date]],"mmm")</f>
        <v>Jun</v>
      </c>
      <c r="T1729" s="2" t="str">
        <f>IF(Sheet1[[#This Row],[status]]="Active","Active","Inactive")</f>
        <v>Inactive</v>
      </c>
      <c r="U1729" s="6">
        <f>Sheet1[[#This Row],[coverage_amount]]/Sheet1[[#This Row],[annual_premium]]</f>
        <v>13.448656383352199</v>
      </c>
    </row>
    <row r="1730" spans="1:21" x14ac:dyDescent="0.3">
      <c r="A1730" s="2" t="s">
        <v>3274</v>
      </c>
      <c r="B1730" s="2" t="s">
        <v>3275</v>
      </c>
      <c r="C1730" s="2" t="s">
        <v>27</v>
      </c>
      <c r="D1730" s="51">
        <v>771440.93</v>
      </c>
      <c r="E1730" s="51">
        <v>29245.5</v>
      </c>
      <c r="F1730" s="1">
        <v>45100</v>
      </c>
      <c r="G1730" s="1">
        <v>45192</v>
      </c>
      <c r="H1730" s="2" t="s">
        <v>190</v>
      </c>
      <c r="I1730" s="2" t="s">
        <v>18</v>
      </c>
      <c r="J1730">
        <f>Sheet1[[#This Row],[policy_end_date]]-Sheet1[[#This Row],[policy_start_date]]</f>
        <v>92</v>
      </c>
      <c r="K1730" s="5">
        <f>(Sheet1[[#This Row],[policy_end_date]]-Sheet1[[#This Row],[policy_start_date]])/365</f>
        <v>0.25205479452054796</v>
      </c>
      <c r="L1730" s="2" t="str">
        <f>IF(Sheet1[[#This Row],[coverage_amount]]&lt;300000,"Low",IF(Sheet1[[#This Row],[coverage_amount]]&lt;700000,"Medium","High"))</f>
        <v>High</v>
      </c>
      <c r="M1730" s="2" t="str">
        <f>IF(Sheet1[[#This Row],[annual_premium]]&lt;15000,"Low",IF(Sheet1[[#This Row],[annual_premium]]&lt;35000,"Medium","High"))</f>
        <v>Medium</v>
      </c>
      <c r="N1730" s="2">
        <f>YEAR(Sheet1[[#This Row],[policy_start_date]])</f>
        <v>2023</v>
      </c>
      <c r="O1730" s="2" t="str">
        <f>TEXT(Sheet1[[#This Row],[policy_start_date]],"mmm")</f>
        <v>Jun</v>
      </c>
      <c r="P1730" s="2" t="str">
        <f>"Q"&amp;ROUNDUP(MONTH(Sheet1[[#This Row],[policy_start_date]])/3,0)</f>
        <v>Q2</v>
      </c>
      <c r="Q1730" s="2">
        <f ca="1">DATEDIF(Sheet1[[#This Row],[policy_start_date]],TODAY(),"D")</f>
        <v>1132</v>
      </c>
      <c r="R1730" s="2">
        <f>YEAR(Sheet1[[#This Row],[policy_end_date]])</f>
        <v>2023</v>
      </c>
      <c r="S1730" s="2" t="str">
        <f>TEXT(Sheet1[[#This Row],[policy_end_date]],"mmm")</f>
        <v>Sep</v>
      </c>
      <c r="T1730" s="2" t="str">
        <f>IF(Sheet1[[#This Row],[status]]="Active","Active","Inactive")</f>
        <v>Inactive</v>
      </c>
      <c r="U1730" s="6">
        <f>Sheet1[[#This Row],[coverage_amount]]/Sheet1[[#This Row],[annual_premium]]</f>
        <v>26.378107059205693</v>
      </c>
    </row>
    <row r="1731" spans="1:21" x14ac:dyDescent="0.3">
      <c r="A1731" s="2" t="s">
        <v>3276</v>
      </c>
      <c r="B1731" s="2" t="s">
        <v>3277</v>
      </c>
      <c r="C1731" s="2" t="s">
        <v>11</v>
      </c>
      <c r="D1731" s="51">
        <v>422623.42</v>
      </c>
      <c r="E1731" s="51">
        <v>44951.83</v>
      </c>
      <c r="F1731" s="1">
        <v>45481</v>
      </c>
      <c r="G1731" s="1">
        <v>45526</v>
      </c>
      <c r="H1731" s="2" t="s">
        <v>929</v>
      </c>
      <c r="I1731" s="2" t="s">
        <v>18</v>
      </c>
      <c r="J1731">
        <f>Sheet1[[#This Row],[policy_end_date]]-Sheet1[[#This Row],[policy_start_date]]</f>
        <v>45</v>
      </c>
      <c r="K1731" s="5">
        <f>(Sheet1[[#This Row],[policy_end_date]]-Sheet1[[#This Row],[policy_start_date]])/365</f>
        <v>0.12328767123287671</v>
      </c>
      <c r="L1731" s="2" t="str">
        <f>IF(Sheet1[[#This Row],[coverage_amount]]&lt;300000,"Low",IF(Sheet1[[#This Row],[coverage_amount]]&lt;700000,"Medium","High"))</f>
        <v>Medium</v>
      </c>
      <c r="M1731" s="2" t="str">
        <f>IF(Sheet1[[#This Row],[annual_premium]]&lt;15000,"Low",IF(Sheet1[[#This Row],[annual_premium]]&lt;35000,"Medium","High"))</f>
        <v>High</v>
      </c>
      <c r="N1731" s="2">
        <f>YEAR(Sheet1[[#This Row],[policy_start_date]])</f>
        <v>2024</v>
      </c>
      <c r="O1731" s="2" t="str">
        <f>TEXT(Sheet1[[#This Row],[policy_start_date]],"mmm")</f>
        <v>Jul</v>
      </c>
      <c r="P1731" s="2" t="str">
        <f>"Q"&amp;ROUNDUP(MONTH(Sheet1[[#This Row],[policy_start_date]])/3,0)</f>
        <v>Q3</v>
      </c>
      <c r="Q1731" s="2">
        <f ca="1">DATEDIF(Sheet1[[#This Row],[policy_start_date]],TODAY(),"D")</f>
        <v>751</v>
      </c>
      <c r="R1731" s="2">
        <f>YEAR(Sheet1[[#This Row],[policy_end_date]])</f>
        <v>2024</v>
      </c>
      <c r="S1731" s="2" t="str">
        <f>TEXT(Sheet1[[#This Row],[policy_end_date]],"mmm")</f>
        <v>Aug</v>
      </c>
      <c r="T1731" s="2" t="str">
        <f>IF(Sheet1[[#This Row],[status]]="Active","Active","Inactive")</f>
        <v>Inactive</v>
      </c>
      <c r="U1731" s="6">
        <f>Sheet1[[#This Row],[coverage_amount]]/Sheet1[[#This Row],[annual_premium]]</f>
        <v>9.401695548323616</v>
      </c>
    </row>
    <row r="1732" spans="1:21" x14ac:dyDescent="0.3">
      <c r="A1732" s="2" t="s">
        <v>3278</v>
      </c>
      <c r="B1732" s="2" t="s">
        <v>1830</v>
      </c>
      <c r="C1732" s="2" t="s">
        <v>39</v>
      </c>
      <c r="D1732" s="51">
        <v>677910.44</v>
      </c>
      <c r="E1732" s="51">
        <v>28457.98</v>
      </c>
      <c r="F1732" s="1">
        <v>44408</v>
      </c>
      <c r="G1732" s="1">
        <v>45445</v>
      </c>
      <c r="H1732" s="2" t="s">
        <v>1314</v>
      </c>
      <c r="I1732" s="2" t="s">
        <v>29</v>
      </c>
      <c r="J1732">
        <f>Sheet1[[#This Row],[policy_end_date]]-Sheet1[[#This Row],[policy_start_date]]</f>
        <v>1037</v>
      </c>
      <c r="K1732" s="5">
        <f>(Sheet1[[#This Row],[policy_end_date]]-Sheet1[[#This Row],[policy_start_date]])/365</f>
        <v>2.8410958904109589</v>
      </c>
      <c r="L1732" s="2" t="str">
        <f>IF(Sheet1[[#This Row],[coverage_amount]]&lt;300000,"Low",IF(Sheet1[[#This Row],[coverage_amount]]&lt;700000,"Medium","High"))</f>
        <v>Medium</v>
      </c>
      <c r="M1732" s="2" t="str">
        <f>IF(Sheet1[[#This Row],[annual_premium]]&lt;15000,"Low",IF(Sheet1[[#This Row],[annual_premium]]&lt;35000,"Medium","High"))</f>
        <v>Medium</v>
      </c>
      <c r="N1732" s="2">
        <f>YEAR(Sheet1[[#This Row],[policy_start_date]])</f>
        <v>2021</v>
      </c>
      <c r="O1732" s="2" t="str">
        <f>TEXT(Sheet1[[#This Row],[policy_start_date]],"mmm")</f>
        <v>Jul</v>
      </c>
      <c r="P1732" s="2" t="str">
        <f>"Q"&amp;ROUNDUP(MONTH(Sheet1[[#This Row],[policy_start_date]])/3,0)</f>
        <v>Q3</v>
      </c>
      <c r="Q1732" s="2">
        <f ca="1">DATEDIF(Sheet1[[#This Row],[policy_start_date]],TODAY(),"D")</f>
        <v>1824</v>
      </c>
      <c r="R1732" s="2">
        <f>YEAR(Sheet1[[#This Row],[policy_end_date]])</f>
        <v>2024</v>
      </c>
      <c r="S1732" s="2" t="str">
        <f>TEXT(Sheet1[[#This Row],[policy_end_date]],"mmm")</f>
        <v>Jun</v>
      </c>
      <c r="T1732" s="2" t="str">
        <f>IF(Sheet1[[#This Row],[status]]="Active","Active","Inactive")</f>
        <v>Inactive</v>
      </c>
      <c r="U1732" s="6">
        <f>Sheet1[[#This Row],[coverage_amount]]/Sheet1[[#This Row],[annual_premium]]</f>
        <v>23.821453244397528</v>
      </c>
    </row>
    <row r="1733" spans="1:21" x14ac:dyDescent="0.3">
      <c r="A1733" s="2" t="s">
        <v>3279</v>
      </c>
      <c r="B1733" s="2" t="s">
        <v>2907</v>
      </c>
      <c r="C1733" s="2" t="s">
        <v>11</v>
      </c>
      <c r="D1733" s="51">
        <v>345453.05</v>
      </c>
      <c r="E1733" s="51">
        <v>49688.79</v>
      </c>
      <c r="F1733" s="1">
        <v>44888</v>
      </c>
      <c r="G1733" s="1">
        <v>45380</v>
      </c>
      <c r="H1733" s="2" t="s">
        <v>90</v>
      </c>
      <c r="I1733" s="2" t="s">
        <v>18</v>
      </c>
      <c r="J1733">
        <f>Sheet1[[#This Row],[policy_end_date]]-Sheet1[[#This Row],[policy_start_date]]</f>
        <v>492</v>
      </c>
      <c r="K1733" s="5">
        <f>(Sheet1[[#This Row],[policy_end_date]]-Sheet1[[#This Row],[policy_start_date]])/365</f>
        <v>1.3479452054794521</v>
      </c>
      <c r="L1733" s="2" t="str">
        <f>IF(Sheet1[[#This Row],[coverage_amount]]&lt;300000,"Low",IF(Sheet1[[#This Row],[coverage_amount]]&lt;700000,"Medium","High"))</f>
        <v>Medium</v>
      </c>
      <c r="M1733" s="2" t="str">
        <f>IF(Sheet1[[#This Row],[annual_premium]]&lt;15000,"Low",IF(Sheet1[[#This Row],[annual_premium]]&lt;35000,"Medium","High"))</f>
        <v>High</v>
      </c>
      <c r="N1733" s="2">
        <f>YEAR(Sheet1[[#This Row],[policy_start_date]])</f>
        <v>2022</v>
      </c>
      <c r="O1733" s="2" t="str">
        <f>TEXT(Sheet1[[#This Row],[policy_start_date]],"mmm")</f>
        <v>Nov</v>
      </c>
      <c r="P1733" s="2" t="str">
        <f>"Q"&amp;ROUNDUP(MONTH(Sheet1[[#This Row],[policy_start_date]])/3,0)</f>
        <v>Q4</v>
      </c>
      <c r="Q1733" s="2">
        <f ca="1">DATEDIF(Sheet1[[#This Row],[policy_start_date]],TODAY(),"D")</f>
        <v>1344</v>
      </c>
      <c r="R1733" s="2">
        <f>YEAR(Sheet1[[#This Row],[policy_end_date]])</f>
        <v>2024</v>
      </c>
      <c r="S1733" s="2" t="str">
        <f>TEXT(Sheet1[[#This Row],[policy_end_date]],"mmm")</f>
        <v>Mar</v>
      </c>
      <c r="T1733" s="2" t="str">
        <f>IF(Sheet1[[#This Row],[status]]="Active","Active","Inactive")</f>
        <v>Inactive</v>
      </c>
      <c r="U1733" s="6">
        <f>Sheet1[[#This Row],[coverage_amount]]/Sheet1[[#This Row],[annual_premium]]</f>
        <v>6.9523337155120899</v>
      </c>
    </row>
    <row r="1734" spans="1:21" x14ac:dyDescent="0.3">
      <c r="A1734" s="2" t="s">
        <v>3280</v>
      </c>
      <c r="B1734" s="2" t="s">
        <v>3281</v>
      </c>
      <c r="C1734" s="2" t="s">
        <v>39</v>
      </c>
      <c r="D1734" s="51">
        <v>692882.87</v>
      </c>
      <c r="E1734" s="51">
        <v>42372.49</v>
      </c>
      <c r="F1734" s="1">
        <v>44125</v>
      </c>
      <c r="G1734" s="1">
        <v>45127</v>
      </c>
      <c r="H1734" s="2" t="s">
        <v>2524</v>
      </c>
      <c r="I1734" s="2" t="s">
        <v>29</v>
      </c>
      <c r="J1734">
        <f>Sheet1[[#This Row],[policy_end_date]]-Sheet1[[#This Row],[policy_start_date]]</f>
        <v>1002</v>
      </c>
      <c r="K1734" s="5">
        <f>(Sheet1[[#This Row],[policy_end_date]]-Sheet1[[#This Row],[policy_start_date]])/365</f>
        <v>2.7452054794520548</v>
      </c>
      <c r="L1734" s="2" t="str">
        <f>IF(Sheet1[[#This Row],[coverage_amount]]&lt;300000,"Low",IF(Sheet1[[#This Row],[coverage_amount]]&lt;700000,"Medium","High"))</f>
        <v>Medium</v>
      </c>
      <c r="M1734" s="2" t="str">
        <f>IF(Sheet1[[#This Row],[annual_premium]]&lt;15000,"Low",IF(Sheet1[[#This Row],[annual_premium]]&lt;35000,"Medium","High"))</f>
        <v>High</v>
      </c>
      <c r="N1734" s="2">
        <f>YEAR(Sheet1[[#This Row],[policy_start_date]])</f>
        <v>2020</v>
      </c>
      <c r="O1734" s="2" t="str">
        <f>TEXT(Sheet1[[#This Row],[policy_start_date]],"mmm")</f>
        <v>Oct</v>
      </c>
      <c r="P1734" s="2" t="str">
        <f>"Q"&amp;ROUNDUP(MONTH(Sheet1[[#This Row],[policy_start_date]])/3,0)</f>
        <v>Q4</v>
      </c>
      <c r="Q1734" s="2">
        <f ca="1">DATEDIF(Sheet1[[#This Row],[policy_start_date]],TODAY(),"D")</f>
        <v>2107</v>
      </c>
      <c r="R1734" s="2">
        <f>YEAR(Sheet1[[#This Row],[policy_end_date]])</f>
        <v>2023</v>
      </c>
      <c r="S1734" s="2" t="str">
        <f>TEXT(Sheet1[[#This Row],[policy_end_date]],"mmm")</f>
        <v>Jul</v>
      </c>
      <c r="T1734" s="2" t="str">
        <f>IF(Sheet1[[#This Row],[status]]="Active","Active","Inactive")</f>
        <v>Inactive</v>
      </c>
      <c r="U1734" s="6">
        <f>Sheet1[[#This Row],[coverage_amount]]/Sheet1[[#This Row],[annual_premium]]</f>
        <v>16.352186760796922</v>
      </c>
    </row>
    <row r="1735" spans="1:21" x14ac:dyDescent="0.3">
      <c r="A1735" s="2" t="s">
        <v>3282</v>
      </c>
      <c r="B1735" s="2" t="s">
        <v>2455</v>
      </c>
      <c r="C1735" s="2" t="s">
        <v>39</v>
      </c>
      <c r="D1735" s="51">
        <v>960701.05</v>
      </c>
      <c r="E1735" s="51">
        <v>19144.580000000002</v>
      </c>
      <c r="F1735" s="1">
        <v>45105</v>
      </c>
      <c r="G1735" s="1">
        <v>45334</v>
      </c>
      <c r="H1735" s="2" t="s">
        <v>688</v>
      </c>
      <c r="I1735" s="2" t="s">
        <v>18</v>
      </c>
      <c r="J1735">
        <f>Sheet1[[#This Row],[policy_end_date]]-Sheet1[[#This Row],[policy_start_date]]</f>
        <v>229</v>
      </c>
      <c r="K1735" s="5">
        <f>(Sheet1[[#This Row],[policy_end_date]]-Sheet1[[#This Row],[policy_start_date]])/365</f>
        <v>0.62739726027397258</v>
      </c>
      <c r="L1735" s="2" t="str">
        <f>IF(Sheet1[[#This Row],[coverage_amount]]&lt;300000,"Low",IF(Sheet1[[#This Row],[coverage_amount]]&lt;700000,"Medium","High"))</f>
        <v>High</v>
      </c>
      <c r="M1735" s="2" t="str">
        <f>IF(Sheet1[[#This Row],[annual_premium]]&lt;15000,"Low",IF(Sheet1[[#This Row],[annual_premium]]&lt;35000,"Medium","High"))</f>
        <v>Medium</v>
      </c>
      <c r="N1735" s="2">
        <f>YEAR(Sheet1[[#This Row],[policy_start_date]])</f>
        <v>2023</v>
      </c>
      <c r="O1735" s="2" t="str">
        <f>TEXT(Sheet1[[#This Row],[policy_start_date]],"mmm")</f>
        <v>Jun</v>
      </c>
      <c r="P1735" s="2" t="str">
        <f>"Q"&amp;ROUNDUP(MONTH(Sheet1[[#This Row],[policy_start_date]])/3,0)</f>
        <v>Q2</v>
      </c>
      <c r="Q1735" s="2">
        <f ca="1">DATEDIF(Sheet1[[#This Row],[policy_start_date]],TODAY(),"D")</f>
        <v>1127</v>
      </c>
      <c r="R1735" s="2">
        <f>YEAR(Sheet1[[#This Row],[policy_end_date]])</f>
        <v>2024</v>
      </c>
      <c r="S1735" s="2" t="str">
        <f>TEXT(Sheet1[[#This Row],[policy_end_date]],"mmm")</f>
        <v>Feb</v>
      </c>
      <c r="T1735" s="2" t="str">
        <f>IF(Sheet1[[#This Row],[status]]="Active","Active","Inactive")</f>
        <v>Inactive</v>
      </c>
      <c r="U1735" s="6">
        <f>Sheet1[[#This Row],[coverage_amount]]/Sheet1[[#This Row],[annual_premium]]</f>
        <v>50.181359423920505</v>
      </c>
    </row>
    <row r="1736" spans="1:21" x14ac:dyDescent="0.3">
      <c r="A1736" s="2" t="s">
        <v>3283</v>
      </c>
      <c r="B1736" s="2" t="s">
        <v>3284</v>
      </c>
      <c r="C1736" s="2" t="s">
        <v>16</v>
      </c>
      <c r="D1736" s="51">
        <v>263693.01</v>
      </c>
      <c r="E1736" s="51">
        <v>49713.09</v>
      </c>
      <c r="F1736" s="1">
        <v>45378</v>
      </c>
      <c r="G1736" s="1">
        <v>45481</v>
      </c>
      <c r="H1736" s="2" t="s">
        <v>1890</v>
      </c>
      <c r="I1736" s="2" t="s">
        <v>18</v>
      </c>
      <c r="J1736">
        <f>Sheet1[[#This Row],[policy_end_date]]-Sheet1[[#This Row],[policy_start_date]]</f>
        <v>103</v>
      </c>
      <c r="K1736" s="5">
        <f>(Sheet1[[#This Row],[policy_end_date]]-Sheet1[[#This Row],[policy_start_date]])/365</f>
        <v>0.28219178082191781</v>
      </c>
      <c r="L1736" s="2" t="str">
        <f>IF(Sheet1[[#This Row],[coverage_amount]]&lt;300000,"Low",IF(Sheet1[[#This Row],[coverage_amount]]&lt;700000,"Medium","High"))</f>
        <v>Low</v>
      </c>
      <c r="M1736" s="2" t="str">
        <f>IF(Sheet1[[#This Row],[annual_premium]]&lt;15000,"Low",IF(Sheet1[[#This Row],[annual_premium]]&lt;35000,"Medium","High"))</f>
        <v>High</v>
      </c>
      <c r="N1736" s="2">
        <f>YEAR(Sheet1[[#This Row],[policy_start_date]])</f>
        <v>2024</v>
      </c>
      <c r="O1736" s="2" t="str">
        <f>TEXT(Sheet1[[#This Row],[policy_start_date]],"mmm")</f>
        <v>Mar</v>
      </c>
      <c r="P1736" s="2" t="str">
        <f>"Q"&amp;ROUNDUP(MONTH(Sheet1[[#This Row],[policy_start_date]])/3,0)</f>
        <v>Q1</v>
      </c>
      <c r="Q1736" s="2">
        <f ca="1">DATEDIF(Sheet1[[#This Row],[policy_start_date]],TODAY(),"D")</f>
        <v>854</v>
      </c>
      <c r="R1736" s="2">
        <f>YEAR(Sheet1[[#This Row],[policy_end_date]])</f>
        <v>2024</v>
      </c>
      <c r="S1736" s="2" t="str">
        <f>TEXT(Sheet1[[#This Row],[policy_end_date]],"mmm")</f>
        <v>Jul</v>
      </c>
      <c r="T1736" s="2" t="str">
        <f>IF(Sheet1[[#This Row],[status]]="Active","Active","Inactive")</f>
        <v>Inactive</v>
      </c>
      <c r="U1736" s="6">
        <f>Sheet1[[#This Row],[coverage_amount]]/Sheet1[[#This Row],[annual_premium]]</f>
        <v>5.3042973188751699</v>
      </c>
    </row>
    <row r="1737" spans="1:21" x14ac:dyDescent="0.3">
      <c r="A1737" s="2" t="s">
        <v>3285</v>
      </c>
      <c r="B1737" s="2" t="s">
        <v>1745</v>
      </c>
      <c r="C1737" s="2" t="s">
        <v>39</v>
      </c>
      <c r="D1737" s="51">
        <v>650812.43000000005</v>
      </c>
      <c r="E1737" s="51">
        <v>29957.61</v>
      </c>
      <c r="F1737" s="1">
        <v>45105</v>
      </c>
      <c r="G1737" s="1">
        <v>45689</v>
      </c>
      <c r="H1737" s="2" t="s">
        <v>617</v>
      </c>
      <c r="I1737" s="2" t="s">
        <v>29</v>
      </c>
      <c r="J1737">
        <f>Sheet1[[#This Row],[policy_end_date]]-Sheet1[[#This Row],[policy_start_date]]</f>
        <v>584</v>
      </c>
      <c r="K1737" s="5">
        <f>(Sheet1[[#This Row],[policy_end_date]]-Sheet1[[#This Row],[policy_start_date]])/365</f>
        <v>1.6</v>
      </c>
      <c r="L1737" s="2" t="str">
        <f>IF(Sheet1[[#This Row],[coverage_amount]]&lt;300000,"Low",IF(Sheet1[[#This Row],[coverage_amount]]&lt;700000,"Medium","High"))</f>
        <v>Medium</v>
      </c>
      <c r="M1737" s="2" t="str">
        <f>IF(Sheet1[[#This Row],[annual_premium]]&lt;15000,"Low",IF(Sheet1[[#This Row],[annual_premium]]&lt;35000,"Medium","High"))</f>
        <v>Medium</v>
      </c>
      <c r="N1737" s="2">
        <f>YEAR(Sheet1[[#This Row],[policy_start_date]])</f>
        <v>2023</v>
      </c>
      <c r="O1737" s="2" t="str">
        <f>TEXT(Sheet1[[#This Row],[policy_start_date]],"mmm")</f>
        <v>Jun</v>
      </c>
      <c r="P1737" s="2" t="str">
        <f>"Q"&amp;ROUNDUP(MONTH(Sheet1[[#This Row],[policy_start_date]])/3,0)</f>
        <v>Q2</v>
      </c>
      <c r="Q1737" s="2">
        <f ca="1">DATEDIF(Sheet1[[#This Row],[policy_start_date]],TODAY(),"D")</f>
        <v>1127</v>
      </c>
      <c r="R1737" s="2">
        <f>YEAR(Sheet1[[#This Row],[policy_end_date]])</f>
        <v>2025</v>
      </c>
      <c r="S1737" s="2" t="str">
        <f>TEXT(Sheet1[[#This Row],[policy_end_date]],"mmm")</f>
        <v>Feb</v>
      </c>
      <c r="T1737" s="2" t="str">
        <f>IF(Sheet1[[#This Row],[status]]="Active","Active","Inactive")</f>
        <v>Inactive</v>
      </c>
      <c r="U1737" s="6">
        <f>Sheet1[[#This Row],[coverage_amount]]/Sheet1[[#This Row],[annual_premium]]</f>
        <v>21.724444306471714</v>
      </c>
    </row>
    <row r="1738" spans="1:21" x14ac:dyDescent="0.3">
      <c r="A1738" s="2" t="s">
        <v>3286</v>
      </c>
      <c r="B1738" s="2" t="s">
        <v>3287</v>
      </c>
      <c r="C1738" s="2" t="s">
        <v>35</v>
      </c>
      <c r="D1738" s="51">
        <v>588613.06999999995</v>
      </c>
      <c r="E1738" s="51">
        <v>35990.839999999997</v>
      </c>
      <c r="F1738" s="1">
        <v>44988</v>
      </c>
      <c r="G1738" s="1">
        <v>45282</v>
      </c>
      <c r="H1738" s="2" t="s">
        <v>40</v>
      </c>
      <c r="I1738" s="2" t="s">
        <v>18</v>
      </c>
      <c r="J1738">
        <f>Sheet1[[#This Row],[policy_end_date]]-Sheet1[[#This Row],[policy_start_date]]</f>
        <v>294</v>
      </c>
      <c r="K1738" s="5">
        <f>(Sheet1[[#This Row],[policy_end_date]]-Sheet1[[#This Row],[policy_start_date]])/365</f>
        <v>0.80547945205479454</v>
      </c>
      <c r="L1738" s="2" t="str">
        <f>IF(Sheet1[[#This Row],[coverage_amount]]&lt;300000,"Low",IF(Sheet1[[#This Row],[coverage_amount]]&lt;700000,"Medium","High"))</f>
        <v>Medium</v>
      </c>
      <c r="M1738" s="2" t="str">
        <f>IF(Sheet1[[#This Row],[annual_premium]]&lt;15000,"Low",IF(Sheet1[[#This Row],[annual_premium]]&lt;35000,"Medium","High"))</f>
        <v>High</v>
      </c>
      <c r="N1738" s="2">
        <f>YEAR(Sheet1[[#This Row],[policy_start_date]])</f>
        <v>2023</v>
      </c>
      <c r="O1738" s="2" t="str">
        <f>TEXT(Sheet1[[#This Row],[policy_start_date]],"mmm")</f>
        <v>Mar</v>
      </c>
      <c r="P1738" s="2" t="str">
        <f>"Q"&amp;ROUNDUP(MONTH(Sheet1[[#This Row],[policy_start_date]])/3,0)</f>
        <v>Q1</v>
      </c>
      <c r="Q1738" s="2">
        <f ca="1">DATEDIF(Sheet1[[#This Row],[policy_start_date]],TODAY(),"D")</f>
        <v>1244</v>
      </c>
      <c r="R1738" s="2">
        <f>YEAR(Sheet1[[#This Row],[policy_end_date]])</f>
        <v>2023</v>
      </c>
      <c r="S1738" s="2" t="str">
        <f>TEXT(Sheet1[[#This Row],[policy_end_date]],"mmm")</f>
        <v>Dec</v>
      </c>
      <c r="T1738" s="2" t="str">
        <f>IF(Sheet1[[#This Row],[status]]="Active","Active","Inactive")</f>
        <v>Inactive</v>
      </c>
      <c r="U1738" s="6">
        <f>Sheet1[[#This Row],[coverage_amount]]/Sheet1[[#This Row],[annual_premium]]</f>
        <v>16.354524373423903</v>
      </c>
    </row>
    <row r="1739" spans="1:21" x14ac:dyDescent="0.3">
      <c r="A1739" s="2" t="s">
        <v>3288</v>
      </c>
      <c r="B1739" s="2" t="s">
        <v>968</v>
      </c>
      <c r="C1739" s="2" t="s">
        <v>11</v>
      </c>
      <c r="D1739" s="51">
        <v>375506.4</v>
      </c>
      <c r="E1739" s="51">
        <v>35070.879999999997</v>
      </c>
      <c r="F1739" s="1">
        <v>45074</v>
      </c>
      <c r="G1739" s="1">
        <v>45264</v>
      </c>
      <c r="H1739" s="2" t="s">
        <v>46</v>
      </c>
      <c r="I1739" s="2" t="s">
        <v>13</v>
      </c>
      <c r="J1739">
        <f>Sheet1[[#This Row],[policy_end_date]]-Sheet1[[#This Row],[policy_start_date]]</f>
        <v>190</v>
      </c>
      <c r="K1739" s="5">
        <f>(Sheet1[[#This Row],[policy_end_date]]-Sheet1[[#This Row],[policy_start_date]])/365</f>
        <v>0.52054794520547942</v>
      </c>
      <c r="L1739" s="2" t="str">
        <f>IF(Sheet1[[#This Row],[coverage_amount]]&lt;300000,"Low",IF(Sheet1[[#This Row],[coverage_amount]]&lt;700000,"Medium","High"))</f>
        <v>Medium</v>
      </c>
      <c r="M1739" s="2" t="str">
        <f>IF(Sheet1[[#This Row],[annual_premium]]&lt;15000,"Low",IF(Sheet1[[#This Row],[annual_premium]]&lt;35000,"Medium","High"))</f>
        <v>High</v>
      </c>
      <c r="N1739" s="2">
        <f>YEAR(Sheet1[[#This Row],[policy_start_date]])</f>
        <v>2023</v>
      </c>
      <c r="O1739" s="2" t="str">
        <f>TEXT(Sheet1[[#This Row],[policy_start_date]],"mmm")</f>
        <v>May</v>
      </c>
      <c r="P1739" s="2" t="str">
        <f>"Q"&amp;ROUNDUP(MONTH(Sheet1[[#This Row],[policy_start_date]])/3,0)</f>
        <v>Q2</v>
      </c>
      <c r="Q1739" s="2">
        <f ca="1">DATEDIF(Sheet1[[#This Row],[policy_start_date]],TODAY(),"D")</f>
        <v>1158</v>
      </c>
      <c r="R1739" s="2">
        <f>YEAR(Sheet1[[#This Row],[policy_end_date]])</f>
        <v>2023</v>
      </c>
      <c r="S1739" s="2" t="str">
        <f>TEXT(Sheet1[[#This Row],[policy_end_date]],"mmm")</f>
        <v>Dec</v>
      </c>
      <c r="T1739" s="2" t="str">
        <f>IF(Sheet1[[#This Row],[status]]="Active","Active","Inactive")</f>
        <v>Active</v>
      </c>
      <c r="U1739" s="6">
        <f>Sheet1[[#This Row],[coverage_amount]]/Sheet1[[#This Row],[annual_premium]]</f>
        <v>10.707070937484319</v>
      </c>
    </row>
    <row r="1740" spans="1:21" x14ac:dyDescent="0.3">
      <c r="A1740" s="2" t="s">
        <v>3289</v>
      </c>
      <c r="B1740" s="2" t="s">
        <v>1313</v>
      </c>
      <c r="C1740" s="2" t="s">
        <v>27</v>
      </c>
      <c r="D1740" s="51">
        <v>489003.44</v>
      </c>
      <c r="E1740" s="51">
        <v>23418.37</v>
      </c>
      <c r="F1740" s="1">
        <v>45497</v>
      </c>
      <c r="G1740" s="1">
        <v>45742</v>
      </c>
      <c r="H1740" s="2" t="s">
        <v>216</v>
      </c>
      <c r="I1740" s="2" t="s">
        <v>29</v>
      </c>
      <c r="J1740">
        <f>Sheet1[[#This Row],[policy_end_date]]-Sheet1[[#This Row],[policy_start_date]]</f>
        <v>245</v>
      </c>
      <c r="K1740" s="5">
        <f>(Sheet1[[#This Row],[policy_end_date]]-Sheet1[[#This Row],[policy_start_date]])/365</f>
        <v>0.67123287671232879</v>
      </c>
      <c r="L1740" s="2" t="str">
        <f>IF(Sheet1[[#This Row],[coverage_amount]]&lt;300000,"Low",IF(Sheet1[[#This Row],[coverage_amount]]&lt;700000,"Medium","High"))</f>
        <v>Medium</v>
      </c>
      <c r="M1740" s="2" t="str">
        <f>IF(Sheet1[[#This Row],[annual_premium]]&lt;15000,"Low",IF(Sheet1[[#This Row],[annual_premium]]&lt;35000,"Medium","High"))</f>
        <v>Medium</v>
      </c>
      <c r="N1740" s="2">
        <f>YEAR(Sheet1[[#This Row],[policy_start_date]])</f>
        <v>2024</v>
      </c>
      <c r="O1740" s="2" t="str">
        <f>TEXT(Sheet1[[#This Row],[policy_start_date]],"mmm")</f>
        <v>Jul</v>
      </c>
      <c r="P1740" s="2" t="str">
        <f>"Q"&amp;ROUNDUP(MONTH(Sheet1[[#This Row],[policy_start_date]])/3,0)</f>
        <v>Q3</v>
      </c>
      <c r="Q1740" s="2">
        <f ca="1">DATEDIF(Sheet1[[#This Row],[policy_start_date]],TODAY(),"D")</f>
        <v>735</v>
      </c>
      <c r="R1740" s="2">
        <f>YEAR(Sheet1[[#This Row],[policy_end_date]])</f>
        <v>2025</v>
      </c>
      <c r="S1740" s="2" t="str">
        <f>TEXT(Sheet1[[#This Row],[policy_end_date]],"mmm")</f>
        <v>Mar</v>
      </c>
      <c r="T1740" s="2" t="str">
        <f>IF(Sheet1[[#This Row],[status]]="Active","Active","Inactive")</f>
        <v>Inactive</v>
      </c>
      <c r="U1740" s="6">
        <f>Sheet1[[#This Row],[coverage_amount]]/Sheet1[[#This Row],[annual_premium]]</f>
        <v>20.881190279255133</v>
      </c>
    </row>
    <row r="1741" spans="1:21" x14ac:dyDescent="0.3">
      <c r="A1741" s="2" t="s">
        <v>3290</v>
      </c>
      <c r="B1741" s="2" t="s">
        <v>3291</v>
      </c>
      <c r="C1741" s="2" t="s">
        <v>16</v>
      </c>
      <c r="D1741" s="51">
        <v>848685.86</v>
      </c>
      <c r="E1741" s="51">
        <v>19747.47</v>
      </c>
      <c r="F1741" s="1">
        <v>45454</v>
      </c>
      <c r="G1741" s="1">
        <v>45683</v>
      </c>
      <c r="H1741" s="2" t="s">
        <v>597</v>
      </c>
      <c r="I1741" s="2" t="s">
        <v>13</v>
      </c>
      <c r="J1741">
        <f>Sheet1[[#This Row],[policy_end_date]]-Sheet1[[#This Row],[policy_start_date]]</f>
        <v>229</v>
      </c>
      <c r="K1741" s="5">
        <f>(Sheet1[[#This Row],[policy_end_date]]-Sheet1[[#This Row],[policy_start_date]])/365</f>
        <v>0.62739726027397258</v>
      </c>
      <c r="L1741" s="2" t="str">
        <f>IF(Sheet1[[#This Row],[coverage_amount]]&lt;300000,"Low",IF(Sheet1[[#This Row],[coverage_amount]]&lt;700000,"Medium","High"))</f>
        <v>High</v>
      </c>
      <c r="M1741" s="2" t="str">
        <f>IF(Sheet1[[#This Row],[annual_premium]]&lt;15000,"Low",IF(Sheet1[[#This Row],[annual_premium]]&lt;35000,"Medium","High"))</f>
        <v>Medium</v>
      </c>
      <c r="N1741" s="2">
        <f>YEAR(Sheet1[[#This Row],[policy_start_date]])</f>
        <v>2024</v>
      </c>
      <c r="O1741" s="2" t="str">
        <f>TEXT(Sheet1[[#This Row],[policy_start_date]],"mmm")</f>
        <v>Jun</v>
      </c>
      <c r="P1741" s="2" t="str">
        <f>"Q"&amp;ROUNDUP(MONTH(Sheet1[[#This Row],[policy_start_date]])/3,0)</f>
        <v>Q2</v>
      </c>
      <c r="Q1741" s="2">
        <f ca="1">DATEDIF(Sheet1[[#This Row],[policy_start_date]],TODAY(),"D")</f>
        <v>778</v>
      </c>
      <c r="R1741" s="2">
        <f>YEAR(Sheet1[[#This Row],[policy_end_date]])</f>
        <v>2025</v>
      </c>
      <c r="S1741" s="2" t="str">
        <f>TEXT(Sheet1[[#This Row],[policy_end_date]],"mmm")</f>
        <v>Jan</v>
      </c>
      <c r="T1741" s="2" t="str">
        <f>IF(Sheet1[[#This Row],[status]]="Active","Active","Inactive")</f>
        <v>Active</v>
      </c>
      <c r="U1741" s="6">
        <f>Sheet1[[#This Row],[coverage_amount]]/Sheet1[[#This Row],[annual_premium]]</f>
        <v>42.976941349955204</v>
      </c>
    </row>
    <row r="1742" spans="1:21" x14ac:dyDescent="0.3">
      <c r="A1742" s="2" t="s">
        <v>3292</v>
      </c>
      <c r="B1742" s="2" t="s">
        <v>402</v>
      </c>
      <c r="C1742" s="2" t="s">
        <v>39</v>
      </c>
      <c r="D1742" s="51">
        <v>495691.56</v>
      </c>
      <c r="E1742" s="51">
        <v>32408.45</v>
      </c>
      <c r="F1742" s="1">
        <v>45262</v>
      </c>
      <c r="G1742" s="1">
        <v>45700</v>
      </c>
      <c r="H1742" s="2" t="s">
        <v>1363</v>
      </c>
      <c r="I1742" s="2" t="s">
        <v>18</v>
      </c>
      <c r="J1742">
        <f>Sheet1[[#This Row],[policy_end_date]]-Sheet1[[#This Row],[policy_start_date]]</f>
        <v>438</v>
      </c>
      <c r="K1742" s="5">
        <f>(Sheet1[[#This Row],[policy_end_date]]-Sheet1[[#This Row],[policy_start_date]])/365</f>
        <v>1.2</v>
      </c>
      <c r="L1742" s="2" t="str">
        <f>IF(Sheet1[[#This Row],[coverage_amount]]&lt;300000,"Low",IF(Sheet1[[#This Row],[coverage_amount]]&lt;700000,"Medium","High"))</f>
        <v>Medium</v>
      </c>
      <c r="M1742" s="2" t="str">
        <f>IF(Sheet1[[#This Row],[annual_premium]]&lt;15000,"Low",IF(Sheet1[[#This Row],[annual_premium]]&lt;35000,"Medium","High"))</f>
        <v>Medium</v>
      </c>
      <c r="N1742" s="2">
        <f>YEAR(Sheet1[[#This Row],[policy_start_date]])</f>
        <v>2023</v>
      </c>
      <c r="O1742" s="2" t="str">
        <f>TEXT(Sheet1[[#This Row],[policy_start_date]],"mmm")</f>
        <v>Dec</v>
      </c>
      <c r="P1742" s="2" t="str">
        <f>"Q"&amp;ROUNDUP(MONTH(Sheet1[[#This Row],[policy_start_date]])/3,0)</f>
        <v>Q4</v>
      </c>
      <c r="Q1742" s="2">
        <f ca="1">DATEDIF(Sheet1[[#This Row],[policy_start_date]],TODAY(),"D")</f>
        <v>970</v>
      </c>
      <c r="R1742" s="2">
        <f>YEAR(Sheet1[[#This Row],[policy_end_date]])</f>
        <v>2025</v>
      </c>
      <c r="S1742" s="2" t="str">
        <f>TEXT(Sheet1[[#This Row],[policy_end_date]],"mmm")</f>
        <v>Feb</v>
      </c>
      <c r="T1742" s="2" t="str">
        <f>IF(Sheet1[[#This Row],[status]]="Active","Active","Inactive")</f>
        <v>Inactive</v>
      </c>
      <c r="U1742" s="6">
        <f>Sheet1[[#This Row],[coverage_amount]]/Sheet1[[#This Row],[annual_premium]]</f>
        <v>15.295133213714324</v>
      </c>
    </row>
    <row r="1743" spans="1:21" x14ac:dyDescent="0.3">
      <c r="A1743" s="2" t="s">
        <v>3293</v>
      </c>
      <c r="B1743" s="2" t="s">
        <v>2233</v>
      </c>
      <c r="C1743" s="2" t="s">
        <v>35</v>
      </c>
      <c r="D1743" s="51">
        <v>709543.39</v>
      </c>
      <c r="E1743" s="51">
        <v>23131.8</v>
      </c>
      <c r="F1743" s="1">
        <v>44706</v>
      </c>
      <c r="G1743" s="1">
        <v>44771</v>
      </c>
      <c r="H1743" s="2" t="s">
        <v>1457</v>
      </c>
      <c r="I1743" s="2" t="s">
        <v>13</v>
      </c>
      <c r="J1743">
        <f>Sheet1[[#This Row],[policy_end_date]]-Sheet1[[#This Row],[policy_start_date]]</f>
        <v>65</v>
      </c>
      <c r="K1743" s="5">
        <f>(Sheet1[[#This Row],[policy_end_date]]-Sheet1[[#This Row],[policy_start_date]])/365</f>
        <v>0.17808219178082191</v>
      </c>
      <c r="L1743" s="2" t="str">
        <f>IF(Sheet1[[#This Row],[coverage_amount]]&lt;300000,"Low",IF(Sheet1[[#This Row],[coverage_amount]]&lt;700000,"Medium","High"))</f>
        <v>High</v>
      </c>
      <c r="M1743" s="2" t="str">
        <f>IF(Sheet1[[#This Row],[annual_premium]]&lt;15000,"Low",IF(Sheet1[[#This Row],[annual_premium]]&lt;35000,"Medium","High"))</f>
        <v>Medium</v>
      </c>
      <c r="N1743" s="2">
        <f>YEAR(Sheet1[[#This Row],[policy_start_date]])</f>
        <v>2022</v>
      </c>
      <c r="O1743" s="2" t="str">
        <f>TEXT(Sheet1[[#This Row],[policy_start_date]],"mmm")</f>
        <v>May</v>
      </c>
      <c r="P1743" s="2" t="str">
        <f>"Q"&amp;ROUNDUP(MONTH(Sheet1[[#This Row],[policy_start_date]])/3,0)</f>
        <v>Q2</v>
      </c>
      <c r="Q1743" s="2">
        <f ca="1">DATEDIF(Sheet1[[#This Row],[policy_start_date]],TODAY(),"D")</f>
        <v>1526</v>
      </c>
      <c r="R1743" s="2">
        <f>YEAR(Sheet1[[#This Row],[policy_end_date]])</f>
        <v>2022</v>
      </c>
      <c r="S1743" s="2" t="str">
        <f>TEXT(Sheet1[[#This Row],[policy_end_date]],"mmm")</f>
        <v>Jul</v>
      </c>
      <c r="T1743" s="2" t="str">
        <f>IF(Sheet1[[#This Row],[status]]="Active","Active","Inactive")</f>
        <v>Active</v>
      </c>
      <c r="U1743" s="6">
        <f>Sheet1[[#This Row],[coverage_amount]]/Sheet1[[#This Row],[annual_premium]]</f>
        <v>30.673937609697475</v>
      </c>
    </row>
    <row r="1744" spans="1:21" x14ac:dyDescent="0.3">
      <c r="A1744" s="2" t="s">
        <v>3294</v>
      </c>
      <c r="B1744" s="2" t="s">
        <v>2461</v>
      </c>
      <c r="C1744" s="2" t="s">
        <v>35</v>
      </c>
      <c r="D1744" s="51">
        <v>342987.82</v>
      </c>
      <c r="E1744" s="51">
        <v>49250.8</v>
      </c>
      <c r="F1744" s="1">
        <v>44855</v>
      </c>
      <c r="G1744" s="1">
        <v>45750</v>
      </c>
      <c r="H1744" s="2" t="s">
        <v>248</v>
      </c>
      <c r="I1744" s="2" t="s">
        <v>29</v>
      </c>
      <c r="J1744">
        <f>Sheet1[[#This Row],[policy_end_date]]-Sheet1[[#This Row],[policy_start_date]]</f>
        <v>895</v>
      </c>
      <c r="K1744" s="5">
        <f>(Sheet1[[#This Row],[policy_end_date]]-Sheet1[[#This Row],[policy_start_date]])/365</f>
        <v>2.452054794520548</v>
      </c>
      <c r="L1744" s="2" t="str">
        <f>IF(Sheet1[[#This Row],[coverage_amount]]&lt;300000,"Low",IF(Sheet1[[#This Row],[coverage_amount]]&lt;700000,"Medium","High"))</f>
        <v>Medium</v>
      </c>
      <c r="M1744" s="2" t="str">
        <f>IF(Sheet1[[#This Row],[annual_premium]]&lt;15000,"Low",IF(Sheet1[[#This Row],[annual_premium]]&lt;35000,"Medium","High"))</f>
        <v>High</v>
      </c>
      <c r="N1744" s="2">
        <f>YEAR(Sheet1[[#This Row],[policy_start_date]])</f>
        <v>2022</v>
      </c>
      <c r="O1744" s="2" t="str">
        <f>TEXT(Sheet1[[#This Row],[policy_start_date]],"mmm")</f>
        <v>Oct</v>
      </c>
      <c r="P1744" s="2" t="str">
        <f>"Q"&amp;ROUNDUP(MONTH(Sheet1[[#This Row],[policy_start_date]])/3,0)</f>
        <v>Q4</v>
      </c>
      <c r="Q1744" s="2">
        <f ca="1">DATEDIF(Sheet1[[#This Row],[policy_start_date]],TODAY(),"D")</f>
        <v>1377</v>
      </c>
      <c r="R1744" s="2">
        <f>YEAR(Sheet1[[#This Row],[policy_end_date]])</f>
        <v>2025</v>
      </c>
      <c r="S1744" s="2" t="str">
        <f>TEXT(Sheet1[[#This Row],[policy_end_date]],"mmm")</f>
        <v>Apr</v>
      </c>
      <c r="T1744" s="2" t="str">
        <f>IF(Sheet1[[#This Row],[status]]="Active","Active","Inactive")</f>
        <v>Inactive</v>
      </c>
      <c r="U1744" s="6">
        <f>Sheet1[[#This Row],[coverage_amount]]/Sheet1[[#This Row],[annual_premium]]</f>
        <v>6.9641065728881557</v>
      </c>
    </row>
    <row r="1745" spans="1:21" x14ac:dyDescent="0.3">
      <c r="A1745" s="2" t="s">
        <v>3295</v>
      </c>
      <c r="B1745" s="2" t="s">
        <v>2421</v>
      </c>
      <c r="C1745" s="2" t="s">
        <v>35</v>
      </c>
      <c r="D1745" s="51">
        <v>357856.84</v>
      </c>
      <c r="E1745" s="51">
        <v>24724.04</v>
      </c>
      <c r="F1745" s="1">
        <v>44961</v>
      </c>
      <c r="G1745" s="1">
        <v>45268</v>
      </c>
      <c r="H1745" s="2" t="s">
        <v>688</v>
      </c>
      <c r="I1745" s="2" t="s">
        <v>13</v>
      </c>
      <c r="J1745">
        <f>Sheet1[[#This Row],[policy_end_date]]-Sheet1[[#This Row],[policy_start_date]]</f>
        <v>307</v>
      </c>
      <c r="K1745" s="5">
        <f>(Sheet1[[#This Row],[policy_end_date]]-Sheet1[[#This Row],[policy_start_date]])/365</f>
        <v>0.84109589041095889</v>
      </c>
      <c r="L1745" s="2" t="str">
        <f>IF(Sheet1[[#This Row],[coverage_amount]]&lt;300000,"Low",IF(Sheet1[[#This Row],[coverage_amount]]&lt;700000,"Medium","High"))</f>
        <v>Medium</v>
      </c>
      <c r="M1745" s="2" t="str">
        <f>IF(Sheet1[[#This Row],[annual_premium]]&lt;15000,"Low",IF(Sheet1[[#This Row],[annual_premium]]&lt;35000,"Medium","High"))</f>
        <v>Medium</v>
      </c>
      <c r="N1745" s="2">
        <f>YEAR(Sheet1[[#This Row],[policy_start_date]])</f>
        <v>2023</v>
      </c>
      <c r="O1745" s="2" t="str">
        <f>TEXT(Sheet1[[#This Row],[policy_start_date]],"mmm")</f>
        <v>Feb</v>
      </c>
      <c r="P1745" s="2" t="str">
        <f>"Q"&amp;ROUNDUP(MONTH(Sheet1[[#This Row],[policy_start_date]])/3,0)</f>
        <v>Q1</v>
      </c>
      <c r="Q1745" s="2">
        <f ca="1">DATEDIF(Sheet1[[#This Row],[policy_start_date]],TODAY(),"D")</f>
        <v>1271</v>
      </c>
      <c r="R1745" s="2">
        <f>YEAR(Sheet1[[#This Row],[policy_end_date]])</f>
        <v>2023</v>
      </c>
      <c r="S1745" s="2" t="str">
        <f>TEXT(Sheet1[[#This Row],[policy_end_date]],"mmm")</f>
        <v>Dec</v>
      </c>
      <c r="T1745" s="2" t="str">
        <f>IF(Sheet1[[#This Row],[status]]="Active","Active","Inactive")</f>
        <v>Active</v>
      </c>
      <c r="U1745" s="6">
        <f>Sheet1[[#This Row],[coverage_amount]]/Sheet1[[#This Row],[annual_premium]]</f>
        <v>14.474043886031572</v>
      </c>
    </row>
    <row r="1746" spans="1:21" x14ac:dyDescent="0.3">
      <c r="A1746" s="2" t="s">
        <v>3296</v>
      </c>
      <c r="B1746" s="2" t="s">
        <v>1978</v>
      </c>
      <c r="C1746" s="2" t="s">
        <v>11</v>
      </c>
      <c r="D1746" s="51">
        <v>399603.39</v>
      </c>
      <c r="E1746" s="51">
        <v>8096.03</v>
      </c>
      <c r="F1746" s="1">
        <v>44289</v>
      </c>
      <c r="G1746" s="1">
        <v>45755</v>
      </c>
      <c r="H1746" s="2" t="s">
        <v>405</v>
      </c>
      <c r="I1746" s="2" t="s">
        <v>13</v>
      </c>
      <c r="J1746">
        <f>Sheet1[[#This Row],[policy_end_date]]-Sheet1[[#This Row],[policy_start_date]]</f>
        <v>1466</v>
      </c>
      <c r="K1746" s="5">
        <f>(Sheet1[[#This Row],[policy_end_date]]-Sheet1[[#This Row],[policy_start_date]])/365</f>
        <v>4.0164383561643833</v>
      </c>
      <c r="L1746" s="2" t="str">
        <f>IF(Sheet1[[#This Row],[coverage_amount]]&lt;300000,"Low",IF(Sheet1[[#This Row],[coverage_amount]]&lt;700000,"Medium","High"))</f>
        <v>Medium</v>
      </c>
      <c r="M1746" s="2" t="str">
        <f>IF(Sheet1[[#This Row],[annual_premium]]&lt;15000,"Low",IF(Sheet1[[#This Row],[annual_premium]]&lt;35000,"Medium","High"))</f>
        <v>Low</v>
      </c>
      <c r="N1746" s="2">
        <f>YEAR(Sheet1[[#This Row],[policy_start_date]])</f>
        <v>2021</v>
      </c>
      <c r="O1746" s="2" t="str">
        <f>TEXT(Sheet1[[#This Row],[policy_start_date]],"mmm")</f>
        <v>Apr</v>
      </c>
      <c r="P1746" s="2" t="str">
        <f>"Q"&amp;ROUNDUP(MONTH(Sheet1[[#This Row],[policy_start_date]])/3,0)</f>
        <v>Q2</v>
      </c>
      <c r="Q1746" s="2">
        <f ca="1">DATEDIF(Sheet1[[#This Row],[policy_start_date]],TODAY(),"D")</f>
        <v>1943</v>
      </c>
      <c r="R1746" s="2">
        <f>YEAR(Sheet1[[#This Row],[policy_end_date]])</f>
        <v>2025</v>
      </c>
      <c r="S1746" s="2" t="str">
        <f>TEXT(Sheet1[[#This Row],[policy_end_date]],"mmm")</f>
        <v>Apr</v>
      </c>
      <c r="T1746" s="2" t="str">
        <f>IF(Sheet1[[#This Row],[status]]="Active","Active","Inactive")</f>
        <v>Active</v>
      </c>
      <c r="U1746" s="6">
        <f>Sheet1[[#This Row],[coverage_amount]]/Sheet1[[#This Row],[annual_premium]]</f>
        <v>49.357943337660558</v>
      </c>
    </row>
    <row r="1747" spans="1:21" x14ac:dyDescent="0.3">
      <c r="A1747" s="2" t="s">
        <v>3297</v>
      </c>
      <c r="B1747" s="2" t="s">
        <v>3298</v>
      </c>
      <c r="C1747" s="2" t="s">
        <v>16</v>
      </c>
      <c r="D1747" s="51">
        <v>788786.27</v>
      </c>
      <c r="E1747" s="51">
        <v>20366.689999999999</v>
      </c>
      <c r="F1747" s="1">
        <v>45099</v>
      </c>
      <c r="G1747" s="1">
        <v>45523</v>
      </c>
      <c r="H1747" s="2" t="s">
        <v>275</v>
      </c>
      <c r="I1747" s="2" t="s">
        <v>18</v>
      </c>
      <c r="J1747">
        <f>Sheet1[[#This Row],[policy_end_date]]-Sheet1[[#This Row],[policy_start_date]]</f>
        <v>424</v>
      </c>
      <c r="K1747" s="5">
        <f>(Sheet1[[#This Row],[policy_end_date]]-Sheet1[[#This Row],[policy_start_date]])/365</f>
        <v>1.1616438356164382</v>
      </c>
      <c r="L1747" s="2" t="str">
        <f>IF(Sheet1[[#This Row],[coverage_amount]]&lt;300000,"Low",IF(Sheet1[[#This Row],[coverage_amount]]&lt;700000,"Medium","High"))</f>
        <v>High</v>
      </c>
      <c r="M1747" s="2" t="str">
        <f>IF(Sheet1[[#This Row],[annual_premium]]&lt;15000,"Low",IF(Sheet1[[#This Row],[annual_premium]]&lt;35000,"Medium","High"))</f>
        <v>Medium</v>
      </c>
      <c r="N1747" s="2">
        <f>YEAR(Sheet1[[#This Row],[policy_start_date]])</f>
        <v>2023</v>
      </c>
      <c r="O1747" s="2" t="str">
        <f>TEXT(Sheet1[[#This Row],[policy_start_date]],"mmm")</f>
        <v>Jun</v>
      </c>
      <c r="P1747" s="2" t="str">
        <f>"Q"&amp;ROUNDUP(MONTH(Sheet1[[#This Row],[policy_start_date]])/3,0)</f>
        <v>Q2</v>
      </c>
      <c r="Q1747" s="2">
        <f ca="1">DATEDIF(Sheet1[[#This Row],[policy_start_date]],TODAY(),"D")</f>
        <v>1133</v>
      </c>
      <c r="R1747" s="2">
        <f>YEAR(Sheet1[[#This Row],[policy_end_date]])</f>
        <v>2024</v>
      </c>
      <c r="S1747" s="2" t="str">
        <f>TEXT(Sheet1[[#This Row],[policy_end_date]],"mmm")</f>
        <v>Aug</v>
      </c>
      <c r="T1747" s="2" t="str">
        <f>IF(Sheet1[[#This Row],[status]]="Active","Active","Inactive")</f>
        <v>Inactive</v>
      </c>
      <c r="U1747" s="6">
        <f>Sheet1[[#This Row],[coverage_amount]]/Sheet1[[#This Row],[annual_premium]]</f>
        <v>38.729232388768132</v>
      </c>
    </row>
    <row r="1748" spans="1:21" x14ac:dyDescent="0.3">
      <c r="A1748" s="2" t="s">
        <v>3299</v>
      </c>
      <c r="B1748" s="2" t="s">
        <v>536</v>
      </c>
      <c r="C1748" s="2" t="s">
        <v>27</v>
      </c>
      <c r="D1748" s="51">
        <v>487625.35</v>
      </c>
      <c r="E1748" s="51">
        <v>27684.33</v>
      </c>
      <c r="F1748" s="1">
        <v>44081</v>
      </c>
      <c r="G1748" s="1">
        <v>45808</v>
      </c>
      <c r="H1748" s="2" t="s">
        <v>537</v>
      </c>
      <c r="I1748" s="2" t="s">
        <v>18</v>
      </c>
      <c r="J1748">
        <f>Sheet1[[#This Row],[policy_end_date]]-Sheet1[[#This Row],[policy_start_date]]</f>
        <v>1727</v>
      </c>
      <c r="K1748" s="5">
        <f>(Sheet1[[#This Row],[policy_end_date]]-Sheet1[[#This Row],[policy_start_date]])/365</f>
        <v>4.7315068493150685</v>
      </c>
      <c r="L1748" s="2" t="str">
        <f>IF(Sheet1[[#This Row],[coverage_amount]]&lt;300000,"Low",IF(Sheet1[[#This Row],[coverage_amount]]&lt;700000,"Medium","High"))</f>
        <v>Medium</v>
      </c>
      <c r="M1748" s="2" t="str">
        <f>IF(Sheet1[[#This Row],[annual_premium]]&lt;15000,"Low",IF(Sheet1[[#This Row],[annual_premium]]&lt;35000,"Medium","High"))</f>
        <v>Medium</v>
      </c>
      <c r="N1748" s="2">
        <f>YEAR(Sheet1[[#This Row],[policy_start_date]])</f>
        <v>2020</v>
      </c>
      <c r="O1748" s="2" t="str">
        <f>TEXT(Sheet1[[#This Row],[policy_start_date]],"mmm")</f>
        <v>Sep</v>
      </c>
      <c r="P1748" s="2" t="str">
        <f>"Q"&amp;ROUNDUP(MONTH(Sheet1[[#This Row],[policy_start_date]])/3,0)</f>
        <v>Q3</v>
      </c>
      <c r="Q1748" s="2">
        <f ca="1">DATEDIF(Sheet1[[#This Row],[policy_start_date]],TODAY(),"D")</f>
        <v>2151</v>
      </c>
      <c r="R1748" s="2">
        <f>YEAR(Sheet1[[#This Row],[policy_end_date]])</f>
        <v>2025</v>
      </c>
      <c r="S1748" s="2" t="str">
        <f>TEXT(Sheet1[[#This Row],[policy_end_date]],"mmm")</f>
        <v>May</v>
      </c>
      <c r="T1748" s="2" t="str">
        <f>IF(Sheet1[[#This Row],[status]]="Active","Active","Inactive")</f>
        <v>Inactive</v>
      </c>
      <c r="U1748" s="6">
        <f>Sheet1[[#This Row],[coverage_amount]]/Sheet1[[#This Row],[annual_premium]]</f>
        <v>17.613767427277452</v>
      </c>
    </row>
    <row r="1749" spans="1:21" x14ac:dyDescent="0.3">
      <c r="A1749" s="2" t="s">
        <v>3300</v>
      </c>
      <c r="B1749" s="2" t="s">
        <v>3301</v>
      </c>
      <c r="C1749" s="2" t="s">
        <v>35</v>
      </c>
      <c r="D1749" s="51">
        <v>259703.62</v>
      </c>
      <c r="E1749" s="51">
        <v>29892.65</v>
      </c>
      <c r="F1749" s="1">
        <v>45139</v>
      </c>
      <c r="G1749" s="1">
        <v>45433</v>
      </c>
      <c r="H1749" s="2" t="s">
        <v>185</v>
      </c>
      <c r="I1749" s="2" t="s">
        <v>29</v>
      </c>
      <c r="J1749">
        <f>Sheet1[[#This Row],[policy_end_date]]-Sheet1[[#This Row],[policy_start_date]]</f>
        <v>294</v>
      </c>
      <c r="K1749" s="5">
        <f>(Sheet1[[#This Row],[policy_end_date]]-Sheet1[[#This Row],[policy_start_date]])/365</f>
        <v>0.80547945205479454</v>
      </c>
      <c r="L1749" s="2" t="str">
        <f>IF(Sheet1[[#This Row],[coverage_amount]]&lt;300000,"Low",IF(Sheet1[[#This Row],[coverage_amount]]&lt;700000,"Medium","High"))</f>
        <v>Low</v>
      </c>
      <c r="M1749" s="2" t="str">
        <f>IF(Sheet1[[#This Row],[annual_premium]]&lt;15000,"Low",IF(Sheet1[[#This Row],[annual_premium]]&lt;35000,"Medium","High"))</f>
        <v>Medium</v>
      </c>
      <c r="N1749" s="2">
        <f>YEAR(Sheet1[[#This Row],[policy_start_date]])</f>
        <v>2023</v>
      </c>
      <c r="O1749" s="2" t="str">
        <f>TEXT(Sheet1[[#This Row],[policy_start_date]],"mmm")</f>
        <v>Aug</v>
      </c>
      <c r="P1749" s="2" t="str">
        <f>"Q"&amp;ROUNDUP(MONTH(Sheet1[[#This Row],[policy_start_date]])/3,0)</f>
        <v>Q3</v>
      </c>
      <c r="Q1749" s="2">
        <f ca="1">DATEDIF(Sheet1[[#This Row],[policy_start_date]],TODAY(),"D")</f>
        <v>1093</v>
      </c>
      <c r="R1749" s="2">
        <f>YEAR(Sheet1[[#This Row],[policy_end_date]])</f>
        <v>2024</v>
      </c>
      <c r="S1749" s="2" t="str">
        <f>TEXT(Sheet1[[#This Row],[policy_end_date]],"mmm")</f>
        <v>May</v>
      </c>
      <c r="T1749" s="2" t="str">
        <f>IF(Sheet1[[#This Row],[status]]="Active","Active","Inactive")</f>
        <v>Inactive</v>
      </c>
      <c r="U1749" s="6">
        <f>Sheet1[[#This Row],[coverage_amount]]/Sheet1[[#This Row],[annual_premium]]</f>
        <v>8.6878754476434832</v>
      </c>
    </row>
    <row r="1750" spans="1:21" x14ac:dyDescent="0.3">
      <c r="A1750" s="2" t="s">
        <v>3302</v>
      </c>
      <c r="B1750" s="2" t="s">
        <v>3303</v>
      </c>
      <c r="C1750" s="2" t="s">
        <v>11</v>
      </c>
      <c r="D1750" s="51">
        <v>839998.65</v>
      </c>
      <c r="E1750" s="51">
        <v>49845.83</v>
      </c>
      <c r="F1750" s="1">
        <v>44934</v>
      </c>
      <c r="G1750" s="1">
        <v>45553</v>
      </c>
      <c r="H1750" s="2" t="s">
        <v>502</v>
      </c>
      <c r="I1750" s="2" t="s">
        <v>29</v>
      </c>
      <c r="J1750">
        <f>Sheet1[[#This Row],[policy_end_date]]-Sheet1[[#This Row],[policy_start_date]]</f>
        <v>619</v>
      </c>
      <c r="K1750" s="5">
        <f>(Sheet1[[#This Row],[policy_end_date]]-Sheet1[[#This Row],[policy_start_date]])/365</f>
        <v>1.6958904109589041</v>
      </c>
      <c r="L1750" s="2" t="str">
        <f>IF(Sheet1[[#This Row],[coverage_amount]]&lt;300000,"Low",IF(Sheet1[[#This Row],[coverage_amount]]&lt;700000,"Medium","High"))</f>
        <v>High</v>
      </c>
      <c r="M1750" s="2" t="str">
        <f>IF(Sheet1[[#This Row],[annual_premium]]&lt;15000,"Low",IF(Sheet1[[#This Row],[annual_premium]]&lt;35000,"Medium","High"))</f>
        <v>High</v>
      </c>
      <c r="N1750" s="2">
        <f>YEAR(Sheet1[[#This Row],[policy_start_date]])</f>
        <v>2023</v>
      </c>
      <c r="O1750" s="2" t="str">
        <f>TEXT(Sheet1[[#This Row],[policy_start_date]],"mmm")</f>
        <v>Jan</v>
      </c>
      <c r="P1750" s="2" t="str">
        <f>"Q"&amp;ROUNDUP(MONTH(Sheet1[[#This Row],[policy_start_date]])/3,0)</f>
        <v>Q1</v>
      </c>
      <c r="Q1750" s="2">
        <f ca="1">DATEDIF(Sheet1[[#This Row],[policy_start_date]],TODAY(),"D")</f>
        <v>1298</v>
      </c>
      <c r="R1750" s="2">
        <f>YEAR(Sheet1[[#This Row],[policy_end_date]])</f>
        <v>2024</v>
      </c>
      <c r="S1750" s="2" t="str">
        <f>TEXT(Sheet1[[#This Row],[policy_end_date]],"mmm")</f>
        <v>Sep</v>
      </c>
      <c r="T1750" s="2" t="str">
        <f>IF(Sheet1[[#This Row],[status]]="Active","Active","Inactive")</f>
        <v>Inactive</v>
      </c>
      <c r="U1750" s="6">
        <f>Sheet1[[#This Row],[coverage_amount]]/Sheet1[[#This Row],[annual_premium]]</f>
        <v>16.851934254079026</v>
      </c>
    </row>
    <row r="1751" spans="1:21" x14ac:dyDescent="0.3">
      <c r="A1751" s="2" t="s">
        <v>3304</v>
      </c>
      <c r="B1751" s="2" t="s">
        <v>1383</v>
      </c>
      <c r="C1751" s="2" t="s">
        <v>27</v>
      </c>
      <c r="D1751" s="51">
        <v>267076.76</v>
      </c>
      <c r="E1751" s="51">
        <v>33218.1</v>
      </c>
      <c r="F1751" s="1">
        <v>44827</v>
      </c>
      <c r="G1751" s="1">
        <v>45200</v>
      </c>
      <c r="H1751" s="2" t="s">
        <v>626</v>
      </c>
      <c r="I1751" s="2" t="s">
        <v>29</v>
      </c>
      <c r="J1751">
        <f>Sheet1[[#This Row],[policy_end_date]]-Sheet1[[#This Row],[policy_start_date]]</f>
        <v>373</v>
      </c>
      <c r="K1751" s="5">
        <f>(Sheet1[[#This Row],[policy_end_date]]-Sheet1[[#This Row],[policy_start_date]])/365</f>
        <v>1.021917808219178</v>
      </c>
      <c r="L1751" s="2" t="str">
        <f>IF(Sheet1[[#This Row],[coverage_amount]]&lt;300000,"Low",IF(Sheet1[[#This Row],[coverage_amount]]&lt;700000,"Medium","High"))</f>
        <v>Low</v>
      </c>
      <c r="M1751" s="2" t="str">
        <f>IF(Sheet1[[#This Row],[annual_premium]]&lt;15000,"Low",IF(Sheet1[[#This Row],[annual_premium]]&lt;35000,"Medium","High"))</f>
        <v>Medium</v>
      </c>
      <c r="N1751" s="2">
        <f>YEAR(Sheet1[[#This Row],[policy_start_date]])</f>
        <v>2022</v>
      </c>
      <c r="O1751" s="2" t="str">
        <f>TEXT(Sheet1[[#This Row],[policy_start_date]],"mmm")</f>
        <v>Sep</v>
      </c>
      <c r="P1751" s="2" t="str">
        <f>"Q"&amp;ROUNDUP(MONTH(Sheet1[[#This Row],[policy_start_date]])/3,0)</f>
        <v>Q3</v>
      </c>
      <c r="Q1751" s="2">
        <f ca="1">DATEDIF(Sheet1[[#This Row],[policy_start_date]],TODAY(),"D")</f>
        <v>1405</v>
      </c>
      <c r="R1751" s="2">
        <f>YEAR(Sheet1[[#This Row],[policy_end_date]])</f>
        <v>2023</v>
      </c>
      <c r="S1751" s="2" t="str">
        <f>TEXT(Sheet1[[#This Row],[policy_end_date]],"mmm")</f>
        <v>Oct</v>
      </c>
      <c r="T1751" s="2" t="str">
        <f>IF(Sheet1[[#This Row],[status]]="Active","Active","Inactive")</f>
        <v>Inactive</v>
      </c>
      <c r="U1751" s="6">
        <f>Sheet1[[#This Row],[coverage_amount]]/Sheet1[[#This Row],[annual_premium]]</f>
        <v>8.0400974167697736</v>
      </c>
    </row>
    <row r="1752" spans="1:21" x14ac:dyDescent="0.3">
      <c r="A1752" s="2" t="s">
        <v>3305</v>
      </c>
      <c r="B1752" s="2" t="s">
        <v>3306</v>
      </c>
      <c r="C1752" s="2" t="s">
        <v>35</v>
      </c>
      <c r="D1752" s="51">
        <v>625128.6</v>
      </c>
      <c r="E1752" s="51">
        <v>46000.639999999999</v>
      </c>
      <c r="F1752" s="1">
        <v>45087</v>
      </c>
      <c r="G1752" s="1">
        <v>45244</v>
      </c>
      <c r="H1752" s="2" t="s">
        <v>1345</v>
      </c>
      <c r="I1752" s="2" t="s">
        <v>18</v>
      </c>
      <c r="J1752">
        <f>Sheet1[[#This Row],[policy_end_date]]-Sheet1[[#This Row],[policy_start_date]]</f>
        <v>157</v>
      </c>
      <c r="K1752" s="5">
        <f>(Sheet1[[#This Row],[policy_end_date]]-Sheet1[[#This Row],[policy_start_date]])/365</f>
        <v>0.43013698630136987</v>
      </c>
      <c r="L1752" s="2" t="str">
        <f>IF(Sheet1[[#This Row],[coverage_amount]]&lt;300000,"Low",IF(Sheet1[[#This Row],[coverage_amount]]&lt;700000,"Medium","High"))</f>
        <v>Medium</v>
      </c>
      <c r="M1752" s="2" t="str">
        <f>IF(Sheet1[[#This Row],[annual_premium]]&lt;15000,"Low",IF(Sheet1[[#This Row],[annual_premium]]&lt;35000,"Medium","High"))</f>
        <v>High</v>
      </c>
      <c r="N1752" s="2">
        <f>YEAR(Sheet1[[#This Row],[policy_start_date]])</f>
        <v>2023</v>
      </c>
      <c r="O1752" s="2" t="str">
        <f>TEXT(Sheet1[[#This Row],[policy_start_date]],"mmm")</f>
        <v>Jun</v>
      </c>
      <c r="P1752" s="2" t="str">
        <f>"Q"&amp;ROUNDUP(MONTH(Sheet1[[#This Row],[policy_start_date]])/3,0)</f>
        <v>Q2</v>
      </c>
      <c r="Q1752" s="2">
        <f ca="1">DATEDIF(Sheet1[[#This Row],[policy_start_date]],TODAY(),"D")</f>
        <v>1145</v>
      </c>
      <c r="R1752" s="2">
        <f>YEAR(Sheet1[[#This Row],[policy_end_date]])</f>
        <v>2023</v>
      </c>
      <c r="S1752" s="2" t="str">
        <f>TEXT(Sheet1[[#This Row],[policy_end_date]],"mmm")</f>
        <v>Nov</v>
      </c>
      <c r="T1752" s="2" t="str">
        <f>IF(Sheet1[[#This Row],[status]]="Active","Active","Inactive")</f>
        <v>Inactive</v>
      </c>
      <c r="U1752" s="6">
        <f>Sheet1[[#This Row],[coverage_amount]]/Sheet1[[#This Row],[annual_premium]]</f>
        <v>13.589563101730759</v>
      </c>
    </row>
    <row r="1753" spans="1:21" x14ac:dyDescent="0.3">
      <c r="A1753" s="2" t="s">
        <v>3307</v>
      </c>
      <c r="B1753" s="2" t="s">
        <v>428</v>
      </c>
      <c r="C1753" s="2" t="s">
        <v>11</v>
      </c>
      <c r="D1753" s="51">
        <v>959262.32</v>
      </c>
      <c r="E1753" s="51">
        <v>33742.85</v>
      </c>
      <c r="F1753" s="1">
        <v>45487</v>
      </c>
      <c r="G1753" s="1">
        <v>45799</v>
      </c>
      <c r="H1753" s="2" t="s">
        <v>1259</v>
      </c>
      <c r="I1753" s="2" t="s">
        <v>29</v>
      </c>
      <c r="J1753">
        <f>Sheet1[[#This Row],[policy_end_date]]-Sheet1[[#This Row],[policy_start_date]]</f>
        <v>312</v>
      </c>
      <c r="K1753" s="5">
        <f>(Sheet1[[#This Row],[policy_end_date]]-Sheet1[[#This Row],[policy_start_date]])/365</f>
        <v>0.85479452054794525</v>
      </c>
      <c r="L1753" s="2" t="str">
        <f>IF(Sheet1[[#This Row],[coverage_amount]]&lt;300000,"Low",IF(Sheet1[[#This Row],[coverage_amount]]&lt;700000,"Medium","High"))</f>
        <v>High</v>
      </c>
      <c r="M1753" s="2" t="str">
        <f>IF(Sheet1[[#This Row],[annual_premium]]&lt;15000,"Low",IF(Sheet1[[#This Row],[annual_premium]]&lt;35000,"Medium","High"))</f>
        <v>Medium</v>
      </c>
      <c r="N1753" s="2">
        <f>YEAR(Sheet1[[#This Row],[policy_start_date]])</f>
        <v>2024</v>
      </c>
      <c r="O1753" s="2" t="str">
        <f>TEXT(Sheet1[[#This Row],[policy_start_date]],"mmm")</f>
        <v>Jul</v>
      </c>
      <c r="P1753" s="2" t="str">
        <f>"Q"&amp;ROUNDUP(MONTH(Sheet1[[#This Row],[policy_start_date]])/3,0)</f>
        <v>Q3</v>
      </c>
      <c r="Q1753" s="2">
        <f ca="1">DATEDIF(Sheet1[[#This Row],[policy_start_date]],TODAY(),"D")</f>
        <v>745</v>
      </c>
      <c r="R1753" s="2">
        <f>YEAR(Sheet1[[#This Row],[policy_end_date]])</f>
        <v>2025</v>
      </c>
      <c r="S1753" s="2" t="str">
        <f>TEXT(Sheet1[[#This Row],[policy_end_date]],"mmm")</f>
        <v>May</v>
      </c>
      <c r="T1753" s="2" t="str">
        <f>IF(Sheet1[[#This Row],[status]]="Active","Active","Inactive")</f>
        <v>Inactive</v>
      </c>
      <c r="U1753" s="6">
        <f>Sheet1[[#This Row],[coverage_amount]]/Sheet1[[#This Row],[annual_premium]]</f>
        <v>28.428609912914883</v>
      </c>
    </row>
    <row r="1754" spans="1:21" x14ac:dyDescent="0.3">
      <c r="A1754" s="2" t="s">
        <v>3308</v>
      </c>
      <c r="B1754" s="2" t="s">
        <v>1194</v>
      </c>
      <c r="C1754" s="2" t="s">
        <v>16</v>
      </c>
      <c r="D1754" s="51">
        <v>972632.92</v>
      </c>
      <c r="E1754" s="51">
        <v>47539.48</v>
      </c>
      <c r="F1754" s="1">
        <v>44981</v>
      </c>
      <c r="G1754" s="1">
        <v>45299</v>
      </c>
      <c r="H1754" s="2" t="s">
        <v>289</v>
      </c>
      <c r="I1754" s="2" t="s">
        <v>29</v>
      </c>
      <c r="J1754">
        <f>Sheet1[[#This Row],[policy_end_date]]-Sheet1[[#This Row],[policy_start_date]]</f>
        <v>318</v>
      </c>
      <c r="K1754" s="5">
        <f>(Sheet1[[#This Row],[policy_end_date]]-Sheet1[[#This Row],[policy_start_date]])/365</f>
        <v>0.87123287671232874</v>
      </c>
      <c r="L1754" s="2" t="str">
        <f>IF(Sheet1[[#This Row],[coverage_amount]]&lt;300000,"Low",IF(Sheet1[[#This Row],[coverage_amount]]&lt;700000,"Medium","High"))</f>
        <v>High</v>
      </c>
      <c r="M1754" s="2" t="str">
        <f>IF(Sheet1[[#This Row],[annual_premium]]&lt;15000,"Low",IF(Sheet1[[#This Row],[annual_premium]]&lt;35000,"Medium","High"))</f>
        <v>High</v>
      </c>
      <c r="N1754" s="2">
        <f>YEAR(Sheet1[[#This Row],[policy_start_date]])</f>
        <v>2023</v>
      </c>
      <c r="O1754" s="2" t="str">
        <f>TEXT(Sheet1[[#This Row],[policy_start_date]],"mmm")</f>
        <v>Feb</v>
      </c>
      <c r="P1754" s="2" t="str">
        <f>"Q"&amp;ROUNDUP(MONTH(Sheet1[[#This Row],[policy_start_date]])/3,0)</f>
        <v>Q1</v>
      </c>
      <c r="Q1754" s="2">
        <f ca="1">DATEDIF(Sheet1[[#This Row],[policy_start_date]],TODAY(),"D")</f>
        <v>1251</v>
      </c>
      <c r="R1754" s="2">
        <f>YEAR(Sheet1[[#This Row],[policy_end_date]])</f>
        <v>2024</v>
      </c>
      <c r="S1754" s="2" t="str">
        <f>TEXT(Sheet1[[#This Row],[policy_end_date]],"mmm")</f>
        <v>Jan</v>
      </c>
      <c r="T1754" s="2" t="str">
        <f>IF(Sheet1[[#This Row],[status]]="Active","Active","Inactive")</f>
        <v>Inactive</v>
      </c>
      <c r="U1754" s="6">
        <f>Sheet1[[#This Row],[coverage_amount]]/Sheet1[[#This Row],[annual_premium]]</f>
        <v>20.459477470094331</v>
      </c>
    </row>
    <row r="1755" spans="1:21" x14ac:dyDescent="0.3">
      <c r="A1755" s="2" t="s">
        <v>3309</v>
      </c>
      <c r="B1755" s="2" t="s">
        <v>3310</v>
      </c>
      <c r="C1755" s="2" t="s">
        <v>16</v>
      </c>
      <c r="D1755" s="51">
        <v>803598.15</v>
      </c>
      <c r="E1755" s="51">
        <v>18080.400000000001</v>
      </c>
      <c r="F1755" s="1">
        <v>45144</v>
      </c>
      <c r="G1755" s="1">
        <v>45625</v>
      </c>
      <c r="H1755" s="2" t="s">
        <v>1050</v>
      </c>
      <c r="I1755" s="2" t="s">
        <v>13</v>
      </c>
      <c r="J1755">
        <f>Sheet1[[#This Row],[policy_end_date]]-Sheet1[[#This Row],[policy_start_date]]</f>
        <v>481</v>
      </c>
      <c r="K1755" s="5">
        <f>(Sheet1[[#This Row],[policy_end_date]]-Sheet1[[#This Row],[policy_start_date]])/365</f>
        <v>1.3178082191780822</v>
      </c>
      <c r="L1755" s="2" t="str">
        <f>IF(Sheet1[[#This Row],[coverage_amount]]&lt;300000,"Low",IF(Sheet1[[#This Row],[coverage_amount]]&lt;700000,"Medium","High"))</f>
        <v>High</v>
      </c>
      <c r="M1755" s="2" t="str">
        <f>IF(Sheet1[[#This Row],[annual_premium]]&lt;15000,"Low",IF(Sheet1[[#This Row],[annual_premium]]&lt;35000,"Medium","High"))</f>
        <v>Medium</v>
      </c>
      <c r="N1755" s="2">
        <f>YEAR(Sheet1[[#This Row],[policy_start_date]])</f>
        <v>2023</v>
      </c>
      <c r="O1755" s="2" t="str">
        <f>TEXT(Sheet1[[#This Row],[policy_start_date]],"mmm")</f>
        <v>Aug</v>
      </c>
      <c r="P1755" s="2" t="str">
        <f>"Q"&amp;ROUNDUP(MONTH(Sheet1[[#This Row],[policy_start_date]])/3,0)</f>
        <v>Q3</v>
      </c>
      <c r="Q1755" s="2">
        <f ca="1">DATEDIF(Sheet1[[#This Row],[policy_start_date]],TODAY(),"D")</f>
        <v>1088</v>
      </c>
      <c r="R1755" s="2">
        <f>YEAR(Sheet1[[#This Row],[policy_end_date]])</f>
        <v>2024</v>
      </c>
      <c r="S1755" s="2" t="str">
        <f>TEXT(Sheet1[[#This Row],[policy_end_date]],"mmm")</f>
        <v>Nov</v>
      </c>
      <c r="T1755" s="2" t="str">
        <f>IF(Sheet1[[#This Row],[status]]="Active","Active","Inactive")</f>
        <v>Active</v>
      </c>
      <c r="U1755" s="6">
        <f>Sheet1[[#This Row],[coverage_amount]]/Sheet1[[#This Row],[annual_premium]]</f>
        <v>44.445817017322625</v>
      </c>
    </row>
    <row r="1756" spans="1:21" x14ac:dyDescent="0.3">
      <c r="A1756" s="2" t="s">
        <v>3311</v>
      </c>
      <c r="B1756" s="2" t="s">
        <v>3312</v>
      </c>
      <c r="C1756" s="2" t="s">
        <v>35</v>
      </c>
      <c r="D1756" s="51">
        <v>667785.23</v>
      </c>
      <c r="E1756" s="51">
        <v>5067.32</v>
      </c>
      <c r="F1756" s="1">
        <v>45084</v>
      </c>
      <c r="G1756" s="1">
        <v>45730</v>
      </c>
      <c r="H1756" s="2" t="s">
        <v>1238</v>
      </c>
      <c r="I1756" s="2" t="s">
        <v>13</v>
      </c>
      <c r="J1756">
        <f>Sheet1[[#This Row],[policy_end_date]]-Sheet1[[#This Row],[policy_start_date]]</f>
        <v>646</v>
      </c>
      <c r="K1756" s="5">
        <f>(Sheet1[[#This Row],[policy_end_date]]-Sheet1[[#This Row],[policy_start_date]])/365</f>
        <v>1.7698630136986302</v>
      </c>
      <c r="L1756" s="2" t="str">
        <f>IF(Sheet1[[#This Row],[coverage_amount]]&lt;300000,"Low",IF(Sheet1[[#This Row],[coverage_amount]]&lt;700000,"Medium","High"))</f>
        <v>Medium</v>
      </c>
      <c r="M1756" s="2" t="str">
        <f>IF(Sheet1[[#This Row],[annual_premium]]&lt;15000,"Low",IF(Sheet1[[#This Row],[annual_premium]]&lt;35000,"Medium","High"))</f>
        <v>Low</v>
      </c>
      <c r="N1756" s="2">
        <f>YEAR(Sheet1[[#This Row],[policy_start_date]])</f>
        <v>2023</v>
      </c>
      <c r="O1756" s="2" t="str">
        <f>TEXT(Sheet1[[#This Row],[policy_start_date]],"mmm")</f>
        <v>Jun</v>
      </c>
      <c r="P1756" s="2" t="str">
        <f>"Q"&amp;ROUNDUP(MONTH(Sheet1[[#This Row],[policy_start_date]])/3,0)</f>
        <v>Q2</v>
      </c>
      <c r="Q1756" s="2">
        <f ca="1">DATEDIF(Sheet1[[#This Row],[policy_start_date]],TODAY(),"D")</f>
        <v>1148</v>
      </c>
      <c r="R1756" s="2">
        <f>YEAR(Sheet1[[#This Row],[policy_end_date]])</f>
        <v>2025</v>
      </c>
      <c r="S1756" s="2" t="str">
        <f>TEXT(Sheet1[[#This Row],[policy_end_date]],"mmm")</f>
        <v>Mar</v>
      </c>
      <c r="T1756" s="2" t="str">
        <f>IF(Sheet1[[#This Row],[status]]="Active","Active","Inactive")</f>
        <v>Active</v>
      </c>
      <c r="U1756" s="6">
        <f>Sheet1[[#This Row],[coverage_amount]]/Sheet1[[#This Row],[annual_premium]]</f>
        <v>131.7827234119811</v>
      </c>
    </row>
    <row r="1757" spans="1:21" x14ac:dyDescent="0.3">
      <c r="A1757" s="2" t="s">
        <v>3313</v>
      </c>
      <c r="B1757" s="2" t="s">
        <v>1530</v>
      </c>
      <c r="C1757" s="2" t="s">
        <v>16</v>
      </c>
      <c r="D1757" s="51">
        <v>526882.63</v>
      </c>
      <c r="E1757" s="51">
        <v>35615.379999999997</v>
      </c>
      <c r="F1757" s="1">
        <v>45131</v>
      </c>
      <c r="G1757" s="1">
        <v>45748</v>
      </c>
      <c r="H1757" s="2" t="s">
        <v>36</v>
      </c>
      <c r="I1757" s="2" t="s">
        <v>18</v>
      </c>
      <c r="J1757">
        <f>Sheet1[[#This Row],[policy_end_date]]-Sheet1[[#This Row],[policy_start_date]]</f>
        <v>617</v>
      </c>
      <c r="K1757" s="5">
        <f>(Sheet1[[#This Row],[policy_end_date]]-Sheet1[[#This Row],[policy_start_date]])/365</f>
        <v>1.6904109589041096</v>
      </c>
      <c r="L1757" s="2" t="str">
        <f>IF(Sheet1[[#This Row],[coverage_amount]]&lt;300000,"Low",IF(Sheet1[[#This Row],[coverage_amount]]&lt;700000,"Medium","High"))</f>
        <v>Medium</v>
      </c>
      <c r="M1757" s="2" t="str">
        <f>IF(Sheet1[[#This Row],[annual_premium]]&lt;15000,"Low",IF(Sheet1[[#This Row],[annual_premium]]&lt;35000,"Medium","High"))</f>
        <v>High</v>
      </c>
      <c r="N1757" s="2">
        <f>YEAR(Sheet1[[#This Row],[policy_start_date]])</f>
        <v>2023</v>
      </c>
      <c r="O1757" s="2" t="str">
        <f>TEXT(Sheet1[[#This Row],[policy_start_date]],"mmm")</f>
        <v>Jul</v>
      </c>
      <c r="P1757" s="2" t="str">
        <f>"Q"&amp;ROUNDUP(MONTH(Sheet1[[#This Row],[policy_start_date]])/3,0)</f>
        <v>Q3</v>
      </c>
      <c r="Q1757" s="2">
        <f ca="1">DATEDIF(Sheet1[[#This Row],[policy_start_date]],TODAY(),"D")</f>
        <v>1101</v>
      </c>
      <c r="R1757" s="2">
        <f>YEAR(Sheet1[[#This Row],[policy_end_date]])</f>
        <v>2025</v>
      </c>
      <c r="S1757" s="2" t="str">
        <f>TEXT(Sheet1[[#This Row],[policy_end_date]],"mmm")</f>
        <v>Apr</v>
      </c>
      <c r="T1757" s="2" t="str">
        <f>IF(Sheet1[[#This Row],[status]]="Active","Active","Inactive")</f>
        <v>Inactive</v>
      </c>
      <c r="U1757" s="6">
        <f>Sheet1[[#This Row],[coverage_amount]]/Sheet1[[#This Row],[annual_premium]]</f>
        <v>14.793682673047432</v>
      </c>
    </row>
    <row r="1758" spans="1:21" x14ac:dyDescent="0.3">
      <c r="A1758" s="2" t="s">
        <v>3314</v>
      </c>
      <c r="B1758" s="2" t="s">
        <v>2743</v>
      </c>
      <c r="C1758" s="2" t="s">
        <v>11</v>
      </c>
      <c r="D1758" s="51">
        <v>284790.42</v>
      </c>
      <c r="E1758" s="51">
        <v>13852.37</v>
      </c>
      <c r="F1758" s="1">
        <v>44396</v>
      </c>
      <c r="G1758" s="1">
        <v>45159</v>
      </c>
      <c r="H1758" s="2" t="s">
        <v>1457</v>
      </c>
      <c r="I1758" s="2" t="s">
        <v>18</v>
      </c>
      <c r="J1758">
        <f>Sheet1[[#This Row],[policy_end_date]]-Sheet1[[#This Row],[policy_start_date]]</f>
        <v>763</v>
      </c>
      <c r="K1758" s="5">
        <f>(Sheet1[[#This Row],[policy_end_date]]-Sheet1[[#This Row],[policy_start_date]])/365</f>
        <v>2.0904109589041098</v>
      </c>
      <c r="L1758" s="2" t="str">
        <f>IF(Sheet1[[#This Row],[coverage_amount]]&lt;300000,"Low",IF(Sheet1[[#This Row],[coverage_amount]]&lt;700000,"Medium","High"))</f>
        <v>Low</v>
      </c>
      <c r="M1758" s="2" t="str">
        <f>IF(Sheet1[[#This Row],[annual_premium]]&lt;15000,"Low",IF(Sheet1[[#This Row],[annual_premium]]&lt;35000,"Medium","High"))</f>
        <v>Low</v>
      </c>
      <c r="N1758" s="2">
        <f>YEAR(Sheet1[[#This Row],[policy_start_date]])</f>
        <v>2021</v>
      </c>
      <c r="O1758" s="2" t="str">
        <f>TEXT(Sheet1[[#This Row],[policy_start_date]],"mmm")</f>
        <v>Jul</v>
      </c>
      <c r="P1758" s="2" t="str">
        <f>"Q"&amp;ROUNDUP(MONTH(Sheet1[[#This Row],[policy_start_date]])/3,0)</f>
        <v>Q3</v>
      </c>
      <c r="Q1758" s="2">
        <f ca="1">DATEDIF(Sheet1[[#This Row],[policy_start_date]],TODAY(),"D")</f>
        <v>1836</v>
      </c>
      <c r="R1758" s="2">
        <f>YEAR(Sheet1[[#This Row],[policy_end_date]])</f>
        <v>2023</v>
      </c>
      <c r="S1758" s="2" t="str">
        <f>TEXT(Sheet1[[#This Row],[policy_end_date]],"mmm")</f>
        <v>Aug</v>
      </c>
      <c r="T1758" s="2" t="str">
        <f>IF(Sheet1[[#This Row],[status]]="Active","Active","Inactive")</f>
        <v>Inactive</v>
      </c>
      <c r="U1758" s="6">
        <f>Sheet1[[#This Row],[coverage_amount]]/Sheet1[[#This Row],[annual_premium]]</f>
        <v>20.558967165907347</v>
      </c>
    </row>
    <row r="1759" spans="1:21" x14ac:dyDescent="0.3">
      <c r="A1759" s="2" t="s">
        <v>3315</v>
      </c>
      <c r="B1759" s="2" t="s">
        <v>3316</v>
      </c>
      <c r="C1759" s="2" t="s">
        <v>11</v>
      </c>
      <c r="D1759" s="51">
        <v>287471.5</v>
      </c>
      <c r="E1759" s="51">
        <v>25584.3</v>
      </c>
      <c r="F1759" s="1">
        <v>45135</v>
      </c>
      <c r="G1759" s="1">
        <v>45438</v>
      </c>
      <c r="H1759" s="2" t="s">
        <v>96</v>
      </c>
      <c r="I1759" s="2" t="s">
        <v>18</v>
      </c>
      <c r="J1759">
        <f>Sheet1[[#This Row],[policy_end_date]]-Sheet1[[#This Row],[policy_start_date]]</f>
        <v>303</v>
      </c>
      <c r="K1759" s="5">
        <f>(Sheet1[[#This Row],[policy_end_date]]-Sheet1[[#This Row],[policy_start_date]])/365</f>
        <v>0.83013698630136989</v>
      </c>
      <c r="L1759" s="2" t="str">
        <f>IF(Sheet1[[#This Row],[coverage_amount]]&lt;300000,"Low",IF(Sheet1[[#This Row],[coverage_amount]]&lt;700000,"Medium","High"))</f>
        <v>Low</v>
      </c>
      <c r="M1759" s="2" t="str">
        <f>IF(Sheet1[[#This Row],[annual_premium]]&lt;15000,"Low",IF(Sheet1[[#This Row],[annual_premium]]&lt;35000,"Medium","High"))</f>
        <v>Medium</v>
      </c>
      <c r="N1759" s="2">
        <f>YEAR(Sheet1[[#This Row],[policy_start_date]])</f>
        <v>2023</v>
      </c>
      <c r="O1759" s="2" t="str">
        <f>TEXT(Sheet1[[#This Row],[policy_start_date]],"mmm")</f>
        <v>Jul</v>
      </c>
      <c r="P1759" s="2" t="str">
        <f>"Q"&amp;ROUNDUP(MONTH(Sheet1[[#This Row],[policy_start_date]])/3,0)</f>
        <v>Q3</v>
      </c>
      <c r="Q1759" s="2">
        <f ca="1">DATEDIF(Sheet1[[#This Row],[policy_start_date]],TODAY(),"D")</f>
        <v>1097</v>
      </c>
      <c r="R1759" s="2">
        <f>YEAR(Sheet1[[#This Row],[policy_end_date]])</f>
        <v>2024</v>
      </c>
      <c r="S1759" s="2" t="str">
        <f>TEXT(Sheet1[[#This Row],[policy_end_date]],"mmm")</f>
        <v>May</v>
      </c>
      <c r="T1759" s="2" t="str">
        <f>IF(Sheet1[[#This Row],[status]]="Active","Active","Inactive")</f>
        <v>Inactive</v>
      </c>
      <c r="U1759" s="6">
        <f>Sheet1[[#This Row],[coverage_amount]]/Sheet1[[#This Row],[annual_premium]]</f>
        <v>11.236246448016947</v>
      </c>
    </row>
    <row r="1760" spans="1:21" x14ac:dyDescent="0.3">
      <c r="A1760" s="2" t="s">
        <v>3317</v>
      </c>
      <c r="B1760" s="2" t="s">
        <v>3318</v>
      </c>
      <c r="C1760" s="2" t="s">
        <v>27</v>
      </c>
      <c r="D1760" s="51">
        <v>151352.62</v>
      </c>
      <c r="E1760" s="51">
        <v>29475.31</v>
      </c>
      <c r="F1760" s="1">
        <v>45079</v>
      </c>
      <c r="G1760" s="1">
        <v>45678</v>
      </c>
      <c r="H1760" s="2" t="s">
        <v>448</v>
      </c>
      <c r="I1760" s="2" t="s">
        <v>13</v>
      </c>
      <c r="J1760">
        <f>Sheet1[[#This Row],[policy_end_date]]-Sheet1[[#This Row],[policy_start_date]]</f>
        <v>599</v>
      </c>
      <c r="K1760" s="5">
        <f>(Sheet1[[#This Row],[policy_end_date]]-Sheet1[[#This Row],[policy_start_date]])/365</f>
        <v>1.6410958904109589</v>
      </c>
      <c r="L1760" s="2" t="str">
        <f>IF(Sheet1[[#This Row],[coverage_amount]]&lt;300000,"Low",IF(Sheet1[[#This Row],[coverage_amount]]&lt;700000,"Medium","High"))</f>
        <v>Low</v>
      </c>
      <c r="M1760" s="2" t="str">
        <f>IF(Sheet1[[#This Row],[annual_premium]]&lt;15000,"Low",IF(Sheet1[[#This Row],[annual_premium]]&lt;35000,"Medium","High"))</f>
        <v>Medium</v>
      </c>
      <c r="N1760" s="2">
        <f>YEAR(Sheet1[[#This Row],[policy_start_date]])</f>
        <v>2023</v>
      </c>
      <c r="O1760" s="2" t="str">
        <f>TEXT(Sheet1[[#This Row],[policy_start_date]],"mmm")</f>
        <v>Jun</v>
      </c>
      <c r="P1760" s="2" t="str">
        <f>"Q"&amp;ROUNDUP(MONTH(Sheet1[[#This Row],[policy_start_date]])/3,0)</f>
        <v>Q2</v>
      </c>
      <c r="Q1760" s="2">
        <f ca="1">DATEDIF(Sheet1[[#This Row],[policy_start_date]],TODAY(),"D")</f>
        <v>1153</v>
      </c>
      <c r="R1760" s="2">
        <f>YEAR(Sheet1[[#This Row],[policy_end_date]])</f>
        <v>2025</v>
      </c>
      <c r="S1760" s="2" t="str">
        <f>TEXT(Sheet1[[#This Row],[policy_end_date]],"mmm")</f>
        <v>Jan</v>
      </c>
      <c r="T1760" s="2" t="str">
        <f>IF(Sheet1[[#This Row],[status]]="Active","Active","Inactive")</f>
        <v>Active</v>
      </c>
      <c r="U1760" s="6">
        <f>Sheet1[[#This Row],[coverage_amount]]/Sheet1[[#This Row],[annual_premium]]</f>
        <v>5.1348949340990808</v>
      </c>
    </row>
    <row r="1761" spans="1:21" x14ac:dyDescent="0.3">
      <c r="A1761" s="2" t="s">
        <v>3319</v>
      </c>
      <c r="B1761" s="2" t="s">
        <v>2376</v>
      </c>
      <c r="C1761" s="2" t="s">
        <v>35</v>
      </c>
      <c r="D1761" s="51">
        <v>353909.28</v>
      </c>
      <c r="E1761" s="51">
        <v>5763.54</v>
      </c>
      <c r="F1761" s="1">
        <v>45134</v>
      </c>
      <c r="G1761" s="1">
        <v>45819</v>
      </c>
      <c r="H1761" s="2" t="s">
        <v>284</v>
      </c>
      <c r="I1761" s="2" t="s">
        <v>18</v>
      </c>
      <c r="J1761">
        <f>Sheet1[[#This Row],[policy_end_date]]-Sheet1[[#This Row],[policy_start_date]]</f>
        <v>685</v>
      </c>
      <c r="K1761" s="5">
        <f>(Sheet1[[#This Row],[policy_end_date]]-Sheet1[[#This Row],[policy_start_date]])/365</f>
        <v>1.8767123287671232</v>
      </c>
      <c r="L1761" s="2" t="str">
        <f>IF(Sheet1[[#This Row],[coverage_amount]]&lt;300000,"Low",IF(Sheet1[[#This Row],[coverage_amount]]&lt;700000,"Medium","High"))</f>
        <v>Medium</v>
      </c>
      <c r="M1761" s="2" t="str">
        <f>IF(Sheet1[[#This Row],[annual_premium]]&lt;15000,"Low",IF(Sheet1[[#This Row],[annual_premium]]&lt;35000,"Medium","High"))</f>
        <v>Low</v>
      </c>
      <c r="N1761" s="2">
        <f>YEAR(Sheet1[[#This Row],[policy_start_date]])</f>
        <v>2023</v>
      </c>
      <c r="O1761" s="2" t="str">
        <f>TEXT(Sheet1[[#This Row],[policy_start_date]],"mmm")</f>
        <v>Jul</v>
      </c>
      <c r="P1761" s="2" t="str">
        <f>"Q"&amp;ROUNDUP(MONTH(Sheet1[[#This Row],[policy_start_date]])/3,0)</f>
        <v>Q3</v>
      </c>
      <c r="Q1761" s="2">
        <f ca="1">DATEDIF(Sheet1[[#This Row],[policy_start_date]],TODAY(),"D")</f>
        <v>1098</v>
      </c>
      <c r="R1761" s="2">
        <f>YEAR(Sheet1[[#This Row],[policy_end_date]])</f>
        <v>2025</v>
      </c>
      <c r="S1761" s="2" t="str">
        <f>TEXT(Sheet1[[#This Row],[policy_end_date]],"mmm")</f>
        <v>Jun</v>
      </c>
      <c r="T1761" s="2" t="str">
        <f>IF(Sheet1[[#This Row],[status]]="Active","Active","Inactive")</f>
        <v>Inactive</v>
      </c>
      <c r="U1761" s="6">
        <f>Sheet1[[#This Row],[coverage_amount]]/Sheet1[[#This Row],[annual_premium]]</f>
        <v>61.404844939047884</v>
      </c>
    </row>
    <row r="1762" spans="1:21" x14ac:dyDescent="0.3">
      <c r="A1762" s="2" t="s">
        <v>3320</v>
      </c>
      <c r="B1762" s="2" t="s">
        <v>3321</v>
      </c>
      <c r="C1762" s="2" t="s">
        <v>16</v>
      </c>
      <c r="D1762" s="51">
        <v>393268.98</v>
      </c>
      <c r="E1762" s="51">
        <v>42071.65</v>
      </c>
      <c r="F1762" s="1">
        <v>44365</v>
      </c>
      <c r="G1762" s="1">
        <v>44419</v>
      </c>
      <c r="H1762" s="2" t="s">
        <v>383</v>
      </c>
      <c r="I1762" s="2" t="s">
        <v>29</v>
      </c>
      <c r="J1762">
        <f>Sheet1[[#This Row],[policy_end_date]]-Sheet1[[#This Row],[policy_start_date]]</f>
        <v>54</v>
      </c>
      <c r="K1762" s="5">
        <f>(Sheet1[[#This Row],[policy_end_date]]-Sheet1[[#This Row],[policy_start_date]])/365</f>
        <v>0.14794520547945206</v>
      </c>
      <c r="L1762" s="2" t="str">
        <f>IF(Sheet1[[#This Row],[coverage_amount]]&lt;300000,"Low",IF(Sheet1[[#This Row],[coverage_amount]]&lt;700000,"Medium","High"))</f>
        <v>Medium</v>
      </c>
      <c r="M1762" s="2" t="str">
        <f>IF(Sheet1[[#This Row],[annual_premium]]&lt;15000,"Low",IF(Sheet1[[#This Row],[annual_premium]]&lt;35000,"Medium","High"))</f>
        <v>High</v>
      </c>
      <c r="N1762" s="2">
        <f>YEAR(Sheet1[[#This Row],[policy_start_date]])</f>
        <v>2021</v>
      </c>
      <c r="O1762" s="2" t="str">
        <f>TEXT(Sheet1[[#This Row],[policy_start_date]],"mmm")</f>
        <v>Jun</v>
      </c>
      <c r="P1762" s="2" t="str">
        <f>"Q"&amp;ROUNDUP(MONTH(Sheet1[[#This Row],[policy_start_date]])/3,0)</f>
        <v>Q2</v>
      </c>
      <c r="Q1762" s="2">
        <f ca="1">DATEDIF(Sheet1[[#This Row],[policy_start_date]],TODAY(),"D")</f>
        <v>1867</v>
      </c>
      <c r="R1762" s="2">
        <f>YEAR(Sheet1[[#This Row],[policy_end_date]])</f>
        <v>2021</v>
      </c>
      <c r="S1762" s="2" t="str">
        <f>TEXT(Sheet1[[#This Row],[policy_end_date]],"mmm")</f>
        <v>Aug</v>
      </c>
      <c r="T1762" s="2" t="str">
        <f>IF(Sheet1[[#This Row],[status]]="Active","Active","Inactive")</f>
        <v>Inactive</v>
      </c>
      <c r="U1762" s="6">
        <f>Sheet1[[#This Row],[coverage_amount]]/Sheet1[[#This Row],[annual_premium]]</f>
        <v>9.3476005813891287</v>
      </c>
    </row>
    <row r="1763" spans="1:21" x14ac:dyDescent="0.3">
      <c r="A1763" s="2" t="s">
        <v>3322</v>
      </c>
      <c r="B1763" s="2" t="s">
        <v>3323</v>
      </c>
      <c r="C1763" s="2" t="s">
        <v>39</v>
      </c>
      <c r="D1763" s="51">
        <v>282247.34000000003</v>
      </c>
      <c r="E1763" s="51">
        <v>36487.89</v>
      </c>
      <c r="F1763" s="1">
        <v>45206</v>
      </c>
      <c r="G1763" s="1">
        <v>45728</v>
      </c>
      <c r="H1763" s="2" t="s">
        <v>755</v>
      </c>
      <c r="I1763" s="2" t="s">
        <v>29</v>
      </c>
      <c r="J1763">
        <f>Sheet1[[#This Row],[policy_end_date]]-Sheet1[[#This Row],[policy_start_date]]</f>
        <v>522</v>
      </c>
      <c r="K1763" s="5">
        <f>(Sheet1[[#This Row],[policy_end_date]]-Sheet1[[#This Row],[policy_start_date]])/365</f>
        <v>1.4301369863013698</v>
      </c>
      <c r="L1763" s="2" t="str">
        <f>IF(Sheet1[[#This Row],[coverage_amount]]&lt;300000,"Low",IF(Sheet1[[#This Row],[coverage_amount]]&lt;700000,"Medium","High"))</f>
        <v>Low</v>
      </c>
      <c r="M1763" s="2" t="str">
        <f>IF(Sheet1[[#This Row],[annual_premium]]&lt;15000,"Low",IF(Sheet1[[#This Row],[annual_premium]]&lt;35000,"Medium","High"))</f>
        <v>High</v>
      </c>
      <c r="N1763" s="2">
        <f>YEAR(Sheet1[[#This Row],[policy_start_date]])</f>
        <v>2023</v>
      </c>
      <c r="O1763" s="2" t="str">
        <f>TEXT(Sheet1[[#This Row],[policy_start_date]],"mmm")</f>
        <v>Oct</v>
      </c>
      <c r="P1763" s="2" t="str">
        <f>"Q"&amp;ROUNDUP(MONTH(Sheet1[[#This Row],[policy_start_date]])/3,0)</f>
        <v>Q4</v>
      </c>
      <c r="Q1763" s="2">
        <f ca="1">DATEDIF(Sheet1[[#This Row],[policy_start_date]],TODAY(),"D")</f>
        <v>1026</v>
      </c>
      <c r="R1763" s="2">
        <f>YEAR(Sheet1[[#This Row],[policy_end_date]])</f>
        <v>2025</v>
      </c>
      <c r="S1763" s="2" t="str">
        <f>TEXT(Sheet1[[#This Row],[policy_end_date]],"mmm")</f>
        <v>Mar</v>
      </c>
      <c r="T1763" s="2" t="str">
        <f>IF(Sheet1[[#This Row],[status]]="Active","Active","Inactive")</f>
        <v>Inactive</v>
      </c>
      <c r="U1763" s="6">
        <f>Sheet1[[#This Row],[coverage_amount]]/Sheet1[[#This Row],[annual_premium]]</f>
        <v>7.7353702831268132</v>
      </c>
    </row>
    <row r="1764" spans="1:21" x14ac:dyDescent="0.3">
      <c r="A1764" s="2" t="s">
        <v>3324</v>
      </c>
      <c r="B1764" s="2" t="s">
        <v>3325</v>
      </c>
      <c r="C1764" s="2" t="s">
        <v>11</v>
      </c>
      <c r="D1764" s="51">
        <v>662180.69999999995</v>
      </c>
      <c r="E1764" s="51">
        <v>28681.81</v>
      </c>
      <c r="F1764" s="1">
        <v>45068</v>
      </c>
      <c r="G1764" s="1">
        <v>45522</v>
      </c>
      <c r="H1764" s="2" t="s">
        <v>1962</v>
      </c>
      <c r="I1764" s="2" t="s">
        <v>13</v>
      </c>
      <c r="J1764">
        <f>Sheet1[[#This Row],[policy_end_date]]-Sheet1[[#This Row],[policy_start_date]]</f>
        <v>454</v>
      </c>
      <c r="K1764" s="5">
        <f>(Sheet1[[#This Row],[policy_end_date]]-Sheet1[[#This Row],[policy_start_date]])/365</f>
        <v>1.2438356164383562</v>
      </c>
      <c r="L1764" s="2" t="str">
        <f>IF(Sheet1[[#This Row],[coverage_amount]]&lt;300000,"Low",IF(Sheet1[[#This Row],[coverage_amount]]&lt;700000,"Medium","High"))</f>
        <v>Medium</v>
      </c>
      <c r="M1764" s="2" t="str">
        <f>IF(Sheet1[[#This Row],[annual_premium]]&lt;15000,"Low",IF(Sheet1[[#This Row],[annual_premium]]&lt;35000,"Medium","High"))</f>
        <v>Medium</v>
      </c>
      <c r="N1764" s="2">
        <f>YEAR(Sheet1[[#This Row],[policy_start_date]])</f>
        <v>2023</v>
      </c>
      <c r="O1764" s="2" t="str">
        <f>TEXT(Sheet1[[#This Row],[policy_start_date]],"mmm")</f>
        <v>May</v>
      </c>
      <c r="P1764" s="2" t="str">
        <f>"Q"&amp;ROUNDUP(MONTH(Sheet1[[#This Row],[policy_start_date]])/3,0)</f>
        <v>Q2</v>
      </c>
      <c r="Q1764" s="2">
        <f ca="1">DATEDIF(Sheet1[[#This Row],[policy_start_date]],TODAY(),"D")</f>
        <v>1164</v>
      </c>
      <c r="R1764" s="2">
        <f>YEAR(Sheet1[[#This Row],[policy_end_date]])</f>
        <v>2024</v>
      </c>
      <c r="S1764" s="2" t="str">
        <f>TEXT(Sheet1[[#This Row],[policy_end_date]],"mmm")</f>
        <v>Aug</v>
      </c>
      <c r="T1764" s="2" t="str">
        <f>IF(Sheet1[[#This Row],[status]]="Active","Active","Inactive")</f>
        <v>Active</v>
      </c>
      <c r="U1764" s="6">
        <f>Sheet1[[#This Row],[coverage_amount]]/Sheet1[[#This Row],[annual_premium]]</f>
        <v>23.087130833095955</v>
      </c>
    </row>
    <row r="1765" spans="1:21" x14ac:dyDescent="0.3">
      <c r="A1765" s="2" t="s">
        <v>3326</v>
      </c>
      <c r="B1765" s="2" t="s">
        <v>1225</v>
      </c>
      <c r="C1765" s="2" t="s">
        <v>27</v>
      </c>
      <c r="D1765" s="51">
        <v>237668.3</v>
      </c>
      <c r="E1765" s="51">
        <v>13259.73</v>
      </c>
      <c r="F1765" s="1">
        <v>45336</v>
      </c>
      <c r="G1765" s="1">
        <v>45607</v>
      </c>
      <c r="H1765" s="2" t="s">
        <v>1585</v>
      </c>
      <c r="I1765" s="2" t="s">
        <v>18</v>
      </c>
      <c r="J1765">
        <f>Sheet1[[#This Row],[policy_end_date]]-Sheet1[[#This Row],[policy_start_date]]</f>
        <v>271</v>
      </c>
      <c r="K1765" s="5">
        <f>(Sheet1[[#This Row],[policy_end_date]]-Sheet1[[#This Row],[policy_start_date]])/365</f>
        <v>0.74246575342465748</v>
      </c>
      <c r="L1765" s="2" t="str">
        <f>IF(Sheet1[[#This Row],[coverage_amount]]&lt;300000,"Low",IF(Sheet1[[#This Row],[coverage_amount]]&lt;700000,"Medium","High"))</f>
        <v>Low</v>
      </c>
      <c r="M1765" s="2" t="str">
        <f>IF(Sheet1[[#This Row],[annual_premium]]&lt;15000,"Low",IF(Sheet1[[#This Row],[annual_premium]]&lt;35000,"Medium","High"))</f>
        <v>Low</v>
      </c>
      <c r="N1765" s="2">
        <f>YEAR(Sheet1[[#This Row],[policy_start_date]])</f>
        <v>2024</v>
      </c>
      <c r="O1765" s="2" t="str">
        <f>TEXT(Sheet1[[#This Row],[policy_start_date]],"mmm")</f>
        <v>Feb</v>
      </c>
      <c r="P1765" s="2" t="str">
        <f>"Q"&amp;ROUNDUP(MONTH(Sheet1[[#This Row],[policy_start_date]])/3,0)</f>
        <v>Q1</v>
      </c>
      <c r="Q1765" s="2">
        <f ca="1">DATEDIF(Sheet1[[#This Row],[policy_start_date]],TODAY(),"D")</f>
        <v>896</v>
      </c>
      <c r="R1765" s="2">
        <f>YEAR(Sheet1[[#This Row],[policy_end_date]])</f>
        <v>2024</v>
      </c>
      <c r="S1765" s="2" t="str">
        <f>TEXT(Sheet1[[#This Row],[policy_end_date]],"mmm")</f>
        <v>Nov</v>
      </c>
      <c r="T1765" s="2" t="str">
        <f>IF(Sheet1[[#This Row],[status]]="Active","Active","Inactive")</f>
        <v>Inactive</v>
      </c>
      <c r="U1765" s="6">
        <f>Sheet1[[#This Row],[coverage_amount]]/Sheet1[[#This Row],[annual_premium]]</f>
        <v>17.924067835468747</v>
      </c>
    </row>
    <row r="1766" spans="1:21" x14ac:dyDescent="0.3">
      <c r="A1766" s="2" t="s">
        <v>3327</v>
      </c>
      <c r="B1766" s="2" t="s">
        <v>3328</v>
      </c>
      <c r="C1766" s="2" t="s">
        <v>35</v>
      </c>
      <c r="D1766" s="51">
        <v>432425.44</v>
      </c>
      <c r="E1766" s="51">
        <v>20200.419999999998</v>
      </c>
      <c r="F1766" s="1">
        <v>44262</v>
      </c>
      <c r="G1766" s="1">
        <v>45375</v>
      </c>
      <c r="H1766" s="2" t="s">
        <v>307</v>
      </c>
      <c r="I1766" s="2" t="s">
        <v>29</v>
      </c>
      <c r="J1766">
        <f>Sheet1[[#This Row],[policy_end_date]]-Sheet1[[#This Row],[policy_start_date]]</f>
        <v>1113</v>
      </c>
      <c r="K1766" s="5">
        <f>(Sheet1[[#This Row],[policy_end_date]]-Sheet1[[#This Row],[policy_start_date]])/365</f>
        <v>3.0493150684931507</v>
      </c>
      <c r="L1766" s="2" t="str">
        <f>IF(Sheet1[[#This Row],[coverage_amount]]&lt;300000,"Low",IF(Sheet1[[#This Row],[coverage_amount]]&lt;700000,"Medium","High"))</f>
        <v>Medium</v>
      </c>
      <c r="M1766" s="2" t="str">
        <f>IF(Sheet1[[#This Row],[annual_premium]]&lt;15000,"Low",IF(Sheet1[[#This Row],[annual_premium]]&lt;35000,"Medium","High"))</f>
        <v>Medium</v>
      </c>
      <c r="N1766" s="2">
        <f>YEAR(Sheet1[[#This Row],[policy_start_date]])</f>
        <v>2021</v>
      </c>
      <c r="O1766" s="2" t="str">
        <f>TEXT(Sheet1[[#This Row],[policy_start_date]],"mmm")</f>
        <v>Mar</v>
      </c>
      <c r="P1766" s="2" t="str">
        <f>"Q"&amp;ROUNDUP(MONTH(Sheet1[[#This Row],[policy_start_date]])/3,0)</f>
        <v>Q1</v>
      </c>
      <c r="Q1766" s="2">
        <f ca="1">DATEDIF(Sheet1[[#This Row],[policy_start_date]],TODAY(),"D")</f>
        <v>1970</v>
      </c>
      <c r="R1766" s="2">
        <f>YEAR(Sheet1[[#This Row],[policy_end_date]])</f>
        <v>2024</v>
      </c>
      <c r="S1766" s="2" t="str">
        <f>TEXT(Sheet1[[#This Row],[policy_end_date]],"mmm")</f>
        <v>Mar</v>
      </c>
      <c r="T1766" s="2" t="str">
        <f>IF(Sheet1[[#This Row],[status]]="Active","Active","Inactive")</f>
        <v>Inactive</v>
      </c>
      <c r="U1766" s="6">
        <f>Sheet1[[#This Row],[coverage_amount]]/Sheet1[[#This Row],[annual_premium]]</f>
        <v>21.40675490905635</v>
      </c>
    </row>
    <row r="1767" spans="1:21" x14ac:dyDescent="0.3">
      <c r="A1767" s="2" t="s">
        <v>3329</v>
      </c>
      <c r="B1767" s="2" t="s">
        <v>2830</v>
      </c>
      <c r="C1767" s="2" t="s">
        <v>27</v>
      </c>
      <c r="D1767" s="51">
        <v>381218.85</v>
      </c>
      <c r="E1767" s="51">
        <v>5112.17</v>
      </c>
      <c r="F1767" s="1">
        <v>44672</v>
      </c>
      <c r="G1767" s="1">
        <v>45533</v>
      </c>
      <c r="H1767" s="2" t="s">
        <v>461</v>
      </c>
      <c r="I1767" s="2" t="s">
        <v>29</v>
      </c>
      <c r="J1767">
        <f>Sheet1[[#This Row],[policy_end_date]]-Sheet1[[#This Row],[policy_start_date]]</f>
        <v>861</v>
      </c>
      <c r="K1767" s="5">
        <f>(Sheet1[[#This Row],[policy_end_date]]-Sheet1[[#This Row],[policy_start_date]])/365</f>
        <v>2.3589041095890413</v>
      </c>
      <c r="L1767" s="2" t="str">
        <f>IF(Sheet1[[#This Row],[coverage_amount]]&lt;300000,"Low",IF(Sheet1[[#This Row],[coverage_amount]]&lt;700000,"Medium","High"))</f>
        <v>Medium</v>
      </c>
      <c r="M1767" s="2" t="str">
        <f>IF(Sheet1[[#This Row],[annual_premium]]&lt;15000,"Low",IF(Sheet1[[#This Row],[annual_premium]]&lt;35000,"Medium","High"))</f>
        <v>Low</v>
      </c>
      <c r="N1767" s="2">
        <f>YEAR(Sheet1[[#This Row],[policy_start_date]])</f>
        <v>2022</v>
      </c>
      <c r="O1767" s="2" t="str">
        <f>TEXT(Sheet1[[#This Row],[policy_start_date]],"mmm")</f>
        <v>Apr</v>
      </c>
      <c r="P1767" s="2" t="str">
        <f>"Q"&amp;ROUNDUP(MONTH(Sheet1[[#This Row],[policy_start_date]])/3,0)</f>
        <v>Q2</v>
      </c>
      <c r="Q1767" s="2">
        <f ca="1">DATEDIF(Sheet1[[#This Row],[policy_start_date]],TODAY(),"D")</f>
        <v>1560</v>
      </c>
      <c r="R1767" s="2">
        <f>YEAR(Sheet1[[#This Row],[policy_end_date]])</f>
        <v>2024</v>
      </c>
      <c r="S1767" s="2" t="str">
        <f>TEXT(Sheet1[[#This Row],[policy_end_date]],"mmm")</f>
        <v>Aug</v>
      </c>
      <c r="T1767" s="2" t="str">
        <f>IF(Sheet1[[#This Row],[status]]="Active","Active","Inactive")</f>
        <v>Inactive</v>
      </c>
      <c r="U1767" s="6">
        <f>Sheet1[[#This Row],[coverage_amount]]/Sheet1[[#This Row],[annual_premium]]</f>
        <v>74.570847604833162</v>
      </c>
    </row>
    <row r="1768" spans="1:21" x14ac:dyDescent="0.3">
      <c r="A1768" s="2" t="s">
        <v>3330</v>
      </c>
      <c r="B1768" s="2" t="s">
        <v>3160</v>
      </c>
      <c r="C1768" s="2" t="s">
        <v>11</v>
      </c>
      <c r="D1768" s="51">
        <v>552683.11</v>
      </c>
      <c r="E1768" s="51">
        <v>30841.46</v>
      </c>
      <c r="F1768" s="1">
        <v>45401</v>
      </c>
      <c r="G1768" s="1">
        <v>45482</v>
      </c>
      <c r="H1768" s="2" t="s">
        <v>614</v>
      </c>
      <c r="I1768" s="2" t="s">
        <v>18</v>
      </c>
      <c r="J1768">
        <f>Sheet1[[#This Row],[policy_end_date]]-Sheet1[[#This Row],[policy_start_date]]</f>
        <v>81</v>
      </c>
      <c r="K1768" s="5">
        <f>(Sheet1[[#This Row],[policy_end_date]]-Sheet1[[#This Row],[policy_start_date]])/365</f>
        <v>0.22191780821917809</v>
      </c>
      <c r="L1768" s="2" t="str">
        <f>IF(Sheet1[[#This Row],[coverage_amount]]&lt;300000,"Low",IF(Sheet1[[#This Row],[coverage_amount]]&lt;700000,"Medium","High"))</f>
        <v>Medium</v>
      </c>
      <c r="M1768" s="2" t="str">
        <f>IF(Sheet1[[#This Row],[annual_premium]]&lt;15000,"Low",IF(Sheet1[[#This Row],[annual_premium]]&lt;35000,"Medium","High"))</f>
        <v>Medium</v>
      </c>
      <c r="N1768" s="2">
        <f>YEAR(Sheet1[[#This Row],[policy_start_date]])</f>
        <v>2024</v>
      </c>
      <c r="O1768" s="2" t="str">
        <f>TEXT(Sheet1[[#This Row],[policy_start_date]],"mmm")</f>
        <v>Apr</v>
      </c>
      <c r="P1768" s="2" t="str">
        <f>"Q"&amp;ROUNDUP(MONTH(Sheet1[[#This Row],[policy_start_date]])/3,0)</f>
        <v>Q2</v>
      </c>
      <c r="Q1768" s="2">
        <f ca="1">DATEDIF(Sheet1[[#This Row],[policy_start_date]],TODAY(),"D")</f>
        <v>831</v>
      </c>
      <c r="R1768" s="2">
        <f>YEAR(Sheet1[[#This Row],[policy_end_date]])</f>
        <v>2024</v>
      </c>
      <c r="S1768" s="2" t="str">
        <f>TEXT(Sheet1[[#This Row],[policy_end_date]],"mmm")</f>
        <v>Jul</v>
      </c>
      <c r="T1768" s="2" t="str">
        <f>IF(Sheet1[[#This Row],[status]]="Active","Active","Inactive")</f>
        <v>Inactive</v>
      </c>
      <c r="U1768" s="6">
        <f>Sheet1[[#This Row],[coverage_amount]]/Sheet1[[#This Row],[annual_premium]]</f>
        <v>17.920134455372736</v>
      </c>
    </row>
    <row r="1769" spans="1:21" x14ac:dyDescent="0.3">
      <c r="A1769" s="2" t="s">
        <v>3331</v>
      </c>
      <c r="B1769" s="2" t="s">
        <v>3332</v>
      </c>
      <c r="C1769" s="2" t="s">
        <v>27</v>
      </c>
      <c r="D1769" s="51">
        <v>104955.99</v>
      </c>
      <c r="E1769" s="51">
        <v>36638.239999999998</v>
      </c>
      <c r="F1769" s="1">
        <v>44635</v>
      </c>
      <c r="G1769" s="1">
        <v>44707</v>
      </c>
      <c r="H1769" s="2" t="s">
        <v>490</v>
      </c>
      <c r="I1769" s="2" t="s">
        <v>18</v>
      </c>
      <c r="J1769">
        <f>Sheet1[[#This Row],[policy_end_date]]-Sheet1[[#This Row],[policy_start_date]]</f>
        <v>72</v>
      </c>
      <c r="K1769" s="5">
        <f>(Sheet1[[#This Row],[policy_end_date]]-Sheet1[[#This Row],[policy_start_date]])/365</f>
        <v>0.19726027397260273</v>
      </c>
      <c r="L1769" s="2" t="str">
        <f>IF(Sheet1[[#This Row],[coverage_amount]]&lt;300000,"Low",IF(Sheet1[[#This Row],[coverage_amount]]&lt;700000,"Medium","High"))</f>
        <v>Low</v>
      </c>
      <c r="M1769" s="2" t="str">
        <f>IF(Sheet1[[#This Row],[annual_premium]]&lt;15000,"Low",IF(Sheet1[[#This Row],[annual_premium]]&lt;35000,"Medium","High"))</f>
        <v>High</v>
      </c>
      <c r="N1769" s="2">
        <f>YEAR(Sheet1[[#This Row],[policy_start_date]])</f>
        <v>2022</v>
      </c>
      <c r="O1769" s="2" t="str">
        <f>TEXT(Sheet1[[#This Row],[policy_start_date]],"mmm")</f>
        <v>Mar</v>
      </c>
      <c r="P1769" s="2" t="str">
        <f>"Q"&amp;ROUNDUP(MONTH(Sheet1[[#This Row],[policy_start_date]])/3,0)</f>
        <v>Q1</v>
      </c>
      <c r="Q1769" s="2">
        <f ca="1">DATEDIF(Sheet1[[#This Row],[policy_start_date]],TODAY(),"D")</f>
        <v>1597</v>
      </c>
      <c r="R1769" s="2">
        <f>YEAR(Sheet1[[#This Row],[policy_end_date]])</f>
        <v>2022</v>
      </c>
      <c r="S1769" s="2" t="str">
        <f>TEXT(Sheet1[[#This Row],[policy_end_date]],"mmm")</f>
        <v>May</v>
      </c>
      <c r="T1769" s="2" t="str">
        <f>IF(Sheet1[[#This Row],[status]]="Active","Active","Inactive")</f>
        <v>Inactive</v>
      </c>
      <c r="U1769" s="6">
        <f>Sheet1[[#This Row],[coverage_amount]]/Sheet1[[#This Row],[annual_premium]]</f>
        <v>2.8646569813397154</v>
      </c>
    </row>
    <row r="1770" spans="1:21" x14ac:dyDescent="0.3">
      <c r="A1770" s="2" t="s">
        <v>3333</v>
      </c>
      <c r="B1770" s="2" t="s">
        <v>1892</v>
      </c>
      <c r="C1770" s="2" t="s">
        <v>27</v>
      </c>
      <c r="D1770" s="51">
        <v>600980.23</v>
      </c>
      <c r="E1770" s="51">
        <v>47498.55</v>
      </c>
      <c r="F1770" s="1">
        <v>45298</v>
      </c>
      <c r="G1770" s="1">
        <v>45757</v>
      </c>
      <c r="H1770" s="2" t="s">
        <v>1183</v>
      </c>
      <c r="I1770" s="2" t="s">
        <v>29</v>
      </c>
      <c r="J1770">
        <f>Sheet1[[#This Row],[policy_end_date]]-Sheet1[[#This Row],[policy_start_date]]</f>
        <v>459</v>
      </c>
      <c r="K1770" s="5">
        <f>(Sheet1[[#This Row],[policy_end_date]]-Sheet1[[#This Row],[policy_start_date]])/365</f>
        <v>1.2575342465753425</v>
      </c>
      <c r="L1770" s="2" t="str">
        <f>IF(Sheet1[[#This Row],[coverage_amount]]&lt;300000,"Low",IF(Sheet1[[#This Row],[coverage_amount]]&lt;700000,"Medium","High"))</f>
        <v>Medium</v>
      </c>
      <c r="M1770" s="2" t="str">
        <f>IF(Sheet1[[#This Row],[annual_premium]]&lt;15000,"Low",IF(Sheet1[[#This Row],[annual_premium]]&lt;35000,"Medium","High"))</f>
        <v>High</v>
      </c>
      <c r="N1770" s="2">
        <f>YEAR(Sheet1[[#This Row],[policy_start_date]])</f>
        <v>2024</v>
      </c>
      <c r="O1770" s="2" t="str">
        <f>TEXT(Sheet1[[#This Row],[policy_start_date]],"mmm")</f>
        <v>Jan</v>
      </c>
      <c r="P1770" s="2" t="str">
        <f>"Q"&amp;ROUNDUP(MONTH(Sheet1[[#This Row],[policy_start_date]])/3,0)</f>
        <v>Q1</v>
      </c>
      <c r="Q1770" s="2">
        <f ca="1">DATEDIF(Sheet1[[#This Row],[policy_start_date]],TODAY(),"D")</f>
        <v>934</v>
      </c>
      <c r="R1770" s="2">
        <f>YEAR(Sheet1[[#This Row],[policy_end_date]])</f>
        <v>2025</v>
      </c>
      <c r="S1770" s="2" t="str">
        <f>TEXT(Sheet1[[#This Row],[policy_end_date]],"mmm")</f>
        <v>Apr</v>
      </c>
      <c r="T1770" s="2" t="str">
        <f>IF(Sheet1[[#This Row],[status]]="Active","Active","Inactive")</f>
        <v>Inactive</v>
      </c>
      <c r="U1770" s="6">
        <f>Sheet1[[#This Row],[coverage_amount]]/Sheet1[[#This Row],[annual_premium]]</f>
        <v>12.652601605733226</v>
      </c>
    </row>
    <row r="1771" spans="1:21" x14ac:dyDescent="0.3">
      <c r="A1771" s="2" t="s">
        <v>3334</v>
      </c>
      <c r="B1771" s="2" t="s">
        <v>3000</v>
      </c>
      <c r="C1771" s="2" t="s">
        <v>35</v>
      </c>
      <c r="D1771" s="51">
        <v>234973.93</v>
      </c>
      <c r="E1771" s="51">
        <v>25081.06</v>
      </c>
      <c r="F1771" s="1">
        <v>44614</v>
      </c>
      <c r="G1771" s="1">
        <v>45166</v>
      </c>
      <c r="H1771" s="2" t="s">
        <v>713</v>
      </c>
      <c r="I1771" s="2" t="s">
        <v>13</v>
      </c>
      <c r="J1771">
        <f>Sheet1[[#This Row],[policy_end_date]]-Sheet1[[#This Row],[policy_start_date]]</f>
        <v>552</v>
      </c>
      <c r="K1771" s="5">
        <f>(Sheet1[[#This Row],[policy_end_date]]-Sheet1[[#This Row],[policy_start_date]])/365</f>
        <v>1.5123287671232877</v>
      </c>
      <c r="L1771" s="2" t="str">
        <f>IF(Sheet1[[#This Row],[coverage_amount]]&lt;300000,"Low",IF(Sheet1[[#This Row],[coverage_amount]]&lt;700000,"Medium","High"))</f>
        <v>Low</v>
      </c>
      <c r="M1771" s="2" t="str">
        <f>IF(Sheet1[[#This Row],[annual_premium]]&lt;15000,"Low",IF(Sheet1[[#This Row],[annual_premium]]&lt;35000,"Medium","High"))</f>
        <v>Medium</v>
      </c>
      <c r="N1771" s="2">
        <f>YEAR(Sheet1[[#This Row],[policy_start_date]])</f>
        <v>2022</v>
      </c>
      <c r="O1771" s="2" t="str">
        <f>TEXT(Sheet1[[#This Row],[policy_start_date]],"mmm")</f>
        <v>Feb</v>
      </c>
      <c r="P1771" s="2" t="str">
        <f>"Q"&amp;ROUNDUP(MONTH(Sheet1[[#This Row],[policy_start_date]])/3,0)</f>
        <v>Q1</v>
      </c>
      <c r="Q1771" s="2">
        <f ca="1">DATEDIF(Sheet1[[#This Row],[policy_start_date]],TODAY(),"D")</f>
        <v>1618</v>
      </c>
      <c r="R1771" s="2">
        <f>YEAR(Sheet1[[#This Row],[policy_end_date]])</f>
        <v>2023</v>
      </c>
      <c r="S1771" s="2" t="str">
        <f>TEXT(Sheet1[[#This Row],[policy_end_date]],"mmm")</f>
        <v>Aug</v>
      </c>
      <c r="T1771" s="2" t="str">
        <f>IF(Sheet1[[#This Row],[status]]="Active","Active","Inactive")</f>
        <v>Active</v>
      </c>
      <c r="U1771" s="6">
        <f>Sheet1[[#This Row],[coverage_amount]]/Sheet1[[#This Row],[annual_premium]]</f>
        <v>9.368580514539655</v>
      </c>
    </row>
    <row r="1772" spans="1:21" x14ac:dyDescent="0.3">
      <c r="A1772" s="2" t="s">
        <v>3335</v>
      </c>
      <c r="B1772" s="2" t="s">
        <v>2553</v>
      </c>
      <c r="C1772" s="2" t="s">
        <v>27</v>
      </c>
      <c r="D1772" s="51">
        <v>891450.58</v>
      </c>
      <c r="E1772" s="51">
        <v>46763.040000000001</v>
      </c>
      <c r="F1772" s="1">
        <v>44660</v>
      </c>
      <c r="G1772" s="1">
        <v>45135</v>
      </c>
      <c r="H1772" s="2" t="s">
        <v>851</v>
      </c>
      <c r="I1772" s="2" t="s">
        <v>29</v>
      </c>
      <c r="J1772">
        <f>Sheet1[[#This Row],[policy_end_date]]-Sheet1[[#This Row],[policy_start_date]]</f>
        <v>475</v>
      </c>
      <c r="K1772" s="5">
        <f>(Sheet1[[#This Row],[policy_end_date]]-Sheet1[[#This Row],[policy_start_date]])/365</f>
        <v>1.3013698630136987</v>
      </c>
      <c r="L1772" s="2" t="str">
        <f>IF(Sheet1[[#This Row],[coverage_amount]]&lt;300000,"Low",IF(Sheet1[[#This Row],[coverage_amount]]&lt;700000,"Medium","High"))</f>
        <v>High</v>
      </c>
      <c r="M1772" s="2" t="str">
        <f>IF(Sheet1[[#This Row],[annual_premium]]&lt;15000,"Low",IF(Sheet1[[#This Row],[annual_premium]]&lt;35000,"Medium","High"))</f>
        <v>High</v>
      </c>
      <c r="N1772" s="2">
        <f>YEAR(Sheet1[[#This Row],[policy_start_date]])</f>
        <v>2022</v>
      </c>
      <c r="O1772" s="2" t="str">
        <f>TEXT(Sheet1[[#This Row],[policy_start_date]],"mmm")</f>
        <v>Apr</v>
      </c>
      <c r="P1772" s="2" t="str">
        <f>"Q"&amp;ROUNDUP(MONTH(Sheet1[[#This Row],[policy_start_date]])/3,0)</f>
        <v>Q2</v>
      </c>
      <c r="Q1772" s="2">
        <f ca="1">DATEDIF(Sheet1[[#This Row],[policy_start_date]],TODAY(),"D")</f>
        <v>1572</v>
      </c>
      <c r="R1772" s="2">
        <f>YEAR(Sheet1[[#This Row],[policy_end_date]])</f>
        <v>2023</v>
      </c>
      <c r="S1772" s="2" t="str">
        <f>TEXT(Sheet1[[#This Row],[policy_end_date]],"mmm")</f>
        <v>Jul</v>
      </c>
      <c r="T1772" s="2" t="str">
        <f>IF(Sheet1[[#This Row],[status]]="Active","Active","Inactive")</f>
        <v>Inactive</v>
      </c>
      <c r="U1772" s="6">
        <f>Sheet1[[#This Row],[coverage_amount]]/Sheet1[[#This Row],[annual_premium]]</f>
        <v>19.063144312260281</v>
      </c>
    </row>
    <row r="1773" spans="1:21" x14ac:dyDescent="0.3">
      <c r="A1773" s="2" t="s">
        <v>3336</v>
      </c>
      <c r="B1773" s="2" t="s">
        <v>2685</v>
      </c>
      <c r="C1773" s="2" t="s">
        <v>16</v>
      </c>
      <c r="D1773" s="51">
        <v>773534.83</v>
      </c>
      <c r="E1773" s="51">
        <v>37861.64</v>
      </c>
      <c r="F1773" s="1">
        <v>45026</v>
      </c>
      <c r="G1773" s="1">
        <v>45101</v>
      </c>
      <c r="H1773" s="2" t="s">
        <v>263</v>
      </c>
      <c r="I1773" s="2" t="s">
        <v>13</v>
      </c>
      <c r="J1773">
        <f>Sheet1[[#This Row],[policy_end_date]]-Sheet1[[#This Row],[policy_start_date]]</f>
        <v>75</v>
      </c>
      <c r="K1773" s="5">
        <f>(Sheet1[[#This Row],[policy_end_date]]-Sheet1[[#This Row],[policy_start_date]])/365</f>
        <v>0.20547945205479451</v>
      </c>
      <c r="L1773" s="2" t="str">
        <f>IF(Sheet1[[#This Row],[coverage_amount]]&lt;300000,"Low",IF(Sheet1[[#This Row],[coverage_amount]]&lt;700000,"Medium","High"))</f>
        <v>High</v>
      </c>
      <c r="M1773" s="2" t="str">
        <f>IF(Sheet1[[#This Row],[annual_premium]]&lt;15000,"Low",IF(Sheet1[[#This Row],[annual_premium]]&lt;35000,"Medium","High"))</f>
        <v>High</v>
      </c>
      <c r="N1773" s="2">
        <f>YEAR(Sheet1[[#This Row],[policy_start_date]])</f>
        <v>2023</v>
      </c>
      <c r="O1773" s="2" t="str">
        <f>TEXT(Sheet1[[#This Row],[policy_start_date]],"mmm")</f>
        <v>Apr</v>
      </c>
      <c r="P1773" s="2" t="str">
        <f>"Q"&amp;ROUNDUP(MONTH(Sheet1[[#This Row],[policy_start_date]])/3,0)</f>
        <v>Q2</v>
      </c>
      <c r="Q1773" s="2">
        <f ca="1">DATEDIF(Sheet1[[#This Row],[policy_start_date]],TODAY(),"D")</f>
        <v>1206</v>
      </c>
      <c r="R1773" s="2">
        <f>YEAR(Sheet1[[#This Row],[policy_end_date]])</f>
        <v>2023</v>
      </c>
      <c r="S1773" s="2" t="str">
        <f>TEXT(Sheet1[[#This Row],[policy_end_date]],"mmm")</f>
        <v>Jun</v>
      </c>
      <c r="T1773" s="2" t="str">
        <f>IF(Sheet1[[#This Row],[status]]="Active","Active","Inactive")</f>
        <v>Active</v>
      </c>
      <c r="U1773" s="6">
        <f>Sheet1[[#This Row],[coverage_amount]]/Sheet1[[#This Row],[annual_premium]]</f>
        <v>20.430568512087696</v>
      </c>
    </row>
    <row r="1774" spans="1:21" x14ac:dyDescent="0.3">
      <c r="A1774" s="2" t="s">
        <v>3337</v>
      </c>
      <c r="B1774" s="2" t="s">
        <v>3095</v>
      </c>
      <c r="C1774" s="2" t="s">
        <v>16</v>
      </c>
      <c r="D1774" s="51">
        <v>130704.46</v>
      </c>
      <c r="E1774" s="51">
        <v>16357.83</v>
      </c>
      <c r="F1774" s="1">
        <v>44910</v>
      </c>
      <c r="G1774" s="1">
        <v>45062</v>
      </c>
      <c r="H1774" s="2" t="s">
        <v>698</v>
      </c>
      <c r="I1774" s="2" t="s">
        <v>29</v>
      </c>
      <c r="J1774">
        <f>Sheet1[[#This Row],[policy_end_date]]-Sheet1[[#This Row],[policy_start_date]]</f>
        <v>152</v>
      </c>
      <c r="K1774" s="5">
        <f>(Sheet1[[#This Row],[policy_end_date]]-Sheet1[[#This Row],[policy_start_date]])/365</f>
        <v>0.41643835616438357</v>
      </c>
      <c r="L1774" s="2" t="str">
        <f>IF(Sheet1[[#This Row],[coverage_amount]]&lt;300000,"Low",IF(Sheet1[[#This Row],[coverage_amount]]&lt;700000,"Medium","High"))</f>
        <v>Low</v>
      </c>
      <c r="M1774" s="2" t="str">
        <f>IF(Sheet1[[#This Row],[annual_premium]]&lt;15000,"Low",IF(Sheet1[[#This Row],[annual_premium]]&lt;35000,"Medium","High"))</f>
        <v>Medium</v>
      </c>
      <c r="N1774" s="2">
        <f>YEAR(Sheet1[[#This Row],[policy_start_date]])</f>
        <v>2022</v>
      </c>
      <c r="O1774" s="2" t="str">
        <f>TEXT(Sheet1[[#This Row],[policy_start_date]],"mmm")</f>
        <v>Dec</v>
      </c>
      <c r="P1774" s="2" t="str">
        <f>"Q"&amp;ROUNDUP(MONTH(Sheet1[[#This Row],[policy_start_date]])/3,0)</f>
        <v>Q4</v>
      </c>
      <c r="Q1774" s="2">
        <f ca="1">DATEDIF(Sheet1[[#This Row],[policy_start_date]],TODAY(),"D")</f>
        <v>1322</v>
      </c>
      <c r="R1774" s="2">
        <f>YEAR(Sheet1[[#This Row],[policy_end_date]])</f>
        <v>2023</v>
      </c>
      <c r="S1774" s="2" t="str">
        <f>TEXT(Sheet1[[#This Row],[policy_end_date]],"mmm")</f>
        <v>May</v>
      </c>
      <c r="T1774" s="2" t="str">
        <f>IF(Sheet1[[#This Row],[status]]="Active","Active","Inactive")</f>
        <v>Inactive</v>
      </c>
      <c r="U1774" s="6">
        <f>Sheet1[[#This Row],[coverage_amount]]/Sheet1[[#This Row],[annual_premium]]</f>
        <v>7.9903300132107988</v>
      </c>
    </row>
    <row r="1775" spans="1:21" x14ac:dyDescent="0.3">
      <c r="A1775" s="2" t="s">
        <v>3338</v>
      </c>
      <c r="B1775" s="2" t="s">
        <v>2875</v>
      </c>
      <c r="C1775" s="2" t="s">
        <v>11</v>
      </c>
      <c r="D1775" s="51">
        <v>728685.18</v>
      </c>
      <c r="E1775" s="51">
        <v>33209.11</v>
      </c>
      <c r="F1775" s="1">
        <v>44433</v>
      </c>
      <c r="G1775" s="1">
        <v>45115</v>
      </c>
      <c r="H1775" s="2" t="s">
        <v>49</v>
      </c>
      <c r="I1775" s="2" t="s">
        <v>29</v>
      </c>
      <c r="J1775">
        <f>Sheet1[[#This Row],[policy_end_date]]-Sheet1[[#This Row],[policy_start_date]]</f>
        <v>682</v>
      </c>
      <c r="K1775" s="5">
        <f>(Sheet1[[#This Row],[policy_end_date]]-Sheet1[[#This Row],[policy_start_date]])/365</f>
        <v>1.8684931506849316</v>
      </c>
      <c r="L1775" s="2" t="str">
        <f>IF(Sheet1[[#This Row],[coverage_amount]]&lt;300000,"Low",IF(Sheet1[[#This Row],[coverage_amount]]&lt;700000,"Medium","High"))</f>
        <v>High</v>
      </c>
      <c r="M1775" s="2" t="str">
        <f>IF(Sheet1[[#This Row],[annual_premium]]&lt;15000,"Low",IF(Sheet1[[#This Row],[annual_premium]]&lt;35000,"Medium","High"))</f>
        <v>Medium</v>
      </c>
      <c r="N1775" s="2">
        <f>YEAR(Sheet1[[#This Row],[policy_start_date]])</f>
        <v>2021</v>
      </c>
      <c r="O1775" s="2" t="str">
        <f>TEXT(Sheet1[[#This Row],[policy_start_date]],"mmm")</f>
        <v>Aug</v>
      </c>
      <c r="P1775" s="2" t="str">
        <f>"Q"&amp;ROUNDUP(MONTH(Sheet1[[#This Row],[policy_start_date]])/3,0)</f>
        <v>Q3</v>
      </c>
      <c r="Q1775" s="2">
        <f ca="1">DATEDIF(Sheet1[[#This Row],[policy_start_date]],TODAY(),"D")</f>
        <v>1799</v>
      </c>
      <c r="R1775" s="2">
        <f>YEAR(Sheet1[[#This Row],[policy_end_date]])</f>
        <v>2023</v>
      </c>
      <c r="S1775" s="2" t="str">
        <f>TEXT(Sheet1[[#This Row],[policy_end_date]],"mmm")</f>
        <v>Jul</v>
      </c>
      <c r="T1775" s="2" t="str">
        <f>IF(Sheet1[[#This Row],[status]]="Active","Active","Inactive")</f>
        <v>Inactive</v>
      </c>
      <c r="U1775" s="6">
        <f>Sheet1[[#This Row],[coverage_amount]]/Sheet1[[#This Row],[annual_premium]]</f>
        <v>21.942327873285375</v>
      </c>
    </row>
    <row r="1776" spans="1:21" x14ac:dyDescent="0.3">
      <c r="A1776" s="2" t="s">
        <v>3339</v>
      </c>
      <c r="B1776" s="2" t="s">
        <v>3340</v>
      </c>
      <c r="C1776" s="2" t="s">
        <v>27</v>
      </c>
      <c r="D1776" s="51">
        <v>508572.13</v>
      </c>
      <c r="E1776" s="51">
        <v>39035.81</v>
      </c>
      <c r="F1776" s="1">
        <v>45215</v>
      </c>
      <c r="G1776" s="1">
        <v>45340</v>
      </c>
      <c r="H1776" s="2" t="s">
        <v>365</v>
      </c>
      <c r="I1776" s="2" t="s">
        <v>18</v>
      </c>
      <c r="J1776">
        <f>Sheet1[[#This Row],[policy_end_date]]-Sheet1[[#This Row],[policy_start_date]]</f>
        <v>125</v>
      </c>
      <c r="K1776" s="5">
        <f>(Sheet1[[#This Row],[policy_end_date]]-Sheet1[[#This Row],[policy_start_date]])/365</f>
        <v>0.34246575342465752</v>
      </c>
      <c r="L1776" s="2" t="str">
        <f>IF(Sheet1[[#This Row],[coverage_amount]]&lt;300000,"Low",IF(Sheet1[[#This Row],[coverage_amount]]&lt;700000,"Medium","High"))</f>
        <v>Medium</v>
      </c>
      <c r="M1776" s="2" t="str">
        <f>IF(Sheet1[[#This Row],[annual_premium]]&lt;15000,"Low",IF(Sheet1[[#This Row],[annual_premium]]&lt;35000,"Medium","High"))</f>
        <v>High</v>
      </c>
      <c r="N1776" s="2">
        <f>YEAR(Sheet1[[#This Row],[policy_start_date]])</f>
        <v>2023</v>
      </c>
      <c r="O1776" s="2" t="str">
        <f>TEXT(Sheet1[[#This Row],[policy_start_date]],"mmm")</f>
        <v>Oct</v>
      </c>
      <c r="P1776" s="2" t="str">
        <f>"Q"&amp;ROUNDUP(MONTH(Sheet1[[#This Row],[policy_start_date]])/3,0)</f>
        <v>Q4</v>
      </c>
      <c r="Q1776" s="2">
        <f ca="1">DATEDIF(Sheet1[[#This Row],[policy_start_date]],TODAY(),"D")</f>
        <v>1017</v>
      </c>
      <c r="R1776" s="2">
        <f>YEAR(Sheet1[[#This Row],[policy_end_date]])</f>
        <v>2024</v>
      </c>
      <c r="S1776" s="2" t="str">
        <f>TEXT(Sheet1[[#This Row],[policy_end_date]],"mmm")</f>
        <v>Feb</v>
      </c>
      <c r="T1776" s="2" t="str">
        <f>IF(Sheet1[[#This Row],[status]]="Active","Active","Inactive")</f>
        <v>Inactive</v>
      </c>
      <c r="U1776" s="6">
        <f>Sheet1[[#This Row],[coverage_amount]]/Sheet1[[#This Row],[annual_premium]]</f>
        <v>13.028348329392935</v>
      </c>
    </row>
    <row r="1777" spans="1:21" x14ac:dyDescent="0.3">
      <c r="A1777" s="2" t="s">
        <v>3341</v>
      </c>
      <c r="B1777" s="2" t="s">
        <v>548</v>
      </c>
      <c r="C1777" s="2" t="s">
        <v>11</v>
      </c>
      <c r="D1777" s="51">
        <v>917782.38</v>
      </c>
      <c r="E1777" s="51">
        <v>11504.1</v>
      </c>
      <c r="F1777" s="1">
        <v>44254</v>
      </c>
      <c r="G1777" s="1">
        <v>44553</v>
      </c>
      <c r="H1777" s="2" t="s">
        <v>3342</v>
      </c>
      <c r="I1777" s="2" t="s">
        <v>18</v>
      </c>
      <c r="J1777">
        <f>Sheet1[[#This Row],[policy_end_date]]-Sheet1[[#This Row],[policy_start_date]]</f>
        <v>299</v>
      </c>
      <c r="K1777" s="5">
        <f>(Sheet1[[#This Row],[policy_end_date]]-Sheet1[[#This Row],[policy_start_date]])/365</f>
        <v>0.81917808219178079</v>
      </c>
      <c r="L1777" s="2" t="str">
        <f>IF(Sheet1[[#This Row],[coverage_amount]]&lt;300000,"Low",IF(Sheet1[[#This Row],[coverage_amount]]&lt;700000,"Medium","High"))</f>
        <v>High</v>
      </c>
      <c r="M1777" s="2" t="str">
        <f>IF(Sheet1[[#This Row],[annual_premium]]&lt;15000,"Low",IF(Sheet1[[#This Row],[annual_premium]]&lt;35000,"Medium","High"))</f>
        <v>Low</v>
      </c>
      <c r="N1777" s="2">
        <f>YEAR(Sheet1[[#This Row],[policy_start_date]])</f>
        <v>2021</v>
      </c>
      <c r="O1777" s="2" t="str">
        <f>TEXT(Sheet1[[#This Row],[policy_start_date]],"mmm")</f>
        <v>Feb</v>
      </c>
      <c r="P1777" s="2" t="str">
        <f>"Q"&amp;ROUNDUP(MONTH(Sheet1[[#This Row],[policy_start_date]])/3,0)</f>
        <v>Q1</v>
      </c>
      <c r="Q1777" s="2">
        <f ca="1">DATEDIF(Sheet1[[#This Row],[policy_start_date]],TODAY(),"D")</f>
        <v>1978</v>
      </c>
      <c r="R1777" s="2">
        <f>YEAR(Sheet1[[#This Row],[policy_end_date]])</f>
        <v>2021</v>
      </c>
      <c r="S1777" s="2" t="str">
        <f>TEXT(Sheet1[[#This Row],[policy_end_date]],"mmm")</f>
        <v>Dec</v>
      </c>
      <c r="T1777" s="2" t="str">
        <f>IF(Sheet1[[#This Row],[status]]="Active","Active","Inactive")</f>
        <v>Inactive</v>
      </c>
      <c r="U1777" s="6">
        <f>Sheet1[[#This Row],[coverage_amount]]/Sheet1[[#This Row],[annual_premium]]</f>
        <v>79.778720630036247</v>
      </c>
    </row>
    <row r="1778" spans="1:21" x14ac:dyDescent="0.3">
      <c r="A1778" s="2" t="s">
        <v>3343</v>
      </c>
      <c r="B1778" s="2" t="s">
        <v>3344</v>
      </c>
      <c r="C1778" s="2" t="s">
        <v>39</v>
      </c>
      <c r="D1778" s="51">
        <v>486062.1</v>
      </c>
      <c r="E1778" s="51">
        <v>5877.27</v>
      </c>
      <c r="F1778" s="1">
        <v>45461</v>
      </c>
      <c r="G1778" s="1">
        <v>45621</v>
      </c>
      <c r="H1778" s="2" t="s">
        <v>321</v>
      </c>
      <c r="I1778" s="2" t="s">
        <v>29</v>
      </c>
      <c r="J1778">
        <f>Sheet1[[#This Row],[policy_end_date]]-Sheet1[[#This Row],[policy_start_date]]</f>
        <v>160</v>
      </c>
      <c r="K1778" s="5">
        <f>(Sheet1[[#This Row],[policy_end_date]]-Sheet1[[#This Row],[policy_start_date]])/365</f>
        <v>0.43835616438356162</v>
      </c>
      <c r="L1778" s="2" t="str">
        <f>IF(Sheet1[[#This Row],[coverage_amount]]&lt;300000,"Low",IF(Sheet1[[#This Row],[coverage_amount]]&lt;700000,"Medium","High"))</f>
        <v>Medium</v>
      </c>
      <c r="M1778" s="2" t="str">
        <f>IF(Sheet1[[#This Row],[annual_premium]]&lt;15000,"Low",IF(Sheet1[[#This Row],[annual_premium]]&lt;35000,"Medium","High"))</f>
        <v>Low</v>
      </c>
      <c r="N1778" s="2">
        <f>YEAR(Sheet1[[#This Row],[policy_start_date]])</f>
        <v>2024</v>
      </c>
      <c r="O1778" s="2" t="str">
        <f>TEXT(Sheet1[[#This Row],[policy_start_date]],"mmm")</f>
        <v>Jun</v>
      </c>
      <c r="P1778" s="2" t="str">
        <f>"Q"&amp;ROUNDUP(MONTH(Sheet1[[#This Row],[policy_start_date]])/3,0)</f>
        <v>Q2</v>
      </c>
      <c r="Q1778" s="2">
        <f ca="1">DATEDIF(Sheet1[[#This Row],[policy_start_date]],TODAY(),"D")</f>
        <v>771</v>
      </c>
      <c r="R1778" s="2">
        <f>YEAR(Sheet1[[#This Row],[policy_end_date]])</f>
        <v>2024</v>
      </c>
      <c r="S1778" s="2" t="str">
        <f>TEXT(Sheet1[[#This Row],[policy_end_date]],"mmm")</f>
        <v>Nov</v>
      </c>
      <c r="T1778" s="2" t="str">
        <f>IF(Sheet1[[#This Row],[status]]="Active","Active","Inactive")</f>
        <v>Inactive</v>
      </c>
      <c r="U1778" s="6">
        <f>Sheet1[[#This Row],[coverage_amount]]/Sheet1[[#This Row],[annual_premium]]</f>
        <v>82.702019815322416</v>
      </c>
    </row>
    <row r="1779" spans="1:21" x14ac:dyDescent="0.3">
      <c r="A1779" s="2" t="s">
        <v>3345</v>
      </c>
      <c r="B1779" s="2" t="s">
        <v>1454</v>
      </c>
      <c r="C1779" s="2" t="s">
        <v>27</v>
      </c>
      <c r="D1779" s="51">
        <v>573890.41</v>
      </c>
      <c r="E1779" s="51">
        <v>39656.93</v>
      </c>
      <c r="F1779" s="1">
        <v>45485</v>
      </c>
      <c r="G1779" s="1">
        <v>45570</v>
      </c>
      <c r="H1779" s="2" t="s">
        <v>377</v>
      </c>
      <c r="I1779" s="2" t="s">
        <v>13</v>
      </c>
      <c r="J1779">
        <f>Sheet1[[#This Row],[policy_end_date]]-Sheet1[[#This Row],[policy_start_date]]</f>
        <v>85</v>
      </c>
      <c r="K1779" s="5">
        <f>(Sheet1[[#This Row],[policy_end_date]]-Sheet1[[#This Row],[policy_start_date]])/365</f>
        <v>0.23287671232876711</v>
      </c>
      <c r="L1779" s="2" t="str">
        <f>IF(Sheet1[[#This Row],[coverage_amount]]&lt;300000,"Low",IF(Sheet1[[#This Row],[coverage_amount]]&lt;700000,"Medium","High"))</f>
        <v>Medium</v>
      </c>
      <c r="M1779" s="2" t="str">
        <f>IF(Sheet1[[#This Row],[annual_premium]]&lt;15000,"Low",IF(Sheet1[[#This Row],[annual_premium]]&lt;35000,"Medium","High"))</f>
        <v>High</v>
      </c>
      <c r="N1779" s="2">
        <f>YEAR(Sheet1[[#This Row],[policy_start_date]])</f>
        <v>2024</v>
      </c>
      <c r="O1779" s="2" t="str">
        <f>TEXT(Sheet1[[#This Row],[policy_start_date]],"mmm")</f>
        <v>Jul</v>
      </c>
      <c r="P1779" s="2" t="str">
        <f>"Q"&amp;ROUNDUP(MONTH(Sheet1[[#This Row],[policy_start_date]])/3,0)</f>
        <v>Q3</v>
      </c>
      <c r="Q1779" s="2">
        <f ca="1">DATEDIF(Sheet1[[#This Row],[policy_start_date]],TODAY(),"D")</f>
        <v>747</v>
      </c>
      <c r="R1779" s="2">
        <f>YEAR(Sheet1[[#This Row],[policy_end_date]])</f>
        <v>2024</v>
      </c>
      <c r="S1779" s="2" t="str">
        <f>TEXT(Sheet1[[#This Row],[policy_end_date]],"mmm")</f>
        <v>Oct</v>
      </c>
      <c r="T1779" s="2" t="str">
        <f>IF(Sheet1[[#This Row],[status]]="Active","Active","Inactive")</f>
        <v>Active</v>
      </c>
      <c r="U1779" s="6">
        <f>Sheet1[[#This Row],[coverage_amount]]/Sheet1[[#This Row],[annual_premium]]</f>
        <v>14.471377638158073</v>
      </c>
    </row>
    <row r="1780" spans="1:21" x14ac:dyDescent="0.3">
      <c r="A1780" s="2" t="s">
        <v>3346</v>
      </c>
      <c r="B1780" s="2" t="s">
        <v>2722</v>
      </c>
      <c r="C1780" s="2" t="s">
        <v>16</v>
      </c>
      <c r="D1780" s="51">
        <v>726762.77</v>
      </c>
      <c r="E1780" s="51">
        <v>8432.7800000000007</v>
      </c>
      <c r="F1780" s="1">
        <v>45390</v>
      </c>
      <c r="G1780" s="1">
        <v>45841</v>
      </c>
      <c r="H1780" s="2" t="s">
        <v>477</v>
      </c>
      <c r="I1780" s="2" t="s">
        <v>18</v>
      </c>
      <c r="J1780">
        <f>Sheet1[[#This Row],[policy_end_date]]-Sheet1[[#This Row],[policy_start_date]]</f>
        <v>451</v>
      </c>
      <c r="K1780" s="5">
        <f>(Sheet1[[#This Row],[policy_end_date]]-Sheet1[[#This Row],[policy_start_date]])/365</f>
        <v>1.2356164383561643</v>
      </c>
      <c r="L1780" s="2" t="str">
        <f>IF(Sheet1[[#This Row],[coverage_amount]]&lt;300000,"Low",IF(Sheet1[[#This Row],[coverage_amount]]&lt;700000,"Medium","High"))</f>
        <v>High</v>
      </c>
      <c r="M1780" s="2" t="str">
        <f>IF(Sheet1[[#This Row],[annual_premium]]&lt;15000,"Low",IF(Sheet1[[#This Row],[annual_premium]]&lt;35000,"Medium","High"))</f>
        <v>Low</v>
      </c>
      <c r="N1780" s="2">
        <f>YEAR(Sheet1[[#This Row],[policy_start_date]])</f>
        <v>2024</v>
      </c>
      <c r="O1780" s="2" t="str">
        <f>TEXT(Sheet1[[#This Row],[policy_start_date]],"mmm")</f>
        <v>Apr</v>
      </c>
      <c r="P1780" s="2" t="str">
        <f>"Q"&amp;ROUNDUP(MONTH(Sheet1[[#This Row],[policy_start_date]])/3,0)</f>
        <v>Q2</v>
      </c>
      <c r="Q1780" s="2">
        <f ca="1">DATEDIF(Sheet1[[#This Row],[policy_start_date]],TODAY(),"D")</f>
        <v>842</v>
      </c>
      <c r="R1780" s="2">
        <f>YEAR(Sheet1[[#This Row],[policy_end_date]])</f>
        <v>2025</v>
      </c>
      <c r="S1780" s="2" t="str">
        <f>TEXT(Sheet1[[#This Row],[policy_end_date]],"mmm")</f>
        <v>Jul</v>
      </c>
      <c r="T1780" s="2" t="str">
        <f>IF(Sheet1[[#This Row],[status]]="Active","Active","Inactive")</f>
        <v>Inactive</v>
      </c>
      <c r="U1780" s="6">
        <f>Sheet1[[#This Row],[coverage_amount]]/Sheet1[[#This Row],[annual_premium]]</f>
        <v>86.183058255996244</v>
      </c>
    </row>
    <row r="1781" spans="1:21" x14ac:dyDescent="0.3">
      <c r="A1781" s="2" t="s">
        <v>3347</v>
      </c>
      <c r="B1781" s="2" t="s">
        <v>2358</v>
      </c>
      <c r="C1781" s="2" t="s">
        <v>16</v>
      </c>
      <c r="D1781" s="51">
        <v>924329.5</v>
      </c>
      <c r="E1781" s="51">
        <v>39338.300000000003</v>
      </c>
      <c r="F1781" s="1">
        <v>45367</v>
      </c>
      <c r="G1781" s="1">
        <v>45744</v>
      </c>
      <c r="H1781" s="2" t="s">
        <v>1363</v>
      </c>
      <c r="I1781" s="2" t="s">
        <v>13</v>
      </c>
      <c r="J1781">
        <f>Sheet1[[#This Row],[policy_end_date]]-Sheet1[[#This Row],[policy_start_date]]</f>
        <v>377</v>
      </c>
      <c r="K1781" s="5">
        <f>(Sheet1[[#This Row],[policy_end_date]]-Sheet1[[#This Row],[policy_start_date]])/365</f>
        <v>1.0328767123287672</v>
      </c>
      <c r="L1781" s="2" t="str">
        <f>IF(Sheet1[[#This Row],[coverage_amount]]&lt;300000,"Low",IF(Sheet1[[#This Row],[coverage_amount]]&lt;700000,"Medium","High"))</f>
        <v>High</v>
      </c>
      <c r="M1781" s="2" t="str">
        <f>IF(Sheet1[[#This Row],[annual_premium]]&lt;15000,"Low",IF(Sheet1[[#This Row],[annual_premium]]&lt;35000,"Medium","High"))</f>
        <v>High</v>
      </c>
      <c r="N1781" s="2">
        <f>YEAR(Sheet1[[#This Row],[policy_start_date]])</f>
        <v>2024</v>
      </c>
      <c r="O1781" s="2" t="str">
        <f>TEXT(Sheet1[[#This Row],[policy_start_date]],"mmm")</f>
        <v>Mar</v>
      </c>
      <c r="P1781" s="2" t="str">
        <f>"Q"&amp;ROUNDUP(MONTH(Sheet1[[#This Row],[policy_start_date]])/3,0)</f>
        <v>Q1</v>
      </c>
      <c r="Q1781" s="2">
        <f ca="1">DATEDIF(Sheet1[[#This Row],[policy_start_date]],TODAY(),"D")</f>
        <v>865</v>
      </c>
      <c r="R1781" s="2">
        <f>YEAR(Sheet1[[#This Row],[policy_end_date]])</f>
        <v>2025</v>
      </c>
      <c r="S1781" s="2" t="str">
        <f>TEXT(Sheet1[[#This Row],[policy_end_date]],"mmm")</f>
        <v>Mar</v>
      </c>
      <c r="T1781" s="2" t="str">
        <f>IF(Sheet1[[#This Row],[status]]="Active","Active","Inactive")</f>
        <v>Active</v>
      </c>
      <c r="U1781" s="6">
        <f>Sheet1[[#This Row],[coverage_amount]]/Sheet1[[#This Row],[annual_premium]]</f>
        <v>23.496935556442448</v>
      </c>
    </row>
    <row r="1782" spans="1:21" x14ac:dyDescent="0.3">
      <c r="A1782" s="2" t="s">
        <v>3348</v>
      </c>
      <c r="B1782" s="2" t="s">
        <v>3349</v>
      </c>
      <c r="C1782" s="2" t="s">
        <v>39</v>
      </c>
      <c r="D1782" s="51">
        <v>679925.39</v>
      </c>
      <c r="E1782" s="51">
        <v>45708.65</v>
      </c>
      <c r="F1782" s="1">
        <v>45496</v>
      </c>
      <c r="G1782" s="1">
        <v>45665</v>
      </c>
      <c r="H1782" s="2" t="s">
        <v>1167</v>
      </c>
      <c r="I1782" s="2" t="s">
        <v>29</v>
      </c>
      <c r="J1782">
        <f>Sheet1[[#This Row],[policy_end_date]]-Sheet1[[#This Row],[policy_start_date]]</f>
        <v>169</v>
      </c>
      <c r="K1782" s="5">
        <f>(Sheet1[[#This Row],[policy_end_date]]-Sheet1[[#This Row],[policy_start_date]])/365</f>
        <v>0.46301369863013697</v>
      </c>
      <c r="L1782" s="2" t="str">
        <f>IF(Sheet1[[#This Row],[coverage_amount]]&lt;300000,"Low",IF(Sheet1[[#This Row],[coverage_amount]]&lt;700000,"Medium","High"))</f>
        <v>Medium</v>
      </c>
      <c r="M1782" s="2" t="str">
        <f>IF(Sheet1[[#This Row],[annual_premium]]&lt;15000,"Low",IF(Sheet1[[#This Row],[annual_premium]]&lt;35000,"Medium","High"))</f>
        <v>High</v>
      </c>
      <c r="N1782" s="2">
        <f>YEAR(Sheet1[[#This Row],[policy_start_date]])</f>
        <v>2024</v>
      </c>
      <c r="O1782" s="2" t="str">
        <f>TEXT(Sheet1[[#This Row],[policy_start_date]],"mmm")</f>
        <v>Jul</v>
      </c>
      <c r="P1782" s="2" t="str">
        <f>"Q"&amp;ROUNDUP(MONTH(Sheet1[[#This Row],[policy_start_date]])/3,0)</f>
        <v>Q3</v>
      </c>
      <c r="Q1782" s="2">
        <f ca="1">DATEDIF(Sheet1[[#This Row],[policy_start_date]],TODAY(),"D")</f>
        <v>736</v>
      </c>
      <c r="R1782" s="2">
        <f>YEAR(Sheet1[[#This Row],[policy_end_date]])</f>
        <v>2025</v>
      </c>
      <c r="S1782" s="2" t="str">
        <f>TEXT(Sheet1[[#This Row],[policy_end_date]],"mmm")</f>
        <v>Jan</v>
      </c>
      <c r="T1782" s="2" t="str">
        <f>IF(Sheet1[[#This Row],[status]]="Active","Active","Inactive")</f>
        <v>Inactive</v>
      </c>
      <c r="U1782" s="6">
        <f>Sheet1[[#This Row],[coverage_amount]]/Sheet1[[#This Row],[annual_premium]]</f>
        <v>14.875201739714473</v>
      </c>
    </row>
    <row r="1783" spans="1:21" x14ac:dyDescent="0.3">
      <c r="A1783" s="2" t="s">
        <v>3350</v>
      </c>
      <c r="B1783" s="2" t="s">
        <v>1878</v>
      </c>
      <c r="C1783" s="2" t="s">
        <v>27</v>
      </c>
      <c r="D1783" s="51">
        <v>364073.53</v>
      </c>
      <c r="E1783" s="51">
        <v>29999.13</v>
      </c>
      <c r="F1783" s="1">
        <v>45169</v>
      </c>
      <c r="G1783" s="1">
        <v>45348</v>
      </c>
      <c r="H1783" s="2" t="s">
        <v>2905</v>
      </c>
      <c r="I1783" s="2" t="s">
        <v>18</v>
      </c>
      <c r="J1783">
        <f>Sheet1[[#This Row],[policy_end_date]]-Sheet1[[#This Row],[policy_start_date]]</f>
        <v>179</v>
      </c>
      <c r="K1783" s="5">
        <f>(Sheet1[[#This Row],[policy_end_date]]-Sheet1[[#This Row],[policy_start_date]])/365</f>
        <v>0.49041095890410957</v>
      </c>
      <c r="L1783" s="2" t="str">
        <f>IF(Sheet1[[#This Row],[coverage_amount]]&lt;300000,"Low",IF(Sheet1[[#This Row],[coverage_amount]]&lt;700000,"Medium","High"))</f>
        <v>Medium</v>
      </c>
      <c r="M1783" s="2" t="str">
        <f>IF(Sheet1[[#This Row],[annual_premium]]&lt;15000,"Low",IF(Sheet1[[#This Row],[annual_premium]]&lt;35000,"Medium","High"))</f>
        <v>Medium</v>
      </c>
      <c r="N1783" s="2">
        <f>YEAR(Sheet1[[#This Row],[policy_start_date]])</f>
        <v>2023</v>
      </c>
      <c r="O1783" s="2" t="str">
        <f>TEXT(Sheet1[[#This Row],[policy_start_date]],"mmm")</f>
        <v>Aug</v>
      </c>
      <c r="P1783" s="2" t="str">
        <f>"Q"&amp;ROUNDUP(MONTH(Sheet1[[#This Row],[policy_start_date]])/3,0)</f>
        <v>Q3</v>
      </c>
      <c r="Q1783" s="2">
        <f ca="1">DATEDIF(Sheet1[[#This Row],[policy_start_date]],TODAY(),"D")</f>
        <v>1063</v>
      </c>
      <c r="R1783" s="2">
        <f>YEAR(Sheet1[[#This Row],[policy_end_date]])</f>
        <v>2024</v>
      </c>
      <c r="S1783" s="2" t="str">
        <f>TEXT(Sheet1[[#This Row],[policy_end_date]],"mmm")</f>
        <v>Feb</v>
      </c>
      <c r="T1783" s="2" t="str">
        <f>IF(Sheet1[[#This Row],[status]]="Active","Active","Inactive")</f>
        <v>Inactive</v>
      </c>
      <c r="U1783" s="6">
        <f>Sheet1[[#This Row],[coverage_amount]]/Sheet1[[#This Row],[annual_premium]]</f>
        <v>12.136136281285491</v>
      </c>
    </row>
    <row r="1784" spans="1:21" x14ac:dyDescent="0.3">
      <c r="A1784" s="2" t="s">
        <v>3351</v>
      </c>
      <c r="B1784" s="2" t="s">
        <v>3352</v>
      </c>
      <c r="C1784" s="2" t="s">
        <v>16</v>
      </c>
      <c r="D1784" s="51">
        <v>925168.03</v>
      </c>
      <c r="E1784" s="51">
        <v>45915.38</v>
      </c>
      <c r="F1784" s="1">
        <v>45148</v>
      </c>
      <c r="G1784" s="1">
        <v>45672</v>
      </c>
      <c r="H1784" s="2" t="s">
        <v>2524</v>
      </c>
      <c r="I1784" s="2" t="s">
        <v>13</v>
      </c>
      <c r="J1784">
        <f>Sheet1[[#This Row],[policy_end_date]]-Sheet1[[#This Row],[policy_start_date]]</f>
        <v>524</v>
      </c>
      <c r="K1784" s="5">
        <f>(Sheet1[[#This Row],[policy_end_date]]-Sheet1[[#This Row],[policy_start_date]])/365</f>
        <v>1.4356164383561645</v>
      </c>
      <c r="L1784" s="2" t="str">
        <f>IF(Sheet1[[#This Row],[coverage_amount]]&lt;300000,"Low",IF(Sheet1[[#This Row],[coverage_amount]]&lt;700000,"Medium","High"))</f>
        <v>High</v>
      </c>
      <c r="M1784" s="2" t="str">
        <f>IF(Sheet1[[#This Row],[annual_premium]]&lt;15000,"Low",IF(Sheet1[[#This Row],[annual_premium]]&lt;35000,"Medium","High"))</f>
        <v>High</v>
      </c>
      <c r="N1784" s="2">
        <f>YEAR(Sheet1[[#This Row],[policy_start_date]])</f>
        <v>2023</v>
      </c>
      <c r="O1784" s="2" t="str">
        <f>TEXT(Sheet1[[#This Row],[policy_start_date]],"mmm")</f>
        <v>Aug</v>
      </c>
      <c r="P1784" s="2" t="str">
        <f>"Q"&amp;ROUNDUP(MONTH(Sheet1[[#This Row],[policy_start_date]])/3,0)</f>
        <v>Q3</v>
      </c>
      <c r="Q1784" s="2">
        <f ca="1">DATEDIF(Sheet1[[#This Row],[policy_start_date]],TODAY(),"D")</f>
        <v>1084</v>
      </c>
      <c r="R1784" s="2">
        <f>YEAR(Sheet1[[#This Row],[policy_end_date]])</f>
        <v>2025</v>
      </c>
      <c r="S1784" s="2" t="str">
        <f>TEXT(Sheet1[[#This Row],[policy_end_date]],"mmm")</f>
        <v>Jan</v>
      </c>
      <c r="T1784" s="2" t="str">
        <f>IF(Sheet1[[#This Row],[status]]="Active","Active","Inactive")</f>
        <v>Active</v>
      </c>
      <c r="U1784" s="6">
        <f>Sheet1[[#This Row],[coverage_amount]]/Sheet1[[#This Row],[annual_premium]]</f>
        <v>20.149414640584485</v>
      </c>
    </row>
    <row r="1785" spans="1:21" x14ac:dyDescent="0.3">
      <c r="A1785" s="2" t="s">
        <v>3353</v>
      </c>
      <c r="B1785" s="2" t="s">
        <v>3222</v>
      </c>
      <c r="C1785" s="2" t="s">
        <v>39</v>
      </c>
      <c r="D1785" s="51">
        <v>600773.35</v>
      </c>
      <c r="E1785" s="51">
        <v>21410.29</v>
      </c>
      <c r="F1785" s="1">
        <v>44368</v>
      </c>
      <c r="G1785" s="1">
        <v>44497</v>
      </c>
      <c r="H1785" s="2" t="s">
        <v>2524</v>
      </c>
      <c r="I1785" s="2" t="s">
        <v>13</v>
      </c>
      <c r="J1785">
        <f>Sheet1[[#This Row],[policy_end_date]]-Sheet1[[#This Row],[policy_start_date]]</f>
        <v>129</v>
      </c>
      <c r="K1785" s="5">
        <f>(Sheet1[[#This Row],[policy_end_date]]-Sheet1[[#This Row],[policy_start_date]])/365</f>
        <v>0.35342465753424657</v>
      </c>
      <c r="L1785" s="2" t="str">
        <f>IF(Sheet1[[#This Row],[coverage_amount]]&lt;300000,"Low",IF(Sheet1[[#This Row],[coverage_amount]]&lt;700000,"Medium","High"))</f>
        <v>Medium</v>
      </c>
      <c r="M1785" s="2" t="str">
        <f>IF(Sheet1[[#This Row],[annual_premium]]&lt;15000,"Low",IF(Sheet1[[#This Row],[annual_premium]]&lt;35000,"Medium","High"))</f>
        <v>Medium</v>
      </c>
      <c r="N1785" s="2">
        <f>YEAR(Sheet1[[#This Row],[policy_start_date]])</f>
        <v>2021</v>
      </c>
      <c r="O1785" s="2" t="str">
        <f>TEXT(Sheet1[[#This Row],[policy_start_date]],"mmm")</f>
        <v>Jun</v>
      </c>
      <c r="P1785" s="2" t="str">
        <f>"Q"&amp;ROUNDUP(MONTH(Sheet1[[#This Row],[policy_start_date]])/3,0)</f>
        <v>Q2</v>
      </c>
      <c r="Q1785" s="2">
        <f ca="1">DATEDIF(Sheet1[[#This Row],[policy_start_date]],TODAY(),"D")</f>
        <v>1864</v>
      </c>
      <c r="R1785" s="2">
        <f>YEAR(Sheet1[[#This Row],[policy_end_date]])</f>
        <v>2021</v>
      </c>
      <c r="S1785" s="2" t="str">
        <f>TEXT(Sheet1[[#This Row],[policy_end_date]],"mmm")</f>
        <v>Oct</v>
      </c>
      <c r="T1785" s="2" t="str">
        <f>IF(Sheet1[[#This Row],[status]]="Active","Active","Inactive")</f>
        <v>Active</v>
      </c>
      <c r="U1785" s="6">
        <f>Sheet1[[#This Row],[coverage_amount]]/Sheet1[[#This Row],[annual_premium]]</f>
        <v>28.0600286124102</v>
      </c>
    </row>
    <row r="1786" spans="1:21" x14ac:dyDescent="0.3">
      <c r="A1786" s="2" t="s">
        <v>3354</v>
      </c>
      <c r="B1786" s="2" t="s">
        <v>3355</v>
      </c>
      <c r="C1786" s="2" t="s">
        <v>39</v>
      </c>
      <c r="D1786" s="51">
        <v>177201.13</v>
      </c>
      <c r="E1786" s="51">
        <v>22924.84</v>
      </c>
      <c r="F1786" s="1">
        <v>44789</v>
      </c>
      <c r="G1786" s="1">
        <v>44946</v>
      </c>
      <c r="H1786" s="2" t="s">
        <v>851</v>
      </c>
      <c r="I1786" s="2" t="s">
        <v>29</v>
      </c>
      <c r="J1786">
        <f>Sheet1[[#This Row],[policy_end_date]]-Sheet1[[#This Row],[policy_start_date]]</f>
        <v>157</v>
      </c>
      <c r="K1786" s="5">
        <f>(Sheet1[[#This Row],[policy_end_date]]-Sheet1[[#This Row],[policy_start_date]])/365</f>
        <v>0.43013698630136987</v>
      </c>
      <c r="L1786" s="2" t="str">
        <f>IF(Sheet1[[#This Row],[coverage_amount]]&lt;300000,"Low",IF(Sheet1[[#This Row],[coverage_amount]]&lt;700000,"Medium","High"))</f>
        <v>Low</v>
      </c>
      <c r="M1786" s="2" t="str">
        <f>IF(Sheet1[[#This Row],[annual_premium]]&lt;15000,"Low",IF(Sheet1[[#This Row],[annual_premium]]&lt;35000,"Medium","High"))</f>
        <v>Medium</v>
      </c>
      <c r="N1786" s="2">
        <f>YEAR(Sheet1[[#This Row],[policy_start_date]])</f>
        <v>2022</v>
      </c>
      <c r="O1786" s="2" t="str">
        <f>TEXT(Sheet1[[#This Row],[policy_start_date]],"mmm")</f>
        <v>Aug</v>
      </c>
      <c r="P1786" s="2" t="str">
        <f>"Q"&amp;ROUNDUP(MONTH(Sheet1[[#This Row],[policy_start_date]])/3,0)</f>
        <v>Q3</v>
      </c>
      <c r="Q1786" s="2">
        <f ca="1">DATEDIF(Sheet1[[#This Row],[policy_start_date]],TODAY(),"D")</f>
        <v>1443</v>
      </c>
      <c r="R1786" s="2">
        <f>YEAR(Sheet1[[#This Row],[policy_end_date]])</f>
        <v>2023</v>
      </c>
      <c r="S1786" s="2" t="str">
        <f>TEXT(Sheet1[[#This Row],[policy_end_date]],"mmm")</f>
        <v>Jan</v>
      </c>
      <c r="T1786" s="2" t="str">
        <f>IF(Sheet1[[#This Row],[status]]="Active","Active","Inactive")</f>
        <v>Inactive</v>
      </c>
      <c r="U1786" s="6">
        <f>Sheet1[[#This Row],[coverage_amount]]/Sheet1[[#This Row],[annual_premium]]</f>
        <v>7.7296561284615288</v>
      </c>
    </row>
    <row r="1787" spans="1:21" x14ac:dyDescent="0.3">
      <c r="A1787" s="2" t="s">
        <v>3356</v>
      </c>
      <c r="B1787" s="2" t="s">
        <v>1718</v>
      </c>
      <c r="C1787" s="2" t="s">
        <v>27</v>
      </c>
      <c r="D1787" s="51">
        <v>146761.20000000001</v>
      </c>
      <c r="E1787" s="51">
        <v>34199.410000000003</v>
      </c>
      <c r="F1787" s="1">
        <v>45124</v>
      </c>
      <c r="G1787" s="1">
        <v>45396</v>
      </c>
      <c r="H1787" s="2" t="s">
        <v>108</v>
      </c>
      <c r="I1787" s="2" t="s">
        <v>18</v>
      </c>
      <c r="J1787">
        <f>Sheet1[[#This Row],[policy_end_date]]-Sheet1[[#This Row],[policy_start_date]]</f>
        <v>272</v>
      </c>
      <c r="K1787" s="5">
        <f>(Sheet1[[#This Row],[policy_end_date]]-Sheet1[[#This Row],[policy_start_date]])/365</f>
        <v>0.74520547945205484</v>
      </c>
      <c r="L1787" s="2" t="str">
        <f>IF(Sheet1[[#This Row],[coverage_amount]]&lt;300000,"Low",IF(Sheet1[[#This Row],[coverage_amount]]&lt;700000,"Medium","High"))</f>
        <v>Low</v>
      </c>
      <c r="M1787" s="2" t="str">
        <f>IF(Sheet1[[#This Row],[annual_premium]]&lt;15000,"Low",IF(Sheet1[[#This Row],[annual_premium]]&lt;35000,"Medium","High"))</f>
        <v>Medium</v>
      </c>
      <c r="N1787" s="2">
        <f>YEAR(Sheet1[[#This Row],[policy_start_date]])</f>
        <v>2023</v>
      </c>
      <c r="O1787" s="2" t="str">
        <f>TEXT(Sheet1[[#This Row],[policy_start_date]],"mmm")</f>
        <v>Jul</v>
      </c>
      <c r="P1787" s="2" t="str">
        <f>"Q"&amp;ROUNDUP(MONTH(Sheet1[[#This Row],[policy_start_date]])/3,0)</f>
        <v>Q3</v>
      </c>
      <c r="Q1787" s="2">
        <f ca="1">DATEDIF(Sheet1[[#This Row],[policy_start_date]],TODAY(),"D")</f>
        <v>1108</v>
      </c>
      <c r="R1787" s="2">
        <f>YEAR(Sheet1[[#This Row],[policy_end_date]])</f>
        <v>2024</v>
      </c>
      <c r="S1787" s="2" t="str">
        <f>TEXT(Sheet1[[#This Row],[policy_end_date]],"mmm")</f>
        <v>Apr</v>
      </c>
      <c r="T1787" s="2" t="str">
        <f>IF(Sheet1[[#This Row],[status]]="Active","Active","Inactive")</f>
        <v>Inactive</v>
      </c>
      <c r="U1787" s="6">
        <f>Sheet1[[#This Row],[coverage_amount]]/Sheet1[[#This Row],[annual_premium]]</f>
        <v>4.2913371897351444</v>
      </c>
    </row>
    <row r="1788" spans="1:21" x14ac:dyDescent="0.3">
      <c r="A1788" s="2" t="s">
        <v>3357</v>
      </c>
      <c r="B1788" s="2" t="s">
        <v>3358</v>
      </c>
      <c r="C1788" s="2" t="s">
        <v>39</v>
      </c>
      <c r="D1788" s="51">
        <v>544490.19999999995</v>
      </c>
      <c r="E1788" s="51">
        <v>38339.11</v>
      </c>
      <c r="F1788" s="1">
        <v>44876</v>
      </c>
      <c r="G1788" s="1">
        <v>45847</v>
      </c>
      <c r="H1788" s="2" t="s">
        <v>787</v>
      </c>
      <c r="I1788" s="2" t="s">
        <v>13</v>
      </c>
      <c r="J1788">
        <f>Sheet1[[#This Row],[policy_end_date]]-Sheet1[[#This Row],[policy_start_date]]</f>
        <v>971</v>
      </c>
      <c r="K1788" s="5">
        <f>(Sheet1[[#This Row],[policy_end_date]]-Sheet1[[#This Row],[policy_start_date]])/365</f>
        <v>2.6602739726027398</v>
      </c>
      <c r="L1788" s="2" t="str">
        <f>IF(Sheet1[[#This Row],[coverage_amount]]&lt;300000,"Low",IF(Sheet1[[#This Row],[coverage_amount]]&lt;700000,"Medium","High"))</f>
        <v>Medium</v>
      </c>
      <c r="M1788" s="2" t="str">
        <f>IF(Sheet1[[#This Row],[annual_premium]]&lt;15000,"Low",IF(Sheet1[[#This Row],[annual_premium]]&lt;35000,"Medium","High"))</f>
        <v>High</v>
      </c>
      <c r="N1788" s="2">
        <f>YEAR(Sheet1[[#This Row],[policy_start_date]])</f>
        <v>2022</v>
      </c>
      <c r="O1788" s="2" t="str">
        <f>TEXT(Sheet1[[#This Row],[policy_start_date]],"mmm")</f>
        <v>Nov</v>
      </c>
      <c r="P1788" s="2" t="str">
        <f>"Q"&amp;ROUNDUP(MONTH(Sheet1[[#This Row],[policy_start_date]])/3,0)</f>
        <v>Q4</v>
      </c>
      <c r="Q1788" s="2">
        <f ca="1">DATEDIF(Sheet1[[#This Row],[policy_start_date]],TODAY(),"D")</f>
        <v>1356</v>
      </c>
      <c r="R1788" s="2">
        <f>YEAR(Sheet1[[#This Row],[policy_end_date]])</f>
        <v>2025</v>
      </c>
      <c r="S1788" s="2" t="str">
        <f>TEXT(Sheet1[[#This Row],[policy_end_date]],"mmm")</f>
        <v>Jul</v>
      </c>
      <c r="T1788" s="2" t="str">
        <f>IF(Sheet1[[#This Row],[status]]="Active","Active","Inactive")</f>
        <v>Active</v>
      </c>
      <c r="U1788" s="6">
        <f>Sheet1[[#This Row],[coverage_amount]]/Sheet1[[#This Row],[annual_premium]]</f>
        <v>14.201952001494034</v>
      </c>
    </row>
    <row r="1789" spans="1:21" x14ac:dyDescent="0.3">
      <c r="A1789" s="2" t="s">
        <v>3359</v>
      </c>
      <c r="B1789" s="2" t="s">
        <v>3360</v>
      </c>
      <c r="C1789" s="2" t="s">
        <v>27</v>
      </c>
      <c r="D1789" s="51">
        <v>673895.46</v>
      </c>
      <c r="E1789" s="51">
        <v>46662.080000000002</v>
      </c>
      <c r="F1789" s="1">
        <v>44127</v>
      </c>
      <c r="G1789" s="1">
        <v>45514</v>
      </c>
      <c r="H1789" s="2" t="s">
        <v>179</v>
      </c>
      <c r="I1789" s="2" t="s">
        <v>18</v>
      </c>
      <c r="J1789">
        <f>Sheet1[[#This Row],[policy_end_date]]-Sheet1[[#This Row],[policy_start_date]]</f>
        <v>1387</v>
      </c>
      <c r="K1789" s="5">
        <f>(Sheet1[[#This Row],[policy_end_date]]-Sheet1[[#This Row],[policy_start_date]])/365</f>
        <v>3.8</v>
      </c>
      <c r="L1789" s="2" t="str">
        <f>IF(Sheet1[[#This Row],[coverage_amount]]&lt;300000,"Low",IF(Sheet1[[#This Row],[coverage_amount]]&lt;700000,"Medium","High"))</f>
        <v>Medium</v>
      </c>
      <c r="M1789" s="2" t="str">
        <f>IF(Sheet1[[#This Row],[annual_premium]]&lt;15000,"Low",IF(Sheet1[[#This Row],[annual_premium]]&lt;35000,"Medium","High"))</f>
        <v>High</v>
      </c>
      <c r="N1789" s="2">
        <f>YEAR(Sheet1[[#This Row],[policy_start_date]])</f>
        <v>2020</v>
      </c>
      <c r="O1789" s="2" t="str">
        <f>TEXT(Sheet1[[#This Row],[policy_start_date]],"mmm")</f>
        <v>Oct</v>
      </c>
      <c r="P1789" s="2" t="str">
        <f>"Q"&amp;ROUNDUP(MONTH(Sheet1[[#This Row],[policy_start_date]])/3,0)</f>
        <v>Q4</v>
      </c>
      <c r="Q1789" s="2">
        <f ca="1">DATEDIF(Sheet1[[#This Row],[policy_start_date]],TODAY(),"D")</f>
        <v>2105</v>
      </c>
      <c r="R1789" s="2">
        <f>YEAR(Sheet1[[#This Row],[policy_end_date]])</f>
        <v>2024</v>
      </c>
      <c r="S1789" s="2" t="str">
        <f>TEXT(Sheet1[[#This Row],[policy_end_date]],"mmm")</f>
        <v>Aug</v>
      </c>
      <c r="T1789" s="2" t="str">
        <f>IF(Sheet1[[#This Row],[status]]="Active","Active","Inactive")</f>
        <v>Inactive</v>
      </c>
      <c r="U1789" s="6">
        <f>Sheet1[[#This Row],[coverage_amount]]/Sheet1[[#This Row],[annual_premium]]</f>
        <v>14.442036445867821</v>
      </c>
    </row>
    <row r="1790" spans="1:21" x14ac:dyDescent="0.3">
      <c r="A1790" s="2" t="s">
        <v>3361</v>
      </c>
      <c r="B1790" s="2" t="s">
        <v>2002</v>
      </c>
      <c r="C1790" s="2" t="s">
        <v>35</v>
      </c>
      <c r="D1790" s="51">
        <v>240054.74</v>
      </c>
      <c r="E1790" s="51">
        <v>25122.79</v>
      </c>
      <c r="F1790" s="1">
        <v>45265</v>
      </c>
      <c r="G1790" s="1">
        <v>45791</v>
      </c>
      <c r="H1790" s="2" t="s">
        <v>830</v>
      </c>
      <c r="I1790" s="2" t="s">
        <v>13</v>
      </c>
      <c r="J1790">
        <f>Sheet1[[#This Row],[policy_end_date]]-Sheet1[[#This Row],[policy_start_date]]</f>
        <v>526</v>
      </c>
      <c r="K1790" s="5">
        <f>(Sheet1[[#This Row],[policy_end_date]]-Sheet1[[#This Row],[policy_start_date]])/365</f>
        <v>1.441095890410959</v>
      </c>
      <c r="L1790" s="2" t="str">
        <f>IF(Sheet1[[#This Row],[coverage_amount]]&lt;300000,"Low",IF(Sheet1[[#This Row],[coverage_amount]]&lt;700000,"Medium","High"))</f>
        <v>Low</v>
      </c>
      <c r="M1790" s="2" t="str">
        <f>IF(Sheet1[[#This Row],[annual_premium]]&lt;15000,"Low",IF(Sheet1[[#This Row],[annual_premium]]&lt;35000,"Medium","High"))</f>
        <v>Medium</v>
      </c>
      <c r="N1790" s="2">
        <f>YEAR(Sheet1[[#This Row],[policy_start_date]])</f>
        <v>2023</v>
      </c>
      <c r="O1790" s="2" t="str">
        <f>TEXT(Sheet1[[#This Row],[policy_start_date]],"mmm")</f>
        <v>Dec</v>
      </c>
      <c r="P1790" s="2" t="str">
        <f>"Q"&amp;ROUNDUP(MONTH(Sheet1[[#This Row],[policy_start_date]])/3,0)</f>
        <v>Q4</v>
      </c>
      <c r="Q1790" s="2">
        <f ca="1">DATEDIF(Sheet1[[#This Row],[policy_start_date]],TODAY(),"D")</f>
        <v>967</v>
      </c>
      <c r="R1790" s="2">
        <f>YEAR(Sheet1[[#This Row],[policy_end_date]])</f>
        <v>2025</v>
      </c>
      <c r="S1790" s="2" t="str">
        <f>TEXT(Sheet1[[#This Row],[policy_end_date]],"mmm")</f>
        <v>May</v>
      </c>
      <c r="T1790" s="2" t="str">
        <f>IF(Sheet1[[#This Row],[status]]="Active","Active","Inactive")</f>
        <v>Active</v>
      </c>
      <c r="U1790" s="6">
        <f>Sheet1[[#This Row],[coverage_amount]]/Sheet1[[#This Row],[annual_premium]]</f>
        <v>9.55525799483258</v>
      </c>
    </row>
    <row r="1791" spans="1:21" x14ac:dyDescent="0.3">
      <c r="A1791" s="2" t="s">
        <v>3362</v>
      </c>
      <c r="B1791" s="2" t="s">
        <v>812</v>
      </c>
      <c r="C1791" s="2" t="s">
        <v>27</v>
      </c>
      <c r="D1791" s="51">
        <v>451783.53</v>
      </c>
      <c r="E1791" s="51">
        <v>20372.689999999999</v>
      </c>
      <c r="F1791" s="1">
        <v>44620</v>
      </c>
      <c r="G1791" s="1">
        <v>45769</v>
      </c>
      <c r="H1791" s="2" t="s">
        <v>733</v>
      </c>
      <c r="I1791" s="2" t="s">
        <v>29</v>
      </c>
      <c r="J1791">
        <f>Sheet1[[#This Row],[policy_end_date]]-Sheet1[[#This Row],[policy_start_date]]</f>
        <v>1149</v>
      </c>
      <c r="K1791" s="5">
        <f>(Sheet1[[#This Row],[policy_end_date]]-Sheet1[[#This Row],[policy_start_date]])/365</f>
        <v>3.1479452054794521</v>
      </c>
      <c r="L1791" s="2" t="str">
        <f>IF(Sheet1[[#This Row],[coverage_amount]]&lt;300000,"Low",IF(Sheet1[[#This Row],[coverage_amount]]&lt;700000,"Medium","High"))</f>
        <v>Medium</v>
      </c>
      <c r="M1791" s="2" t="str">
        <f>IF(Sheet1[[#This Row],[annual_premium]]&lt;15000,"Low",IF(Sheet1[[#This Row],[annual_premium]]&lt;35000,"Medium","High"))</f>
        <v>Medium</v>
      </c>
      <c r="N1791" s="2">
        <f>YEAR(Sheet1[[#This Row],[policy_start_date]])</f>
        <v>2022</v>
      </c>
      <c r="O1791" s="2" t="str">
        <f>TEXT(Sheet1[[#This Row],[policy_start_date]],"mmm")</f>
        <v>Feb</v>
      </c>
      <c r="P1791" s="2" t="str">
        <f>"Q"&amp;ROUNDUP(MONTH(Sheet1[[#This Row],[policy_start_date]])/3,0)</f>
        <v>Q1</v>
      </c>
      <c r="Q1791" s="2">
        <f ca="1">DATEDIF(Sheet1[[#This Row],[policy_start_date]],TODAY(),"D")</f>
        <v>1612</v>
      </c>
      <c r="R1791" s="2">
        <f>YEAR(Sheet1[[#This Row],[policy_end_date]])</f>
        <v>2025</v>
      </c>
      <c r="S1791" s="2" t="str">
        <f>TEXT(Sheet1[[#This Row],[policy_end_date]],"mmm")</f>
        <v>Apr</v>
      </c>
      <c r="T1791" s="2" t="str">
        <f>IF(Sheet1[[#This Row],[status]]="Active","Active","Inactive")</f>
        <v>Inactive</v>
      </c>
      <c r="U1791" s="6">
        <f>Sheet1[[#This Row],[coverage_amount]]/Sheet1[[#This Row],[annual_premium]]</f>
        <v>22.175938965350184</v>
      </c>
    </row>
    <row r="1792" spans="1:21" x14ac:dyDescent="0.3">
      <c r="A1792" s="2" t="s">
        <v>3363</v>
      </c>
      <c r="B1792" s="2" t="s">
        <v>2002</v>
      </c>
      <c r="C1792" s="2" t="s">
        <v>39</v>
      </c>
      <c r="D1792" s="51">
        <v>995872.29</v>
      </c>
      <c r="E1792" s="51">
        <v>7289.97</v>
      </c>
      <c r="F1792" s="1">
        <v>44320</v>
      </c>
      <c r="G1792" s="1">
        <v>45080</v>
      </c>
      <c r="H1792" s="2" t="s">
        <v>477</v>
      </c>
      <c r="I1792" s="2" t="s">
        <v>13</v>
      </c>
      <c r="J1792">
        <f>Sheet1[[#This Row],[policy_end_date]]-Sheet1[[#This Row],[policy_start_date]]</f>
        <v>760</v>
      </c>
      <c r="K1792" s="5">
        <f>(Sheet1[[#This Row],[policy_end_date]]-Sheet1[[#This Row],[policy_start_date]])/365</f>
        <v>2.0821917808219177</v>
      </c>
      <c r="L1792" s="2" t="str">
        <f>IF(Sheet1[[#This Row],[coverage_amount]]&lt;300000,"Low",IF(Sheet1[[#This Row],[coverage_amount]]&lt;700000,"Medium","High"))</f>
        <v>High</v>
      </c>
      <c r="M1792" s="2" t="str">
        <f>IF(Sheet1[[#This Row],[annual_premium]]&lt;15000,"Low",IF(Sheet1[[#This Row],[annual_premium]]&lt;35000,"Medium","High"))</f>
        <v>Low</v>
      </c>
      <c r="N1792" s="2">
        <f>YEAR(Sheet1[[#This Row],[policy_start_date]])</f>
        <v>2021</v>
      </c>
      <c r="O1792" s="2" t="str">
        <f>TEXT(Sheet1[[#This Row],[policy_start_date]],"mmm")</f>
        <v>May</v>
      </c>
      <c r="P1792" s="2" t="str">
        <f>"Q"&amp;ROUNDUP(MONTH(Sheet1[[#This Row],[policy_start_date]])/3,0)</f>
        <v>Q2</v>
      </c>
      <c r="Q1792" s="2">
        <f ca="1">DATEDIF(Sheet1[[#This Row],[policy_start_date]],TODAY(),"D")</f>
        <v>1912</v>
      </c>
      <c r="R1792" s="2">
        <f>YEAR(Sheet1[[#This Row],[policy_end_date]])</f>
        <v>2023</v>
      </c>
      <c r="S1792" s="2" t="str">
        <f>TEXT(Sheet1[[#This Row],[policy_end_date]],"mmm")</f>
        <v>Jun</v>
      </c>
      <c r="T1792" s="2" t="str">
        <f>IF(Sheet1[[#This Row],[status]]="Active","Active","Inactive")</f>
        <v>Active</v>
      </c>
      <c r="U1792" s="6">
        <f>Sheet1[[#This Row],[coverage_amount]]/Sheet1[[#This Row],[annual_premium]]</f>
        <v>136.60855805990971</v>
      </c>
    </row>
    <row r="1793" spans="1:21" x14ac:dyDescent="0.3">
      <c r="A1793" s="2" t="s">
        <v>3364</v>
      </c>
      <c r="B1793" s="2" t="s">
        <v>3365</v>
      </c>
      <c r="C1793" s="2" t="s">
        <v>27</v>
      </c>
      <c r="D1793" s="51">
        <v>471712.67</v>
      </c>
      <c r="E1793" s="51">
        <v>28129.85</v>
      </c>
      <c r="F1793" s="1">
        <v>45166</v>
      </c>
      <c r="G1793" s="1">
        <v>45704</v>
      </c>
      <c r="H1793" s="2" t="s">
        <v>620</v>
      </c>
      <c r="I1793" s="2" t="s">
        <v>29</v>
      </c>
      <c r="J1793">
        <f>Sheet1[[#This Row],[policy_end_date]]-Sheet1[[#This Row],[policy_start_date]]</f>
        <v>538</v>
      </c>
      <c r="K1793" s="5">
        <f>(Sheet1[[#This Row],[policy_end_date]]-Sheet1[[#This Row],[policy_start_date]])/365</f>
        <v>1.473972602739726</v>
      </c>
      <c r="L1793" s="2" t="str">
        <f>IF(Sheet1[[#This Row],[coverage_amount]]&lt;300000,"Low",IF(Sheet1[[#This Row],[coverage_amount]]&lt;700000,"Medium","High"))</f>
        <v>Medium</v>
      </c>
      <c r="M1793" s="2" t="str">
        <f>IF(Sheet1[[#This Row],[annual_premium]]&lt;15000,"Low",IF(Sheet1[[#This Row],[annual_premium]]&lt;35000,"Medium","High"))</f>
        <v>Medium</v>
      </c>
      <c r="N1793" s="2">
        <f>YEAR(Sheet1[[#This Row],[policy_start_date]])</f>
        <v>2023</v>
      </c>
      <c r="O1793" s="2" t="str">
        <f>TEXT(Sheet1[[#This Row],[policy_start_date]],"mmm")</f>
        <v>Aug</v>
      </c>
      <c r="P1793" s="2" t="str">
        <f>"Q"&amp;ROUNDUP(MONTH(Sheet1[[#This Row],[policy_start_date]])/3,0)</f>
        <v>Q3</v>
      </c>
      <c r="Q1793" s="2">
        <f ca="1">DATEDIF(Sheet1[[#This Row],[policy_start_date]],TODAY(),"D")</f>
        <v>1066</v>
      </c>
      <c r="R1793" s="2">
        <f>YEAR(Sheet1[[#This Row],[policy_end_date]])</f>
        <v>2025</v>
      </c>
      <c r="S1793" s="2" t="str">
        <f>TEXT(Sheet1[[#This Row],[policy_end_date]],"mmm")</f>
        <v>Feb</v>
      </c>
      <c r="T1793" s="2" t="str">
        <f>IF(Sheet1[[#This Row],[status]]="Active","Active","Inactive")</f>
        <v>Inactive</v>
      </c>
      <c r="U1793" s="6">
        <f>Sheet1[[#This Row],[coverage_amount]]/Sheet1[[#This Row],[annual_premium]]</f>
        <v>16.769114303844493</v>
      </c>
    </row>
    <row r="1794" spans="1:21" x14ac:dyDescent="0.3">
      <c r="A1794" s="2" t="s">
        <v>3366</v>
      </c>
      <c r="B1794" s="2" t="s">
        <v>3212</v>
      </c>
      <c r="C1794" s="2" t="s">
        <v>27</v>
      </c>
      <c r="D1794" s="51">
        <v>818458.37</v>
      </c>
      <c r="E1794" s="51">
        <v>43150.720000000001</v>
      </c>
      <c r="F1794" s="1">
        <v>44374</v>
      </c>
      <c r="G1794" s="1">
        <v>44582</v>
      </c>
      <c r="H1794" s="2" t="s">
        <v>723</v>
      </c>
      <c r="I1794" s="2" t="s">
        <v>13</v>
      </c>
      <c r="J1794">
        <f>Sheet1[[#This Row],[policy_end_date]]-Sheet1[[#This Row],[policy_start_date]]</f>
        <v>208</v>
      </c>
      <c r="K1794" s="5">
        <f>(Sheet1[[#This Row],[policy_end_date]]-Sheet1[[#This Row],[policy_start_date]])/365</f>
        <v>0.56986301369863013</v>
      </c>
      <c r="L1794" s="2" t="str">
        <f>IF(Sheet1[[#This Row],[coverage_amount]]&lt;300000,"Low",IF(Sheet1[[#This Row],[coverage_amount]]&lt;700000,"Medium","High"))</f>
        <v>High</v>
      </c>
      <c r="M1794" s="2" t="str">
        <f>IF(Sheet1[[#This Row],[annual_premium]]&lt;15000,"Low",IF(Sheet1[[#This Row],[annual_premium]]&lt;35000,"Medium","High"))</f>
        <v>High</v>
      </c>
      <c r="N1794" s="2">
        <f>YEAR(Sheet1[[#This Row],[policy_start_date]])</f>
        <v>2021</v>
      </c>
      <c r="O1794" s="2" t="str">
        <f>TEXT(Sheet1[[#This Row],[policy_start_date]],"mmm")</f>
        <v>Jun</v>
      </c>
      <c r="P1794" s="2" t="str">
        <f>"Q"&amp;ROUNDUP(MONTH(Sheet1[[#This Row],[policy_start_date]])/3,0)</f>
        <v>Q2</v>
      </c>
      <c r="Q1794" s="2">
        <f ca="1">DATEDIF(Sheet1[[#This Row],[policy_start_date]],TODAY(),"D")</f>
        <v>1858</v>
      </c>
      <c r="R1794" s="2">
        <f>YEAR(Sheet1[[#This Row],[policy_end_date]])</f>
        <v>2022</v>
      </c>
      <c r="S1794" s="2" t="str">
        <f>TEXT(Sheet1[[#This Row],[policy_end_date]],"mmm")</f>
        <v>Jan</v>
      </c>
      <c r="T1794" s="2" t="str">
        <f>IF(Sheet1[[#This Row],[status]]="Active","Active","Inactive")</f>
        <v>Active</v>
      </c>
      <c r="U1794" s="6">
        <f>Sheet1[[#This Row],[coverage_amount]]/Sheet1[[#This Row],[annual_premium]]</f>
        <v>18.967432524880234</v>
      </c>
    </row>
    <row r="1795" spans="1:21" x14ac:dyDescent="0.3">
      <c r="A1795" s="2" t="s">
        <v>3367</v>
      </c>
      <c r="B1795" s="2" t="s">
        <v>3368</v>
      </c>
      <c r="C1795" s="2" t="s">
        <v>16</v>
      </c>
      <c r="D1795" s="51">
        <v>112857.2</v>
      </c>
      <c r="E1795" s="51">
        <v>14932.01</v>
      </c>
      <c r="F1795" s="1">
        <v>45186</v>
      </c>
      <c r="G1795" s="1">
        <v>45765</v>
      </c>
      <c r="H1795" s="2" t="s">
        <v>40</v>
      </c>
      <c r="I1795" s="2" t="s">
        <v>29</v>
      </c>
      <c r="J1795">
        <f>Sheet1[[#This Row],[policy_end_date]]-Sheet1[[#This Row],[policy_start_date]]</f>
        <v>579</v>
      </c>
      <c r="K1795" s="5">
        <f>(Sheet1[[#This Row],[policy_end_date]]-Sheet1[[#This Row],[policy_start_date]])/365</f>
        <v>1.5863013698630137</v>
      </c>
      <c r="L1795" s="2" t="str">
        <f>IF(Sheet1[[#This Row],[coverage_amount]]&lt;300000,"Low",IF(Sheet1[[#This Row],[coverage_amount]]&lt;700000,"Medium","High"))</f>
        <v>Low</v>
      </c>
      <c r="M1795" s="2" t="str">
        <f>IF(Sheet1[[#This Row],[annual_premium]]&lt;15000,"Low",IF(Sheet1[[#This Row],[annual_premium]]&lt;35000,"Medium","High"))</f>
        <v>Low</v>
      </c>
      <c r="N1795" s="2">
        <f>YEAR(Sheet1[[#This Row],[policy_start_date]])</f>
        <v>2023</v>
      </c>
      <c r="O1795" s="2" t="str">
        <f>TEXT(Sheet1[[#This Row],[policy_start_date]],"mmm")</f>
        <v>Sep</v>
      </c>
      <c r="P1795" s="2" t="str">
        <f>"Q"&amp;ROUNDUP(MONTH(Sheet1[[#This Row],[policy_start_date]])/3,0)</f>
        <v>Q3</v>
      </c>
      <c r="Q1795" s="2">
        <f ca="1">DATEDIF(Sheet1[[#This Row],[policy_start_date]],TODAY(),"D")</f>
        <v>1046</v>
      </c>
      <c r="R1795" s="2">
        <f>YEAR(Sheet1[[#This Row],[policy_end_date]])</f>
        <v>2025</v>
      </c>
      <c r="S1795" s="2" t="str">
        <f>TEXT(Sheet1[[#This Row],[policy_end_date]],"mmm")</f>
        <v>Apr</v>
      </c>
      <c r="T1795" s="2" t="str">
        <f>IF(Sheet1[[#This Row],[status]]="Active","Active","Inactive")</f>
        <v>Inactive</v>
      </c>
      <c r="U1795" s="6">
        <f>Sheet1[[#This Row],[coverage_amount]]/Sheet1[[#This Row],[annual_premium]]</f>
        <v>7.5580715523228283</v>
      </c>
    </row>
    <row r="1796" spans="1:21" x14ac:dyDescent="0.3">
      <c r="A1796" s="2" t="s">
        <v>3369</v>
      </c>
      <c r="B1796" s="2" t="s">
        <v>3370</v>
      </c>
      <c r="C1796" s="2" t="s">
        <v>27</v>
      </c>
      <c r="D1796" s="51">
        <v>734028.6</v>
      </c>
      <c r="E1796" s="51">
        <v>22671.06</v>
      </c>
      <c r="F1796" s="1">
        <v>45220</v>
      </c>
      <c r="G1796" s="1">
        <v>45682</v>
      </c>
      <c r="H1796" s="2" t="s">
        <v>131</v>
      </c>
      <c r="I1796" s="2" t="s">
        <v>18</v>
      </c>
      <c r="J1796">
        <f>Sheet1[[#This Row],[policy_end_date]]-Sheet1[[#This Row],[policy_start_date]]</f>
        <v>462</v>
      </c>
      <c r="K1796" s="5">
        <f>(Sheet1[[#This Row],[policy_end_date]]-Sheet1[[#This Row],[policy_start_date]])/365</f>
        <v>1.2657534246575342</v>
      </c>
      <c r="L1796" s="2" t="str">
        <f>IF(Sheet1[[#This Row],[coverage_amount]]&lt;300000,"Low",IF(Sheet1[[#This Row],[coverage_amount]]&lt;700000,"Medium","High"))</f>
        <v>High</v>
      </c>
      <c r="M1796" s="2" t="str">
        <f>IF(Sheet1[[#This Row],[annual_premium]]&lt;15000,"Low",IF(Sheet1[[#This Row],[annual_premium]]&lt;35000,"Medium","High"))</f>
        <v>Medium</v>
      </c>
      <c r="N1796" s="2">
        <f>YEAR(Sheet1[[#This Row],[policy_start_date]])</f>
        <v>2023</v>
      </c>
      <c r="O1796" s="2" t="str">
        <f>TEXT(Sheet1[[#This Row],[policy_start_date]],"mmm")</f>
        <v>Oct</v>
      </c>
      <c r="P1796" s="2" t="str">
        <f>"Q"&amp;ROUNDUP(MONTH(Sheet1[[#This Row],[policy_start_date]])/3,0)</f>
        <v>Q4</v>
      </c>
      <c r="Q1796" s="2">
        <f ca="1">DATEDIF(Sheet1[[#This Row],[policy_start_date]],TODAY(),"D")</f>
        <v>1012</v>
      </c>
      <c r="R1796" s="2">
        <f>YEAR(Sheet1[[#This Row],[policy_end_date]])</f>
        <v>2025</v>
      </c>
      <c r="S1796" s="2" t="str">
        <f>TEXT(Sheet1[[#This Row],[policy_end_date]],"mmm")</f>
        <v>Jan</v>
      </c>
      <c r="T1796" s="2" t="str">
        <f>IF(Sheet1[[#This Row],[status]]="Active","Active","Inactive")</f>
        <v>Inactive</v>
      </c>
      <c r="U1796" s="6">
        <f>Sheet1[[#This Row],[coverage_amount]]/Sheet1[[#This Row],[annual_premium]]</f>
        <v>32.3773392157226</v>
      </c>
    </row>
    <row r="1797" spans="1:21" x14ac:dyDescent="0.3">
      <c r="A1797" s="2" t="s">
        <v>3371</v>
      </c>
      <c r="B1797" s="2" t="s">
        <v>3372</v>
      </c>
      <c r="C1797" s="2" t="s">
        <v>11</v>
      </c>
      <c r="D1797" s="51">
        <v>472959.83</v>
      </c>
      <c r="E1797" s="51">
        <v>33546.97</v>
      </c>
      <c r="F1797" s="1">
        <v>45241</v>
      </c>
      <c r="G1797" s="1">
        <v>45697</v>
      </c>
      <c r="H1797" s="2" t="s">
        <v>2249</v>
      </c>
      <c r="I1797" s="2" t="s">
        <v>18</v>
      </c>
      <c r="J1797">
        <f>Sheet1[[#This Row],[policy_end_date]]-Sheet1[[#This Row],[policy_start_date]]</f>
        <v>456</v>
      </c>
      <c r="K1797" s="5">
        <f>(Sheet1[[#This Row],[policy_end_date]]-Sheet1[[#This Row],[policy_start_date]])/365</f>
        <v>1.2493150684931507</v>
      </c>
      <c r="L1797" s="2" t="str">
        <f>IF(Sheet1[[#This Row],[coverage_amount]]&lt;300000,"Low",IF(Sheet1[[#This Row],[coverage_amount]]&lt;700000,"Medium","High"))</f>
        <v>Medium</v>
      </c>
      <c r="M1797" s="2" t="str">
        <f>IF(Sheet1[[#This Row],[annual_premium]]&lt;15000,"Low",IF(Sheet1[[#This Row],[annual_premium]]&lt;35000,"Medium","High"))</f>
        <v>Medium</v>
      </c>
      <c r="N1797" s="2">
        <f>YEAR(Sheet1[[#This Row],[policy_start_date]])</f>
        <v>2023</v>
      </c>
      <c r="O1797" s="2" t="str">
        <f>TEXT(Sheet1[[#This Row],[policy_start_date]],"mmm")</f>
        <v>Nov</v>
      </c>
      <c r="P1797" s="2" t="str">
        <f>"Q"&amp;ROUNDUP(MONTH(Sheet1[[#This Row],[policy_start_date]])/3,0)</f>
        <v>Q4</v>
      </c>
      <c r="Q1797" s="2">
        <f ca="1">DATEDIF(Sheet1[[#This Row],[policy_start_date]],TODAY(),"D")</f>
        <v>991</v>
      </c>
      <c r="R1797" s="2">
        <f>YEAR(Sheet1[[#This Row],[policy_end_date]])</f>
        <v>2025</v>
      </c>
      <c r="S1797" s="2" t="str">
        <f>TEXT(Sheet1[[#This Row],[policy_end_date]],"mmm")</f>
        <v>Feb</v>
      </c>
      <c r="T1797" s="2" t="str">
        <f>IF(Sheet1[[#This Row],[status]]="Active","Active","Inactive")</f>
        <v>Inactive</v>
      </c>
      <c r="U1797" s="6">
        <f>Sheet1[[#This Row],[coverage_amount]]/Sheet1[[#This Row],[annual_premium]]</f>
        <v>14.09843660992334</v>
      </c>
    </row>
    <row r="1798" spans="1:21" x14ac:dyDescent="0.3">
      <c r="A1798" s="2" t="s">
        <v>3373</v>
      </c>
      <c r="B1798" s="2" t="s">
        <v>3374</v>
      </c>
      <c r="C1798" s="2" t="s">
        <v>27</v>
      </c>
      <c r="D1798" s="51">
        <v>914713.02</v>
      </c>
      <c r="E1798" s="51">
        <v>29440.560000000001</v>
      </c>
      <c r="F1798" s="1">
        <v>45080</v>
      </c>
      <c r="G1798" s="1">
        <v>45121</v>
      </c>
      <c r="H1798" s="2" t="s">
        <v>102</v>
      </c>
      <c r="I1798" s="2" t="s">
        <v>13</v>
      </c>
      <c r="J1798">
        <f>Sheet1[[#This Row],[policy_end_date]]-Sheet1[[#This Row],[policy_start_date]]</f>
        <v>41</v>
      </c>
      <c r="K1798" s="5">
        <f>(Sheet1[[#This Row],[policy_end_date]]-Sheet1[[#This Row],[policy_start_date]])/365</f>
        <v>0.11232876712328767</v>
      </c>
      <c r="L1798" s="2" t="str">
        <f>IF(Sheet1[[#This Row],[coverage_amount]]&lt;300000,"Low",IF(Sheet1[[#This Row],[coverage_amount]]&lt;700000,"Medium","High"))</f>
        <v>High</v>
      </c>
      <c r="M1798" s="2" t="str">
        <f>IF(Sheet1[[#This Row],[annual_premium]]&lt;15000,"Low",IF(Sheet1[[#This Row],[annual_premium]]&lt;35000,"Medium","High"))</f>
        <v>Medium</v>
      </c>
      <c r="N1798" s="2">
        <f>YEAR(Sheet1[[#This Row],[policy_start_date]])</f>
        <v>2023</v>
      </c>
      <c r="O1798" s="2" t="str">
        <f>TEXT(Sheet1[[#This Row],[policy_start_date]],"mmm")</f>
        <v>Jun</v>
      </c>
      <c r="P1798" s="2" t="str">
        <f>"Q"&amp;ROUNDUP(MONTH(Sheet1[[#This Row],[policy_start_date]])/3,0)</f>
        <v>Q2</v>
      </c>
      <c r="Q1798" s="2">
        <f ca="1">DATEDIF(Sheet1[[#This Row],[policy_start_date]],TODAY(),"D")</f>
        <v>1152</v>
      </c>
      <c r="R1798" s="2">
        <f>YEAR(Sheet1[[#This Row],[policy_end_date]])</f>
        <v>2023</v>
      </c>
      <c r="S1798" s="2" t="str">
        <f>TEXT(Sheet1[[#This Row],[policy_end_date]],"mmm")</f>
        <v>Jul</v>
      </c>
      <c r="T1798" s="2" t="str">
        <f>IF(Sheet1[[#This Row],[status]]="Active","Active","Inactive")</f>
        <v>Active</v>
      </c>
      <c r="U1798" s="6">
        <f>Sheet1[[#This Row],[coverage_amount]]/Sheet1[[#This Row],[annual_premium]]</f>
        <v>31.069824079433271</v>
      </c>
    </row>
    <row r="1799" spans="1:21" x14ac:dyDescent="0.3">
      <c r="A1799" s="2" t="s">
        <v>3375</v>
      </c>
      <c r="B1799" s="2" t="s">
        <v>147</v>
      </c>
      <c r="C1799" s="2" t="s">
        <v>11</v>
      </c>
      <c r="D1799" s="51">
        <v>612315.51</v>
      </c>
      <c r="E1799" s="51">
        <v>33639.65</v>
      </c>
      <c r="F1799" s="1">
        <v>45403</v>
      </c>
      <c r="G1799" s="1">
        <v>45418</v>
      </c>
      <c r="H1799" s="2" t="s">
        <v>1027</v>
      </c>
      <c r="I1799" s="2" t="s">
        <v>18</v>
      </c>
      <c r="J1799">
        <f>Sheet1[[#This Row],[policy_end_date]]-Sheet1[[#This Row],[policy_start_date]]</f>
        <v>15</v>
      </c>
      <c r="K1799" s="5">
        <f>(Sheet1[[#This Row],[policy_end_date]]-Sheet1[[#This Row],[policy_start_date]])/365</f>
        <v>4.1095890410958902E-2</v>
      </c>
      <c r="L1799" s="2" t="str">
        <f>IF(Sheet1[[#This Row],[coverage_amount]]&lt;300000,"Low",IF(Sheet1[[#This Row],[coverage_amount]]&lt;700000,"Medium","High"))</f>
        <v>Medium</v>
      </c>
      <c r="M1799" s="2" t="str">
        <f>IF(Sheet1[[#This Row],[annual_premium]]&lt;15000,"Low",IF(Sheet1[[#This Row],[annual_premium]]&lt;35000,"Medium","High"))</f>
        <v>Medium</v>
      </c>
      <c r="N1799" s="2">
        <f>YEAR(Sheet1[[#This Row],[policy_start_date]])</f>
        <v>2024</v>
      </c>
      <c r="O1799" s="2" t="str">
        <f>TEXT(Sheet1[[#This Row],[policy_start_date]],"mmm")</f>
        <v>Apr</v>
      </c>
      <c r="P1799" s="2" t="str">
        <f>"Q"&amp;ROUNDUP(MONTH(Sheet1[[#This Row],[policy_start_date]])/3,0)</f>
        <v>Q2</v>
      </c>
      <c r="Q1799" s="2">
        <f ca="1">DATEDIF(Sheet1[[#This Row],[policy_start_date]],TODAY(),"D")</f>
        <v>829</v>
      </c>
      <c r="R1799" s="2">
        <f>YEAR(Sheet1[[#This Row],[policy_end_date]])</f>
        <v>2024</v>
      </c>
      <c r="S1799" s="2" t="str">
        <f>TEXT(Sheet1[[#This Row],[policy_end_date]],"mmm")</f>
        <v>May</v>
      </c>
      <c r="T1799" s="2" t="str">
        <f>IF(Sheet1[[#This Row],[status]]="Active","Active","Inactive")</f>
        <v>Inactive</v>
      </c>
      <c r="U1799" s="6">
        <f>Sheet1[[#This Row],[coverage_amount]]/Sheet1[[#This Row],[annual_premium]]</f>
        <v>18.202196217856013</v>
      </c>
    </row>
    <row r="1800" spans="1:21" x14ac:dyDescent="0.3">
      <c r="A1800" s="2" t="s">
        <v>3376</v>
      </c>
      <c r="B1800" s="2" t="s">
        <v>1031</v>
      </c>
      <c r="C1800" s="2" t="s">
        <v>39</v>
      </c>
      <c r="D1800" s="51">
        <v>761679.98</v>
      </c>
      <c r="E1800" s="51">
        <v>24504.75</v>
      </c>
      <c r="F1800" s="1">
        <v>45122</v>
      </c>
      <c r="G1800" s="1">
        <v>45130</v>
      </c>
      <c r="H1800" s="2" t="s">
        <v>1291</v>
      </c>
      <c r="I1800" s="2" t="s">
        <v>13</v>
      </c>
      <c r="J1800">
        <f>Sheet1[[#This Row],[policy_end_date]]-Sheet1[[#This Row],[policy_start_date]]</f>
        <v>8</v>
      </c>
      <c r="K1800" s="5">
        <f>(Sheet1[[#This Row],[policy_end_date]]-Sheet1[[#This Row],[policy_start_date]])/365</f>
        <v>2.1917808219178082E-2</v>
      </c>
      <c r="L1800" s="2" t="str">
        <f>IF(Sheet1[[#This Row],[coverage_amount]]&lt;300000,"Low",IF(Sheet1[[#This Row],[coverage_amount]]&lt;700000,"Medium","High"))</f>
        <v>High</v>
      </c>
      <c r="M1800" s="2" t="str">
        <f>IF(Sheet1[[#This Row],[annual_premium]]&lt;15000,"Low",IF(Sheet1[[#This Row],[annual_premium]]&lt;35000,"Medium","High"))</f>
        <v>Medium</v>
      </c>
      <c r="N1800" s="2">
        <f>YEAR(Sheet1[[#This Row],[policy_start_date]])</f>
        <v>2023</v>
      </c>
      <c r="O1800" s="2" t="str">
        <f>TEXT(Sheet1[[#This Row],[policy_start_date]],"mmm")</f>
        <v>Jul</v>
      </c>
      <c r="P1800" s="2" t="str">
        <f>"Q"&amp;ROUNDUP(MONTH(Sheet1[[#This Row],[policy_start_date]])/3,0)</f>
        <v>Q3</v>
      </c>
      <c r="Q1800" s="2">
        <f ca="1">DATEDIF(Sheet1[[#This Row],[policy_start_date]],TODAY(),"D")</f>
        <v>1110</v>
      </c>
      <c r="R1800" s="2">
        <f>YEAR(Sheet1[[#This Row],[policy_end_date]])</f>
        <v>2023</v>
      </c>
      <c r="S1800" s="2" t="str">
        <f>TEXT(Sheet1[[#This Row],[policy_end_date]],"mmm")</f>
        <v>Jul</v>
      </c>
      <c r="T1800" s="2" t="str">
        <f>IF(Sheet1[[#This Row],[status]]="Active","Active","Inactive")</f>
        <v>Active</v>
      </c>
      <c r="U1800" s="6">
        <f>Sheet1[[#This Row],[coverage_amount]]/Sheet1[[#This Row],[annual_premium]]</f>
        <v>31.082952488803191</v>
      </c>
    </row>
    <row r="1801" spans="1:21" x14ac:dyDescent="0.3">
      <c r="A1801" s="2" t="s">
        <v>3377</v>
      </c>
      <c r="B1801" s="2" t="s">
        <v>1117</v>
      </c>
      <c r="C1801" s="2" t="s">
        <v>16</v>
      </c>
      <c r="D1801" s="51">
        <v>288943.77</v>
      </c>
      <c r="E1801" s="51">
        <v>15105.09</v>
      </c>
      <c r="F1801" s="1">
        <v>44325</v>
      </c>
      <c r="G1801" s="1">
        <v>44683</v>
      </c>
      <c r="H1801" s="2" t="s">
        <v>278</v>
      </c>
      <c r="I1801" s="2" t="s">
        <v>13</v>
      </c>
      <c r="J1801">
        <f>Sheet1[[#This Row],[policy_end_date]]-Sheet1[[#This Row],[policy_start_date]]</f>
        <v>358</v>
      </c>
      <c r="K1801" s="5">
        <f>(Sheet1[[#This Row],[policy_end_date]]-Sheet1[[#This Row],[policy_start_date]])/365</f>
        <v>0.98082191780821915</v>
      </c>
      <c r="L1801" s="2" t="str">
        <f>IF(Sheet1[[#This Row],[coverage_amount]]&lt;300000,"Low",IF(Sheet1[[#This Row],[coverage_amount]]&lt;700000,"Medium","High"))</f>
        <v>Low</v>
      </c>
      <c r="M1801" s="2" t="str">
        <f>IF(Sheet1[[#This Row],[annual_premium]]&lt;15000,"Low",IF(Sheet1[[#This Row],[annual_premium]]&lt;35000,"Medium","High"))</f>
        <v>Medium</v>
      </c>
      <c r="N1801" s="2">
        <f>YEAR(Sheet1[[#This Row],[policy_start_date]])</f>
        <v>2021</v>
      </c>
      <c r="O1801" s="2" t="str">
        <f>TEXT(Sheet1[[#This Row],[policy_start_date]],"mmm")</f>
        <v>May</v>
      </c>
      <c r="P1801" s="2" t="str">
        <f>"Q"&amp;ROUNDUP(MONTH(Sheet1[[#This Row],[policy_start_date]])/3,0)</f>
        <v>Q2</v>
      </c>
      <c r="Q1801" s="2">
        <f ca="1">DATEDIF(Sheet1[[#This Row],[policy_start_date]],TODAY(),"D")</f>
        <v>1907</v>
      </c>
      <c r="R1801" s="2">
        <f>YEAR(Sheet1[[#This Row],[policy_end_date]])</f>
        <v>2022</v>
      </c>
      <c r="S1801" s="2" t="str">
        <f>TEXT(Sheet1[[#This Row],[policy_end_date]],"mmm")</f>
        <v>May</v>
      </c>
      <c r="T1801" s="2" t="str">
        <f>IF(Sheet1[[#This Row],[status]]="Active","Active","Inactive")</f>
        <v>Active</v>
      </c>
      <c r="U1801" s="6">
        <f>Sheet1[[#This Row],[coverage_amount]]/Sheet1[[#This Row],[annual_premium]]</f>
        <v>19.128900920153406</v>
      </c>
    </row>
    <row r="1802" spans="1:21" x14ac:dyDescent="0.3">
      <c r="A1802" s="2" t="s">
        <v>3378</v>
      </c>
      <c r="B1802" s="2" t="s">
        <v>3379</v>
      </c>
      <c r="C1802" s="2" t="s">
        <v>35</v>
      </c>
      <c r="D1802" s="51">
        <v>889513.85</v>
      </c>
      <c r="E1802" s="51">
        <v>44846.44</v>
      </c>
      <c r="F1802" s="1">
        <v>45149</v>
      </c>
      <c r="G1802" s="1">
        <v>45637</v>
      </c>
      <c r="H1802" s="2" t="s">
        <v>1579</v>
      </c>
      <c r="I1802" s="2" t="s">
        <v>29</v>
      </c>
      <c r="J1802">
        <f>Sheet1[[#This Row],[policy_end_date]]-Sheet1[[#This Row],[policy_start_date]]</f>
        <v>488</v>
      </c>
      <c r="K1802" s="5">
        <f>(Sheet1[[#This Row],[policy_end_date]]-Sheet1[[#This Row],[policy_start_date]])/365</f>
        <v>1.3369863013698631</v>
      </c>
      <c r="L1802" s="2" t="str">
        <f>IF(Sheet1[[#This Row],[coverage_amount]]&lt;300000,"Low",IF(Sheet1[[#This Row],[coverage_amount]]&lt;700000,"Medium","High"))</f>
        <v>High</v>
      </c>
      <c r="M1802" s="2" t="str">
        <f>IF(Sheet1[[#This Row],[annual_premium]]&lt;15000,"Low",IF(Sheet1[[#This Row],[annual_premium]]&lt;35000,"Medium","High"))</f>
        <v>High</v>
      </c>
      <c r="N1802" s="2">
        <f>YEAR(Sheet1[[#This Row],[policy_start_date]])</f>
        <v>2023</v>
      </c>
      <c r="O1802" s="2" t="str">
        <f>TEXT(Sheet1[[#This Row],[policy_start_date]],"mmm")</f>
        <v>Aug</v>
      </c>
      <c r="P1802" s="2" t="str">
        <f>"Q"&amp;ROUNDUP(MONTH(Sheet1[[#This Row],[policy_start_date]])/3,0)</f>
        <v>Q3</v>
      </c>
      <c r="Q1802" s="2">
        <f ca="1">DATEDIF(Sheet1[[#This Row],[policy_start_date]],TODAY(),"D")</f>
        <v>1083</v>
      </c>
      <c r="R1802" s="2">
        <f>YEAR(Sheet1[[#This Row],[policy_end_date]])</f>
        <v>2024</v>
      </c>
      <c r="S1802" s="2" t="str">
        <f>TEXT(Sheet1[[#This Row],[policy_end_date]],"mmm")</f>
        <v>Dec</v>
      </c>
      <c r="T1802" s="2" t="str">
        <f>IF(Sheet1[[#This Row],[status]]="Active","Active","Inactive")</f>
        <v>Inactive</v>
      </c>
      <c r="U1802" s="6">
        <f>Sheet1[[#This Row],[coverage_amount]]/Sheet1[[#This Row],[annual_premium]]</f>
        <v>19.834659116754864</v>
      </c>
    </row>
    <row r="1803" spans="1:21" x14ac:dyDescent="0.3">
      <c r="A1803" s="2" t="s">
        <v>3380</v>
      </c>
      <c r="B1803" s="2" t="s">
        <v>3381</v>
      </c>
      <c r="C1803" s="2" t="s">
        <v>27</v>
      </c>
      <c r="D1803" s="51">
        <v>972309.71</v>
      </c>
      <c r="E1803" s="51">
        <v>31320.47</v>
      </c>
      <c r="F1803" s="1">
        <v>45221</v>
      </c>
      <c r="G1803" s="1">
        <v>45356</v>
      </c>
      <c r="H1803" s="2" t="s">
        <v>653</v>
      </c>
      <c r="I1803" s="2" t="s">
        <v>29</v>
      </c>
      <c r="J1803">
        <f>Sheet1[[#This Row],[policy_end_date]]-Sheet1[[#This Row],[policy_start_date]]</f>
        <v>135</v>
      </c>
      <c r="K1803" s="5">
        <f>(Sheet1[[#This Row],[policy_end_date]]-Sheet1[[#This Row],[policy_start_date]])/365</f>
        <v>0.36986301369863012</v>
      </c>
      <c r="L1803" s="2" t="str">
        <f>IF(Sheet1[[#This Row],[coverage_amount]]&lt;300000,"Low",IF(Sheet1[[#This Row],[coverage_amount]]&lt;700000,"Medium","High"))</f>
        <v>High</v>
      </c>
      <c r="M1803" s="2" t="str">
        <f>IF(Sheet1[[#This Row],[annual_premium]]&lt;15000,"Low",IF(Sheet1[[#This Row],[annual_premium]]&lt;35000,"Medium","High"))</f>
        <v>Medium</v>
      </c>
      <c r="N1803" s="2">
        <f>YEAR(Sheet1[[#This Row],[policy_start_date]])</f>
        <v>2023</v>
      </c>
      <c r="O1803" s="2" t="str">
        <f>TEXT(Sheet1[[#This Row],[policy_start_date]],"mmm")</f>
        <v>Oct</v>
      </c>
      <c r="P1803" s="2" t="str">
        <f>"Q"&amp;ROUNDUP(MONTH(Sheet1[[#This Row],[policy_start_date]])/3,0)</f>
        <v>Q4</v>
      </c>
      <c r="Q1803" s="2">
        <f ca="1">DATEDIF(Sheet1[[#This Row],[policy_start_date]],TODAY(),"D")</f>
        <v>1011</v>
      </c>
      <c r="R1803" s="2">
        <f>YEAR(Sheet1[[#This Row],[policy_end_date]])</f>
        <v>2024</v>
      </c>
      <c r="S1803" s="2" t="str">
        <f>TEXT(Sheet1[[#This Row],[policy_end_date]],"mmm")</f>
        <v>Mar</v>
      </c>
      <c r="T1803" s="2" t="str">
        <f>IF(Sheet1[[#This Row],[status]]="Active","Active","Inactive")</f>
        <v>Inactive</v>
      </c>
      <c r="U1803" s="6">
        <f>Sheet1[[#This Row],[coverage_amount]]/Sheet1[[#This Row],[annual_premium]]</f>
        <v>31.043905471405758</v>
      </c>
    </row>
    <row r="1804" spans="1:21" x14ac:dyDescent="0.3">
      <c r="A1804" s="2" t="s">
        <v>3382</v>
      </c>
      <c r="B1804" s="2" t="s">
        <v>3383</v>
      </c>
      <c r="C1804" s="2" t="s">
        <v>16</v>
      </c>
      <c r="D1804" s="51">
        <v>452693.57</v>
      </c>
      <c r="E1804" s="51">
        <v>39400.6</v>
      </c>
      <c r="F1804" s="1">
        <v>44563</v>
      </c>
      <c r="G1804" s="1">
        <v>45196</v>
      </c>
      <c r="H1804" s="2" t="s">
        <v>82</v>
      </c>
      <c r="I1804" s="2" t="s">
        <v>13</v>
      </c>
      <c r="J1804">
        <f>Sheet1[[#This Row],[policy_end_date]]-Sheet1[[#This Row],[policy_start_date]]</f>
        <v>633</v>
      </c>
      <c r="K1804" s="5">
        <f>(Sheet1[[#This Row],[policy_end_date]]-Sheet1[[#This Row],[policy_start_date]])/365</f>
        <v>1.7342465753424658</v>
      </c>
      <c r="L1804" s="2" t="str">
        <f>IF(Sheet1[[#This Row],[coverage_amount]]&lt;300000,"Low",IF(Sheet1[[#This Row],[coverage_amount]]&lt;700000,"Medium","High"))</f>
        <v>Medium</v>
      </c>
      <c r="M1804" s="2" t="str">
        <f>IF(Sheet1[[#This Row],[annual_premium]]&lt;15000,"Low",IF(Sheet1[[#This Row],[annual_premium]]&lt;35000,"Medium","High"))</f>
        <v>High</v>
      </c>
      <c r="N1804" s="2">
        <f>YEAR(Sheet1[[#This Row],[policy_start_date]])</f>
        <v>2022</v>
      </c>
      <c r="O1804" s="2" t="str">
        <f>TEXT(Sheet1[[#This Row],[policy_start_date]],"mmm")</f>
        <v>Jan</v>
      </c>
      <c r="P1804" s="2" t="str">
        <f>"Q"&amp;ROUNDUP(MONTH(Sheet1[[#This Row],[policy_start_date]])/3,0)</f>
        <v>Q1</v>
      </c>
      <c r="Q1804" s="2">
        <f ca="1">DATEDIF(Sheet1[[#This Row],[policy_start_date]],TODAY(),"D")</f>
        <v>1669</v>
      </c>
      <c r="R1804" s="2">
        <f>YEAR(Sheet1[[#This Row],[policy_end_date]])</f>
        <v>2023</v>
      </c>
      <c r="S1804" s="2" t="str">
        <f>TEXT(Sheet1[[#This Row],[policy_end_date]],"mmm")</f>
        <v>Sep</v>
      </c>
      <c r="T1804" s="2" t="str">
        <f>IF(Sheet1[[#This Row],[status]]="Active","Active","Inactive")</f>
        <v>Active</v>
      </c>
      <c r="U1804" s="6">
        <f>Sheet1[[#This Row],[coverage_amount]]/Sheet1[[#This Row],[annual_premium]]</f>
        <v>11.489509550615981</v>
      </c>
    </row>
    <row r="1805" spans="1:21" x14ac:dyDescent="0.3">
      <c r="A1805" s="2" t="s">
        <v>3384</v>
      </c>
      <c r="B1805" s="2" t="s">
        <v>1441</v>
      </c>
      <c r="C1805" s="2" t="s">
        <v>16</v>
      </c>
      <c r="D1805" s="51">
        <v>131248.12</v>
      </c>
      <c r="E1805" s="51">
        <v>19997.11</v>
      </c>
      <c r="F1805" s="1">
        <v>44836</v>
      </c>
      <c r="G1805" s="1">
        <v>45783</v>
      </c>
      <c r="H1805" s="2" t="s">
        <v>2278</v>
      </c>
      <c r="I1805" s="2" t="s">
        <v>29</v>
      </c>
      <c r="J1805">
        <f>Sheet1[[#This Row],[policy_end_date]]-Sheet1[[#This Row],[policy_start_date]]</f>
        <v>947</v>
      </c>
      <c r="K1805" s="5">
        <f>(Sheet1[[#This Row],[policy_end_date]]-Sheet1[[#This Row],[policy_start_date]])/365</f>
        <v>2.5945205479452054</v>
      </c>
      <c r="L1805" s="2" t="str">
        <f>IF(Sheet1[[#This Row],[coverage_amount]]&lt;300000,"Low",IF(Sheet1[[#This Row],[coverage_amount]]&lt;700000,"Medium","High"))</f>
        <v>Low</v>
      </c>
      <c r="M1805" s="2" t="str">
        <f>IF(Sheet1[[#This Row],[annual_premium]]&lt;15000,"Low",IF(Sheet1[[#This Row],[annual_premium]]&lt;35000,"Medium","High"))</f>
        <v>Medium</v>
      </c>
      <c r="N1805" s="2">
        <f>YEAR(Sheet1[[#This Row],[policy_start_date]])</f>
        <v>2022</v>
      </c>
      <c r="O1805" s="2" t="str">
        <f>TEXT(Sheet1[[#This Row],[policy_start_date]],"mmm")</f>
        <v>Oct</v>
      </c>
      <c r="P1805" s="2" t="str">
        <f>"Q"&amp;ROUNDUP(MONTH(Sheet1[[#This Row],[policy_start_date]])/3,0)</f>
        <v>Q4</v>
      </c>
      <c r="Q1805" s="2">
        <f ca="1">DATEDIF(Sheet1[[#This Row],[policy_start_date]],TODAY(),"D")</f>
        <v>1396</v>
      </c>
      <c r="R1805" s="2">
        <f>YEAR(Sheet1[[#This Row],[policy_end_date]])</f>
        <v>2025</v>
      </c>
      <c r="S1805" s="2" t="str">
        <f>TEXT(Sheet1[[#This Row],[policy_end_date]],"mmm")</f>
        <v>May</v>
      </c>
      <c r="T1805" s="2" t="str">
        <f>IF(Sheet1[[#This Row],[status]]="Active","Active","Inactive")</f>
        <v>Inactive</v>
      </c>
      <c r="U1805" s="6">
        <f>Sheet1[[#This Row],[coverage_amount]]/Sheet1[[#This Row],[annual_premium]]</f>
        <v>6.5633544047114807</v>
      </c>
    </row>
    <row r="1806" spans="1:21" x14ac:dyDescent="0.3">
      <c r="A1806" s="2" t="s">
        <v>3385</v>
      </c>
      <c r="B1806" s="2" t="s">
        <v>2455</v>
      </c>
      <c r="C1806" s="2" t="s">
        <v>16</v>
      </c>
      <c r="D1806" s="51">
        <v>400188.96</v>
      </c>
      <c r="E1806" s="51">
        <v>3333.28</v>
      </c>
      <c r="F1806" s="1">
        <v>44430</v>
      </c>
      <c r="G1806" s="1">
        <v>44744</v>
      </c>
      <c r="H1806" s="2" t="s">
        <v>1428</v>
      </c>
      <c r="I1806" s="2" t="s">
        <v>29</v>
      </c>
      <c r="J1806">
        <f>Sheet1[[#This Row],[policy_end_date]]-Sheet1[[#This Row],[policy_start_date]]</f>
        <v>314</v>
      </c>
      <c r="K1806" s="5">
        <f>(Sheet1[[#This Row],[policy_end_date]]-Sheet1[[#This Row],[policy_start_date]])/365</f>
        <v>0.86027397260273974</v>
      </c>
      <c r="L1806" s="2" t="str">
        <f>IF(Sheet1[[#This Row],[coverage_amount]]&lt;300000,"Low",IF(Sheet1[[#This Row],[coverage_amount]]&lt;700000,"Medium","High"))</f>
        <v>Medium</v>
      </c>
      <c r="M1806" s="2" t="str">
        <f>IF(Sheet1[[#This Row],[annual_premium]]&lt;15000,"Low",IF(Sheet1[[#This Row],[annual_premium]]&lt;35000,"Medium","High"))</f>
        <v>Low</v>
      </c>
      <c r="N1806" s="2">
        <f>YEAR(Sheet1[[#This Row],[policy_start_date]])</f>
        <v>2021</v>
      </c>
      <c r="O1806" s="2" t="str">
        <f>TEXT(Sheet1[[#This Row],[policy_start_date]],"mmm")</f>
        <v>Aug</v>
      </c>
      <c r="P1806" s="2" t="str">
        <f>"Q"&amp;ROUNDUP(MONTH(Sheet1[[#This Row],[policy_start_date]])/3,0)</f>
        <v>Q3</v>
      </c>
      <c r="Q1806" s="2">
        <f ca="1">DATEDIF(Sheet1[[#This Row],[policy_start_date]],TODAY(),"D")</f>
        <v>1802</v>
      </c>
      <c r="R1806" s="2">
        <f>YEAR(Sheet1[[#This Row],[policy_end_date]])</f>
        <v>2022</v>
      </c>
      <c r="S1806" s="2" t="str">
        <f>TEXT(Sheet1[[#This Row],[policy_end_date]],"mmm")</f>
        <v>Jul</v>
      </c>
      <c r="T1806" s="2" t="str">
        <f>IF(Sheet1[[#This Row],[status]]="Active","Active","Inactive")</f>
        <v>Inactive</v>
      </c>
      <c r="U1806" s="6">
        <f>Sheet1[[#This Row],[coverage_amount]]/Sheet1[[#This Row],[annual_premium]]</f>
        <v>120.058608937743</v>
      </c>
    </row>
    <row r="1807" spans="1:21" x14ac:dyDescent="0.3">
      <c r="A1807" s="2" t="s">
        <v>3386</v>
      </c>
      <c r="B1807" s="2" t="s">
        <v>3387</v>
      </c>
      <c r="C1807" s="2" t="s">
        <v>27</v>
      </c>
      <c r="D1807" s="51">
        <v>761024.21</v>
      </c>
      <c r="E1807" s="51">
        <v>19650.97</v>
      </c>
      <c r="F1807" s="1">
        <v>45075</v>
      </c>
      <c r="G1807" s="1">
        <v>45569</v>
      </c>
      <c r="H1807" s="2" t="s">
        <v>24</v>
      </c>
      <c r="I1807" s="2" t="s">
        <v>13</v>
      </c>
      <c r="J1807">
        <f>Sheet1[[#This Row],[policy_end_date]]-Sheet1[[#This Row],[policy_start_date]]</f>
        <v>494</v>
      </c>
      <c r="K1807" s="5">
        <f>(Sheet1[[#This Row],[policy_end_date]]-Sheet1[[#This Row],[policy_start_date]])/365</f>
        <v>1.3534246575342466</v>
      </c>
      <c r="L1807" s="2" t="str">
        <f>IF(Sheet1[[#This Row],[coverage_amount]]&lt;300000,"Low",IF(Sheet1[[#This Row],[coverage_amount]]&lt;700000,"Medium","High"))</f>
        <v>High</v>
      </c>
      <c r="M1807" s="2" t="str">
        <f>IF(Sheet1[[#This Row],[annual_premium]]&lt;15000,"Low",IF(Sheet1[[#This Row],[annual_premium]]&lt;35000,"Medium","High"))</f>
        <v>Medium</v>
      </c>
      <c r="N1807" s="2">
        <f>YEAR(Sheet1[[#This Row],[policy_start_date]])</f>
        <v>2023</v>
      </c>
      <c r="O1807" s="2" t="str">
        <f>TEXT(Sheet1[[#This Row],[policy_start_date]],"mmm")</f>
        <v>May</v>
      </c>
      <c r="P1807" s="2" t="str">
        <f>"Q"&amp;ROUNDUP(MONTH(Sheet1[[#This Row],[policy_start_date]])/3,0)</f>
        <v>Q2</v>
      </c>
      <c r="Q1807" s="2">
        <f ca="1">DATEDIF(Sheet1[[#This Row],[policy_start_date]],TODAY(),"D")</f>
        <v>1157</v>
      </c>
      <c r="R1807" s="2">
        <f>YEAR(Sheet1[[#This Row],[policy_end_date]])</f>
        <v>2024</v>
      </c>
      <c r="S1807" s="2" t="str">
        <f>TEXT(Sheet1[[#This Row],[policy_end_date]],"mmm")</f>
        <v>Oct</v>
      </c>
      <c r="T1807" s="2" t="str">
        <f>IF(Sheet1[[#This Row],[status]]="Active","Active","Inactive")</f>
        <v>Active</v>
      </c>
      <c r="U1807" s="6">
        <f>Sheet1[[#This Row],[coverage_amount]]/Sheet1[[#This Row],[annual_premium]]</f>
        <v>38.727055712771424</v>
      </c>
    </row>
    <row r="1808" spans="1:21" x14ac:dyDescent="0.3">
      <c r="A1808" s="2" t="s">
        <v>3388</v>
      </c>
      <c r="B1808" s="2" t="s">
        <v>940</v>
      </c>
      <c r="C1808" s="2" t="s">
        <v>11</v>
      </c>
      <c r="D1808" s="51">
        <v>150420.25</v>
      </c>
      <c r="E1808" s="51">
        <v>36901.24</v>
      </c>
      <c r="F1808" s="1">
        <v>44871</v>
      </c>
      <c r="G1808" s="1">
        <v>45253</v>
      </c>
      <c r="H1808" s="2" t="s">
        <v>383</v>
      </c>
      <c r="I1808" s="2" t="s">
        <v>13</v>
      </c>
      <c r="J1808">
        <f>Sheet1[[#This Row],[policy_end_date]]-Sheet1[[#This Row],[policy_start_date]]</f>
        <v>382</v>
      </c>
      <c r="K1808" s="5">
        <f>(Sheet1[[#This Row],[policy_end_date]]-Sheet1[[#This Row],[policy_start_date]])/365</f>
        <v>1.0465753424657533</v>
      </c>
      <c r="L1808" s="2" t="str">
        <f>IF(Sheet1[[#This Row],[coverage_amount]]&lt;300000,"Low",IF(Sheet1[[#This Row],[coverage_amount]]&lt;700000,"Medium","High"))</f>
        <v>Low</v>
      </c>
      <c r="M1808" s="2" t="str">
        <f>IF(Sheet1[[#This Row],[annual_premium]]&lt;15000,"Low",IF(Sheet1[[#This Row],[annual_premium]]&lt;35000,"Medium","High"))</f>
        <v>High</v>
      </c>
      <c r="N1808" s="2">
        <f>YEAR(Sheet1[[#This Row],[policy_start_date]])</f>
        <v>2022</v>
      </c>
      <c r="O1808" s="2" t="str">
        <f>TEXT(Sheet1[[#This Row],[policy_start_date]],"mmm")</f>
        <v>Nov</v>
      </c>
      <c r="P1808" s="2" t="str">
        <f>"Q"&amp;ROUNDUP(MONTH(Sheet1[[#This Row],[policy_start_date]])/3,0)</f>
        <v>Q4</v>
      </c>
      <c r="Q1808" s="2">
        <f ca="1">DATEDIF(Sheet1[[#This Row],[policy_start_date]],TODAY(),"D")</f>
        <v>1361</v>
      </c>
      <c r="R1808" s="2">
        <f>YEAR(Sheet1[[#This Row],[policy_end_date]])</f>
        <v>2023</v>
      </c>
      <c r="S1808" s="2" t="str">
        <f>TEXT(Sheet1[[#This Row],[policy_end_date]],"mmm")</f>
        <v>Nov</v>
      </c>
      <c r="T1808" s="2" t="str">
        <f>IF(Sheet1[[#This Row],[status]]="Active","Active","Inactive")</f>
        <v>Active</v>
      </c>
      <c r="U1808" s="6">
        <f>Sheet1[[#This Row],[coverage_amount]]/Sheet1[[#This Row],[annual_premium]]</f>
        <v>4.076292558190457</v>
      </c>
    </row>
    <row r="1809" spans="1:21" x14ac:dyDescent="0.3">
      <c r="A1809" s="2" t="s">
        <v>3389</v>
      </c>
      <c r="B1809" s="2" t="s">
        <v>2423</v>
      </c>
      <c r="C1809" s="2" t="s">
        <v>39</v>
      </c>
      <c r="D1809" s="51">
        <v>919922.15</v>
      </c>
      <c r="E1809" s="51">
        <v>26789.68</v>
      </c>
      <c r="F1809" s="1">
        <v>44061</v>
      </c>
      <c r="G1809" s="1">
        <v>45822</v>
      </c>
      <c r="H1809" s="2" t="s">
        <v>321</v>
      </c>
      <c r="I1809" s="2" t="s">
        <v>29</v>
      </c>
      <c r="J1809">
        <f>Sheet1[[#This Row],[policy_end_date]]-Sheet1[[#This Row],[policy_start_date]]</f>
        <v>1761</v>
      </c>
      <c r="K1809" s="5">
        <f>(Sheet1[[#This Row],[policy_end_date]]-Sheet1[[#This Row],[policy_start_date]])/365</f>
        <v>4.8246575342465752</v>
      </c>
      <c r="L1809" s="2" t="str">
        <f>IF(Sheet1[[#This Row],[coverage_amount]]&lt;300000,"Low",IF(Sheet1[[#This Row],[coverage_amount]]&lt;700000,"Medium","High"))</f>
        <v>High</v>
      </c>
      <c r="M1809" s="2" t="str">
        <f>IF(Sheet1[[#This Row],[annual_premium]]&lt;15000,"Low",IF(Sheet1[[#This Row],[annual_premium]]&lt;35000,"Medium","High"))</f>
        <v>Medium</v>
      </c>
      <c r="N1809" s="2">
        <f>YEAR(Sheet1[[#This Row],[policy_start_date]])</f>
        <v>2020</v>
      </c>
      <c r="O1809" s="2" t="str">
        <f>TEXT(Sheet1[[#This Row],[policy_start_date]],"mmm")</f>
        <v>Aug</v>
      </c>
      <c r="P1809" s="2" t="str">
        <f>"Q"&amp;ROUNDUP(MONTH(Sheet1[[#This Row],[policy_start_date]])/3,0)</f>
        <v>Q3</v>
      </c>
      <c r="Q1809" s="2">
        <f ca="1">DATEDIF(Sheet1[[#This Row],[policy_start_date]],TODAY(),"D")</f>
        <v>2171</v>
      </c>
      <c r="R1809" s="2">
        <f>YEAR(Sheet1[[#This Row],[policy_end_date]])</f>
        <v>2025</v>
      </c>
      <c r="S1809" s="2" t="str">
        <f>TEXT(Sheet1[[#This Row],[policy_end_date]],"mmm")</f>
        <v>Jun</v>
      </c>
      <c r="T1809" s="2" t="str">
        <f>IF(Sheet1[[#This Row],[status]]="Active","Active","Inactive")</f>
        <v>Inactive</v>
      </c>
      <c r="U1809" s="6">
        <f>Sheet1[[#This Row],[coverage_amount]]/Sheet1[[#This Row],[annual_premium]]</f>
        <v>34.338676311176542</v>
      </c>
    </row>
    <row r="1810" spans="1:21" x14ac:dyDescent="0.3">
      <c r="A1810" s="2" t="s">
        <v>3390</v>
      </c>
      <c r="B1810" s="2" t="s">
        <v>3325</v>
      </c>
      <c r="C1810" s="2" t="s">
        <v>11</v>
      </c>
      <c r="D1810" s="51">
        <v>441934.39</v>
      </c>
      <c r="E1810" s="51">
        <v>45007.91</v>
      </c>
      <c r="F1810" s="1">
        <v>44954</v>
      </c>
      <c r="G1810" s="1">
        <v>45223</v>
      </c>
      <c r="H1810" s="2" t="s">
        <v>755</v>
      </c>
      <c r="I1810" s="2" t="s">
        <v>13</v>
      </c>
      <c r="J1810">
        <f>Sheet1[[#This Row],[policy_end_date]]-Sheet1[[#This Row],[policy_start_date]]</f>
        <v>269</v>
      </c>
      <c r="K1810" s="5">
        <f>(Sheet1[[#This Row],[policy_end_date]]-Sheet1[[#This Row],[policy_start_date]])/365</f>
        <v>0.73698630136986298</v>
      </c>
      <c r="L1810" s="2" t="str">
        <f>IF(Sheet1[[#This Row],[coverage_amount]]&lt;300000,"Low",IF(Sheet1[[#This Row],[coverage_amount]]&lt;700000,"Medium","High"))</f>
        <v>Medium</v>
      </c>
      <c r="M1810" s="2" t="str">
        <f>IF(Sheet1[[#This Row],[annual_premium]]&lt;15000,"Low",IF(Sheet1[[#This Row],[annual_premium]]&lt;35000,"Medium","High"))</f>
        <v>High</v>
      </c>
      <c r="N1810" s="2">
        <f>YEAR(Sheet1[[#This Row],[policy_start_date]])</f>
        <v>2023</v>
      </c>
      <c r="O1810" s="2" t="str">
        <f>TEXT(Sheet1[[#This Row],[policy_start_date]],"mmm")</f>
        <v>Jan</v>
      </c>
      <c r="P1810" s="2" t="str">
        <f>"Q"&amp;ROUNDUP(MONTH(Sheet1[[#This Row],[policy_start_date]])/3,0)</f>
        <v>Q1</v>
      </c>
      <c r="Q1810" s="2">
        <f ca="1">DATEDIF(Sheet1[[#This Row],[policy_start_date]],TODAY(),"D")</f>
        <v>1278</v>
      </c>
      <c r="R1810" s="2">
        <f>YEAR(Sheet1[[#This Row],[policy_end_date]])</f>
        <v>2023</v>
      </c>
      <c r="S1810" s="2" t="str">
        <f>TEXT(Sheet1[[#This Row],[policy_end_date]],"mmm")</f>
        <v>Oct</v>
      </c>
      <c r="T1810" s="2" t="str">
        <f>IF(Sheet1[[#This Row],[status]]="Active","Active","Inactive")</f>
        <v>Active</v>
      </c>
      <c r="U1810" s="6">
        <f>Sheet1[[#This Row],[coverage_amount]]/Sheet1[[#This Row],[annual_premium]]</f>
        <v>9.8190382534981069</v>
      </c>
    </row>
    <row r="1811" spans="1:21" x14ac:dyDescent="0.3">
      <c r="A1811" s="2" t="s">
        <v>3391</v>
      </c>
      <c r="B1811" s="2" t="s">
        <v>3392</v>
      </c>
      <c r="C1811" s="2" t="s">
        <v>16</v>
      </c>
      <c r="D1811" s="51">
        <v>788180.73</v>
      </c>
      <c r="E1811" s="51">
        <v>10126.200000000001</v>
      </c>
      <c r="F1811" s="1">
        <v>45270</v>
      </c>
      <c r="G1811" s="1">
        <v>45481</v>
      </c>
      <c r="H1811" s="2" t="s">
        <v>1350</v>
      </c>
      <c r="I1811" s="2" t="s">
        <v>18</v>
      </c>
      <c r="J1811">
        <f>Sheet1[[#This Row],[policy_end_date]]-Sheet1[[#This Row],[policy_start_date]]</f>
        <v>211</v>
      </c>
      <c r="K1811" s="5">
        <f>(Sheet1[[#This Row],[policy_end_date]]-Sheet1[[#This Row],[policy_start_date]])/365</f>
        <v>0.57808219178082187</v>
      </c>
      <c r="L1811" s="2" t="str">
        <f>IF(Sheet1[[#This Row],[coverage_amount]]&lt;300000,"Low",IF(Sheet1[[#This Row],[coverage_amount]]&lt;700000,"Medium","High"))</f>
        <v>High</v>
      </c>
      <c r="M1811" s="2" t="str">
        <f>IF(Sheet1[[#This Row],[annual_premium]]&lt;15000,"Low",IF(Sheet1[[#This Row],[annual_premium]]&lt;35000,"Medium","High"))</f>
        <v>Low</v>
      </c>
      <c r="N1811" s="2">
        <f>YEAR(Sheet1[[#This Row],[policy_start_date]])</f>
        <v>2023</v>
      </c>
      <c r="O1811" s="2" t="str">
        <f>TEXT(Sheet1[[#This Row],[policy_start_date]],"mmm")</f>
        <v>Dec</v>
      </c>
      <c r="P1811" s="2" t="str">
        <f>"Q"&amp;ROUNDUP(MONTH(Sheet1[[#This Row],[policy_start_date]])/3,0)</f>
        <v>Q4</v>
      </c>
      <c r="Q1811" s="2">
        <f ca="1">DATEDIF(Sheet1[[#This Row],[policy_start_date]],TODAY(),"D")</f>
        <v>962</v>
      </c>
      <c r="R1811" s="2">
        <f>YEAR(Sheet1[[#This Row],[policy_end_date]])</f>
        <v>2024</v>
      </c>
      <c r="S1811" s="2" t="str">
        <f>TEXT(Sheet1[[#This Row],[policy_end_date]],"mmm")</f>
        <v>Jul</v>
      </c>
      <c r="T1811" s="2" t="str">
        <f>IF(Sheet1[[#This Row],[status]]="Active","Active","Inactive")</f>
        <v>Inactive</v>
      </c>
      <c r="U1811" s="6">
        <f>Sheet1[[#This Row],[coverage_amount]]/Sheet1[[#This Row],[annual_premium]]</f>
        <v>77.835785388398406</v>
      </c>
    </row>
    <row r="1812" spans="1:21" x14ac:dyDescent="0.3">
      <c r="A1812" s="2" t="s">
        <v>3393</v>
      </c>
      <c r="B1812" s="2" t="s">
        <v>3394</v>
      </c>
      <c r="C1812" s="2" t="s">
        <v>35</v>
      </c>
      <c r="D1812" s="51">
        <v>843255.31</v>
      </c>
      <c r="E1812" s="51">
        <v>32114.62</v>
      </c>
      <c r="F1812" s="1">
        <v>44247</v>
      </c>
      <c r="G1812" s="1">
        <v>44841</v>
      </c>
      <c r="H1812" s="2" t="s">
        <v>537</v>
      </c>
      <c r="I1812" s="2" t="s">
        <v>13</v>
      </c>
      <c r="J1812">
        <f>Sheet1[[#This Row],[policy_end_date]]-Sheet1[[#This Row],[policy_start_date]]</f>
        <v>594</v>
      </c>
      <c r="K1812" s="5">
        <f>(Sheet1[[#This Row],[policy_end_date]]-Sheet1[[#This Row],[policy_start_date]])/365</f>
        <v>1.6273972602739726</v>
      </c>
      <c r="L1812" s="2" t="str">
        <f>IF(Sheet1[[#This Row],[coverage_amount]]&lt;300000,"Low",IF(Sheet1[[#This Row],[coverage_amount]]&lt;700000,"Medium","High"))</f>
        <v>High</v>
      </c>
      <c r="M1812" s="2" t="str">
        <f>IF(Sheet1[[#This Row],[annual_premium]]&lt;15000,"Low",IF(Sheet1[[#This Row],[annual_premium]]&lt;35000,"Medium","High"))</f>
        <v>Medium</v>
      </c>
      <c r="N1812" s="2">
        <f>YEAR(Sheet1[[#This Row],[policy_start_date]])</f>
        <v>2021</v>
      </c>
      <c r="O1812" s="2" t="str">
        <f>TEXT(Sheet1[[#This Row],[policy_start_date]],"mmm")</f>
        <v>Feb</v>
      </c>
      <c r="P1812" s="2" t="str">
        <f>"Q"&amp;ROUNDUP(MONTH(Sheet1[[#This Row],[policy_start_date]])/3,0)</f>
        <v>Q1</v>
      </c>
      <c r="Q1812" s="2">
        <f ca="1">DATEDIF(Sheet1[[#This Row],[policy_start_date]],TODAY(),"D")</f>
        <v>1985</v>
      </c>
      <c r="R1812" s="2">
        <f>YEAR(Sheet1[[#This Row],[policy_end_date]])</f>
        <v>2022</v>
      </c>
      <c r="S1812" s="2" t="str">
        <f>TEXT(Sheet1[[#This Row],[policy_end_date]],"mmm")</f>
        <v>Oct</v>
      </c>
      <c r="T1812" s="2" t="str">
        <f>IF(Sheet1[[#This Row],[status]]="Active","Active","Inactive")</f>
        <v>Active</v>
      </c>
      <c r="U1812" s="6">
        <f>Sheet1[[#This Row],[coverage_amount]]/Sheet1[[#This Row],[annual_premium]]</f>
        <v>26.257676721692491</v>
      </c>
    </row>
    <row r="1813" spans="1:21" x14ac:dyDescent="0.3">
      <c r="A1813" s="2" t="s">
        <v>3395</v>
      </c>
      <c r="B1813" s="2" t="s">
        <v>3396</v>
      </c>
      <c r="C1813" s="2" t="s">
        <v>35</v>
      </c>
      <c r="D1813" s="51">
        <v>362600.07</v>
      </c>
      <c r="E1813" s="51">
        <v>39670.29</v>
      </c>
      <c r="F1813" s="1">
        <v>45009</v>
      </c>
      <c r="G1813" s="1">
        <v>45470</v>
      </c>
      <c r="H1813" s="2" t="s">
        <v>93</v>
      </c>
      <c r="I1813" s="2" t="s">
        <v>29</v>
      </c>
      <c r="J1813">
        <f>Sheet1[[#This Row],[policy_end_date]]-Sheet1[[#This Row],[policy_start_date]]</f>
        <v>461</v>
      </c>
      <c r="K1813" s="5">
        <f>(Sheet1[[#This Row],[policy_end_date]]-Sheet1[[#This Row],[policy_start_date]])/365</f>
        <v>1.263013698630137</v>
      </c>
      <c r="L1813" s="2" t="str">
        <f>IF(Sheet1[[#This Row],[coverage_amount]]&lt;300000,"Low",IF(Sheet1[[#This Row],[coverage_amount]]&lt;700000,"Medium","High"))</f>
        <v>Medium</v>
      </c>
      <c r="M1813" s="2" t="str">
        <f>IF(Sheet1[[#This Row],[annual_premium]]&lt;15000,"Low",IF(Sheet1[[#This Row],[annual_premium]]&lt;35000,"Medium","High"))</f>
        <v>High</v>
      </c>
      <c r="N1813" s="2">
        <f>YEAR(Sheet1[[#This Row],[policy_start_date]])</f>
        <v>2023</v>
      </c>
      <c r="O1813" s="2" t="str">
        <f>TEXT(Sheet1[[#This Row],[policy_start_date]],"mmm")</f>
        <v>Mar</v>
      </c>
      <c r="P1813" s="2" t="str">
        <f>"Q"&amp;ROUNDUP(MONTH(Sheet1[[#This Row],[policy_start_date]])/3,0)</f>
        <v>Q1</v>
      </c>
      <c r="Q1813" s="2">
        <f ca="1">DATEDIF(Sheet1[[#This Row],[policy_start_date]],TODAY(),"D")</f>
        <v>1223</v>
      </c>
      <c r="R1813" s="2">
        <f>YEAR(Sheet1[[#This Row],[policy_end_date]])</f>
        <v>2024</v>
      </c>
      <c r="S1813" s="2" t="str">
        <f>TEXT(Sheet1[[#This Row],[policy_end_date]],"mmm")</f>
        <v>Jun</v>
      </c>
      <c r="T1813" s="2" t="str">
        <f>IF(Sheet1[[#This Row],[status]]="Active","Active","Inactive")</f>
        <v>Inactive</v>
      </c>
      <c r="U1813" s="6">
        <f>Sheet1[[#This Row],[coverage_amount]]/Sheet1[[#This Row],[annual_premium]]</f>
        <v>9.1403433148585496</v>
      </c>
    </row>
    <row r="1814" spans="1:21" x14ac:dyDescent="0.3">
      <c r="A1814" s="2" t="s">
        <v>3397</v>
      </c>
      <c r="B1814" s="2" t="s">
        <v>2969</v>
      </c>
      <c r="C1814" s="2" t="s">
        <v>35</v>
      </c>
      <c r="D1814" s="51">
        <v>515062.2</v>
      </c>
      <c r="E1814" s="51">
        <v>22025.32</v>
      </c>
      <c r="F1814" s="1">
        <v>44362</v>
      </c>
      <c r="G1814" s="1">
        <v>45294</v>
      </c>
      <c r="H1814" s="2" t="s">
        <v>1725</v>
      </c>
      <c r="I1814" s="2" t="s">
        <v>13</v>
      </c>
      <c r="J1814">
        <f>Sheet1[[#This Row],[policy_end_date]]-Sheet1[[#This Row],[policy_start_date]]</f>
        <v>932</v>
      </c>
      <c r="K1814" s="5">
        <f>(Sheet1[[#This Row],[policy_end_date]]-Sheet1[[#This Row],[policy_start_date]])/365</f>
        <v>2.5534246575342467</v>
      </c>
      <c r="L1814" s="2" t="str">
        <f>IF(Sheet1[[#This Row],[coverage_amount]]&lt;300000,"Low",IF(Sheet1[[#This Row],[coverage_amount]]&lt;700000,"Medium","High"))</f>
        <v>Medium</v>
      </c>
      <c r="M1814" s="2" t="str">
        <f>IF(Sheet1[[#This Row],[annual_premium]]&lt;15000,"Low",IF(Sheet1[[#This Row],[annual_premium]]&lt;35000,"Medium","High"))</f>
        <v>Medium</v>
      </c>
      <c r="N1814" s="2">
        <f>YEAR(Sheet1[[#This Row],[policy_start_date]])</f>
        <v>2021</v>
      </c>
      <c r="O1814" s="2" t="str">
        <f>TEXT(Sheet1[[#This Row],[policy_start_date]],"mmm")</f>
        <v>Jun</v>
      </c>
      <c r="P1814" s="2" t="str">
        <f>"Q"&amp;ROUNDUP(MONTH(Sheet1[[#This Row],[policy_start_date]])/3,0)</f>
        <v>Q2</v>
      </c>
      <c r="Q1814" s="2">
        <f ca="1">DATEDIF(Sheet1[[#This Row],[policy_start_date]],TODAY(),"D")</f>
        <v>1870</v>
      </c>
      <c r="R1814" s="2">
        <f>YEAR(Sheet1[[#This Row],[policy_end_date]])</f>
        <v>2024</v>
      </c>
      <c r="S1814" s="2" t="str">
        <f>TEXT(Sheet1[[#This Row],[policy_end_date]],"mmm")</f>
        <v>Jan</v>
      </c>
      <c r="T1814" s="2" t="str">
        <f>IF(Sheet1[[#This Row],[status]]="Active","Active","Inactive")</f>
        <v>Active</v>
      </c>
      <c r="U1814" s="6">
        <f>Sheet1[[#This Row],[coverage_amount]]/Sheet1[[#This Row],[annual_premium]]</f>
        <v>23.385004167930365</v>
      </c>
    </row>
    <row r="1815" spans="1:21" x14ac:dyDescent="0.3">
      <c r="A1815" s="2" t="s">
        <v>3398</v>
      </c>
      <c r="B1815" s="2" t="s">
        <v>3177</v>
      </c>
      <c r="C1815" s="2" t="s">
        <v>11</v>
      </c>
      <c r="D1815" s="51">
        <v>736122.72</v>
      </c>
      <c r="E1815" s="51">
        <v>38890.92</v>
      </c>
      <c r="F1815" s="1">
        <v>44266</v>
      </c>
      <c r="G1815" s="1">
        <v>44728</v>
      </c>
      <c r="H1815" s="2" t="s">
        <v>142</v>
      </c>
      <c r="I1815" s="2" t="s">
        <v>29</v>
      </c>
      <c r="J1815">
        <f>Sheet1[[#This Row],[policy_end_date]]-Sheet1[[#This Row],[policy_start_date]]</f>
        <v>462</v>
      </c>
      <c r="K1815" s="5">
        <f>(Sheet1[[#This Row],[policy_end_date]]-Sheet1[[#This Row],[policy_start_date]])/365</f>
        <v>1.2657534246575342</v>
      </c>
      <c r="L1815" s="2" t="str">
        <f>IF(Sheet1[[#This Row],[coverage_amount]]&lt;300000,"Low",IF(Sheet1[[#This Row],[coverage_amount]]&lt;700000,"Medium","High"))</f>
        <v>High</v>
      </c>
      <c r="M1815" s="2" t="str">
        <f>IF(Sheet1[[#This Row],[annual_premium]]&lt;15000,"Low",IF(Sheet1[[#This Row],[annual_premium]]&lt;35000,"Medium","High"))</f>
        <v>High</v>
      </c>
      <c r="N1815" s="2">
        <f>YEAR(Sheet1[[#This Row],[policy_start_date]])</f>
        <v>2021</v>
      </c>
      <c r="O1815" s="2" t="str">
        <f>TEXT(Sheet1[[#This Row],[policy_start_date]],"mmm")</f>
        <v>Mar</v>
      </c>
      <c r="P1815" s="2" t="str">
        <f>"Q"&amp;ROUNDUP(MONTH(Sheet1[[#This Row],[policy_start_date]])/3,0)</f>
        <v>Q1</v>
      </c>
      <c r="Q1815" s="2">
        <f ca="1">DATEDIF(Sheet1[[#This Row],[policy_start_date]],TODAY(),"D")</f>
        <v>1966</v>
      </c>
      <c r="R1815" s="2">
        <f>YEAR(Sheet1[[#This Row],[policy_end_date]])</f>
        <v>2022</v>
      </c>
      <c r="S1815" s="2" t="str">
        <f>TEXT(Sheet1[[#This Row],[policy_end_date]],"mmm")</f>
        <v>Jun</v>
      </c>
      <c r="T1815" s="2" t="str">
        <f>IF(Sheet1[[#This Row],[status]]="Active","Active","Inactive")</f>
        <v>Inactive</v>
      </c>
      <c r="U1815" s="6">
        <f>Sheet1[[#This Row],[coverage_amount]]/Sheet1[[#This Row],[annual_premium]]</f>
        <v>18.927881366653192</v>
      </c>
    </row>
    <row r="1816" spans="1:21" x14ac:dyDescent="0.3">
      <c r="A1816" s="2" t="s">
        <v>3399</v>
      </c>
      <c r="B1816" s="2" t="s">
        <v>262</v>
      </c>
      <c r="C1816" s="2" t="s">
        <v>39</v>
      </c>
      <c r="D1816" s="51">
        <v>895618.85</v>
      </c>
      <c r="E1816" s="51">
        <v>44719.27</v>
      </c>
      <c r="F1816" s="1">
        <v>44956</v>
      </c>
      <c r="G1816" s="1">
        <v>45364</v>
      </c>
      <c r="H1816" s="2" t="s">
        <v>1579</v>
      </c>
      <c r="I1816" s="2" t="s">
        <v>29</v>
      </c>
      <c r="J1816">
        <f>Sheet1[[#This Row],[policy_end_date]]-Sheet1[[#This Row],[policy_start_date]]</f>
        <v>408</v>
      </c>
      <c r="K1816" s="5">
        <f>(Sheet1[[#This Row],[policy_end_date]]-Sheet1[[#This Row],[policy_start_date]])/365</f>
        <v>1.1178082191780823</v>
      </c>
      <c r="L1816" s="2" t="str">
        <f>IF(Sheet1[[#This Row],[coverage_amount]]&lt;300000,"Low",IF(Sheet1[[#This Row],[coverage_amount]]&lt;700000,"Medium","High"))</f>
        <v>High</v>
      </c>
      <c r="M1816" s="2" t="str">
        <f>IF(Sheet1[[#This Row],[annual_premium]]&lt;15000,"Low",IF(Sheet1[[#This Row],[annual_premium]]&lt;35000,"Medium","High"))</f>
        <v>High</v>
      </c>
      <c r="N1816" s="2">
        <f>YEAR(Sheet1[[#This Row],[policy_start_date]])</f>
        <v>2023</v>
      </c>
      <c r="O1816" s="2" t="str">
        <f>TEXT(Sheet1[[#This Row],[policy_start_date]],"mmm")</f>
        <v>Jan</v>
      </c>
      <c r="P1816" s="2" t="str">
        <f>"Q"&amp;ROUNDUP(MONTH(Sheet1[[#This Row],[policy_start_date]])/3,0)</f>
        <v>Q1</v>
      </c>
      <c r="Q1816" s="2">
        <f ca="1">DATEDIF(Sheet1[[#This Row],[policy_start_date]],TODAY(),"D")</f>
        <v>1276</v>
      </c>
      <c r="R1816" s="2">
        <f>YEAR(Sheet1[[#This Row],[policy_end_date]])</f>
        <v>2024</v>
      </c>
      <c r="S1816" s="2" t="str">
        <f>TEXT(Sheet1[[#This Row],[policy_end_date]],"mmm")</f>
        <v>Mar</v>
      </c>
      <c r="T1816" s="2" t="str">
        <f>IF(Sheet1[[#This Row],[status]]="Active","Active","Inactive")</f>
        <v>Inactive</v>
      </c>
      <c r="U1816" s="6">
        <f>Sheet1[[#This Row],[coverage_amount]]/Sheet1[[#This Row],[annual_premium]]</f>
        <v>20.027582069206407</v>
      </c>
    </row>
    <row r="1817" spans="1:21" x14ac:dyDescent="0.3">
      <c r="A1817" s="2" t="s">
        <v>3400</v>
      </c>
      <c r="B1817" s="2" t="s">
        <v>770</v>
      </c>
      <c r="C1817" s="2" t="s">
        <v>27</v>
      </c>
      <c r="D1817" s="51">
        <v>973397.98</v>
      </c>
      <c r="E1817" s="51">
        <v>19371.59</v>
      </c>
      <c r="F1817" s="1">
        <v>44983</v>
      </c>
      <c r="G1817" s="1">
        <v>45855</v>
      </c>
      <c r="H1817" s="2" t="s">
        <v>12</v>
      </c>
      <c r="I1817" s="2" t="s">
        <v>13</v>
      </c>
      <c r="J1817">
        <f>Sheet1[[#This Row],[policy_end_date]]-Sheet1[[#This Row],[policy_start_date]]</f>
        <v>872</v>
      </c>
      <c r="K1817" s="5">
        <f>(Sheet1[[#This Row],[policy_end_date]]-Sheet1[[#This Row],[policy_start_date]])/365</f>
        <v>2.3890410958904109</v>
      </c>
      <c r="L1817" s="2" t="str">
        <f>IF(Sheet1[[#This Row],[coverage_amount]]&lt;300000,"Low",IF(Sheet1[[#This Row],[coverage_amount]]&lt;700000,"Medium","High"))</f>
        <v>High</v>
      </c>
      <c r="M1817" s="2" t="str">
        <f>IF(Sheet1[[#This Row],[annual_premium]]&lt;15000,"Low",IF(Sheet1[[#This Row],[annual_premium]]&lt;35000,"Medium","High"))</f>
        <v>Medium</v>
      </c>
      <c r="N1817" s="2">
        <f>YEAR(Sheet1[[#This Row],[policy_start_date]])</f>
        <v>2023</v>
      </c>
      <c r="O1817" s="2" t="str">
        <f>TEXT(Sheet1[[#This Row],[policy_start_date]],"mmm")</f>
        <v>Feb</v>
      </c>
      <c r="P1817" s="2" t="str">
        <f>"Q"&amp;ROUNDUP(MONTH(Sheet1[[#This Row],[policy_start_date]])/3,0)</f>
        <v>Q1</v>
      </c>
      <c r="Q1817" s="2">
        <f ca="1">DATEDIF(Sheet1[[#This Row],[policy_start_date]],TODAY(),"D")</f>
        <v>1249</v>
      </c>
      <c r="R1817" s="2">
        <f>YEAR(Sheet1[[#This Row],[policy_end_date]])</f>
        <v>2025</v>
      </c>
      <c r="S1817" s="2" t="str">
        <f>TEXT(Sheet1[[#This Row],[policy_end_date]],"mmm")</f>
        <v>Jul</v>
      </c>
      <c r="T1817" s="2" t="str">
        <f>IF(Sheet1[[#This Row],[status]]="Active","Active","Inactive")</f>
        <v>Active</v>
      </c>
      <c r="U1817" s="6">
        <f>Sheet1[[#This Row],[coverage_amount]]/Sheet1[[#This Row],[annual_premium]]</f>
        <v>50.248739520091021</v>
      </c>
    </row>
    <row r="1818" spans="1:21" x14ac:dyDescent="0.3">
      <c r="A1818" s="2" t="s">
        <v>3401</v>
      </c>
      <c r="B1818" s="2" t="s">
        <v>3258</v>
      </c>
      <c r="C1818" s="2" t="s">
        <v>39</v>
      </c>
      <c r="D1818" s="51">
        <v>636871.06000000006</v>
      </c>
      <c r="E1818" s="51">
        <v>43941.16</v>
      </c>
      <c r="F1818" s="1">
        <v>44917</v>
      </c>
      <c r="G1818" s="1">
        <v>45411</v>
      </c>
      <c r="H1818" s="2" t="s">
        <v>774</v>
      </c>
      <c r="I1818" s="2" t="s">
        <v>29</v>
      </c>
      <c r="J1818">
        <f>Sheet1[[#This Row],[policy_end_date]]-Sheet1[[#This Row],[policy_start_date]]</f>
        <v>494</v>
      </c>
      <c r="K1818" s="5">
        <f>(Sheet1[[#This Row],[policy_end_date]]-Sheet1[[#This Row],[policy_start_date]])/365</f>
        <v>1.3534246575342466</v>
      </c>
      <c r="L1818" s="2" t="str">
        <f>IF(Sheet1[[#This Row],[coverage_amount]]&lt;300000,"Low",IF(Sheet1[[#This Row],[coverage_amount]]&lt;700000,"Medium","High"))</f>
        <v>Medium</v>
      </c>
      <c r="M1818" s="2" t="str">
        <f>IF(Sheet1[[#This Row],[annual_premium]]&lt;15000,"Low",IF(Sheet1[[#This Row],[annual_premium]]&lt;35000,"Medium","High"))</f>
        <v>High</v>
      </c>
      <c r="N1818" s="2">
        <f>YEAR(Sheet1[[#This Row],[policy_start_date]])</f>
        <v>2022</v>
      </c>
      <c r="O1818" s="2" t="str">
        <f>TEXT(Sheet1[[#This Row],[policy_start_date]],"mmm")</f>
        <v>Dec</v>
      </c>
      <c r="P1818" s="2" t="str">
        <f>"Q"&amp;ROUNDUP(MONTH(Sheet1[[#This Row],[policy_start_date]])/3,0)</f>
        <v>Q4</v>
      </c>
      <c r="Q1818" s="2">
        <f ca="1">DATEDIF(Sheet1[[#This Row],[policy_start_date]],TODAY(),"D")</f>
        <v>1315</v>
      </c>
      <c r="R1818" s="2">
        <f>YEAR(Sheet1[[#This Row],[policy_end_date]])</f>
        <v>2024</v>
      </c>
      <c r="S1818" s="2" t="str">
        <f>TEXT(Sheet1[[#This Row],[policy_end_date]],"mmm")</f>
        <v>Apr</v>
      </c>
      <c r="T1818" s="2" t="str">
        <f>IF(Sheet1[[#This Row],[status]]="Active","Active","Inactive")</f>
        <v>Inactive</v>
      </c>
      <c r="U1818" s="6">
        <f>Sheet1[[#This Row],[coverage_amount]]/Sheet1[[#This Row],[annual_premium]]</f>
        <v>14.493724334997074</v>
      </c>
    </row>
    <row r="1819" spans="1:21" x14ac:dyDescent="0.3">
      <c r="A1819" s="2" t="s">
        <v>3402</v>
      </c>
      <c r="B1819" s="2" t="s">
        <v>2887</v>
      </c>
      <c r="C1819" s="2" t="s">
        <v>16</v>
      </c>
      <c r="D1819" s="51">
        <v>245951.27</v>
      </c>
      <c r="E1819" s="51">
        <v>29844.28</v>
      </c>
      <c r="F1819" s="1">
        <v>44566</v>
      </c>
      <c r="G1819" s="1">
        <v>44831</v>
      </c>
      <c r="H1819" s="2" t="s">
        <v>1296</v>
      </c>
      <c r="I1819" s="2" t="s">
        <v>13</v>
      </c>
      <c r="J1819">
        <f>Sheet1[[#This Row],[policy_end_date]]-Sheet1[[#This Row],[policy_start_date]]</f>
        <v>265</v>
      </c>
      <c r="K1819" s="5">
        <f>(Sheet1[[#This Row],[policy_end_date]]-Sheet1[[#This Row],[policy_start_date]])/365</f>
        <v>0.72602739726027399</v>
      </c>
      <c r="L1819" s="2" t="str">
        <f>IF(Sheet1[[#This Row],[coverage_amount]]&lt;300000,"Low",IF(Sheet1[[#This Row],[coverage_amount]]&lt;700000,"Medium","High"))</f>
        <v>Low</v>
      </c>
      <c r="M1819" s="2" t="str">
        <f>IF(Sheet1[[#This Row],[annual_premium]]&lt;15000,"Low",IF(Sheet1[[#This Row],[annual_premium]]&lt;35000,"Medium","High"))</f>
        <v>Medium</v>
      </c>
      <c r="N1819" s="2">
        <f>YEAR(Sheet1[[#This Row],[policy_start_date]])</f>
        <v>2022</v>
      </c>
      <c r="O1819" s="2" t="str">
        <f>TEXT(Sheet1[[#This Row],[policy_start_date]],"mmm")</f>
        <v>Jan</v>
      </c>
      <c r="P1819" s="2" t="str">
        <f>"Q"&amp;ROUNDUP(MONTH(Sheet1[[#This Row],[policy_start_date]])/3,0)</f>
        <v>Q1</v>
      </c>
      <c r="Q1819" s="2">
        <f ca="1">DATEDIF(Sheet1[[#This Row],[policy_start_date]],TODAY(),"D")</f>
        <v>1666</v>
      </c>
      <c r="R1819" s="2">
        <f>YEAR(Sheet1[[#This Row],[policy_end_date]])</f>
        <v>2022</v>
      </c>
      <c r="S1819" s="2" t="str">
        <f>TEXT(Sheet1[[#This Row],[policy_end_date]],"mmm")</f>
        <v>Sep</v>
      </c>
      <c r="T1819" s="2" t="str">
        <f>IF(Sheet1[[#This Row],[status]]="Active","Active","Inactive")</f>
        <v>Active</v>
      </c>
      <c r="U1819" s="6">
        <f>Sheet1[[#This Row],[coverage_amount]]/Sheet1[[#This Row],[annual_premium]]</f>
        <v>8.241152743507298</v>
      </c>
    </row>
    <row r="1820" spans="1:21" x14ac:dyDescent="0.3">
      <c r="A1820" s="2" t="s">
        <v>3403</v>
      </c>
      <c r="B1820" s="2" t="s">
        <v>3404</v>
      </c>
      <c r="C1820" s="2" t="s">
        <v>16</v>
      </c>
      <c r="D1820" s="51">
        <v>221242.71</v>
      </c>
      <c r="E1820" s="51">
        <v>18235.939999999999</v>
      </c>
      <c r="F1820" s="1">
        <v>45097</v>
      </c>
      <c r="G1820" s="1">
        <v>45198</v>
      </c>
      <c r="H1820" s="2" t="s">
        <v>1648</v>
      </c>
      <c r="I1820" s="2" t="s">
        <v>13</v>
      </c>
      <c r="J1820">
        <f>Sheet1[[#This Row],[policy_end_date]]-Sheet1[[#This Row],[policy_start_date]]</f>
        <v>101</v>
      </c>
      <c r="K1820" s="5">
        <f>(Sheet1[[#This Row],[policy_end_date]]-Sheet1[[#This Row],[policy_start_date]])/365</f>
        <v>0.27671232876712326</v>
      </c>
      <c r="L1820" s="2" t="str">
        <f>IF(Sheet1[[#This Row],[coverage_amount]]&lt;300000,"Low",IF(Sheet1[[#This Row],[coverage_amount]]&lt;700000,"Medium","High"))</f>
        <v>Low</v>
      </c>
      <c r="M1820" s="2" t="str">
        <f>IF(Sheet1[[#This Row],[annual_premium]]&lt;15000,"Low",IF(Sheet1[[#This Row],[annual_premium]]&lt;35000,"Medium","High"))</f>
        <v>Medium</v>
      </c>
      <c r="N1820" s="2">
        <f>YEAR(Sheet1[[#This Row],[policy_start_date]])</f>
        <v>2023</v>
      </c>
      <c r="O1820" s="2" t="str">
        <f>TEXT(Sheet1[[#This Row],[policy_start_date]],"mmm")</f>
        <v>Jun</v>
      </c>
      <c r="P1820" s="2" t="str">
        <f>"Q"&amp;ROUNDUP(MONTH(Sheet1[[#This Row],[policy_start_date]])/3,0)</f>
        <v>Q2</v>
      </c>
      <c r="Q1820" s="2">
        <f ca="1">DATEDIF(Sheet1[[#This Row],[policy_start_date]],TODAY(),"D")</f>
        <v>1135</v>
      </c>
      <c r="R1820" s="2">
        <f>YEAR(Sheet1[[#This Row],[policy_end_date]])</f>
        <v>2023</v>
      </c>
      <c r="S1820" s="2" t="str">
        <f>TEXT(Sheet1[[#This Row],[policy_end_date]],"mmm")</f>
        <v>Sep</v>
      </c>
      <c r="T1820" s="2" t="str">
        <f>IF(Sheet1[[#This Row],[status]]="Active","Active","Inactive")</f>
        <v>Active</v>
      </c>
      <c r="U1820" s="6">
        <f>Sheet1[[#This Row],[coverage_amount]]/Sheet1[[#This Row],[annual_premium]]</f>
        <v>12.132235025998112</v>
      </c>
    </row>
    <row r="1821" spans="1:21" x14ac:dyDescent="0.3">
      <c r="A1821" s="2" t="s">
        <v>3405</v>
      </c>
      <c r="B1821" s="2" t="s">
        <v>2055</v>
      </c>
      <c r="C1821" s="2" t="s">
        <v>16</v>
      </c>
      <c r="D1821" s="51">
        <v>313858.18</v>
      </c>
      <c r="E1821" s="51">
        <v>39695.160000000003</v>
      </c>
      <c r="F1821" s="1">
        <v>45486</v>
      </c>
      <c r="G1821" s="1">
        <v>45566</v>
      </c>
      <c r="H1821" s="2" t="s">
        <v>2524</v>
      </c>
      <c r="I1821" s="2" t="s">
        <v>18</v>
      </c>
      <c r="J1821">
        <f>Sheet1[[#This Row],[policy_end_date]]-Sheet1[[#This Row],[policy_start_date]]</f>
        <v>80</v>
      </c>
      <c r="K1821" s="5">
        <f>(Sheet1[[#This Row],[policy_end_date]]-Sheet1[[#This Row],[policy_start_date]])/365</f>
        <v>0.21917808219178081</v>
      </c>
      <c r="L1821" s="2" t="str">
        <f>IF(Sheet1[[#This Row],[coverage_amount]]&lt;300000,"Low",IF(Sheet1[[#This Row],[coverage_amount]]&lt;700000,"Medium","High"))</f>
        <v>Medium</v>
      </c>
      <c r="M1821" s="2" t="str">
        <f>IF(Sheet1[[#This Row],[annual_premium]]&lt;15000,"Low",IF(Sheet1[[#This Row],[annual_premium]]&lt;35000,"Medium","High"))</f>
        <v>High</v>
      </c>
      <c r="N1821" s="2">
        <f>YEAR(Sheet1[[#This Row],[policy_start_date]])</f>
        <v>2024</v>
      </c>
      <c r="O1821" s="2" t="str">
        <f>TEXT(Sheet1[[#This Row],[policy_start_date]],"mmm")</f>
        <v>Jul</v>
      </c>
      <c r="P1821" s="2" t="str">
        <f>"Q"&amp;ROUNDUP(MONTH(Sheet1[[#This Row],[policy_start_date]])/3,0)</f>
        <v>Q3</v>
      </c>
      <c r="Q1821" s="2">
        <f ca="1">DATEDIF(Sheet1[[#This Row],[policy_start_date]],TODAY(),"D")</f>
        <v>746</v>
      </c>
      <c r="R1821" s="2">
        <f>YEAR(Sheet1[[#This Row],[policy_end_date]])</f>
        <v>2024</v>
      </c>
      <c r="S1821" s="2" t="str">
        <f>TEXT(Sheet1[[#This Row],[policy_end_date]],"mmm")</f>
        <v>Oct</v>
      </c>
      <c r="T1821" s="2" t="str">
        <f>IF(Sheet1[[#This Row],[status]]="Active","Active","Inactive")</f>
        <v>Inactive</v>
      </c>
      <c r="U1821" s="6">
        <f>Sheet1[[#This Row],[coverage_amount]]/Sheet1[[#This Row],[annual_premium]]</f>
        <v>7.9067115487127388</v>
      </c>
    </row>
    <row r="1822" spans="1:21" x14ac:dyDescent="0.3">
      <c r="A1822" s="2" t="s">
        <v>3406</v>
      </c>
      <c r="B1822" s="2" t="s">
        <v>3080</v>
      </c>
      <c r="C1822" s="2" t="s">
        <v>27</v>
      </c>
      <c r="D1822" s="51">
        <v>372713.47</v>
      </c>
      <c r="E1822" s="51">
        <v>24916.65</v>
      </c>
      <c r="F1822" s="1">
        <v>45209</v>
      </c>
      <c r="G1822" s="1">
        <v>45233</v>
      </c>
      <c r="H1822" s="2" t="s">
        <v>386</v>
      </c>
      <c r="I1822" s="2" t="s">
        <v>13</v>
      </c>
      <c r="J1822">
        <f>Sheet1[[#This Row],[policy_end_date]]-Sheet1[[#This Row],[policy_start_date]]</f>
        <v>24</v>
      </c>
      <c r="K1822" s="5">
        <f>(Sheet1[[#This Row],[policy_end_date]]-Sheet1[[#This Row],[policy_start_date]])/365</f>
        <v>6.575342465753424E-2</v>
      </c>
      <c r="L1822" s="2" t="str">
        <f>IF(Sheet1[[#This Row],[coverage_amount]]&lt;300000,"Low",IF(Sheet1[[#This Row],[coverage_amount]]&lt;700000,"Medium","High"))</f>
        <v>Medium</v>
      </c>
      <c r="M1822" s="2" t="str">
        <f>IF(Sheet1[[#This Row],[annual_premium]]&lt;15000,"Low",IF(Sheet1[[#This Row],[annual_premium]]&lt;35000,"Medium","High"))</f>
        <v>Medium</v>
      </c>
      <c r="N1822" s="2">
        <f>YEAR(Sheet1[[#This Row],[policy_start_date]])</f>
        <v>2023</v>
      </c>
      <c r="O1822" s="2" t="str">
        <f>TEXT(Sheet1[[#This Row],[policy_start_date]],"mmm")</f>
        <v>Oct</v>
      </c>
      <c r="P1822" s="2" t="str">
        <f>"Q"&amp;ROUNDUP(MONTH(Sheet1[[#This Row],[policy_start_date]])/3,0)</f>
        <v>Q4</v>
      </c>
      <c r="Q1822" s="2">
        <f ca="1">DATEDIF(Sheet1[[#This Row],[policy_start_date]],TODAY(),"D")</f>
        <v>1023</v>
      </c>
      <c r="R1822" s="2">
        <f>YEAR(Sheet1[[#This Row],[policy_end_date]])</f>
        <v>2023</v>
      </c>
      <c r="S1822" s="2" t="str">
        <f>TEXT(Sheet1[[#This Row],[policy_end_date]],"mmm")</f>
        <v>Nov</v>
      </c>
      <c r="T1822" s="2" t="str">
        <f>IF(Sheet1[[#This Row],[status]]="Active","Active","Inactive")</f>
        <v>Active</v>
      </c>
      <c r="U1822" s="6">
        <f>Sheet1[[#This Row],[coverage_amount]]/Sheet1[[#This Row],[annual_premium]]</f>
        <v>14.958410139404773</v>
      </c>
    </row>
    <row r="1823" spans="1:21" x14ac:dyDescent="0.3">
      <c r="A1823" s="2" t="s">
        <v>3407</v>
      </c>
      <c r="B1823" s="2" t="s">
        <v>3408</v>
      </c>
      <c r="C1823" s="2" t="s">
        <v>11</v>
      </c>
      <c r="D1823" s="51">
        <v>245344.85</v>
      </c>
      <c r="E1823" s="51">
        <v>35092.03</v>
      </c>
      <c r="F1823" s="1">
        <v>44918</v>
      </c>
      <c r="G1823" s="1">
        <v>45498</v>
      </c>
      <c r="H1823" s="2" t="s">
        <v>58</v>
      </c>
      <c r="I1823" s="2" t="s">
        <v>13</v>
      </c>
      <c r="J1823">
        <f>Sheet1[[#This Row],[policy_end_date]]-Sheet1[[#This Row],[policy_start_date]]</f>
        <v>580</v>
      </c>
      <c r="K1823" s="5">
        <f>(Sheet1[[#This Row],[policy_end_date]]-Sheet1[[#This Row],[policy_start_date]])/365</f>
        <v>1.5890410958904109</v>
      </c>
      <c r="L1823" s="2" t="str">
        <f>IF(Sheet1[[#This Row],[coverage_amount]]&lt;300000,"Low",IF(Sheet1[[#This Row],[coverage_amount]]&lt;700000,"Medium","High"))</f>
        <v>Low</v>
      </c>
      <c r="M1823" s="2" t="str">
        <f>IF(Sheet1[[#This Row],[annual_premium]]&lt;15000,"Low",IF(Sheet1[[#This Row],[annual_premium]]&lt;35000,"Medium","High"))</f>
        <v>High</v>
      </c>
      <c r="N1823" s="2">
        <f>YEAR(Sheet1[[#This Row],[policy_start_date]])</f>
        <v>2022</v>
      </c>
      <c r="O1823" s="2" t="str">
        <f>TEXT(Sheet1[[#This Row],[policy_start_date]],"mmm")</f>
        <v>Dec</v>
      </c>
      <c r="P1823" s="2" t="str">
        <f>"Q"&amp;ROUNDUP(MONTH(Sheet1[[#This Row],[policy_start_date]])/3,0)</f>
        <v>Q4</v>
      </c>
      <c r="Q1823" s="2">
        <f ca="1">DATEDIF(Sheet1[[#This Row],[policy_start_date]],TODAY(),"D")</f>
        <v>1314</v>
      </c>
      <c r="R1823" s="2">
        <f>YEAR(Sheet1[[#This Row],[policy_end_date]])</f>
        <v>2024</v>
      </c>
      <c r="S1823" s="2" t="str">
        <f>TEXT(Sheet1[[#This Row],[policy_end_date]],"mmm")</f>
        <v>Jul</v>
      </c>
      <c r="T1823" s="2" t="str">
        <f>IF(Sheet1[[#This Row],[status]]="Active","Active","Inactive")</f>
        <v>Active</v>
      </c>
      <c r="U1823" s="6">
        <f>Sheet1[[#This Row],[coverage_amount]]/Sheet1[[#This Row],[annual_premium]]</f>
        <v>6.9914692880406184</v>
      </c>
    </row>
    <row r="1824" spans="1:21" x14ac:dyDescent="0.3">
      <c r="A1824" s="2" t="s">
        <v>3409</v>
      </c>
      <c r="B1824" s="2" t="s">
        <v>2745</v>
      </c>
      <c r="C1824" s="2" t="s">
        <v>35</v>
      </c>
      <c r="D1824" s="51">
        <v>170073.14</v>
      </c>
      <c r="E1824" s="51">
        <v>3184.59</v>
      </c>
      <c r="F1824" s="1">
        <v>45026</v>
      </c>
      <c r="G1824" s="1">
        <v>45459</v>
      </c>
      <c r="H1824" s="2" t="s">
        <v>461</v>
      </c>
      <c r="I1824" s="2" t="s">
        <v>29</v>
      </c>
      <c r="J1824">
        <f>Sheet1[[#This Row],[policy_end_date]]-Sheet1[[#This Row],[policy_start_date]]</f>
        <v>433</v>
      </c>
      <c r="K1824" s="5">
        <f>(Sheet1[[#This Row],[policy_end_date]]-Sheet1[[#This Row],[policy_start_date]])/365</f>
        <v>1.1863013698630136</v>
      </c>
      <c r="L1824" s="2" t="str">
        <f>IF(Sheet1[[#This Row],[coverage_amount]]&lt;300000,"Low",IF(Sheet1[[#This Row],[coverage_amount]]&lt;700000,"Medium","High"))</f>
        <v>Low</v>
      </c>
      <c r="M1824" s="2" t="str">
        <f>IF(Sheet1[[#This Row],[annual_premium]]&lt;15000,"Low",IF(Sheet1[[#This Row],[annual_premium]]&lt;35000,"Medium","High"))</f>
        <v>Low</v>
      </c>
      <c r="N1824" s="2">
        <f>YEAR(Sheet1[[#This Row],[policy_start_date]])</f>
        <v>2023</v>
      </c>
      <c r="O1824" s="2" t="str">
        <f>TEXT(Sheet1[[#This Row],[policy_start_date]],"mmm")</f>
        <v>Apr</v>
      </c>
      <c r="P1824" s="2" t="str">
        <f>"Q"&amp;ROUNDUP(MONTH(Sheet1[[#This Row],[policy_start_date]])/3,0)</f>
        <v>Q2</v>
      </c>
      <c r="Q1824" s="2">
        <f ca="1">DATEDIF(Sheet1[[#This Row],[policy_start_date]],TODAY(),"D")</f>
        <v>1206</v>
      </c>
      <c r="R1824" s="2">
        <f>YEAR(Sheet1[[#This Row],[policy_end_date]])</f>
        <v>2024</v>
      </c>
      <c r="S1824" s="2" t="str">
        <f>TEXT(Sheet1[[#This Row],[policy_end_date]],"mmm")</f>
        <v>Jun</v>
      </c>
      <c r="T1824" s="2" t="str">
        <f>IF(Sheet1[[#This Row],[status]]="Active","Active","Inactive")</f>
        <v>Inactive</v>
      </c>
      <c r="U1824" s="6">
        <f>Sheet1[[#This Row],[coverage_amount]]/Sheet1[[#This Row],[annual_premium]]</f>
        <v>53.405034871050908</v>
      </c>
    </row>
    <row r="1825" spans="1:21" x14ac:dyDescent="0.3">
      <c r="A1825" s="2" t="s">
        <v>3410</v>
      </c>
      <c r="B1825" s="2" t="s">
        <v>3411</v>
      </c>
      <c r="C1825" s="2" t="s">
        <v>27</v>
      </c>
      <c r="D1825" s="51">
        <v>880108.23</v>
      </c>
      <c r="E1825" s="51">
        <v>8364.3799999999992</v>
      </c>
      <c r="F1825" s="1">
        <v>45050</v>
      </c>
      <c r="G1825" s="1">
        <v>45068</v>
      </c>
      <c r="H1825" s="2" t="s">
        <v>332</v>
      </c>
      <c r="I1825" s="2" t="s">
        <v>29</v>
      </c>
      <c r="J1825">
        <f>Sheet1[[#This Row],[policy_end_date]]-Sheet1[[#This Row],[policy_start_date]]</f>
        <v>18</v>
      </c>
      <c r="K1825" s="5">
        <f>(Sheet1[[#This Row],[policy_end_date]]-Sheet1[[#This Row],[policy_start_date]])/365</f>
        <v>4.9315068493150684E-2</v>
      </c>
      <c r="L1825" s="2" t="str">
        <f>IF(Sheet1[[#This Row],[coverage_amount]]&lt;300000,"Low",IF(Sheet1[[#This Row],[coverage_amount]]&lt;700000,"Medium","High"))</f>
        <v>High</v>
      </c>
      <c r="M1825" s="2" t="str">
        <f>IF(Sheet1[[#This Row],[annual_premium]]&lt;15000,"Low",IF(Sheet1[[#This Row],[annual_premium]]&lt;35000,"Medium","High"))</f>
        <v>Low</v>
      </c>
      <c r="N1825" s="2">
        <f>YEAR(Sheet1[[#This Row],[policy_start_date]])</f>
        <v>2023</v>
      </c>
      <c r="O1825" s="2" t="str">
        <f>TEXT(Sheet1[[#This Row],[policy_start_date]],"mmm")</f>
        <v>May</v>
      </c>
      <c r="P1825" s="2" t="str">
        <f>"Q"&amp;ROUNDUP(MONTH(Sheet1[[#This Row],[policy_start_date]])/3,0)</f>
        <v>Q2</v>
      </c>
      <c r="Q1825" s="2">
        <f ca="1">DATEDIF(Sheet1[[#This Row],[policy_start_date]],TODAY(),"D")</f>
        <v>1182</v>
      </c>
      <c r="R1825" s="2">
        <f>YEAR(Sheet1[[#This Row],[policy_end_date]])</f>
        <v>2023</v>
      </c>
      <c r="S1825" s="2" t="str">
        <f>TEXT(Sheet1[[#This Row],[policy_end_date]],"mmm")</f>
        <v>May</v>
      </c>
      <c r="T1825" s="2" t="str">
        <f>IF(Sheet1[[#This Row],[status]]="Active","Active","Inactive")</f>
        <v>Inactive</v>
      </c>
      <c r="U1825" s="6">
        <f>Sheet1[[#This Row],[coverage_amount]]/Sheet1[[#This Row],[annual_premium]]</f>
        <v>105.22097633058279</v>
      </c>
    </row>
    <row r="1826" spans="1:21" x14ac:dyDescent="0.3">
      <c r="A1826" s="2" t="s">
        <v>3412</v>
      </c>
      <c r="B1826" s="2" t="s">
        <v>3413</v>
      </c>
      <c r="C1826" s="2" t="s">
        <v>39</v>
      </c>
      <c r="D1826" s="51">
        <v>148222.48000000001</v>
      </c>
      <c r="E1826" s="51">
        <v>19866.04</v>
      </c>
      <c r="F1826" s="1">
        <v>45021</v>
      </c>
      <c r="G1826" s="1">
        <v>45833</v>
      </c>
      <c r="H1826" s="2" t="s">
        <v>3414</v>
      </c>
      <c r="I1826" s="2" t="s">
        <v>29</v>
      </c>
      <c r="J1826">
        <f>Sheet1[[#This Row],[policy_end_date]]-Sheet1[[#This Row],[policy_start_date]]</f>
        <v>812</v>
      </c>
      <c r="K1826" s="5">
        <f>(Sheet1[[#This Row],[policy_end_date]]-Sheet1[[#This Row],[policy_start_date]])/365</f>
        <v>2.2246575342465755</v>
      </c>
      <c r="L1826" s="2" t="str">
        <f>IF(Sheet1[[#This Row],[coverage_amount]]&lt;300000,"Low",IF(Sheet1[[#This Row],[coverage_amount]]&lt;700000,"Medium","High"))</f>
        <v>Low</v>
      </c>
      <c r="M1826" s="2" t="str">
        <f>IF(Sheet1[[#This Row],[annual_premium]]&lt;15000,"Low",IF(Sheet1[[#This Row],[annual_premium]]&lt;35000,"Medium","High"))</f>
        <v>Medium</v>
      </c>
      <c r="N1826" s="2">
        <f>YEAR(Sheet1[[#This Row],[policy_start_date]])</f>
        <v>2023</v>
      </c>
      <c r="O1826" s="2" t="str">
        <f>TEXT(Sheet1[[#This Row],[policy_start_date]],"mmm")</f>
        <v>Apr</v>
      </c>
      <c r="P1826" s="2" t="str">
        <f>"Q"&amp;ROUNDUP(MONTH(Sheet1[[#This Row],[policy_start_date]])/3,0)</f>
        <v>Q2</v>
      </c>
      <c r="Q1826" s="2">
        <f ca="1">DATEDIF(Sheet1[[#This Row],[policy_start_date]],TODAY(),"D")</f>
        <v>1211</v>
      </c>
      <c r="R1826" s="2">
        <f>YEAR(Sheet1[[#This Row],[policy_end_date]])</f>
        <v>2025</v>
      </c>
      <c r="S1826" s="2" t="str">
        <f>TEXT(Sheet1[[#This Row],[policy_end_date]],"mmm")</f>
        <v>Jun</v>
      </c>
      <c r="T1826" s="2" t="str">
        <f>IF(Sheet1[[#This Row],[status]]="Active","Active","Inactive")</f>
        <v>Inactive</v>
      </c>
      <c r="U1826" s="6">
        <f>Sheet1[[#This Row],[coverage_amount]]/Sheet1[[#This Row],[annual_premium]]</f>
        <v>7.4610984373332583</v>
      </c>
    </row>
    <row r="1827" spans="1:21" x14ac:dyDescent="0.3">
      <c r="A1827" s="2" t="s">
        <v>3415</v>
      </c>
      <c r="B1827" s="2" t="s">
        <v>3416</v>
      </c>
      <c r="C1827" s="2" t="s">
        <v>11</v>
      </c>
      <c r="D1827" s="51">
        <v>224315.53</v>
      </c>
      <c r="E1827" s="51">
        <v>27089.27</v>
      </c>
      <c r="F1827" s="1">
        <v>45202</v>
      </c>
      <c r="G1827" s="1">
        <v>45717</v>
      </c>
      <c r="H1827" s="2" t="s">
        <v>762</v>
      </c>
      <c r="I1827" s="2" t="s">
        <v>18</v>
      </c>
      <c r="J1827">
        <f>Sheet1[[#This Row],[policy_end_date]]-Sheet1[[#This Row],[policy_start_date]]</f>
        <v>515</v>
      </c>
      <c r="K1827" s="5">
        <f>(Sheet1[[#This Row],[policy_end_date]]-Sheet1[[#This Row],[policy_start_date]])/365</f>
        <v>1.4109589041095891</v>
      </c>
      <c r="L1827" s="2" t="str">
        <f>IF(Sheet1[[#This Row],[coverage_amount]]&lt;300000,"Low",IF(Sheet1[[#This Row],[coverage_amount]]&lt;700000,"Medium","High"))</f>
        <v>Low</v>
      </c>
      <c r="M1827" s="2" t="str">
        <f>IF(Sheet1[[#This Row],[annual_premium]]&lt;15000,"Low",IF(Sheet1[[#This Row],[annual_premium]]&lt;35000,"Medium","High"))</f>
        <v>Medium</v>
      </c>
      <c r="N1827" s="2">
        <f>YEAR(Sheet1[[#This Row],[policy_start_date]])</f>
        <v>2023</v>
      </c>
      <c r="O1827" s="2" t="str">
        <f>TEXT(Sheet1[[#This Row],[policy_start_date]],"mmm")</f>
        <v>Oct</v>
      </c>
      <c r="P1827" s="2" t="str">
        <f>"Q"&amp;ROUNDUP(MONTH(Sheet1[[#This Row],[policy_start_date]])/3,0)</f>
        <v>Q4</v>
      </c>
      <c r="Q1827" s="2">
        <f ca="1">DATEDIF(Sheet1[[#This Row],[policy_start_date]],TODAY(),"D")</f>
        <v>1030</v>
      </c>
      <c r="R1827" s="2">
        <f>YEAR(Sheet1[[#This Row],[policy_end_date]])</f>
        <v>2025</v>
      </c>
      <c r="S1827" s="2" t="str">
        <f>TEXT(Sheet1[[#This Row],[policy_end_date]],"mmm")</f>
        <v>Mar</v>
      </c>
      <c r="T1827" s="2" t="str">
        <f>IF(Sheet1[[#This Row],[status]]="Active","Active","Inactive")</f>
        <v>Inactive</v>
      </c>
      <c r="U1827" s="6">
        <f>Sheet1[[#This Row],[coverage_amount]]/Sheet1[[#This Row],[annual_premium]]</f>
        <v>8.2806044607329756</v>
      </c>
    </row>
    <row r="1828" spans="1:21" x14ac:dyDescent="0.3">
      <c r="A1828" s="2" t="s">
        <v>3417</v>
      </c>
      <c r="B1828" s="2" t="s">
        <v>550</v>
      </c>
      <c r="C1828" s="2" t="s">
        <v>27</v>
      </c>
      <c r="D1828" s="51">
        <v>721790.66</v>
      </c>
      <c r="E1828" s="51">
        <v>40846.69</v>
      </c>
      <c r="F1828" s="1">
        <v>45031</v>
      </c>
      <c r="G1828" s="1">
        <v>45636</v>
      </c>
      <c r="H1828" s="2" t="s">
        <v>1108</v>
      </c>
      <c r="I1828" s="2" t="s">
        <v>13</v>
      </c>
      <c r="J1828">
        <f>Sheet1[[#This Row],[policy_end_date]]-Sheet1[[#This Row],[policy_start_date]]</f>
        <v>605</v>
      </c>
      <c r="K1828" s="5">
        <f>(Sheet1[[#This Row],[policy_end_date]]-Sheet1[[#This Row],[policy_start_date]])/365</f>
        <v>1.6575342465753424</v>
      </c>
      <c r="L1828" s="2" t="str">
        <f>IF(Sheet1[[#This Row],[coverage_amount]]&lt;300000,"Low",IF(Sheet1[[#This Row],[coverage_amount]]&lt;700000,"Medium","High"))</f>
        <v>High</v>
      </c>
      <c r="M1828" s="2" t="str">
        <f>IF(Sheet1[[#This Row],[annual_premium]]&lt;15000,"Low",IF(Sheet1[[#This Row],[annual_premium]]&lt;35000,"Medium","High"))</f>
        <v>High</v>
      </c>
      <c r="N1828" s="2">
        <f>YEAR(Sheet1[[#This Row],[policy_start_date]])</f>
        <v>2023</v>
      </c>
      <c r="O1828" s="2" t="str">
        <f>TEXT(Sheet1[[#This Row],[policy_start_date]],"mmm")</f>
        <v>Apr</v>
      </c>
      <c r="P1828" s="2" t="str">
        <f>"Q"&amp;ROUNDUP(MONTH(Sheet1[[#This Row],[policy_start_date]])/3,0)</f>
        <v>Q2</v>
      </c>
      <c r="Q1828" s="2">
        <f ca="1">DATEDIF(Sheet1[[#This Row],[policy_start_date]],TODAY(),"D")</f>
        <v>1201</v>
      </c>
      <c r="R1828" s="2">
        <f>YEAR(Sheet1[[#This Row],[policy_end_date]])</f>
        <v>2024</v>
      </c>
      <c r="S1828" s="2" t="str">
        <f>TEXT(Sheet1[[#This Row],[policy_end_date]],"mmm")</f>
        <v>Dec</v>
      </c>
      <c r="T1828" s="2" t="str">
        <f>IF(Sheet1[[#This Row],[status]]="Active","Active","Inactive")</f>
        <v>Active</v>
      </c>
      <c r="U1828" s="6">
        <f>Sheet1[[#This Row],[coverage_amount]]/Sheet1[[#This Row],[annual_premium]]</f>
        <v>17.670725828702398</v>
      </c>
    </row>
    <row r="1829" spans="1:21" x14ac:dyDescent="0.3">
      <c r="A1829" s="2" t="s">
        <v>3418</v>
      </c>
      <c r="B1829" s="2" t="s">
        <v>3419</v>
      </c>
      <c r="C1829" s="2" t="s">
        <v>35</v>
      </c>
      <c r="D1829" s="51">
        <v>747620.38</v>
      </c>
      <c r="E1829" s="51">
        <v>13292.12</v>
      </c>
      <c r="F1829" s="1">
        <v>45112</v>
      </c>
      <c r="G1829" s="1">
        <v>45506</v>
      </c>
      <c r="H1829" s="2" t="s">
        <v>96</v>
      </c>
      <c r="I1829" s="2" t="s">
        <v>29</v>
      </c>
      <c r="J1829">
        <f>Sheet1[[#This Row],[policy_end_date]]-Sheet1[[#This Row],[policy_start_date]]</f>
        <v>394</v>
      </c>
      <c r="K1829" s="5">
        <f>(Sheet1[[#This Row],[policy_end_date]]-Sheet1[[#This Row],[policy_start_date]])/365</f>
        <v>1.0794520547945206</v>
      </c>
      <c r="L1829" s="2" t="str">
        <f>IF(Sheet1[[#This Row],[coverage_amount]]&lt;300000,"Low",IF(Sheet1[[#This Row],[coverage_amount]]&lt;700000,"Medium","High"))</f>
        <v>High</v>
      </c>
      <c r="M1829" s="2" t="str">
        <f>IF(Sheet1[[#This Row],[annual_premium]]&lt;15000,"Low",IF(Sheet1[[#This Row],[annual_premium]]&lt;35000,"Medium","High"))</f>
        <v>Low</v>
      </c>
      <c r="N1829" s="2">
        <f>YEAR(Sheet1[[#This Row],[policy_start_date]])</f>
        <v>2023</v>
      </c>
      <c r="O1829" s="2" t="str">
        <f>TEXT(Sheet1[[#This Row],[policy_start_date]],"mmm")</f>
        <v>Jul</v>
      </c>
      <c r="P1829" s="2" t="str">
        <f>"Q"&amp;ROUNDUP(MONTH(Sheet1[[#This Row],[policy_start_date]])/3,0)</f>
        <v>Q3</v>
      </c>
      <c r="Q1829" s="2">
        <f ca="1">DATEDIF(Sheet1[[#This Row],[policy_start_date]],TODAY(),"D")</f>
        <v>1120</v>
      </c>
      <c r="R1829" s="2">
        <f>YEAR(Sheet1[[#This Row],[policy_end_date]])</f>
        <v>2024</v>
      </c>
      <c r="S1829" s="2" t="str">
        <f>TEXT(Sheet1[[#This Row],[policy_end_date]],"mmm")</f>
        <v>Aug</v>
      </c>
      <c r="T1829" s="2" t="str">
        <f>IF(Sheet1[[#This Row],[status]]="Active","Active","Inactive")</f>
        <v>Inactive</v>
      </c>
      <c r="U1829" s="6">
        <f>Sheet1[[#This Row],[coverage_amount]]/Sheet1[[#This Row],[annual_premium]]</f>
        <v>56.245382978787426</v>
      </c>
    </row>
    <row r="1830" spans="1:21" x14ac:dyDescent="0.3">
      <c r="A1830" s="2" t="s">
        <v>3420</v>
      </c>
      <c r="B1830" s="2" t="s">
        <v>1813</v>
      </c>
      <c r="C1830" s="2" t="s">
        <v>16</v>
      </c>
      <c r="D1830" s="51">
        <v>698165.05</v>
      </c>
      <c r="E1830" s="51">
        <v>46800.160000000003</v>
      </c>
      <c r="F1830" s="1">
        <v>44968</v>
      </c>
      <c r="G1830" s="1">
        <v>45655</v>
      </c>
      <c r="H1830" s="2" t="s">
        <v>2027</v>
      </c>
      <c r="I1830" s="2" t="s">
        <v>18</v>
      </c>
      <c r="J1830">
        <f>Sheet1[[#This Row],[policy_end_date]]-Sheet1[[#This Row],[policy_start_date]]</f>
        <v>687</v>
      </c>
      <c r="K1830" s="5">
        <f>(Sheet1[[#This Row],[policy_end_date]]-Sheet1[[#This Row],[policy_start_date]])/365</f>
        <v>1.8821917808219177</v>
      </c>
      <c r="L1830" s="2" t="str">
        <f>IF(Sheet1[[#This Row],[coverage_amount]]&lt;300000,"Low",IF(Sheet1[[#This Row],[coverage_amount]]&lt;700000,"Medium","High"))</f>
        <v>Medium</v>
      </c>
      <c r="M1830" s="2" t="str">
        <f>IF(Sheet1[[#This Row],[annual_premium]]&lt;15000,"Low",IF(Sheet1[[#This Row],[annual_premium]]&lt;35000,"Medium","High"))</f>
        <v>High</v>
      </c>
      <c r="N1830" s="2">
        <f>YEAR(Sheet1[[#This Row],[policy_start_date]])</f>
        <v>2023</v>
      </c>
      <c r="O1830" s="2" t="str">
        <f>TEXT(Sheet1[[#This Row],[policy_start_date]],"mmm")</f>
        <v>Feb</v>
      </c>
      <c r="P1830" s="2" t="str">
        <f>"Q"&amp;ROUNDUP(MONTH(Sheet1[[#This Row],[policy_start_date]])/3,0)</f>
        <v>Q1</v>
      </c>
      <c r="Q1830" s="2">
        <f ca="1">DATEDIF(Sheet1[[#This Row],[policy_start_date]],TODAY(),"D")</f>
        <v>1264</v>
      </c>
      <c r="R1830" s="2">
        <f>YEAR(Sheet1[[#This Row],[policy_end_date]])</f>
        <v>2024</v>
      </c>
      <c r="S1830" s="2" t="str">
        <f>TEXT(Sheet1[[#This Row],[policy_end_date]],"mmm")</f>
        <v>Dec</v>
      </c>
      <c r="T1830" s="2" t="str">
        <f>IF(Sheet1[[#This Row],[status]]="Active","Active","Inactive")</f>
        <v>Inactive</v>
      </c>
      <c r="U1830" s="6">
        <f>Sheet1[[#This Row],[coverage_amount]]/Sheet1[[#This Row],[annual_premium]]</f>
        <v>14.918005622203001</v>
      </c>
    </row>
    <row r="1831" spans="1:21" x14ac:dyDescent="0.3">
      <c r="A1831" s="2" t="s">
        <v>3421</v>
      </c>
      <c r="B1831" s="2" t="s">
        <v>3422</v>
      </c>
      <c r="C1831" s="2" t="s">
        <v>39</v>
      </c>
      <c r="D1831" s="51">
        <v>878811.88</v>
      </c>
      <c r="E1831" s="51">
        <v>24476.91</v>
      </c>
      <c r="F1831" s="1">
        <v>44626</v>
      </c>
      <c r="G1831" s="1">
        <v>45192</v>
      </c>
      <c r="H1831" s="2" t="s">
        <v>658</v>
      </c>
      <c r="I1831" s="2" t="s">
        <v>29</v>
      </c>
      <c r="J1831">
        <f>Sheet1[[#This Row],[policy_end_date]]-Sheet1[[#This Row],[policy_start_date]]</f>
        <v>566</v>
      </c>
      <c r="K1831" s="5">
        <f>(Sheet1[[#This Row],[policy_end_date]]-Sheet1[[#This Row],[policy_start_date]])/365</f>
        <v>1.5506849315068494</v>
      </c>
      <c r="L1831" s="2" t="str">
        <f>IF(Sheet1[[#This Row],[coverage_amount]]&lt;300000,"Low",IF(Sheet1[[#This Row],[coverage_amount]]&lt;700000,"Medium","High"))</f>
        <v>High</v>
      </c>
      <c r="M1831" s="2" t="str">
        <f>IF(Sheet1[[#This Row],[annual_premium]]&lt;15000,"Low",IF(Sheet1[[#This Row],[annual_premium]]&lt;35000,"Medium","High"))</f>
        <v>Medium</v>
      </c>
      <c r="N1831" s="2">
        <f>YEAR(Sheet1[[#This Row],[policy_start_date]])</f>
        <v>2022</v>
      </c>
      <c r="O1831" s="2" t="str">
        <f>TEXT(Sheet1[[#This Row],[policy_start_date]],"mmm")</f>
        <v>Mar</v>
      </c>
      <c r="P1831" s="2" t="str">
        <f>"Q"&amp;ROUNDUP(MONTH(Sheet1[[#This Row],[policy_start_date]])/3,0)</f>
        <v>Q1</v>
      </c>
      <c r="Q1831" s="2">
        <f ca="1">DATEDIF(Sheet1[[#This Row],[policy_start_date]],TODAY(),"D")</f>
        <v>1606</v>
      </c>
      <c r="R1831" s="2">
        <f>YEAR(Sheet1[[#This Row],[policy_end_date]])</f>
        <v>2023</v>
      </c>
      <c r="S1831" s="2" t="str">
        <f>TEXT(Sheet1[[#This Row],[policy_end_date]],"mmm")</f>
        <v>Sep</v>
      </c>
      <c r="T1831" s="2" t="str">
        <f>IF(Sheet1[[#This Row],[status]]="Active","Active","Inactive")</f>
        <v>Inactive</v>
      </c>
      <c r="U1831" s="6">
        <f>Sheet1[[#This Row],[coverage_amount]]/Sheet1[[#This Row],[annual_premium]]</f>
        <v>35.903710067978352</v>
      </c>
    </row>
    <row r="1832" spans="1:21" x14ac:dyDescent="0.3">
      <c r="A1832" s="2" t="s">
        <v>3423</v>
      </c>
      <c r="B1832" s="2" t="s">
        <v>800</v>
      </c>
      <c r="C1832" s="2" t="s">
        <v>11</v>
      </c>
      <c r="D1832" s="51">
        <v>721872.8</v>
      </c>
      <c r="E1832" s="51">
        <v>24772.76</v>
      </c>
      <c r="F1832" s="1">
        <v>45484</v>
      </c>
      <c r="G1832" s="1">
        <v>45671</v>
      </c>
      <c r="H1832" s="2" t="s">
        <v>2278</v>
      </c>
      <c r="I1832" s="2" t="s">
        <v>13</v>
      </c>
      <c r="J1832">
        <f>Sheet1[[#This Row],[policy_end_date]]-Sheet1[[#This Row],[policy_start_date]]</f>
        <v>187</v>
      </c>
      <c r="K1832" s="5">
        <f>(Sheet1[[#This Row],[policy_end_date]]-Sheet1[[#This Row],[policy_start_date]])/365</f>
        <v>0.51232876712328768</v>
      </c>
      <c r="L1832" s="2" t="str">
        <f>IF(Sheet1[[#This Row],[coverage_amount]]&lt;300000,"Low",IF(Sheet1[[#This Row],[coverage_amount]]&lt;700000,"Medium","High"))</f>
        <v>High</v>
      </c>
      <c r="M1832" s="2" t="str">
        <f>IF(Sheet1[[#This Row],[annual_premium]]&lt;15000,"Low",IF(Sheet1[[#This Row],[annual_premium]]&lt;35000,"Medium","High"))</f>
        <v>Medium</v>
      </c>
      <c r="N1832" s="2">
        <f>YEAR(Sheet1[[#This Row],[policy_start_date]])</f>
        <v>2024</v>
      </c>
      <c r="O1832" s="2" t="str">
        <f>TEXT(Sheet1[[#This Row],[policy_start_date]],"mmm")</f>
        <v>Jul</v>
      </c>
      <c r="P1832" s="2" t="str">
        <f>"Q"&amp;ROUNDUP(MONTH(Sheet1[[#This Row],[policy_start_date]])/3,0)</f>
        <v>Q3</v>
      </c>
      <c r="Q1832" s="2">
        <f ca="1">DATEDIF(Sheet1[[#This Row],[policy_start_date]],TODAY(),"D")</f>
        <v>748</v>
      </c>
      <c r="R1832" s="2">
        <f>YEAR(Sheet1[[#This Row],[policy_end_date]])</f>
        <v>2025</v>
      </c>
      <c r="S1832" s="2" t="str">
        <f>TEXT(Sheet1[[#This Row],[policy_end_date]],"mmm")</f>
        <v>Jan</v>
      </c>
      <c r="T1832" s="2" t="str">
        <f>IF(Sheet1[[#This Row],[status]]="Active","Active","Inactive")</f>
        <v>Active</v>
      </c>
      <c r="U1832" s="6">
        <f>Sheet1[[#This Row],[coverage_amount]]/Sheet1[[#This Row],[annual_premium]]</f>
        <v>29.139780952949938</v>
      </c>
    </row>
    <row r="1833" spans="1:21" x14ac:dyDescent="0.3">
      <c r="A1833" s="2" t="s">
        <v>3424</v>
      </c>
      <c r="B1833" s="2" t="s">
        <v>3425</v>
      </c>
      <c r="C1833" s="2" t="s">
        <v>16</v>
      </c>
      <c r="D1833" s="51">
        <v>836691.58</v>
      </c>
      <c r="E1833" s="51">
        <v>36866.120000000003</v>
      </c>
      <c r="F1833" s="1">
        <v>44725</v>
      </c>
      <c r="G1833" s="1">
        <v>45716</v>
      </c>
      <c r="H1833" s="2" t="s">
        <v>477</v>
      </c>
      <c r="I1833" s="2" t="s">
        <v>13</v>
      </c>
      <c r="J1833">
        <f>Sheet1[[#This Row],[policy_end_date]]-Sheet1[[#This Row],[policy_start_date]]</f>
        <v>991</v>
      </c>
      <c r="K1833" s="5">
        <f>(Sheet1[[#This Row],[policy_end_date]]-Sheet1[[#This Row],[policy_start_date]])/365</f>
        <v>2.7150684931506848</v>
      </c>
      <c r="L1833" s="2" t="str">
        <f>IF(Sheet1[[#This Row],[coverage_amount]]&lt;300000,"Low",IF(Sheet1[[#This Row],[coverage_amount]]&lt;700000,"Medium","High"))</f>
        <v>High</v>
      </c>
      <c r="M1833" s="2" t="str">
        <f>IF(Sheet1[[#This Row],[annual_premium]]&lt;15000,"Low",IF(Sheet1[[#This Row],[annual_premium]]&lt;35000,"Medium","High"))</f>
        <v>High</v>
      </c>
      <c r="N1833" s="2">
        <f>YEAR(Sheet1[[#This Row],[policy_start_date]])</f>
        <v>2022</v>
      </c>
      <c r="O1833" s="2" t="str">
        <f>TEXT(Sheet1[[#This Row],[policy_start_date]],"mmm")</f>
        <v>Jun</v>
      </c>
      <c r="P1833" s="2" t="str">
        <f>"Q"&amp;ROUNDUP(MONTH(Sheet1[[#This Row],[policy_start_date]])/3,0)</f>
        <v>Q2</v>
      </c>
      <c r="Q1833" s="2">
        <f ca="1">DATEDIF(Sheet1[[#This Row],[policy_start_date]],TODAY(),"D")</f>
        <v>1507</v>
      </c>
      <c r="R1833" s="2">
        <f>YEAR(Sheet1[[#This Row],[policy_end_date]])</f>
        <v>2025</v>
      </c>
      <c r="S1833" s="2" t="str">
        <f>TEXT(Sheet1[[#This Row],[policy_end_date]],"mmm")</f>
        <v>Feb</v>
      </c>
      <c r="T1833" s="2" t="str">
        <f>IF(Sheet1[[#This Row],[status]]="Active","Active","Inactive")</f>
        <v>Active</v>
      </c>
      <c r="U1833" s="6">
        <f>Sheet1[[#This Row],[coverage_amount]]/Sheet1[[#This Row],[annual_premium]]</f>
        <v>22.695406514165306</v>
      </c>
    </row>
    <row r="1834" spans="1:21" x14ac:dyDescent="0.3">
      <c r="A1834" s="2" t="s">
        <v>3426</v>
      </c>
      <c r="B1834" s="2" t="s">
        <v>3427</v>
      </c>
      <c r="C1834" s="2" t="s">
        <v>16</v>
      </c>
      <c r="D1834" s="51">
        <v>904765.37</v>
      </c>
      <c r="E1834" s="51">
        <v>3880.92</v>
      </c>
      <c r="F1834" s="1">
        <v>45247</v>
      </c>
      <c r="G1834" s="1">
        <v>45603</v>
      </c>
      <c r="H1834" s="2" t="s">
        <v>410</v>
      </c>
      <c r="I1834" s="2" t="s">
        <v>13</v>
      </c>
      <c r="J1834">
        <f>Sheet1[[#This Row],[policy_end_date]]-Sheet1[[#This Row],[policy_start_date]]</f>
        <v>356</v>
      </c>
      <c r="K1834" s="5">
        <f>(Sheet1[[#This Row],[policy_end_date]]-Sheet1[[#This Row],[policy_start_date]])/365</f>
        <v>0.97534246575342465</v>
      </c>
      <c r="L1834" s="2" t="str">
        <f>IF(Sheet1[[#This Row],[coverage_amount]]&lt;300000,"Low",IF(Sheet1[[#This Row],[coverage_amount]]&lt;700000,"Medium","High"))</f>
        <v>High</v>
      </c>
      <c r="M1834" s="2" t="str">
        <f>IF(Sheet1[[#This Row],[annual_premium]]&lt;15000,"Low",IF(Sheet1[[#This Row],[annual_premium]]&lt;35000,"Medium","High"))</f>
        <v>Low</v>
      </c>
      <c r="N1834" s="2">
        <f>YEAR(Sheet1[[#This Row],[policy_start_date]])</f>
        <v>2023</v>
      </c>
      <c r="O1834" s="2" t="str">
        <f>TEXT(Sheet1[[#This Row],[policy_start_date]],"mmm")</f>
        <v>Nov</v>
      </c>
      <c r="P1834" s="2" t="str">
        <f>"Q"&amp;ROUNDUP(MONTH(Sheet1[[#This Row],[policy_start_date]])/3,0)</f>
        <v>Q4</v>
      </c>
      <c r="Q1834" s="2">
        <f ca="1">DATEDIF(Sheet1[[#This Row],[policy_start_date]],TODAY(),"D")</f>
        <v>985</v>
      </c>
      <c r="R1834" s="2">
        <f>YEAR(Sheet1[[#This Row],[policy_end_date]])</f>
        <v>2024</v>
      </c>
      <c r="S1834" s="2" t="str">
        <f>TEXT(Sheet1[[#This Row],[policy_end_date]],"mmm")</f>
        <v>Nov</v>
      </c>
      <c r="T1834" s="2" t="str">
        <f>IF(Sheet1[[#This Row],[status]]="Active","Active","Inactive")</f>
        <v>Active</v>
      </c>
      <c r="U1834" s="6">
        <f>Sheet1[[#This Row],[coverage_amount]]/Sheet1[[#This Row],[annual_premium]]</f>
        <v>233.13167238695979</v>
      </c>
    </row>
    <row r="1835" spans="1:21" x14ac:dyDescent="0.3">
      <c r="A1835" s="2" t="s">
        <v>3428</v>
      </c>
      <c r="B1835" s="2" t="s">
        <v>1153</v>
      </c>
      <c r="C1835" s="2" t="s">
        <v>11</v>
      </c>
      <c r="D1835" s="51">
        <v>390597.2</v>
      </c>
      <c r="E1835" s="51">
        <v>24392.34</v>
      </c>
      <c r="F1835" s="1">
        <v>44814</v>
      </c>
      <c r="G1835" s="1">
        <v>45072</v>
      </c>
      <c r="H1835" s="2" t="s">
        <v>787</v>
      </c>
      <c r="I1835" s="2" t="s">
        <v>13</v>
      </c>
      <c r="J1835">
        <f>Sheet1[[#This Row],[policy_end_date]]-Sheet1[[#This Row],[policy_start_date]]</f>
        <v>258</v>
      </c>
      <c r="K1835" s="5">
        <f>(Sheet1[[#This Row],[policy_end_date]]-Sheet1[[#This Row],[policy_start_date]])/365</f>
        <v>0.70684931506849313</v>
      </c>
      <c r="L1835" s="2" t="str">
        <f>IF(Sheet1[[#This Row],[coverage_amount]]&lt;300000,"Low",IF(Sheet1[[#This Row],[coverage_amount]]&lt;700000,"Medium","High"))</f>
        <v>Medium</v>
      </c>
      <c r="M1835" s="2" t="str">
        <f>IF(Sheet1[[#This Row],[annual_premium]]&lt;15000,"Low",IF(Sheet1[[#This Row],[annual_premium]]&lt;35000,"Medium","High"))</f>
        <v>Medium</v>
      </c>
      <c r="N1835" s="2">
        <f>YEAR(Sheet1[[#This Row],[policy_start_date]])</f>
        <v>2022</v>
      </c>
      <c r="O1835" s="2" t="str">
        <f>TEXT(Sheet1[[#This Row],[policy_start_date]],"mmm")</f>
        <v>Sep</v>
      </c>
      <c r="P1835" s="2" t="str">
        <f>"Q"&amp;ROUNDUP(MONTH(Sheet1[[#This Row],[policy_start_date]])/3,0)</f>
        <v>Q3</v>
      </c>
      <c r="Q1835" s="2">
        <f ca="1">DATEDIF(Sheet1[[#This Row],[policy_start_date]],TODAY(),"D")</f>
        <v>1418</v>
      </c>
      <c r="R1835" s="2">
        <f>YEAR(Sheet1[[#This Row],[policy_end_date]])</f>
        <v>2023</v>
      </c>
      <c r="S1835" s="2" t="str">
        <f>TEXT(Sheet1[[#This Row],[policy_end_date]],"mmm")</f>
        <v>May</v>
      </c>
      <c r="T1835" s="2" t="str">
        <f>IF(Sheet1[[#This Row],[status]]="Active","Active","Inactive")</f>
        <v>Active</v>
      </c>
      <c r="U1835" s="6">
        <f>Sheet1[[#This Row],[coverage_amount]]/Sheet1[[#This Row],[annual_premium]]</f>
        <v>16.01310903340967</v>
      </c>
    </row>
    <row r="1836" spans="1:21" x14ac:dyDescent="0.3">
      <c r="A1836" s="2" t="s">
        <v>3429</v>
      </c>
      <c r="B1836" s="2" t="s">
        <v>3430</v>
      </c>
      <c r="C1836" s="2" t="s">
        <v>16</v>
      </c>
      <c r="D1836" s="51">
        <v>890268.7</v>
      </c>
      <c r="E1836" s="51">
        <v>17730.849999999999</v>
      </c>
      <c r="F1836" s="1">
        <v>44854</v>
      </c>
      <c r="G1836" s="1">
        <v>45215</v>
      </c>
      <c r="H1836" s="2" t="s">
        <v>295</v>
      </c>
      <c r="I1836" s="2" t="s">
        <v>13</v>
      </c>
      <c r="J1836">
        <f>Sheet1[[#This Row],[policy_end_date]]-Sheet1[[#This Row],[policy_start_date]]</f>
        <v>361</v>
      </c>
      <c r="K1836" s="5">
        <f>(Sheet1[[#This Row],[policy_end_date]]-Sheet1[[#This Row],[policy_start_date]])/365</f>
        <v>0.989041095890411</v>
      </c>
      <c r="L1836" s="2" t="str">
        <f>IF(Sheet1[[#This Row],[coverage_amount]]&lt;300000,"Low",IF(Sheet1[[#This Row],[coverage_amount]]&lt;700000,"Medium","High"))</f>
        <v>High</v>
      </c>
      <c r="M1836" s="2" t="str">
        <f>IF(Sheet1[[#This Row],[annual_premium]]&lt;15000,"Low",IF(Sheet1[[#This Row],[annual_premium]]&lt;35000,"Medium","High"))</f>
        <v>Medium</v>
      </c>
      <c r="N1836" s="2">
        <f>YEAR(Sheet1[[#This Row],[policy_start_date]])</f>
        <v>2022</v>
      </c>
      <c r="O1836" s="2" t="str">
        <f>TEXT(Sheet1[[#This Row],[policy_start_date]],"mmm")</f>
        <v>Oct</v>
      </c>
      <c r="P1836" s="2" t="str">
        <f>"Q"&amp;ROUNDUP(MONTH(Sheet1[[#This Row],[policy_start_date]])/3,0)</f>
        <v>Q4</v>
      </c>
      <c r="Q1836" s="2">
        <f ca="1">DATEDIF(Sheet1[[#This Row],[policy_start_date]],TODAY(),"D")</f>
        <v>1378</v>
      </c>
      <c r="R1836" s="2">
        <f>YEAR(Sheet1[[#This Row],[policy_end_date]])</f>
        <v>2023</v>
      </c>
      <c r="S1836" s="2" t="str">
        <f>TEXT(Sheet1[[#This Row],[policy_end_date]],"mmm")</f>
        <v>Oct</v>
      </c>
      <c r="T1836" s="2" t="str">
        <f>IF(Sheet1[[#This Row],[status]]="Active","Active","Inactive")</f>
        <v>Active</v>
      </c>
      <c r="U1836" s="6">
        <f>Sheet1[[#This Row],[coverage_amount]]/Sheet1[[#This Row],[annual_premium]]</f>
        <v>50.210153489539422</v>
      </c>
    </row>
    <row r="1837" spans="1:21" x14ac:dyDescent="0.3">
      <c r="A1837" s="2" t="s">
        <v>3431</v>
      </c>
      <c r="B1837" s="2" t="s">
        <v>710</v>
      </c>
      <c r="C1837" s="2" t="s">
        <v>16</v>
      </c>
      <c r="D1837" s="51">
        <v>907154.87</v>
      </c>
      <c r="E1837" s="51">
        <v>42290.98</v>
      </c>
      <c r="F1837" s="1">
        <v>44936</v>
      </c>
      <c r="G1837" s="1">
        <v>45762</v>
      </c>
      <c r="H1837" s="2" t="s">
        <v>929</v>
      </c>
      <c r="I1837" s="2" t="s">
        <v>18</v>
      </c>
      <c r="J1837">
        <f>Sheet1[[#This Row],[policy_end_date]]-Sheet1[[#This Row],[policy_start_date]]</f>
        <v>826</v>
      </c>
      <c r="K1837" s="5">
        <f>(Sheet1[[#This Row],[policy_end_date]]-Sheet1[[#This Row],[policy_start_date]])/365</f>
        <v>2.2630136986301368</v>
      </c>
      <c r="L1837" s="2" t="str">
        <f>IF(Sheet1[[#This Row],[coverage_amount]]&lt;300000,"Low",IF(Sheet1[[#This Row],[coverage_amount]]&lt;700000,"Medium","High"))</f>
        <v>High</v>
      </c>
      <c r="M1837" s="2" t="str">
        <f>IF(Sheet1[[#This Row],[annual_premium]]&lt;15000,"Low",IF(Sheet1[[#This Row],[annual_premium]]&lt;35000,"Medium","High"))</f>
        <v>High</v>
      </c>
      <c r="N1837" s="2">
        <f>YEAR(Sheet1[[#This Row],[policy_start_date]])</f>
        <v>2023</v>
      </c>
      <c r="O1837" s="2" t="str">
        <f>TEXT(Sheet1[[#This Row],[policy_start_date]],"mmm")</f>
        <v>Jan</v>
      </c>
      <c r="P1837" s="2" t="str">
        <f>"Q"&amp;ROUNDUP(MONTH(Sheet1[[#This Row],[policy_start_date]])/3,0)</f>
        <v>Q1</v>
      </c>
      <c r="Q1837" s="2">
        <f ca="1">DATEDIF(Sheet1[[#This Row],[policy_start_date]],TODAY(),"D")</f>
        <v>1296</v>
      </c>
      <c r="R1837" s="2">
        <f>YEAR(Sheet1[[#This Row],[policy_end_date]])</f>
        <v>2025</v>
      </c>
      <c r="S1837" s="2" t="str">
        <f>TEXT(Sheet1[[#This Row],[policy_end_date]],"mmm")</f>
        <v>Apr</v>
      </c>
      <c r="T1837" s="2" t="str">
        <f>IF(Sheet1[[#This Row],[status]]="Active","Active","Inactive")</f>
        <v>Inactive</v>
      </c>
      <c r="U1837" s="6">
        <f>Sheet1[[#This Row],[coverage_amount]]/Sheet1[[#This Row],[annual_premium]]</f>
        <v>21.45031564650429</v>
      </c>
    </row>
    <row r="1838" spans="1:21" x14ac:dyDescent="0.3">
      <c r="A1838" s="2" t="s">
        <v>3432</v>
      </c>
      <c r="B1838" s="2" t="s">
        <v>1933</v>
      </c>
      <c r="C1838" s="2" t="s">
        <v>16</v>
      </c>
      <c r="D1838" s="51">
        <v>272567.61</v>
      </c>
      <c r="E1838" s="51">
        <v>25339.35</v>
      </c>
      <c r="F1838" s="1">
        <v>44307</v>
      </c>
      <c r="G1838" s="1">
        <v>44535</v>
      </c>
      <c r="H1838" s="2" t="s">
        <v>787</v>
      </c>
      <c r="I1838" s="2" t="s">
        <v>13</v>
      </c>
      <c r="J1838">
        <f>Sheet1[[#This Row],[policy_end_date]]-Sheet1[[#This Row],[policy_start_date]]</f>
        <v>228</v>
      </c>
      <c r="K1838" s="5">
        <f>(Sheet1[[#This Row],[policy_end_date]]-Sheet1[[#This Row],[policy_start_date]])/365</f>
        <v>0.62465753424657533</v>
      </c>
      <c r="L1838" s="2" t="str">
        <f>IF(Sheet1[[#This Row],[coverage_amount]]&lt;300000,"Low",IF(Sheet1[[#This Row],[coverage_amount]]&lt;700000,"Medium","High"))</f>
        <v>Low</v>
      </c>
      <c r="M1838" s="2" t="str">
        <f>IF(Sheet1[[#This Row],[annual_premium]]&lt;15000,"Low",IF(Sheet1[[#This Row],[annual_premium]]&lt;35000,"Medium","High"))</f>
        <v>Medium</v>
      </c>
      <c r="N1838" s="2">
        <f>YEAR(Sheet1[[#This Row],[policy_start_date]])</f>
        <v>2021</v>
      </c>
      <c r="O1838" s="2" t="str">
        <f>TEXT(Sheet1[[#This Row],[policy_start_date]],"mmm")</f>
        <v>Apr</v>
      </c>
      <c r="P1838" s="2" t="str">
        <f>"Q"&amp;ROUNDUP(MONTH(Sheet1[[#This Row],[policy_start_date]])/3,0)</f>
        <v>Q2</v>
      </c>
      <c r="Q1838" s="2">
        <f ca="1">DATEDIF(Sheet1[[#This Row],[policy_start_date]],TODAY(),"D")</f>
        <v>1925</v>
      </c>
      <c r="R1838" s="2">
        <f>YEAR(Sheet1[[#This Row],[policy_end_date]])</f>
        <v>2021</v>
      </c>
      <c r="S1838" s="2" t="str">
        <f>TEXT(Sheet1[[#This Row],[policy_end_date]],"mmm")</f>
        <v>Dec</v>
      </c>
      <c r="T1838" s="2" t="str">
        <f>IF(Sheet1[[#This Row],[status]]="Active","Active","Inactive")</f>
        <v>Active</v>
      </c>
      <c r="U1838" s="6">
        <f>Sheet1[[#This Row],[coverage_amount]]/Sheet1[[#This Row],[annual_premium]]</f>
        <v>10.756693048558862</v>
      </c>
    </row>
    <row r="1839" spans="1:21" x14ac:dyDescent="0.3">
      <c r="A1839" s="2" t="s">
        <v>3433</v>
      </c>
      <c r="B1839" s="2" t="s">
        <v>3434</v>
      </c>
      <c r="C1839" s="2" t="s">
        <v>39</v>
      </c>
      <c r="D1839" s="51">
        <v>533107.36</v>
      </c>
      <c r="E1839" s="51">
        <v>23687.52</v>
      </c>
      <c r="F1839" s="1">
        <v>44723</v>
      </c>
      <c r="G1839" s="1">
        <v>44915</v>
      </c>
      <c r="H1839" s="2" t="s">
        <v>79</v>
      </c>
      <c r="I1839" s="2" t="s">
        <v>13</v>
      </c>
      <c r="J1839">
        <f>Sheet1[[#This Row],[policy_end_date]]-Sheet1[[#This Row],[policy_start_date]]</f>
        <v>192</v>
      </c>
      <c r="K1839" s="5">
        <f>(Sheet1[[#This Row],[policy_end_date]]-Sheet1[[#This Row],[policy_start_date]])/365</f>
        <v>0.52602739726027392</v>
      </c>
      <c r="L1839" s="2" t="str">
        <f>IF(Sheet1[[#This Row],[coverage_amount]]&lt;300000,"Low",IF(Sheet1[[#This Row],[coverage_amount]]&lt;700000,"Medium","High"))</f>
        <v>Medium</v>
      </c>
      <c r="M1839" s="2" t="str">
        <f>IF(Sheet1[[#This Row],[annual_premium]]&lt;15000,"Low",IF(Sheet1[[#This Row],[annual_premium]]&lt;35000,"Medium","High"))</f>
        <v>Medium</v>
      </c>
      <c r="N1839" s="2">
        <f>YEAR(Sheet1[[#This Row],[policy_start_date]])</f>
        <v>2022</v>
      </c>
      <c r="O1839" s="2" t="str">
        <f>TEXT(Sheet1[[#This Row],[policy_start_date]],"mmm")</f>
        <v>Jun</v>
      </c>
      <c r="P1839" s="2" t="str">
        <f>"Q"&amp;ROUNDUP(MONTH(Sheet1[[#This Row],[policy_start_date]])/3,0)</f>
        <v>Q2</v>
      </c>
      <c r="Q1839" s="2">
        <f ca="1">DATEDIF(Sheet1[[#This Row],[policy_start_date]],TODAY(),"D")</f>
        <v>1509</v>
      </c>
      <c r="R1839" s="2">
        <f>YEAR(Sheet1[[#This Row],[policy_end_date]])</f>
        <v>2022</v>
      </c>
      <c r="S1839" s="2" t="str">
        <f>TEXT(Sheet1[[#This Row],[policy_end_date]],"mmm")</f>
        <v>Dec</v>
      </c>
      <c r="T1839" s="2" t="str">
        <f>IF(Sheet1[[#This Row],[status]]="Active","Active","Inactive")</f>
        <v>Active</v>
      </c>
      <c r="U1839" s="6">
        <f>Sheet1[[#This Row],[coverage_amount]]/Sheet1[[#This Row],[annual_premium]]</f>
        <v>22.505832607212572</v>
      </c>
    </row>
    <row r="1840" spans="1:21" x14ac:dyDescent="0.3">
      <c r="A1840" s="2" t="s">
        <v>3435</v>
      </c>
      <c r="B1840" s="2" t="s">
        <v>3029</v>
      </c>
      <c r="C1840" s="2" t="s">
        <v>11</v>
      </c>
      <c r="D1840" s="51">
        <v>402036.89</v>
      </c>
      <c r="E1840" s="51">
        <v>16917.14</v>
      </c>
      <c r="F1840" s="1">
        <v>44187</v>
      </c>
      <c r="G1840" s="1">
        <v>44778</v>
      </c>
      <c r="H1840" s="2" t="s">
        <v>139</v>
      </c>
      <c r="I1840" s="2" t="s">
        <v>13</v>
      </c>
      <c r="J1840">
        <f>Sheet1[[#This Row],[policy_end_date]]-Sheet1[[#This Row],[policy_start_date]]</f>
        <v>591</v>
      </c>
      <c r="K1840" s="5">
        <f>(Sheet1[[#This Row],[policy_end_date]]-Sheet1[[#This Row],[policy_start_date]])/365</f>
        <v>1.6191780821917807</v>
      </c>
      <c r="L1840" s="2" t="str">
        <f>IF(Sheet1[[#This Row],[coverage_amount]]&lt;300000,"Low",IF(Sheet1[[#This Row],[coverage_amount]]&lt;700000,"Medium","High"))</f>
        <v>Medium</v>
      </c>
      <c r="M1840" s="2" t="str">
        <f>IF(Sheet1[[#This Row],[annual_premium]]&lt;15000,"Low",IF(Sheet1[[#This Row],[annual_premium]]&lt;35000,"Medium","High"))</f>
        <v>Medium</v>
      </c>
      <c r="N1840" s="2">
        <f>YEAR(Sheet1[[#This Row],[policy_start_date]])</f>
        <v>2020</v>
      </c>
      <c r="O1840" s="2" t="str">
        <f>TEXT(Sheet1[[#This Row],[policy_start_date]],"mmm")</f>
        <v>Dec</v>
      </c>
      <c r="P1840" s="2" t="str">
        <f>"Q"&amp;ROUNDUP(MONTH(Sheet1[[#This Row],[policy_start_date]])/3,0)</f>
        <v>Q4</v>
      </c>
      <c r="Q1840" s="2">
        <f ca="1">DATEDIF(Sheet1[[#This Row],[policy_start_date]],TODAY(),"D")</f>
        <v>2045</v>
      </c>
      <c r="R1840" s="2">
        <f>YEAR(Sheet1[[#This Row],[policy_end_date]])</f>
        <v>2022</v>
      </c>
      <c r="S1840" s="2" t="str">
        <f>TEXT(Sheet1[[#This Row],[policy_end_date]],"mmm")</f>
        <v>Aug</v>
      </c>
      <c r="T1840" s="2" t="str">
        <f>IF(Sheet1[[#This Row],[status]]="Active","Active","Inactive")</f>
        <v>Active</v>
      </c>
      <c r="U1840" s="6">
        <f>Sheet1[[#This Row],[coverage_amount]]/Sheet1[[#This Row],[annual_premium]]</f>
        <v>23.765062534210866</v>
      </c>
    </row>
    <row r="1841" spans="1:21" x14ac:dyDescent="0.3">
      <c r="A1841" s="2" t="s">
        <v>3436</v>
      </c>
      <c r="B1841" s="2" t="s">
        <v>1629</v>
      </c>
      <c r="C1841" s="2" t="s">
        <v>11</v>
      </c>
      <c r="D1841" s="51">
        <v>372336.23</v>
      </c>
      <c r="E1841" s="51">
        <v>26108.83</v>
      </c>
      <c r="F1841" s="1">
        <v>45146</v>
      </c>
      <c r="G1841" s="1">
        <v>45319</v>
      </c>
      <c r="H1841" s="2" t="s">
        <v>726</v>
      </c>
      <c r="I1841" s="2" t="s">
        <v>18</v>
      </c>
      <c r="J1841">
        <f>Sheet1[[#This Row],[policy_end_date]]-Sheet1[[#This Row],[policy_start_date]]</f>
        <v>173</v>
      </c>
      <c r="K1841" s="5">
        <f>(Sheet1[[#This Row],[policy_end_date]]-Sheet1[[#This Row],[policy_start_date]])/365</f>
        <v>0.47397260273972602</v>
      </c>
      <c r="L1841" s="2" t="str">
        <f>IF(Sheet1[[#This Row],[coverage_amount]]&lt;300000,"Low",IF(Sheet1[[#This Row],[coverage_amount]]&lt;700000,"Medium","High"))</f>
        <v>Medium</v>
      </c>
      <c r="M1841" s="2" t="str">
        <f>IF(Sheet1[[#This Row],[annual_premium]]&lt;15000,"Low",IF(Sheet1[[#This Row],[annual_premium]]&lt;35000,"Medium","High"))</f>
        <v>Medium</v>
      </c>
      <c r="N1841" s="2">
        <f>YEAR(Sheet1[[#This Row],[policy_start_date]])</f>
        <v>2023</v>
      </c>
      <c r="O1841" s="2" t="str">
        <f>TEXT(Sheet1[[#This Row],[policy_start_date]],"mmm")</f>
        <v>Aug</v>
      </c>
      <c r="P1841" s="2" t="str">
        <f>"Q"&amp;ROUNDUP(MONTH(Sheet1[[#This Row],[policy_start_date]])/3,0)</f>
        <v>Q3</v>
      </c>
      <c r="Q1841" s="2">
        <f ca="1">DATEDIF(Sheet1[[#This Row],[policy_start_date]],TODAY(),"D")</f>
        <v>1086</v>
      </c>
      <c r="R1841" s="2">
        <f>YEAR(Sheet1[[#This Row],[policy_end_date]])</f>
        <v>2024</v>
      </c>
      <c r="S1841" s="2" t="str">
        <f>TEXT(Sheet1[[#This Row],[policy_end_date]],"mmm")</f>
        <v>Jan</v>
      </c>
      <c r="T1841" s="2" t="str">
        <f>IF(Sheet1[[#This Row],[status]]="Active","Active","Inactive")</f>
        <v>Inactive</v>
      </c>
      <c r="U1841" s="6">
        <f>Sheet1[[#This Row],[coverage_amount]]/Sheet1[[#This Row],[annual_premium]]</f>
        <v>14.260931263484421</v>
      </c>
    </row>
    <row r="1842" spans="1:21" x14ac:dyDescent="0.3">
      <c r="A1842" s="2" t="s">
        <v>3437</v>
      </c>
      <c r="B1842" s="2" t="s">
        <v>3438</v>
      </c>
      <c r="C1842" s="2" t="s">
        <v>16</v>
      </c>
      <c r="D1842" s="51">
        <v>601215.48</v>
      </c>
      <c r="E1842" s="51">
        <v>29937.13</v>
      </c>
      <c r="F1842" s="1">
        <v>45026</v>
      </c>
      <c r="G1842" s="1">
        <v>45273</v>
      </c>
      <c r="H1842" s="2" t="s">
        <v>784</v>
      </c>
      <c r="I1842" s="2" t="s">
        <v>18</v>
      </c>
      <c r="J1842">
        <f>Sheet1[[#This Row],[policy_end_date]]-Sheet1[[#This Row],[policy_start_date]]</f>
        <v>247</v>
      </c>
      <c r="K1842" s="5">
        <f>(Sheet1[[#This Row],[policy_end_date]]-Sheet1[[#This Row],[policy_start_date]])/365</f>
        <v>0.67671232876712328</v>
      </c>
      <c r="L1842" s="2" t="str">
        <f>IF(Sheet1[[#This Row],[coverage_amount]]&lt;300000,"Low",IF(Sheet1[[#This Row],[coverage_amount]]&lt;700000,"Medium","High"))</f>
        <v>Medium</v>
      </c>
      <c r="M1842" s="2" t="str">
        <f>IF(Sheet1[[#This Row],[annual_premium]]&lt;15000,"Low",IF(Sheet1[[#This Row],[annual_premium]]&lt;35000,"Medium","High"))</f>
        <v>Medium</v>
      </c>
      <c r="N1842" s="2">
        <f>YEAR(Sheet1[[#This Row],[policy_start_date]])</f>
        <v>2023</v>
      </c>
      <c r="O1842" s="2" t="str">
        <f>TEXT(Sheet1[[#This Row],[policy_start_date]],"mmm")</f>
        <v>Apr</v>
      </c>
      <c r="P1842" s="2" t="str">
        <f>"Q"&amp;ROUNDUP(MONTH(Sheet1[[#This Row],[policy_start_date]])/3,0)</f>
        <v>Q2</v>
      </c>
      <c r="Q1842" s="2">
        <f ca="1">DATEDIF(Sheet1[[#This Row],[policy_start_date]],TODAY(),"D")</f>
        <v>1206</v>
      </c>
      <c r="R1842" s="2">
        <f>YEAR(Sheet1[[#This Row],[policy_end_date]])</f>
        <v>2023</v>
      </c>
      <c r="S1842" s="2" t="str">
        <f>TEXT(Sheet1[[#This Row],[policy_end_date]],"mmm")</f>
        <v>Dec</v>
      </c>
      <c r="T1842" s="2" t="str">
        <f>IF(Sheet1[[#This Row],[status]]="Active","Active","Inactive")</f>
        <v>Inactive</v>
      </c>
      <c r="U1842" s="6">
        <f>Sheet1[[#This Row],[coverage_amount]]/Sheet1[[#This Row],[annual_premium]]</f>
        <v>20.082602440514503</v>
      </c>
    </row>
    <row r="1843" spans="1:21" x14ac:dyDescent="0.3">
      <c r="A1843" s="2" t="s">
        <v>3439</v>
      </c>
      <c r="B1843" s="2" t="s">
        <v>1254</v>
      </c>
      <c r="C1843" s="2" t="s">
        <v>39</v>
      </c>
      <c r="D1843" s="51">
        <v>789386.57</v>
      </c>
      <c r="E1843" s="51">
        <v>49099.29</v>
      </c>
      <c r="F1843" s="1">
        <v>44873</v>
      </c>
      <c r="G1843" s="1">
        <v>45849</v>
      </c>
      <c r="H1843" s="2" t="s">
        <v>635</v>
      </c>
      <c r="I1843" s="2" t="s">
        <v>29</v>
      </c>
      <c r="J1843">
        <f>Sheet1[[#This Row],[policy_end_date]]-Sheet1[[#This Row],[policy_start_date]]</f>
        <v>976</v>
      </c>
      <c r="K1843" s="5">
        <f>(Sheet1[[#This Row],[policy_end_date]]-Sheet1[[#This Row],[policy_start_date]])/365</f>
        <v>2.6739726027397261</v>
      </c>
      <c r="L1843" s="2" t="str">
        <f>IF(Sheet1[[#This Row],[coverage_amount]]&lt;300000,"Low",IF(Sheet1[[#This Row],[coverage_amount]]&lt;700000,"Medium","High"))</f>
        <v>High</v>
      </c>
      <c r="M1843" s="2" t="str">
        <f>IF(Sheet1[[#This Row],[annual_premium]]&lt;15000,"Low",IF(Sheet1[[#This Row],[annual_premium]]&lt;35000,"Medium","High"))</f>
        <v>High</v>
      </c>
      <c r="N1843" s="2">
        <f>YEAR(Sheet1[[#This Row],[policy_start_date]])</f>
        <v>2022</v>
      </c>
      <c r="O1843" s="2" t="str">
        <f>TEXT(Sheet1[[#This Row],[policy_start_date]],"mmm")</f>
        <v>Nov</v>
      </c>
      <c r="P1843" s="2" t="str">
        <f>"Q"&amp;ROUNDUP(MONTH(Sheet1[[#This Row],[policy_start_date]])/3,0)</f>
        <v>Q4</v>
      </c>
      <c r="Q1843" s="2">
        <f ca="1">DATEDIF(Sheet1[[#This Row],[policy_start_date]],TODAY(),"D")</f>
        <v>1359</v>
      </c>
      <c r="R1843" s="2">
        <f>YEAR(Sheet1[[#This Row],[policy_end_date]])</f>
        <v>2025</v>
      </c>
      <c r="S1843" s="2" t="str">
        <f>TEXT(Sheet1[[#This Row],[policy_end_date]],"mmm")</f>
        <v>Jul</v>
      </c>
      <c r="T1843" s="2" t="str">
        <f>IF(Sheet1[[#This Row],[status]]="Active","Active","Inactive")</f>
        <v>Inactive</v>
      </c>
      <c r="U1843" s="6">
        <f>Sheet1[[#This Row],[coverage_amount]]/Sheet1[[#This Row],[annual_premium]]</f>
        <v>16.077352035029424</v>
      </c>
    </row>
    <row r="1844" spans="1:21" x14ac:dyDescent="0.3">
      <c r="A1844" s="2" t="s">
        <v>3440</v>
      </c>
      <c r="B1844" s="2" t="s">
        <v>166</v>
      </c>
      <c r="C1844" s="2" t="s">
        <v>27</v>
      </c>
      <c r="D1844" s="51">
        <v>636160.51</v>
      </c>
      <c r="E1844" s="51">
        <v>36602.410000000003</v>
      </c>
      <c r="F1844" s="1">
        <v>44369</v>
      </c>
      <c r="G1844" s="1">
        <v>45271</v>
      </c>
      <c r="H1844" s="2" t="s">
        <v>666</v>
      </c>
      <c r="I1844" s="2" t="s">
        <v>13</v>
      </c>
      <c r="J1844">
        <f>Sheet1[[#This Row],[policy_end_date]]-Sheet1[[#This Row],[policy_start_date]]</f>
        <v>902</v>
      </c>
      <c r="K1844" s="5">
        <f>(Sheet1[[#This Row],[policy_end_date]]-Sheet1[[#This Row],[policy_start_date]])/365</f>
        <v>2.4712328767123286</v>
      </c>
      <c r="L1844" s="2" t="str">
        <f>IF(Sheet1[[#This Row],[coverage_amount]]&lt;300000,"Low",IF(Sheet1[[#This Row],[coverage_amount]]&lt;700000,"Medium","High"))</f>
        <v>Medium</v>
      </c>
      <c r="M1844" s="2" t="str">
        <f>IF(Sheet1[[#This Row],[annual_premium]]&lt;15000,"Low",IF(Sheet1[[#This Row],[annual_premium]]&lt;35000,"Medium","High"))</f>
        <v>High</v>
      </c>
      <c r="N1844" s="2">
        <f>YEAR(Sheet1[[#This Row],[policy_start_date]])</f>
        <v>2021</v>
      </c>
      <c r="O1844" s="2" t="str">
        <f>TEXT(Sheet1[[#This Row],[policy_start_date]],"mmm")</f>
        <v>Jun</v>
      </c>
      <c r="P1844" s="2" t="str">
        <f>"Q"&amp;ROUNDUP(MONTH(Sheet1[[#This Row],[policy_start_date]])/3,0)</f>
        <v>Q2</v>
      </c>
      <c r="Q1844" s="2">
        <f ca="1">DATEDIF(Sheet1[[#This Row],[policy_start_date]],TODAY(),"D")</f>
        <v>1863</v>
      </c>
      <c r="R1844" s="2">
        <f>YEAR(Sheet1[[#This Row],[policy_end_date]])</f>
        <v>2023</v>
      </c>
      <c r="S1844" s="2" t="str">
        <f>TEXT(Sheet1[[#This Row],[policy_end_date]],"mmm")</f>
        <v>Dec</v>
      </c>
      <c r="T1844" s="2" t="str">
        <f>IF(Sheet1[[#This Row],[status]]="Active","Active","Inactive")</f>
        <v>Active</v>
      </c>
      <c r="U1844" s="6">
        <f>Sheet1[[#This Row],[coverage_amount]]/Sheet1[[#This Row],[annual_premium]]</f>
        <v>17.380290259575801</v>
      </c>
    </row>
    <row r="1845" spans="1:21" x14ac:dyDescent="0.3">
      <c r="A1845" s="2" t="s">
        <v>3441</v>
      </c>
      <c r="B1845" s="2" t="s">
        <v>2378</v>
      </c>
      <c r="C1845" s="2" t="s">
        <v>35</v>
      </c>
      <c r="D1845" s="51">
        <v>290466.87</v>
      </c>
      <c r="E1845" s="51">
        <v>32745.42</v>
      </c>
      <c r="F1845" s="1">
        <v>44935</v>
      </c>
      <c r="G1845" s="1">
        <v>45786</v>
      </c>
      <c r="H1845" s="2" t="s">
        <v>128</v>
      </c>
      <c r="I1845" s="2" t="s">
        <v>29</v>
      </c>
      <c r="J1845">
        <f>Sheet1[[#This Row],[policy_end_date]]-Sheet1[[#This Row],[policy_start_date]]</f>
        <v>851</v>
      </c>
      <c r="K1845" s="5">
        <f>(Sheet1[[#This Row],[policy_end_date]]-Sheet1[[#This Row],[policy_start_date]])/365</f>
        <v>2.3315068493150686</v>
      </c>
      <c r="L1845" s="2" t="str">
        <f>IF(Sheet1[[#This Row],[coverage_amount]]&lt;300000,"Low",IF(Sheet1[[#This Row],[coverage_amount]]&lt;700000,"Medium","High"))</f>
        <v>Low</v>
      </c>
      <c r="M1845" s="2" t="str">
        <f>IF(Sheet1[[#This Row],[annual_premium]]&lt;15000,"Low",IF(Sheet1[[#This Row],[annual_premium]]&lt;35000,"Medium","High"))</f>
        <v>Medium</v>
      </c>
      <c r="N1845" s="2">
        <f>YEAR(Sheet1[[#This Row],[policy_start_date]])</f>
        <v>2023</v>
      </c>
      <c r="O1845" s="2" t="str">
        <f>TEXT(Sheet1[[#This Row],[policy_start_date]],"mmm")</f>
        <v>Jan</v>
      </c>
      <c r="P1845" s="2" t="str">
        <f>"Q"&amp;ROUNDUP(MONTH(Sheet1[[#This Row],[policy_start_date]])/3,0)</f>
        <v>Q1</v>
      </c>
      <c r="Q1845" s="2">
        <f ca="1">DATEDIF(Sheet1[[#This Row],[policy_start_date]],TODAY(),"D")</f>
        <v>1297</v>
      </c>
      <c r="R1845" s="2">
        <f>YEAR(Sheet1[[#This Row],[policy_end_date]])</f>
        <v>2025</v>
      </c>
      <c r="S1845" s="2" t="str">
        <f>TEXT(Sheet1[[#This Row],[policy_end_date]],"mmm")</f>
        <v>May</v>
      </c>
      <c r="T1845" s="2" t="str">
        <f>IF(Sheet1[[#This Row],[status]]="Active","Active","Inactive")</f>
        <v>Inactive</v>
      </c>
      <c r="U1845" s="6">
        <f>Sheet1[[#This Row],[coverage_amount]]/Sheet1[[#This Row],[annual_premium]]</f>
        <v>8.8704579144197879</v>
      </c>
    </row>
    <row r="1846" spans="1:21" x14ac:dyDescent="0.3">
      <c r="A1846" s="2" t="s">
        <v>3442</v>
      </c>
      <c r="B1846" s="2" t="s">
        <v>1131</v>
      </c>
      <c r="C1846" s="2" t="s">
        <v>27</v>
      </c>
      <c r="D1846" s="51">
        <v>448085.78</v>
      </c>
      <c r="E1846" s="51">
        <v>42887.27</v>
      </c>
      <c r="F1846" s="1">
        <v>44459</v>
      </c>
      <c r="G1846" s="1">
        <v>44741</v>
      </c>
      <c r="H1846" s="2" t="s">
        <v>1050</v>
      </c>
      <c r="I1846" s="2" t="s">
        <v>13</v>
      </c>
      <c r="J1846">
        <f>Sheet1[[#This Row],[policy_end_date]]-Sheet1[[#This Row],[policy_start_date]]</f>
        <v>282</v>
      </c>
      <c r="K1846" s="5">
        <f>(Sheet1[[#This Row],[policy_end_date]]-Sheet1[[#This Row],[policy_start_date]])/365</f>
        <v>0.77260273972602744</v>
      </c>
      <c r="L1846" s="2" t="str">
        <f>IF(Sheet1[[#This Row],[coverage_amount]]&lt;300000,"Low",IF(Sheet1[[#This Row],[coverage_amount]]&lt;700000,"Medium","High"))</f>
        <v>Medium</v>
      </c>
      <c r="M1846" s="2" t="str">
        <f>IF(Sheet1[[#This Row],[annual_premium]]&lt;15000,"Low",IF(Sheet1[[#This Row],[annual_premium]]&lt;35000,"Medium","High"))</f>
        <v>High</v>
      </c>
      <c r="N1846" s="2">
        <f>YEAR(Sheet1[[#This Row],[policy_start_date]])</f>
        <v>2021</v>
      </c>
      <c r="O1846" s="2" t="str">
        <f>TEXT(Sheet1[[#This Row],[policy_start_date]],"mmm")</f>
        <v>Sep</v>
      </c>
      <c r="P1846" s="2" t="str">
        <f>"Q"&amp;ROUNDUP(MONTH(Sheet1[[#This Row],[policy_start_date]])/3,0)</f>
        <v>Q3</v>
      </c>
      <c r="Q1846" s="2">
        <f ca="1">DATEDIF(Sheet1[[#This Row],[policy_start_date]],TODAY(),"D")</f>
        <v>1773</v>
      </c>
      <c r="R1846" s="2">
        <f>YEAR(Sheet1[[#This Row],[policy_end_date]])</f>
        <v>2022</v>
      </c>
      <c r="S1846" s="2" t="str">
        <f>TEXT(Sheet1[[#This Row],[policy_end_date]],"mmm")</f>
        <v>Jun</v>
      </c>
      <c r="T1846" s="2" t="str">
        <f>IF(Sheet1[[#This Row],[status]]="Active","Active","Inactive")</f>
        <v>Active</v>
      </c>
      <c r="U1846" s="6">
        <f>Sheet1[[#This Row],[coverage_amount]]/Sheet1[[#This Row],[annual_premium]]</f>
        <v>10.44799027776774</v>
      </c>
    </row>
    <row r="1847" spans="1:21" x14ac:dyDescent="0.3">
      <c r="A1847" s="2" t="s">
        <v>3443</v>
      </c>
      <c r="B1847" s="2" t="s">
        <v>3444</v>
      </c>
      <c r="C1847" s="2" t="s">
        <v>27</v>
      </c>
      <c r="D1847" s="51">
        <v>217293.87</v>
      </c>
      <c r="E1847" s="51">
        <v>43129.8</v>
      </c>
      <c r="F1847" s="1">
        <v>44859</v>
      </c>
      <c r="G1847" s="1">
        <v>45180</v>
      </c>
      <c r="H1847" s="2" t="s">
        <v>611</v>
      </c>
      <c r="I1847" s="2" t="s">
        <v>29</v>
      </c>
      <c r="J1847">
        <f>Sheet1[[#This Row],[policy_end_date]]-Sheet1[[#This Row],[policy_start_date]]</f>
        <v>321</v>
      </c>
      <c r="K1847" s="5">
        <f>(Sheet1[[#This Row],[policy_end_date]]-Sheet1[[#This Row],[policy_start_date]])/365</f>
        <v>0.8794520547945206</v>
      </c>
      <c r="L1847" s="2" t="str">
        <f>IF(Sheet1[[#This Row],[coverage_amount]]&lt;300000,"Low",IF(Sheet1[[#This Row],[coverage_amount]]&lt;700000,"Medium","High"))</f>
        <v>Low</v>
      </c>
      <c r="M1847" s="2" t="str">
        <f>IF(Sheet1[[#This Row],[annual_premium]]&lt;15000,"Low",IF(Sheet1[[#This Row],[annual_premium]]&lt;35000,"Medium","High"))</f>
        <v>High</v>
      </c>
      <c r="N1847" s="2">
        <f>YEAR(Sheet1[[#This Row],[policy_start_date]])</f>
        <v>2022</v>
      </c>
      <c r="O1847" s="2" t="str">
        <f>TEXT(Sheet1[[#This Row],[policy_start_date]],"mmm")</f>
        <v>Oct</v>
      </c>
      <c r="P1847" s="2" t="str">
        <f>"Q"&amp;ROUNDUP(MONTH(Sheet1[[#This Row],[policy_start_date]])/3,0)</f>
        <v>Q4</v>
      </c>
      <c r="Q1847" s="2">
        <f ca="1">DATEDIF(Sheet1[[#This Row],[policy_start_date]],TODAY(),"D")</f>
        <v>1373</v>
      </c>
      <c r="R1847" s="2">
        <f>YEAR(Sheet1[[#This Row],[policy_end_date]])</f>
        <v>2023</v>
      </c>
      <c r="S1847" s="2" t="str">
        <f>TEXT(Sheet1[[#This Row],[policy_end_date]],"mmm")</f>
        <v>Sep</v>
      </c>
      <c r="T1847" s="2" t="str">
        <f>IF(Sheet1[[#This Row],[status]]="Active","Active","Inactive")</f>
        <v>Inactive</v>
      </c>
      <c r="U1847" s="6">
        <f>Sheet1[[#This Row],[coverage_amount]]/Sheet1[[#This Row],[annual_premium]]</f>
        <v>5.0381376681551959</v>
      </c>
    </row>
    <row r="1848" spans="1:21" x14ac:dyDescent="0.3">
      <c r="A1848" s="2" t="s">
        <v>3445</v>
      </c>
      <c r="B1848" s="2" t="s">
        <v>166</v>
      </c>
      <c r="C1848" s="2" t="s">
        <v>11</v>
      </c>
      <c r="D1848" s="51">
        <v>980264.13</v>
      </c>
      <c r="E1848" s="51">
        <v>5539.65</v>
      </c>
      <c r="F1848" s="1">
        <v>44673</v>
      </c>
      <c r="G1848" s="1">
        <v>45462</v>
      </c>
      <c r="H1848" s="2" t="s">
        <v>474</v>
      </c>
      <c r="I1848" s="2" t="s">
        <v>13</v>
      </c>
      <c r="J1848">
        <f>Sheet1[[#This Row],[policy_end_date]]-Sheet1[[#This Row],[policy_start_date]]</f>
        <v>789</v>
      </c>
      <c r="K1848" s="5">
        <f>(Sheet1[[#This Row],[policy_end_date]]-Sheet1[[#This Row],[policy_start_date]])/365</f>
        <v>2.1616438356164385</v>
      </c>
      <c r="L1848" s="2" t="str">
        <f>IF(Sheet1[[#This Row],[coverage_amount]]&lt;300000,"Low",IF(Sheet1[[#This Row],[coverage_amount]]&lt;700000,"Medium","High"))</f>
        <v>High</v>
      </c>
      <c r="M1848" s="2" t="str">
        <f>IF(Sheet1[[#This Row],[annual_premium]]&lt;15000,"Low",IF(Sheet1[[#This Row],[annual_premium]]&lt;35000,"Medium","High"))</f>
        <v>Low</v>
      </c>
      <c r="N1848" s="2">
        <f>YEAR(Sheet1[[#This Row],[policy_start_date]])</f>
        <v>2022</v>
      </c>
      <c r="O1848" s="2" t="str">
        <f>TEXT(Sheet1[[#This Row],[policy_start_date]],"mmm")</f>
        <v>Apr</v>
      </c>
      <c r="P1848" s="2" t="str">
        <f>"Q"&amp;ROUNDUP(MONTH(Sheet1[[#This Row],[policy_start_date]])/3,0)</f>
        <v>Q2</v>
      </c>
      <c r="Q1848" s="2">
        <f ca="1">DATEDIF(Sheet1[[#This Row],[policy_start_date]],TODAY(),"D")</f>
        <v>1559</v>
      </c>
      <c r="R1848" s="2">
        <f>YEAR(Sheet1[[#This Row],[policy_end_date]])</f>
        <v>2024</v>
      </c>
      <c r="S1848" s="2" t="str">
        <f>TEXT(Sheet1[[#This Row],[policy_end_date]],"mmm")</f>
        <v>Jun</v>
      </c>
      <c r="T1848" s="2" t="str">
        <f>IF(Sheet1[[#This Row],[status]]="Active","Active","Inactive")</f>
        <v>Active</v>
      </c>
      <c r="U1848" s="6">
        <f>Sheet1[[#This Row],[coverage_amount]]/Sheet1[[#This Row],[annual_premium]]</f>
        <v>176.9541631691533</v>
      </c>
    </row>
    <row r="1849" spans="1:21" x14ac:dyDescent="0.3">
      <c r="A1849" s="2" t="s">
        <v>3446</v>
      </c>
      <c r="B1849" s="2" t="s">
        <v>1107</v>
      </c>
      <c r="C1849" s="2" t="s">
        <v>35</v>
      </c>
      <c r="D1849" s="51">
        <v>750983.86</v>
      </c>
      <c r="E1849" s="51">
        <v>8892.2999999999993</v>
      </c>
      <c r="F1849" s="1">
        <v>44574</v>
      </c>
      <c r="G1849" s="1">
        <v>44670</v>
      </c>
      <c r="H1849" s="2" t="s">
        <v>312</v>
      </c>
      <c r="I1849" s="2" t="s">
        <v>29</v>
      </c>
      <c r="J1849">
        <f>Sheet1[[#This Row],[policy_end_date]]-Sheet1[[#This Row],[policy_start_date]]</f>
        <v>96</v>
      </c>
      <c r="K1849" s="5">
        <f>(Sheet1[[#This Row],[policy_end_date]]-Sheet1[[#This Row],[policy_start_date]])/365</f>
        <v>0.26301369863013696</v>
      </c>
      <c r="L1849" s="2" t="str">
        <f>IF(Sheet1[[#This Row],[coverage_amount]]&lt;300000,"Low",IF(Sheet1[[#This Row],[coverage_amount]]&lt;700000,"Medium","High"))</f>
        <v>High</v>
      </c>
      <c r="M1849" s="2" t="str">
        <f>IF(Sheet1[[#This Row],[annual_premium]]&lt;15000,"Low",IF(Sheet1[[#This Row],[annual_premium]]&lt;35000,"Medium","High"))</f>
        <v>Low</v>
      </c>
      <c r="N1849" s="2">
        <f>YEAR(Sheet1[[#This Row],[policy_start_date]])</f>
        <v>2022</v>
      </c>
      <c r="O1849" s="2" t="str">
        <f>TEXT(Sheet1[[#This Row],[policy_start_date]],"mmm")</f>
        <v>Jan</v>
      </c>
      <c r="P1849" s="2" t="str">
        <f>"Q"&amp;ROUNDUP(MONTH(Sheet1[[#This Row],[policy_start_date]])/3,0)</f>
        <v>Q1</v>
      </c>
      <c r="Q1849" s="2">
        <f ca="1">DATEDIF(Sheet1[[#This Row],[policy_start_date]],TODAY(),"D")</f>
        <v>1658</v>
      </c>
      <c r="R1849" s="2">
        <f>YEAR(Sheet1[[#This Row],[policy_end_date]])</f>
        <v>2022</v>
      </c>
      <c r="S1849" s="2" t="str">
        <f>TEXT(Sheet1[[#This Row],[policy_end_date]],"mmm")</f>
        <v>Apr</v>
      </c>
      <c r="T1849" s="2" t="str">
        <f>IF(Sheet1[[#This Row],[status]]="Active","Active","Inactive")</f>
        <v>Inactive</v>
      </c>
      <c r="U1849" s="6">
        <f>Sheet1[[#This Row],[coverage_amount]]/Sheet1[[#This Row],[annual_premium]]</f>
        <v>84.45327530560148</v>
      </c>
    </row>
    <row r="1850" spans="1:21" x14ac:dyDescent="0.3">
      <c r="A1850" s="2" t="s">
        <v>3447</v>
      </c>
      <c r="B1850" s="2" t="s">
        <v>3448</v>
      </c>
      <c r="C1850" s="2" t="s">
        <v>39</v>
      </c>
      <c r="D1850" s="51">
        <v>338826.12</v>
      </c>
      <c r="E1850" s="51">
        <v>38139.279999999999</v>
      </c>
      <c r="F1850" s="1">
        <v>45282</v>
      </c>
      <c r="G1850" s="1">
        <v>45291</v>
      </c>
      <c r="H1850" s="2" t="s">
        <v>784</v>
      </c>
      <c r="I1850" s="2" t="s">
        <v>18</v>
      </c>
      <c r="J1850">
        <f>Sheet1[[#This Row],[policy_end_date]]-Sheet1[[#This Row],[policy_start_date]]</f>
        <v>9</v>
      </c>
      <c r="K1850" s="5">
        <f>(Sheet1[[#This Row],[policy_end_date]]-Sheet1[[#This Row],[policy_start_date]])/365</f>
        <v>2.4657534246575342E-2</v>
      </c>
      <c r="L1850" s="2" t="str">
        <f>IF(Sheet1[[#This Row],[coverage_amount]]&lt;300000,"Low",IF(Sheet1[[#This Row],[coverage_amount]]&lt;700000,"Medium","High"))</f>
        <v>Medium</v>
      </c>
      <c r="M1850" s="2" t="str">
        <f>IF(Sheet1[[#This Row],[annual_premium]]&lt;15000,"Low",IF(Sheet1[[#This Row],[annual_premium]]&lt;35000,"Medium","High"))</f>
        <v>High</v>
      </c>
      <c r="N1850" s="2">
        <f>YEAR(Sheet1[[#This Row],[policy_start_date]])</f>
        <v>2023</v>
      </c>
      <c r="O1850" s="2" t="str">
        <f>TEXT(Sheet1[[#This Row],[policy_start_date]],"mmm")</f>
        <v>Dec</v>
      </c>
      <c r="P1850" s="2" t="str">
        <f>"Q"&amp;ROUNDUP(MONTH(Sheet1[[#This Row],[policy_start_date]])/3,0)</f>
        <v>Q4</v>
      </c>
      <c r="Q1850" s="2">
        <f ca="1">DATEDIF(Sheet1[[#This Row],[policy_start_date]],TODAY(),"D")</f>
        <v>950</v>
      </c>
      <c r="R1850" s="2">
        <f>YEAR(Sheet1[[#This Row],[policy_end_date]])</f>
        <v>2023</v>
      </c>
      <c r="S1850" s="2" t="str">
        <f>TEXT(Sheet1[[#This Row],[policy_end_date]],"mmm")</f>
        <v>Dec</v>
      </c>
      <c r="T1850" s="2" t="str">
        <f>IF(Sheet1[[#This Row],[status]]="Active","Active","Inactive")</f>
        <v>Inactive</v>
      </c>
      <c r="U1850" s="6">
        <f>Sheet1[[#This Row],[coverage_amount]]/Sheet1[[#This Row],[annual_premium]]</f>
        <v>8.8839149559194617</v>
      </c>
    </row>
    <row r="1851" spans="1:21" x14ac:dyDescent="0.3">
      <c r="A1851" s="2" t="s">
        <v>3449</v>
      </c>
      <c r="B1851" s="2" t="s">
        <v>3340</v>
      </c>
      <c r="C1851" s="2" t="s">
        <v>11</v>
      </c>
      <c r="D1851" s="51">
        <v>232960.48</v>
      </c>
      <c r="E1851" s="51">
        <v>19501.740000000002</v>
      </c>
      <c r="F1851" s="1">
        <v>44720</v>
      </c>
      <c r="G1851" s="1">
        <v>44953</v>
      </c>
      <c r="H1851" s="2" t="s">
        <v>272</v>
      </c>
      <c r="I1851" s="2" t="s">
        <v>18</v>
      </c>
      <c r="J1851">
        <f>Sheet1[[#This Row],[policy_end_date]]-Sheet1[[#This Row],[policy_start_date]]</f>
        <v>233</v>
      </c>
      <c r="K1851" s="5">
        <f>(Sheet1[[#This Row],[policy_end_date]]-Sheet1[[#This Row],[policy_start_date]])/365</f>
        <v>0.63835616438356169</v>
      </c>
      <c r="L1851" s="2" t="str">
        <f>IF(Sheet1[[#This Row],[coverage_amount]]&lt;300000,"Low",IF(Sheet1[[#This Row],[coverage_amount]]&lt;700000,"Medium","High"))</f>
        <v>Low</v>
      </c>
      <c r="M1851" s="2" t="str">
        <f>IF(Sheet1[[#This Row],[annual_premium]]&lt;15000,"Low",IF(Sheet1[[#This Row],[annual_premium]]&lt;35000,"Medium","High"))</f>
        <v>Medium</v>
      </c>
      <c r="N1851" s="2">
        <f>YEAR(Sheet1[[#This Row],[policy_start_date]])</f>
        <v>2022</v>
      </c>
      <c r="O1851" s="2" t="str">
        <f>TEXT(Sheet1[[#This Row],[policy_start_date]],"mmm")</f>
        <v>Jun</v>
      </c>
      <c r="P1851" s="2" t="str">
        <f>"Q"&amp;ROUNDUP(MONTH(Sheet1[[#This Row],[policy_start_date]])/3,0)</f>
        <v>Q2</v>
      </c>
      <c r="Q1851" s="2">
        <f ca="1">DATEDIF(Sheet1[[#This Row],[policy_start_date]],TODAY(),"D")</f>
        <v>1512</v>
      </c>
      <c r="R1851" s="2">
        <f>YEAR(Sheet1[[#This Row],[policy_end_date]])</f>
        <v>2023</v>
      </c>
      <c r="S1851" s="2" t="str">
        <f>TEXT(Sheet1[[#This Row],[policy_end_date]],"mmm")</f>
        <v>Jan</v>
      </c>
      <c r="T1851" s="2" t="str">
        <f>IF(Sheet1[[#This Row],[status]]="Active","Active","Inactive")</f>
        <v>Inactive</v>
      </c>
      <c r="U1851" s="6">
        <f>Sheet1[[#This Row],[coverage_amount]]/Sheet1[[#This Row],[annual_premium]]</f>
        <v>11.945625364711045</v>
      </c>
    </row>
    <row r="1852" spans="1:21" x14ac:dyDescent="0.3">
      <c r="A1852" s="2" t="s">
        <v>3450</v>
      </c>
      <c r="B1852" s="2" t="s">
        <v>2162</v>
      </c>
      <c r="C1852" s="2" t="s">
        <v>27</v>
      </c>
      <c r="D1852" s="51">
        <v>702008.12</v>
      </c>
      <c r="E1852" s="51">
        <v>39611.9</v>
      </c>
      <c r="F1852" s="1">
        <v>45018</v>
      </c>
      <c r="G1852" s="1">
        <v>45205</v>
      </c>
      <c r="H1852" s="2" t="s">
        <v>17</v>
      </c>
      <c r="I1852" s="2" t="s">
        <v>18</v>
      </c>
      <c r="J1852">
        <f>Sheet1[[#This Row],[policy_end_date]]-Sheet1[[#This Row],[policy_start_date]]</f>
        <v>187</v>
      </c>
      <c r="K1852" s="5">
        <f>(Sheet1[[#This Row],[policy_end_date]]-Sheet1[[#This Row],[policy_start_date]])/365</f>
        <v>0.51232876712328768</v>
      </c>
      <c r="L1852" s="2" t="str">
        <f>IF(Sheet1[[#This Row],[coverage_amount]]&lt;300000,"Low",IF(Sheet1[[#This Row],[coverage_amount]]&lt;700000,"Medium","High"))</f>
        <v>High</v>
      </c>
      <c r="M1852" s="2" t="str">
        <f>IF(Sheet1[[#This Row],[annual_premium]]&lt;15000,"Low",IF(Sheet1[[#This Row],[annual_premium]]&lt;35000,"Medium","High"))</f>
        <v>High</v>
      </c>
      <c r="N1852" s="2">
        <f>YEAR(Sheet1[[#This Row],[policy_start_date]])</f>
        <v>2023</v>
      </c>
      <c r="O1852" s="2" t="str">
        <f>TEXT(Sheet1[[#This Row],[policy_start_date]],"mmm")</f>
        <v>Apr</v>
      </c>
      <c r="P1852" s="2" t="str">
        <f>"Q"&amp;ROUNDUP(MONTH(Sheet1[[#This Row],[policy_start_date]])/3,0)</f>
        <v>Q2</v>
      </c>
      <c r="Q1852" s="2">
        <f ca="1">DATEDIF(Sheet1[[#This Row],[policy_start_date]],TODAY(),"D")</f>
        <v>1214</v>
      </c>
      <c r="R1852" s="2">
        <f>YEAR(Sheet1[[#This Row],[policy_end_date]])</f>
        <v>2023</v>
      </c>
      <c r="S1852" s="2" t="str">
        <f>TEXT(Sheet1[[#This Row],[policy_end_date]],"mmm")</f>
        <v>Oct</v>
      </c>
      <c r="T1852" s="2" t="str">
        <f>IF(Sheet1[[#This Row],[status]]="Active","Active","Inactive")</f>
        <v>Inactive</v>
      </c>
      <c r="U1852" s="6">
        <f>Sheet1[[#This Row],[coverage_amount]]/Sheet1[[#This Row],[annual_premium]]</f>
        <v>17.722152181541404</v>
      </c>
    </row>
    <row r="1853" spans="1:21" x14ac:dyDescent="0.3">
      <c r="A1853" s="2" t="s">
        <v>3451</v>
      </c>
      <c r="B1853" s="2" t="s">
        <v>3452</v>
      </c>
      <c r="C1853" s="2" t="s">
        <v>35</v>
      </c>
      <c r="D1853" s="51">
        <v>593175.43000000005</v>
      </c>
      <c r="E1853" s="51">
        <v>31827.83</v>
      </c>
      <c r="F1853" s="1">
        <v>45122</v>
      </c>
      <c r="G1853" s="1">
        <v>45246</v>
      </c>
      <c r="H1853" s="2" t="s">
        <v>1161</v>
      </c>
      <c r="I1853" s="2" t="s">
        <v>18</v>
      </c>
      <c r="J1853">
        <f>Sheet1[[#This Row],[policy_end_date]]-Sheet1[[#This Row],[policy_start_date]]</f>
        <v>124</v>
      </c>
      <c r="K1853" s="5">
        <f>(Sheet1[[#This Row],[policy_end_date]]-Sheet1[[#This Row],[policy_start_date]])/365</f>
        <v>0.33972602739726027</v>
      </c>
      <c r="L1853" s="2" t="str">
        <f>IF(Sheet1[[#This Row],[coverage_amount]]&lt;300000,"Low",IF(Sheet1[[#This Row],[coverage_amount]]&lt;700000,"Medium","High"))</f>
        <v>Medium</v>
      </c>
      <c r="M1853" s="2" t="str">
        <f>IF(Sheet1[[#This Row],[annual_premium]]&lt;15000,"Low",IF(Sheet1[[#This Row],[annual_premium]]&lt;35000,"Medium","High"))</f>
        <v>Medium</v>
      </c>
      <c r="N1853" s="2">
        <f>YEAR(Sheet1[[#This Row],[policy_start_date]])</f>
        <v>2023</v>
      </c>
      <c r="O1853" s="2" t="str">
        <f>TEXT(Sheet1[[#This Row],[policy_start_date]],"mmm")</f>
        <v>Jul</v>
      </c>
      <c r="P1853" s="2" t="str">
        <f>"Q"&amp;ROUNDUP(MONTH(Sheet1[[#This Row],[policy_start_date]])/3,0)</f>
        <v>Q3</v>
      </c>
      <c r="Q1853" s="2">
        <f ca="1">DATEDIF(Sheet1[[#This Row],[policy_start_date]],TODAY(),"D")</f>
        <v>1110</v>
      </c>
      <c r="R1853" s="2">
        <f>YEAR(Sheet1[[#This Row],[policy_end_date]])</f>
        <v>2023</v>
      </c>
      <c r="S1853" s="2" t="str">
        <f>TEXT(Sheet1[[#This Row],[policy_end_date]],"mmm")</f>
        <v>Nov</v>
      </c>
      <c r="T1853" s="2" t="str">
        <f>IF(Sheet1[[#This Row],[status]]="Active","Active","Inactive")</f>
        <v>Inactive</v>
      </c>
      <c r="U1853" s="6">
        <f>Sheet1[[#This Row],[coverage_amount]]/Sheet1[[#This Row],[annual_premium]]</f>
        <v>18.637005098996696</v>
      </c>
    </row>
    <row r="1854" spans="1:21" x14ac:dyDescent="0.3">
      <c r="A1854" s="2" t="s">
        <v>3453</v>
      </c>
      <c r="B1854" s="2" t="s">
        <v>2545</v>
      </c>
      <c r="C1854" s="2" t="s">
        <v>27</v>
      </c>
      <c r="D1854" s="51">
        <v>736891.25</v>
      </c>
      <c r="E1854" s="51">
        <v>14940.61</v>
      </c>
      <c r="F1854" s="1">
        <v>44710</v>
      </c>
      <c r="G1854" s="1">
        <v>45540</v>
      </c>
      <c r="H1854" s="2" t="s">
        <v>1517</v>
      </c>
      <c r="I1854" s="2" t="s">
        <v>18</v>
      </c>
      <c r="J1854">
        <f>Sheet1[[#This Row],[policy_end_date]]-Sheet1[[#This Row],[policy_start_date]]</f>
        <v>830</v>
      </c>
      <c r="K1854" s="5">
        <f>(Sheet1[[#This Row],[policy_end_date]]-Sheet1[[#This Row],[policy_start_date]])/365</f>
        <v>2.2739726027397262</v>
      </c>
      <c r="L1854" s="2" t="str">
        <f>IF(Sheet1[[#This Row],[coverage_amount]]&lt;300000,"Low",IF(Sheet1[[#This Row],[coverage_amount]]&lt;700000,"Medium","High"))</f>
        <v>High</v>
      </c>
      <c r="M1854" s="2" t="str">
        <f>IF(Sheet1[[#This Row],[annual_premium]]&lt;15000,"Low",IF(Sheet1[[#This Row],[annual_premium]]&lt;35000,"Medium","High"))</f>
        <v>Low</v>
      </c>
      <c r="N1854" s="2">
        <f>YEAR(Sheet1[[#This Row],[policy_start_date]])</f>
        <v>2022</v>
      </c>
      <c r="O1854" s="2" t="str">
        <f>TEXT(Sheet1[[#This Row],[policy_start_date]],"mmm")</f>
        <v>May</v>
      </c>
      <c r="P1854" s="2" t="str">
        <f>"Q"&amp;ROUNDUP(MONTH(Sheet1[[#This Row],[policy_start_date]])/3,0)</f>
        <v>Q2</v>
      </c>
      <c r="Q1854" s="2">
        <f ca="1">DATEDIF(Sheet1[[#This Row],[policy_start_date]],TODAY(),"D")</f>
        <v>1522</v>
      </c>
      <c r="R1854" s="2">
        <f>YEAR(Sheet1[[#This Row],[policy_end_date]])</f>
        <v>2024</v>
      </c>
      <c r="S1854" s="2" t="str">
        <f>TEXT(Sheet1[[#This Row],[policy_end_date]],"mmm")</f>
        <v>Sep</v>
      </c>
      <c r="T1854" s="2" t="str">
        <f>IF(Sheet1[[#This Row],[status]]="Active","Active","Inactive")</f>
        <v>Inactive</v>
      </c>
      <c r="U1854" s="6">
        <f>Sheet1[[#This Row],[coverage_amount]]/Sheet1[[#This Row],[annual_premium]]</f>
        <v>49.321363050103038</v>
      </c>
    </row>
    <row r="1855" spans="1:21" x14ac:dyDescent="0.3">
      <c r="A1855" s="2" t="s">
        <v>3454</v>
      </c>
      <c r="B1855" s="2" t="s">
        <v>1022</v>
      </c>
      <c r="C1855" s="2" t="s">
        <v>27</v>
      </c>
      <c r="D1855" s="51">
        <v>550478.53</v>
      </c>
      <c r="E1855" s="51">
        <v>48885.27</v>
      </c>
      <c r="F1855" s="1">
        <v>45244</v>
      </c>
      <c r="G1855" s="1">
        <v>45349</v>
      </c>
      <c r="H1855" s="2" t="s">
        <v>1442</v>
      </c>
      <c r="I1855" s="2" t="s">
        <v>29</v>
      </c>
      <c r="J1855">
        <f>Sheet1[[#This Row],[policy_end_date]]-Sheet1[[#This Row],[policy_start_date]]</f>
        <v>105</v>
      </c>
      <c r="K1855" s="5">
        <f>(Sheet1[[#This Row],[policy_end_date]]-Sheet1[[#This Row],[policy_start_date]])/365</f>
        <v>0.28767123287671231</v>
      </c>
      <c r="L1855" s="2" t="str">
        <f>IF(Sheet1[[#This Row],[coverage_amount]]&lt;300000,"Low",IF(Sheet1[[#This Row],[coverage_amount]]&lt;700000,"Medium","High"))</f>
        <v>Medium</v>
      </c>
      <c r="M1855" s="2" t="str">
        <f>IF(Sheet1[[#This Row],[annual_premium]]&lt;15000,"Low",IF(Sheet1[[#This Row],[annual_premium]]&lt;35000,"Medium","High"))</f>
        <v>High</v>
      </c>
      <c r="N1855" s="2">
        <f>YEAR(Sheet1[[#This Row],[policy_start_date]])</f>
        <v>2023</v>
      </c>
      <c r="O1855" s="2" t="str">
        <f>TEXT(Sheet1[[#This Row],[policy_start_date]],"mmm")</f>
        <v>Nov</v>
      </c>
      <c r="P1855" s="2" t="str">
        <f>"Q"&amp;ROUNDUP(MONTH(Sheet1[[#This Row],[policy_start_date]])/3,0)</f>
        <v>Q4</v>
      </c>
      <c r="Q1855" s="2">
        <f ca="1">DATEDIF(Sheet1[[#This Row],[policy_start_date]],TODAY(),"D")</f>
        <v>988</v>
      </c>
      <c r="R1855" s="2">
        <f>YEAR(Sheet1[[#This Row],[policy_end_date]])</f>
        <v>2024</v>
      </c>
      <c r="S1855" s="2" t="str">
        <f>TEXT(Sheet1[[#This Row],[policy_end_date]],"mmm")</f>
        <v>Feb</v>
      </c>
      <c r="T1855" s="2" t="str">
        <f>IF(Sheet1[[#This Row],[status]]="Active","Active","Inactive")</f>
        <v>Inactive</v>
      </c>
      <c r="U1855" s="6">
        <f>Sheet1[[#This Row],[coverage_amount]]/Sheet1[[#This Row],[annual_premium]]</f>
        <v>11.260621655562096</v>
      </c>
    </row>
    <row r="1856" spans="1:21" x14ac:dyDescent="0.3">
      <c r="A1856" s="2" t="s">
        <v>3455</v>
      </c>
      <c r="B1856" s="2" t="s">
        <v>465</v>
      </c>
      <c r="C1856" s="2" t="s">
        <v>35</v>
      </c>
      <c r="D1856" s="51">
        <v>487414.75</v>
      </c>
      <c r="E1856" s="51">
        <v>38014.660000000003</v>
      </c>
      <c r="F1856" s="1">
        <v>45201</v>
      </c>
      <c r="G1856" s="1">
        <v>45585</v>
      </c>
      <c r="H1856" s="2" t="s">
        <v>546</v>
      </c>
      <c r="I1856" s="2" t="s">
        <v>29</v>
      </c>
      <c r="J1856">
        <f>Sheet1[[#This Row],[policy_end_date]]-Sheet1[[#This Row],[policy_start_date]]</f>
        <v>384</v>
      </c>
      <c r="K1856" s="5">
        <f>(Sheet1[[#This Row],[policy_end_date]]-Sheet1[[#This Row],[policy_start_date]])/365</f>
        <v>1.0520547945205478</v>
      </c>
      <c r="L1856" s="2" t="str">
        <f>IF(Sheet1[[#This Row],[coverage_amount]]&lt;300000,"Low",IF(Sheet1[[#This Row],[coverage_amount]]&lt;700000,"Medium","High"))</f>
        <v>Medium</v>
      </c>
      <c r="M1856" s="2" t="str">
        <f>IF(Sheet1[[#This Row],[annual_premium]]&lt;15000,"Low",IF(Sheet1[[#This Row],[annual_premium]]&lt;35000,"Medium","High"))</f>
        <v>High</v>
      </c>
      <c r="N1856" s="2">
        <f>YEAR(Sheet1[[#This Row],[policy_start_date]])</f>
        <v>2023</v>
      </c>
      <c r="O1856" s="2" t="str">
        <f>TEXT(Sheet1[[#This Row],[policy_start_date]],"mmm")</f>
        <v>Oct</v>
      </c>
      <c r="P1856" s="2" t="str">
        <f>"Q"&amp;ROUNDUP(MONTH(Sheet1[[#This Row],[policy_start_date]])/3,0)</f>
        <v>Q4</v>
      </c>
      <c r="Q1856" s="2">
        <f ca="1">DATEDIF(Sheet1[[#This Row],[policy_start_date]],TODAY(),"D")</f>
        <v>1031</v>
      </c>
      <c r="R1856" s="2">
        <f>YEAR(Sheet1[[#This Row],[policy_end_date]])</f>
        <v>2024</v>
      </c>
      <c r="S1856" s="2" t="str">
        <f>TEXT(Sheet1[[#This Row],[policy_end_date]],"mmm")</f>
        <v>Oct</v>
      </c>
      <c r="T1856" s="2" t="str">
        <f>IF(Sheet1[[#This Row],[status]]="Active","Active","Inactive")</f>
        <v>Inactive</v>
      </c>
      <c r="U1856" s="6">
        <f>Sheet1[[#This Row],[coverage_amount]]/Sheet1[[#This Row],[annual_premium]]</f>
        <v>12.821757448310729</v>
      </c>
    </row>
    <row r="1857" spans="1:21" x14ac:dyDescent="0.3">
      <c r="A1857" s="2" t="s">
        <v>3456</v>
      </c>
      <c r="B1857" s="2" t="s">
        <v>3457</v>
      </c>
      <c r="C1857" s="2" t="s">
        <v>35</v>
      </c>
      <c r="D1857" s="51">
        <v>521191.49</v>
      </c>
      <c r="E1857" s="51">
        <v>23298.69</v>
      </c>
      <c r="F1857" s="1">
        <v>44838</v>
      </c>
      <c r="G1857" s="1">
        <v>45279</v>
      </c>
      <c r="H1857" s="2" t="s">
        <v>1771</v>
      </c>
      <c r="I1857" s="2" t="s">
        <v>18</v>
      </c>
      <c r="J1857">
        <f>Sheet1[[#This Row],[policy_end_date]]-Sheet1[[#This Row],[policy_start_date]]</f>
        <v>441</v>
      </c>
      <c r="K1857" s="5">
        <f>(Sheet1[[#This Row],[policy_end_date]]-Sheet1[[#This Row],[policy_start_date]])/365</f>
        <v>1.2082191780821918</v>
      </c>
      <c r="L1857" s="2" t="str">
        <f>IF(Sheet1[[#This Row],[coverage_amount]]&lt;300000,"Low",IF(Sheet1[[#This Row],[coverage_amount]]&lt;700000,"Medium","High"))</f>
        <v>Medium</v>
      </c>
      <c r="M1857" s="2" t="str">
        <f>IF(Sheet1[[#This Row],[annual_premium]]&lt;15000,"Low",IF(Sheet1[[#This Row],[annual_premium]]&lt;35000,"Medium","High"))</f>
        <v>Medium</v>
      </c>
      <c r="N1857" s="2">
        <f>YEAR(Sheet1[[#This Row],[policy_start_date]])</f>
        <v>2022</v>
      </c>
      <c r="O1857" s="2" t="str">
        <f>TEXT(Sheet1[[#This Row],[policy_start_date]],"mmm")</f>
        <v>Oct</v>
      </c>
      <c r="P1857" s="2" t="str">
        <f>"Q"&amp;ROUNDUP(MONTH(Sheet1[[#This Row],[policy_start_date]])/3,0)</f>
        <v>Q4</v>
      </c>
      <c r="Q1857" s="2">
        <f ca="1">DATEDIF(Sheet1[[#This Row],[policy_start_date]],TODAY(),"D")</f>
        <v>1394</v>
      </c>
      <c r="R1857" s="2">
        <f>YEAR(Sheet1[[#This Row],[policy_end_date]])</f>
        <v>2023</v>
      </c>
      <c r="S1857" s="2" t="str">
        <f>TEXT(Sheet1[[#This Row],[policy_end_date]],"mmm")</f>
        <v>Dec</v>
      </c>
      <c r="T1857" s="2" t="str">
        <f>IF(Sheet1[[#This Row],[status]]="Active","Active","Inactive")</f>
        <v>Inactive</v>
      </c>
      <c r="U1857" s="6">
        <f>Sheet1[[#This Row],[coverage_amount]]/Sheet1[[#This Row],[annual_premium]]</f>
        <v>22.369991188345782</v>
      </c>
    </row>
    <row r="1858" spans="1:21" x14ac:dyDescent="0.3">
      <c r="A1858" s="2" t="s">
        <v>3458</v>
      </c>
      <c r="B1858" s="2" t="s">
        <v>908</v>
      </c>
      <c r="C1858" s="2" t="s">
        <v>39</v>
      </c>
      <c r="D1858" s="51">
        <v>282916.77</v>
      </c>
      <c r="E1858" s="51">
        <v>37908.22</v>
      </c>
      <c r="F1858" s="1">
        <v>45088</v>
      </c>
      <c r="G1858" s="1">
        <v>45652</v>
      </c>
      <c r="H1858" s="2" t="s">
        <v>1238</v>
      </c>
      <c r="I1858" s="2" t="s">
        <v>29</v>
      </c>
      <c r="J1858">
        <f>Sheet1[[#This Row],[policy_end_date]]-Sheet1[[#This Row],[policy_start_date]]</f>
        <v>564</v>
      </c>
      <c r="K1858" s="5">
        <f>(Sheet1[[#This Row],[policy_end_date]]-Sheet1[[#This Row],[policy_start_date]])/365</f>
        <v>1.5452054794520549</v>
      </c>
      <c r="L1858" s="2" t="str">
        <f>IF(Sheet1[[#This Row],[coverage_amount]]&lt;300000,"Low",IF(Sheet1[[#This Row],[coverage_amount]]&lt;700000,"Medium","High"))</f>
        <v>Low</v>
      </c>
      <c r="M1858" s="2" t="str">
        <f>IF(Sheet1[[#This Row],[annual_premium]]&lt;15000,"Low",IF(Sheet1[[#This Row],[annual_premium]]&lt;35000,"Medium","High"))</f>
        <v>High</v>
      </c>
      <c r="N1858" s="2">
        <f>YEAR(Sheet1[[#This Row],[policy_start_date]])</f>
        <v>2023</v>
      </c>
      <c r="O1858" s="2" t="str">
        <f>TEXT(Sheet1[[#This Row],[policy_start_date]],"mmm")</f>
        <v>Jun</v>
      </c>
      <c r="P1858" s="2" t="str">
        <f>"Q"&amp;ROUNDUP(MONTH(Sheet1[[#This Row],[policy_start_date]])/3,0)</f>
        <v>Q2</v>
      </c>
      <c r="Q1858" s="2">
        <f ca="1">DATEDIF(Sheet1[[#This Row],[policy_start_date]],TODAY(),"D")</f>
        <v>1144</v>
      </c>
      <c r="R1858" s="2">
        <f>YEAR(Sheet1[[#This Row],[policy_end_date]])</f>
        <v>2024</v>
      </c>
      <c r="S1858" s="2" t="str">
        <f>TEXT(Sheet1[[#This Row],[policy_end_date]],"mmm")</f>
        <v>Dec</v>
      </c>
      <c r="T1858" s="2" t="str">
        <f>IF(Sheet1[[#This Row],[status]]="Active","Active","Inactive")</f>
        <v>Inactive</v>
      </c>
      <c r="U1858" s="6">
        <f>Sheet1[[#This Row],[coverage_amount]]/Sheet1[[#This Row],[annual_premium]]</f>
        <v>7.4632037589736475</v>
      </c>
    </row>
    <row r="1859" spans="1:21" x14ac:dyDescent="0.3">
      <c r="A1859" s="2" t="s">
        <v>3459</v>
      </c>
      <c r="B1859" s="2" t="s">
        <v>3460</v>
      </c>
      <c r="C1859" s="2" t="s">
        <v>39</v>
      </c>
      <c r="D1859" s="51">
        <v>576921.11</v>
      </c>
      <c r="E1859" s="51">
        <v>7235.93</v>
      </c>
      <c r="F1859" s="1">
        <v>45129</v>
      </c>
      <c r="G1859" s="1">
        <v>45281</v>
      </c>
      <c r="H1859" s="2" t="s">
        <v>1296</v>
      </c>
      <c r="I1859" s="2" t="s">
        <v>18</v>
      </c>
      <c r="J1859">
        <f>Sheet1[[#This Row],[policy_end_date]]-Sheet1[[#This Row],[policy_start_date]]</f>
        <v>152</v>
      </c>
      <c r="K1859" s="5">
        <f>(Sheet1[[#This Row],[policy_end_date]]-Sheet1[[#This Row],[policy_start_date]])/365</f>
        <v>0.41643835616438357</v>
      </c>
      <c r="L1859" s="2" t="str">
        <f>IF(Sheet1[[#This Row],[coverage_amount]]&lt;300000,"Low",IF(Sheet1[[#This Row],[coverage_amount]]&lt;700000,"Medium","High"))</f>
        <v>Medium</v>
      </c>
      <c r="M1859" s="2" t="str">
        <f>IF(Sheet1[[#This Row],[annual_premium]]&lt;15000,"Low",IF(Sheet1[[#This Row],[annual_premium]]&lt;35000,"Medium","High"))</f>
        <v>Low</v>
      </c>
      <c r="N1859" s="2">
        <f>YEAR(Sheet1[[#This Row],[policy_start_date]])</f>
        <v>2023</v>
      </c>
      <c r="O1859" s="2" t="str">
        <f>TEXT(Sheet1[[#This Row],[policy_start_date]],"mmm")</f>
        <v>Jul</v>
      </c>
      <c r="P1859" s="2" t="str">
        <f>"Q"&amp;ROUNDUP(MONTH(Sheet1[[#This Row],[policy_start_date]])/3,0)</f>
        <v>Q3</v>
      </c>
      <c r="Q1859" s="2">
        <f ca="1">DATEDIF(Sheet1[[#This Row],[policy_start_date]],TODAY(),"D")</f>
        <v>1103</v>
      </c>
      <c r="R1859" s="2">
        <f>YEAR(Sheet1[[#This Row],[policy_end_date]])</f>
        <v>2023</v>
      </c>
      <c r="S1859" s="2" t="str">
        <f>TEXT(Sheet1[[#This Row],[policy_end_date]],"mmm")</f>
        <v>Dec</v>
      </c>
      <c r="T1859" s="2" t="str">
        <f>IF(Sheet1[[#This Row],[status]]="Active","Active","Inactive")</f>
        <v>Inactive</v>
      </c>
      <c r="U1859" s="6">
        <f>Sheet1[[#This Row],[coverage_amount]]/Sheet1[[#This Row],[annual_premium]]</f>
        <v>79.730056813706042</v>
      </c>
    </row>
    <row r="1860" spans="1:21" x14ac:dyDescent="0.3">
      <c r="A1860" s="2" t="s">
        <v>3461</v>
      </c>
      <c r="B1860" s="2" t="s">
        <v>3462</v>
      </c>
      <c r="C1860" s="2" t="s">
        <v>27</v>
      </c>
      <c r="D1860" s="51">
        <v>929758.17</v>
      </c>
      <c r="E1860" s="51">
        <v>29019.57</v>
      </c>
      <c r="F1860" s="1">
        <v>45291</v>
      </c>
      <c r="G1860" s="1">
        <v>45379</v>
      </c>
      <c r="H1860" s="2" t="s">
        <v>2151</v>
      </c>
      <c r="I1860" s="2" t="s">
        <v>13</v>
      </c>
      <c r="J1860">
        <f>Sheet1[[#This Row],[policy_end_date]]-Sheet1[[#This Row],[policy_start_date]]</f>
        <v>88</v>
      </c>
      <c r="K1860" s="5">
        <f>(Sheet1[[#This Row],[policy_end_date]]-Sheet1[[#This Row],[policy_start_date]])/365</f>
        <v>0.24109589041095891</v>
      </c>
      <c r="L1860" s="2" t="str">
        <f>IF(Sheet1[[#This Row],[coverage_amount]]&lt;300000,"Low",IF(Sheet1[[#This Row],[coverage_amount]]&lt;700000,"Medium","High"))</f>
        <v>High</v>
      </c>
      <c r="M1860" s="2" t="str">
        <f>IF(Sheet1[[#This Row],[annual_premium]]&lt;15000,"Low",IF(Sheet1[[#This Row],[annual_premium]]&lt;35000,"Medium","High"))</f>
        <v>Medium</v>
      </c>
      <c r="N1860" s="2">
        <f>YEAR(Sheet1[[#This Row],[policy_start_date]])</f>
        <v>2023</v>
      </c>
      <c r="O1860" s="2" t="str">
        <f>TEXT(Sheet1[[#This Row],[policy_start_date]],"mmm")</f>
        <v>Dec</v>
      </c>
      <c r="P1860" s="2" t="str">
        <f>"Q"&amp;ROUNDUP(MONTH(Sheet1[[#This Row],[policy_start_date]])/3,0)</f>
        <v>Q4</v>
      </c>
      <c r="Q1860" s="2">
        <f ca="1">DATEDIF(Sheet1[[#This Row],[policy_start_date]],TODAY(),"D")</f>
        <v>941</v>
      </c>
      <c r="R1860" s="2">
        <f>YEAR(Sheet1[[#This Row],[policy_end_date]])</f>
        <v>2024</v>
      </c>
      <c r="S1860" s="2" t="str">
        <f>TEXT(Sheet1[[#This Row],[policy_end_date]],"mmm")</f>
        <v>Mar</v>
      </c>
      <c r="T1860" s="2" t="str">
        <f>IF(Sheet1[[#This Row],[status]]="Active","Active","Inactive")</f>
        <v>Active</v>
      </c>
      <c r="U1860" s="6">
        <f>Sheet1[[#This Row],[coverage_amount]]/Sheet1[[#This Row],[annual_premium]]</f>
        <v>32.039005746811547</v>
      </c>
    </row>
    <row r="1861" spans="1:21" x14ac:dyDescent="0.3">
      <c r="A1861" s="2" t="s">
        <v>3463</v>
      </c>
      <c r="B1861" s="2" t="s">
        <v>1711</v>
      </c>
      <c r="C1861" s="2" t="s">
        <v>16</v>
      </c>
      <c r="D1861" s="51">
        <v>326663.96999999997</v>
      </c>
      <c r="E1861" s="51">
        <v>9271.61</v>
      </c>
      <c r="F1861" s="1">
        <v>44690</v>
      </c>
      <c r="G1861" s="1">
        <v>45592</v>
      </c>
      <c r="H1861" s="2" t="s">
        <v>461</v>
      </c>
      <c r="I1861" s="2" t="s">
        <v>18</v>
      </c>
      <c r="J1861">
        <f>Sheet1[[#This Row],[policy_end_date]]-Sheet1[[#This Row],[policy_start_date]]</f>
        <v>902</v>
      </c>
      <c r="K1861" s="5">
        <f>(Sheet1[[#This Row],[policy_end_date]]-Sheet1[[#This Row],[policy_start_date]])/365</f>
        <v>2.4712328767123286</v>
      </c>
      <c r="L1861" s="2" t="str">
        <f>IF(Sheet1[[#This Row],[coverage_amount]]&lt;300000,"Low",IF(Sheet1[[#This Row],[coverage_amount]]&lt;700000,"Medium","High"))</f>
        <v>Medium</v>
      </c>
      <c r="M1861" s="2" t="str">
        <f>IF(Sheet1[[#This Row],[annual_premium]]&lt;15000,"Low",IF(Sheet1[[#This Row],[annual_premium]]&lt;35000,"Medium","High"))</f>
        <v>Low</v>
      </c>
      <c r="N1861" s="2">
        <f>YEAR(Sheet1[[#This Row],[policy_start_date]])</f>
        <v>2022</v>
      </c>
      <c r="O1861" s="2" t="str">
        <f>TEXT(Sheet1[[#This Row],[policy_start_date]],"mmm")</f>
        <v>May</v>
      </c>
      <c r="P1861" s="2" t="str">
        <f>"Q"&amp;ROUNDUP(MONTH(Sheet1[[#This Row],[policy_start_date]])/3,0)</f>
        <v>Q2</v>
      </c>
      <c r="Q1861" s="2">
        <f ca="1">DATEDIF(Sheet1[[#This Row],[policy_start_date]],TODAY(),"D")</f>
        <v>1542</v>
      </c>
      <c r="R1861" s="2">
        <f>YEAR(Sheet1[[#This Row],[policy_end_date]])</f>
        <v>2024</v>
      </c>
      <c r="S1861" s="2" t="str">
        <f>TEXT(Sheet1[[#This Row],[policy_end_date]],"mmm")</f>
        <v>Oct</v>
      </c>
      <c r="T1861" s="2" t="str">
        <f>IF(Sheet1[[#This Row],[status]]="Active","Active","Inactive")</f>
        <v>Inactive</v>
      </c>
      <c r="U1861" s="6">
        <f>Sheet1[[#This Row],[coverage_amount]]/Sheet1[[#This Row],[annual_premium]]</f>
        <v>35.232712549384622</v>
      </c>
    </row>
    <row r="1862" spans="1:21" x14ac:dyDescent="0.3">
      <c r="A1862" s="2" t="s">
        <v>3464</v>
      </c>
      <c r="B1862" s="2" t="s">
        <v>518</v>
      </c>
      <c r="C1862" s="2" t="s">
        <v>27</v>
      </c>
      <c r="D1862" s="51">
        <v>331446.32</v>
      </c>
      <c r="E1862" s="51">
        <v>22968.91</v>
      </c>
      <c r="F1862" s="1">
        <v>45332</v>
      </c>
      <c r="G1862" s="1">
        <v>45666</v>
      </c>
      <c r="H1862" s="2" t="s">
        <v>111</v>
      </c>
      <c r="I1862" s="2" t="s">
        <v>13</v>
      </c>
      <c r="J1862">
        <f>Sheet1[[#This Row],[policy_end_date]]-Sheet1[[#This Row],[policy_start_date]]</f>
        <v>334</v>
      </c>
      <c r="K1862" s="5">
        <f>(Sheet1[[#This Row],[policy_end_date]]-Sheet1[[#This Row],[policy_start_date]])/365</f>
        <v>0.91506849315068495</v>
      </c>
      <c r="L1862" s="2" t="str">
        <f>IF(Sheet1[[#This Row],[coverage_amount]]&lt;300000,"Low",IF(Sheet1[[#This Row],[coverage_amount]]&lt;700000,"Medium","High"))</f>
        <v>Medium</v>
      </c>
      <c r="M1862" s="2" t="str">
        <f>IF(Sheet1[[#This Row],[annual_premium]]&lt;15000,"Low",IF(Sheet1[[#This Row],[annual_premium]]&lt;35000,"Medium","High"))</f>
        <v>Medium</v>
      </c>
      <c r="N1862" s="2">
        <f>YEAR(Sheet1[[#This Row],[policy_start_date]])</f>
        <v>2024</v>
      </c>
      <c r="O1862" s="2" t="str">
        <f>TEXT(Sheet1[[#This Row],[policy_start_date]],"mmm")</f>
        <v>Feb</v>
      </c>
      <c r="P1862" s="2" t="str">
        <f>"Q"&amp;ROUNDUP(MONTH(Sheet1[[#This Row],[policy_start_date]])/3,0)</f>
        <v>Q1</v>
      </c>
      <c r="Q1862" s="2">
        <f ca="1">DATEDIF(Sheet1[[#This Row],[policy_start_date]],TODAY(),"D")</f>
        <v>900</v>
      </c>
      <c r="R1862" s="2">
        <f>YEAR(Sheet1[[#This Row],[policy_end_date]])</f>
        <v>2025</v>
      </c>
      <c r="S1862" s="2" t="str">
        <f>TEXT(Sheet1[[#This Row],[policy_end_date]],"mmm")</f>
        <v>Jan</v>
      </c>
      <c r="T1862" s="2" t="str">
        <f>IF(Sheet1[[#This Row],[status]]="Active","Active","Inactive")</f>
        <v>Active</v>
      </c>
      <c r="U1862" s="6">
        <f>Sheet1[[#This Row],[coverage_amount]]/Sheet1[[#This Row],[annual_premium]]</f>
        <v>14.430215452104607</v>
      </c>
    </row>
    <row r="1863" spans="1:21" x14ac:dyDescent="0.3">
      <c r="A1863" s="2" t="s">
        <v>3465</v>
      </c>
      <c r="B1863" s="2" t="s">
        <v>2051</v>
      </c>
      <c r="C1863" s="2" t="s">
        <v>11</v>
      </c>
      <c r="D1863" s="51">
        <v>639496.21</v>
      </c>
      <c r="E1863" s="51">
        <v>30128.49</v>
      </c>
      <c r="F1863" s="1">
        <v>44325</v>
      </c>
      <c r="G1863" s="1">
        <v>45046</v>
      </c>
      <c r="H1863" s="2" t="s">
        <v>461</v>
      </c>
      <c r="I1863" s="2" t="s">
        <v>18</v>
      </c>
      <c r="J1863">
        <f>Sheet1[[#This Row],[policy_end_date]]-Sheet1[[#This Row],[policy_start_date]]</f>
        <v>721</v>
      </c>
      <c r="K1863" s="5">
        <f>(Sheet1[[#This Row],[policy_end_date]]-Sheet1[[#This Row],[policy_start_date]])/365</f>
        <v>1.9753424657534246</v>
      </c>
      <c r="L1863" s="2" t="str">
        <f>IF(Sheet1[[#This Row],[coverage_amount]]&lt;300000,"Low",IF(Sheet1[[#This Row],[coverage_amount]]&lt;700000,"Medium","High"))</f>
        <v>Medium</v>
      </c>
      <c r="M1863" s="2" t="str">
        <f>IF(Sheet1[[#This Row],[annual_premium]]&lt;15000,"Low",IF(Sheet1[[#This Row],[annual_premium]]&lt;35000,"Medium","High"))</f>
        <v>Medium</v>
      </c>
      <c r="N1863" s="2">
        <f>YEAR(Sheet1[[#This Row],[policy_start_date]])</f>
        <v>2021</v>
      </c>
      <c r="O1863" s="2" t="str">
        <f>TEXT(Sheet1[[#This Row],[policy_start_date]],"mmm")</f>
        <v>May</v>
      </c>
      <c r="P1863" s="2" t="str">
        <f>"Q"&amp;ROUNDUP(MONTH(Sheet1[[#This Row],[policy_start_date]])/3,0)</f>
        <v>Q2</v>
      </c>
      <c r="Q1863" s="2">
        <f ca="1">DATEDIF(Sheet1[[#This Row],[policy_start_date]],TODAY(),"D")</f>
        <v>1907</v>
      </c>
      <c r="R1863" s="2">
        <f>YEAR(Sheet1[[#This Row],[policy_end_date]])</f>
        <v>2023</v>
      </c>
      <c r="S1863" s="2" t="str">
        <f>TEXT(Sheet1[[#This Row],[policy_end_date]],"mmm")</f>
        <v>Apr</v>
      </c>
      <c r="T1863" s="2" t="str">
        <f>IF(Sheet1[[#This Row],[status]]="Active","Active","Inactive")</f>
        <v>Inactive</v>
      </c>
      <c r="U1863" s="6">
        <f>Sheet1[[#This Row],[coverage_amount]]/Sheet1[[#This Row],[annual_premium]]</f>
        <v>21.225630955949001</v>
      </c>
    </row>
    <row r="1864" spans="1:21" x14ac:dyDescent="0.3">
      <c r="A1864" s="2" t="s">
        <v>3466</v>
      </c>
      <c r="B1864" s="2" t="s">
        <v>3467</v>
      </c>
      <c r="C1864" s="2" t="s">
        <v>35</v>
      </c>
      <c r="D1864" s="51">
        <v>699036.02</v>
      </c>
      <c r="E1864" s="51">
        <v>14153.05</v>
      </c>
      <c r="F1864" s="1">
        <v>44559</v>
      </c>
      <c r="G1864" s="1">
        <v>45032</v>
      </c>
      <c r="H1864" s="2" t="s">
        <v>329</v>
      </c>
      <c r="I1864" s="2" t="s">
        <v>13</v>
      </c>
      <c r="J1864">
        <f>Sheet1[[#This Row],[policy_end_date]]-Sheet1[[#This Row],[policy_start_date]]</f>
        <v>473</v>
      </c>
      <c r="K1864" s="5">
        <f>(Sheet1[[#This Row],[policy_end_date]]-Sheet1[[#This Row],[policy_start_date]])/365</f>
        <v>1.295890410958904</v>
      </c>
      <c r="L1864" s="2" t="str">
        <f>IF(Sheet1[[#This Row],[coverage_amount]]&lt;300000,"Low",IF(Sheet1[[#This Row],[coverage_amount]]&lt;700000,"Medium","High"))</f>
        <v>Medium</v>
      </c>
      <c r="M1864" s="2" t="str">
        <f>IF(Sheet1[[#This Row],[annual_premium]]&lt;15000,"Low",IF(Sheet1[[#This Row],[annual_premium]]&lt;35000,"Medium","High"))</f>
        <v>Low</v>
      </c>
      <c r="N1864" s="2">
        <f>YEAR(Sheet1[[#This Row],[policy_start_date]])</f>
        <v>2021</v>
      </c>
      <c r="O1864" s="2" t="str">
        <f>TEXT(Sheet1[[#This Row],[policy_start_date]],"mmm")</f>
        <v>Dec</v>
      </c>
      <c r="P1864" s="2" t="str">
        <f>"Q"&amp;ROUNDUP(MONTH(Sheet1[[#This Row],[policy_start_date]])/3,0)</f>
        <v>Q4</v>
      </c>
      <c r="Q1864" s="2">
        <f ca="1">DATEDIF(Sheet1[[#This Row],[policy_start_date]],TODAY(),"D")</f>
        <v>1673</v>
      </c>
      <c r="R1864" s="2">
        <f>YEAR(Sheet1[[#This Row],[policy_end_date]])</f>
        <v>2023</v>
      </c>
      <c r="S1864" s="2" t="str">
        <f>TEXT(Sheet1[[#This Row],[policy_end_date]],"mmm")</f>
        <v>Apr</v>
      </c>
      <c r="T1864" s="2" t="str">
        <f>IF(Sheet1[[#This Row],[status]]="Active","Active","Inactive")</f>
        <v>Active</v>
      </c>
      <c r="U1864" s="6">
        <f>Sheet1[[#This Row],[coverage_amount]]/Sheet1[[#This Row],[annual_premium]]</f>
        <v>49.391192711111742</v>
      </c>
    </row>
    <row r="1865" spans="1:21" x14ac:dyDescent="0.3">
      <c r="A1865" s="2" t="s">
        <v>3468</v>
      </c>
      <c r="B1865" s="2" t="s">
        <v>1996</v>
      </c>
      <c r="C1865" s="2" t="s">
        <v>27</v>
      </c>
      <c r="D1865" s="51">
        <v>697547.94</v>
      </c>
      <c r="E1865" s="51">
        <v>33990.480000000003</v>
      </c>
      <c r="F1865" s="1">
        <v>45409</v>
      </c>
      <c r="G1865" s="1">
        <v>45450</v>
      </c>
      <c r="H1865" s="2" t="s">
        <v>131</v>
      </c>
      <c r="I1865" s="2" t="s">
        <v>29</v>
      </c>
      <c r="J1865">
        <f>Sheet1[[#This Row],[policy_end_date]]-Sheet1[[#This Row],[policy_start_date]]</f>
        <v>41</v>
      </c>
      <c r="K1865" s="5">
        <f>(Sheet1[[#This Row],[policy_end_date]]-Sheet1[[#This Row],[policy_start_date]])/365</f>
        <v>0.11232876712328767</v>
      </c>
      <c r="L1865" s="2" t="str">
        <f>IF(Sheet1[[#This Row],[coverage_amount]]&lt;300000,"Low",IF(Sheet1[[#This Row],[coverage_amount]]&lt;700000,"Medium","High"))</f>
        <v>Medium</v>
      </c>
      <c r="M1865" s="2" t="str">
        <f>IF(Sheet1[[#This Row],[annual_premium]]&lt;15000,"Low",IF(Sheet1[[#This Row],[annual_premium]]&lt;35000,"Medium","High"))</f>
        <v>Medium</v>
      </c>
      <c r="N1865" s="2">
        <f>YEAR(Sheet1[[#This Row],[policy_start_date]])</f>
        <v>2024</v>
      </c>
      <c r="O1865" s="2" t="str">
        <f>TEXT(Sheet1[[#This Row],[policy_start_date]],"mmm")</f>
        <v>Apr</v>
      </c>
      <c r="P1865" s="2" t="str">
        <f>"Q"&amp;ROUNDUP(MONTH(Sheet1[[#This Row],[policy_start_date]])/3,0)</f>
        <v>Q2</v>
      </c>
      <c r="Q1865" s="2">
        <f ca="1">DATEDIF(Sheet1[[#This Row],[policy_start_date]],TODAY(),"D")</f>
        <v>823</v>
      </c>
      <c r="R1865" s="2">
        <f>YEAR(Sheet1[[#This Row],[policy_end_date]])</f>
        <v>2024</v>
      </c>
      <c r="S1865" s="2" t="str">
        <f>TEXT(Sheet1[[#This Row],[policy_end_date]],"mmm")</f>
        <v>Jun</v>
      </c>
      <c r="T1865" s="2" t="str">
        <f>IF(Sheet1[[#This Row],[status]]="Active","Active","Inactive")</f>
        <v>Inactive</v>
      </c>
      <c r="U1865" s="6">
        <f>Sheet1[[#This Row],[coverage_amount]]/Sheet1[[#This Row],[annual_premium]]</f>
        <v>20.521862003713977</v>
      </c>
    </row>
    <row r="1866" spans="1:21" x14ac:dyDescent="0.3">
      <c r="A1866" s="2" t="s">
        <v>3469</v>
      </c>
      <c r="B1866" s="2" t="s">
        <v>3470</v>
      </c>
      <c r="C1866" s="2" t="s">
        <v>35</v>
      </c>
      <c r="D1866" s="51">
        <v>167684.60999999999</v>
      </c>
      <c r="E1866" s="51">
        <v>41885.199999999997</v>
      </c>
      <c r="F1866" s="1">
        <v>45485</v>
      </c>
      <c r="G1866" s="1">
        <v>45786</v>
      </c>
      <c r="H1866" s="2" t="s">
        <v>755</v>
      </c>
      <c r="I1866" s="2" t="s">
        <v>13</v>
      </c>
      <c r="J1866">
        <f>Sheet1[[#This Row],[policy_end_date]]-Sheet1[[#This Row],[policy_start_date]]</f>
        <v>301</v>
      </c>
      <c r="K1866" s="5">
        <f>(Sheet1[[#This Row],[policy_end_date]]-Sheet1[[#This Row],[policy_start_date]])/365</f>
        <v>0.8246575342465754</v>
      </c>
      <c r="L1866" s="2" t="str">
        <f>IF(Sheet1[[#This Row],[coverage_amount]]&lt;300000,"Low",IF(Sheet1[[#This Row],[coverage_amount]]&lt;700000,"Medium","High"))</f>
        <v>Low</v>
      </c>
      <c r="M1866" s="2" t="str">
        <f>IF(Sheet1[[#This Row],[annual_premium]]&lt;15000,"Low",IF(Sheet1[[#This Row],[annual_premium]]&lt;35000,"Medium","High"))</f>
        <v>High</v>
      </c>
      <c r="N1866" s="2">
        <f>YEAR(Sheet1[[#This Row],[policy_start_date]])</f>
        <v>2024</v>
      </c>
      <c r="O1866" s="2" t="str">
        <f>TEXT(Sheet1[[#This Row],[policy_start_date]],"mmm")</f>
        <v>Jul</v>
      </c>
      <c r="P1866" s="2" t="str">
        <f>"Q"&amp;ROUNDUP(MONTH(Sheet1[[#This Row],[policy_start_date]])/3,0)</f>
        <v>Q3</v>
      </c>
      <c r="Q1866" s="2">
        <f ca="1">DATEDIF(Sheet1[[#This Row],[policy_start_date]],TODAY(),"D")</f>
        <v>747</v>
      </c>
      <c r="R1866" s="2">
        <f>YEAR(Sheet1[[#This Row],[policy_end_date]])</f>
        <v>2025</v>
      </c>
      <c r="S1866" s="2" t="str">
        <f>TEXT(Sheet1[[#This Row],[policy_end_date]],"mmm")</f>
        <v>May</v>
      </c>
      <c r="T1866" s="2" t="str">
        <f>IF(Sheet1[[#This Row],[status]]="Active","Active","Inactive")</f>
        <v>Active</v>
      </c>
      <c r="U1866" s="6">
        <f>Sheet1[[#This Row],[coverage_amount]]/Sheet1[[#This Row],[annual_premium]]</f>
        <v>4.0034334323340941</v>
      </c>
    </row>
    <row r="1867" spans="1:21" x14ac:dyDescent="0.3">
      <c r="A1867" s="2" t="s">
        <v>3471</v>
      </c>
      <c r="B1867" s="2" t="s">
        <v>3472</v>
      </c>
      <c r="C1867" s="2" t="s">
        <v>11</v>
      </c>
      <c r="D1867" s="51">
        <v>795651.35</v>
      </c>
      <c r="E1867" s="51">
        <v>13630.25</v>
      </c>
      <c r="F1867" s="1">
        <v>45186</v>
      </c>
      <c r="G1867" s="1">
        <v>45603</v>
      </c>
      <c r="H1867" s="2" t="s">
        <v>400</v>
      </c>
      <c r="I1867" s="2" t="s">
        <v>13</v>
      </c>
      <c r="J1867">
        <f>Sheet1[[#This Row],[policy_end_date]]-Sheet1[[#This Row],[policy_start_date]]</f>
        <v>417</v>
      </c>
      <c r="K1867" s="5">
        <f>(Sheet1[[#This Row],[policy_end_date]]-Sheet1[[#This Row],[policy_start_date]])/365</f>
        <v>1.1424657534246576</v>
      </c>
      <c r="L1867" s="2" t="str">
        <f>IF(Sheet1[[#This Row],[coverage_amount]]&lt;300000,"Low",IF(Sheet1[[#This Row],[coverage_amount]]&lt;700000,"Medium","High"))</f>
        <v>High</v>
      </c>
      <c r="M1867" s="2" t="str">
        <f>IF(Sheet1[[#This Row],[annual_premium]]&lt;15000,"Low",IF(Sheet1[[#This Row],[annual_premium]]&lt;35000,"Medium","High"))</f>
        <v>Low</v>
      </c>
      <c r="N1867" s="2">
        <f>YEAR(Sheet1[[#This Row],[policy_start_date]])</f>
        <v>2023</v>
      </c>
      <c r="O1867" s="2" t="str">
        <f>TEXT(Sheet1[[#This Row],[policy_start_date]],"mmm")</f>
        <v>Sep</v>
      </c>
      <c r="P1867" s="2" t="str">
        <f>"Q"&amp;ROUNDUP(MONTH(Sheet1[[#This Row],[policy_start_date]])/3,0)</f>
        <v>Q3</v>
      </c>
      <c r="Q1867" s="2">
        <f ca="1">DATEDIF(Sheet1[[#This Row],[policy_start_date]],TODAY(),"D")</f>
        <v>1046</v>
      </c>
      <c r="R1867" s="2">
        <f>YEAR(Sheet1[[#This Row],[policy_end_date]])</f>
        <v>2024</v>
      </c>
      <c r="S1867" s="2" t="str">
        <f>TEXT(Sheet1[[#This Row],[policy_end_date]],"mmm")</f>
        <v>Nov</v>
      </c>
      <c r="T1867" s="2" t="str">
        <f>IF(Sheet1[[#This Row],[status]]="Active","Active","Inactive")</f>
        <v>Active</v>
      </c>
      <c r="U1867" s="6">
        <f>Sheet1[[#This Row],[coverage_amount]]/Sheet1[[#This Row],[annual_premium]]</f>
        <v>58.373936648263971</v>
      </c>
    </row>
    <row r="1868" spans="1:21" x14ac:dyDescent="0.3">
      <c r="A1868" s="2" t="s">
        <v>3473</v>
      </c>
      <c r="B1868" s="2" t="s">
        <v>1736</v>
      </c>
      <c r="C1868" s="2" t="s">
        <v>11</v>
      </c>
      <c r="D1868" s="51">
        <v>632184.85</v>
      </c>
      <c r="E1868" s="51">
        <v>20259.849999999999</v>
      </c>
      <c r="F1868" s="1">
        <v>44070</v>
      </c>
      <c r="G1868" s="1">
        <v>44424</v>
      </c>
      <c r="H1868" s="2" t="s">
        <v>228</v>
      </c>
      <c r="I1868" s="2" t="s">
        <v>13</v>
      </c>
      <c r="J1868">
        <f>Sheet1[[#This Row],[policy_end_date]]-Sheet1[[#This Row],[policy_start_date]]</f>
        <v>354</v>
      </c>
      <c r="K1868" s="5">
        <f>(Sheet1[[#This Row],[policy_end_date]]-Sheet1[[#This Row],[policy_start_date]])/365</f>
        <v>0.96986301369863015</v>
      </c>
      <c r="L1868" s="2" t="str">
        <f>IF(Sheet1[[#This Row],[coverage_amount]]&lt;300000,"Low",IF(Sheet1[[#This Row],[coverage_amount]]&lt;700000,"Medium","High"))</f>
        <v>Medium</v>
      </c>
      <c r="M1868" s="2" t="str">
        <f>IF(Sheet1[[#This Row],[annual_premium]]&lt;15000,"Low",IF(Sheet1[[#This Row],[annual_premium]]&lt;35000,"Medium","High"))</f>
        <v>Medium</v>
      </c>
      <c r="N1868" s="2">
        <f>YEAR(Sheet1[[#This Row],[policy_start_date]])</f>
        <v>2020</v>
      </c>
      <c r="O1868" s="2" t="str">
        <f>TEXT(Sheet1[[#This Row],[policy_start_date]],"mmm")</f>
        <v>Aug</v>
      </c>
      <c r="P1868" s="2" t="str">
        <f>"Q"&amp;ROUNDUP(MONTH(Sheet1[[#This Row],[policy_start_date]])/3,0)</f>
        <v>Q3</v>
      </c>
      <c r="Q1868" s="2">
        <f ca="1">DATEDIF(Sheet1[[#This Row],[policy_start_date]],TODAY(),"D")</f>
        <v>2162</v>
      </c>
      <c r="R1868" s="2">
        <f>YEAR(Sheet1[[#This Row],[policy_end_date]])</f>
        <v>2021</v>
      </c>
      <c r="S1868" s="2" t="str">
        <f>TEXT(Sheet1[[#This Row],[policy_end_date]],"mmm")</f>
        <v>Aug</v>
      </c>
      <c r="T1868" s="2" t="str">
        <f>IF(Sheet1[[#This Row],[status]]="Active","Active","Inactive")</f>
        <v>Active</v>
      </c>
      <c r="U1868" s="6">
        <f>Sheet1[[#This Row],[coverage_amount]]/Sheet1[[#This Row],[annual_premium]]</f>
        <v>31.203826780553658</v>
      </c>
    </row>
    <row r="1869" spans="1:21" x14ac:dyDescent="0.3">
      <c r="A1869" s="2" t="s">
        <v>3474</v>
      </c>
      <c r="B1869" s="2" t="s">
        <v>2004</v>
      </c>
      <c r="C1869" s="2" t="s">
        <v>11</v>
      </c>
      <c r="D1869" s="51">
        <v>885645.26</v>
      </c>
      <c r="E1869" s="51">
        <v>46490.04</v>
      </c>
      <c r="F1869" s="1">
        <v>44178</v>
      </c>
      <c r="G1869" s="1">
        <v>44877</v>
      </c>
      <c r="H1869" s="2" t="s">
        <v>28</v>
      </c>
      <c r="I1869" s="2" t="s">
        <v>13</v>
      </c>
      <c r="J1869">
        <f>Sheet1[[#This Row],[policy_end_date]]-Sheet1[[#This Row],[policy_start_date]]</f>
        <v>699</v>
      </c>
      <c r="K1869" s="5">
        <f>(Sheet1[[#This Row],[policy_end_date]]-Sheet1[[#This Row],[policy_start_date]])/365</f>
        <v>1.9150684931506849</v>
      </c>
      <c r="L1869" s="2" t="str">
        <f>IF(Sheet1[[#This Row],[coverage_amount]]&lt;300000,"Low",IF(Sheet1[[#This Row],[coverage_amount]]&lt;700000,"Medium","High"))</f>
        <v>High</v>
      </c>
      <c r="M1869" s="2" t="str">
        <f>IF(Sheet1[[#This Row],[annual_premium]]&lt;15000,"Low",IF(Sheet1[[#This Row],[annual_premium]]&lt;35000,"Medium","High"))</f>
        <v>High</v>
      </c>
      <c r="N1869" s="2">
        <f>YEAR(Sheet1[[#This Row],[policy_start_date]])</f>
        <v>2020</v>
      </c>
      <c r="O1869" s="2" t="str">
        <f>TEXT(Sheet1[[#This Row],[policy_start_date]],"mmm")</f>
        <v>Dec</v>
      </c>
      <c r="P1869" s="2" t="str">
        <f>"Q"&amp;ROUNDUP(MONTH(Sheet1[[#This Row],[policy_start_date]])/3,0)</f>
        <v>Q4</v>
      </c>
      <c r="Q1869" s="2">
        <f ca="1">DATEDIF(Sheet1[[#This Row],[policy_start_date]],TODAY(),"D")</f>
        <v>2054</v>
      </c>
      <c r="R1869" s="2">
        <f>YEAR(Sheet1[[#This Row],[policy_end_date]])</f>
        <v>2022</v>
      </c>
      <c r="S1869" s="2" t="str">
        <f>TEXT(Sheet1[[#This Row],[policy_end_date]],"mmm")</f>
        <v>Nov</v>
      </c>
      <c r="T1869" s="2" t="str">
        <f>IF(Sheet1[[#This Row],[status]]="Active","Active","Inactive")</f>
        <v>Active</v>
      </c>
      <c r="U1869" s="6">
        <f>Sheet1[[#This Row],[coverage_amount]]/Sheet1[[#This Row],[annual_premium]]</f>
        <v>19.050215056816469</v>
      </c>
    </row>
    <row r="1870" spans="1:21" x14ac:dyDescent="0.3">
      <c r="A1870" s="2" t="s">
        <v>3475</v>
      </c>
      <c r="B1870" s="2" t="s">
        <v>2477</v>
      </c>
      <c r="C1870" s="2" t="s">
        <v>16</v>
      </c>
      <c r="D1870" s="51">
        <v>385079.03</v>
      </c>
      <c r="E1870" s="51">
        <v>5290.8</v>
      </c>
      <c r="F1870" s="1">
        <v>45374</v>
      </c>
      <c r="G1870" s="1">
        <v>45751</v>
      </c>
      <c r="H1870" s="2" t="s">
        <v>744</v>
      </c>
      <c r="I1870" s="2" t="s">
        <v>29</v>
      </c>
      <c r="J1870">
        <f>Sheet1[[#This Row],[policy_end_date]]-Sheet1[[#This Row],[policy_start_date]]</f>
        <v>377</v>
      </c>
      <c r="K1870" s="5">
        <f>(Sheet1[[#This Row],[policy_end_date]]-Sheet1[[#This Row],[policy_start_date]])/365</f>
        <v>1.0328767123287672</v>
      </c>
      <c r="L1870" s="2" t="str">
        <f>IF(Sheet1[[#This Row],[coverage_amount]]&lt;300000,"Low",IF(Sheet1[[#This Row],[coverage_amount]]&lt;700000,"Medium","High"))</f>
        <v>Medium</v>
      </c>
      <c r="M1870" s="2" t="str">
        <f>IF(Sheet1[[#This Row],[annual_premium]]&lt;15000,"Low",IF(Sheet1[[#This Row],[annual_premium]]&lt;35000,"Medium","High"))</f>
        <v>Low</v>
      </c>
      <c r="N1870" s="2">
        <f>YEAR(Sheet1[[#This Row],[policy_start_date]])</f>
        <v>2024</v>
      </c>
      <c r="O1870" s="2" t="str">
        <f>TEXT(Sheet1[[#This Row],[policy_start_date]],"mmm")</f>
        <v>Mar</v>
      </c>
      <c r="P1870" s="2" t="str">
        <f>"Q"&amp;ROUNDUP(MONTH(Sheet1[[#This Row],[policy_start_date]])/3,0)</f>
        <v>Q1</v>
      </c>
      <c r="Q1870" s="2">
        <f ca="1">DATEDIF(Sheet1[[#This Row],[policy_start_date]],TODAY(),"D")</f>
        <v>858</v>
      </c>
      <c r="R1870" s="2">
        <f>YEAR(Sheet1[[#This Row],[policy_end_date]])</f>
        <v>2025</v>
      </c>
      <c r="S1870" s="2" t="str">
        <f>TEXT(Sheet1[[#This Row],[policy_end_date]],"mmm")</f>
        <v>Apr</v>
      </c>
      <c r="T1870" s="2" t="str">
        <f>IF(Sheet1[[#This Row],[status]]="Active","Active","Inactive")</f>
        <v>Inactive</v>
      </c>
      <c r="U1870" s="6">
        <f>Sheet1[[#This Row],[coverage_amount]]/Sheet1[[#This Row],[annual_premium]]</f>
        <v>72.782760641112873</v>
      </c>
    </row>
    <row r="1871" spans="1:21" x14ac:dyDescent="0.3">
      <c r="A1871" s="2" t="s">
        <v>3476</v>
      </c>
      <c r="B1871" s="2" t="s">
        <v>3477</v>
      </c>
      <c r="C1871" s="2" t="s">
        <v>27</v>
      </c>
      <c r="D1871" s="51">
        <v>345313.99</v>
      </c>
      <c r="E1871" s="51">
        <v>3370.1</v>
      </c>
      <c r="F1871" s="1">
        <v>44996</v>
      </c>
      <c r="G1871" s="1">
        <v>45313</v>
      </c>
      <c r="H1871" s="2" t="s">
        <v>1286</v>
      </c>
      <c r="I1871" s="2" t="s">
        <v>29</v>
      </c>
      <c r="J1871">
        <f>Sheet1[[#This Row],[policy_end_date]]-Sheet1[[#This Row],[policy_start_date]]</f>
        <v>317</v>
      </c>
      <c r="K1871" s="5">
        <f>(Sheet1[[#This Row],[policy_end_date]]-Sheet1[[#This Row],[policy_start_date]])/365</f>
        <v>0.86849315068493149</v>
      </c>
      <c r="L1871" s="2" t="str">
        <f>IF(Sheet1[[#This Row],[coverage_amount]]&lt;300000,"Low",IF(Sheet1[[#This Row],[coverage_amount]]&lt;700000,"Medium","High"))</f>
        <v>Medium</v>
      </c>
      <c r="M1871" s="2" t="str">
        <f>IF(Sheet1[[#This Row],[annual_premium]]&lt;15000,"Low",IF(Sheet1[[#This Row],[annual_premium]]&lt;35000,"Medium","High"))</f>
        <v>Low</v>
      </c>
      <c r="N1871" s="2">
        <f>YEAR(Sheet1[[#This Row],[policy_start_date]])</f>
        <v>2023</v>
      </c>
      <c r="O1871" s="2" t="str">
        <f>TEXT(Sheet1[[#This Row],[policy_start_date]],"mmm")</f>
        <v>Mar</v>
      </c>
      <c r="P1871" s="2" t="str">
        <f>"Q"&amp;ROUNDUP(MONTH(Sheet1[[#This Row],[policy_start_date]])/3,0)</f>
        <v>Q1</v>
      </c>
      <c r="Q1871" s="2">
        <f ca="1">DATEDIF(Sheet1[[#This Row],[policy_start_date]],TODAY(),"D")</f>
        <v>1236</v>
      </c>
      <c r="R1871" s="2">
        <f>YEAR(Sheet1[[#This Row],[policy_end_date]])</f>
        <v>2024</v>
      </c>
      <c r="S1871" s="2" t="str">
        <f>TEXT(Sheet1[[#This Row],[policy_end_date]],"mmm")</f>
        <v>Jan</v>
      </c>
      <c r="T1871" s="2" t="str">
        <f>IF(Sheet1[[#This Row],[status]]="Active","Active","Inactive")</f>
        <v>Inactive</v>
      </c>
      <c r="U1871" s="6">
        <f>Sheet1[[#This Row],[coverage_amount]]/Sheet1[[#This Row],[annual_premium]]</f>
        <v>102.46401887184356</v>
      </c>
    </row>
    <row r="1872" spans="1:21" x14ac:dyDescent="0.3">
      <c r="A1872" s="2" t="s">
        <v>3478</v>
      </c>
      <c r="B1872" s="2" t="s">
        <v>107</v>
      </c>
      <c r="C1872" s="2" t="s">
        <v>39</v>
      </c>
      <c r="D1872" s="51">
        <v>730494.22</v>
      </c>
      <c r="E1872" s="51">
        <v>28198.36</v>
      </c>
      <c r="F1872" s="1">
        <v>45424</v>
      </c>
      <c r="G1872" s="1">
        <v>45471</v>
      </c>
      <c r="H1872" s="2" t="s">
        <v>755</v>
      </c>
      <c r="I1872" s="2" t="s">
        <v>18</v>
      </c>
      <c r="J1872">
        <f>Sheet1[[#This Row],[policy_end_date]]-Sheet1[[#This Row],[policy_start_date]]</f>
        <v>47</v>
      </c>
      <c r="K1872" s="5">
        <f>(Sheet1[[#This Row],[policy_end_date]]-Sheet1[[#This Row],[policy_start_date]])/365</f>
        <v>0.12876712328767123</v>
      </c>
      <c r="L1872" s="2" t="str">
        <f>IF(Sheet1[[#This Row],[coverage_amount]]&lt;300000,"Low",IF(Sheet1[[#This Row],[coverage_amount]]&lt;700000,"Medium","High"))</f>
        <v>High</v>
      </c>
      <c r="M1872" s="2" t="str">
        <f>IF(Sheet1[[#This Row],[annual_premium]]&lt;15000,"Low",IF(Sheet1[[#This Row],[annual_premium]]&lt;35000,"Medium","High"))</f>
        <v>Medium</v>
      </c>
      <c r="N1872" s="2">
        <f>YEAR(Sheet1[[#This Row],[policy_start_date]])</f>
        <v>2024</v>
      </c>
      <c r="O1872" s="2" t="str">
        <f>TEXT(Sheet1[[#This Row],[policy_start_date]],"mmm")</f>
        <v>May</v>
      </c>
      <c r="P1872" s="2" t="str">
        <f>"Q"&amp;ROUNDUP(MONTH(Sheet1[[#This Row],[policy_start_date]])/3,0)</f>
        <v>Q2</v>
      </c>
      <c r="Q1872" s="2">
        <f ca="1">DATEDIF(Sheet1[[#This Row],[policy_start_date]],TODAY(),"D")</f>
        <v>808</v>
      </c>
      <c r="R1872" s="2">
        <f>YEAR(Sheet1[[#This Row],[policy_end_date]])</f>
        <v>2024</v>
      </c>
      <c r="S1872" s="2" t="str">
        <f>TEXT(Sheet1[[#This Row],[policy_end_date]],"mmm")</f>
        <v>Jun</v>
      </c>
      <c r="T1872" s="2" t="str">
        <f>IF(Sheet1[[#This Row],[status]]="Active","Active","Inactive")</f>
        <v>Inactive</v>
      </c>
      <c r="U1872" s="6">
        <f>Sheet1[[#This Row],[coverage_amount]]/Sheet1[[#This Row],[annual_premium]]</f>
        <v>25.905556918913014</v>
      </c>
    </row>
    <row r="1873" spans="1:21" x14ac:dyDescent="0.3">
      <c r="A1873" s="2" t="s">
        <v>3479</v>
      </c>
      <c r="B1873" s="2" t="s">
        <v>3480</v>
      </c>
      <c r="C1873" s="2" t="s">
        <v>39</v>
      </c>
      <c r="D1873" s="51">
        <v>579300.93999999994</v>
      </c>
      <c r="E1873" s="51">
        <v>8126.72</v>
      </c>
      <c r="F1873" s="1">
        <v>45227</v>
      </c>
      <c r="G1873" s="1">
        <v>45682</v>
      </c>
      <c r="H1873" s="2" t="s">
        <v>597</v>
      </c>
      <c r="I1873" s="2" t="s">
        <v>29</v>
      </c>
      <c r="J1873">
        <f>Sheet1[[#This Row],[policy_end_date]]-Sheet1[[#This Row],[policy_start_date]]</f>
        <v>455</v>
      </c>
      <c r="K1873" s="5">
        <f>(Sheet1[[#This Row],[policy_end_date]]-Sheet1[[#This Row],[policy_start_date]])/365</f>
        <v>1.2465753424657535</v>
      </c>
      <c r="L1873" s="2" t="str">
        <f>IF(Sheet1[[#This Row],[coverage_amount]]&lt;300000,"Low",IF(Sheet1[[#This Row],[coverage_amount]]&lt;700000,"Medium","High"))</f>
        <v>Medium</v>
      </c>
      <c r="M1873" s="2" t="str">
        <f>IF(Sheet1[[#This Row],[annual_premium]]&lt;15000,"Low",IF(Sheet1[[#This Row],[annual_premium]]&lt;35000,"Medium","High"))</f>
        <v>Low</v>
      </c>
      <c r="N1873" s="2">
        <f>YEAR(Sheet1[[#This Row],[policy_start_date]])</f>
        <v>2023</v>
      </c>
      <c r="O1873" s="2" t="str">
        <f>TEXT(Sheet1[[#This Row],[policy_start_date]],"mmm")</f>
        <v>Oct</v>
      </c>
      <c r="P1873" s="2" t="str">
        <f>"Q"&amp;ROUNDUP(MONTH(Sheet1[[#This Row],[policy_start_date]])/3,0)</f>
        <v>Q4</v>
      </c>
      <c r="Q1873" s="2">
        <f ca="1">DATEDIF(Sheet1[[#This Row],[policy_start_date]],TODAY(),"D")</f>
        <v>1005</v>
      </c>
      <c r="R1873" s="2">
        <f>YEAR(Sheet1[[#This Row],[policy_end_date]])</f>
        <v>2025</v>
      </c>
      <c r="S1873" s="2" t="str">
        <f>TEXT(Sheet1[[#This Row],[policy_end_date]],"mmm")</f>
        <v>Jan</v>
      </c>
      <c r="T1873" s="2" t="str">
        <f>IF(Sheet1[[#This Row],[status]]="Active","Active","Inactive")</f>
        <v>Inactive</v>
      </c>
      <c r="U1873" s="6">
        <f>Sheet1[[#This Row],[coverage_amount]]/Sheet1[[#This Row],[annual_premium]]</f>
        <v>71.2834870648921</v>
      </c>
    </row>
    <row r="1874" spans="1:21" x14ac:dyDescent="0.3">
      <c r="A1874" s="2" t="s">
        <v>3481</v>
      </c>
      <c r="B1874" s="2" t="s">
        <v>3482</v>
      </c>
      <c r="C1874" s="2" t="s">
        <v>27</v>
      </c>
      <c r="D1874" s="51">
        <v>863570.72</v>
      </c>
      <c r="E1874" s="51">
        <v>48833.94</v>
      </c>
      <c r="F1874" s="1">
        <v>44648</v>
      </c>
      <c r="G1874" s="1">
        <v>45817</v>
      </c>
      <c r="H1874" s="2" t="s">
        <v>248</v>
      </c>
      <c r="I1874" s="2" t="s">
        <v>18</v>
      </c>
      <c r="J1874">
        <f>Sheet1[[#This Row],[policy_end_date]]-Sheet1[[#This Row],[policy_start_date]]</f>
        <v>1169</v>
      </c>
      <c r="K1874" s="5">
        <f>(Sheet1[[#This Row],[policy_end_date]]-Sheet1[[#This Row],[policy_start_date]])/365</f>
        <v>3.2027397260273971</v>
      </c>
      <c r="L1874" s="2" t="str">
        <f>IF(Sheet1[[#This Row],[coverage_amount]]&lt;300000,"Low",IF(Sheet1[[#This Row],[coverage_amount]]&lt;700000,"Medium","High"))</f>
        <v>High</v>
      </c>
      <c r="M1874" s="2" t="str">
        <f>IF(Sheet1[[#This Row],[annual_premium]]&lt;15000,"Low",IF(Sheet1[[#This Row],[annual_premium]]&lt;35000,"Medium","High"))</f>
        <v>High</v>
      </c>
      <c r="N1874" s="2">
        <f>YEAR(Sheet1[[#This Row],[policy_start_date]])</f>
        <v>2022</v>
      </c>
      <c r="O1874" s="2" t="str">
        <f>TEXT(Sheet1[[#This Row],[policy_start_date]],"mmm")</f>
        <v>Mar</v>
      </c>
      <c r="P1874" s="2" t="str">
        <f>"Q"&amp;ROUNDUP(MONTH(Sheet1[[#This Row],[policy_start_date]])/3,0)</f>
        <v>Q1</v>
      </c>
      <c r="Q1874" s="2">
        <f ca="1">DATEDIF(Sheet1[[#This Row],[policy_start_date]],TODAY(),"D")</f>
        <v>1584</v>
      </c>
      <c r="R1874" s="2">
        <f>YEAR(Sheet1[[#This Row],[policy_end_date]])</f>
        <v>2025</v>
      </c>
      <c r="S1874" s="2" t="str">
        <f>TEXT(Sheet1[[#This Row],[policy_end_date]],"mmm")</f>
        <v>Jun</v>
      </c>
      <c r="T1874" s="2" t="str">
        <f>IF(Sheet1[[#This Row],[status]]="Active","Active","Inactive")</f>
        <v>Inactive</v>
      </c>
      <c r="U1874" s="6">
        <f>Sheet1[[#This Row],[coverage_amount]]/Sheet1[[#This Row],[annual_premium]]</f>
        <v>17.683822357974801</v>
      </c>
    </row>
    <row r="1875" spans="1:21" x14ac:dyDescent="0.3">
      <c r="A1875" s="2" t="s">
        <v>3483</v>
      </c>
      <c r="B1875" s="2" t="s">
        <v>3258</v>
      </c>
      <c r="C1875" s="2" t="s">
        <v>11</v>
      </c>
      <c r="D1875" s="51">
        <v>435986.17</v>
      </c>
      <c r="E1875" s="51">
        <v>16978.900000000001</v>
      </c>
      <c r="F1875" s="1">
        <v>45257</v>
      </c>
      <c r="G1875" s="1">
        <v>45411</v>
      </c>
      <c r="H1875" s="2" t="s">
        <v>2027</v>
      </c>
      <c r="I1875" s="2" t="s">
        <v>29</v>
      </c>
      <c r="J1875">
        <f>Sheet1[[#This Row],[policy_end_date]]-Sheet1[[#This Row],[policy_start_date]]</f>
        <v>154</v>
      </c>
      <c r="K1875" s="5">
        <f>(Sheet1[[#This Row],[policy_end_date]]-Sheet1[[#This Row],[policy_start_date]])/365</f>
        <v>0.42191780821917807</v>
      </c>
      <c r="L1875" s="2" t="str">
        <f>IF(Sheet1[[#This Row],[coverage_amount]]&lt;300000,"Low",IF(Sheet1[[#This Row],[coverage_amount]]&lt;700000,"Medium","High"))</f>
        <v>Medium</v>
      </c>
      <c r="M1875" s="2" t="str">
        <f>IF(Sheet1[[#This Row],[annual_premium]]&lt;15000,"Low",IF(Sheet1[[#This Row],[annual_premium]]&lt;35000,"Medium","High"))</f>
        <v>Medium</v>
      </c>
      <c r="N1875" s="2">
        <f>YEAR(Sheet1[[#This Row],[policy_start_date]])</f>
        <v>2023</v>
      </c>
      <c r="O1875" s="2" t="str">
        <f>TEXT(Sheet1[[#This Row],[policy_start_date]],"mmm")</f>
        <v>Nov</v>
      </c>
      <c r="P1875" s="2" t="str">
        <f>"Q"&amp;ROUNDUP(MONTH(Sheet1[[#This Row],[policy_start_date]])/3,0)</f>
        <v>Q4</v>
      </c>
      <c r="Q1875" s="2">
        <f ca="1">DATEDIF(Sheet1[[#This Row],[policy_start_date]],TODAY(),"D")</f>
        <v>975</v>
      </c>
      <c r="R1875" s="2">
        <f>YEAR(Sheet1[[#This Row],[policy_end_date]])</f>
        <v>2024</v>
      </c>
      <c r="S1875" s="2" t="str">
        <f>TEXT(Sheet1[[#This Row],[policy_end_date]],"mmm")</f>
        <v>Apr</v>
      </c>
      <c r="T1875" s="2" t="str">
        <f>IF(Sheet1[[#This Row],[status]]="Active","Active","Inactive")</f>
        <v>Inactive</v>
      </c>
      <c r="U1875" s="6">
        <f>Sheet1[[#This Row],[coverage_amount]]/Sheet1[[#This Row],[annual_premium]]</f>
        <v>25.678116367962584</v>
      </c>
    </row>
    <row r="1876" spans="1:21" x14ac:dyDescent="0.3">
      <c r="A1876" s="2" t="s">
        <v>3484</v>
      </c>
      <c r="B1876" s="2" t="s">
        <v>1813</v>
      </c>
      <c r="C1876" s="2" t="s">
        <v>27</v>
      </c>
      <c r="D1876" s="51">
        <v>104819.57</v>
      </c>
      <c r="E1876" s="51">
        <v>21798.33</v>
      </c>
      <c r="F1876" s="1">
        <v>44758</v>
      </c>
      <c r="G1876" s="1">
        <v>44994</v>
      </c>
      <c r="H1876" s="2" t="s">
        <v>490</v>
      </c>
      <c r="I1876" s="2" t="s">
        <v>29</v>
      </c>
      <c r="J1876">
        <f>Sheet1[[#This Row],[policy_end_date]]-Sheet1[[#This Row],[policy_start_date]]</f>
        <v>236</v>
      </c>
      <c r="K1876" s="5">
        <f>(Sheet1[[#This Row],[policy_end_date]]-Sheet1[[#This Row],[policy_start_date]])/365</f>
        <v>0.64657534246575343</v>
      </c>
      <c r="L1876" s="2" t="str">
        <f>IF(Sheet1[[#This Row],[coverage_amount]]&lt;300000,"Low",IF(Sheet1[[#This Row],[coverage_amount]]&lt;700000,"Medium","High"))</f>
        <v>Low</v>
      </c>
      <c r="M1876" s="2" t="str">
        <f>IF(Sheet1[[#This Row],[annual_premium]]&lt;15000,"Low",IF(Sheet1[[#This Row],[annual_premium]]&lt;35000,"Medium","High"))</f>
        <v>Medium</v>
      </c>
      <c r="N1876" s="2">
        <f>YEAR(Sheet1[[#This Row],[policy_start_date]])</f>
        <v>2022</v>
      </c>
      <c r="O1876" s="2" t="str">
        <f>TEXT(Sheet1[[#This Row],[policy_start_date]],"mmm")</f>
        <v>Jul</v>
      </c>
      <c r="P1876" s="2" t="str">
        <f>"Q"&amp;ROUNDUP(MONTH(Sheet1[[#This Row],[policy_start_date]])/3,0)</f>
        <v>Q3</v>
      </c>
      <c r="Q1876" s="2">
        <f ca="1">DATEDIF(Sheet1[[#This Row],[policy_start_date]],TODAY(),"D")</f>
        <v>1474</v>
      </c>
      <c r="R1876" s="2">
        <f>YEAR(Sheet1[[#This Row],[policy_end_date]])</f>
        <v>2023</v>
      </c>
      <c r="S1876" s="2" t="str">
        <f>TEXT(Sheet1[[#This Row],[policy_end_date]],"mmm")</f>
        <v>Mar</v>
      </c>
      <c r="T1876" s="2" t="str">
        <f>IF(Sheet1[[#This Row],[status]]="Active","Active","Inactive")</f>
        <v>Inactive</v>
      </c>
      <c r="U1876" s="6">
        <f>Sheet1[[#This Row],[coverage_amount]]/Sheet1[[#This Row],[annual_premium]]</f>
        <v>4.8086055216156467</v>
      </c>
    </row>
    <row r="1877" spans="1:21" x14ac:dyDescent="0.3">
      <c r="A1877" s="2" t="s">
        <v>3485</v>
      </c>
      <c r="B1877" s="2" t="s">
        <v>3486</v>
      </c>
      <c r="C1877" s="2" t="s">
        <v>11</v>
      </c>
      <c r="D1877" s="51">
        <v>925402.48</v>
      </c>
      <c r="E1877" s="51">
        <v>17338.43</v>
      </c>
      <c r="F1877" s="1">
        <v>45440</v>
      </c>
      <c r="G1877" s="1">
        <v>45539</v>
      </c>
      <c r="H1877" s="2" t="s">
        <v>849</v>
      </c>
      <c r="I1877" s="2" t="s">
        <v>13</v>
      </c>
      <c r="J1877">
        <f>Sheet1[[#This Row],[policy_end_date]]-Sheet1[[#This Row],[policy_start_date]]</f>
        <v>99</v>
      </c>
      <c r="K1877" s="5">
        <f>(Sheet1[[#This Row],[policy_end_date]]-Sheet1[[#This Row],[policy_start_date]])/365</f>
        <v>0.27123287671232876</v>
      </c>
      <c r="L1877" s="2" t="str">
        <f>IF(Sheet1[[#This Row],[coverage_amount]]&lt;300000,"Low",IF(Sheet1[[#This Row],[coverage_amount]]&lt;700000,"Medium","High"))</f>
        <v>High</v>
      </c>
      <c r="M1877" s="2" t="str">
        <f>IF(Sheet1[[#This Row],[annual_premium]]&lt;15000,"Low",IF(Sheet1[[#This Row],[annual_premium]]&lt;35000,"Medium","High"))</f>
        <v>Medium</v>
      </c>
      <c r="N1877" s="2">
        <f>YEAR(Sheet1[[#This Row],[policy_start_date]])</f>
        <v>2024</v>
      </c>
      <c r="O1877" s="2" t="str">
        <f>TEXT(Sheet1[[#This Row],[policy_start_date]],"mmm")</f>
        <v>May</v>
      </c>
      <c r="P1877" s="2" t="str">
        <f>"Q"&amp;ROUNDUP(MONTH(Sheet1[[#This Row],[policy_start_date]])/3,0)</f>
        <v>Q2</v>
      </c>
      <c r="Q1877" s="2">
        <f ca="1">DATEDIF(Sheet1[[#This Row],[policy_start_date]],TODAY(),"D")</f>
        <v>792</v>
      </c>
      <c r="R1877" s="2">
        <f>YEAR(Sheet1[[#This Row],[policy_end_date]])</f>
        <v>2024</v>
      </c>
      <c r="S1877" s="2" t="str">
        <f>TEXT(Sheet1[[#This Row],[policy_end_date]],"mmm")</f>
        <v>Sep</v>
      </c>
      <c r="T1877" s="2" t="str">
        <f>IF(Sheet1[[#This Row],[status]]="Active","Active","Inactive")</f>
        <v>Active</v>
      </c>
      <c r="U1877" s="6">
        <f>Sheet1[[#This Row],[coverage_amount]]/Sheet1[[#This Row],[annual_premium]]</f>
        <v>53.372910926767879</v>
      </c>
    </row>
    <row r="1878" spans="1:21" x14ac:dyDescent="0.3">
      <c r="A1878" s="2" t="s">
        <v>3487</v>
      </c>
      <c r="B1878" s="2" t="s">
        <v>3082</v>
      </c>
      <c r="C1878" s="2" t="s">
        <v>27</v>
      </c>
      <c r="D1878" s="51">
        <v>179747.44</v>
      </c>
      <c r="E1878" s="51">
        <v>45786.44</v>
      </c>
      <c r="F1878" s="1">
        <v>44680</v>
      </c>
      <c r="G1878" s="1">
        <v>45330</v>
      </c>
      <c r="H1878" s="2" t="s">
        <v>1110</v>
      </c>
      <c r="I1878" s="2" t="s">
        <v>29</v>
      </c>
      <c r="J1878">
        <f>Sheet1[[#This Row],[policy_end_date]]-Sheet1[[#This Row],[policy_start_date]]</f>
        <v>650</v>
      </c>
      <c r="K1878" s="5">
        <f>(Sheet1[[#This Row],[policy_end_date]]-Sheet1[[#This Row],[policy_start_date]])/365</f>
        <v>1.7808219178082192</v>
      </c>
      <c r="L1878" s="2" t="str">
        <f>IF(Sheet1[[#This Row],[coverage_amount]]&lt;300000,"Low",IF(Sheet1[[#This Row],[coverage_amount]]&lt;700000,"Medium","High"))</f>
        <v>Low</v>
      </c>
      <c r="M1878" s="2" t="str">
        <f>IF(Sheet1[[#This Row],[annual_premium]]&lt;15000,"Low",IF(Sheet1[[#This Row],[annual_premium]]&lt;35000,"Medium","High"))</f>
        <v>High</v>
      </c>
      <c r="N1878" s="2">
        <f>YEAR(Sheet1[[#This Row],[policy_start_date]])</f>
        <v>2022</v>
      </c>
      <c r="O1878" s="2" t="str">
        <f>TEXT(Sheet1[[#This Row],[policy_start_date]],"mmm")</f>
        <v>Apr</v>
      </c>
      <c r="P1878" s="2" t="str">
        <f>"Q"&amp;ROUNDUP(MONTH(Sheet1[[#This Row],[policy_start_date]])/3,0)</f>
        <v>Q2</v>
      </c>
      <c r="Q1878" s="2">
        <f ca="1">DATEDIF(Sheet1[[#This Row],[policy_start_date]],TODAY(),"D")</f>
        <v>1552</v>
      </c>
      <c r="R1878" s="2">
        <f>YEAR(Sheet1[[#This Row],[policy_end_date]])</f>
        <v>2024</v>
      </c>
      <c r="S1878" s="2" t="str">
        <f>TEXT(Sheet1[[#This Row],[policy_end_date]],"mmm")</f>
        <v>Feb</v>
      </c>
      <c r="T1878" s="2" t="str">
        <f>IF(Sheet1[[#This Row],[status]]="Active","Active","Inactive")</f>
        <v>Inactive</v>
      </c>
      <c r="U1878" s="6">
        <f>Sheet1[[#This Row],[coverage_amount]]/Sheet1[[#This Row],[annual_premium]]</f>
        <v>3.9257788987307158</v>
      </c>
    </row>
    <row r="1879" spans="1:21" x14ac:dyDescent="0.3">
      <c r="A1879" s="2" t="s">
        <v>3488</v>
      </c>
      <c r="B1879" s="2" t="s">
        <v>1081</v>
      </c>
      <c r="C1879" s="2" t="s">
        <v>35</v>
      </c>
      <c r="D1879" s="51">
        <v>990331.92</v>
      </c>
      <c r="E1879" s="51">
        <v>12211.31</v>
      </c>
      <c r="F1879" s="1">
        <v>45340</v>
      </c>
      <c r="G1879" s="1">
        <v>45712</v>
      </c>
      <c r="H1879" s="2" t="s">
        <v>119</v>
      </c>
      <c r="I1879" s="2" t="s">
        <v>13</v>
      </c>
      <c r="J1879">
        <f>Sheet1[[#This Row],[policy_end_date]]-Sheet1[[#This Row],[policy_start_date]]</f>
        <v>372</v>
      </c>
      <c r="K1879" s="5">
        <f>(Sheet1[[#This Row],[policy_end_date]]-Sheet1[[#This Row],[policy_start_date]])/365</f>
        <v>1.0191780821917809</v>
      </c>
      <c r="L1879" s="2" t="str">
        <f>IF(Sheet1[[#This Row],[coverage_amount]]&lt;300000,"Low",IF(Sheet1[[#This Row],[coverage_amount]]&lt;700000,"Medium","High"))</f>
        <v>High</v>
      </c>
      <c r="M1879" s="2" t="str">
        <f>IF(Sheet1[[#This Row],[annual_premium]]&lt;15000,"Low",IF(Sheet1[[#This Row],[annual_premium]]&lt;35000,"Medium","High"))</f>
        <v>Low</v>
      </c>
      <c r="N1879" s="2">
        <f>YEAR(Sheet1[[#This Row],[policy_start_date]])</f>
        <v>2024</v>
      </c>
      <c r="O1879" s="2" t="str">
        <f>TEXT(Sheet1[[#This Row],[policy_start_date]],"mmm")</f>
        <v>Feb</v>
      </c>
      <c r="P1879" s="2" t="str">
        <f>"Q"&amp;ROUNDUP(MONTH(Sheet1[[#This Row],[policy_start_date]])/3,0)</f>
        <v>Q1</v>
      </c>
      <c r="Q1879" s="2">
        <f ca="1">DATEDIF(Sheet1[[#This Row],[policy_start_date]],TODAY(),"D")</f>
        <v>892</v>
      </c>
      <c r="R1879" s="2">
        <f>YEAR(Sheet1[[#This Row],[policy_end_date]])</f>
        <v>2025</v>
      </c>
      <c r="S1879" s="2" t="str">
        <f>TEXT(Sheet1[[#This Row],[policy_end_date]],"mmm")</f>
        <v>Feb</v>
      </c>
      <c r="T1879" s="2" t="str">
        <f>IF(Sheet1[[#This Row],[status]]="Active","Active","Inactive")</f>
        <v>Active</v>
      </c>
      <c r="U1879" s="6">
        <f>Sheet1[[#This Row],[coverage_amount]]/Sheet1[[#This Row],[annual_premium]]</f>
        <v>81.099564256414752</v>
      </c>
    </row>
    <row r="1880" spans="1:21" x14ac:dyDescent="0.3">
      <c r="A1880" s="2" t="s">
        <v>3489</v>
      </c>
      <c r="B1880" s="2" t="s">
        <v>1908</v>
      </c>
      <c r="C1880" s="2" t="s">
        <v>35</v>
      </c>
      <c r="D1880" s="51">
        <v>948012.1</v>
      </c>
      <c r="E1880" s="51">
        <v>11944.96</v>
      </c>
      <c r="F1880" s="1">
        <v>44829</v>
      </c>
      <c r="G1880" s="1">
        <v>45754</v>
      </c>
      <c r="H1880" s="2" t="s">
        <v>519</v>
      </c>
      <c r="I1880" s="2" t="s">
        <v>13</v>
      </c>
      <c r="J1880">
        <f>Sheet1[[#This Row],[policy_end_date]]-Sheet1[[#This Row],[policy_start_date]]</f>
        <v>925</v>
      </c>
      <c r="K1880" s="5">
        <f>(Sheet1[[#This Row],[policy_end_date]]-Sheet1[[#This Row],[policy_start_date]])/365</f>
        <v>2.5342465753424657</v>
      </c>
      <c r="L1880" s="2" t="str">
        <f>IF(Sheet1[[#This Row],[coverage_amount]]&lt;300000,"Low",IF(Sheet1[[#This Row],[coverage_amount]]&lt;700000,"Medium","High"))</f>
        <v>High</v>
      </c>
      <c r="M1880" s="2" t="str">
        <f>IF(Sheet1[[#This Row],[annual_premium]]&lt;15000,"Low",IF(Sheet1[[#This Row],[annual_premium]]&lt;35000,"Medium","High"))</f>
        <v>Low</v>
      </c>
      <c r="N1880" s="2">
        <f>YEAR(Sheet1[[#This Row],[policy_start_date]])</f>
        <v>2022</v>
      </c>
      <c r="O1880" s="2" t="str">
        <f>TEXT(Sheet1[[#This Row],[policy_start_date]],"mmm")</f>
        <v>Sep</v>
      </c>
      <c r="P1880" s="2" t="str">
        <f>"Q"&amp;ROUNDUP(MONTH(Sheet1[[#This Row],[policy_start_date]])/3,0)</f>
        <v>Q3</v>
      </c>
      <c r="Q1880" s="2">
        <f ca="1">DATEDIF(Sheet1[[#This Row],[policy_start_date]],TODAY(),"D")</f>
        <v>1403</v>
      </c>
      <c r="R1880" s="2">
        <f>YEAR(Sheet1[[#This Row],[policy_end_date]])</f>
        <v>2025</v>
      </c>
      <c r="S1880" s="2" t="str">
        <f>TEXT(Sheet1[[#This Row],[policy_end_date]],"mmm")</f>
        <v>Apr</v>
      </c>
      <c r="T1880" s="2" t="str">
        <f>IF(Sheet1[[#This Row],[status]]="Active","Active","Inactive")</f>
        <v>Active</v>
      </c>
      <c r="U1880" s="6">
        <f>Sheet1[[#This Row],[coverage_amount]]/Sheet1[[#This Row],[annual_premium]]</f>
        <v>79.365029267573945</v>
      </c>
    </row>
    <row r="1881" spans="1:21" x14ac:dyDescent="0.3">
      <c r="A1881" s="2" t="s">
        <v>3490</v>
      </c>
      <c r="B1881" s="2" t="s">
        <v>3491</v>
      </c>
      <c r="C1881" s="2" t="s">
        <v>16</v>
      </c>
      <c r="D1881" s="51">
        <v>996615.9</v>
      </c>
      <c r="E1881" s="51">
        <v>35602.839999999997</v>
      </c>
      <c r="F1881" s="1">
        <v>45118</v>
      </c>
      <c r="G1881" s="1">
        <v>45448</v>
      </c>
      <c r="H1881" s="2" t="s">
        <v>640</v>
      </c>
      <c r="I1881" s="2" t="s">
        <v>13</v>
      </c>
      <c r="J1881">
        <f>Sheet1[[#This Row],[policy_end_date]]-Sheet1[[#This Row],[policy_start_date]]</f>
        <v>330</v>
      </c>
      <c r="K1881" s="5">
        <f>(Sheet1[[#This Row],[policy_end_date]]-Sheet1[[#This Row],[policy_start_date]])/365</f>
        <v>0.90410958904109584</v>
      </c>
      <c r="L1881" s="2" t="str">
        <f>IF(Sheet1[[#This Row],[coverage_amount]]&lt;300000,"Low",IF(Sheet1[[#This Row],[coverage_amount]]&lt;700000,"Medium","High"))</f>
        <v>High</v>
      </c>
      <c r="M1881" s="2" t="str">
        <f>IF(Sheet1[[#This Row],[annual_premium]]&lt;15000,"Low",IF(Sheet1[[#This Row],[annual_premium]]&lt;35000,"Medium","High"))</f>
        <v>High</v>
      </c>
      <c r="N1881" s="2">
        <f>YEAR(Sheet1[[#This Row],[policy_start_date]])</f>
        <v>2023</v>
      </c>
      <c r="O1881" s="2" t="str">
        <f>TEXT(Sheet1[[#This Row],[policy_start_date]],"mmm")</f>
        <v>Jul</v>
      </c>
      <c r="P1881" s="2" t="str">
        <f>"Q"&amp;ROUNDUP(MONTH(Sheet1[[#This Row],[policy_start_date]])/3,0)</f>
        <v>Q3</v>
      </c>
      <c r="Q1881" s="2">
        <f ca="1">DATEDIF(Sheet1[[#This Row],[policy_start_date]],TODAY(),"D")</f>
        <v>1114</v>
      </c>
      <c r="R1881" s="2">
        <f>YEAR(Sheet1[[#This Row],[policy_end_date]])</f>
        <v>2024</v>
      </c>
      <c r="S1881" s="2" t="str">
        <f>TEXT(Sheet1[[#This Row],[policy_end_date]],"mmm")</f>
        <v>Jun</v>
      </c>
      <c r="T1881" s="2" t="str">
        <f>IF(Sheet1[[#This Row],[status]]="Active","Active","Inactive")</f>
        <v>Active</v>
      </c>
      <c r="U1881" s="6">
        <f>Sheet1[[#This Row],[coverage_amount]]/Sheet1[[#This Row],[annual_premium]]</f>
        <v>27.992595534513541</v>
      </c>
    </row>
    <row r="1882" spans="1:21" x14ac:dyDescent="0.3">
      <c r="A1882" s="2" t="s">
        <v>3492</v>
      </c>
      <c r="B1882" s="2" t="s">
        <v>2467</v>
      </c>
      <c r="C1882" s="2" t="s">
        <v>16</v>
      </c>
      <c r="D1882" s="51">
        <v>427078.35</v>
      </c>
      <c r="E1882" s="51">
        <v>37241.25</v>
      </c>
      <c r="F1882" s="1">
        <v>44903</v>
      </c>
      <c r="G1882" s="1">
        <v>45789</v>
      </c>
      <c r="H1882" s="2" t="s">
        <v>554</v>
      </c>
      <c r="I1882" s="2" t="s">
        <v>29</v>
      </c>
      <c r="J1882">
        <f>Sheet1[[#This Row],[policy_end_date]]-Sheet1[[#This Row],[policy_start_date]]</f>
        <v>886</v>
      </c>
      <c r="K1882" s="5">
        <f>(Sheet1[[#This Row],[policy_end_date]]-Sheet1[[#This Row],[policy_start_date]])/365</f>
        <v>2.4273972602739726</v>
      </c>
      <c r="L1882" s="2" t="str">
        <f>IF(Sheet1[[#This Row],[coverage_amount]]&lt;300000,"Low",IF(Sheet1[[#This Row],[coverage_amount]]&lt;700000,"Medium","High"))</f>
        <v>Medium</v>
      </c>
      <c r="M1882" s="2" t="str">
        <f>IF(Sheet1[[#This Row],[annual_premium]]&lt;15000,"Low",IF(Sheet1[[#This Row],[annual_premium]]&lt;35000,"Medium","High"))</f>
        <v>High</v>
      </c>
      <c r="N1882" s="2">
        <f>YEAR(Sheet1[[#This Row],[policy_start_date]])</f>
        <v>2022</v>
      </c>
      <c r="O1882" s="2" t="str">
        <f>TEXT(Sheet1[[#This Row],[policy_start_date]],"mmm")</f>
        <v>Dec</v>
      </c>
      <c r="P1882" s="2" t="str">
        <f>"Q"&amp;ROUNDUP(MONTH(Sheet1[[#This Row],[policy_start_date]])/3,0)</f>
        <v>Q4</v>
      </c>
      <c r="Q1882" s="2">
        <f ca="1">DATEDIF(Sheet1[[#This Row],[policy_start_date]],TODAY(),"D")</f>
        <v>1329</v>
      </c>
      <c r="R1882" s="2">
        <f>YEAR(Sheet1[[#This Row],[policy_end_date]])</f>
        <v>2025</v>
      </c>
      <c r="S1882" s="2" t="str">
        <f>TEXT(Sheet1[[#This Row],[policy_end_date]],"mmm")</f>
        <v>May</v>
      </c>
      <c r="T1882" s="2" t="str">
        <f>IF(Sheet1[[#This Row],[status]]="Active","Active","Inactive")</f>
        <v>Inactive</v>
      </c>
      <c r="U1882" s="6">
        <f>Sheet1[[#This Row],[coverage_amount]]/Sheet1[[#This Row],[annual_premium]]</f>
        <v>11.467884402376397</v>
      </c>
    </row>
    <row r="1883" spans="1:21" x14ac:dyDescent="0.3">
      <c r="A1883" s="2" t="s">
        <v>3493</v>
      </c>
      <c r="B1883" s="2" t="s">
        <v>3256</v>
      </c>
      <c r="C1883" s="2" t="s">
        <v>35</v>
      </c>
      <c r="D1883" s="51">
        <v>937860.85</v>
      </c>
      <c r="E1883" s="51">
        <v>7348.48</v>
      </c>
      <c r="F1883" s="1">
        <v>44825</v>
      </c>
      <c r="G1883" s="1">
        <v>45070</v>
      </c>
      <c r="H1883" s="2" t="s">
        <v>643</v>
      </c>
      <c r="I1883" s="2" t="s">
        <v>18</v>
      </c>
      <c r="J1883">
        <f>Sheet1[[#This Row],[policy_end_date]]-Sheet1[[#This Row],[policy_start_date]]</f>
        <v>245</v>
      </c>
      <c r="K1883" s="5">
        <f>(Sheet1[[#This Row],[policy_end_date]]-Sheet1[[#This Row],[policy_start_date]])/365</f>
        <v>0.67123287671232879</v>
      </c>
      <c r="L1883" s="2" t="str">
        <f>IF(Sheet1[[#This Row],[coverage_amount]]&lt;300000,"Low",IF(Sheet1[[#This Row],[coverage_amount]]&lt;700000,"Medium","High"))</f>
        <v>High</v>
      </c>
      <c r="M1883" s="2" t="str">
        <f>IF(Sheet1[[#This Row],[annual_premium]]&lt;15000,"Low",IF(Sheet1[[#This Row],[annual_premium]]&lt;35000,"Medium","High"))</f>
        <v>Low</v>
      </c>
      <c r="N1883" s="2">
        <f>YEAR(Sheet1[[#This Row],[policy_start_date]])</f>
        <v>2022</v>
      </c>
      <c r="O1883" s="2" t="str">
        <f>TEXT(Sheet1[[#This Row],[policy_start_date]],"mmm")</f>
        <v>Sep</v>
      </c>
      <c r="P1883" s="2" t="str">
        <f>"Q"&amp;ROUNDUP(MONTH(Sheet1[[#This Row],[policy_start_date]])/3,0)</f>
        <v>Q3</v>
      </c>
      <c r="Q1883" s="2">
        <f ca="1">DATEDIF(Sheet1[[#This Row],[policy_start_date]],TODAY(),"D")</f>
        <v>1407</v>
      </c>
      <c r="R1883" s="2">
        <f>YEAR(Sheet1[[#This Row],[policy_end_date]])</f>
        <v>2023</v>
      </c>
      <c r="S1883" s="2" t="str">
        <f>TEXT(Sheet1[[#This Row],[policy_end_date]],"mmm")</f>
        <v>May</v>
      </c>
      <c r="T1883" s="2" t="str">
        <f>IF(Sheet1[[#This Row],[status]]="Active","Active","Inactive")</f>
        <v>Inactive</v>
      </c>
      <c r="U1883" s="6">
        <f>Sheet1[[#This Row],[coverage_amount]]/Sheet1[[#This Row],[annual_premium]]</f>
        <v>127.62650915563491</v>
      </c>
    </row>
    <row r="1884" spans="1:21" x14ac:dyDescent="0.3">
      <c r="A1884" s="2" t="s">
        <v>3494</v>
      </c>
      <c r="B1884" s="2" t="s">
        <v>3495</v>
      </c>
      <c r="C1884" s="2" t="s">
        <v>35</v>
      </c>
      <c r="D1884" s="51">
        <v>191204.43</v>
      </c>
      <c r="E1884" s="51">
        <v>16680.47</v>
      </c>
      <c r="F1884" s="1">
        <v>44422</v>
      </c>
      <c r="G1884" s="1">
        <v>44484</v>
      </c>
      <c r="H1884" s="2" t="s">
        <v>338</v>
      </c>
      <c r="I1884" s="2" t="s">
        <v>18</v>
      </c>
      <c r="J1884">
        <f>Sheet1[[#This Row],[policy_end_date]]-Sheet1[[#This Row],[policy_start_date]]</f>
        <v>62</v>
      </c>
      <c r="K1884" s="5">
        <f>(Sheet1[[#This Row],[policy_end_date]]-Sheet1[[#This Row],[policy_start_date]])/365</f>
        <v>0.16986301369863013</v>
      </c>
      <c r="L1884" s="2" t="str">
        <f>IF(Sheet1[[#This Row],[coverage_amount]]&lt;300000,"Low",IF(Sheet1[[#This Row],[coverage_amount]]&lt;700000,"Medium","High"))</f>
        <v>Low</v>
      </c>
      <c r="M1884" s="2" t="str">
        <f>IF(Sheet1[[#This Row],[annual_premium]]&lt;15000,"Low",IF(Sheet1[[#This Row],[annual_premium]]&lt;35000,"Medium","High"))</f>
        <v>Medium</v>
      </c>
      <c r="N1884" s="2">
        <f>YEAR(Sheet1[[#This Row],[policy_start_date]])</f>
        <v>2021</v>
      </c>
      <c r="O1884" s="2" t="str">
        <f>TEXT(Sheet1[[#This Row],[policy_start_date]],"mmm")</f>
        <v>Aug</v>
      </c>
      <c r="P1884" s="2" t="str">
        <f>"Q"&amp;ROUNDUP(MONTH(Sheet1[[#This Row],[policy_start_date]])/3,0)</f>
        <v>Q3</v>
      </c>
      <c r="Q1884" s="2">
        <f ca="1">DATEDIF(Sheet1[[#This Row],[policy_start_date]],TODAY(),"D")</f>
        <v>1810</v>
      </c>
      <c r="R1884" s="2">
        <f>YEAR(Sheet1[[#This Row],[policy_end_date]])</f>
        <v>2021</v>
      </c>
      <c r="S1884" s="2" t="str">
        <f>TEXT(Sheet1[[#This Row],[policy_end_date]],"mmm")</f>
        <v>Oct</v>
      </c>
      <c r="T1884" s="2" t="str">
        <f>IF(Sheet1[[#This Row],[status]]="Active","Active","Inactive")</f>
        <v>Inactive</v>
      </c>
      <c r="U1884" s="6">
        <f>Sheet1[[#This Row],[coverage_amount]]/Sheet1[[#This Row],[annual_premium]]</f>
        <v>11.462772331954675</v>
      </c>
    </row>
    <row r="1885" spans="1:21" x14ac:dyDescent="0.3">
      <c r="A1885" s="2" t="s">
        <v>3496</v>
      </c>
      <c r="B1885" s="2" t="s">
        <v>1107</v>
      </c>
      <c r="C1885" s="2" t="s">
        <v>16</v>
      </c>
      <c r="D1885" s="51">
        <v>366335</v>
      </c>
      <c r="E1885" s="51">
        <v>8387.4500000000007</v>
      </c>
      <c r="F1885" s="1">
        <v>45234</v>
      </c>
      <c r="G1885" s="1">
        <v>45554</v>
      </c>
      <c r="H1885" s="2" t="s">
        <v>1890</v>
      </c>
      <c r="I1885" s="2" t="s">
        <v>29</v>
      </c>
      <c r="J1885">
        <f>Sheet1[[#This Row],[policy_end_date]]-Sheet1[[#This Row],[policy_start_date]]</f>
        <v>320</v>
      </c>
      <c r="K1885" s="5">
        <f>(Sheet1[[#This Row],[policy_end_date]]-Sheet1[[#This Row],[policy_start_date]])/365</f>
        <v>0.87671232876712324</v>
      </c>
      <c r="L1885" s="2" t="str">
        <f>IF(Sheet1[[#This Row],[coverage_amount]]&lt;300000,"Low",IF(Sheet1[[#This Row],[coverage_amount]]&lt;700000,"Medium","High"))</f>
        <v>Medium</v>
      </c>
      <c r="M1885" s="2" t="str">
        <f>IF(Sheet1[[#This Row],[annual_premium]]&lt;15000,"Low",IF(Sheet1[[#This Row],[annual_premium]]&lt;35000,"Medium","High"))</f>
        <v>Low</v>
      </c>
      <c r="N1885" s="2">
        <f>YEAR(Sheet1[[#This Row],[policy_start_date]])</f>
        <v>2023</v>
      </c>
      <c r="O1885" s="2" t="str">
        <f>TEXT(Sheet1[[#This Row],[policy_start_date]],"mmm")</f>
        <v>Nov</v>
      </c>
      <c r="P1885" s="2" t="str">
        <f>"Q"&amp;ROUNDUP(MONTH(Sheet1[[#This Row],[policy_start_date]])/3,0)</f>
        <v>Q4</v>
      </c>
      <c r="Q1885" s="2">
        <f ca="1">DATEDIF(Sheet1[[#This Row],[policy_start_date]],TODAY(),"D")</f>
        <v>998</v>
      </c>
      <c r="R1885" s="2">
        <f>YEAR(Sheet1[[#This Row],[policy_end_date]])</f>
        <v>2024</v>
      </c>
      <c r="S1885" s="2" t="str">
        <f>TEXT(Sheet1[[#This Row],[policy_end_date]],"mmm")</f>
        <v>Sep</v>
      </c>
      <c r="T1885" s="2" t="str">
        <f>IF(Sheet1[[#This Row],[status]]="Active","Active","Inactive")</f>
        <v>Inactive</v>
      </c>
      <c r="U1885" s="6">
        <f>Sheet1[[#This Row],[coverage_amount]]/Sheet1[[#This Row],[annual_premium]]</f>
        <v>43.67656439084584</v>
      </c>
    </row>
    <row r="1886" spans="1:21" x14ac:dyDescent="0.3">
      <c r="A1886" s="2" t="s">
        <v>3497</v>
      </c>
      <c r="B1886" s="2" t="s">
        <v>3498</v>
      </c>
      <c r="C1886" s="2" t="s">
        <v>27</v>
      </c>
      <c r="D1886" s="51">
        <v>725110.49</v>
      </c>
      <c r="E1886" s="51">
        <v>19854.77</v>
      </c>
      <c r="F1886" s="1">
        <v>44941</v>
      </c>
      <c r="G1886" s="1">
        <v>45405</v>
      </c>
      <c r="H1886" s="2" t="s">
        <v>1197</v>
      </c>
      <c r="I1886" s="2" t="s">
        <v>29</v>
      </c>
      <c r="J1886">
        <f>Sheet1[[#This Row],[policy_end_date]]-Sheet1[[#This Row],[policy_start_date]]</f>
        <v>464</v>
      </c>
      <c r="K1886" s="5">
        <f>(Sheet1[[#This Row],[policy_end_date]]-Sheet1[[#This Row],[policy_start_date]])/365</f>
        <v>1.2712328767123289</v>
      </c>
      <c r="L1886" s="2" t="str">
        <f>IF(Sheet1[[#This Row],[coverage_amount]]&lt;300000,"Low",IF(Sheet1[[#This Row],[coverage_amount]]&lt;700000,"Medium","High"))</f>
        <v>High</v>
      </c>
      <c r="M1886" s="2" t="str">
        <f>IF(Sheet1[[#This Row],[annual_premium]]&lt;15000,"Low",IF(Sheet1[[#This Row],[annual_premium]]&lt;35000,"Medium","High"))</f>
        <v>Medium</v>
      </c>
      <c r="N1886" s="2">
        <f>YEAR(Sheet1[[#This Row],[policy_start_date]])</f>
        <v>2023</v>
      </c>
      <c r="O1886" s="2" t="str">
        <f>TEXT(Sheet1[[#This Row],[policy_start_date]],"mmm")</f>
        <v>Jan</v>
      </c>
      <c r="P1886" s="2" t="str">
        <f>"Q"&amp;ROUNDUP(MONTH(Sheet1[[#This Row],[policy_start_date]])/3,0)</f>
        <v>Q1</v>
      </c>
      <c r="Q1886" s="2">
        <f ca="1">DATEDIF(Sheet1[[#This Row],[policy_start_date]],TODAY(),"D")</f>
        <v>1291</v>
      </c>
      <c r="R1886" s="2">
        <f>YEAR(Sheet1[[#This Row],[policy_end_date]])</f>
        <v>2024</v>
      </c>
      <c r="S1886" s="2" t="str">
        <f>TEXT(Sheet1[[#This Row],[policy_end_date]],"mmm")</f>
        <v>Apr</v>
      </c>
      <c r="T1886" s="2" t="str">
        <f>IF(Sheet1[[#This Row],[status]]="Active","Active","Inactive")</f>
        <v>Inactive</v>
      </c>
      <c r="U1886" s="6">
        <f>Sheet1[[#This Row],[coverage_amount]]/Sheet1[[#This Row],[annual_premium]]</f>
        <v>36.520719706146181</v>
      </c>
    </row>
    <row r="1887" spans="1:21" x14ac:dyDescent="0.3">
      <c r="A1887" s="2" t="s">
        <v>3499</v>
      </c>
      <c r="B1887" s="2" t="s">
        <v>1465</v>
      </c>
      <c r="C1887" s="2" t="s">
        <v>27</v>
      </c>
      <c r="D1887" s="51">
        <v>909993.91</v>
      </c>
      <c r="E1887" s="51">
        <v>19815.41</v>
      </c>
      <c r="F1887" s="1">
        <v>44614</v>
      </c>
      <c r="G1887" s="1">
        <v>45547</v>
      </c>
      <c r="H1887" s="2" t="s">
        <v>2118</v>
      </c>
      <c r="I1887" s="2" t="s">
        <v>18</v>
      </c>
      <c r="J1887">
        <f>Sheet1[[#This Row],[policy_end_date]]-Sheet1[[#This Row],[policy_start_date]]</f>
        <v>933</v>
      </c>
      <c r="K1887" s="5">
        <f>(Sheet1[[#This Row],[policy_end_date]]-Sheet1[[#This Row],[policy_start_date]])/365</f>
        <v>2.5561643835616437</v>
      </c>
      <c r="L1887" s="2" t="str">
        <f>IF(Sheet1[[#This Row],[coverage_amount]]&lt;300000,"Low",IF(Sheet1[[#This Row],[coverage_amount]]&lt;700000,"Medium","High"))</f>
        <v>High</v>
      </c>
      <c r="M1887" s="2" t="str">
        <f>IF(Sheet1[[#This Row],[annual_premium]]&lt;15000,"Low",IF(Sheet1[[#This Row],[annual_premium]]&lt;35000,"Medium","High"))</f>
        <v>Medium</v>
      </c>
      <c r="N1887" s="2">
        <f>YEAR(Sheet1[[#This Row],[policy_start_date]])</f>
        <v>2022</v>
      </c>
      <c r="O1887" s="2" t="str">
        <f>TEXT(Sheet1[[#This Row],[policy_start_date]],"mmm")</f>
        <v>Feb</v>
      </c>
      <c r="P1887" s="2" t="str">
        <f>"Q"&amp;ROUNDUP(MONTH(Sheet1[[#This Row],[policy_start_date]])/3,0)</f>
        <v>Q1</v>
      </c>
      <c r="Q1887" s="2">
        <f ca="1">DATEDIF(Sheet1[[#This Row],[policy_start_date]],TODAY(),"D")</f>
        <v>1618</v>
      </c>
      <c r="R1887" s="2">
        <f>YEAR(Sheet1[[#This Row],[policy_end_date]])</f>
        <v>2024</v>
      </c>
      <c r="S1887" s="2" t="str">
        <f>TEXT(Sheet1[[#This Row],[policy_end_date]],"mmm")</f>
        <v>Sep</v>
      </c>
      <c r="T1887" s="2" t="str">
        <f>IF(Sheet1[[#This Row],[status]]="Active","Active","Inactive")</f>
        <v>Inactive</v>
      </c>
      <c r="U1887" s="6">
        <f>Sheet1[[#This Row],[coverage_amount]]/Sheet1[[#This Row],[annual_premium]]</f>
        <v>45.923546875891041</v>
      </c>
    </row>
    <row r="1888" spans="1:21" x14ac:dyDescent="0.3">
      <c r="A1888" s="2" t="s">
        <v>3500</v>
      </c>
      <c r="B1888" s="2" t="s">
        <v>2002</v>
      </c>
      <c r="C1888" s="2" t="s">
        <v>16</v>
      </c>
      <c r="D1888" s="51">
        <v>396520.48</v>
      </c>
      <c r="E1888" s="51">
        <v>34454.69</v>
      </c>
      <c r="F1888" s="1">
        <v>44784</v>
      </c>
      <c r="G1888" s="1">
        <v>45400</v>
      </c>
      <c r="H1888" s="2" t="s">
        <v>281</v>
      </c>
      <c r="I1888" s="2" t="s">
        <v>29</v>
      </c>
      <c r="J1888">
        <f>Sheet1[[#This Row],[policy_end_date]]-Sheet1[[#This Row],[policy_start_date]]</f>
        <v>616</v>
      </c>
      <c r="K1888" s="5">
        <f>(Sheet1[[#This Row],[policy_end_date]]-Sheet1[[#This Row],[policy_start_date]])/365</f>
        <v>1.6876712328767123</v>
      </c>
      <c r="L1888" s="2" t="str">
        <f>IF(Sheet1[[#This Row],[coverage_amount]]&lt;300000,"Low",IF(Sheet1[[#This Row],[coverage_amount]]&lt;700000,"Medium","High"))</f>
        <v>Medium</v>
      </c>
      <c r="M1888" s="2" t="str">
        <f>IF(Sheet1[[#This Row],[annual_premium]]&lt;15000,"Low",IF(Sheet1[[#This Row],[annual_premium]]&lt;35000,"Medium","High"))</f>
        <v>Medium</v>
      </c>
      <c r="N1888" s="2">
        <f>YEAR(Sheet1[[#This Row],[policy_start_date]])</f>
        <v>2022</v>
      </c>
      <c r="O1888" s="2" t="str">
        <f>TEXT(Sheet1[[#This Row],[policy_start_date]],"mmm")</f>
        <v>Aug</v>
      </c>
      <c r="P1888" s="2" t="str">
        <f>"Q"&amp;ROUNDUP(MONTH(Sheet1[[#This Row],[policy_start_date]])/3,0)</f>
        <v>Q3</v>
      </c>
      <c r="Q1888" s="2">
        <f ca="1">DATEDIF(Sheet1[[#This Row],[policy_start_date]],TODAY(),"D")</f>
        <v>1448</v>
      </c>
      <c r="R1888" s="2">
        <f>YEAR(Sheet1[[#This Row],[policy_end_date]])</f>
        <v>2024</v>
      </c>
      <c r="S1888" s="2" t="str">
        <f>TEXT(Sheet1[[#This Row],[policy_end_date]],"mmm")</f>
        <v>Apr</v>
      </c>
      <c r="T1888" s="2" t="str">
        <f>IF(Sheet1[[#This Row],[status]]="Active","Active","Inactive")</f>
        <v>Inactive</v>
      </c>
      <c r="U1888" s="6">
        <f>Sheet1[[#This Row],[coverage_amount]]/Sheet1[[#This Row],[annual_premium]]</f>
        <v>11.508461692733267</v>
      </c>
    </row>
    <row r="1889" spans="1:21" x14ac:dyDescent="0.3">
      <c r="A1889" s="2" t="s">
        <v>3501</v>
      </c>
      <c r="B1889" s="2" t="s">
        <v>1738</v>
      </c>
      <c r="C1889" s="2" t="s">
        <v>39</v>
      </c>
      <c r="D1889" s="51">
        <v>945544.85</v>
      </c>
      <c r="E1889" s="51">
        <v>40646.53</v>
      </c>
      <c r="F1889" s="1">
        <v>44901</v>
      </c>
      <c r="G1889" s="1">
        <v>45549</v>
      </c>
      <c r="H1889" s="2" t="s">
        <v>456</v>
      </c>
      <c r="I1889" s="2" t="s">
        <v>13</v>
      </c>
      <c r="J1889">
        <f>Sheet1[[#This Row],[policy_end_date]]-Sheet1[[#This Row],[policy_start_date]]</f>
        <v>648</v>
      </c>
      <c r="K1889" s="5">
        <f>(Sheet1[[#This Row],[policy_end_date]]-Sheet1[[#This Row],[policy_start_date]])/365</f>
        <v>1.7753424657534247</v>
      </c>
      <c r="L1889" s="2" t="str">
        <f>IF(Sheet1[[#This Row],[coverage_amount]]&lt;300000,"Low",IF(Sheet1[[#This Row],[coverage_amount]]&lt;700000,"Medium","High"))</f>
        <v>High</v>
      </c>
      <c r="M1889" s="2" t="str">
        <f>IF(Sheet1[[#This Row],[annual_premium]]&lt;15000,"Low",IF(Sheet1[[#This Row],[annual_premium]]&lt;35000,"Medium","High"))</f>
        <v>High</v>
      </c>
      <c r="N1889" s="2">
        <f>YEAR(Sheet1[[#This Row],[policy_start_date]])</f>
        <v>2022</v>
      </c>
      <c r="O1889" s="2" t="str">
        <f>TEXT(Sheet1[[#This Row],[policy_start_date]],"mmm")</f>
        <v>Dec</v>
      </c>
      <c r="P1889" s="2" t="str">
        <f>"Q"&amp;ROUNDUP(MONTH(Sheet1[[#This Row],[policy_start_date]])/3,0)</f>
        <v>Q4</v>
      </c>
      <c r="Q1889" s="2">
        <f ca="1">DATEDIF(Sheet1[[#This Row],[policy_start_date]],TODAY(),"D")</f>
        <v>1331</v>
      </c>
      <c r="R1889" s="2">
        <f>YEAR(Sheet1[[#This Row],[policy_end_date]])</f>
        <v>2024</v>
      </c>
      <c r="S1889" s="2" t="str">
        <f>TEXT(Sheet1[[#This Row],[policy_end_date]],"mmm")</f>
        <v>Sep</v>
      </c>
      <c r="T1889" s="2" t="str">
        <f>IF(Sheet1[[#This Row],[status]]="Active","Active","Inactive")</f>
        <v>Active</v>
      </c>
      <c r="U1889" s="6">
        <f>Sheet1[[#This Row],[coverage_amount]]/Sheet1[[#This Row],[annual_premium]]</f>
        <v>23.26262168012866</v>
      </c>
    </row>
    <row r="1890" spans="1:21" x14ac:dyDescent="0.3">
      <c r="A1890" s="2" t="s">
        <v>3502</v>
      </c>
      <c r="B1890" s="2" t="s">
        <v>2002</v>
      </c>
      <c r="C1890" s="2" t="s">
        <v>39</v>
      </c>
      <c r="D1890" s="51">
        <v>354614.52</v>
      </c>
      <c r="E1890" s="51">
        <v>32770.39</v>
      </c>
      <c r="F1890" s="1">
        <v>44446</v>
      </c>
      <c r="G1890" s="1">
        <v>45583</v>
      </c>
      <c r="H1890" s="2" t="s">
        <v>1145</v>
      </c>
      <c r="I1890" s="2" t="s">
        <v>18</v>
      </c>
      <c r="J1890">
        <f>Sheet1[[#This Row],[policy_end_date]]-Sheet1[[#This Row],[policy_start_date]]</f>
        <v>1137</v>
      </c>
      <c r="K1890" s="5">
        <f>(Sheet1[[#This Row],[policy_end_date]]-Sheet1[[#This Row],[policy_start_date]])/365</f>
        <v>3.1150684931506851</v>
      </c>
      <c r="L1890" s="2" t="str">
        <f>IF(Sheet1[[#This Row],[coverage_amount]]&lt;300000,"Low",IF(Sheet1[[#This Row],[coverage_amount]]&lt;700000,"Medium","High"))</f>
        <v>Medium</v>
      </c>
      <c r="M1890" s="2" t="str">
        <f>IF(Sheet1[[#This Row],[annual_premium]]&lt;15000,"Low",IF(Sheet1[[#This Row],[annual_premium]]&lt;35000,"Medium","High"))</f>
        <v>Medium</v>
      </c>
      <c r="N1890" s="2">
        <f>YEAR(Sheet1[[#This Row],[policy_start_date]])</f>
        <v>2021</v>
      </c>
      <c r="O1890" s="2" t="str">
        <f>TEXT(Sheet1[[#This Row],[policy_start_date]],"mmm")</f>
        <v>Sep</v>
      </c>
      <c r="P1890" s="2" t="str">
        <f>"Q"&amp;ROUNDUP(MONTH(Sheet1[[#This Row],[policy_start_date]])/3,0)</f>
        <v>Q3</v>
      </c>
      <c r="Q1890" s="2">
        <f ca="1">DATEDIF(Sheet1[[#This Row],[policy_start_date]],TODAY(),"D")</f>
        <v>1786</v>
      </c>
      <c r="R1890" s="2">
        <f>YEAR(Sheet1[[#This Row],[policy_end_date]])</f>
        <v>2024</v>
      </c>
      <c r="S1890" s="2" t="str">
        <f>TEXT(Sheet1[[#This Row],[policy_end_date]],"mmm")</f>
        <v>Oct</v>
      </c>
      <c r="T1890" s="2" t="str">
        <f>IF(Sheet1[[#This Row],[status]]="Active","Active","Inactive")</f>
        <v>Inactive</v>
      </c>
      <c r="U1890" s="6">
        <f>Sheet1[[#This Row],[coverage_amount]]/Sheet1[[#This Row],[annual_premium]]</f>
        <v>10.821187053312457</v>
      </c>
    </row>
    <row r="1891" spans="1:21" x14ac:dyDescent="0.3">
      <c r="A1891" s="2" t="s">
        <v>3503</v>
      </c>
      <c r="B1891" s="2" t="s">
        <v>1845</v>
      </c>
      <c r="C1891" s="2" t="s">
        <v>35</v>
      </c>
      <c r="D1891" s="51">
        <v>369252.77</v>
      </c>
      <c r="E1891" s="51">
        <v>44782</v>
      </c>
      <c r="F1891" s="1">
        <v>45428</v>
      </c>
      <c r="G1891" s="1">
        <v>45500</v>
      </c>
      <c r="H1891" s="2" t="s">
        <v>49</v>
      </c>
      <c r="I1891" s="2" t="s">
        <v>18</v>
      </c>
      <c r="J1891">
        <f>Sheet1[[#This Row],[policy_end_date]]-Sheet1[[#This Row],[policy_start_date]]</f>
        <v>72</v>
      </c>
      <c r="K1891" s="5">
        <f>(Sheet1[[#This Row],[policy_end_date]]-Sheet1[[#This Row],[policy_start_date]])/365</f>
        <v>0.19726027397260273</v>
      </c>
      <c r="L1891" s="2" t="str">
        <f>IF(Sheet1[[#This Row],[coverage_amount]]&lt;300000,"Low",IF(Sheet1[[#This Row],[coverage_amount]]&lt;700000,"Medium","High"))</f>
        <v>Medium</v>
      </c>
      <c r="M1891" s="2" t="str">
        <f>IF(Sheet1[[#This Row],[annual_premium]]&lt;15000,"Low",IF(Sheet1[[#This Row],[annual_premium]]&lt;35000,"Medium","High"))</f>
        <v>High</v>
      </c>
      <c r="N1891" s="2">
        <f>YEAR(Sheet1[[#This Row],[policy_start_date]])</f>
        <v>2024</v>
      </c>
      <c r="O1891" s="2" t="str">
        <f>TEXT(Sheet1[[#This Row],[policy_start_date]],"mmm")</f>
        <v>May</v>
      </c>
      <c r="P1891" s="2" t="str">
        <f>"Q"&amp;ROUNDUP(MONTH(Sheet1[[#This Row],[policy_start_date]])/3,0)</f>
        <v>Q2</v>
      </c>
      <c r="Q1891" s="2">
        <f ca="1">DATEDIF(Sheet1[[#This Row],[policy_start_date]],TODAY(),"D")</f>
        <v>804</v>
      </c>
      <c r="R1891" s="2">
        <f>YEAR(Sheet1[[#This Row],[policy_end_date]])</f>
        <v>2024</v>
      </c>
      <c r="S1891" s="2" t="str">
        <f>TEXT(Sheet1[[#This Row],[policy_end_date]],"mmm")</f>
        <v>Jul</v>
      </c>
      <c r="T1891" s="2" t="str">
        <f>IF(Sheet1[[#This Row],[status]]="Active","Active","Inactive")</f>
        <v>Inactive</v>
      </c>
      <c r="U1891" s="6">
        <f>Sheet1[[#This Row],[coverage_amount]]/Sheet1[[#This Row],[annual_premium]]</f>
        <v>8.2455622794872951</v>
      </c>
    </row>
    <row r="1892" spans="1:21" x14ac:dyDescent="0.3">
      <c r="A1892" s="2" t="s">
        <v>3504</v>
      </c>
      <c r="B1892" s="2" t="s">
        <v>3505</v>
      </c>
      <c r="C1892" s="2" t="s">
        <v>11</v>
      </c>
      <c r="D1892" s="51">
        <v>753658.76</v>
      </c>
      <c r="E1892" s="51">
        <v>49920.53</v>
      </c>
      <c r="F1892" s="1">
        <v>45396</v>
      </c>
      <c r="G1892" s="1">
        <v>45535</v>
      </c>
      <c r="H1892" s="2" t="s">
        <v>1363</v>
      </c>
      <c r="I1892" s="2" t="s">
        <v>18</v>
      </c>
      <c r="J1892">
        <f>Sheet1[[#This Row],[policy_end_date]]-Sheet1[[#This Row],[policy_start_date]]</f>
        <v>139</v>
      </c>
      <c r="K1892" s="5">
        <f>(Sheet1[[#This Row],[policy_end_date]]-Sheet1[[#This Row],[policy_start_date]])/365</f>
        <v>0.38082191780821917</v>
      </c>
      <c r="L1892" s="2" t="str">
        <f>IF(Sheet1[[#This Row],[coverage_amount]]&lt;300000,"Low",IF(Sheet1[[#This Row],[coverage_amount]]&lt;700000,"Medium","High"))</f>
        <v>High</v>
      </c>
      <c r="M1892" s="2" t="str">
        <f>IF(Sheet1[[#This Row],[annual_premium]]&lt;15000,"Low",IF(Sheet1[[#This Row],[annual_premium]]&lt;35000,"Medium","High"))</f>
        <v>High</v>
      </c>
      <c r="N1892" s="2">
        <f>YEAR(Sheet1[[#This Row],[policy_start_date]])</f>
        <v>2024</v>
      </c>
      <c r="O1892" s="2" t="str">
        <f>TEXT(Sheet1[[#This Row],[policy_start_date]],"mmm")</f>
        <v>Apr</v>
      </c>
      <c r="P1892" s="2" t="str">
        <f>"Q"&amp;ROUNDUP(MONTH(Sheet1[[#This Row],[policy_start_date]])/3,0)</f>
        <v>Q2</v>
      </c>
      <c r="Q1892" s="2">
        <f ca="1">DATEDIF(Sheet1[[#This Row],[policy_start_date]],TODAY(),"D")</f>
        <v>836</v>
      </c>
      <c r="R1892" s="2">
        <f>YEAR(Sheet1[[#This Row],[policy_end_date]])</f>
        <v>2024</v>
      </c>
      <c r="S1892" s="2" t="str">
        <f>TEXT(Sheet1[[#This Row],[policy_end_date]],"mmm")</f>
        <v>Aug</v>
      </c>
      <c r="T1892" s="2" t="str">
        <f>IF(Sheet1[[#This Row],[status]]="Active","Active","Inactive")</f>
        <v>Inactive</v>
      </c>
      <c r="U1892" s="6">
        <f>Sheet1[[#This Row],[coverage_amount]]/Sheet1[[#This Row],[annual_premium]]</f>
        <v>15.097170643020016</v>
      </c>
    </row>
    <row r="1893" spans="1:21" x14ac:dyDescent="0.3">
      <c r="A1893" s="2" t="s">
        <v>3506</v>
      </c>
      <c r="B1893" s="2" t="s">
        <v>3009</v>
      </c>
      <c r="C1893" s="2" t="s">
        <v>35</v>
      </c>
      <c r="D1893" s="51">
        <v>296688.96999999997</v>
      </c>
      <c r="E1893" s="51">
        <v>31181.89</v>
      </c>
      <c r="F1893" s="1">
        <v>45315</v>
      </c>
      <c r="G1893" s="1">
        <v>45511</v>
      </c>
      <c r="H1893" s="2" t="s">
        <v>1447</v>
      </c>
      <c r="I1893" s="2" t="s">
        <v>13</v>
      </c>
      <c r="J1893">
        <f>Sheet1[[#This Row],[policy_end_date]]-Sheet1[[#This Row],[policy_start_date]]</f>
        <v>196</v>
      </c>
      <c r="K1893" s="5">
        <f>(Sheet1[[#This Row],[policy_end_date]]-Sheet1[[#This Row],[policy_start_date]])/365</f>
        <v>0.53698630136986303</v>
      </c>
      <c r="L1893" s="2" t="str">
        <f>IF(Sheet1[[#This Row],[coverage_amount]]&lt;300000,"Low",IF(Sheet1[[#This Row],[coverage_amount]]&lt;700000,"Medium","High"))</f>
        <v>Low</v>
      </c>
      <c r="M1893" s="2" t="str">
        <f>IF(Sheet1[[#This Row],[annual_premium]]&lt;15000,"Low",IF(Sheet1[[#This Row],[annual_premium]]&lt;35000,"Medium","High"))</f>
        <v>Medium</v>
      </c>
      <c r="N1893" s="2">
        <f>YEAR(Sheet1[[#This Row],[policy_start_date]])</f>
        <v>2024</v>
      </c>
      <c r="O1893" s="2" t="str">
        <f>TEXT(Sheet1[[#This Row],[policy_start_date]],"mmm")</f>
        <v>Jan</v>
      </c>
      <c r="P1893" s="2" t="str">
        <f>"Q"&amp;ROUNDUP(MONTH(Sheet1[[#This Row],[policy_start_date]])/3,0)</f>
        <v>Q1</v>
      </c>
      <c r="Q1893" s="2">
        <f ca="1">DATEDIF(Sheet1[[#This Row],[policy_start_date]],TODAY(),"D")</f>
        <v>917</v>
      </c>
      <c r="R1893" s="2">
        <f>YEAR(Sheet1[[#This Row],[policy_end_date]])</f>
        <v>2024</v>
      </c>
      <c r="S1893" s="2" t="str">
        <f>TEXT(Sheet1[[#This Row],[policy_end_date]],"mmm")</f>
        <v>Aug</v>
      </c>
      <c r="T1893" s="2" t="str">
        <f>IF(Sheet1[[#This Row],[status]]="Active","Active","Inactive")</f>
        <v>Active</v>
      </c>
      <c r="U1893" s="6">
        <f>Sheet1[[#This Row],[coverage_amount]]/Sheet1[[#This Row],[annual_premium]]</f>
        <v>9.5147847035570958</v>
      </c>
    </row>
    <row r="1894" spans="1:21" x14ac:dyDescent="0.3">
      <c r="A1894" s="2" t="s">
        <v>3507</v>
      </c>
      <c r="B1894" s="2" t="s">
        <v>846</v>
      </c>
      <c r="C1894" s="2" t="s">
        <v>11</v>
      </c>
      <c r="D1894" s="51">
        <v>928193.29</v>
      </c>
      <c r="E1894" s="51">
        <v>34171.519999999997</v>
      </c>
      <c r="F1894" s="1">
        <v>44808</v>
      </c>
      <c r="G1894" s="1">
        <v>45436</v>
      </c>
      <c r="H1894" s="2" t="s">
        <v>680</v>
      </c>
      <c r="I1894" s="2" t="s">
        <v>18</v>
      </c>
      <c r="J1894">
        <f>Sheet1[[#This Row],[policy_end_date]]-Sheet1[[#This Row],[policy_start_date]]</f>
        <v>628</v>
      </c>
      <c r="K1894" s="5">
        <f>(Sheet1[[#This Row],[policy_end_date]]-Sheet1[[#This Row],[policy_start_date]])/365</f>
        <v>1.7205479452054795</v>
      </c>
      <c r="L1894" s="2" t="str">
        <f>IF(Sheet1[[#This Row],[coverage_amount]]&lt;300000,"Low",IF(Sheet1[[#This Row],[coverage_amount]]&lt;700000,"Medium","High"))</f>
        <v>High</v>
      </c>
      <c r="M1894" s="2" t="str">
        <f>IF(Sheet1[[#This Row],[annual_premium]]&lt;15000,"Low",IF(Sheet1[[#This Row],[annual_premium]]&lt;35000,"Medium","High"))</f>
        <v>Medium</v>
      </c>
      <c r="N1894" s="2">
        <f>YEAR(Sheet1[[#This Row],[policy_start_date]])</f>
        <v>2022</v>
      </c>
      <c r="O1894" s="2" t="str">
        <f>TEXT(Sheet1[[#This Row],[policy_start_date]],"mmm")</f>
        <v>Sep</v>
      </c>
      <c r="P1894" s="2" t="str">
        <f>"Q"&amp;ROUNDUP(MONTH(Sheet1[[#This Row],[policy_start_date]])/3,0)</f>
        <v>Q3</v>
      </c>
      <c r="Q1894" s="2">
        <f ca="1">DATEDIF(Sheet1[[#This Row],[policy_start_date]],TODAY(),"D")</f>
        <v>1424</v>
      </c>
      <c r="R1894" s="2">
        <f>YEAR(Sheet1[[#This Row],[policy_end_date]])</f>
        <v>2024</v>
      </c>
      <c r="S1894" s="2" t="str">
        <f>TEXT(Sheet1[[#This Row],[policy_end_date]],"mmm")</f>
        <v>May</v>
      </c>
      <c r="T1894" s="2" t="str">
        <f>IF(Sheet1[[#This Row],[status]]="Active","Active","Inactive")</f>
        <v>Inactive</v>
      </c>
      <c r="U1894" s="6">
        <f>Sheet1[[#This Row],[coverage_amount]]/Sheet1[[#This Row],[annual_premium]]</f>
        <v>27.16277443906505</v>
      </c>
    </row>
    <row r="1895" spans="1:21" x14ac:dyDescent="0.3">
      <c r="A1895" s="2" t="s">
        <v>3508</v>
      </c>
      <c r="B1895" s="2" t="s">
        <v>294</v>
      </c>
      <c r="C1895" s="2" t="s">
        <v>16</v>
      </c>
      <c r="D1895" s="51">
        <v>387580.4</v>
      </c>
      <c r="E1895" s="51">
        <v>43380.75</v>
      </c>
      <c r="F1895" s="1">
        <v>45235</v>
      </c>
      <c r="G1895" s="1">
        <v>45666</v>
      </c>
      <c r="H1895" s="2" t="s">
        <v>574</v>
      </c>
      <c r="I1895" s="2" t="s">
        <v>29</v>
      </c>
      <c r="J1895">
        <f>Sheet1[[#This Row],[policy_end_date]]-Sheet1[[#This Row],[policy_start_date]]</f>
        <v>431</v>
      </c>
      <c r="K1895" s="5">
        <f>(Sheet1[[#This Row],[policy_end_date]]-Sheet1[[#This Row],[policy_start_date]])/365</f>
        <v>1.1808219178082191</v>
      </c>
      <c r="L1895" s="2" t="str">
        <f>IF(Sheet1[[#This Row],[coverage_amount]]&lt;300000,"Low",IF(Sheet1[[#This Row],[coverage_amount]]&lt;700000,"Medium","High"))</f>
        <v>Medium</v>
      </c>
      <c r="M1895" s="2" t="str">
        <f>IF(Sheet1[[#This Row],[annual_premium]]&lt;15000,"Low",IF(Sheet1[[#This Row],[annual_premium]]&lt;35000,"Medium","High"))</f>
        <v>High</v>
      </c>
      <c r="N1895" s="2">
        <f>YEAR(Sheet1[[#This Row],[policy_start_date]])</f>
        <v>2023</v>
      </c>
      <c r="O1895" s="2" t="str">
        <f>TEXT(Sheet1[[#This Row],[policy_start_date]],"mmm")</f>
        <v>Nov</v>
      </c>
      <c r="P1895" s="2" t="str">
        <f>"Q"&amp;ROUNDUP(MONTH(Sheet1[[#This Row],[policy_start_date]])/3,0)</f>
        <v>Q4</v>
      </c>
      <c r="Q1895" s="2">
        <f ca="1">DATEDIF(Sheet1[[#This Row],[policy_start_date]],TODAY(),"D")</f>
        <v>997</v>
      </c>
      <c r="R1895" s="2">
        <f>YEAR(Sheet1[[#This Row],[policy_end_date]])</f>
        <v>2025</v>
      </c>
      <c r="S1895" s="2" t="str">
        <f>TEXT(Sheet1[[#This Row],[policy_end_date]],"mmm")</f>
        <v>Jan</v>
      </c>
      <c r="T1895" s="2" t="str">
        <f>IF(Sheet1[[#This Row],[status]]="Active","Active","Inactive")</f>
        <v>Inactive</v>
      </c>
      <c r="U1895" s="6">
        <f>Sheet1[[#This Row],[coverage_amount]]/Sheet1[[#This Row],[annual_premium]]</f>
        <v>8.9343867959867005</v>
      </c>
    </row>
    <row r="1896" spans="1:21" x14ac:dyDescent="0.3">
      <c r="A1896" s="2" t="s">
        <v>3509</v>
      </c>
      <c r="B1896" s="2" t="s">
        <v>3510</v>
      </c>
      <c r="C1896" s="2" t="s">
        <v>11</v>
      </c>
      <c r="D1896" s="51">
        <v>330734.03000000003</v>
      </c>
      <c r="E1896" s="51">
        <v>32115.759999999998</v>
      </c>
      <c r="F1896" s="1">
        <v>44605</v>
      </c>
      <c r="G1896" s="1">
        <v>45640</v>
      </c>
      <c r="H1896" s="2" t="s">
        <v>321</v>
      </c>
      <c r="I1896" s="2" t="s">
        <v>13</v>
      </c>
      <c r="J1896">
        <f>Sheet1[[#This Row],[policy_end_date]]-Sheet1[[#This Row],[policy_start_date]]</f>
        <v>1035</v>
      </c>
      <c r="K1896" s="5">
        <f>(Sheet1[[#This Row],[policy_end_date]]-Sheet1[[#This Row],[policy_start_date]])/365</f>
        <v>2.8356164383561642</v>
      </c>
      <c r="L1896" s="2" t="str">
        <f>IF(Sheet1[[#This Row],[coverage_amount]]&lt;300000,"Low",IF(Sheet1[[#This Row],[coverage_amount]]&lt;700000,"Medium","High"))</f>
        <v>Medium</v>
      </c>
      <c r="M1896" s="2" t="str">
        <f>IF(Sheet1[[#This Row],[annual_premium]]&lt;15000,"Low",IF(Sheet1[[#This Row],[annual_premium]]&lt;35000,"Medium","High"))</f>
        <v>Medium</v>
      </c>
      <c r="N1896" s="2">
        <f>YEAR(Sheet1[[#This Row],[policy_start_date]])</f>
        <v>2022</v>
      </c>
      <c r="O1896" s="2" t="str">
        <f>TEXT(Sheet1[[#This Row],[policy_start_date]],"mmm")</f>
        <v>Feb</v>
      </c>
      <c r="P1896" s="2" t="str">
        <f>"Q"&amp;ROUNDUP(MONTH(Sheet1[[#This Row],[policy_start_date]])/3,0)</f>
        <v>Q1</v>
      </c>
      <c r="Q1896" s="2">
        <f ca="1">DATEDIF(Sheet1[[#This Row],[policy_start_date]],TODAY(),"D")</f>
        <v>1627</v>
      </c>
      <c r="R1896" s="2">
        <f>YEAR(Sheet1[[#This Row],[policy_end_date]])</f>
        <v>2024</v>
      </c>
      <c r="S1896" s="2" t="str">
        <f>TEXT(Sheet1[[#This Row],[policy_end_date]],"mmm")</f>
        <v>Dec</v>
      </c>
      <c r="T1896" s="2" t="str">
        <f>IF(Sheet1[[#This Row],[status]]="Active","Active","Inactive")</f>
        <v>Active</v>
      </c>
      <c r="U1896" s="6">
        <f>Sheet1[[#This Row],[coverage_amount]]/Sheet1[[#This Row],[annual_premium]]</f>
        <v>10.298184754151857</v>
      </c>
    </row>
    <row r="1897" spans="1:21" x14ac:dyDescent="0.3">
      <c r="A1897" s="2" t="s">
        <v>3511</v>
      </c>
      <c r="B1897" s="2" t="s">
        <v>1724</v>
      </c>
      <c r="C1897" s="2" t="s">
        <v>27</v>
      </c>
      <c r="D1897" s="51">
        <v>482804.34</v>
      </c>
      <c r="E1897" s="51">
        <v>41466.54</v>
      </c>
      <c r="F1897" s="1">
        <v>44773</v>
      </c>
      <c r="G1897" s="1">
        <v>44842</v>
      </c>
      <c r="H1897" s="2" t="s">
        <v>269</v>
      </c>
      <c r="I1897" s="2" t="s">
        <v>29</v>
      </c>
      <c r="J1897">
        <f>Sheet1[[#This Row],[policy_end_date]]-Sheet1[[#This Row],[policy_start_date]]</f>
        <v>69</v>
      </c>
      <c r="K1897" s="5">
        <f>(Sheet1[[#This Row],[policy_end_date]]-Sheet1[[#This Row],[policy_start_date]])/365</f>
        <v>0.18904109589041096</v>
      </c>
      <c r="L1897" s="2" t="str">
        <f>IF(Sheet1[[#This Row],[coverage_amount]]&lt;300000,"Low",IF(Sheet1[[#This Row],[coverage_amount]]&lt;700000,"Medium","High"))</f>
        <v>Medium</v>
      </c>
      <c r="M1897" s="2" t="str">
        <f>IF(Sheet1[[#This Row],[annual_premium]]&lt;15000,"Low",IF(Sheet1[[#This Row],[annual_premium]]&lt;35000,"Medium","High"))</f>
        <v>High</v>
      </c>
      <c r="N1897" s="2">
        <f>YEAR(Sheet1[[#This Row],[policy_start_date]])</f>
        <v>2022</v>
      </c>
      <c r="O1897" s="2" t="str">
        <f>TEXT(Sheet1[[#This Row],[policy_start_date]],"mmm")</f>
        <v>Jul</v>
      </c>
      <c r="P1897" s="2" t="str">
        <f>"Q"&amp;ROUNDUP(MONTH(Sheet1[[#This Row],[policy_start_date]])/3,0)</f>
        <v>Q3</v>
      </c>
      <c r="Q1897" s="2">
        <f ca="1">DATEDIF(Sheet1[[#This Row],[policy_start_date]],TODAY(),"D")</f>
        <v>1459</v>
      </c>
      <c r="R1897" s="2">
        <f>YEAR(Sheet1[[#This Row],[policy_end_date]])</f>
        <v>2022</v>
      </c>
      <c r="S1897" s="2" t="str">
        <f>TEXT(Sheet1[[#This Row],[policy_end_date]],"mmm")</f>
        <v>Oct</v>
      </c>
      <c r="T1897" s="2" t="str">
        <f>IF(Sheet1[[#This Row],[status]]="Active","Active","Inactive")</f>
        <v>Inactive</v>
      </c>
      <c r="U1897" s="6">
        <f>Sheet1[[#This Row],[coverage_amount]]/Sheet1[[#This Row],[annual_premium]]</f>
        <v>11.643227045227309</v>
      </c>
    </row>
    <row r="1898" spans="1:21" x14ac:dyDescent="0.3">
      <c r="A1898" s="2" t="s">
        <v>3512</v>
      </c>
      <c r="B1898" s="2" t="s">
        <v>3513</v>
      </c>
      <c r="C1898" s="2" t="s">
        <v>35</v>
      </c>
      <c r="D1898" s="51">
        <v>751969.72</v>
      </c>
      <c r="E1898" s="51">
        <v>11033.66</v>
      </c>
      <c r="F1898" s="1">
        <v>44798</v>
      </c>
      <c r="G1898" s="1">
        <v>44845</v>
      </c>
      <c r="H1898" s="2" t="s">
        <v>886</v>
      </c>
      <c r="I1898" s="2" t="s">
        <v>29</v>
      </c>
      <c r="J1898">
        <f>Sheet1[[#This Row],[policy_end_date]]-Sheet1[[#This Row],[policy_start_date]]</f>
        <v>47</v>
      </c>
      <c r="K1898" s="5">
        <f>(Sheet1[[#This Row],[policy_end_date]]-Sheet1[[#This Row],[policy_start_date]])/365</f>
        <v>0.12876712328767123</v>
      </c>
      <c r="L1898" s="2" t="str">
        <f>IF(Sheet1[[#This Row],[coverage_amount]]&lt;300000,"Low",IF(Sheet1[[#This Row],[coverage_amount]]&lt;700000,"Medium","High"))</f>
        <v>High</v>
      </c>
      <c r="M1898" s="2" t="str">
        <f>IF(Sheet1[[#This Row],[annual_premium]]&lt;15000,"Low",IF(Sheet1[[#This Row],[annual_premium]]&lt;35000,"Medium","High"))</f>
        <v>Low</v>
      </c>
      <c r="N1898" s="2">
        <f>YEAR(Sheet1[[#This Row],[policy_start_date]])</f>
        <v>2022</v>
      </c>
      <c r="O1898" s="2" t="str">
        <f>TEXT(Sheet1[[#This Row],[policy_start_date]],"mmm")</f>
        <v>Aug</v>
      </c>
      <c r="P1898" s="2" t="str">
        <f>"Q"&amp;ROUNDUP(MONTH(Sheet1[[#This Row],[policy_start_date]])/3,0)</f>
        <v>Q3</v>
      </c>
      <c r="Q1898" s="2">
        <f ca="1">DATEDIF(Sheet1[[#This Row],[policy_start_date]],TODAY(),"D")</f>
        <v>1434</v>
      </c>
      <c r="R1898" s="2">
        <f>YEAR(Sheet1[[#This Row],[policy_end_date]])</f>
        <v>2022</v>
      </c>
      <c r="S1898" s="2" t="str">
        <f>TEXT(Sheet1[[#This Row],[policy_end_date]],"mmm")</f>
        <v>Oct</v>
      </c>
      <c r="T1898" s="2" t="str">
        <f>IF(Sheet1[[#This Row],[status]]="Active","Active","Inactive")</f>
        <v>Inactive</v>
      </c>
      <c r="U1898" s="6">
        <f>Sheet1[[#This Row],[coverage_amount]]/Sheet1[[#This Row],[annual_premium]]</f>
        <v>68.152337483663629</v>
      </c>
    </row>
    <row r="1899" spans="1:21" x14ac:dyDescent="0.3">
      <c r="A1899" s="2" t="s">
        <v>3514</v>
      </c>
      <c r="B1899" s="2" t="s">
        <v>3515</v>
      </c>
      <c r="C1899" s="2" t="s">
        <v>39</v>
      </c>
      <c r="D1899" s="51">
        <v>397742.65</v>
      </c>
      <c r="E1899" s="51">
        <v>23472.31</v>
      </c>
      <c r="F1899" s="1">
        <v>44945</v>
      </c>
      <c r="G1899" s="1">
        <v>45295</v>
      </c>
      <c r="H1899" s="2" t="s">
        <v>620</v>
      </c>
      <c r="I1899" s="2" t="s">
        <v>13</v>
      </c>
      <c r="J1899">
        <f>Sheet1[[#This Row],[policy_end_date]]-Sheet1[[#This Row],[policy_start_date]]</f>
        <v>350</v>
      </c>
      <c r="K1899" s="5">
        <f>(Sheet1[[#This Row],[policy_end_date]]-Sheet1[[#This Row],[policy_start_date]])/365</f>
        <v>0.95890410958904104</v>
      </c>
      <c r="L1899" s="2" t="str">
        <f>IF(Sheet1[[#This Row],[coverage_amount]]&lt;300000,"Low",IF(Sheet1[[#This Row],[coverage_amount]]&lt;700000,"Medium","High"))</f>
        <v>Medium</v>
      </c>
      <c r="M1899" s="2" t="str">
        <f>IF(Sheet1[[#This Row],[annual_premium]]&lt;15000,"Low",IF(Sheet1[[#This Row],[annual_premium]]&lt;35000,"Medium","High"))</f>
        <v>Medium</v>
      </c>
      <c r="N1899" s="2">
        <f>YEAR(Sheet1[[#This Row],[policy_start_date]])</f>
        <v>2023</v>
      </c>
      <c r="O1899" s="2" t="str">
        <f>TEXT(Sheet1[[#This Row],[policy_start_date]],"mmm")</f>
        <v>Jan</v>
      </c>
      <c r="P1899" s="2" t="str">
        <f>"Q"&amp;ROUNDUP(MONTH(Sheet1[[#This Row],[policy_start_date]])/3,0)</f>
        <v>Q1</v>
      </c>
      <c r="Q1899" s="2">
        <f ca="1">DATEDIF(Sheet1[[#This Row],[policy_start_date]],TODAY(),"D")</f>
        <v>1287</v>
      </c>
      <c r="R1899" s="2">
        <f>YEAR(Sheet1[[#This Row],[policy_end_date]])</f>
        <v>2024</v>
      </c>
      <c r="S1899" s="2" t="str">
        <f>TEXT(Sheet1[[#This Row],[policy_end_date]],"mmm")</f>
        <v>Jan</v>
      </c>
      <c r="T1899" s="2" t="str">
        <f>IF(Sheet1[[#This Row],[status]]="Active","Active","Inactive")</f>
        <v>Active</v>
      </c>
      <c r="U1899" s="6">
        <f>Sheet1[[#This Row],[coverage_amount]]/Sheet1[[#This Row],[annual_premium]]</f>
        <v>16.945185625104646</v>
      </c>
    </row>
    <row r="1900" spans="1:21" x14ac:dyDescent="0.3">
      <c r="A1900" s="2" t="s">
        <v>3516</v>
      </c>
      <c r="B1900" s="2" t="s">
        <v>3517</v>
      </c>
      <c r="C1900" s="2" t="s">
        <v>35</v>
      </c>
      <c r="D1900" s="51">
        <v>907814.92</v>
      </c>
      <c r="E1900" s="51">
        <v>47138.17</v>
      </c>
      <c r="F1900" s="1">
        <v>44038</v>
      </c>
      <c r="G1900" s="1">
        <v>44585</v>
      </c>
      <c r="H1900" s="2" t="s">
        <v>1140</v>
      </c>
      <c r="I1900" s="2" t="s">
        <v>18</v>
      </c>
      <c r="J1900">
        <f>Sheet1[[#This Row],[policy_end_date]]-Sheet1[[#This Row],[policy_start_date]]</f>
        <v>547</v>
      </c>
      <c r="K1900" s="5">
        <f>(Sheet1[[#This Row],[policy_end_date]]-Sheet1[[#This Row],[policy_start_date]])/365</f>
        <v>1.4986301369863013</v>
      </c>
      <c r="L1900" s="2" t="str">
        <f>IF(Sheet1[[#This Row],[coverage_amount]]&lt;300000,"Low",IF(Sheet1[[#This Row],[coverage_amount]]&lt;700000,"Medium","High"))</f>
        <v>High</v>
      </c>
      <c r="M1900" s="2" t="str">
        <f>IF(Sheet1[[#This Row],[annual_premium]]&lt;15000,"Low",IF(Sheet1[[#This Row],[annual_premium]]&lt;35000,"Medium","High"))</f>
        <v>High</v>
      </c>
      <c r="N1900" s="2">
        <f>YEAR(Sheet1[[#This Row],[policy_start_date]])</f>
        <v>2020</v>
      </c>
      <c r="O1900" s="2" t="str">
        <f>TEXT(Sheet1[[#This Row],[policy_start_date]],"mmm")</f>
        <v>Jul</v>
      </c>
      <c r="P1900" s="2" t="str">
        <f>"Q"&amp;ROUNDUP(MONTH(Sheet1[[#This Row],[policy_start_date]])/3,0)</f>
        <v>Q3</v>
      </c>
      <c r="Q1900" s="2">
        <f ca="1">DATEDIF(Sheet1[[#This Row],[policy_start_date]],TODAY(),"D")</f>
        <v>2194</v>
      </c>
      <c r="R1900" s="2">
        <f>YEAR(Sheet1[[#This Row],[policy_end_date]])</f>
        <v>2022</v>
      </c>
      <c r="S1900" s="2" t="str">
        <f>TEXT(Sheet1[[#This Row],[policy_end_date]],"mmm")</f>
        <v>Jan</v>
      </c>
      <c r="T1900" s="2" t="str">
        <f>IF(Sheet1[[#This Row],[status]]="Active","Active","Inactive")</f>
        <v>Inactive</v>
      </c>
      <c r="U1900" s="6">
        <f>Sheet1[[#This Row],[coverage_amount]]/Sheet1[[#This Row],[annual_premium]]</f>
        <v>19.258594892419456</v>
      </c>
    </row>
    <row r="1901" spans="1:21" x14ac:dyDescent="0.3">
      <c r="A1901" s="2" t="s">
        <v>3518</v>
      </c>
      <c r="B1901" s="2" t="s">
        <v>3519</v>
      </c>
      <c r="C1901" s="2" t="s">
        <v>39</v>
      </c>
      <c r="D1901" s="51">
        <v>481177.47</v>
      </c>
      <c r="E1901" s="51">
        <v>4557.42</v>
      </c>
      <c r="F1901" s="1">
        <v>45209</v>
      </c>
      <c r="G1901" s="1">
        <v>45347</v>
      </c>
      <c r="H1901" s="2" t="s">
        <v>1140</v>
      </c>
      <c r="I1901" s="2" t="s">
        <v>18</v>
      </c>
      <c r="J1901">
        <f>Sheet1[[#This Row],[policy_end_date]]-Sheet1[[#This Row],[policy_start_date]]</f>
        <v>138</v>
      </c>
      <c r="K1901" s="5">
        <f>(Sheet1[[#This Row],[policy_end_date]]-Sheet1[[#This Row],[policy_start_date]])/365</f>
        <v>0.37808219178082192</v>
      </c>
      <c r="L1901" s="2" t="str">
        <f>IF(Sheet1[[#This Row],[coverage_amount]]&lt;300000,"Low",IF(Sheet1[[#This Row],[coverage_amount]]&lt;700000,"Medium","High"))</f>
        <v>Medium</v>
      </c>
      <c r="M1901" s="2" t="str">
        <f>IF(Sheet1[[#This Row],[annual_premium]]&lt;15000,"Low",IF(Sheet1[[#This Row],[annual_premium]]&lt;35000,"Medium","High"))</f>
        <v>Low</v>
      </c>
      <c r="N1901" s="2">
        <f>YEAR(Sheet1[[#This Row],[policy_start_date]])</f>
        <v>2023</v>
      </c>
      <c r="O1901" s="2" t="str">
        <f>TEXT(Sheet1[[#This Row],[policy_start_date]],"mmm")</f>
        <v>Oct</v>
      </c>
      <c r="P1901" s="2" t="str">
        <f>"Q"&amp;ROUNDUP(MONTH(Sheet1[[#This Row],[policy_start_date]])/3,0)</f>
        <v>Q4</v>
      </c>
      <c r="Q1901" s="2">
        <f ca="1">DATEDIF(Sheet1[[#This Row],[policy_start_date]],TODAY(),"D")</f>
        <v>1023</v>
      </c>
      <c r="R1901" s="2">
        <f>YEAR(Sheet1[[#This Row],[policy_end_date]])</f>
        <v>2024</v>
      </c>
      <c r="S1901" s="2" t="str">
        <f>TEXT(Sheet1[[#This Row],[policy_end_date]],"mmm")</f>
        <v>Feb</v>
      </c>
      <c r="T1901" s="2" t="str">
        <f>IF(Sheet1[[#This Row],[status]]="Active","Active","Inactive")</f>
        <v>Inactive</v>
      </c>
      <c r="U1901" s="6">
        <f>Sheet1[[#This Row],[coverage_amount]]/Sheet1[[#This Row],[annual_premium]]</f>
        <v>105.58111168160933</v>
      </c>
    </row>
    <row r="1902" spans="1:21" x14ac:dyDescent="0.3">
      <c r="A1902" s="2" t="s">
        <v>3520</v>
      </c>
      <c r="B1902" s="2" t="s">
        <v>3321</v>
      </c>
      <c r="C1902" s="2" t="s">
        <v>16</v>
      </c>
      <c r="D1902" s="51">
        <v>207465.57</v>
      </c>
      <c r="E1902" s="51">
        <v>24270.26</v>
      </c>
      <c r="F1902" s="1">
        <v>44624</v>
      </c>
      <c r="G1902" s="1">
        <v>45171</v>
      </c>
      <c r="H1902" s="2" t="s">
        <v>605</v>
      </c>
      <c r="I1902" s="2" t="s">
        <v>18</v>
      </c>
      <c r="J1902">
        <f>Sheet1[[#This Row],[policy_end_date]]-Sheet1[[#This Row],[policy_start_date]]</f>
        <v>547</v>
      </c>
      <c r="K1902" s="5">
        <f>(Sheet1[[#This Row],[policy_end_date]]-Sheet1[[#This Row],[policy_start_date]])/365</f>
        <v>1.4986301369863013</v>
      </c>
      <c r="L1902" s="2" t="str">
        <f>IF(Sheet1[[#This Row],[coverage_amount]]&lt;300000,"Low",IF(Sheet1[[#This Row],[coverage_amount]]&lt;700000,"Medium","High"))</f>
        <v>Low</v>
      </c>
      <c r="M1902" s="2" t="str">
        <f>IF(Sheet1[[#This Row],[annual_premium]]&lt;15000,"Low",IF(Sheet1[[#This Row],[annual_premium]]&lt;35000,"Medium","High"))</f>
        <v>Medium</v>
      </c>
      <c r="N1902" s="2">
        <f>YEAR(Sheet1[[#This Row],[policy_start_date]])</f>
        <v>2022</v>
      </c>
      <c r="O1902" s="2" t="str">
        <f>TEXT(Sheet1[[#This Row],[policy_start_date]],"mmm")</f>
        <v>Mar</v>
      </c>
      <c r="P1902" s="2" t="str">
        <f>"Q"&amp;ROUNDUP(MONTH(Sheet1[[#This Row],[policy_start_date]])/3,0)</f>
        <v>Q1</v>
      </c>
      <c r="Q1902" s="2">
        <f ca="1">DATEDIF(Sheet1[[#This Row],[policy_start_date]],TODAY(),"D")</f>
        <v>1608</v>
      </c>
      <c r="R1902" s="2">
        <f>YEAR(Sheet1[[#This Row],[policy_end_date]])</f>
        <v>2023</v>
      </c>
      <c r="S1902" s="2" t="str">
        <f>TEXT(Sheet1[[#This Row],[policy_end_date]],"mmm")</f>
        <v>Sep</v>
      </c>
      <c r="T1902" s="2" t="str">
        <f>IF(Sheet1[[#This Row],[status]]="Active","Active","Inactive")</f>
        <v>Inactive</v>
      </c>
      <c r="U1902" s="6">
        <f>Sheet1[[#This Row],[coverage_amount]]/Sheet1[[#This Row],[annual_premium]]</f>
        <v>8.5481395749365685</v>
      </c>
    </row>
    <row r="1903" spans="1:21" x14ac:dyDescent="0.3">
      <c r="A1903" s="2" t="s">
        <v>3521</v>
      </c>
      <c r="B1903" s="2" t="s">
        <v>3522</v>
      </c>
      <c r="C1903" s="2" t="s">
        <v>35</v>
      </c>
      <c r="D1903" s="51">
        <v>902673.01</v>
      </c>
      <c r="E1903" s="51">
        <v>21615.34</v>
      </c>
      <c r="F1903" s="1">
        <v>45324</v>
      </c>
      <c r="G1903" s="1">
        <v>45554</v>
      </c>
      <c r="H1903" s="2" t="s">
        <v>245</v>
      </c>
      <c r="I1903" s="2" t="s">
        <v>13</v>
      </c>
      <c r="J1903">
        <f>Sheet1[[#This Row],[policy_end_date]]-Sheet1[[#This Row],[policy_start_date]]</f>
        <v>230</v>
      </c>
      <c r="K1903" s="5">
        <f>(Sheet1[[#This Row],[policy_end_date]]-Sheet1[[#This Row],[policy_start_date]])/365</f>
        <v>0.63013698630136983</v>
      </c>
      <c r="L1903" s="2" t="str">
        <f>IF(Sheet1[[#This Row],[coverage_amount]]&lt;300000,"Low",IF(Sheet1[[#This Row],[coverage_amount]]&lt;700000,"Medium","High"))</f>
        <v>High</v>
      </c>
      <c r="M1903" s="2" t="str">
        <f>IF(Sheet1[[#This Row],[annual_premium]]&lt;15000,"Low",IF(Sheet1[[#This Row],[annual_premium]]&lt;35000,"Medium","High"))</f>
        <v>Medium</v>
      </c>
      <c r="N1903" s="2">
        <f>YEAR(Sheet1[[#This Row],[policy_start_date]])</f>
        <v>2024</v>
      </c>
      <c r="O1903" s="2" t="str">
        <f>TEXT(Sheet1[[#This Row],[policy_start_date]],"mmm")</f>
        <v>Feb</v>
      </c>
      <c r="P1903" s="2" t="str">
        <f>"Q"&amp;ROUNDUP(MONTH(Sheet1[[#This Row],[policy_start_date]])/3,0)</f>
        <v>Q1</v>
      </c>
      <c r="Q1903" s="2">
        <f ca="1">DATEDIF(Sheet1[[#This Row],[policy_start_date]],TODAY(),"D")</f>
        <v>908</v>
      </c>
      <c r="R1903" s="2">
        <f>YEAR(Sheet1[[#This Row],[policy_end_date]])</f>
        <v>2024</v>
      </c>
      <c r="S1903" s="2" t="str">
        <f>TEXT(Sheet1[[#This Row],[policy_end_date]],"mmm")</f>
        <v>Sep</v>
      </c>
      <c r="T1903" s="2" t="str">
        <f>IF(Sheet1[[#This Row],[status]]="Active","Active","Inactive")</f>
        <v>Active</v>
      </c>
      <c r="U1903" s="6">
        <f>Sheet1[[#This Row],[coverage_amount]]/Sheet1[[#This Row],[annual_premium]]</f>
        <v>41.760759257083166</v>
      </c>
    </row>
    <row r="1904" spans="1:21" x14ac:dyDescent="0.3">
      <c r="A1904" s="2" t="s">
        <v>3523</v>
      </c>
      <c r="B1904" s="2" t="s">
        <v>1024</v>
      </c>
      <c r="C1904" s="2" t="s">
        <v>16</v>
      </c>
      <c r="D1904" s="51">
        <v>459773.14</v>
      </c>
      <c r="E1904" s="51">
        <v>13827.31</v>
      </c>
      <c r="F1904" s="1">
        <v>44530</v>
      </c>
      <c r="G1904" s="1">
        <v>45844</v>
      </c>
      <c r="H1904" s="2" t="s">
        <v>801</v>
      </c>
      <c r="I1904" s="2" t="s">
        <v>13</v>
      </c>
      <c r="J1904">
        <f>Sheet1[[#This Row],[policy_end_date]]-Sheet1[[#This Row],[policy_start_date]]</f>
        <v>1314</v>
      </c>
      <c r="K1904" s="5">
        <f>(Sheet1[[#This Row],[policy_end_date]]-Sheet1[[#This Row],[policy_start_date]])/365</f>
        <v>3.6</v>
      </c>
      <c r="L1904" s="2" t="str">
        <f>IF(Sheet1[[#This Row],[coverage_amount]]&lt;300000,"Low",IF(Sheet1[[#This Row],[coverage_amount]]&lt;700000,"Medium","High"))</f>
        <v>Medium</v>
      </c>
      <c r="M1904" s="2" t="str">
        <f>IF(Sheet1[[#This Row],[annual_premium]]&lt;15000,"Low",IF(Sheet1[[#This Row],[annual_premium]]&lt;35000,"Medium","High"))</f>
        <v>Low</v>
      </c>
      <c r="N1904" s="2">
        <f>YEAR(Sheet1[[#This Row],[policy_start_date]])</f>
        <v>2021</v>
      </c>
      <c r="O1904" s="2" t="str">
        <f>TEXT(Sheet1[[#This Row],[policy_start_date]],"mmm")</f>
        <v>Nov</v>
      </c>
      <c r="P1904" s="2" t="str">
        <f>"Q"&amp;ROUNDUP(MONTH(Sheet1[[#This Row],[policy_start_date]])/3,0)</f>
        <v>Q4</v>
      </c>
      <c r="Q1904" s="2">
        <f ca="1">DATEDIF(Sheet1[[#This Row],[policy_start_date]],TODAY(),"D")</f>
        <v>1702</v>
      </c>
      <c r="R1904" s="2">
        <f>YEAR(Sheet1[[#This Row],[policy_end_date]])</f>
        <v>2025</v>
      </c>
      <c r="S1904" s="2" t="str">
        <f>TEXT(Sheet1[[#This Row],[policy_end_date]],"mmm")</f>
        <v>Jul</v>
      </c>
      <c r="T1904" s="2" t="str">
        <f>IF(Sheet1[[#This Row],[status]]="Active","Active","Inactive")</f>
        <v>Active</v>
      </c>
      <c r="U1904" s="6">
        <f>Sheet1[[#This Row],[coverage_amount]]/Sheet1[[#This Row],[annual_premium]]</f>
        <v>33.251090776152417</v>
      </c>
    </row>
    <row r="1905" spans="1:21" x14ac:dyDescent="0.3">
      <c r="A1905" s="2" t="s">
        <v>3524</v>
      </c>
      <c r="B1905" s="2" t="s">
        <v>548</v>
      </c>
      <c r="C1905" s="2" t="s">
        <v>39</v>
      </c>
      <c r="D1905" s="51">
        <v>901146.24</v>
      </c>
      <c r="E1905" s="51">
        <v>33588.54</v>
      </c>
      <c r="F1905" s="1">
        <v>45031</v>
      </c>
      <c r="G1905" s="1">
        <v>45613</v>
      </c>
      <c r="H1905" s="2" t="s">
        <v>564</v>
      </c>
      <c r="I1905" s="2" t="s">
        <v>18</v>
      </c>
      <c r="J1905">
        <f>Sheet1[[#This Row],[policy_end_date]]-Sheet1[[#This Row],[policy_start_date]]</f>
        <v>582</v>
      </c>
      <c r="K1905" s="5">
        <f>(Sheet1[[#This Row],[policy_end_date]]-Sheet1[[#This Row],[policy_start_date]])/365</f>
        <v>1.5945205479452054</v>
      </c>
      <c r="L1905" s="2" t="str">
        <f>IF(Sheet1[[#This Row],[coverage_amount]]&lt;300000,"Low",IF(Sheet1[[#This Row],[coverage_amount]]&lt;700000,"Medium","High"))</f>
        <v>High</v>
      </c>
      <c r="M1905" s="2" t="str">
        <f>IF(Sheet1[[#This Row],[annual_premium]]&lt;15000,"Low",IF(Sheet1[[#This Row],[annual_premium]]&lt;35000,"Medium","High"))</f>
        <v>Medium</v>
      </c>
      <c r="N1905" s="2">
        <f>YEAR(Sheet1[[#This Row],[policy_start_date]])</f>
        <v>2023</v>
      </c>
      <c r="O1905" s="2" t="str">
        <f>TEXT(Sheet1[[#This Row],[policy_start_date]],"mmm")</f>
        <v>Apr</v>
      </c>
      <c r="P1905" s="2" t="str">
        <f>"Q"&amp;ROUNDUP(MONTH(Sheet1[[#This Row],[policy_start_date]])/3,0)</f>
        <v>Q2</v>
      </c>
      <c r="Q1905" s="2">
        <f ca="1">DATEDIF(Sheet1[[#This Row],[policy_start_date]],TODAY(),"D")</f>
        <v>1201</v>
      </c>
      <c r="R1905" s="2">
        <f>YEAR(Sheet1[[#This Row],[policy_end_date]])</f>
        <v>2024</v>
      </c>
      <c r="S1905" s="2" t="str">
        <f>TEXT(Sheet1[[#This Row],[policy_end_date]],"mmm")</f>
        <v>Nov</v>
      </c>
      <c r="T1905" s="2" t="str">
        <f>IF(Sheet1[[#This Row],[status]]="Active","Active","Inactive")</f>
        <v>Inactive</v>
      </c>
      <c r="U1905" s="6">
        <f>Sheet1[[#This Row],[coverage_amount]]/Sheet1[[#This Row],[annual_premium]]</f>
        <v>26.828979169681087</v>
      </c>
    </row>
    <row r="1906" spans="1:21" x14ac:dyDescent="0.3">
      <c r="A1906" s="2" t="s">
        <v>3525</v>
      </c>
      <c r="B1906" s="2" t="s">
        <v>3349</v>
      </c>
      <c r="C1906" s="2" t="s">
        <v>35</v>
      </c>
      <c r="D1906" s="51">
        <v>745838.31</v>
      </c>
      <c r="E1906" s="51">
        <v>4274.24</v>
      </c>
      <c r="F1906" s="1">
        <v>45467</v>
      </c>
      <c r="G1906" s="1">
        <v>45685</v>
      </c>
      <c r="H1906" s="2" t="s">
        <v>451</v>
      </c>
      <c r="I1906" s="2" t="s">
        <v>29</v>
      </c>
      <c r="J1906">
        <f>Sheet1[[#This Row],[policy_end_date]]-Sheet1[[#This Row],[policy_start_date]]</f>
        <v>218</v>
      </c>
      <c r="K1906" s="5">
        <f>(Sheet1[[#This Row],[policy_end_date]]-Sheet1[[#This Row],[policy_start_date]])/365</f>
        <v>0.59726027397260273</v>
      </c>
      <c r="L1906" s="2" t="str">
        <f>IF(Sheet1[[#This Row],[coverage_amount]]&lt;300000,"Low",IF(Sheet1[[#This Row],[coverage_amount]]&lt;700000,"Medium","High"))</f>
        <v>High</v>
      </c>
      <c r="M1906" s="2" t="str">
        <f>IF(Sheet1[[#This Row],[annual_premium]]&lt;15000,"Low",IF(Sheet1[[#This Row],[annual_premium]]&lt;35000,"Medium","High"))</f>
        <v>Low</v>
      </c>
      <c r="N1906" s="2">
        <f>YEAR(Sheet1[[#This Row],[policy_start_date]])</f>
        <v>2024</v>
      </c>
      <c r="O1906" s="2" t="str">
        <f>TEXT(Sheet1[[#This Row],[policy_start_date]],"mmm")</f>
        <v>Jun</v>
      </c>
      <c r="P1906" s="2" t="str">
        <f>"Q"&amp;ROUNDUP(MONTH(Sheet1[[#This Row],[policy_start_date]])/3,0)</f>
        <v>Q2</v>
      </c>
      <c r="Q1906" s="2">
        <f ca="1">DATEDIF(Sheet1[[#This Row],[policy_start_date]],TODAY(),"D")</f>
        <v>765</v>
      </c>
      <c r="R1906" s="2">
        <f>YEAR(Sheet1[[#This Row],[policy_end_date]])</f>
        <v>2025</v>
      </c>
      <c r="S1906" s="2" t="str">
        <f>TEXT(Sheet1[[#This Row],[policy_end_date]],"mmm")</f>
        <v>Jan</v>
      </c>
      <c r="T1906" s="2" t="str">
        <f>IF(Sheet1[[#This Row],[status]]="Active","Active","Inactive")</f>
        <v>Inactive</v>
      </c>
      <c r="U1906" s="6">
        <f>Sheet1[[#This Row],[coverage_amount]]/Sheet1[[#This Row],[annual_premium]]</f>
        <v>174.49612328741486</v>
      </c>
    </row>
    <row r="1907" spans="1:21" x14ac:dyDescent="0.3">
      <c r="A1907" s="2" t="s">
        <v>3526</v>
      </c>
      <c r="B1907" s="2" t="s">
        <v>3239</v>
      </c>
      <c r="C1907" s="2" t="s">
        <v>11</v>
      </c>
      <c r="D1907" s="51">
        <v>952943.11</v>
      </c>
      <c r="E1907" s="51">
        <v>5898.33</v>
      </c>
      <c r="F1907" s="1">
        <v>44634</v>
      </c>
      <c r="G1907" s="1">
        <v>45252</v>
      </c>
      <c r="H1907" s="2" t="s">
        <v>594</v>
      </c>
      <c r="I1907" s="2" t="s">
        <v>18</v>
      </c>
      <c r="J1907">
        <f>Sheet1[[#This Row],[policy_end_date]]-Sheet1[[#This Row],[policy_start_date]]</f>
        <v>618</v>
      </c>
      <c r="K1907" s="5">
        <f>(Sheet1[[#This Row],[policy_end_date]]-Sheet1[[#This Row],[policy_start_date]])/365</f>
        <v>1.6931506849315068</v>
      </c>
      <c r="L1907" s="2" t="str">
        <f>IF(Sheet1[[#This Row],[coverage_amount]]&lt;300000,"Low",IF(Sheet1[[#This Row],[coverage_amount]]&lt;700000,"Medium","High"))</f>
        <v>High</v>
      </c>
      <c r="M1907" s="2" t="str">
        <f>IF(Sheet1[[#This Row],[annual_premium]]&lt;15000,"Low",IF(Sheet1[[#This Row],[annual_premium]]&lt;35000,"Medium","High"))</f>
        <v>Low</v>
      </c>
      <c r="N1907" s="2">
        <f>YEAR(Sheet1[[#This Row],[policy_start_date]])</f>
        <v>2022</v>
      </c>
      <c r="O1907" s="2" t="str">
        <f>TEXT(Sheet1[[#This Row],[policy_start_date]],"mmm")</f>
        <v>Mar</v>
      </c>
      <c r="P1907" s="2" t="str">
        <f>"Q"&amp;ROUNDUP(MONTH(Sheet1[[#This Row],[policy_start_date]])/3,0)</f>
        <v>Q1</v>
      </c>
      <c r="Q1907" s="2">
        <f ca="1">DATEDIF(Sheet1[[#This Row],[policy_start_date]],TODAY(),"D")</f>
        <v>1598</v>
      </c>
      <c r="R1907" s="2">
        <f>YEAR(Sheet1[[#This Row],[policy_end_date]])</f>
        <v>2023</v>
      </c>
      <c r="S1907" s="2" t="str">
        <f>TEXT(Sheet1[[#This Row],[policy_end_date]],"mmm")</f>
        <v>Nov</v>
      </c>
      <c r="T1907" s="2" t="str">
        <f>IF(Sheet1[[#This Row],[status]]="Active","Active","Inactive")</f>
        <v>Inactive</v>
      </c>
      <c r="U1907" s="6">
        <f>Sheet1[[#This Row],[coverage_amount]]/Sheet1[[#This Row],[annual_premium]]</f>
        <v>161.56151147867277</v>
      </c>
    </row>
    <row r="1908" spans="1:21" x14ac:dyDescent="0.3">
      <c r="A1908" s="2" t="s">
        <v>3527</v>
      </c>
      <c r="B1908" s="2" t="s">
        <v>3528</v>
      </c>
      <c r="C1908" s="2" t="s">
        <v>27</v>
      </c>
      <c r="D1908" s="51">
        <v>121416.18</v>
      </c>
      <c r="E1908" s="51">
        <v>21866.75</v>
      </c>
      <c r="F1908" s="1">
        <v>45390</v>
      </c>
      <c r="G1908" s="1">
        <v>45423</v>
      </c>
      <c r="H1908" s="2" t="s">
        <v>1704</v>
      </c>
      <c r="I1908" s="2" t="s">
        <v>13</v>
      </c>
      <c r="J1908">
        <f>Sheet1[[#This Row],[policy_end_date]]-Sheet1[[#This Row],[policy_start_date]]</f>
        <v>33</v>
      </c>
      <c r="K1908" s="5">
        <f>(Sheet1[[#This Row],[policy_end_date]]-Sheet1[[#This Row],[policy_start_date]])/365</f>
        <v>9.0410958904109592E-2</v>
      </c>
      <c r="L1908" s="2" t="str">
        <f>IF(Sheet1[[#This Row],[coverage_amount]]&lt;300000,"Low",IF(Sheet1[[#This Row],[coverage_amount]]&lt;700000,"Medium","High"))</f>
        <v>Low</v>
      </c>
      <c r="M1908" s="2" t="str">
        <f>IF(Sheet1[[#This Row],[annual_premium]]&lt;15000,"Low",IF(Sheet1[[#This Row],[annual_premium]]&lt;35000,"Medium","High"))</f>
        <v>Medium</v>
      </c>
      <c r="N1908" s="2">
        <f>YEAR(Sheet1[[#This Row],[policy_start_date]])</f>
        <v>2024</v>
      </c>
      <c r="O1908" s="2" t="str">
        <f>TEXT(Sheet1[[#This Row],[policy_start_date]],"mmm")</f>
        <v>Apr</v>
      </c>
      <c r="P1908" s="2" t="str">
        <f>"Q"&amp;ROUNDUP(MONTH(Sheet1[[#This Row],[policy_start_date]])/3,0)</f>
        <v>Q2</v>
      </c>
      <c r="Q1908" s="2">
        <f ca="1">DATEDIF(Sheet1[[#This Row],[policy_start_date]],TODAY(),"D")</f>
        <v>842</v>
      </c>
      <c r="R1908" s="2">
        <f>YEAR(Sheet1[[#This Row],[policy_end_date]])</f>
        <v>2024</v>
      </c>
      <c r="S1908" s="2" t="str">
        <f>TEXT(Sheet1[[#This Row],[policy_end_date]],"mmm")</f>
        <v>May</v>
      </c>
      <c r="T1908" s="2" t="str">
        <f>IF(Sheet1[[#This Row],[status]]="Active","Active","Inactive")</f>
        <v>Active</v>
      </c>
      <c r="U1908" s="6">
        <f>Sheet1[[#This Row],[coverage_amount]]/Sheet1[[#This Row],[annual_premium]]</f>
        <v>5.5525480466918946</v>
      </c>
    </row>
    <row r="1909" spans="1:21" x14ac:dyDescent="0.3">
      <c r="A1909" s="2" t="s">
        <v>3529</v>
      </c>
      <c r="B1909" s="2" t="s">
        <v>2951</v>
      </c>
      <c r="C1909" s="2" t="s">
        <v>16</v>
      </c>
      <c r="D1909" s="51">
        <v>319479.5</v>
      </c>
      <c r="E1909" s="51">
        <v>38678.14</v>
      </c>
      <c r="F1909" s="1">
        <v>44859</v>
      </c>
      <c r="G1909" s="1">
        <v>45501</v>
      </c>
      <c r="H1909" s="2" t="s">
        <v>416</v>
      </c>
      <c r="I1909" s="2" t="s">
        <v>29</v>
      </c>
      <c r="J1909">
        <f>Sheet1[[#This Row],[policy_end_date]]-Sheet1[[#This Row],[policy_start_date]]</f>
        <v>642</v>
      </c>
      <c r="K1909" s="5">
        <f>(Sheet1[[#This Row],[policy_end_date]]-Sheet1[[#This Row],[policy_start_date]])/365</f>
        <v>1.7589041095890412</v>
      </c>
      <c r="L1909" s="2" t="str">
        <f>IF(Sheet1[[#This Row],[coverage_amount]]&lt;300000,"Low",IF(Sheet1[[#This Row],[coverage_amount]]&lt;700000,"Medium","High"))</f>
        <v>Medium</v>
      </c>
      <c r="M1909" s="2" t="str">
        <f>IF(Sheet1[[#This Row],[annual_premium]]&lt;15000,"Low",IF(Sheet1[[#This Row],[annual_premium]]&lt;35000,"Medium","High"))</f>
        <v>High</v>
      </c>
      <c r="N1909" s="2">
        <f>YEAR(Sheet1[[#This Row],[policy_start_date]])</f>
        <v>2022</v>
      </c>
      <c r="O1909" s="2" t="str">
        <f>TEXT(Sheet1[[#This Row],[policy_start_date]],"mmm")</f>
        <v>Oct</v>
      </c>
      <c r="P1909" s="2" t="str">
        <f>"Q"&amp;ROUNDUP(MONTH(Sheet1[[#This Row],[policy_start_date]])/3,0)</f>
        <v>Q4</v>
      </c>
      <c r="Q1909" s="2">
        <f ca="1">DATEDIF(Sheet1[[#This Row],[policy_start_date]],TODAY(),"D")</f>
        <v>1373</v>
      </c>
      <c r="R1909" s="2">
        <f>YEAR(Sheet1[[#This Row],[policy_end_date]])</f>
        <v>2024</v>
      </c>
      <c r="S1909" s="2" t="str">
        <f>TEXT(Sheet1[[#This Row],[policy_end_date]],"mmm")</f>
        <v>Jul</v>
      </c>
      <c r="T1909" s="2" t="str">
        <f>IF(Sheet1[[#This Row],[status]]="Active","Active","Inactive")</f>
        <v>Inactive</v>
      </c>
      <c r="U1909" s="6">
        <f>Sheet1[[#This Row],[coverage_amount]]/Sheet1[[#This Row],[annual_premium]]</f>
        <v>8.2599499355449879</v>
      </c>
    </row>
    <row r="1910" spans="1:21" x14ac:dyDescent="0.3">
      <c r="A1910" s="2" t="s">
        <v>3530</v>
      </c>
      <c r="B1910" s="2" t="s">
        <v>2667</v>
      </c>
      <c r="C1910" s="2" t="s">
        <v>27</v>
      </c>
      <c r="D1910" s="51">
        <v>751629.76</v>
      </c>
      <c r="E1910" s="51">
        <v>42973.91</v>
      </c>
      <c r="F1910" s="1">
        <v>44098</v>
      </c>
      <c r="G1910" s="1">
        <v>45561</v>
      </c>
      <c r="H1910" s="2" t="s">
        <v>326</v>
      </c>
      <c r="I1910" s="2" t="s">
        <v>29</v>
      </c>
      <c r="J1910">
        <f>Sheet1[[#This Row],[policy_end_date]]-Sheet1[[#This Row],[policy_start_date]]</f>
        <v>1463</v>
      </c>
      <c r="K1910" s="5">
        <f>(Sheet1[[#This Row],[policy_end_date]]-Sheet1[[#This Row],[policy_start_date]])/365</f>
        <v>4.0082191780821921</v>
      </c>
      <c r="L1910" s="2" t="str">
        <f>IF(Sheet1[[#This Row],[coverage_amount]]&lt;300000,"Low",IF(Sheet1[[#This Row],[coverage_amount]]&lt;700000,"Medium","High"))</f>
        <v>High</v>
      </c>
      <c r="M1910" s="2" t="str">
        <f>IF(Sheet1[[#This Row],[annual_premium]]&lt;15000,"Low",IF(Sheet1[[#This Row],[annual_premium]]&lt;35000,"Medium","High"))</f>
        <v>High</v>
      </c>
      <c r="N1910" s="2">
        <f>YEAR(Sheet1[[#This Row],[policy_start_date]])</f>
        <v>2020</v>
      </c>
      <c r="O1910" s="2" t="str">
        <f>TEXT(Sheet1[[#This Row],[policy_start_date]],"mmm")</f>
        <v>Sep</v>
      </c>
      <c r="P1910" s="2" t="str">
        <f>"Q"&amp;ROUNDUP(MONTH(Sheet1[[#This Row],[policy_start_date]])/3,0)</f>
        <v>Q3</v>
      </c>
      <c r="Q1910" s="2">
        <f ca="1">DATEDIF(Sheet1[[#This Row],[policy_start_date]],TODAY(),"D")</f>
        <v>2134</v>
      </c>
      <c r="R1910" s="2">
        <f>YEAR(Sheet1[[#This Row],[policy_end_date]])</f>
        <v>2024</v>
      </c>
      <c r="S1910" s="2" t="str">
        <f>TEXT(Sheet1[[#This Row],[policy_end_date]],"mmm")</f>
        <v>Sep</v>
      </c>
      <c r="T1910" s="2" t="str">
        <f>IF(Sheet1[[#This Row],[status]]="Active","Active","Inactive")</f>
        <v>Inactive</v>
      </c>
      <c r="U1910" s="6">
        <f>Sheet1[[#This Row],[coverage_amount]]/Sheet1[[#This Row],[annual_premium]]</f>
        <v>17.490374043227622</v>
      </c>
    </row>
    <row r="1911" spans="1:21" x14ac:dyDescent="0.3">
      <c r="A1911" s="2" t="s">
        <v>3531</v>
      </c>
      <c r="B1911" s="2" t="s">
        <v>3482</v>
      </c>
      <c r="C1911" s="2" t="s">
        <v>11</v>
      </c>
      <c r="D1911" s="51">
        <v>426090.62</v>
      </c>
      <c r="E1911" s="51">
        <v>25479.439999999999</v>
      </c>
      <c r="F1911" s="1">
        <v>44360</v>
      </c>
      <c r="G1911" s="1">
        <v>44685</v>
      </c>
      <c r="H1911" s="2" t="s">
        <v>804</v>
      </c>
      <c r="I1911" s="2" t="s">
        <v>29</v>
      </c>
      <c r="J1911">
        <f>Sheet1[[#This Row],[policy_end_date]]-Sheet1[[#This Row],[policy_start_date]]</f>
        <v>325</v>
      </c>
      <c r="K1911" s="5">
        <f>(Sheet1[[#This Row],[policy_end_date]]-Sheet1[[#This Row],[policy_start_date]])/365</f>
        <v>0.8904109589041096</v>
      </c>
      <c r="L1911" s="2" t="str">
        <f>IF(Sheet1[[#This Row],[coverage_amount]]&lt;300000,"Low",IF(Sheet1[[#This Row],[coverage_amount]]&lt;700000,"Medium","High"))</f>
        <v>Medium</v>
      </c>
      <c r="M1911" s="2" t="str">
        <f>IF(Sheet1[[#This Row],[annual_premium]]&lt;15000,"Low",IF(Sheet1[[#This Row],[annual_premium]]&lt;35000,"Medium","High"))</f>
        <v>Medium</v>
      </c>
      <c r="N1911" s="2">
        <f>YEAR(Sheet1[[#This Row],[policy_start_date]])</f>
        <v>2021</v>
      </c>
      <c r="O1911" s="2" t="str">
        <f>TEXT(Sheet1[[#This Row],[policy_start_date]],"mmm")</f>
        <v>Jun</v>
      </c>
      <c r="P1911" s="2" t="str">
        <f>"Q"&amp;ROUNDUP(MONTH(Sheet1[[#This Row],[policy_start_date]])/3,0)</f>
        <v>Q2</v>
      </c>
      <c r="Q1911" s="2">
        <f ca="1">DATEDIF(Sheet1[[#This Row],[policy_start_date]],TODAY(),"D")</f>
        <v>1872</v>
      </c>
      <c r="R1911" s="2">
        <f>YEAR(Sheet1[[#This Row],[policy_end_date]])</f>
        <v>2022</v>
      </c>
      <c r="S1911" s="2" t="str">
        <f>TEXT(Sheet1[[#This Row],[policy_end_date]],"mmm")</f>
        <v>May</v>
      </c>
      <c r="T1911" s="2" t="str">
        <f>IF(Sheet1[[#This Row],[status]]="Active","Active","Inactive")</f>
        <v>Inactive</v>
      </c>
      <c r="U1911" s="6">
        <f>Sheet1[[#This Row],[coverage_amount]]/Sheet1[[#This Row],[annual_premium]]</f>
        <v>16.722919342026355</v>
      </c>
    </row>
    <row r="1912" spans="1:21" x14ac:dyDescent="0.3">
      <c r="A1912" s="2" t="s">
        <v>3532</v>
      </c>
      <c r="B1912" s="2" t="s">
        <v>3533</v>
      </c>
      <c r="C1912" s="2" t="s">
        <v>39</v>
      </c>
      <c r="D1912" s="51">
        <v>324263.28000000003</v>
      </c>
      <c r="E1912" s="51">
        <v>21317.03</v>
      </c>
      <c r="F1912" s="1">
        <v>45081</v>
      </c>
      <c r="G1912" s="1">
        <v>45598</v>
      </c>
      <c r="H1912" s="2" t="s">
        <v>386</v>
      </c>
      <c r="I1912" s="2" t="s">
        <v>29</v>
      </c>
      <c r="J1912">
        <f>Sheet1[[#This Row],[policy_end_date]]-Sheet1[[#This Row],[policy_start_date]]</f>
        <v>517</v>
      </c>
      <c r="K1912" s="5">
        <f>(Sheet1[[#This Row],[policy_end_date]]-Sheet1[[#This Row],[policy_start_date]])/365</f>
        <v>1.4164383561643836</v>
      </c>
      <c r="L1912" s="2" t="str">
        <f>IF(Sheet1[[#This Row],[coverage_amount]]&lt;300000,"Low",IF(Sheet1[[#This Row],[coverage_amount]]&lt;700000,"Medium","High"))</f>
        <v>Medium</v>
      </c>
      <c r="M1912" s="2" t="str">
        <f>IF(Sheet1[[#This Row],[annual_premium]]&lt;15000,"Low",IF(Sheet1[[#This Row],[annual_premium]]&lt;35000,"Medium","High"))</f>
        <v>Medium</v>
      </c>
      <c r="N1912" s="2">
        <f>YEAR(Sheet1[[#This Row],[policy_start_date]])</f>
        <v>2023</v>
      </c>
      <c r="O1912" s="2" t="str">
        <f>TEXT(Sheet1[[#This Row],[policy_start_date]],"mmm")</f>
        <v>Jun</v>
      </c>
      <c r="P1912" s="2" t="str">
        <f>"Q"&amp;ROUNDUP(MONTH(Sheet1[[#This Row],[policy_start_date]])/3,0)</f>
        <v>Q2</v>
      </c>
      <c r="Q1912" s="2">
        <f ca="1">DATEDIF(Sheet1[[#This Row],[policy_start_date]],TODAY(),"D")</f>
        <v>1151</v>
      </c>
      <c r="R1912" s="2">
        <f>YEAR(Sheet1[[#This Row],[policy_end_date]])</f>
        <v>2024</v>
      </c>
      <c r="S1912" s="2" t="str">
        <f>TEXT(Sheet1[[#This Row],[policy_end_date]],"mmm")</f>
        <v>Nov</v>
      </c>
      <c r="T1912" s="2" t="str">
        <f>IF(Sheet1[[#This Row],[status]]="Active","Active","Inactive")</f>
        <v>Inactive</v>
      </c>
      <c r="U1912" s="6">
        <f>Sheet1[[#This Row],[coverage_amount]]/Sheet1[[#This Row],[annual_premium]]</f>
        <v>15.211466137637375</v>
      </c>
    </row>
    <row r="1913" spans="1:21" x14ac:dyDescent="0.3">
      <c r="A1913" s="2" t="s">
        <v>3534</v>
      </c>
      <c r="B1913" s="2" t="s">
        <v>1756</v>
      </c>
      <c r="C1913" s="2" t="s">
        <v>16</v>
      </c>
      <c r="D1913" s="51">
        <v>415245.23</v>
      </c>
      <c r="E1913" s="51">
        <v>27193.4</v>
      </c>
      <c r="F1913" s="1">
        <v>44790</v>
      </c>
      <c r="G1913" s="1">
        <v>45129</v>
      </c>
      <c r="H1913" s="2" t="s">
        <v>574</v>
      </c>
      <c r="I1913" s="2" t="s">
        <v>29</v>
      </c>
      <c r="J1913">
        <f>Sheet1[[#This Row],[policy_end_date]]-Sheet1[[#This Row],[policy_start_date]]</f>
        <v>339</v>
      </c>
      <c r="K1913" s="5">
        <f>(Sheet1[[#This Row],[policy_end_date]]-Sheet1[[#This Row],[policy_start_date]])/365</f>
        <v>0.92876712328767119</v>
      </c>
      <c r="L1913" s="2" t="str">
        <f>IF(Sheet1[[#This Row],[coverage_amount]]&lt;300000,"Low",IF(Sheet1[[#This Row],[coverage_amount]]&lt;700000,"Medium","High"))</f>
        <v>Medium</v>
      </c>
      <c r="M1913" s="2" t="str">
        <f>IF(Sheet1[[#This Row],[annual_premium]]&lt;15000,"Low",IF(Sheet1[[#This Row],[annual_premium]]&lt;35000,"Medium","High"))</f>
        <v>Medium</v>
      </c>
      <c r="N1913" s="2">
        <f>YEAR(Sheet1[[#This Row],[policy_start_date]])</f>
        <v>2022</v>
      </c>
      <c r="O1913" s="2" t="str">
        <f>TEXT(Sheet1[[#This Row],[policy_start_date]],"mmm")</f>
        <v>Aug</v>
      </c>
      <c r="P1913" s="2" t="str">
        <f>"Q"&amp;ROUNDUP(MONTH(Sheet1[[#This Row],[policy_start_date]])/3,0)</f>
        <v>Q3</v>
      </c>
      <c r="Q1913" s="2">
        <f ca="1">DATEDIF(Sheet1[[#This Row],[policy_start_date]],TODAY(),"D")</f>
        <v>1442</v>
      </c>
      <c r="R1913" s="2">
        <f>YEAR(Sheet1[[#This Row],[policy_end_date]])</f>
        <v>2023</v>
      </c>
      <c r="S1913" s="2" t="str">
        <f>TEXT(Sheet1[[#This Row],[policy_end_date]],"mmm")</f>
        <v>Jul</v>
      </c>
      <c r="T1913" s="2" t="str">
        <f>IF(Sheet1[[#This Row],[status]]="Active","Active","Inactive")</f>
        <v>Inactive</v>
      </c>
      <c r="U1913" s="6">
        <f>Sheet1[[#This Row],[coverage_amount]]/Sheet1[[#This Row],[annual_premium]]</f>
        <v>15.270073988541336</v>
      </c>
    </row>
    <row r="1914" spans="1:21" x14ac:dyDescent="0.3">
      <c r="A1914" s="2" t="s">
        <v>3535</v>
      </c>
      <c r="B1914" s="2" t="s">
        <v>3536</v>
      </c>
      <c r="C1914" s="2" t="s">
        <v>39</v>
      </c>
      <c r="D1914" s="51">
        <v>248505.35</v>
      </c>
      <c r="E1914" s="51">
        <v>15447.66</v>
      </c>
      <c r="F1914" s="1">
        <v>45285</v>
      </c>
      <c r="G1914" s="1">
        <v>45396</v>
      </c>
      <c r="H1914" s="2" t="s">
        <v>52</v>
      </c>
      <c r="I1914" s="2" t="s">
        <v>29</v>
      </c>
      <c r="J1914">
        <f>Sheet1[[#This Row],[policy_end_date]]-Sheet1[[#This Row],[policy_start_date]]</f>
        <v>111</v>
      </c>
      <c r="K1914" s="5">
        <f>(Sheet1[[#This Row],[policy_end_date]]-Sheet1[[#This Row],[policy_start_date]])/365</f>
        <v>0.30410958904109592</v>
      </c>
      <c r="L1914" s="2" t="str">
        <f>IF(Sheet1[[#This Row],[coverage_amount]]&lt;300000,"Low",IF(Sheet1[[#This Row],[coverage_amount]]&lt;700000,"Medium","High"))</f>
        <v>Low</v>
      </c>
      <c r="M1914" s="2" t="str">
        <f>IF(Sheet1[[#This Row],[annual_premium]]&lt;15000,"Low",IF(Sheet1[[#This Row],[annual_premium]]&lt;35000,"Medium","High"))</f>
        <v>Medium</v>
      </c>
      <c r="N1914" s="2">
        <f>YEAR(Sheet1[[#This Row],[policy_start_date]])</f>
        <v>2023</v>
      </c>
      <c r="O1914" s="2" t="str">
        <f>TEXT(Sheet1[[#This Row],[policy_start_date]],"mmm")</f>
        <v>Dec</v>
      </c>
      <c r="P1914" s="2" t="str">
        <f>"Q"&amp;ROUNDUP(MONTH(Sheet1[[#This Row],[policy_start_date]])/3,0)</f>
        <v>Q4</v>
      </c>
      <c r="Q1914" s="2">
        <f ca="1">DATEDIF(Sheet1[[#This Row],[policy_start_date]],TODAY(),"D")</f>
        <v>947</v>
      </c>
      <c r="R1914" s="2">
        <f>YEAR(Sheet1[[#This Row],[policy_end_date]])</f>
        <v>2024</v>
      </c>
      <c r="S1914" s="2" t="str">
        <f>TEXT(Sheet1[[#This Row],[policy_end_date]],"mmm")</f>
        <v>Apr</v>
      </c>
      <c r="T1914" s="2" t="str">
        <f>IF(Sheet1[[#This Row],[status]]="Active","Active","Inactive")</f>
        <v>Inactive</v>
      </c>
      <c r="U1914" s="6">
        <f>Sheet1[[#This Row],[coverage_amount]]/Sheet1[[#This Row],[annual_premium]]</f>
        <v>16.086925139470964</v>
      </c>
    </row>
    <row r="1915" spans="1:21" x14ac:dyDescent="0.3">
      <c r="A1915" s="2" t="s">
        <v>3537</v>
      </c>
      <c r="B1915" s="2" t="s">
        <v>2291</v>
      </c>
      <c r="C1915" s="2" t="s">
        <v>16</v>
      </c>
      <c r="D1915" s="51">
        <v>144593.74</v>
      </c>
      <c r="E1915" s="51">
        <v>22962.36</v>
      </c>
      <c r="F1915" s="1">
        <v>45316</v>
      </c>
      <c r="G1915" s="1">
        <v>45333</v>
      </c>
      <c r="H1915" s="2" t="s">
        <v>1226</v>
      </c>
      <c r="I1915" s="2" t="s">
        <v>13</v>
      </c>
      <c r="J1915">
        <f>Sheet1[[#This Row],[policy_end_date]]-Sheet1[[#This Row],[policy_start_date]]</f>
        <v>17</v>
      </c>
      <c r="K1915" s="5">
        <f>(Sheet1[[#This Row],[policy_end_date]]-Sheet1[[#This Row],[policy_start_date]])/365</f>
        <v>4.6575342465753428E-2</v>
      </c>
      <c r="L1915" s="2" t="str">
        <f>IF(Sheet1[[#This Row],[coverage_amount]]&lt;300000,"Low",IF(Sheet1[[#This Row],[coverage_amount]]&lt;700000,"Medium","High"))</f>
        <v>Low</v>
      </c>
      <c r="M1915" s="2" t="str">
        <f>IF(Sheet1[[#This Row],[annual_premium]]&lt;15000,"Low",IF(Sheet1[[#This Row],[annual_premium]]&lt;35000,"Medium","High"))</f>
        <v>Medium</v>
      </c>
      <c r="N1915" s="2">
        <f>YEAR(Sheet1[[#This Row],[policy_start_date]])</f>
        <v>2024</v>
      </c>
      <c r="O1915" s="2" t="str">
        <f>TEXT(Sheet1[[#This Row],[policy_start_date]],"mmm")</f>
        <v>Jan</v>
      </c>
      <c r="P1915" s="2" t="str">
        <f>"Q"&amp;ROUNDUP(MONTH(Sheet1[[#This Row],[policy_start_date]])/3,0)</f>
        <v>Q1</v>
      </c>
      <c r="Q1915" s="2">
        <f ca="1">DATEDIF(Sheet1[[#This Row],[policy_start_date]],TODAY(),"D")</f>
        <v>916</v>
      </c>
      <c r="R1915" s="2">
        <f>YEAR(Sheet1[[#This Row],[policy_end_date]])</f>
        <v>2024</v>
      </c>
      <c r="S1915" s="2" t="str">
        <f>TEXT(Sheet1[[#This Row],[policy_end_date]],"mmm")</f>
        <v>Feb</v>
      </c>
      <c r="T1915" s="2" t="str">
        <f>IF(Sheet1[[#This Row],[status]]="Active","Active","Inactive")</f>
        <v>Active</v>
      </c>
      <c r="U1915" s="6">
        <f>Sheet1[[#This Row],[coverage_amount]]/Sheet1[[#This Row],[annual_premium]]</f>
        <v>6.2969895080470817</v>
      </c>
    </row>
    <row r="1916" spans="1:21" x14ac:dyDescent="0.3">
      <c r="A1916" s="2" t="s">
        <v>3538</v>
      </c>
      <c r="B1916" s="2" t="s">
        <v>3539</v>
      </c>
      <c r="C1916" s="2" t="s">
        <v>27</v>
      </c>
      <c r="D1916" s="51">
        <v>831224.65</v>
      </c>
      <c r="E1916" s="51">
        <v>34786.769999999997</v>
      </c>
      <c r="F1916" s="1">
        <v>44306</v>
      </c>
      <c r="G1916" s="1">
        <v>44764</v>
      </c>
      <c r="H1916" s="2" t="s">
        <v>1305</v>
      </c>
      <c r="I1916" s="2" t="s">
        <v>29</v>
      </c>
      <c r="J1916">
        <f>Sheet1[[#This Row],[policy_end_date]]-Sheet1[[#This Row],[policy_start_date]]</f>
        <v>458</v>
      </c>
      <c r="K1916" s="5">
        <f>(Sheet1[[#This Row],[policy_end_date]]-Sheet1[[#This Row],[policy_start_date]])/365</f>
        <v>1.2547945205479452</v>
      </c>
      <c r="L1916" s="2" t="str">
        <f>IF(Sheet1[[#This Row],[coverage_amount]]&lt;300000,"Low",IF(Sheet1[[#This Row],[coverage_amount]]&lt;700000,"Medium","High"))</f>
        <v>High</v>
      </c>
      <c r="M1916" s="2" t="str">
        <f>IF(Sheet1[[#This Row],[annual_premium]]&lt;15000,"Low",IF(Sheet1[[#This Row],[annual_premium]]&lt;35000,"Medium","High"))</f>
        <v>Medium</v>
      </c>
      <c r="N1916" s="2">
        <f>YEAR(Sheet1[[#This Row],[policy_start_date]])</f>
        <v>2021</v>
      </c>
      <c r="O1916" s="2" t="str">
        <f>TEXT(Sheet1[[#This Row],[policy_start_date]],"mmm")</f>
        <v>Apr</v>
      </c>
      <c r="P1916" s="2" t="str">
        <f>"Q"&amp;ROUNDUP(MONTH(Sheet1[[#This Row],[policy_start_date]])/3,0)</f>
        <v>Q2</v>
      </c>
      <c r="Q1916" s="2">
        <f ca="1">DATEDIF(Sheet1[[#This Row],[policy_start_date]],TODAY(),"D")</f>
        <v>1926</v>
      </c>
      <c r="R1916" s="2">
        <f>YEAR(Sheet1[[#This Row],[policy_end_date]])</f>
        <v>2022</v>
      </c>
      <c r="S1916" s="2" t="str">
        <f>TEXT(Sheet1[[#This Row],[policy_end_date]],"mmm")</f>
        <v>Jul</v>
      </c>
      <c r="T1916" s="2" t="str">
        <f>IF(Sheet1[[#This Row],[status]]="Active","Active","Inactive")</f>
        <v>Inactive</v>
      </c>
      <c r="U1916" s="6">
        <f>Sheet1[[#This Row],[coverage_amount]]/Sheet1[[#This Row],[annual_premium]]</f>
        <v>23.894849967387028</v>
      </c>
    </row>
    <row r="1917" spans="1:21" x14ac:dyDescent="0.3">
      <c r="A1917" s="2" t="s">
        <v>3540</v>
      </c>
      <c r="B1917" s="2" t="s">
        <v>3541</v>
      </c>
      <c r="C1917" s="2" t="s">
        <v>39</v>
      </c>
      <c r="D1917" s="51">
        <v>458939.32</v>
      </c>
      <c r="E1917" s="51">
        <v>21967.79</v>
      </c>
      <c r="F1917" s="1">
        <v>44553</v>
      </c>
      <c r="G1917" s="1">
        <v>45163</v>
      </c>
      <c r="H1917" s="2" t="s">
        <v>851</v>
      </c>
      <c r="I1917" s="2" t="s">
        <v>18</v>
      </c>
      <c r="J1917">
        <f>Sheet1[[#This Row],[policy_end_date]]-Sheet1[[#This Row],[policy_start_date]]</f>
        <v>610</v>
      </c>
      <c r="K1917" s="5">
        <f>(Sheet1[[#This Row],[policy_end_date]]-Sheet1[[#This Row],[policy_start_date]])/365</f>
        <v>1.6712328767123288</v>
      </c>
      <c r="L1917" s="2" t="str">
        <f>IF(Sheet1[[#This Row],[coverage_amount]]&lt;300000,"Low",IF(Sheet1[[#This Row],[coverage_amount]]&lt;700000,"Medium","High"))</f>
        <v>Medium</v>
      </c>
      <c r="M1917" s="2" t="str">
        <f>IF(Sheet1[[#This Row],[annual_premium]]&lt;15000,"Low",IF(Sheet1[[#This Row],[annual_premium]]&lt;35000,"Medium","High"))</f>
        <v>Medium</v>
      </c>
      <c r="N1917" s="2">
        <f>YEAR(Sheet1[[#This Row],[policy_start_date]])</f>
        <v>2021</v>
      </c>
      <c r="O1917" s="2" t="str">
        <f>TEXT(Sheet1[[#This Row],[policy_start_date]],"mmm")</f>
        <v>Dec</v>
      </c>
      <c r="P1917" s="2" t="str">
        <f>"Q"&amp;ROUNDUP(MONTH(Sheet1[[#This Row],[policy_start_date]])/3,0)</f>
        <v>Q4</v>
      </c>
      <c r="Q1917" s="2">
        <f ca="1">DATEDIF(Sheet1[[#This Row],[policy_start_date]],TODAY(),"D")</f>
        <v>1679</v>
      </c>
      <c r="R1917" s="2">
        <f>YEAR(Sheet1[[#This Row],[policy_end_date]])</f>
        <v>2023</v>
      </c>
      <c r="S1917" s="2" t="str">
        <f>TEXT(Sheet1[[#This Row],[policy_end_date]],"mmm")</f>
        <v>Aug</v>
      </c>
      <c r="T1917" s="2" t="str">
        <f>IF(Sheet1[[#This Row],[status]]="Active","Active","Inactive")</f>
        <v>Inactive</v>
      </c>
      <c r="U1917" s="6">
        <f>Sheet1[[#This Row],[coverage_amount]]/Sheet1[[#This Row],[annual_premium]]</f>
        <v>20.891465186074704</v>
      </c>
    </row>
    <row r="1918" spans="1:21" x14ac:dyDescent="0.3">
      <c r="A1918" s="2" t="s">
        <v>3542</v>
      </c>
      <c r="B1918" s="2" t="s">
        <v>916</v>
      </c>
      <c r="C1918" s="2" t="s">
        <v>16</v>
      </c>
      <c r="D1918" s="51">
        <v>695034.88</v>
      </c>
      <c r="E1918" s="51">
        <v>34052.47</v>
      </c>
      <c r="F1918" s="1">
        <v>45444</v>
      </c>
      <c r="G1918" s="1">
        <v>45482</v>
      </c>
      <c r="H1918" s="2" t="s">
        <v>849</v>
      </c>
      <c r="I1918" s="2" t="s">
        <v>18</v>
      </c>
      <c r="J1918">
        <f>Sheet1[[#This Row],[policy_end_date]]-Sheet1[[#This Row],[policy_start_date]]</f>
        <v>38</v>
      </c>
      <c r="K1918" s="5">
        <f>(Sheet1[[#This Row],[policy_end_date]]-Sheet1[[#This Row],[policy_start_date]])/365</f>
        <v>0.10410958904109589</v>
      </c>
      <c r="L1918" s="2" t="str">
        <f>IF(Sheet1[[#This Row],[coverage_amount]]&lt;300000,"Low",IF(Sheet1[[#This Row],[coverage_amount]]&lt;700000,"Medium","High"))</f>
        <v>Medium</v>
      </c>
      <c r="M1918" s="2" t="str">
        <f>IF(Sheet1[[#This Row],[annual_premium]]&lt;15000,"Low",IF(Sheet1[[#This Row],[annual_premium]]&lt;35000,"Medium","High"))</f>
        <v>Medium</v>
      </c>
      <c r="N1918" s="2">
        <f>YEAR(Sheet1[[#This Row],[policy_start_date]])</f>
        <v>2024</v>
      </c>
      <c r="O1918" s="2" t="str">
        <f>TEXT(Sheet1[[#This Row],[policy_start_date]],"mmm")</f>
        <v>Jun</v>
      </c>
      <c r="P1918" s="2" t="str">
        <f>"Q"&amp;ROUNDUP(MONTH(Sheet1[[#This Row],[policy_start_date]])/3,0)</f>
        <v>Q2</v>
      </c>
      <c r="Q1918" s="2">
        <f ca="1">DATEDIF(Sheet1[[#This Row],[policy_start_date]],TODAY(),"D")</f>
        <v>788</v>
      </c>
      <c r="R1918" s="2">
        <f>YEAR(Sheet1[[#This Row],[policy_end_date]])</f>
        <v>2024</v>
      </c>
      <c r="S1918" s="2" t="str">
        <f>TEXT(Sheet1[[#This Row],[policy_end_date]],"mmm")</f>
        <v>Jul</v>
      </c>
      <c r="T1918" s="2" t="str">
        <f>IF(Sheet1[[#This Row],[status]]="Active","Active","Inactive")</f>
        <v>Inactive</v>
      </c>
      <c r="U1918" s="6">
        <f>Sheet1[[#This Row],[coverage_amount]]/Sheet1[[#This Row],[annual_premium]]</f>
        <v>20.410703834406139</v>
      </c>
    </row>
    <row r="1919" spans="1:21" x14ac:dyDescent="0.3">
      <c r="A1919" s="2" t="s">
        <v>3543</v>
      </c>
      <c r="B1919" s="2" t="s">
        <v>2286</v>
      </c>
      <c r="C1919" s="2" t="s">
        <v>27</v>
      </c>
      <c r="D1919" s="51">
        <v>557210.98</v>
      </c>
      <c r="E1919" s="51">
        <v>9462.14</v>
      </c>
      <c r="F1919" s="1">
        <v>44584</v>
      </c>
      <c r="G1919" s="1">
        <v>44654</v>
      </c>
      <c r="H1919" s="2" t="s">
        <v>263</v>
      </c>
      <c r="I1919" s="2" t="s">
        <v>29</v>
      </c>
      <c r="J1919">
        <f>Sheet1[[#This Row],[policy_end_date]]-Sheet1[[#This Row],[policy_start_date]]</f>
        <v>70</v>
      </c>
      <c r="K1919" s="5">
        <f>(Sheet1[[#This Row],[policy_end_date]]-Sheet1[[#This Row],[policy_start_date]])/365</f>
        <v>0.19178082191780821</v>
      </c>
      <c r="L1919" s="2" t="str">
        <f>IF(Sheet1[[#This Row],[coverage_amount]]&lt;300000,"Low",IF(Sheet1[[#This Row],[coverage_amount]]&lt;700000,"Medium","High"))</f>
        <v>Medium</v>
      </c>
      <c r="M1919" s="2" t="str">
        <f>IF(Sheet1[[#This Row],[annual_premium]]&lt;15000,"Low",IF(Sheet1[[#This Row],[annual_premium]]&lt;35000,"Medium","High"))</f>
        <v>Low</v>
      </c>
      <c r="N1919" s="2">
        <f>YEAR(Sheet1[[#This Row],[policy_start_date]])</f>
        <v>2022</v>
      </c>
      <c r="O1919" s="2" t="str">
        <f>TEXT(Sheet1[[#This Row],[policy_start_date]],"mmm")</f>
        <v>Jan</v>
      </c>
      <c r="P1919" s="2" t="str">
        <f>"Q"&amp;ROUNDUP(MONTH(Sheet1[[#This Row],[policy_start_date]])/3,0)</f>
        <v>Q1</v>
      </c>
      <c r="Q1919" s="2">
        <f ca="1">DATEDIF(Sheet1[[#This Row],[policy_start_date]],TODAY(),"D")</f>
        <v>1648</v>
      </c>
      <c r="R1919" s="2">
        <f>YEAR(Sheet1[[#This Row],[policy_end_date]])</f>
        <v>2022</v>
      </c>
      <c r="S1919" s="2" t="str">
        <f>TEXT(Sheet1[[#This Row],[policy_end_date]],"mmm")</f>
        <v>Apr</v>
      </c>
      <c r="T1919" s="2" t="str">
        <f>IF(Sheet1[[#This Row],[status]]="Active","Active","Inactive")</f>
        <v>Inactive</v>
      </c>
      <c r="U1919" s="6">
        <f>Sheet1[[#This Row],[coverage_amount]]/Sheet1[[#This Row],[annual_premium]]</f>
        <v>58.888473432014322</v>
      </c>
    </row>
    <row r="1920" spans="1:21" x14ac:dyDescent="0.3">
      <c r="A1920" s="2" t="s">
        <v>3544</v>
      </c>
      <c r="B1920" s="2" t="s">
        <v>3545</v>
      </c>
      <c r="C1920" s="2" t="s">
        <v>16</v>
      </c>
      <c r="D1920" s="51">
        <v>551630.87</v>
      </c>
      <c r="E1920" s="51">
        <v>22411.67</v>
      </c>
      <c r="F1920" s="1">
        <v>45129</v>
      </c>
      <c r="G1920" s="1">
        <v>45609</v>
      </c>
      <c r="H1920" s="2" t="s">
        <v>591</v>
      </c>
      <c r="I1920" s="2" t="s">
        <v>13</v>
      </c>
      <c r="J1920">
        <f>Sheet1[[#This Row],[policy_end_date]]-Sheet1[[#This Row],[policy_start_date]]</f>
        <v>480</v>
      </c>
      <c r="K1920" s="5">
        <f>(Sheet1[[#This Row],[policy_end_date]]-Sheet1[[#This Row],[policy_start_date]])/365</f>
        <v>1.3150684931506849</v>
      </c>
      <c r="L1920" s="2" t="str">
        <f>IF(Sheet1[[#This Row],[coverage_amount]]&lt;300000,"Low",IF(Sheet1[[#This Row],[coverage_amount]]&lt;700000,"Medium","High"))</f>
        <v>Medium</v>
      </c>
      <c r="M1920" s="2" t="str">
        <f>IF(Sheet1[[#This Row],[annual_premium]]&lt;15000,"Low",IF(Sheet1[[#This Row],[annual_premium]]&lt;35000,"Medium","High"))</f>
        <v>Medium</v>
      </c>
      <c r="N1920" s="2">
        <f>YEAR(Sheet1[[#This Row],[policy_start_date]])</f>
        <v>2023</v>
      </c>
      <c r="O1920" s="2" t="str">
        <f>TEXT(Sheet1[[#This Row],[policy_start_date]],"mmm")</f>
        <v>Jul</v>
      </c>
      <c r="P1920" s="2" t="str">
        <f>"Q"&amp;ROUNDUP(MONTH(Sheet1[[#This Row],[policy_start_date]])/3,0)</f>
        <v>Q3</v>
      </c>
      <c r="Q1920" s="2">
        <f ca="1">DATEDIF(Sheet1[[#This Row],[policy_start_date]],TODAY(),"D")</f>
        <v>1103</v>
      </c>
      <c r="R1920" s="2">
        <f>YEAR(Sheet1[[#This Row],[policy_end_date]])</f>
        <v>2024</v>
      </c>
      <c r="S1920" s="2" t="str">
        <f>TEXT(Sheet1[[#This Row],[policy_end_date]],"mmm")</f>
        <v>Nov</v>
      </c>
      <c r="T1920" s="2" t="str">
        <f>IF(Sheet1[[#This Row],[status]]="Active","Active","Inactive")</f>
        <v>Active</v>
      </c>
      <c r="U1920" s="6">
        <f>Sheet1[[#This Row],[coverage_amount]]/Sheet1[[#This Row],[annual_premium]]</f>
        <v>24.613554902423605</v>
      </c>
    </row>
    <row r="1921" spans="1:21" x14ac:dyDescent="0.3">
      <c r="A1921" s="2" t="s">
        <v>3546</v>
      </c>
      <c r="B1921" s="2" t="s">
        <v>181</v>
      </c>
      <c r="C1921" s="2" t="s">
        <v>35</v>
      </c>
      <c r="D1921" s="51">
        <v>807818.37</v>
      </c>
      <c r="E1921" s="51">
        <v>31956.5</v>
      </c>
      <c r="F1921" s="1">
        <v>44867</v>
      </c>
      <c r="G1921" s="1">
        <v>45443</v>
      </c>
      <c r="H1921" s="2" t="s">
        <v>40</v>
      </c>
      <c r="I1921" s="2" t="s">
        <v>18</v>
      </c>
      <c r="J1921">
        <f>Sheet1[[#This Row],[policy_end_date]]-Sheet1[[#This Row],[policy_start_date]]</f>
        <v>576</v>
      </c>
      <c r="K1921" s="5">
        <f>(Sheet1[[#This Row],[policy_end_date]]-Sheet1[[#This Row],[policy_start_date]])/365</f>
        <v>1.5780821917808219</v>
      </c>
      <c r="L1921" s="2" t="str">
        <f>IF(Sheet1[[#This Row],[coverage_amount]]&lt;300000,"Low",IF(Sheet1[[#This Row],[coverage_amount]]&lt;700000,"Medium","High"))</f>
        <v>High</v>
      </c>
      <c r="M1921" s="2" t="str">
        <f>IF(Sheet1[[#This Row],[annual_premium]]&lt;15000,"Low",IF(Sheet1[[#This Row],[annual_premium]]&lt;35000,"Medium","High"))</f>
        <v>Medium</v>
      </c>
      <c r="N1921" s="2">
        <f>YEAR(Sheet1[[#This Row],[policy_start_date]])</f>
        <v>2022</v>
      </c>
      <c r="O1921" s="2" t="str">
        <f>TEXT(Sheet1[[#This Row],[policy_start_date]],"mmm")</f>
        <v>Nov</v>
      </c>
      <c r="P1921" s="2" t="str">
        <f>"Q"&amp;ROUNDUP(MONTH(Sheet1[[#This Row],[policy_start_date]])/3,0)</f>
        <v>Q4</v>
      </c>
      <c r="Q1921" s="2">
        <f ca="1">DATEDIF(Sheet1[[#This Row],[policy_start_date]],TODAY(),"D")</f>
        <v>1365</v>
      </c>
      <c r="R1921" s="2">
        <f>YEAR(Sheet1[[#This Row],[policy_end_date]])</f>
        <v>2024</v>
      </c>
      <c r="S1921" s="2" t="str">
        <f>TEXT(Sheet1[[#This Row],[policy_end_date]],"mmm")</f>
        <v>May</v>
      </c>
      <c r="T1921" s="2" t="str">
        <f>IF(Sheet1[[#This Row],[status]]="Active","Active","Inactive")</f>
        <v>Inactive</v>
      </c>
      <c r="U1921" s="6">
        <f>Sheet1[[#This Row],[coverage_amount]]/Sheet1[[#This Row],[annual_premium]]</f>
        <v>25.278687278018555</v>
      </c>
    </row>
    <row r="1922" spans="1:21" x14ac:dyDescent="0.3">
      <c r="A1922" s="2" t="s">
        <v>3547</v>
      </c>
      <c r="B1922" s="2" t="s">
        <v>1856</v>
      </c>
      <c r="C1922" s="2" t="s">
        <v>35</v>
      </c>
      <c r="D1922" s="51">
        <v>600799.42000000004</v>
      </c>
      <c r="E1922" s="51">
        <v>12516.74</v>
      </c>
      <c r="F1922" s="1">
        <v>45183</v>
      </c>
      <c r="G1922" s="1">
        <v>45437</v>
      </c>
      <c r="H1922" s="2" t="s">
        <v>28</v>
      </c>
      <c r="I1922" s="2" t="s">
        <v>29</v>
      </c>
      <c r="J1922">
        <f>Sheet1[[#This Row],[policy_end_date]]-Sheet1[[#This Row],[policy_start_date]]</f>
        <v>254</v>
      </c>
      <c r="K1922" s="5">
        <f>(Sheet1[[#This Row],[policy_end_date]]-Sheet1[[#This Row],[policy_start_date]])/365</f>
        <v>0.69589041095890414</v>
      </c>
      <c r="L1922" s="2" t="str">
        <f>IF(Sheet1[[#This Row],[coverage_amount]]&lt;300000,"Low",IF(Sheet1[[#This Row],[coverage_amount]]&lt;700000,"Medium","High"))</f>
        <v>Medium</v>
      </c>
      <c r="M1922" s="2" t="str">
        <f>IF(Sheet1[[#This Row],[annual_premium]]&lt;15000,"Low",IF(Sheet1[[#This Row],[annual_premium]]&lt;35000,"Medium","High"))</f>
        <v>Low</v>
      </c>
      <c r="N1922" s="2">
        <f>YEAR(Sheet1[[#This Row],[policy_start_date]])</f>
        <v>2023</v>
      </c>
      <c r="O1922" s="2" t="str">
        <f>TEXT(Sheet1[[#This Row],[policy_start_date]],"mmm")</f>
        <v>Sep</v>
      </c>
      <c r="P1922" s="2" t="str">
        <f>"Q"&amp;ROUNDUP(MONTH(Sheet1[[#This Row],[policy_start_date]])/3,0)</f>
        <v>Q3</v>
      </c>
      <c r="Q1922" s="2">
        <f ca="1">DATEDIF(Sheet1[[#This Row],[policy_start_date]],TODAY(),"D")</f>
        <v>1049</v>
      </c>
      <c r="R1922" s="2">
        <f>YEAR(Sheet1[[#This Row],[policy_end_date]])</f>
        <v>2024</v>
      </c>
      <c r="S1922" s="2" t="str">
        <f>TEXT(Sheet1[[#This Row],[policy_end_date]],"mmm")</f>
        <v>May</v>
      </c>
      <c r="T1922" s="2" t="str">
        <f>IF(Sheet1[[#This Row],[status]]="Active","Active","Inactive")</f>
        <v>Inactive</v>
      </c>
      <c r="U1922" s="6">
        <f>Sheet1[[#This Row],[coverage_amount]]/Sheet1[[#This Row],[annual_premium]]</f>
        <v>47.999672438670139</v>
      </c>
    </row>
    <row r="1923" spans="1:21" x14ac:dyDescent="0.3">
      <c r="A1923" s="2" t="s">
        <v>3548</v>
      </c>
      <c r="B1923" s="2" t="s">
        <v>3549</v>
      </c>
      <c r="C1923" s="2" t="s">
        <v>16</v>
      </c>
      <c r="D1923" s="51">
        <v>524414.18000000005</v>
      </c>
      <c r="E1923" s="51">
        <v>44546.78</v>
      </c>
      <c r="F1923" s="1">
        <v>45318</v>
      </c>
      <c r="G1923" s="1">
        <v>45501</v>
      </c>
      <c r="H1923" s="2" t="s">
        <v>24</v>
      </c>
      <c r="I1923" s="2" t="s">
        <v>29</v>
      </c>
      <c r="J1923">
        <f>Sheet1[[#This Row],[policy_end_date]]-Sheet1[[#This Row],[policy_start_date]]</f>
        <v>183</v>
      </c>
      <c r="K1923" s="5">
        <f>(Sheet1[[#This Row],[policy_end_date]]-Sheet1[[#This Row],[policy_start_date]])/365</f>
        <v>0.50136986301369868</v>
      </c>
      <c r="L1923" s="2" t="str">
        <f>IF(Sheet1[[#This Row],[coverage_amount]]&lt;300000,"Low",IF(Sheet1[[#This Row],[coverage_amount]]&lt;700000,"Medium","High"))</f>
        <v>Medium</v>
      </c>
      <c r="M1923" s="2" t="str">
        <f>IF(Sheet1[[#This Row],[annual_premium]]&lt;15000,"Low",IF(Sheet1[[#This Row],[annual_premium]]&lt;35000,"Medium","High"))</f>
        <v>High</v>
      </c>
      <c r="N1923" s="2">
        <f>YEAR(Sheet1[[#This Row],[policy_start_date]])</f>
        <v>2024</v>
      </c>
      <c r="O1923" s="2" t="str">
        <f>TEXT(Sheet1[[#This Row],[policy_start_date]],"mmm")</f>
        <v>Jan</v>
      </c>
      <c r="P1923" s="2" t="str">
        <f>"Q"&amp;ROUNDUP(MONTH(Sheet1[[#This Row],[policy_start_date]])/3,0)</f>
        <v>Q1</v>
      </c>
      <c r="Q1923" s="2">
        <f ca="1">DATEDIF(Sheet1[[#This Row],[policy_start_date]],TODAY(),"D")</f>
        <v>914</v>
      </c>
      <c r="R1923" s="2">
        <f>YEAR(Sheet1[[#This Row],[policy_end_date]])</f>
        <v>2024</v>
      </c>
      <c r="S1923" s="2" t="str">
        <f>TEXT(Sheet1[[#This Row],[policy_end_date]],"mmm")</f>
        <v>Jul</v>
      </c>
      <c r="T1923" s="2" t="str">
        <f>IF(Sheet1[[#This Row],[status]]="Active","Active","Inactive")</f>
        <v>Inactive</v>
      </c>
      <c r="U1923" s="6">
        <f>Sheet1[[#This Row],[coverage_amount]]/Sheet1[[#This Row],[annual_premium]]</f>
        <v>11.772212941092489</v>
      </c>
    </row>
    <row r="1924" spans="1:21" x14ac:dyDescent="0.3">
      <c r="A1924" s="2" t="s">
        <v>3550</v>
      </c>
      <c r="B1924" s="2" t="s">
        <v>2316</v>
      </c>
      <c r="C1924" s="2" t="s">
        <v>11</v>
      </c>
      <c r="D1924" s="51">
        <v>567498.27</v>
      </c>
      <c r="E1924" s="51">
        <v>31695.31</v>
      </c>
      <c r="F1924" s="1">
        <v>44877</v>
      </c>
      <c r="G1924" s="1">
        <v>45540</v>
      </c>
      <c r="H1924" s="2" t="s">
        <v>597</v>
      </c>
      <c r="I1924" s="2" t="s">
        <v>13</v>
      </c>
      <c r="J1924">
        <f>Sheet1[[#This Row],[policy_end_date]]-Sheet1[[#This Row],[policy_start_date]]</f>
        <v>663</v>
      </c>
      <c r="K1924" s="5">
        <f>(Sheet1[[#This Row],[policy_end_date]]-Sheet1[[#This Row],[policy_start_date]])/365</f>
        <v>1.8164383561643835</v>
      </c>
      <c r="L1924" s="2" t="str">
        <f>IF(Sheet1[[#This Row],[coverage_amount]]&lt;300000,"Low",IF(Sheet1[[#This Row],[coverage_amount]]&lt;700000,"Medium","High"))</f>
        <v>Medium</v>
      </c>
      <c r="M1924" s="2" t="str">
        <f>IF(Sheet1[[#This Row],[annual_premium]]&lt;15000,"Low",IF(Sheet1[[#This Row],[annual_premium]]&lt;35000,"Medium","High"))</f>
        <v>Medium</v>
      </c>
      <c r="N1924" s="2">
        <f>YEAR(Sheet1[[#This Row],[policy_start_date]])</f>
        <v>2022</v>
      </c>
      <c r="O1924" s="2" t="str">
        <f>TEXT(Sheet1[[#This Row],[policy_start_date]],"mmm")</f>
        <v>Nov</v>
      </c>
      <c r="P1924" s="2" t="str">
        <f>"Q"&amp;ROUNDUP(MONTH(Sheet1[[#This Row],[policy_start_date]])/3,0)</f>
        <v>Q4</v>
      </c>
      <c r="Q1924" s="2">
        <f ca="1">DATEDIF(Sheet1[[#This Row],[policy_start_date]],TODAY(),"D")</f>
        <v>1355</v>
      </c>
      <c r="R1924" s="2">
        <f>YEAR(Sheet1[[#This Row],[policy_end_date]])</f>
        <v>2024</v>
      </c>
      <c r="S1924" s="2" t="str">
        <f>TEXT(Sheet1[[#This Row],[policy_end_date]],"mmm")</f>
        <v>Sep</v>
      </c>
      <c r="T1924" s="2" t="str">
        <f>IF(Sheet1[[#This Row],[status]]="Active","Active","Inactive")</f>
        <v>Active</v>
      </c>
      <c r="U1924" s="6">
        <f>Sheet1[[#This Row],[coverage_amount]]/Sheet1[[#This Row],[annual_premium]]</f>
        <v>17.904802634837772</v>
      </c>
    </row>
    <row r="1925" spans="1:21" x14ac:dyDescent="0.3">
      <c r="A1925" s="2" t="s">
        <v>3551</v>
      </c>
      <c r="B1925" s="2" t="s">
        <v>2035</v>
      </c>
      <c r="C1925" s="2" t="s">
        <v>16</v>
      </c>
      <c r="D1925" s="51">
        <v>379861.24</v>
      </c>
      <c r="E1925" s="51">
        <v>35063.42</v>
      </c>
      <c r="F1925" s="1">
        <v>45117</v>
      </c>
      <c r="G1925" s="1">
        <v>45560</v>
      </c>
      <c r="H1925" s="2" t="s">
        <v>64</v>
      </c>
      <c r="I1925" s="2" t="s">
        <v>18</v>
      </c>
      <c r="J1925">
        <f>Sheet1[[#This Row],[policy_end_date]]-Sheet1[[#This Row],[policy_start_date]]</f>
        <v>443</v>
      </c>
      <c r="K1925" s="5">
        <f>(Sheet1[[#This Row],[policy_end_date]]-Sheet1[[#This Row],[policy_start_date]])/365</f>
        <v>1.2136986301369863</v>
      </c>
      <c r="L1925" s="2" t="str">
        <f>IF(Sheet1[[#This Row],[coverage_amount]]&lt;300000,"Low",IF(Sheet1[[#This Row],[coverage_amount]]&lt;700000,"Medium","High"))</f>
        <v>Medium</v>
      </c>
      <c r="M1925" s="2" t="str">
        <f>IF(Sheet1[[#This Row],[annual_premium]]&lt;15000,"Low",IF(Sheet1[[#This Row],[annual_premium]]&lt;35000,"Medium","High"))</f>
        <v>High</v>
      </c>
      <c r="N1925" s="2">
        <f>YEAR(Sheet1[[#This Row],[policy_start_date]])</f>
        <v>2023</v>
      </c>
      <c r="O1925" s="2" t="str">
        <f>TEXT(Sheet1[[#This Row],[policy_start_date]],"mmm")</f>
        <v>Jul</v>
      </c>
      <c r="P1925" s="2" t="str">
        <f>"Q"&amp;ROUNDUP(MONTH(Sheet1[[#This Row],[policy_start_date]])/3,0)</f>
        <v>Q3</v>
      </c>
      <c r="Q1925" s="2">
        <f ca="1">DATEDIF(Sheet1[[#This Row],[policy_start_date]],TODAY(),"D")</f>
        <v>1115</v>
      </c>
      <c r="R1925" s="2">
        <f>YEAR(Sheet1[[#This Row],[policy_end_date]])</f>
        <v>2024</v>
      </c>
      <c r="S1925" s="2" t="str">
        <f>TEXT(Sheet1[[#This Row],[policy_end_date]],"mmm")</f>
        <v>Sep</v>
      </c>
      <c r="T1925" s="2" t="str">
        <f>IF(Sheet1[[#This Row],[status]]="Active","Active","Inactive")</f>
        <v>Inactive</v>
      </c>
      <c r="U1925" s="6">
        <f>Sheet1[[#This Row],[coverage_amount]]/Sheet1[[#This Row],[annual_premium]]</f>
        <v>10.833547896925058</v>
      </c>
    </row>
    <row r="1926" spans="1:21" x14ac:dyDescent="0.3">
      <c r="A1926" s="2" t="s">
        <v>3552</v>
      </c>
      <c r="B1926" s="2" t="s">
        <v>3553</v>
      </c>
      <c r="C1926" s="2" t="s">
        <v>16</v>
      </c>
      <c r="D1926" s="51">
        <v>266461.34000000003</v>
      </c>
      <c r="E1926" s="51">
        <v>31845.47</v>
      </c>
      <c r="F1926" s="1">
        <v>45254</v>
      </c>
      <c r="G1926" s="1">
        <v>45605</v>
      </c>
      <c r="H1926" s="2" t="s">
        <v>614</v>
      </c>
      <c r="I1926" s="2" t="s">
        <v>13</v>
      </c>
      <c r="J1926">
        <f>Sheet1[[#This Row],[policy_end_date]]-Sheet1[[#This Row],[policy_start_date]]</f>
        <v>351</v>
      </c>
      <c r="K1926" s="5">
        <f>(Sheet1[[#This Row],[policy_end_date]]-Sheet1[[#This Row],[policy_start_date]])/365</f>
        <v>0.9616438356164384</v>
      </c>
      <c r="L1926" s="2" t="str">
        <f>IF(Sheet1[[#This Row],[coverage_amount]]&lt;300000,"Low",IF(Sheet1[[#This Row],[coverage_amount]]&lt;700000,"Medium","High"))</f>
        <v>Low</v>
      </c>
      <c r="M1926" s="2" t="str">
        <f>IF(Sheet1[[#This Row],[annual_premium]]&lt;15000,"Low",IF(Sheet1[[#This Row],[annual_premium]]&lt;35000,"Medium","High"))</f>
        <v>Medium</v>
      </c>
      <c r="N1926" s="2">
        <f>YEAR(Sheet1[[#This Row],[policy_start_date]])</f>
        <v>2023</v>
      </c>
      <c r="O1926" s="2" t="str">
        <f>TEXT(Sheet1[[#This Row],[policy_start_date]],"mmm")</f>
        <v>Nov</v>
      </c>
      <c r="P1926" s="2" t="str">
        <f>"Q"&amp;ROUNDUP(MONTH(Sheet1[[#This Row],[policy_start_date]])/3,0)</f>
        <v>Q4</v>
      </c>
      <c r="Q1926" s="2">
        <f ca="1">DATEDIF(Sheet1[[#This Row],[policy_start_date]],TODAY(),"D")</f>
        <v>978</v>
      </c>
      <c r="R1926" s="2">
        <f>YEAR(Sheet1[[#This Row],[policy_end_date]])</f>
        <v>2024</v>
      </c>
      <c r="S1926" s="2" t="str">
        <f>TEXT(Sheet1[[#This Row],[policy_end_date]],"mmm")</f>
        <v>Nov</v>
      </c>
      <c r="T1926" s="2" t="str">
        <f>IF(Sheet1[[#This Row],[status]]="Active","Active","Inactive")</f>
        <v>Active</v>
      </c>
      <c r="U1926" s="6">
        <f>Sheet1[[#This Row],[coverage_amount]]/Sheet1[[#This Row],[annual_premium]]</f>
        <v>8.3673232016987029</v>
      </c>
    </row>
    <row r="1927" spans="1:21" x14ac:dyDescent="0.3">
      <c r="A1927" s="2" t="s">
        <v>3554</v>
      </c>
      <c r="B1927" s="2" t="s">
        <v>3125</v>
      </c>
      <c r="C1927" s="2" t="s">
        <v>11</v>
      </c>
      <c r="D1927" s="51">
        <v>500331.75</v>
      </c>
      <c r="E1927" s="51">
        <v>44907.57</v>
      </c>
      <c r="F1927" s="1">
        <v>44814</v>
      </c>
      <c r="G1927" s="1">
        <v>44899</v>
      </c>
      <c r="H1927" s="2" t="s">
        <v>21</v>
      </c>
      <c r="I1927" s="2" t="s">
        <v>18</v>
      </c>
      <c r="J1927">
        <f>Sheet1[[#This Row],[policy_end_date]]-Sheet1[[#This Row],[policy_start_date]]</f>
        <v>85</v>
      </c>
      <c r="K1927" s="5">
        <f>(Sheet1[[#This Row],[policy_end_date]]-Sheet1[[#This Row],[policy_start_date]])/365</f>
        <v>0.23287671232876711</v>
      </c>
      <c r="L1927" s="2" t="str">
        <f>IF(Sheet1[[#This Row],[coverage_amount]]&lt;300000,"Low",IF(Sheet1[[#This Row],[coverage_amount]]&lt;700000,"Medium","High"))</f>
        <v>Medium</v>
      </c>
      <c r="M1927" s="2" t="str">
        <f>IF(Sheet1[[#This Row],[annual_premium]]&lt;15000,"Low",IF(Sheet1[[#This Row],[annual_premium]]&lt;35000,"Medium","High"))</f>
        <v>High</v>
      </c>
      <c r="N1927" s="2">
        <f>YEAR(Sheet1[[#This Row],[policy_start_date]])</f>
        <v>2022</v>
      </c>
      <c r="O1927" s="2" t="str">
        <f>TEXT(Sheet1[[#This Row],[policy_start_date]],"mmm")</f>
        <v>Sep</v>
      </c>
      <c r="P1927" s="2" t="str">
        <f>"Q"&amp;ROUNDUP(MONTH(Sheet1[[#This Row],[policy_start_date]])/3,0)</f>
        <v>Q3</v>
      </c>
      <c r="Q1927" s="2">
        <f ca="1">DATEDIF(Sheet1[[#This Row],[policy_start_date]],TODAY(),"D")</f>
        <v>1418</v>
      </c>
      <c r="R1927" s="2">
        <f>YEAR(Sheet1[[#This Row],[policy_end_date]])</f>
        <v>2022</v>
      </c>
      <c r="S1927" s="2" t="str">
        <f>TEXT(Sheet1[[#This Row],[policy_end_date]],"mmm")</f>
        <v>Dec</v>
      </c>
      <c r="T1927" s="2" t="str">
        <f>IF(Sheet1[[#This Row],[status]]="Active","Active","Inactive")</f>
        <v>Inactive</v>
      </c>
      <c r="U1927" s="6">
        <f>Sheet1[[#This Row],[coverage_amount]]/Sheet1[[#This Row],[annual_premium]]</f>
        <v>11.141367702594463</v>
      </c>
    </row>
    <row r="1928" spans="1:21" x14ac:dyDescent="0.3">
      <c r="A1928" s="2" t="s">
        <v>3555</v>
      </c>
      <c r="B1928" s="2" t="s">
        <v>3556</v>
      </c>
      <c r="C1928" s="2" t="s">
        <v>16</v>
      </c>
      <c r="D1928" s="51">
        <v>473963.13</v>
      </c>
      <c r="E1928" s="51">
        <v>29672.35</v>
      </c>
      <c r="F1928" s="1">
        <v>44669</v>
      </c>
      <c r="G1928" s="1">
        <v>45458</v>
      </c>
      <c r="H1928" s="2" t="s">
        <v>371</v>
      </c>
      <c r="I1928" s="2" t="s">
        <v>29</v>
      </c>
      <c r="J1928">
        <f>Sheet1[[#This Row],[policy_end_date]]-Sheet1[[#This Row],[policy_start_date]]</f>
        <v>789</v>
      </c>
      <c r="K1928" s="5">
        <f>(Sheet1[[#This Row],[policy_end_date]]-Sheet1[[#This Row],[policy_start_date]])/365</f>
        <v>2.1616438356164385</v>
      </c>
      <c r="L1928" s="2" t="str">
        <f>IF(Sheet1[[#This Row],[coverage_amount]]&lt;300000,"Low",IF(Sheet1[[#This Row],[coverage_amount]]&lt;700000,"Medium","High"))</f>
        <v>Medium</v>
      </c>
      <c r="M1928" s="2" t="str">
        <f>IF(Sheet1[[#This Row],[annual_premium]]&lt;15000,"Low",IF(Sheet1[[#This Row],[annual_premium]]&lt;35000,"Medium","High"))</f>
        <v>Medium</v>
      </c>
      <c r="N1928" s="2">
        <f>YEAR(Sheet1[[#This Row],[policy_start_date]])</f>
        <v>2022</v>
      </c>
      <c r="O1928" s="2" t="str">
        <f>TEXT(Sheet1[[#This Row],[policy_start_date]],"mmm")</f>
        <v>Apr</v>
      </c>
      <c r="P1928" s="2" t="str">
        <f>"Q"&amp;ROUNDUP(MONTH(Sheet1[[#This Row],[policy_start_date]])/3,0)</f>
        <v>Q2</v>
      </c>
      <c r="Q1928" s="2">
        <f ca="1">DATEDIF(Sheet1[[#This Row],[policy_start_date]],TODAY(),"D")</f>
        <v>1563</v>
      </c>
      <c r="R1928" s="2">
        <f>YEAR(Sheet1[[#This Row],[policy_end_date]])</f>
        <v>2024</v>
      </c>
      <c r="S1928" s="2" t="str">
        <f>TEXT(Sheet1[[#This Row],[policy_end_date]],"mmm")</f>
        <v>Jun</v>
      </c>
      <c r="T1928" s="2" t="str">
        <f>IF(Sheet1[[#This Row],[status]]="Active","Active","Inactive")</f>
        <v>Inactive</v>
      </c>
      <c r="U1928" s="6">
        <f>Sheet1[[#This Row],[coverage_amount]]/Sheet1[[#This Row],[annual_premium]]</f>
        <v>15.973225241681229</v>
      </c>
    </row>
    <row r="1929" spans="1:21" x14ac:dyDescent="0.3">
      <c r="A1929" s="2" t="s">
        <v>3557</v>
      </c>
      <c r="B1929" s="2" t="s">
        <v>3558</v>
      </c>
      <c r="C1929" s="2" t="s">
        <v>39</v>
      </c>
      <c r="D1929" s="51">
        <v>959857</v>
      </c>
      <c r="E1929" s="51">
        <v>40284.76</v>
      </c>
      <c r="F1929" s="1">
        <v>45421</v>
      </c>
      <c r="G1929" s="1">
        <v>45685</v>
      </c>
      <c r="H1929" s="2" t="s">
        <v>605</v>
      </c>
      <c r="I1929" s="2" t="s">
        <v>29</v>
      </c>
      <c r="J1929">
        <f>Sheet1[[#This Row],[policy_end_date]]-Sheet1[[#This Row],[policy_start_date]]</f>
        <v>264</v>
      </c>
      <c r="K1929" s="5">
        <f>(Sheet1[[#This Row],[policy_end_date]]-Sheet1[[#This Row],[policy_start_date]])/365</f>
        <v>0.72328767123287674</v>
      </c>
      <c r="L1929" s="2" t="str">
        <f>IF(Sheet1[[#This Row],[coverage_amount]]&lt;300000,"Low",IF(Sheet1[[#This Row],[coverage_amount]]&lt;700000,"Medium","High"))</f>
        <v>High</v>
      </c>
      <c r="M1929" s="2" t="str">
        <f>IF(Sheet1[[#This Row],[annual_premium]]&lt;15000,"Low",IF(Sheet1[[#This Row],[annual_premium]]&lt;35000,"Medium","High"))</f>
        <v>High</v>
      </c>
      <c r="N1929" s="2">
        <f>YEAR(Sheet1[[#This Row],[policy_start_date]])</f>
        <v>2024</v>
      </c>
      <c r="O1929" s="2" t="str">
        <f>TEXT(Sheet1[[#This Row],[policy_start_date]],"mmm")</f>
        <v>May</v>
      </c>
      <c r="P1929" s="2" t="str">
        <f>"Q"&amp;ROUNDUP(MONTH(Sheet1[[#This Row],[policy_start_date]])/3,0)</f>
        <v>Q2</v>
      </c>
      <c r="Q1929" s="2">
        <f ca="1">DATEDIF(Sheet1[[#This Row],[policy_start_date]],TODAY(),"D")</f>
        <v>811</v>
      </c>
      <c r="R1929" s="2">
        <f>YEAR(Sheet1[[#This Row],[policy_end_date]])</f>
        <v>2025</v>
      </c>
      <c r="S1929" s="2" t="str">
        <f>TEXT(Sheet1[[#This Row],[policy_end_date]],"mmm")</f>
        <v>Jan</v>
      </c>
      <c r="T1929" s="2" t="str">
        <f>IF(Sheet1[[#This Row],[status]]="Active","Active","Inactive")</f>
        <v>Inactive</v>
      </c>
      <c r="U1929" s="6">
        <f>Sheet1[[#This Row],[coverage_amount]]/Sheet1[[#This Row],[annual_premium]]</f>
        <v>23.826801996586301</v>
      </c>
    </row>
    <row r="1930" spans="1:21" x14ac:dyDescent="0.3">
      <c r="A1930" s="2" t="s">
        <v>3559</v>
      </c>
      <c r="B1930" s="2" t="s">
        <v>3560</v>
      </c>
      <c r="C1930" s="2" t="s">
        <v>35</v>
      </c>
      <c r="D1930" s="51">
        <v>162104.09</v>
      </c>
      <c r="E1930" s="51">
        <v>34283.29</v>
      </c>
      <c r="F1930" s="1">
        <v>45257</v>
      </c>
      <c r="G1930" s="1">
        <v>45838</v>
      </c>
      <c r="H1930" s="2" t="s">
        <v>145</v>
      </c>
      <c r="I1930" s="2" t="s">
        <v>18</v>
      </c>
      <c r="J1930">
        <f>Sheet1[[#This Row],[policy_end_date]]-Sheet1[[#This Row],[policy_start_date]]</f>
        <v>581</v>
      </c>
      <c r="K1930" s="5">
        <f>(Sheet1[[#This Row],[policy_end_date]]-Sheet1[[#This Row],[policy_start_date]])/365</f>
        <v>1.5917808219178082</v>
      </c>
      <c r="L1930" s="2" t="str">
        <f>IF(Sheet1[[#This Row],[coverage_amount]]&lt;300000,"Low",IF(Sheet1[[#This Row],[coverage_amount]]&lt;700000,"Medium","High"))</f>
        <v>Low</v>
      </c>
      <c r="M1930" s="2" t="str">
        <f>IF(Sheet1[[#This Row],[annual_premium]]&lt;15000,"Low",IF(Sheet1[[#This Row],[annual_premium]]&lt;35000,"Medium","High"))</f>
        <v>Medium</v>
      </c>
      <c r="N1930" s="2">
        <f>YEAR(Sheet1[[#This Row],[policy_start_date]])</f>
        <v>2023</v>
      </c>
      <c r="O1930" s="2" t="str">
        <f>TEXT(Sheet1[[#This Row],[policy_start_date]],"mmm")</f>
        <v>Nov</v>
      </c>
      <c r="P1930" s="2" t="str">
        <f>"Q"&amp;ROUNDUP(MONTH(Sheet1[[#This Row],[policy_start_date]])/3,0)</f>
        <v>Q4</v>
      </c>
      <c r="Q1930" s="2">
        <f ca="1">DATEDIF(Sheet1[[#This Row],[policy_start_date]],TODAY(),"D")</f>
        <v>975</v>
      </c>
      <c r="R1930" s="2">
        <f>YEAR(Sheet1[[#This Row],[policy_end_date]])</f>
        <v>2025</v>
      </c>
      <c r="S1930" s="2" t="str">
        <f>TEXT(Sheet1[[#This Row],[policy_end_date]],"mmm")</f>
        <v>Jun</v>
      </c>
      <c r="T1930" s="2" t="str">
        <f>IF(Sheet1[[#This Row],[status]]="Active","Active","Inactive")</f>
        <v>Inactive</v>
      </c>
      <c r="U1930" s="6">
        <f>Sheet1[[#This Row],[coverage_amount]]/Sheet1[[#This Row],[annual_premium]]</f>
        <v>4.7283702935161704</v>
      </c>
    </row>
    <row r="1931" spans="1:21" x14ac:dyDescent="0.3">
      <c r="A1931" s="2" t="s">
        <v>3561</v>
      </c>
      <c r="B1931" s="2" t="s">
        <v>1068</v>
      </c>
      <c r="C1931" s="2" t="s">
        <v>11</v>
      </c>
      <c r="D1931" s="51">
        <v>292403.39</v>
      </c>
      <c r="E1931" s="51">
        <v>16170.6</v>
      </c>
      <c r="F1931" s="1">
        <v>44852</v>
      </c>
      <c r="G1931" s="1">
        <v>45575</v>
      </c>
      <c r="H1931" s="2" t="s">
        <v>737</v>
      </c>
      <c r="I1931" s="2" t="s">
        <v>13</v>
      </c>
      <c r="J1931">
        <f>Sheet1[[#This Row],[policy_end_date]]-Sheet1[[#This Row],[policy_start_date]]</f>
        <v>723</v>
      </c>
      <c r="K1931" s="5">
        <f>(Sheet1[[#This Row],[policy_end_date]]-Sheet1[[#This Row],[policy_start_date]])/365</f>
        <v>1.9808219178082191</v>
      </c>
      <c r="L1931" s="2" t="str">
        <f>IF(Sheet1[[#This Row],[coverage_amount]]&lt;300000,"Low",IF(Sheet1[[#This Row],[coverage_amount]]&lt;700000,"Medium","High"))</f>
        <v>Low</v>
      </c>
      <c r="M1931" s="2" t="str">
        <f>IF(Sheet1[[#This Row],[annual_premium]]&lt;15000,"Low",IF(Sheet1[[#This Row],[annual_premium]]&lt;35000,"Medium","High"))</f>
        <v>Medium</v>
      </c>
      <c r="N1931" s="2">
        <f>YEAR(Sheet1[[#This Row],[policy_start_date]])</f>
        <v>2022</v>
      </c>
      <c r="O1931" s="2" t="str">
        <f>TEXT(Sheet1[[#This Row],[policy_start_date]],"mmm")</f>
        <v>Oct</v>
      </c>
      <c r="P1931" s="2" t="str">
        <f>"Q"&amp;ROUNDUP(MONTH(Sheet1[[#This Row],[policy_start_date]])/3,0)</f>
        <v>Q4</v>
      </c>
      <c r="Q1931" s="2">
        <f ca="1">DATEDIF(Sheet1[[#This Row],[policy_start_date]],TODAY(),"D")</f>
        <v>1380</v>
      </c>
      <c r="R1931" s="2">
        <f>YEAR(Sheet1[[#This Row],[policy_end_date]])</f>
        <v>2024</v>
      </c>
      <c r="S1931" s="2" t="str">
        <f>TEXT(Sheet1[[#This Row],[policy_end_date]],"mmm")</f>
        <v>Oct</v>
      </c>
      <c r="T1931" s="2" t="str">
        <f>IF(Sheet1[[#This Row],[status]]="Active","Active","Inactive")</f>
        <v>Active</v>
      </c>
      <c r="U1931" s="6">
        <f>Sheet1[[#This Row],[coverage_amount]]/Sheet1[[#This Row],[annual_premium]]</f>
        <v>18.082408197593164</v>
      </c>
    </row>
    <row r="1932" spans="1:21" x14ac:dyDescent="0.3">
      <c r="A1932" s="2" t="s">
        <v>3562</v>
      </c>
      <c r="B1932" s="2" t="s">
        <v>1153</v>
      </c>
      <c r="C1932" s="2" t="s">
        <v>16</v>
      </c>
      <c r="D1932" s="51">
        <v>435081.69</v>
      </c>
      <c r="E1932" s="51">
        <v>41392.480000000003</v>
      </c>
      <c r="F1932" s="1">
        <v>45178</v>
      </c>
      <c r="G1932" s="1">
        <v>45819</v>
      </c>
      <c r="H1932" s="2" t="s">
        <v>2905</v>
      </c>
      <c r="I1932" s="2" t="s">
        <v>18</v>
      </c>
      <c r="J1932">
        <f>Sheet1[[#This Row],[policy_end_date]]-Sheet1[[#This Row],[policy_start_date]]</f>
        <v>641</v>
      </c>
      <c r="K1932" s="5">
        <f>(Sheet1[[#This Row],[policy_end_date]]-Sheet1[[#This Row],[policy_start_date]])/365</f>
        <v>1.7561643835616438</v>
      </c>
      <c r="L1932" s="2" t="str">
        <f>IF(Sheet1[[#This Row],[coverage_amount]]&lt;300000,"Low",IF(Sheet1[[#This Row],[coverage_amount]]&lt;700000,"Medium","High"))</f>
        <v>Medium</v>
      </c>
      <c r="M1932" s="2" t="str">
        <f>IF(Sheet1[[#This Row],[annual_premium]]&lt;15000,"Low",IF(Sheet1[[#This Row],[annual_premium]]&lt;35000,"Medium","High"))</f>
        <v>High</v>
      </c>
      <c r="N1932" s="2">
        <f>YEAR(Sheet1[[#This Row],[policy_start_date]])</f>
        <v>2023</v>
      </c>
      <c r="O1932" s="2" t="str">
        <f>TEXT(Sheet1[[#This Row],[policy_start_date]],"mmm")</f>
        <v>Sep</v>
      </c>
      <c r="P1932" s="2" t="str">
        <f>"Q"&amp;ROUNDUP(MONTH(Sheet1[[#This Row],[policy_start_date]])/3,0)</f>
        <v>Q3</v>
      </c>
      <c r="Q1932" s="2">
        <f ca="1">DATEDIF(Sheet1[[#This Row],[policy_start_date]],TODAY(),"D")</f>
        <v>1054</v>
      </c>
      <c r="R1932" s="2">
        <f>YEAR(Sheet1[[#This Row],[policy_end_date]])</f>
        <v>2025</v>
      </c>
      <c r="S1932" s="2" t="str">
        <f>TEXT(Sheet1[[#This Row],[policy_end_date]],"mmm")</f>
        <v>Jun</v>
      </c>
      <c r="T1932" s="2" t="str">
        <f>IF(Sheet1[[#This Row],[status]]="Active","Active","Inactive")</f>
        <v>Inactive</v>
      </c>
      <c r="U1932" s="6">
        <f>Sheet1[[#This Row],[coverage_amount]]/Sheet1[[#This Row],[annual_premium]]</f>
        <v>10.511128833063395</v>
      </c>
    </row>
    <row r="1933" spans="1:21" x14ac:dyDescent="0.3">
      <c r="A1933" s="2" t="s">
        <v>3563</v>
      </c>
      <c r="B1933" s="2" t="s">
        <v>1651</v>
      </c>
      <c r="C1933" s="2" t="s">
        <v>39</v>
      </c>
      <c r="D1933" s="51">
        <v>477773.16</v>
      </c>
      <c r="E1933" s="51">
        <v>12919.35</v>
      </c>
      <c r="F1933" s="1">
        <v>44571</v>
      </c>
      <c r="G1933" s="1">
        <v>45205</v>
      </c>
      <c r="H1933" s="2" t="s">
        <v>669</v>
      </c>
      <c r="I1933" s="2" t="s">
        <v>13</v>
      </c>
      <c r="J1933">
        <f>Sheet1[[#This Row],[policy_end_date]]-Sheet1[[#This Row],[policy_start_date]]</f>
        <v>634</v>
      </c>
      <c r="K1933" s="5">
        <f>(Sheet1[[#This Row],[policy_end_date]]-Sheet1[[#This Row],[policy_start_date]])/365</f>
        <v>1.736986301369863</v>
      </c>
      <c r="L1933" s="2" t="str">
        <f>IF(Sheet1[[#This Row],[coverage_amount]]&lt;300000,"Low",IF(Sheet1[[#This Row],[coverage_amount]]&lt;700000,"Medium","High"))</f>
        <v>Medium</v>
      </c>
      <c r="M1933" s="2" t="str">
        <f>IF(Sheet1[[#This Row],[annual_premium]]&lt;15000,"Low",IF(Sheet1[[#This Row],[annual_premium]]&lt;35000,"Medium","High"))</f>
        <v>Low</v>
      </c>
      <c r="N1933" s="2">
        <f>YEAR(Sheet1[[#This Row],[policy_start_date]])</f>
        <v>2022</v>
      </c>
      <c r="O1933" s="2" t="str">
        <f>TEXT(Sheet1[[#This Row],[policy_start_date]],"mmm")</f>
        <v>Jan</v>
      </c>
      <c r="P1933" s="2" t="str">
        <f>"Q"&amp;ROUNDUP(MONTH(Sheet1[[#This Row],[policy_start_date]])/3,0)</f>
        <v>Q1</v>
      </c>
      <c r="Q1933" s="2">
        <f ca="1">DATEDIF(Sheet1[[#This Row],[policy_start_date]],TODAY(),"D")</f>
        <v>1661</v>
      </c>
      <c r="R1933" s="2">
        <f>YEAR(Sheet1[[#This Row],[policy_end_date]])</f>
        <v>2023</v>
      </c>
      <c r="S1933" s="2" t="str">
        <f>TEXT(Sheet1[[#This Row],[policy_end_date]],"mmm")</f>
        <v>Oct</v>
      </c>
      <c r="T1933" s="2" t="str">
        <f>IF(Sheet1[[#This Row],[status]]="Active","Active","Inactive")</f>
        <v>Active</v>
      </c>
      <c r="U1933" s="6">
        <f>Sheet1[[#This Row],[coverage_amount]]/Sheet1[[#This Row],[annual_premium]]</f>
        <v>36.981207258879117</v>
      </c>
    </row>
    <row r="1934" spans="1:21" x14ac:dyDescent="0.3">
      <c r="A1934" s="2" t="s">
        <v>3564</v>
      </c>
      <c r="B1934" s="2" t="s">
        <v>3565</v>
      </c>
      <c r="C1934" s="2" t="s">
        <v>39</v>
      </c>
      <c r="D1934" s="51">
        <v>580370.55000000005</v>
      </c>
      <c r="E1934" s="51">
        <v>15243.69</v>
      </c>
      <c r="F1934" s="1">
        <v>45369</v>
      </c>
      <c r="G1934" s="1">
        <v>45419</v>
      </c>
      <c r="H1934" s="2" t="s">
        <v>64</v>
      </c>
      <c r="I1934" s="2" t="s">
        <v>29</v>
      </c>
      <c r="J1934">
        <f>Sheet1[[#This Row],[policy_end_date]]-Sheet1[[#This Row],[policy_start_date]]</f>
        <v>50</v>
      </c>
      <c r="K1934" s="5">
        <f>(Sheet1[[#This Row],[policy_end_date]]-Sheet1[[#This Row],[policy_start_date]])/365</f>
        <v>0.13698630136986301</v>
      </c>
      <c r="L1934" s="2" t="str">
        <f>IF(Sheet1[[#This Row],[coverage_amount]]&lt;300000,"Low",IF(Sheet1[[#This Row],[coverage_amount]]&lt;700000,"Medium","High"))</f>
        <v>Medium</v>
      </c>
      <c r="M1934" s="2" t="str">
        <f>IF(Sheet1[[#This Row],[annual_premium]]&lt;15000,"Low",IF(Sheet1[[#This Row],[annual_premium]]&lt;35000,"Medium","High"))</f>
        <v>Medium</v>
      </c>
      <c r="N1934" s="2">
        <f>YEAR(Sheet1[[#This Row],[policy_start_date]])</f>
        <v>2024</v>
      </c>
      <c r="O1934" s="2" t="str">
        <f>TEXT(Sheet1[[#This Row],[policy_start_date]],"mmm")</f>
        <v>Mar</v>
      </c>
      <c r="P1934" s="2" t="str">
        <f>"Q"&amp;ROUNDUP(MONTH(Sheet1[[#This Row],[policy_start_date]])/3,0)</f>
        <v>Q1</v>
      </c>
      <c r="Q1934" s="2">
        <f ca="1">DATEDIF(Sheet1[[#This Row],[policy_start_date]],TODAY(),"D")</f>
        <v>863</v>
      </c>
      <c r="R1934" s="2">
        <f>YEAR(Sheet1[[#This Row],[policy_end_date]])</f>
        <v>2024</v>
      </c>
      <c r="S1934" s="2" t="str">
        <f>TEXT(Sheet1[[#This Row],[policy_end_date]],"mmm")</f>
        <v>May</v>
      </c>
      <c r="T1934" s="2" t="str">
        <f>IF(Sheet1[[#This Row],[status]]="Active","Active","Inactive")</f>
        <v>Inactive</v>
      </c>
      <c r="U1934" s="6">
        <f>Sheet1[[#This Row],[coverage_amount]]/Sheet1[[#This Row],[annual_premium]]</f>
        <v>38.072838663079608</v>
      </c>
    </row>
    <row r="1935" spans="1:21" x14ac:dyDescent="0.3">
      <c r="A1935" s="2" t="s">
        <v>3566</v>
      </c>
      <c r="B1935" s="2" t="s">
        <v>736</v>
      </c>
      <c r="C1935" s="2" t="s">
        <v>27</v>
      </c>
      <c r="D1935" s="51">
        <v>592809.93000000005</v>
      </c>
      <c r="E1935" s="51">
        <v>38439.82</v>
      </c>
      <c r="F1935" s="1">
        <v>44900</v>
      </c>
      <c r="G1935" s="1">
        <v>45100</v>
      </c>
      <c r="H1935" s="2" t="s">
        <v>386</v>
      </c>
      <c r="I1935" s="2" t="s">
        <v>13</v>
      </c>
      <c r="J1935">
        <f>Sheet1[[#This Row],[policy_end_date]]-Sheet1[[#This Row],[policy_start_date]]</f>
        <v>200</v>
      </c>
      <c r="K1935" s="5">
        <f>(Sheet1[[#This Row],[policy_end_date]]-Sheet1[[#This Row],[policy_start_date]])/365</f>
        <v>0.54794520547945202</v>
      </c>
      <c r="L1935" s="2" t="str">
        <f>IF(Sheet1[[#This Row],[coverage_amount]]&lt;300000,"Low",IF(Sheet1[[#This Row],[coverage_amount]]&lt;700000,"Medium","High"))</f>
        <v>Medium</v>
      </c>
      <c r="M1935" s="2" t="str">
        <f>IF(Sheet1[[#This Row],[annual_premium]]&lt;15000,"Low",IF(Sheet1[[#This Row],[annual_premium]]&lt;35000,"Medium","High"))</f>
        <v>High</v>
      </c>
      <c r="N1935" s="2">
        <f>YEAR(Sheet1[[#This Row],[policy_start_date]])</f>
        <v>2022</v>
      </c>
      <c r="O1935" s="2" t="str">
        <f>TEXT(Sheet1[[#This Row],[policy_start_date]],"mmm")</f>
        <v>Dec</v>
      </c>
      <c r="P1935" s="2" t="str">
        <f>"Q"&amp;ROUNDUP(MONTH(Sheet1[[#This Row],[policy_start_date]])/3,0)</f>
        <v>Q4</v>
      </c>
      <c r="Q1935" s="2">
        <f ca="1">DATEDIF(Sheet1[[#This Row],[policy_start_date]],TODAY(),"D")</f>
        <v>1332</v>
      </c>
      <c r="R1935" s="2">
        <f>YEAR(Sheet1[[#This Row],[policy_end_date]])</f>
        <v>2023</v>
      </c>
      <c r="S1935" s="2" t="str">
        <f>TEXT(Sheet1[[#This Row],[policy_end_date]],"mmm")</f>
        <v>Jun</v>
      </c>
      <c r="T1935" s="2" t="str">
        <f>IF(Sheet1[[#This Row],[status]]="Active","Active","Inactive")</f>
        <v>Active</v>
      </c>
      <c r="U1935" s="6">
        <f>Sheet1[[#This Row],[coverage_amount]]/Sheet1[[#This Row],[annual_premium]]</f>
        <v>15.421766543131577</v>
      </c>
    </row>
    <row r="1936" spans="1:21" x14ac:dyDescent="0.3">
      <c r="A1936" s="2" t="s">
        <v>3567</v>
      </c>
      <c r="B1936" s="2" t="s">
        <v>1560</v>
      </c>
      <c r="C1936" s="2" t="s">
        <v>35</v>
      </c>
      <c r="D1936" s="51">
        <v>514873.42</v>
      </c>
      <c r="E1936" s="51">
        <v>4654.49</v>
      </c>
      <c r="F1936" s="1">
        <v>44445</v>
      </c>
      <c r="G1936" s="1">
        <v>44945</v>
      </c>
      <c r="H1936" s="2" t="s">
        <v>471</v>
      </c>
      <c r="I1936" s="2" t="s">
        <v>13</v>
      </c>
      <c r="J1936">
        <f>Sheet1[[#This Row],[policy_end_date]]-Sheet1[[#This Row],[policy_start_date]]</f>
        <v>500</v>
      </c>
      <c r="K1936" s="5">
        <f>(Sheet1[[#This Row],[policy_end_date]]-Sheet1[[#This Row],[policy_start_date]])/365</f>
        <v>1.3698630136986301</v>
      </c>
      <c r="L1936" s="2" t="str">
        <f>IF(Sheet1[[#This Row],[coverage_amount]]&lt;300000,"Low",IF(Sheet1[[#This Row],[coverage_amount]]&lt;700000,"Medium","High"))</f>
        <v>Medium</v>
      </c>
      <c r="M1936" s="2" t="str">
        <f>IF(Sheet1[[#This Row],[annual_premium]]&lt;15000,"Low",IF(Sheet1[[#This Row],[annual_premium]]&lt;35000,"Medium","High"))</f>
        <v>Low</v>
      </c>
      <c r="N1936" s="2">
        <f>YEAR(Sheet1[[#This Row],[policy_start_date]])</f>
        <v>2021</v>
      </c>
      <c r="O1936" s="2" t="str">
        <f>TEXT(Sheet1[[#This Row],[policy_start_date]],"mmm")</f>
        <v>Sep</v>
      </c>
      <c r="P1936" s="2" t="str">
        <f>"Q"&amp;ROUNDUP(MONTH(Sheet1[[#This Row],[policy_start_date]])/3,0)</f>
        <v>Q3</v>
      </c>
      <c r="Q1936" s="2">
        <f ca="1">DATEDIF(Sheet1[[#This Row],[policy_start_date]],TODAY(),"D")</f>
        <v>1787</v>
      </c>
      <c r="R1936" s="2">
        <f>YEAR(Sheet1[[#This Row],[policy_end_date]])</f>
        <v>2023</v>
      </c>
      <c r="S1936" s="2" t="str">
        <f>TEXT(Sheet1[[#This Row],[policy_end_date]],"mmm")</f>
        <v>Jan</v>
      </c>
      <c r="T1936" s="2" t="str">
        <f>IF(Sheet1[[#This Row],[status]]="Active","Active","Inactive")</f>
        <v>Active</v>
      </c>
      <c r="U1936" s="6">
        <f>Sheet1[[#This Row],[coverage_amount]]/Sheet1[[#This Row],[annual_premium]]</f>
        <v>110.61865424568535</v>
      </c>
    </row>
    <row r="1937" spans="1:21" x14ac:dyDescent="0.3">
      <c r="A1937" s="2" t="s">
        <v>3568</v>
      </c>
      <c r="B1937" s="2" t="s">
        <v>3569</v>
      </c>
      <c r="C1937" s="2" t="s">
        <v>16</v>
      </c>
      <c r="D1937" s="51">
        <v>457763.09</v>
      </c>
      <c r="E1937" s="51">
        <v>26110.6</v>
      </c>
      <c r="F1937" s="1">
        <v>45442</v>
      </c>
      <c r="G1937" s="1">
        <v>45459</v>
      </c>
      <c r="H1937" s="2" t="s">
        <v>383</v>
      </c>
      <c r="I1937" s="2" t="s">
        <v>13</v>
      </c>
      <c r="J1937">
        <f>Sheet1[[#This Row],[policy_end_date]]-Sheet1[[#This Row],[policy_start_date]]</f>
        <v>17</v>
      </c>
      <c r="K1937" s="5">
        <f>(Sheet1[[#This Row],[policy_end_date]]-Sheet1[[#This Row],[policy_start_date]])/365</f>
        <v>4.6575342465753428E-2</v>
      </c>
      <c r="L1937" s="2" t="str">
        <f>IF(Sheet1[[#This Row],[coverage_amount]]&lt;300000,"Low",IF(Sheet1[[#This Row],[coverage_amount]]&lt;700000,"Medium","High"))</f>
        <v>Medium</v>
      </c>
      <c r="M1937" s="2" t="str">
        <f>IF(Sheet1[[#This Row],[annual_premium]]&lt;15000,"Low",IF(Sheet1[[#This Row],[annual_premium]]&lt;35000,"Medium","High"))</f>
        <v>Medium</v>
      </c>
      <c r="N1937" s="2">
        <f>YEAR(Sheet1[[#This Row],[policy_start_date]])</f>
        <v>2024</v>
      </c>
      <c r="O1937" s="2" t="str">
        <f>TEXT(Sheet1[[#This Row],[policy_start_date]],"mmm")</f>
        <v>May</v>
      </c>
      <c r="P1937" s="2" t="str">
        <f>"Q"&amp;ROUNDUP(MONTH(Sheet1[[#This Row],[policy_start_date]])/3,0)</f>
        <v>Q2</v>
      </c>
      <c r="Q1937" s="2">
        <f ca="1">DATEDIF(Sheet1[[#This Row],[policy_start_date]],TODAY(),"D")</f>
        <v>790</v>
      </c>
      <c r="R1937" s="2">
        <f>YEAR(Sheet1[[#This Row],[policy_end_date]])</f>
        <v>2024</v>
      </c>
      <c r="S1937" s="2" t="str">
        <f>TEXT(Sheet1[[#This Row],[policy_end_date]],"mmm")</f>
        <v>Jun</v>
      </c>
      <c r="T1937" s="2" t="str">
        <f>IF(Sheet1[[#This Row],[status]]="Active","Active","Inactive")</f>
        <v>Active</v>
      </c>
      <c r="U1937" s="6">
        <f>Sheet1[[#This Row],[coverage_amount]]/Sheet1[[#This Row],[annual_premium]]</f>
        <v>17.531695556593874</v>
      </c>
    </row>
    <row r="1938" spans="1:21" x14ac:dyDescent="0.3">
      <c r="A1938" s="2" t="s">
        <v>3570</v>
      </c>
      <c r="B1938" s="2" t="s">
        <v>455</v>
      </c>
      <c r="C1938" s="2" t="s">
        <v>39</v>
      </c>
      <c r="D1938" s="51">
        <v>838865</v>
      </c>
      <c r="E1938" s="51">
        <v>25909.48</v>
      </c>
      <c r="F1938" s="1">
        <v>45310</v>
      </c>
      <c r="G1938" s="1">
        <v>45786</v>
      </c>
      <c r="H1938" s="2" t="s">
        <v>1345</v>
      </c>
      <c r="I1938" s="2" t="s">
        <v>29</v>
      </c>
      <c r="J1938">
        <f>Sheet1[[#This Row],[policy_end_date]]-Sheet1[[#This Row],[policy_start_date]]</f>
        <v>476</v>
      </c>
      <c r="K1938" s="5">
        <f>(Sheet1[[#This Row],[policy_end_date]]-Sheet1[[#This Row],[policy_start_date]])/365</f>
        <v>1.3041095890410959</v>
      </c>
      <c r="L1938" s="2" t="str">
        <f>IF(Sheet1[[#This Row],[coverage_amount]]&lt;300000,"Low",IF(Sheet1[[#This Row],[coverage_amount]]&lt;700000,"Medium","High"))</f>
        <v>High</v>
      </c>
      <c r="M1938" s="2" t="str">
        <f>IF(Sheet1[[#This Row],[annual_premium]]&lt;15000,"Low",IF(Sheet1[[#This Row],[annual_premium]]&lt;35000,"Medium","High"))</f>
        <v>Medium</v>
      </c>
      <c r="N1938" s="2">
        <f>YEAR(Sheet1[[#This Row],[policy_start_date]])</f>
        <v>2024</v>
      </c>
      <c r="O1938" s="2" t="str">
        <f>TEXT(Sheet1[[#This Row],[policy_start_date]],"mmm")</f>
        <v>Jan</v>
      </c>
      <c r="P1938" s="2" t="str">
        <f>"Q"&amp;ROUNDUP(MONTH(Sheet1[[#This Row],[policy_start_date]])/3,0)</f>
        <v>Q1</v>
      </c>
      <c r="Q1938" s="2">
        <f ca="1">DATEDIF(Sheet1[[#This Row],[policy_start_date]],TODAY(),"D")</f>
        <v>922</v>
      </c>
      <c r="R1938" s="2">
        <f>YEAR(Sheet1[[#This Row],[policy_end_date]])</f>
        <v>2025</v>
      </c>
      <c r="S1938" s="2" t="str">
        <f>TEXT(Sheet1[[#This Row],[policy_end_date]],"mmm")</f>
        <v>May</v>
      </c>
      <c r="T1938" s="2" t="str">
        <f>IF(Sheet1[[#This Row],[status]]="Active","Active","Inactive")</f>
        <v>Inactive</v>
      </c>
      <c r="U1938" s="6">
        <f>Sheet1[[#This Row],[coverage_amount]]/Sheet1[[#This Row],[annual_premium]]</f>
        <v>32.376759394630845</v>
      </c>
    </row>
    <row r="1939" spans="1:21" x14ac:dyDescent="0.3">
      <c r="A1939" s="2" t="s">
        <v>3571</v>
      </c>
      <c r="B1939" s="2" t="s">
        <v>2733</v>
      </c>
      <c r="C1939" s="2" t="s">
        <v>27</v>
      </c>
      <c r="D1939" s="51">
        <v>798398.24</v>
      </c>
      <c r="E1939" s="51">
        <v>37993.29</v>
      </c>
      <c r="F1939" s="1">
        <v>45218</v>
      </c>
      <c r="G1939" s="1">
        <v>45244</v>
      </c>
      <c r="H1939" s="2" t="s">
        <v>499</v>
      </c>
      <c r="I1939" s="2" t="s">
        <v>29</v>
      </c>
      <c r="J1939">
        <f>Sheet1[[#This Row],[policy_end_date]]-Sheet1[[#This Row],[policy_start_date]]</f>
        <v>26</v>
      </c>
      <c r="K1939" s="5">
        <f>(Sheet1[[#This Row],[policy_end_date]]-Sheet1[[#This Row],[policy_start_date]])/365</f>
        <v>7.1232876712328766E-2</v>
      </c>
      <c r="L1939" s="2" t="str">
        <f>IF(Sheet1[[#This Row],[coverage_amount]]&lt;300000,"Low",IF(Sheet1[[#This Row],[coverage_amount]]&lt;700000,"Medium","High"))</f>
        <v>High</v>
      </c>
      <c r="M1939" s="2" t="str">
        <f>IF(Sheet1[[#This Row],[annual_premium]]&lt;15000,"Low",IF(Sheet1[[#This Row],[annual_premium]]&lt;35000,"Medium","High"))</f>
        <v>High</v>
      </c>
      <c r="N1939" s="2">
        <f>YEAR(Sheet1[[#This Row],[policy_start_date]])</f>
        <v>2023</v>
      </c>
      <c r="O1939" s="2" t="str">
        <f>TEXT(Sheet1[[#This Row],[policy_start_date]],"mmm")</f>
        <v>Oct</v>
      </c>
      <c r="P1939" s="2" t="str">
        <f>"Q"&amp;ROUNDUP(MONTH(Sheet1[[#This Row],[policy_start_date]])/3,0)</f>
        <v>Q4</v>
      </c>
      <c r="Q1939" s="2">
        <f ca="1">DATEDIF(Sheet1[[#This Row],[policy_start_date]],TODAY(),"D")</f>
        <v>1014</v>
      </c>
      <c r="R1939" s="2">
        <f>YEAR(Sheet1[[#This Row],[policy_end_date]])</f>
        <v>2023</v>
      </c>
      <c r="S1939" s="2" t="str">
        <f>TEXT(Sheet1[[#This Row],[policy_end_date]],"mmm")</f>
        <v>Nov</v>
      </c>
      <c r="T1939" s="2" t="str">
        <f>IF(Sheet1[[#This Row],[status]]="Active","Active","Inactive")</f>
        <v>Inactive</v>
      </c>
      <c r="U1939" s="6">
        <f>Sheet1[[#This Row],[coverage_amount]]/Sheet1[[#This Row],[annual_premium]]</f>
        <v>21.01419066366719</v>
      </c>
    </row>
    <row r="1940" spans="1:21" x14ac:dyDescent="0.3">
      <c r="A1940" s="2" t="s">
        <v>3572</v>
      </c>
      <c r="B1940" s="2" t="s">
        <v>2271</v>
      </c>
      <c r="C1940" s="2" t="s">
        <v>11</v>
      </c>
      <c r="D1940" s="51">
        <v>164750.41</v>
      </c>
      <c r="E1940" s="51">
        <v>31117.37</v>
      </c>
      <c r="F1940" s="1">
        <v>44113</v>
      </c>
      <c r="G1940" s="1">
        <v>45850</v>
      </c>
      <c r="H1940" s="2" t="s">
        <v>909</v>
      </c>
      <c r="I1940" s="2" t="s">
        <v>29</v>
      </c>
      <c r="J1940">
        <f>Sheet1[[#This Row],[policy_end_date]]-Sheet1[[#This Row],[policy_start_date]]</f>
        <v>1737</v>
      </c>
      <c r="K1940" s="5">
        <f>(Sheet1[[#This Row],[policy_end_date]]-Sheet1[[#This Row],[policy_start_date]])/365</f>
        <v>4.7589041095890412</v>
      </c>
      <c r="L1940" s="2" t="str">
        <f>IF(Sheet1[[#This Row],[coverage_amount]]&lt;300000,"Low",IF(Sheet1[[#This Row],[coverage_amount]]&lt;700000,"Medium","High"))</f>
        <v>Low</v>
      </c>
      <c r="M1940" s="2" t="str">
        <f>IF(Sheet1[[#This Row],[annual_premium]]&lt;15000,"Low",IF(Sheet1[[#This Row],[annual_premium]]&lt;35000,"Medium","High"))</f>
        <v>Medium</v>
      </c>
      <c r="N1940" s="2">
        <f>YEAR(Sheet1[[#This Row],[policy_start_date]])</f>
        <v>2020</v>
      </c>
      <c r="O1940" s="2" t="str">
        <f>TEXT(Sheet1[[#This Row],[policy_start_date]],"mmm")</f>
        <v>Oct</v>
      </c>
      <c r="P1940" s="2" t="str">
        <f>"Q"&amp;ROUNDUP(MONTH(Sheet1[[#This Row],[policy_start_date]])/3,0)</f>
        <v>Q4</v>
      </c>
      <c r="Q1940" s="2">
        <f ca="1">DATEDIF(Sheet1[[#This Row],[policy_start_date]],TODAY(),"D")</f>
        <v>2119</v>
      </c>
      <c r="R1940" s="2">
        <f>YEAR(Sheet1[[#This Row],[policy_end_date]])</f>
        <v>2025</v>
      </c>
      <c r="S1940" s="2" t="str">
        <f>TEXT(Sheet1[[#This Row],[policy_end_date]],"mmm")</f>
        <v>Jul</v>
      </c>
      <c r="T1940" s="2" t="str">
        <f>IF(Sheet1[[#This Row],[status]]="Active","Active","Inactive")</f>
        <v>Inactive</v>
      </c>
      <c r="U1940" s="6">
        <f>Sheet1[[#This Row],[coverage_amount]]/Sheet1[[#This Row],[annual_premium]]</f>
        <v>5.2944837561786233</v>
      </c>
    </row>
    <row r="1941" spans="1:21" x14ac:dyDescent="0.3">
      <c r="A1941" s="2" t="s">
        <v>3573</v>
      </c>
      <c r="B1941" s="2" t="s">
        <v>3574</v>
      </c>
      <c r="C1941" s="2" t="s">
        <v>35</v>
      </c>
      <c r="D1941" s="51">
        <v>103320.83</v>
      </c>
      <c r="E1941" s="51">
        <v>41079.51</v>
      </c>
      <c r="F1941" s="1">
        <v>44143</v>
      </c>
      <c r="G1941" s="1">
        <v>45741</v>
      </c>
      <c r="H1941" s="2" t="s">
        <v>1226</v>
      </c>
      <c r="I1941" s="2" t="s">
        <v>29</v>
      </c>
      <c r="J1941">
        <f>Sheet1[[#This Row],[policy_end_date]]-Sheet1[[#This Row],[policy_start_date]]</f>
        <v>1598</v>
      </c>
      <c r="K1941" s="5">
        <f>(Sheet1[[#This Row],[policy_end_date]]-Sheet1[[#This Row],[policy_start_date]])/365</f>
        <v>4.3780821917808215</v>
      </c>
      <c r="L1941" s="2" t="str">
        <f>IF(Sheet1[[#This Row],[coverage_amount]]&lt;300000,"Low",IF(Sheet1[[#This Row],[coverage_amount]]&lt;700000,"Medium","High"))</f>
        <v>Low</v>
      </c>
      <c r="M1941" s="2" t="str">
        <f>IF(Sheet1[[#This Row],[annual_premium]]&lt;15000,"Low",IF(Sheet1[[#This Row],[annual_premium]]&lt;35000,"Medium","High"))</f>
        <v>High</v>
      </c>
      <c r="N1941" s="2">
        <f>YEAR(Sheet1[[#This Row],[policy_start_date]])</f>
        <v>2020</v>
      </c>
      <c r="O1941" s="2" t="str">
        <f>TEXT(Sheet1[[#This Row],[policy_start_date]],"mmm")</f>
        <v>Nov</v>
      </c>
      <c r="P1941" s="2" t="str">
        <f>"Q"&amp;ROUNDUP(MONTH(Sheet1[[#This Row],[policy_start_date]])/3,0)</f>
        <v>Q4</v>
      </c>
      <c r="Q1941" s="2">
        <f ca="1">DATEDIF(Sheet1[[#This Row],[policy_start_date]],TODAY(),"D")</f>
        <v>2089</v>
      </c>
      <c r="R1941" s="2">
        <f>YEAR(Sheet1[[#This Row],[policy_end_date]])</f>
        <v>2025</v>
      </c>
      <c r="S1941" s="2" t="str">
        <f>TEXT(Sheet1[[#This Row],[policy_end_date]],"mmm")</f>
        <v>Mar</v>
      </c>
      <c r="T1941" s="2" t="str">
        <f>IF(Sheet1[[#This Row],[status]]="Active","Active","Inactive")</f>
        <v>Inactive</v>
      </c>
      <c r="U1941" s="6">
        <f>Sheet1[[#This Row],[coverage_amount]]/Sheet1[[#This Row],[annual_premium]]</f>
        <v>2.5151427073984087</v>
      </c>
    </row>
    <row r="1942" spans="1:21" x14ac:dyDescent="0.3">
      <c r="A1942" s="2" t="s">
        <v>3575</v>
      </c>
      <c r="B1942" s="2" t="s">
        <v>2891</v>
      </c>
      <c r="C1942" s="2" t="s">
        <v>11</v>
      </c>
      <c r="D1942" s="51">
        <v>474105.91</v>
      </c>
      <c r="E1942" s="51">
        <v>24577.35</v>
      </c>
      <c r="F1942" s="1">
        <v>44761</v>
      </c>
      <c r="G1942" s="1">
        <v>45336</v>
      </c>
      <c r="H1942" s="2" t="s">
        <v>537</v>
      </c>
      <c r="I1942" s="2" t="s">
        <v>29</v>
      </c>
      <c r="J1942">
        <f>Sheet1[[#This Row],[policy_end_date]]-Sheet1[[#This Row],[policy_start_date]]</f>
        <v>575</v>
      </c>
      <c r="K1942" s="5">
        <f>(Sheet1[[#This Row],[policy_end_date]]-Sheet1[[#This Row],[policy_start_date]])/365</f>
        <v>1.5753424657534247</v>
      </c>
      <c r="L1942" s="2" t="str">
        <f>IF(Sheet1[[#This Row],[coverage_amount]]&lt;300000,"Low",IF(Sheet1[[#This Row],[coverage_amount]]&lt;700000,"Medium","High"))</f>
        <v>Medium</v>
      </c>
      <c r="M1942" s="2" t="str">
        <f>IF(Sheet1[[#This Row],[annual_premium]]&lt;15000,"Low",IF(Sheet1[[#This Row],[annual_premium]]&lt;35000,"Medium","High"))</f>
        <v>Medium</v>
      </c>
      <c r="N1942" s="2">
        <f>YEAR(Sheet1[[#This Row],[policy_start_date]])</f>
        <v>2022</v>
      </c>
      <c r="O1942" s="2" t="str">
        <f>TEXT(Sheet1[[#This Row],[policy_start_date]],"mmm")</f>
        <v>Jul</v>
      </c>
      <c r="P1942" s="2" t="str">
        <f>"Q"&amp;ROUNDUP(MONTH(Sheet1[[#This Row],[policy_start_date]])/3,0)</f>
        <v>Q3</v>
      </c>
      <c r="Q1942" s="2">
        <f ca="1">DATEDIF(Sheet1[[#This Row],[policy_start_date]],TODAY(),"D")</f>
        <v>1471</v>
      </c>
      <c r="R1942" s="2">
        <f>YEAR(Sheet1[[#This Row],[policy_end_date]])</f>
        <v>2024</v>
      </c>
      <c r="S1942" s="2" t="str">
        <f>TEXT(Sheet1[[#This Row],[policy_end_date]],"mmm")</f>
        <v>Feb</v>
      </c>
      <c r="T1942" s="2" t="str">
        <f>IF(Sheet1[[#This Row],[status]]="Active","Active","Inactive")</f>
        <v>Inactive</v>
      </c>
      <c r="U1942" s="6">
        <f>Sheet1[[#This Row],[coverage_amount]]/Sheet1[[#This Row],[annual_premium]]</f>
        <v>19.290359212852483</v>
      </c>
    </row>
    <row r="1943" spans="1:21" x14ac:dyDescent="0.3">
      <c r="A1943" s="2" t="s">
        <v>3576</v>
      </c>
      <c r="B1943" s="2" t="s">
        <v>2059</v>
      </c>
      <c r="C1943" s="2" t="s">
        <v>39</v>
      </c>
      <c r="D1943" s="51">
        <v>549515.81000000006</v>
      </c>
      <c r="E1943" s="51">
        <v>41426.11</v>
      </c>
      <c r="F1943" s="1">
        <v>44692</v>
      </c>
      <c r="G1943" s="1">
        <v>45325</v>
      </c>
      <c r="H1943" s="2" t="s">
        <v>1161</v>
      </c>
      <c r="I1943" s="2" t="s">
        <v>13</v>
      </c>
      <c r="J1943">
        <f>Sheet1[[#This Row],[policy_end_date]]-Sheet1[[#This Row],[policy_start_date]]</f>
        <v>633</v>
      </c>
      <c r="K1943" s="5">
        <f>(Sheet1[[#This Row],[policy_end_date]]-Sheet1[[#This Row],[policy_start_date]])/365</f>
        <v>1.7342465753424658</v>
      </c>
      <c r="L1943" s="2" t="str">
        <f>IF(Sheet1[[#This Row],[coverage_amount]]&lt;300000,"Low",IF(Sheet1[[#This Row],[coverage_amount]]&lt;700000,"Medium","High"))</f>
        <v>Medium</v>
      </c>
      <c r="M1943" s="2" t="str">
        <f>IF(Sheet1[[#This Row],[annual_premium]]&lt;15000,"Low",IF(Sheet1[[#This Row],[annual_premium]]&lt;35000,"Medium","High"))</f>
        <v>High</v>
      </c>
      <c r="N1943" s="2">
        <f>YEAR(Sheet1[[#This Row],[policy_start_date]])</f>
        <v>2022</v>
      </c>
      <c r="O1943" s="2" t="str">
        <f>TEXT(Sheet1[[#This Row],[policy_start_date]],"mmm")</f>
        <v>May</v>
      </c>
      <c r="P1943" s="2" t="str">
        <f>"Q"&amp;ROUNDUP(MONTH(Sheet1[[#This Row],[policy_start_date]])/3,0)</f>
        <v>Q2</v>
      </c>
      <c r="Q1943" s="2">
        <f ca="1">DATEDIF(Sheet1[[#This Row],[policy_start_date]],TODAY(),"D")</f>
        <v>1540</v>
      </c>
      <c r="R1943" s="2">
        <f>YEAR(Sheet1[[#This Row],[policy_end_date]])</f>
        <v>2024</v>
      </c>
      <c r="S1943" s="2" t="str">
        <f>TEXT(Sheet1[[#This Row],[policy_end_date]],"mmm")</f>
        <v>Feb</v>
      </c>
      <c r="T1943" s="2" t="str">
        <f>IF(Sheet1[[#This Row],[status]]="Active","Active","Inactive")</f>
        <v>Active</v>
      </c>
      <c r="U1943" s="6">
        <f>Sheet1[[#This Row],[coverage_amount]]/Sheet1[[#This Row],[annual_premium]]</f>
        <v>13.264962845895983</v>
      </c>
    </row>
    <row r="1944" spans="1:21" x14ac:dyDescent="0.3">
      <c r="A1944" s="2" t="s">
        <v>3577</v>
      </c>
      <c r="B1944" s="2" t="s">
        <v>940</v>
      </c>
      <c r="C1944" s="2" t="s">
        <v>16</v>
      </c>
      <c r="D1944" s="51">
        <v>436843.44</v>
      </c>
      <c r="E1944" s="51">
        <v>31239.13</v>
      </c>
      <c r="F1944" s="1">
        <v>44604</v>
      </c>
      <c r="G1944" s="1">
        <v>44737</v>
      </c>
      <c r="H1944" s="2" t="s">
        <v>658</v>
      </c>
      <c r="I1944" s="2" t="s">
        <v>13</v>
      </c>
      <c r="J1944">
        <f>Sheet1[[#This Row],[policy_end_date]]-Sheet1[[#This Row],[policy_start_date]]</f>
        <v>133</v>
      </c>
      <c r="K1944" s="5">
        <f>(Sheet1[[#This Row],[policy_end_date]]-Sheet1[[#This Row],[policy_start_date]])/365</f>
        <v>0.36438356164383562</v>
      </c>
      <c r="L1944" s="2" t="str">
        <f>IF(Sheet1[[#This Row],[coverage_amount]]&lt;300000,"Low",IF(Sheet1[[#This Row],[coverage_amount]]&lt;700000,"Medium","High"))</f>
        <v>Medium</v>
      </c>
      <c r="M1944" s="2" t="str">
        <f>IF(Sheet1[[#This Row],[annual_premium]]&lt;15000,"Low",IF(Sheet1[[#This Row],[annual_premium]]&lt;35000,"Medium","High"))</f>
        <v>Medium</v>
      </c>
      <c r="N1944" s="2">
        <f>YEAR(Sheet1[[#This Row],[policy_start_date]])</f>
        <v>2022</v>
      </c>
      <c r="O1944" s="2" t="str">
        <f>TEXT(Sheet1[[#This Row],[policy_start_date]],"mmm")</f>
        <v>Feb</v>
      </c>
      <c r="P1944" s="2" t="str">
        <f>"Q"&amp;ROUNDUP(MONTH(Sheet1[[#This Row],[policy_start_date]])/3,0)</f>
        <v>Q1</v>
      </c>
      <c r="Q1944" s="2">
        <f ca="1">DATEDIF(Sheet1[[#This Row],[policy_start_date]],TODAY(),"D")</f>
        <v>1628</v>
      </c>
      <c r="R1944" s="2">
        <f>YEAR(Sheet1[[#This Row],[policy_end_date]])</f>
        <v>2022</v>
      </c>
      <c r="S1944" s="2" t="str">
        <f>TEXT(Sheet1[[#This Row],[policy_end_date]],"mmm")</f>
        <v>Jun</v>
      </c>
      <c r="T1944" s="2" t="str">
        <f>IF(Sheet1[[#This Row],[status]]="Active","Active","Inactive")</f>
        <v>Active</v>
      </c>
      <c r="U1944" s="6">
        <f>Sheet1[[#This Row],[coverage_amount]]/Sheet1[[#This Row],[annual_premium]]</f>
        <v>13.983854223853225</v>
      </c>
    </row>
    <row r="1945" spans="1:21" x14ac:dyDescent="0.3">
      <c r="A1945" s="2" t="s">
        <v>3578</v>
      </c>
      <c r="B1945" s="2" t="s">
        <v>3237</v>
      </c>
      <c r="C1945" s="2" t="s">
        <v>11</v>
      </c>
      <c r="D1945" s="51">
        <v>366494.59</v>
      </c>
      <c r="E1945" s="51">
        <v>5413.02</v>
      </c>
      <c r="F1945" s="1">
        <v>45045</v>
      </c>
      <c r="G1945" s="1">
        <v>45779</v>
      </c>
      <c r="H1945" s="2" t="s">
        <v>640</v>
      </c>
      <c r="I1945" s="2" t="s">
        <v>18</v>
      </c>
      <c r="J1945">
        <f>Sheet1[[#This Row],[policy_end_date]]-Sheet1[[#This Row],[policy_start_date]]</f>
        <v>734</v>
      </c>
      <c r="K1945" s="5">
        <f>(Sheet1[[#This Row],[policy_end_date]]-Sheet1[[#This Row],[policy_start_date]])/365</f>
        <v>2.010958904109589</v>
      </c>
      <c r="L1945" s="2" t="str">
        <f>IF(Sheet1[[#This Row],[coverage_amount]]&lt;300000,"Low",IF(Sheet1[[#This Row],[coverage_amount]]&lt;700000,"Medium","High"))</f>
        <v>Medium</v>
      </c>
      <c r="M1945" s="2" t="str">
        <f>IF(Sheet1[[#This Row],[annual_premium]]&lt;15000,"Low",IF(Sheet1[[#This Row],[annual_premium]]&lt;35000,"Medium","High"))</f>
        <v>Low</v>
      </c>
      <c r="N1945" s="2">
        <f>YEAR(Sheet1[[#This Row],[policy_start_date]])</f>
        <v>2023</v>
      </c>
      <c r="O1945" s="2" t="str">
        <f>TEXT(Sheet1[[#This Row],[policy_start_date]],"mmm")</f>
        <v>Apr</v>
      </c>
      <c r="P1945" s="2" t="str">
        <f>"Q"&amp;ROUNDUP(MONTH(Sheet1[[#This Row],[policy_start_date]])/3,0)</f>
        <v>Q2</v>
      </c>
      <c r="Q1945" s="2">
        <f ca="1">DATEDIF(Sheet1[[#This Row],[policy_start_date]],TODAY(),"D")</f>
        <v>1187</v>
      </c>
      <c r="R1945" s="2">
        <f>YEAR(Sheet1[[#This Row],[policy_end_date]])</f>
        <v>2025</v>
      </c>
      <c r="S1945" s="2" t="str">
        <f>TEXT(Sheet1[[#This Row],[policy_end_date]],"mmm")</f>
        <v>May</v>
      </c>
      <c r="T1945" s="2" t="str">
        <f>IF(Sheet1[[#This Row],[status]]="Active","Active","Inactive")</f>
        <v>Inactive</v>
      </c>
      <c r="U1945" s="6">
        <f>Sheet1[[#This Row],[coverage_amount]]/Sheet1[[#This Row],[annual_premium]]</f>
        <v>67.706121536591397</v>
      </c>
    </row>
    <row r="1946" spans="1:21" x14ac:dyDescent="0.3">
      <c r="A1946" s="2" t="s">
        <v>3579</v>
      </c>
      <c r="B1946" s="2" t="s">
        <v>1085</v>
      </c>
      <c r="C1946" s="2" t="s">
        <v>35</v>
      </c>
      <c r="D1946" s="51">
        <v>683093.19</v>
      </c>
      <c r="E1946" s="51">
        <v>12687.62</v>
      </c>
      <c r="F1946" s="1">
        <v>45471</v>
      </c>
      <c r="G1946" s="1">
        <v>45826</v>
      </c>
      <c r="H1946" s="2" t="s">
        <v>886</v>
      </c>
      <c r="I1946" s="2" t="s">
        <v>13</v>
      </c>
      <c r="J1946">
        <f>Sheet1[[#This Row],[policy_end_date]]-Sheet1[[#This Row],[policy_start_date]]</f>
        <v>355</v>
      </c>
      <c r="K1946" s="5">
        <f>(Sheet1[[#This Row],[policy_end_date]]-Sheet1[[#This Row],[policy_start_date]])/365</f>
        <v>0.9726027397260274</v>
      </c>
      <c r="L1946" s="2" t="str">
        <f>IF(Sheet1[[#This Row],[coverage_amount]]&lt;300000,"Low",IF(Sheet1[[#This Row],[coverage_amount]]&lt;700000,"Medium","High"))</f>
        <v>Medium</v>
      </c>
      <c r="M1946" s="2" t="str">
        <f>IF(Sheet1[[#This Row],[annual_premium]]&lt;15000,"Low",IF(Sheet1[[#This Row],[annual_premium]]&lt;35000,"Medium","High"))</f>
        <v>Low</v>
      </c>
      <c r="N1946" s="2">
        <f>YEAR(Sheet1[[#This Row],[policy_start_date]])</f>
        <v>2024</v>
      </c>
      <c r="O1946" s="2" t="str">
        <f>TEXT(Sheet1[[#This Row],[policy_start_date]],"mmm")</f>
        <v>Jun</v>
      </c>
      <c r="P1946" s="2" t="str">
        <f>"Q"&amp;ROUNDUP(MONTH(Sheet1[[#This Row],[policy_start_date]])/3,0)</f>
        <v>Q2</v>
      </c>
      <c r="Q1946" s="2">
        <f ca="1">DATEDIF(Sheet1[[#This Row],[policy_start_date]],TODAY(),"D")</f>
        <v>761</v>
      </c>
      <c r="R1946" s="2">
        <f>YEAR(Sheet1[[#This Row],[policy_end_date]])</f>
        <v>2025</v>
      </c>
      <c r="S1946" s="2" t="str">
        <f>TEXT(Sheet1[[#This Row],[policy_end_date]],"mmm")</f>
        <v>Jun</v>
      </c>
      <c r="T1946" s="2" t="str">
        <f>IF(Sheet1[[#This Row],[status]]="Active","Active","Inactive")</f>
        <v>Active</v>
      </c>
      <c r="U1946" s="6">
        <f>Sheet1[[#This Row],[coverage_amount]]/Sheet1[[#This Row],[annual_premium]]</f>
        <v>53.83934812045127</v>
      </c>
    </row>
    <row r="1947" spans="1:21" x14ac:dyDescent="0.3">
      <c r="A1947" s="2" t="s">
        <v>3580</v>
      </c>
      <c r="B1947" s="2" t="s">
        <v>1075</v>
      </c>
      <c r="C1947" s="2" t="s">
        <v>16</v>
      </c>
      <c r="D1947" s="51">
        <v>444780.7</v>
      </c>
      <c r="E1947" s="51">
        <v>5317.48</v>
      </c>
      <c r="F1947" s="1">
        <v>45189</v>
      </c>
      <c r="G1947" s="1">
        <v>45688</v>
      </c>
      <c r="H1947" s="2" t="s">
        <v>522</v>
      </c>
      <c r="I1947" s="2" t="s">
        <v>29</v>
      </c>
      <c r="J1947">
        <f>Sheet1[[#This Row],[policy_end_date]]-Sheet1[[#This Row],[policy_start_date]]</f>
        <v>499</v>
      </c>
      <c r="K1947" s="5">
        <f>(Sheet1[[#This Row],[policy_end_date]]-Sheet1[[#This Row],[policy_start_date]])/365</f>
        <v>1.3671232876712329</v>
      </c>
      <c r="L1947" s="2" t="str">
        <f>IF(Sheet1[[#This Row],[coverage_amount]]&lt;300000,"Low",IF(Sheet1[[#This Row],[coverage_amount]]&lt;700000,"Medium","High"))</f>
        <v>Medium</v>
      </c>
      <c r="M1947" s="2" t="str">
        <f>IF(Sheet1[[#This Row],[annual_premium]]&lt;15000,"Low",IF(Sheet1[[#This Row],[annual_premium]]&lt;35000,"Medium","High"))</f>
        <v>Low</v>
      </c>
      <c r="N1947" s="2">
        <f>YEAR(Sheet1[[#This Row],[policy_start_date]])</f>
        <v>2023</v>
      </c>
      <c r="O1947" s="2" t="str">
        <f>TEXT(Sheet1[[#This Row],[policy_start_date]],"mmm")</f>
        <v>Sep</v>
      </c>
      <c r="P1947" s="2" t="str">
        <f>"Q"&amp;ROUNDUP(MONTH(Sheet1[[#This Row],[policy_start_date]])/3,0)</f>
        <v>Q3</v>
      </c>
      <c r="Q1947" s="2">
        <f ca="1">DATEDIF(Sheet1[[#This Row],[policy_start_date]],TODAY(),"D")</f>
        <v>1043</v>
      </c>
      <c r="R1947" s="2">
        <f>YEAR(Sheet1[[#This Row],[policy_end_date]])</f>
        <v>2025</v>
      </c>
      <c r="S1947" s="2" t="str">
        <f>TEXT(Sheet1[[#This Row],[policy_end_date]],"mmm")</f>
        <v>Jan</v>
      </c>
      <c r="T1947" s="2" t="str">
        <f>IF(Sheet1[[#This Row],[status]]="Active","Active","Inactive")</f>
        <v>Inactive</v>
      </c>
      <c r="U1947" s="6">
        <f>Sheet1[[#This Row],[coverage_amount]]/Sheet1[[#This Row],[annual_premium]]</f>
        <v>83.645016060239072</v>
      </c>
    </row>
    <row r="1948" spans="1:21" x14ac:dyDescent="0.3">
      <c r="A1948" s="2" t="s">
        <v>3581</v>
      </c>
      <c r="B1948" s="2" t="s">
        <v>3558</v>
      </c>
      <c r="C1948" s="2" t="s">
        <v>11</v>
      </c>
      <c r="D1948" s="51">
        <v>588104.51</v>
      </c>
      <c r="E1948" s="51">
        <v>27377.96</v>
      </c>
      <c r="F1948" s="1">
        <v>45090</v>
      </c>
      <c r="G1948" s="1">
        <v>45592</v>
      </c>
      <c r="H1948" s="2" t="s">
        <v>289</v>
      </c>
      <c r="I1948" s="2" t="s">
        <v>13</v>
      </c>
      <c r="J1948">
        <f>Sheet1[[#This Row],[policy_end_date]]-Sheet1[[#This Row],[policy_start_date]]</f>
        <v>502</v>
      </c>
      <c r="K1948" s="5">
        <f>(Sheet1[[#This Row],[policy_end_date]]-Sheet1[[#This Row],[policy_start_date]])/365</f>
        <v>1.3753424657534246</v>
      </c>
      <c r="L1948" s="2" t="str">
        <f>IF(Sheet1[[#This Row],[coverage_amount]]&lt;300000,"Low",IF(Sheet1[[#This Row],[coverage_amount]]&lt;700000,"Medium","High"))</f>
        <v>Medium</v>
      </c>
      <c r="M1948" s="2" t="str">
        <f>IF(Sheet1[[#This Row],[annual_premium]]&lt;15000,"Low",IF(Sheet1[[#This Row],[annual_premium]]&lt;35000,"Medium","High"))</f>
        <v>Medium</v>
      </c>
      <c r="N1948" s="2">
        <f>YEAR(Sheet1[[#This Row],[policy_start_date]])</f>
        <v>2023</v>
      </c>
      <c r="O1948" s="2" t="str">
        <f>TEXT(Sheet1[[#This Row],[policy_start_date]],"mmm")</f>
        <v>Jun</v>
      </c>
      <c r="P1948" s="2" t="str">
        <f>"Q"&amp;ROUNDUP(MONTH(Sheet1[[#This Row],[policy_start_date]])/3,0)</f>
        <v>Q2</v>
      </c>
      <c r="Q1948" s="2">
        <f ca="1">DATEDIF(Sheet1[[#This Row],[policy_start_date]],TODAY(),"D")</f>
        <v>1142</v>
      </c>
      <c r="R1948" s="2">
        <f>YEAR(Sheet1[[#This Row],[policy_end_date]])</f>
        <v>2024</v>
      </c>
      <c r="S1948" s="2" t="str">
        <f>TEXT(Sheet1[[#This Row],[policy_end_date]],"mmm")</f>
        <v>Oct</v>
      </c>
      <c r="T1948" s="2" t="str">
        <f>IF(Sheet1[[#This Row],[status]]="Active","Active","Inactive")</f>
        <v>Active</v>
      </c>
      <c r="U1948" s="6">
        <f>Sheet1[[#This Row],[coverage_amount]]/Sheet1[[#This Row],[annual_premium]]</f>
        <v>21.48094708298208</v>
      </c>
    </row>
    <row r="1949" spans="1:21" x14ac:dyDescent="0.3">
      <c r="A1949" s="2" t="s">
        <v>3582</v>
      </c>
      <c r="B1949" s="2" t="s">
        <v>3583</v>
      </c>
      <c r="C1949" s="2" t="s">
        <v>27</v>
      </c>
      <c r="D1949" s="51">
        <v>472230.97</v>
      </c>
      <c r="E1949" s="51">
        <v>34636.300000000003</v>
      </c>
      <c r="F1949" s="1">
        <v>45376</v>
      </c>
      <c r="G1949" s="1">
        <v>45861</v>
      </c>
      <c r="H1949" s="2" t="s">
        <v>1725</v>
      </c>
      <c r="I1949" s="2" t="s">
        <v>18</v>
      </c>
      <c r="J1949">
        <f>Sheet1[[#This Row],[policy_end_date]]-Sheet1[[#This Row],[policy_start_date]]</f>
        <v>485</v>
      </c>
      <c r="K1949" s="5">
        <f>(Sheet1[[#This Row],[policy_end_date]]-Sheet1[[#This Row],[policy_start_date]])/365</f>
        <v>1.3287671232876712</v>
      </c>
      <c r="L1949" s="2" t="str">
        <f>IF(Sheet1[[#This Row],[coverage_amount]]&lt;300000,"Low",IF(Sheet1[[#This Row],[coverage_amount]]&lt;700000,"Medium","High"))</f>
        <v>Medium</v>
      </c>
      <c r="M1949" s="2" t="str">
        <f>IF(Sheet1[[#This Row],[annual_premium]]&lt;15000,"Low",IF(Sheet1[[#This Row],[annual_premium]]&lt;35000,"Medium","High"))</f>
        <v>Medium</v>
      </c>
      <c r="N1949" s="2">
        <f>YEAR(Sheet1[[#This Row],[policy_start_date]])</f>
        <v>2024</v>
      </c>
      <c r="O1949" s="2" t="str">
        <f>TEXT(Sheet1[[#This Row],[policy_start_date]],"mmm")</f>
        <v>Mar</v>
      </c>
      <c r="P1949" s="2" t="str">
        <f>"Q"&amp;ROUNDUP(MONTH(Sheet1[[#This Row],[policy_start_date]])/3,0)</f>
        <v>Q1</v>
      </c>
      <c r="Q1949" s="2">
        <f ca="1">DATEDIF(Sheet1[[#This Row],[policy_start_date]],TODAY(),"D")</f>
        <v>856</v>
      </c>
      <c r="R1949" s="2">
        <f>YEAR(Sheet1[[#This Row],[policy_end_date]])</f>
        <v>2025</v>
      </c>
      <c r="S1949" s="2" t="str">
        <f>TEXT(Sheet1[[#This Row],[policy_end_date]],"mmm")</f>
        <v>Jul</v>
      </c>
      <c r="T1949" s="2" t="str">
        <f>IF(Sheet1[[#This Row],[status]]="Active","Active","Inactive")</f>
        <v>Inactive</v>
      </c>
      <c r="U1949" s="6">
        <f>Sheet1[[#This Row],[coverage_amount]]/Sheet1[[#This Row],[annual_premium]]</f>
        <v>13.633990062448932</v>
      </c>
    </row>
    <row r="1950" spans="1:21" x14ac:dyDescent="0.3">
      <c r="A1950" s="2" t="s">
        <v>3584</v>
      </c>
      <c r="B1950" s="2" t="s">
        <v>1576</v>
      </c>
      <c r="C1950" s="2" t="s">
        <v>27</v>
      </c>
      <c r="D1950" s="51">
        <v>803760.35</v>
      </c>
      <c r="E1950" s="51">
        <v>29808.95</v>
      </c>
      <c r="F1950" s="1">
        <v>44901</v>
      </c>
      <c r="G1950" s="1">
        <v>45700</v>
      </c>
      <c r="H1950" s="2" t="s">
        <v>881</v>
      </c>
      <c r="I1950" s="2" t="s">
        <v>18</v>
      </c>
      <c r="J1950">
        <f>Sheet1[[#This Row],[policy_end_date]]-Sheet1[[#This Row],[policy_start_date]]</f>
        <v>799</v>
      </c>
      <c r="K1950" s="5">
        <f>(Sheet1[[#This Row],[policy_end_date]]-Sheet1[[#This Row],[policy_start_date]])/365</f>
        <v>2.1890410958904107</v>
      </c>
      <c r="L1950" s="2" t="str">
        <f>IF(Sheet1[[#This Row],[coverage_amount]]&lt;300000,"Low",IF(Sheet1[[#This Row],[coverage_amount]]&lt;700000,"Medium","High"))</f>
        <v>High</v>
      </c>
      <c r="M1950" s="2" t="str">
        <f>IF(Sheet1[[#This Row],[annual_premium]]&lt;15000,"Low",IF(Sheet1[[#This Row],[annual_premium]]&lt;35000,"Medium","High"))</f>
        <v>Medium</v>
      </c>
      <c r="N1950" s="2">
        <f>YEAR(Sheet1[[#This Row],[policy_start_date]])</f>
        <v>2022</v>
      </c>
      <c r="O1950" s="2" t="str">
        <f>TEXT(Sheet1[[#This Row],[policy_start_date]],"mmm")</f>
        <v>Dec</v>
      </c>
      <c r="P1950" s="2" t="str">
        <f>"Q"&amp;ROUNDUP(MONTH(Sheet1[[#This Row],[policy_start_date]])/3,0)</f>
        <v>Q4</v>
      </c>
      <c r="Q1950" s="2">
        <f ca="1">DATEDIF(Sheet1[[#This Row],[policy_start_date]],TODAY(),"D")</f>
        <v>1331</v>
      </c>
      <c r="R1950" s="2">
        <f>YEAR(Sheet1[[#This Row],[policy_end_date]])</f>
        <v>2025</v>
      </c>
      <c r="S1950" s="2" t="str">
        <f>TEXT(Sheet1[[#This Row],[policy_end_date]],"mmm")</f>
        <v>Feb</v>
      </c>
      <c r="T1950" s="2" t="str">
        <f>IF(Sheet1[[#This Row],[status]]="Active","Active","Inactive")</f>
        <v>Inactive</v>
      </c>
      <c r="U1950" s="6">
        <f>Sheet1[[#This Row],[coverage_amount]]/Sheet1[[#This Row],[annual_premium]]</f>
        <v>26.963725659575395</v>
      </c>
    </row>
    <row r="1951" spans="1:21" x14ac:dyDescent="0.3">
      <c r="A1951" s="2" t="s">
        <v>3585</v>
      </c>
      <c r="B1951" s="2" t="s">
        <v>3586</v>
      </c>
      <c r="C1951" s="2" t="s">
        <v>35</v>
      </c>
      <c r="D1951" s="51">
        <v>910798.19</v>
      </c>
      <c r="E1951" s="51">
        <v>6014.78</v>
      </c>
      <c r="F1951" s="1">
        <v>45415</v>
      </c>
      <c r="G1951" s="1">
        <v>45607</v>
      </c>
      <c r="H1951" s="2" t="s">
        <v>438</v>
      </c>
      <c r="I1951" s="2" t="s">
        <v>13</v>
      </c>
      <c r="J1951">
        <f>Sheet1[[#This Row],[policy_end_date]]-Sheet1[[#This Row],[policy_start_date]]</f>
        <v>192</v>
      </c>
      <c r="K1951" s="5">
        <f>(Sheet1[[#This Row],[policy_end_date]]-Sheet1[[#This Row],[policy_start_date]])/365</f>
        <v>0.52602739726027392</v>
      </c>
      <c r="L1951" s="2" t="str">
        <f>IF(Sheet1[[#This Row],[coverage_amount]]&lt;300000,"Low",IF(Sheet1[[#This Row],[coverage_amount]]&lt;700000,"Medium","High"))</f>
        <v>High</v>
      </c>
      <c r="M1951" s="2" t="str">
        <f>IF(Sheet1[[#This Row],[annual_premium]]&lt;15000,"Low",IF(Sheet1[[#This Row],[annual_premium]]&lt;35000,"Medium","High"))</f>
        <v>Low</v>
      </c>
      <c r="N1951" s="2">
        <f>YEAR(Sheet1[[#This Row],[policy_start_date]])</f>
        <v>2024</v>
      </c>
      <c r="O1951" s="2" t="str">
        <f>TEXT(Sheet1[[#This Row],[policy_start_date]],"mmm")</f>
        <v>May</v>
      </c>
      <c r="P1951" s="2" t="str">
        <f>"Q"&amp;ROUNDUP(MONTH(Sheet1[[#This Row],[policy_start_date]])/3,0)</f>
        <v>Q2</v>
      </c>
      <c r="Q1951" s="2">
        <f ca="1">DATEDIF(Sheet1[[#This Row],[policy_start_date]],TODAY(),"D")</f>
        <v>817</v>
      </c>
      <c r="R1951" s="2">
        <f>YEAR(Sheet1[[#This Row],[policy_end_date]])</f>
        <v>2024</v>
      </c>
      <c r="S1951" s="2" t="str">
        <f>TEXT(Sheet1[[#This Row],[policy_end_date]],"mmm")</f>
        <v>Nov</v>
      </c>
      <c r="T1951" s="2" t="str">
        <f>IF(Sheet1[[#This Row],[status]]="Active","Active","Inactive")</f>
        <v>Active</v>
      </c>
      <c r="U1951" s="6">
        <f>Sheet1[[#This Row],[coverage_amount]]/Sheet1[[#This Row],[annual_premium]]</f>
        <v>151.42668393523951</v>
      </c>
    </row>
    <row r="1952" spans="1:21" x14ac:dyDescent="0.3">
      <c r="A1952" s="2" t="s">
        <v>3587</v>
      </c>
      <c r="B1952" s="2" t="s">
        <v>2687</v>
      </c>
      <c r="C1952" s="2" t="s">
        <v>39</v>
      </c>
      <c r="D1952" s="51">
        <v>928136.62</v>
      </c>
      <c r="E1952" s="51">
        <v>33093.5</v>
      </c>
      <c r="F1952" s="1">
        <v>44753</v>
      </c>
      <c r="G1952" s="1">
        <v>44856</v>
      </c>
      <c r="H1952" s="2" t="s">
        <v>173</v>
      </c>
      <c r="I1952" s="2" t="s">
        <v>18</v>
      </c>
      <c r="J1952">
        <f>Sheet1[[#This Row],[policy_end_date]]-Sheet1[[#This Row],[policy_start_date]]</f>
        <v>103</v>
      </c>
      <c r="K1952" s="5">
        <f>(Sheet1[[#This Row],[policy_end_date]]-Sheet1[[#This Row],[policy_start_date]])/365</f>
        <v>0.28219178082191781</v>
      </c>
      <c r="L1952" s="2" t="str">
        <f>IF(Sheet1[[#This Row],[coverage_amount]]&lt;300000,"Low",IF(Sheet1[[#This Row],[coverage_amount]]&lt;700000,"Medium","High"))</f>
        <v>High</v>
      </c>
      <c r="M1952" s="2" t="str">
        <f>IF(Sheet1[[#This Row],[annual_premium]]&lt;15000,"Low",IF(Sheet1[[#This Row],[annual_premium]]&lt;35000,"Medium","High"))</f>
        <v>Medium</v>
      </c>
      <c r="N1952" s="2">
        <f>YEAR(Sheet1[[#This Row],[policy_start_date]])</f>
        <v>2022</v>
      </c>
      <c r="O1952" s="2" t="str">
        <f>TEXT(Sheet1[[#This Row],[policy_start_date]],"mmm")</f>
        <v>Jul</v>
      </c>
      <c r="P1952" s="2" t="str">
        <f>"Q"&amp;ROUNDUP(MONTH(Sheet1[[#This Row],[policy_start_date]])/3,0)</f>
        <v>Q3</v>
      </c>
      <c r="Q1952" s="2">
        <f ca="1">DATEDIF(Sheet1[[#This Row],[policy_start_date]],TODAY(),"D")</f>
        <v>1479</v>
      </c>
      <c r="R1952" s="2">
        <f>YEAR(Sheet1[[#This Row],[policy_end_date]])</f>
        <v>2022</v>
      </c>
      <c r="S1952" s="2" t="str">
        <f>TEXT(Sheet1[[#This Row],[policy_end_date]],"mmm")</f>
        <v>Oct</v>
      </c>
      <c r="T1952" s="2" t="str">
        <f>IF(Sheet1[[#This Row],[status]]="Active","Active","Inactive")</f>
        <v>Inactive</v>
      </c>
      <c r="U1952" s="6">
        <f>Sheet1[[#This Row],[coverage_amount]]/Sheet1[[#This Row],[annual_premium]]</f>
        <v>28.045888769697978</v>
      </c>
    </row>
    <row r="1953" spans="1:21" x14ac:dyDescent="0.3">
      <c r="A1953" s="2" t="s">
        <v>3588</v>
      </c>
      <c r="B1953" s="2" t="s">
        <v>874</v>
      </c>
      <c r="C1953" s="2" t="s">
        <v>11</v>
      </c>
      <c r="D1953" s="51">
        <v>714539.71</v>
      </c>
      <c r="E1953" s="51">
        <v>28598.01</v>
      </c>
      <c r="F1953" s="1">
        <v>44197</v>
      </c>
      <c r="G1953" s="1">
        <v>45121</v>
      </c>
      <c r="H1953" s="2" t="s">
        <v>52</v>
      </c>
      <c r="I1953" s="2" t="s">
        <v>13</v>
      </c>
      <c r="J1953">
        <f>Sheet1[[#This Row],[policy_end_date]]-Sheet1[[#This Row],[policy_start_date]]</f>
        <v>924</v>
      </c>
      <c r="K1953" s="5">
        <f>(Sheet1[[#This Row],[policy_end_date]]-Sheet1[[#This Row],[policy_start_date]])/365</f>
        <v>2.5315068493150683</v>
      </c>
      <c r="L1953" s="2" t="str">
        <f>IF(Sheet1[[#This Row],[coverage_amount]]&lt;300000,"Low",IF(Sheet1[[#This Row],[coverage_amount]]&lt;700000,"Medium","High"))</f>
        <v>High</v>
      </c>
      <c r="M1953" s="2" t="str">
        <f>IF(Sheet1[[#This Row],[annual_premium]]&lt;15000,"Low",IF(Sheet1[[#This Row],[annual_premium]]&lt;35000,"Medium","High"))</f>
        <v>Medium</v>
      </c>
      <c r="N1953" s="2">
        <f>YEAR(Sheet1[[#This Row],[policy_start_date]])</f>
        <v>2021</v>
      </c>
      <c r="O1953" s="2" t="str">
        <f>TEXT(Sheet1[[#This Row],[policy_start_date]],"mmm")</f>
        <v>Jan</v>
      </c>
      <c r="P1953" s="2" t="str">
        <f>"Q"&amp;ROUNDUP(MONTH(Sheet1[[#This Row],[policy_start_date]])/3,0)</f>
        <v>Q1</v>
      </c>
      <c r="Q1953" s="2">
        <f ca="1">DATEDIF(Sheet1[[#This Row],[policy_start_date]],TODAY(),"D")</f>
        <v>2035</v>
      </c>
      <c r="R1953" s="2">
        <f>YEAR(Sheet1[[#This Row],[policy_end_date]])</f>
        <v>2023</v>
      </c>
      <c r="S1953" s="2" t="str">
        <f>TEXT(Sheet1[[#This Row],[policy_end_date]],"mmm")</f>
        <v>Jul</v>
      </c>
      <c r="T1953" s="2" t="str">
        <f>IF(Sheet1[[#This Row],[status]]="Active","Active","Inactive")</f>
        <v>Active</v>
      </c>
      <c r="U1953" s="6">
        <f>Sheet1[[#This Row],[coverage_amount]]/Sheet1[[#This Row],[annual_premium]]</f>
        <v>24.985644455680657</v>
      </c>
    </row>
    <row r="1954" spans="1:21" x14ac:dyDescent="0.3">
      <c r="A1954" s="2" t="s">
        <v>3589</v>
      </c>
      <c r="B1954" s="2" t="s">
        <v>2253</v>
      </c>
      <c r="C1954" s="2" t="s">
        <v>11</v>
      </c>
      <c r="D1954" s="51">
        <v>270750.42</v>
      </c>
      <c r="E1954" s="51">
        <v>16081.52</v>
      </c>
      <c r="F1954" s="1">
        <v>44107</v>
      </c>
      <c r="G1954" s="1">
        <v>45237</v>
      </c>
      <c r="H1954" s="2" t="s">
        <v>2304</v>
      </c>
      <c r="I1954" s="2" t="s">
        <v>18</v>
      </c>
      <c r="J1954">
        <f>Sheet1[[#This Row],[policy_end_date]]-Sheet1[[#This Row],[policy_start_date]]</f>
        <v>1130</v>
      </c>
      <c r="K1954" s="5">
        <f>(Sheet1[[#This Row],[policy_end_date]]-Sheet1[[#This Row],[policy_start_date]])/365</f>
        <v>3.095890410958904</v>
      </c>
      <c r="L1954" s="2" t="str">
        <f>IF(Sheet1[[#This Row],[coverage_amount]]&lt;300000,"Low",IF(Sheet1[[#This Row],[coverage_amount]]&lt;700000,"Medium","High"))</f>
        <v>Low</v>
      </c>
      <c r="M1954" s="2" t="str">
        <f>IF(Sheet1[[#This Row],[annual_premium]]&lt;15000,"Low",IF(Sheet1[[#This Row],[annual_premium]]&lt;35000,"Medium","High"))</f>
        <v>Medium</v>
      </c>
      <c r="N1954" s="2">
        <f>YEAR(Sheet1[[#This Row],[policy_start_date]])</f>
        <v>2020</v>
      </c>
      <c r="O1954" s="2" t="str">
        <f>TEXT(Sheet1[[#This Row],[policy_start_date]],"mmm")</f>
        <v>Oct</v>
      </c>
      <c r="P1954" s="2" t="str">
        <f>"Q"&amp;ROUNDUP(MONTH(Sheet1[[#This Row],[policy_start_date]])/3,0)</f>
        <v>Q4</v>
      </c>
      <c r="Q1954" s="2">
        <f ca="1">DATEDIF(Sheet1[[#This Row],[policy_start_date]],TODAY(),"D")</f>
        <v>2125</v>
      </c>
      <c r="R1954" s="2">
        <f>YEAR(Sheet1[[#This Row],[policy_end_date]])</f>
        <v>2023</v>
      </c>
      <c r="S1954" s="2" t="str">
        <f>TEXT(Sheet1[[#This Row],[policy_end_date]],"mmm")</f>
        <v>Nov</v>
      </c>
      <c r="T1954" s="2" t="str">
        <f>IF(Sheet1[[#This Row],[status]]="Active","Active","Inactive")</f>
        <v>Inactive</v>
      </c>
      <c r="U1954" s="6">
        <f>Sheet1[[#This Row],[coverage_amount]]/Sheet1[[#This Row],[annual_premium]]</f>
        <v>16.836121212422704</v>
      </c>
    </row>
    <row r="1955" spans="1:21" x14ac:dyDescent="0.3">
      <c r="A1955" s="2" t="s">
        <v>3590</v>
      </c>
      <c r="B1955" s="2" t="s">
        <v>26</v>
      </c>
      <c r="C1955" s="2" t="s">
        <v>11</v>
      </c>
      <c r="D1955" s="51">
        <v>241490.41</v>
      </c>
      <c r="E1955" s="51">
        <v>25605.47</v>
      </c>
      <c r="F1955" s="1">
        <v>44828</v>
      </c>
      <c r="G1955" s="1">
        <v>45759</v>
      </c>
      <c r="H1955" s="2" t="s">
        <v>389</v>
      </c>
      <c r="I1955" s="2" t="s">
        <v>13</v>
      </c>
      <c r="J1955">
        <f>Sheet1[[#This Row],[policy_end_date]]-Sheet1[[#This Row],[policy_start_date]]</f>
        <v>931</v>
      </c>
      <c r="K1955" s="5">
        <f>(Sheet1[[#This Row],[policy_end_date]]-Sheet1[[#This Row],[policy_start_date]])/365</f>
        <v>2.5506849315068494</v>
      </c>
      <c r="L1955" s="2" t="str">
        <f>IF(Sheet1[[#This Row],[coverage_amount]]&lt;300000,"Low",IF(Sheet1[[#This Row],[coverage_amount]]&lt;700000,"Medium","High"))</f>
        <v>Low</v>
      </c>
      <c r="M1955" s="2" t="str">
        <f>IF(Sheet1[[#This Row],[annual_premium]]&lt;15000,"Low",IF(Sheet1[[#This Row],[annual_premium]]&lt;35000,"Medium","High"))</f>
        <v>Medium</v>
      </c>
      <c r="N1955" s="2">
        <f>YEAR(Sheet1[[#This Row],[policy_start_date]])</f>
        <v>2022</v>
      </c>
      <c r="O1955" s="2" t="str">
        <f>TEXT(Sheet1[[#This Row],[policy_start_date]],"mmm")</f>
        <v>Sep</v>
      </c>
      <c r="P1955" s="2" t="str">
        <f>"Q"&amp;ROUNDUP(MONTH(Sheet1[[#This Row],[policy_start_date]])/3,0)</f>
        <v>Q3</v>
      </c>
      <c r="Q1955" s="2">
        <f ca="1">DATEDIF(Sheet1[[#This Row],[policy_start_date]],TODAY(),"D")</f>
        <v>1404</v>
      </c>
      <c r="R1955" s="2">
        <f>YEAR(Sheet1[[#This Row],[policy_end_date]])</f>
        <v>2025</v>
      </c>
      <c r="S1955" s="2" t="str">
        <f>TEXT(Sheet1[[#This Row],[policy_end_date]],"mmm")</f>
        <v>Apr</v>
      </c>
      <c r="T1955" s="2" t="str">
        <f>IF(Sheet1[[#This Row],[status]]="Active","Active","Inactive")</f>
        <v>Active</v>
      </c>
      <c r="U1955" s="6">
        <f>Sheet1[[#This Row],[coverage_amount]]/Sheet1[[#This Row],[annual_premium]]</f>
        <v>9.4312039575918742</v>
      </c>
    </row>
    <row r="1956" spans="1:21" x14ac:dyDescent="0.3">
      <c r="A1956" s="2" t="s">
        <v>3591</v>
      </c>
      <c r="B1956" s="2" t="s">
        <v>3592</v>
      </c>
      <c r="C1956" s="2" t="s">
        <v>35</v>
      </c>
      <c r="D1956" s="51">
        <v>388155.62</v>
      </c>
      <c r="E1956" s="51">
        <v>5444.23</v>
      </c>
      <c r="F1956" s="1">
        <v>45011</v>
      </c>
      <c r="G1956" s="1">
        <v>45123</v>
      </c>
      <c r="H1956" s="2" t="s">
        <v>1648</v>
      </c>
      <c r="I1956" s="2" t="s">
        <v>13</v>
      </c>
      <c r="J1956">
        <f>Sheet1[[#This Row],[policy_end_date]]-Sheet1[[#This Row],[policy_start_date]]</f>
        <v>112</v>
      </c>
      <c r="K1956" s="5">
        <f>(Sheet1[[#This Row],[policy_end_date]]-Sheet1[[#This Row],[policy_start_date]])/365</f>
        <v>0.30684931506849317</v>
      </c>
      <c r="L1956" s="2" t="str">
        <f>IF(Sheet1[[#This Row],[coverage_amount]]&lt;300000,"Low",IF(Sheet1[[#This Row],[coverage_amount]]&lt;700000,"Medium","High"))</f>
        <v>Medium</v>
      </c>
      <c r="M1956" s="2" t="str">
        <f>IF(Sheet1[[#This Row],[annual_premium]]&lt;15000,"Low",IF(Sheet1[[#This Row],[annual_premium]]&lt;35000,"Medium","High"))</f>
        <v>Low</v>
      </c>
      <c r="N1956" s="2">
        <f>YEAR(Sheet1[[#This Row],[policy_start_date]])</f>
        <v>2023</v>
      </c>
      <c r="O1956" s="2" t="str">
        <f>TEXT(Sheet1[[#This Row],[policy_start_date]],"mmm")</f>
        <v>Mar</v>
      </c>
      <c r="P1956" s="2" t="str">
        <f>"Q"&amp;ROUNDUP(MONTH(Sheet1[[#This Row],[policy_start_date]])/3,0)</f>
        <v>Q1</v>
      </c>
      <c r="Q1956" s="2">
        <f ca="1">DATEDIF(Sheet1[[#This Row],[policy_start_date]],TODAY(),"D")</f>
        <v>1221</v>
      </c>
      <c r="R1956" s="2">
        <f>YEAR(Sheet1[[#This Row],[policy_end_date]])</f>
        <v>2023</v>
      </c>
      <c r="S1956" s="2" t="str">
        <f>TEXT(Sheet1[[#This Row],[policy_end_date]],"mmm")</f>
        <v>Jul</v>
      </c>
      <c r="T1956" s="2" t="str">
        <f>IF(Sheet1[[#This Row],[status]]="Active","Active","Inactive")</f>
        <v>Active</v>
      </c>
      <c r="U1956" s="6">
        <f>Sheet1[[#This Row],[coverage_amount]]/Sheet1[[#This Row],[annual_premium]]</f>
        <v>71.296697604619936</v>
      </c>
    </row>
    <row r="1957" spans="1:21" x14ac:dyDescent="0.3">
      <c r="A1957" s="2" t="s">
        <v>3593</v>
      </c>
      <c r="B1957" s="2" t="s">
        <v>832</v>
      </c>
      <c r="C1957" s="2" t="s">
        <v>11</v>
      </c>
      <c r="D1957" s="51">
        <v>789664</v>
      </c>
      <c r="E1957" s="51">
        <v>9920.17</v>
      </c>
      <c r="F1957" s="1">
        <v>45013</v>
      </c>
      <c r="G1957" s="1">
        <v>45561</v>
      </c>
      <c r="H1957" s="2" t="s">
        <v>1301</v>
      </c>
      <c r="I1957" s="2" t="s">
        <v>13</v>
      </c>
      <c r="J1957">
        <f>Sheet1[[#This Row],[policy_end_date]]-Sheet1[[#This Row],[policy_start_date]]</f>
        <v>548</v>
      </c>
      <c r="K1957" s="5">
        <f>(Sheet1[[#This Row],[policy_end_date]]-Sheet1[[#This Row],[policy_start_date]])/365</f>
        <v>1.5013698630136987</v>
      </c>
      <c r="L1957" s="2" t="str">
        <f>IF(Sheet1[[#This Row],[coverage_amount]]&lt;300000,"Low",IF(Sheet1[[#This Row],[coverage_amount]]&lt;700000,"Medium","High"))</f>
        <v>High</v>
      </c>
      <c r="M1957" s="2" t="str">
        <f>IF(Sheet1[[#This Row],[annual_premium]]&lt;15000,"Low",IF(Sheet1[[#This Row],[annual_premium]]&lt;35000,"Medium","High"))</f>
        <v>Low</v>
      </c>
      <c r="N1957" s="2">
        <f>YEAR(Sheet1[[#This Row],[policy_start_date]])</f>
        <v>2023</v>
      </c>
      <c r="O1957" s="2" t="str">
        <f>TEXT(Sheet1[[#This Row],[policy_start_date]],"mmm")</f>
        <v>Mar</v>
      </c>
      <c r="P1957" s="2" t="str">
        <f>"Q"&amp;ROUNDUP(MONTH(Sheet1[[#This Row],[policy_start_date]])/3,0)</f>
        <v>Q1</v>
      </c>
      <c r="Q1957" s="2">
        <f ca="1">DATEDIF(Sheet1[[#This Row],[policy_start_date]],TODAY(),"D")</f>
        <v>1219</v>
      </c>
      <c r="R1957" s="2">
        <f>YEAR(Sheet1[[#This Row],[policy_end_date]])</f>
        <v>2024</v>
      </c>
      <c r="S1957" s="2" t="str">
        <f>TEXT(Sheet1[[#This Row],[policy_end_date]],"mmm")</f>
        <v>Sep</v>
      </c>
      <c r="T1957" s="2" t="str">
        <f>IF(Sheet1[[#This Row],[status]]="Active","Active","Inactive")</f>
        <v>Active</v>
      </c>
      <c r="U1957" s="6">
        <f>Sheet1[[#This Row],[coverage_amount]]/Sheet1[[#This Row],[annual_premium]]</f>
        <v>79.601861661644904</v>
      </c>
    </row>
    <row r="1958" spans="1:21" x14ac:dyDescent="0.3">
      <c r="A1958" s="2" t="s">
        <v>3594</v>
      </c>
      <c r="B1958" s="2" t="s">
        <v>3111</v>
      </c>
      <c r="C1958" s="2" t="s">
        <v>16</v>
      </c>
      <c r="D1958" s="51">
        <v>729136.49</v>
      </c>
      <c r="E1958" s="51">
        <v>17072.150000000001</v>
      </c>
      <c r="F1958" s="1">
        <v>44373</v>
      </c>
      <c r="G1958" s="1">
        <v>45386</v>
      </c>
      <c r="H1958" s="2" t="s">
        <v>643</v>
      </c>
      <c r="I1958" s="2" t="s">
        <v>13</v>
      </c>
      <c r="J1958">
        <f>Sheet1[[#This Row],[policy_end_date]]-Sheet1[[#This Row],[policy_start_date]]</f>
        <v>1013</v>
      </c>
      <c r="K1958" s="5">
        <f>(Sheet1[[#This Row],[policy_end_date]]-Sheet1[[#This Row],[policy_start_date]])/365</f>
        <v>2.7753424657534245</v>
      </c>
      <c r="L1958" s="2" t="str">
        <f>IF(Sheet1[[#This Row],[coverage_amount]]&lt;300000,"Low",IF(Sheet1[[#This Row],[coverage_amount]]&lt;700000,"Medium","High"))</f>
        <v>High</v>
      </c>
      <c r="M1958" s="2" t="str">
        <f>IF(Sheet1[[#This Row],[annual_premium]]&lt;15000,"Low",IF(Sheet1[[#This Row],[annual_premium]]&lt;35000,"Medium","High"))</f>
        <v>Medium</v>
      </c>
      <c r="N1958" s="2">
        <f>YEAR(Sheet1[[#This Row],[policy_start_date]])</f>
        <v>2021</v>
      </c>
      <c r="O1958" s="2" t="str">
        <f>TEXT(Sheet1[[#This Row],[policy_start_date]],"mmm")</f>
        <v>Jun</v>
      </c>
      <c r="P1958" s="2" t="str">
        <f>"Q"&amp;ROUNDUP(MONTH(Sheet1[[#This Row],[policy_start_date]])/3,0)</f>
        <v>Q2</v>
      </c>
      <c r="Q1958" s="2">
        <f ca="1">DATEDIF(Sheet1[[#This Row],[policy_start_date]],TODAY(),"D")</f>
        <v>1859</v>
      </c>
      <c r="R1958" s="2">
        <f>YEAR(Sheet1[[#This Row],[policy_end_date]])</f>
        <v>2024</v>
      </c>
      <c r="S1958" s="2" t="str">
        <f>TEXT(Sheet1[[#This Row],[policy_end_date]],"mmm")</f>
        <v>Apr</v>
      </c>
      <c r="T1958" s="2" t="str">
        <f>IF(Sheet1[[#This Row],[status]]="Active","Active","Inactive")</f>
        <v>Active</v>
      </c>
      <c r="U1958" s="6">
        <f>Sheet1[[#This Row],[coverage_amount]]/Sheet1[[#This Row],[annual_premium]]</f>
        <v>42.709119238057298</v>
      </c>
    </row>
    <row r="1959" spans="1:21" x14ac:dyDescent="0.3">
      <c r="A1959" s="2" t="s">
        <v>3595</v>
      </c>
      <c r="B1959" s="2" t="s">
        <v>1103</v>
      </c>
      <c r="C1959" s="2" t="s">
        <v>27</v>
      </c>
      <c r="D1959" s="51">
        <v>861932.36</v>
      </c>
      <c r="E1959" s="51">
        <v>47880</v>
      </c>
      <c r="F1959" s="1">
        <v>45269</v>
      </c>
      <c r="G1959" s="1">
        <v>45820</v>
      </c>
      <c r="H1959" s="2" t="s">
        <v>438</v>
      </c>
      <c r="I1959" s="2" t="s">
        <v>13</v>
      </c>
      <c r="J1959">
        <f>Sheet1[[#This Row],[policy_end_date]]-Sheet1[[#This Row],[policy_start_date]]</f>
        <v>551</v>
      </c>
      <c r="K1959" s="5">
        <f>(Sheet1[[#This Row],[policy_end_date]]-Sheet1[[#This Row],[policy_start_date]])/365</f>
        <v>1.5095890410958903</v>
      </c>
      <c r="L1959" s="2" t="str">
        <f>IF(Sheet1[[#This Row],[coverage_amount]]&lt;300000,"Low",IF(Sheet1[[#This Row],[coverage_amount]]&lt;700000,"Medium","High"))</f>
        <v>High</v>
      </c>
      <c r="M1959" s="2" t="str">
        <f>IF(Sheet1[[#This Row],[annual_premium]]&lt;15000,"Low",IF(Sheet1[[#This Row],[annual_premium]]&lt;35000,"Medium","High"))</f>
        <v>High</v>
      </c>
      <c r="N1959" s="2">
        <f>YEAR(Sheet1[[#This Row],[policy_start_date]])</f>
        <v>2023</v>
      </c>
      <c r="O1959" s="2" t="str">
        <f>TEXT(Sheet1[[#This Row],[policy_start_date]],"mmm")</f>
        <v>Dec</v>
      </c>
      <c r="P1959" s="2" t="str">
        <f>"Q"&amp;ROUNDUP(MONTH(Sheet1[[#This Row],[policy_start_date]])/3,0)</f>
        <v>Q4</v>
      </c>
      <c r="Q1959" s="2">
        <f ca="1">DATEDIF(Sheet1[[#This Row],[policy_start_date]],TODAY(),"D")</f>
        <v>963</v>
      </c>
      <c r="R1959" s="2">
        <f>YEAR(Sheet1[[#This Row],[policy_end_date]])</f>
        <v>2025</v>
      </c>
      <c r="S1959" s="2" t="str">
        <f>TEXT(Sheet1[[#This Row],[policy_end_date]],"mmm")</f>
        <v>Jun</v>
      </c>
      <c r="T1959" s="2" t="str">
        <f>IF(Sheet1[[#This Row],[status]]="Active","Active","Inactive")</f>
        <v>Active</v>
      </c>
      <c r="U1959" s="6">
        <f>Sheet1[[#This Row],[coverage_amount]]/Sheet1[[#This Row],[annual_premium]]</f>
        <v>18.001928989139515</v>
      </c>
    </row>
    <row r="1960" spans="1:21" x14ac:dyDescent="0.3">
      <c r="A1960" s="2" t="s">
        <v>3596</v>
      </c>
      <c r="B1960" s="2" t="s">
        <v>376</v>
      </c>
      <c r="C1960" s="2" t="s">
        <v>11</v>
      </c>
      <c r="D1960" s="51">
        <v>129427.97</v>
      </c>
      <c r="E1960" s="51">
        <v>11410.23</v>
      </c>
      <c r="F1960" s="1">
        <v>44322</v>
      </c>
      <c r="G1960" s="1">
        <v>44602</v>
      </c>
      <c r="H1960" s="2" t="s">
        <v>52</v>
      </c>
      <c r="I1960" s="2" t="s">
        <v>29</v>
      </c>
      <c r="J1960">
        <f>Sheet1[[#This Row],[policy_end_date]]-Sheet1[[#This Row],[policy_start_date]]</f>
        <v>280</v>
      </c>
      <c r="K1960" s="5">
        <f>(Sheet1[[#This Row],[policy_end_date]]-Sheet1[[#This Row],[policy_start_date]])/365</f>
        <v>0.76712328767123283</v>
      </c>
      <c r="L1960" s="2" t="str">
        <f>IF(Sheet1[[#This Row],[coverage_amount]]&lt;300000,"Low",IF(Sheet1[[#This Row],[coverage_amount]]&lt;700000,"Medium","High"))</f>
        <v>Low</v>
      </c>
      <c r="M1960" s="2" t="str">
        <f>IF(Sheet1[[#This Row],[annual_premium]]&lt;15000,"Low",IF(Sheet1[[#This Row],[annual_premium]]&lt;35000,"Medium","High"))</f>
        <v>Low</v>
      </c>
      <c r="N1960" s="2">
        <f>YEAR(Sheet1[[#This Row],[policy_start_date]])</f>
        <v>2021</v>
      </c>
      <c r="O1960" s="2" t="str">
        <f>TEXT(Sheet1[[#This Row],[policy_start_date]],"mmm")</f>
        <v>May</v>
      </c>
      <c r="P1960" s="2" t="str">
        <f>"Q"&amp;ROUNDUP(MONTH(Sheet1[[#This Row],[policy_start_date]])/3,0)</f>
        <v>Q2</v>
      </c>
      <c r="Q1960" s="2">
        <f ca="1">DATEDIF(Sheet1[[#This Row],[policy_start_date]],TODAY(),"D")</f>
        <v>1910</v>
      </c>
      <c r="R1960" s="2">
        <f>YEAR(Sheet1[[#This Row],[policy_end_date]])</f>
        <v>2022</v>
      </c>
      <c r="S1960" s="2" t="str">
        <f>TEXT(Sheet1[[#This Row],[policy_end_date]],"mmm")</f>
        <v>Feb</v>
      </c>
      <c r="T1960" s="2" t="str">
        <f>IF(Sheet1[[#This Row],[status]]="Active","Active","Inactive")</f>
        <v>Inactive</v>
      </c>
      <c r="U1960" s="6">
        <f>Sheet1[[#This Row],[coverage_amount]]/Sheet1[[#This Row],[annual_premium]]</f>
        <v>11.34315171560959</v>
      </c>
    </row>
    <row r="1961" spans="1:21" x14ac:dyDescent="0.3">
      <c r="A1961" s="2" t="s">
        <v>3597</v>
      </c>
      <c r="B1961" s="2" t="s">
        <v>3598</v>
      </c>
      <c r="C1961" s="2" t="s">
        <v>35</v>
      </c>
      <c r="D1961" s="51">
        <v>202730.92</v>
      </c>
      <c r="E1961" s="51">
        <v>7587.06</v>
      </c>
      <c r="F1961" s="1">
        <v>44558</v>
      </c>
      <c r="G1961" s="1">
        <v>45700</v>
      </c>
      <c r="H1961" s="2" t="s">
        <v>784</v>
      </c>
      <c r="I1961" s="2" t="s">
        <v>13</v>
      </c>
      <c r="J1961">
        <f>Sheet1[[#This Row],[policy_end_date]]-Sheet1[[#This Row],[policy_start_date]]</f>
        <v>1142</v>
      </c>
      <c r="K1961" s="5">
        <f>(Sheet1[[#This Row],[policy_end_date]]-Sheet1[[#This Row],[policy_start_date]])/365</f>
        <v>3.128767123287671</v>
      </c>
      <c r="L1961" s="2" t="str">
        <f>IF(Sheet1[[#This Row],[coverage_amount]]&lt;300000,"Low",IF(Sheet1[[#This Row],[coverage_amount]]&lt;700000,"Medium","High"))</f>
        <v>Low</v>
      </c>
      <c r="M1961" s="2" t="str">
        <f>IF(Sheet1[[#This Row],[annual_premium]]&lt;15000,"Low",IF(Sheet1[[#This Row],[annual_premium]]&lt;35000,"Medium","High"))</f>
        <v>Low</v>
      </c>
      <c r="N1961" s="2">
        <f>YEAR(Sheet1[[#This Row],[policy_start_date]])</f>
        <v>2021</v>
      </c>
      <c r="O1961" s="2" t="str">
        <f>TEXT(Sheet1[[#This Row],[policy_start_date]],"mmm")</f>
        <v>Dec</v>
      </c>
      <c r="P1961" s="2" t="str">
        <f>"Q"&amp;ROUNDUP(MONTH(Sheet1[[#This Row],[policy_start_date]])/3,0)</f>
        <v>Q4</v>
      </c>
      <c r="Q1961" s="2">
        <f ca="1">DATEDIF(Sheet1[[#This Row],[policy_start_date]],TODAY(),"D")</f>
        <v>1674</v>
      </c>
      <c r="R1961" s="2">
        <f>YEAR(Sheet1[[#This Row],[policy_end_date]])</f>
        <v>2025</v>
      </c>
      <c r="S1961" s="2" t="str">
        <f>TEXT(Sheet1[[#This Row],[policy_end_date]],"mmm")</f>
        <v>Feb</v>
      </c>
      <c r="T1961" s="2" t="str">
        <f>IF(Sheet1[[#This Row],[status]]="Active","Active","Inactive")</f>
        <v>Active</v>
      </c>
      <c r="U1961" s="6">
        <f>Sheet1[[#This Row],[coverage_amount]]/Sheet1[[#This Row],[annual_premium]]</f>
        <v>26.720616417953728</v>
      </c>
    </row>
    <row r="1962" spans="1:21" x14ac:dyDescent="0.3">
      <c r="A1962" s="2" t="s">
        <v>3599</v>
      </c>
      <c r="B1962" s="2" t="s">
        <v>792</v>
      </c>
      <c r="C1962" s="2" t="s">
        <v>16</v>
      </c>
      <c r="D1962" s="51">
        <v>840664.84</v>
      </c>
      <c r="E1962" s="51">
        <v>42117.13</v>
      </c>
      <c r="F1962" s="1">
        <v>44779</v>
      </c>
      <c r="G1962" s="1">
        <v>45316</v>
      </c>
      <c r="H1962" s="2" t="s">
        <v>723</v>
      </c>
      <c r="I1962" s="2" t="s">
        <v>18</v>
      </c>
      <c r="J1962">
        <f>Sheet1[[#This Row],[policy_end_date]]-Sheet1[[#This Row],[policy_start_date]]</f>
        <v>537</v>
      </c>
      <c r="K1962" s="5">
        <f>(Sheet1[[#This Row],[policy_end_date]]-Sheet1[[#This Row],[policy_start_date]])/365</f>
        <v>1.4712328767123288</v>
      </c>
      <c r="L1962" s="2" t="str">
        <f>IF(Sheet1[[#This Row],[coverage_amount]]&lt;300000,"Low",IF(Sheet1[[#This Row],[coverage_amount]]&lt;700000,"Medium","High"))</f>
        <v>High</v>
      </c>
      <c r="M1962" s="2" t="str">
        <f>IF(Sheet1[[#This Row],[annual_premium]]&lt;15000,"Low",IF(Sheet1[[#This Row],[annual_premium]]&lt;35000,"Medium","High"))</f>
        <v>High</v>
      </c>
      <c r="N1962" s="2">
        <f>YEAR(Sheet1[[#This Row],[policy_start_date]])</f>
        <v>2022</v>
      </c>
      <c r="O1962" s="2" t="str">
        <f>TEXT(Sheet1[[#This Row],[policy_start_date]],"mmm")</f>
        <v>Aug</v>
      </c>
      <c r="P1962" s="2" t="str">
        <f>"Q"&amp;ROUNDUP(MONTH(Sheet1[[#This Row],[policy_start_date]])/3,0)</f>
        <v>Q3</v>
      </c>
      <c r="Q1962" s="2">
        <f ca="1">DATEDIF(Sheet1[[#This Row],[policy_start_date]],TODAY(),"D")</f>
        <v>1453</v>
      </c>
      <c r="R1962" s="2">
        <f>YEAR(Sheet1[[#This Row],[policy_end_date]])</f>
        <v>2024</v>
      </c>
      <c r="S1962" s="2" t="str">
        <f>TEXT(Sheet1[[#This Row],[policy_end_date]],"mmm")</f>
        <v>Jan</v>
      </c>
      <c r="T1962" s="2" t="str">
        <f>IF(Sheet1[[#This Row],[status]]="Active","Active","Inactive")</f>
        <v>Inactive</v>
      </c>
      <c r="U1962" s="6">
        <f>Sheet1[[#This Row],[coverage_amount]]/Sheet1[[#This Row],[annual_premium]]</f>
        <v>19.960164427158261</v>
      </c>
    </row>
    <row r="1963" spans="1:21" x14ac:dyDescent="0.3">
      <c r="A1963" s="2" t="s">
        <v>3600</v>
      </c>
      <c r="B1963" s="2" t="s">
        <v>3601</v>
      </c>
      <c r="C1963" s="2" t="s">
        <v>16</v>
      </c>
      <c r="D1963" s="51">
        <v>208259.43</v>
      </c>
      <c r="E1963" s="51">
        <v>27115.61</v>
      </c>
      <c r="F1963" s="1">
        <v>45089</v>
      </c>
      <c r="G1963" s="1">
        <v>45194</v>
      </c>
      <c r="H1963" s="2" t="s">
        <v>1137</v>
      </c>
      <c r="I1963" s="2" t="s">
        <v>29</v>
      </c>
      <c r="J1963">
        <f>Sheet1[[#This Row],[policy_end_date]]-Sheet1[[#This Row],[policy_start_date]]</f>
        <v>105</v>
      </c>
      <c r="K1963" s="5">
        <f>(Sheet1[[#This Row],[policy_end_date]]-Sheet1[[#This Row],[policy_start_date]])/365</f>
        <v>0.28767123287671231</v>
      </c>
      <c r="L1963" s="2" t="str">
        <f>IF(Sheet1[[#This Row],[coverage_amount]]&lt;300000,"Low",IF(Sheet1[[#This Row],[coverage_amount]]&lt;700000,"Medium","High"))</f>
        <v>Low</v>
      </c>
      <c r="M1963" s="2" t="str">
        <f>IF(Sheet1[[#This Row],[annual_premium]]&lt;15000,"Low",IF(Sheet1[[#This Row],[annual_premium]]&lt;35000,"Medium","High"))</f>
        <v>Medium</v>
      </c>
      <c r="N1963" s="2">
        <f>YEAR(Sheet1[[#This Row],[policy_start_date]])</f>
        <v>2023</v>
      </c>
      <c r="O1963" s="2" t="str">
        <f>TEXT(Sheet1[[#This Row],[policy_start_date]],"mmm")</f>
        <v>Jun</v>
      </c>
      <c r="P1963" s="2" t="str">
        <f>"Q"&amp;ROUNDUP(MONTH(Sheet1[[#This Row],[policy_start_date]])/3,0)</f>
        <v>Q2</v>
      </c>
      <c r="Q1963" s="2">
        <f ca="1">DATEDIF(Sheet1[[#This Row],[policy_start_date]],TODAY(),"D")</f>
        <v>1143</v>
      </c>
      <c r="R1963" s="2">
        <f>YEAR(Sheet1[[#This Row],[policy_end_date]])</f>
        <v>2023</v>
      </c>
      <c r="S1963" s="2" t="str">
        <f>TEXT(Sheet1[[#This Row],[policy_end_date]],"mmm")</f>
        <v>Sep</v>
      </c>
      <c r="T1963" s="2" t="str">
        <f>IF(Sheet1[[#This Row],[status]]="Active","Active","Inactive")</f>
        <v>Inactive</v>
      </c>
      <c r="U1963" s="6">
        <f>Sheet1[[#This Row],[coverage_amount]]/Sheet1[[#This Row],[annual_premium]]</f>
        <v>7.6804257768864499</v>
      </c>
    </row>
    <row r="1964" spans="1:21" x14ac:dyDescent="0.3">
      <c r="A1964" s="2" t="s">
        <v>3602</v>
      </c>
      <c r="B1964" s="2" t="s">
        <v>2709</v>
      </c>
      <c r="C1964" s="2" t="s">
        <v>11</v>
      </c>
      <c r="D1964" s="51">
        <v>379178.03</v>
      </c>
      <c r="E1964" s="51">
        <v>8669.9699999999993</v>
      </c>
      <c r="F1964" s="1">
        <v>44664</v>
      </c>
      <c r="G1964" s="1">
        <v>44844</v>
      </c>
      <c r="H1964" s="2" t="s">
        <v>304</v>
      </c>
      <c r="I1964" s="2" t="s">
        <v>13</v>
      </c>
      <c r="J1964">
        <f>Sheet1[[#This Row],[policy_end_date]]-Sheet1[[#This Row],[policy_start_date]]</f>
        <v>180</v>
      </c>
      <c r="K1964" s="5">
        <f>(Sheet1[[#This Row],[policy_end_date]]-Sheet1[[#This Row],[policy_start_date]])/365</f>
        <v>0.49315068493150682</v>
      </c>
      <c r="L1964" s="2" t="str">
        <f>IF(Sheet1[[#This Row],[coverage_amount]]&lt;300000,"Low",IF(Sheet1[[#This Row],[coverage_amount]]&lt;700000,"Medium","High"))</f>
        <v>Medium</v>
      </c>
      <c r="M1964" s="2" t="str">
        <f>IF(Sheet1[[#This Row],[annual_premium]]&lt;15000,"Low",IF(Sheet1[[#This Row],[annual_premium]]&lt;35000,"Medium","High"))</f>
        <v>Low</v>
      </c>
      <c r="N1964" s="2">
        <f>YEAR(Sheet1[[#This Row],[policy_start_date]])</f>
        <v>2022</v>
      </c>
      <c r="O1964" s="2" t="str">
        <f>TEXT(Sheet1[[#This Row],[policy_start_date]],"mmm")</f>
        <v>Apr</v>
      </c>
      <c r="P1964" s="2" t="str">
        <f>"Q"&amp;ROUNDUP(MONTH(Sheet1[[#This Row],[policy_start_date]])/3,0)</f>
        <v>Q2</v>
      </c>
      <c r="Q1964" s="2">
        <f ca="1">DATEDIF(Sheet1[[#This Row],[policy_start_date]],TODAY(),"D")</f>
        <v>1568</v>
      </c>
      <c r="R1964" s="2">
        <f>YEAR(Sheet1[[#This Row],[policy_end_date]])</f>
        <v>2022</v>
      </c>
      <c r="S1964" s="2" t="str">
        <f>TEXT(Sheet1[[#This Row],[policy_end_date]],"mmm")</f>
        <v>Oct</v>
      </c>
      <c r="T1964" s="2" t="str">
        <f>IF(Sheet1[[#This Row],[status]]="Active","Active","Inactive")</f>
        <v>Active</v>
      </c>
      <c r="U1964" s="6">
        <f>Sheet1[[#This Row],[coverage_amount]]/Sheet1[[#This Row],[annual_premium]]</f>
        <v>43.734641527017978</v>
      </c>
    </row>
    <row r="1965" spans="1:21" x14ac:dyDescent="0.3">
      <c r="A1965" s="2" t="s">
        <v>3603</v>
      </c>
      <c r="B1965" s="2" t="s">
        <v>897</v>
      </c>
      <c r="C1965" s="2" t="s">
        <v>35</v>
      </c>
      <c r="D1965" s="51">
        <v>725722.48</v>
      </c>
      <c r="E1965" s="51">
        <v>22499.599999999999</v>
      </c>
      <c r="F1965" s="1">
        <v>45005</v>
      </c>
      <c r="G1965" s="1">
        <v>45520</v>
      </c>
      <c r="H1965" s="2" t="s">
        <v>519</v>
      </c>
      <c r="I1965" s="2" t="s">
        <v>29</v>
      </c>
      <c r="J1965">
        <f>Sheet1[[#This Row],[policy_end_date]]-Sheet1[[#This Row],[policy_start_date]]</f>
        <v>515</v>
      </c>
      <c r="K1965" s="5">
        <f>(Sheet1[[#This Row],[policy_end_date]]-Sheet1[[#This Row],[policy_start_date]])/365</f>
        <v>1.4109589041095891</v>
      </c>
      <c r="L1965" s="2" t="str">
        <f>IF(Sheet1[[#This Row],[coverage_amount]]&lt;300000,"Low",IF(Sheet1[[#This Row],[coverage_amount]]&lt;700000,"Medium","High"))</f>
        <v>High</v>
      </c>
      <c r="M1965" s="2" t="str">
        <f>IF(Sheet1[[#This Row],[annual_premium]]&lt;15000,"Low",IF(Sheet1[[#This Row],[annual_premium]]&lt;35000,"Medium","High"))</f>
        <v>Medium</v>
      </c>
      <c r="N1965" s="2">
        <f>YEAR(Sheet1[[#This Row],[policy_start_date]])</f>
        <v>2023</v>
      </c>
      <c r="O1965" s="2" t="str">
        <f>TEXT(Sheet1[[#This Row],[policy_start_date]],"mmm")</f>
        <v>Mar</v>
      </c>
      <c r="P1965" s="2" t="str">
        <f>"Q"&amp;ROUNDUP(MONTH(Sheet1[[#This Row],[policy_start_date]])/3,0)</f>
        <v>Q1</v>
      </c>
      <c r="Q1965" s="2">
        <f ca="1">DATEDIF(Sheet1[[#This Row],[policy_start_date]],TODAY(),"D")</f>
        <v>1227</v>
      </c>
      <c r="R1965" s="2">
        <f>YEAR(Sheet1[[#This Row],[policy_end_date]])</f>
        <v>2024</v>
      </c>
      <c r="S1965" s="2" t="str">
        <f>TEXT(Sheet1[[#This Row],[policy_end_date]],"mmm")</f>
        <v>Aug</v>
      </c>
      <c r="T1965" s="2" t="str">
        <f>IF(Sheet1[[#This Row],[status]]="Active","Active","Inactive")</f>
        <v>Inactive</v>
      </c>
      <c r="U1965" s="6">
        <f>Sheet1[[#This Row],[coverage_amount]]/Sheet1[[#This Row],[annual_premium]]</f>
        <v>32.254905864993155</v>
      </c>
    </row>
    <row r="1966" spans="1:21" x14ac:dyDescent="0.3">
      <c r="A1966" s="2" t="s">
        <v>3604</v>
      </c>
      <c r="B1966" s="2" t="s">
        <v>311</v>
      </c>
      <c r="C1966" s="2" t="s">
        <v>11</v>
      </c>
      <c r="D1966" s="51">
        <v>914762.34</v>
      </c>
      <c r="E1966" s="51">
        <v>41749.980000000003</v>
      </c>
      <c r="F1966" s="1">
        <v>44847</v>
      </c>
      <c r="G1966" s="1">
        <v>45546</v>
      </c>
      <c r="H1966" s="2" t="s">
        <v>617</v>
      </c>
      <c r="I1966" s="2" t="s">
        <v>13</v>
      </c>
      <c r="J1966">
        <f>Sheet1[[#This Row],[policy_end_date]]-Sheet1[[#This Row],[policy_start_date]]</f>
        <v>699</v>
      </c>
      <c r="K1966" s="5">
        <f>(Sheet1[[#This Row],[policy_end_date]]-Sheet1[[#This Row],[policy_start_date]])/365</f>
        <v>1.9150684931506849</v>
      </c>
      <c r="L1966" s="2" t="str">
        <f>IF(Sheet1[[#This Row],[coverage_amount]]&lt;300000,"Low",IF(Sheet1[[#This Row],[coverage_amount]]&lt;700000,"Medium","High"))</f>
        <v>High</v>
      </c>
      <c r="M1966" s="2" t="str">
        <f>IF(Sheet1[[#This Row],[annual_premium]]&lt;15000,"Low",IF(Sheet1[[#This Row],[annual_premium]]&lt;35000,"Medium","High"))</f>
        <v>High</v>
      </c>
      <c r="N1966" s="2">
        <f>YEAR(Sheet1[[#This Row],[policy_start_date]])</f>
        <v>2022</v>
      </c>
      <c r="O1966" s="2" t="str">
        <f>TEXT(Sheet1[[#This Row],[policy_start_date]],"mmm")</f>
        <v>Oct</v>
      </c>
      <c r="P1966" s="2" t="str">
        <f>"Q"&amp;ROUNDUP(MONTH(Sheet1[[#This Row],[policy_start_date]])/3,0)</f>
        <v>Q4</v>
      </c>
      <c r="Q1966" s="2">
        <f ca="1">DATEDIF(Sheet1[[#This Row],[policy_start_date]],TODAY(),"D")</f>
        <v>1385</v>
      </c>
      <c r="R1966" s="2">
        <f>YEAR(Sheet1[[#This Row],[policy_end_date]])</f>
        <v>2024</v>
      </c>
      <c r="S1966" s="2" t="str">
        <f>TEXT(Sheet1[[#This Row],[policy_end_date]],"mmm")</f>
        <v>Sep</v>
      </c>
      <c r="T1966" s="2" t="str">
        <f>IF(Sheet1[[#This Row],[status]]="Active","Active","Inactive")</f>
        <v>Active</v>
      </c>
      <c r="U1966" s="6">
        <f>Sheet1[[#This Row],[coverage_amount]]/Sheet1[[#This Row],[annual_premium]]</f>
        <v>21.910485705621891</v>
      </c>
    </row>
    <row r="1967" spans="1:21" x14ac:dyDescent="0.3">
      <c r="A1967" s="2" t="s">
        <v>3605</v>
      </c>
      <c r="B1967" s="2" t="s">
        <v>3606</v>
      </c>
      <c r="C1967" s="2" t="s">
        <v>11</v>
      </c>
      <c r="D1967" s="51">
        <v>480012.96</v>
      </c>
      <c r="E1967" s="51">
        <v>32751.13</v>
      </c>
      <c r="F1967" s="1">
        <v>45061</v>
      </c>
      <c r="G1967" s="1">
        <v>45861</v>
      </c>
      <c r="H1967" s="2" t="s">
        <v>733</v>
      </c>
      <c r="I1967" s="2" t="s">
        <v>18</v>
      </c>
      <c r="J1967">
        <f>Sheet1[[#This Row],[policy_end_date]]-Sheet1[[#This Row],[policy_start_date]]</f>
        <v>800</v>
      </c>
      <c r="K1967" s="5">
        <f>(Sheet1[[#This Row],[policy_end_date]]-Sheet1[[#This Row],[policy_start_date]])/365</f>
        <v>2.1917808219178081</v>
      </c>
      <c r="L1967" s="2" t="str">
        <f>IF(Sheet1[[#This Row],[coverage_amount]]&lt;300000,"Low",IF(Sheet1[[#This Row],[coverage_amount]]&lt;700000,"Medium","High"))</f>
        <v>Medium</v>
      </c>
      <c r="M1967" s="2" t="str">
        <f>IF(Sheet1[[#This Row],[annual_premium]]&lt;15000,"Low",IF(Sheet1[[#This Row],[annual_premium]]&lt;35000,"Medium","High"))</f>
        <v>Medium</v>
      </c>
      <c r="N1967" s="2">
        <f>YEAR(Sheet1[[#This Row],[policy_start_date]])</f>
        <v>2023</v>
      </c>
      <c r="O1967" s="2" t="str">
        <f>TEXT(Sheet1[[#This Row],[policy_start_date]],"mmm")</f>
        <v>May</v>
      </c>
      <c r="P1967" s="2" t="str">
        <f>"Q"&amp;ROUNDUP(MONTH(Sheet1[[#This Row],[policy_start_date]])/3,0)</f>
        <v>Q2</v>
      </c>
      <c r="Q1967" s="2">
        <f ca="1">DATEDIF(Sheet1[[#This Row],[policy_start_date]],TODAY(),"D")</f>
        <v>1171</v>
      </c>
      <c r="R1967" s="2">
        <f>YEAR(Sheet1[[#This Row],[policy_end_date]])</f>
        <v>2025</v>
      </c>
      <c r="S1967" s="2" t="str">
        <f>TEXT(Sheet1[[#This Row],[policy_end_date]],"mmm")</f>
        <v>Jul</v>
      </c>
      <c r="T1967" s="2" t="str">
        <f>IF(Sheet1[[#This Row],[status]]="Active","Active","Inactive")</f>
        <v>Inactive</v>
      </c>
      <c r="U1967" s="6">
        <f>Sheet1[[#This Row],[coverage_amount]]/Sheet1[[#This Row],[annual_premium]]</f>
        <v>14.656378573807988</v>
      </c>
    </row>
    <row r="1968" spans="1:21" x14ac:dyDescent="0.3">
      <c r="A1968" s="2" t="s">
        <v>3607</v>
      </c>
      <c r="B1968" s="2" t="s">
        <v>3168</v>
      </c>
      <c r="C1968" s="2" t="s">
        <v>27</v>
      </c>
      <c r="D1968" s="51">
        <v>168502.65</v>
      </c>
      <c r="E1968" s="51">
        <v>47305.4</v>
      </c>
      <c r="F1968" s="1">
        <v>45228</v>
      </c>
      <c r="G1968" s="1">
        <v>45765</v>
      </c>
      <c r="H1968" s="2" t="s">
        <v>338</v>
      </c>
      <c r="I1968" s="2" t="s">
        <v>13</v>
      </c>
      <c r="J1968">
        <f>Sheet1[[#This Row],[policy_end_date]]-Sheet1[[#This Row],[policy_start_date]]</f>
        <v>537</v>
      </c>
      <c r="K1968" s="5">
        <f>(Sheet1[[#This Row],[policy_end_date]]-Sheet1[[#This Row],[policy_start_date]])/365</f>
        <v>1.4712328767123288</v>
      </c>
      <c r="L1968" s="2" t="str">
        <f>IF(Sheet1[[#This Row],[coverage_amount]]&lt;300000,"Low",IF(Sheet1[[#This Row],[coverage_amount]]&lt;700000,"Medium","High"))</f>
        <v>Low</v>
      </c>
      <c r="M1968" s="2" t="str">
        <f>IF(Sheet1[[#This Row],[annual_premium]]&lt;15000,"Low",IF(Sheet1[[#This Row],[annual_premium]]&lt;35000,"Medium","High"))</f>
        <v>High</v>
      </c>
      <c r="N1968" s="2">
        <f>YEAR(Sheet1[[#This Row],[policy_start_date]])</f>
        <v>2023</v>
      </c>
      <c r="O1968" s="2" t="str">
        <f>TEXT(Sheet1[[#This Row],[policy_start_date]],"mmm")</f>
        <v>Oct</v>
      </c>
      <c r="P1968" s="2" t="str">
        <f>"Q"&amp;ROUNDUP(MONTH(Sheet1[[#This Row],[policy_start_date]])/3,0)</f>
        <v>Q4</v>
      </c>
      <c r="Q1968" s="2">
        <f ca="1">DATEDIF(Sheet1[[#This Row],[policy_start_date]],TODAY(),"D")</f>
        <v>1004</v>
      </c>
      <c r="R1968" s="2">
        <f>YEAR(Sheet1[[#This Row],[policy_end_date]])</f>
        <v>2025</v>
      </c>
      <c r="S1968" s="2" t="str">
        <f>TEXT(Sheet1[[#This Row],[policy_end_date]],"mmm")</f>
        <v>Apr</v>
      </c>
      <c r="T1968" s="2" t="str">
        <f>IF(Sheet1[[#This Row],[status]]="Active","Active","Inactive")</f>
        <v>Active</v>
      </c>
      <c r="U1968" s="6">
        <f>Sheet1[[#This Row],[coverage_amount]]/Sheet1[[#This Row],[annual_premium]]</f>
        <v>3.562017232704934</v>
      </c>
    </row>
    <row r="1969" spans="1:21" x14ac:dyDescent="0.3">
      <c r="A1969" s="2" t="s">
        <v>3608</v>
      </c>
      <c r="B1969" s="2" t="s">
        <v>1001</v>
      </c>
      <c r="C1969" s="2" t="s">
        <v>16</v>
      </c>
      <c r="D1969" s="51">
        <v>363066.16</v>
      </c>
      <c r="E1969" s="51">
        <v>20854.310000000001</v>
      </c>
      <c r="F1969" s="1">
        <v>45324</v>
      </c>
      <c r="G1969" s="1">
        <v>45704</v>
      </c>
      <c r="H1969" s="2" t="s">
        <v>1145</v>
      </c>
      <c r="I1969" s="2" t="s">
        <v>13</v>
      </c>
      <c r="J1969">
        <f>Sheet1[[#This Row],[policy_end_date]]-Sheet1[[#This Row],[policy_start_date]]</f>
        <v>380</v>
      </c>
      <c r="K1969" s="5">
        <f>(Sheet1[[#This Row],[policy_end_date]]-Sheet1[[#This Row],[policy_start_date]])/365</f>
        <v>1.0410958904109588</v>
      </c>
      <c r="L1969" s="2" t="str">
        <f>IF(Sheet1[[#This Row],[coverage_amount]]&lt;300000,"Low",IF(Sheet1[[#This Row],[coverage_amount]]&lt;700000,"Medium","High"))</f>
        <v>Medium</v>
      </c>
      <c r="M1969" s="2" t="str">
        <f>IF(Sheet1[[#This Row],[annual_premium]]&lt;15000,"Low",IF(Sheet1[[#This Row],[annual_premium]]&lt;35000,"Medium","High"))</f>
        <v>Medium</v>
      </c>
      <c r="N1969" s="2">
        <f>YEAR(Sheet1[[#This Row],[policy_start_date]])</f>
        <v>2024</v>
      </c>
      <c r="O1969" s="2" t="str">
        <f>TEXT(Sheet1[[#This Row],[policy_start_date]],"mmm")</f>
        <v>Feb</v>
      </c>
      <c r="P1969" s="2" t="str">
        <f>"Q"&amp;ROUNDUP(MONTH(Sheet1[[#This Row],[policy_start_date]])/3,0)</f>
        <v>Q1</v>
      </c>
      <c r="Q1969" s="2">
        <f ca="1">DATEDIF(Sheet1[[#This Row],[policy_start_date]],TODAY(),"D")</f>
        <v>908</v>
      </c>
      <c r="R1969" s="2">
        <f>YEAR(Sheet1[[#This Row],[policy_end_date]])</f>
        <v>2025</v>
      </c>
      <c r="S1969" s="2" t="str">
        <f>TEXT(Sheet1[[#This Row],[policy_end_date]],"mmm")</f>
        <v>Feb</v>
      </c>
      <c r="T1969" s="2" t="str">
        <f>IF(Sheet1[[#This Row],[status]]="Active","Active","Inactive")</f>
        <v>Active</v>
      </c>
      <c r="U1969" s="6">
        <f>Sheet1[[#This Row],[coverage_amount]]/Sheet1[[#This Row],[annual_premium]]</f>
        <v>17.409646255378384</v>
      </c>
    </row>
    <row r="1970" spans="1:21" x14ac:dyDescent="0.3">
      <c r="A1970" s="2" t="s">
        <v>3609</v>
      </c>
      <c r="B1970" s="2" t="s">
        <v>3610</v>
      </c>
      <c r="C1970" s="2" t="s">
        <v>27</v>
      </c>
      <c r="D1970" s="51">
        <v>933387.21</v>
      </c>
      <c r="E1970" s="51">
        <v>26490.62</v>
      </c>
      <c r="F1970" s="1">
        <v>44962</v>
      </c>
      <c r="G1970" s="1">
        <v>45476</v>
      </c>
      <c r="H1970" s="2" t="s">
        <v>991</v>
      </c>
      <c r="I1970" s="2" t="s">
        <v>13</v>
      </c>
      <c r="J1970">
        <f>Sheet1[[#This Row],[policy_end_date]]-Sheet1[[#This Row],[policy_start_date]]</f>
        <v>514</v>
      </c>
      <c r="K1970" s="5">
        <f>(Sheet1[[#This Row],[policy_end_date]]-Sheet1[[#This Row],[policy_start_date]])/365</f>
        <v>1.4082191780821918</v>
      </c>
      <c r="L1970" s="2" t="str">
        <f>IF(Sheet1[[#This Row],[coverage_amount]]&lt;300000,"Low",IF(Sheet1[[#This Row],[coverage_amount]]&lt;700000,"Medium","High"))</f>
        <v>High</v>
      </c>
      <c r="M1970" s="2" t="str">
        <f>IF(Sheet1[[#This Row],[annual_premium]]&lt;15000,"Low",IF(Sheet1[[#This Row],[annual_premium]]&lt;35000,"Medium","High"))</f>
        <v>Medium</v>
      </c>
      <c r="N1970" s="2">
        <f>YEAR(Sheet1[[#This Row],[policy_start_date]])</f>
        <v>2023</v>
      </c>
      <c r="O1970" s="2" t="str">
        <f>TEXT(Sheet1[[#This Row],[policy_start_date]],"mmm")</f>
        <v>Feb</v>
      </c>
      <c r="P1970" s="2" t="str">
        <f>"Q"&amp;ROUNDUP(MONTH(Sheet1[[#This Row],[policy_start_date]])/3,0)</f>
        <v>Q1</v>
      </c>
      <c r="Q1970" s="2">
        <f ca="1">DATEDIF(Sheet1[[#This Row],[policy_start_date]],TODAY(),"D")</f>
        <v>1270</v>
      </c>
      <c r="R1970" s="2">
        <f>YEAR(Sheet1[[#This Row],[policy_end_date]])</f>
        <v>2024</v>
      </c>
      <c r="S1970" s="2" t="str">
        <f>TEXT(Sheet1[[#This Row],[policy_end_date]],"mmm")</f>
        <v>Jul</v>
      </c>
      <c r="T1970" s="2" t="str">
        <f>IF(Sheet1[[#This Row],[status]]="Active","Active","Inactive")</f>
        <v>Active</v>
      </c>
      <c r="U1970" s="6">
        <f>Sheet1[[#This Row],[coverage_amount]]/Sheet1[[#This Row],[annual_premium]]</f>
        <v>35.234630597547358</v>
      </c>
    </row>
    <row r="1971" spans="1:21" x14ac:dyDescent="0.3">
      <c r="A1971" s="2" t="s">
        <v>3611</v>
      </c>
      <c r="B1971" s="2" t="s">
        <v>2585</v>
      </c>
      <c r="C1971" s="2" t="s">
        <v>39</v>
      </c>
      <c r="D1971" s="51">
        <v>560944.9</v>
      </c>
      <c r="E1971" s="51">
        <v>49389.45</v>
      </c>
      <c r="F1971" s="1">
        <v>45449</v>
      </c>
      <c r="G1971" s="1">
        <v>45598</v>
      </c>
      <c r="H1971" s="2" t="s">
        <v>620</v>
      </c>
      <c r="I1971" s="2" t="s">
        <v>18</v>
      </c>
      <c r="J1971">
        <f>Sheet1[[#This Row],[policy_end_date]]-Sheet1[[#This Row],[policy_start_date]]</f>
        <v>149</v>
      </c>
      <c r="K1971" s="5">
        <f>(Sheet1[[#This Row],[policy_end_date]]-Sheet1[[#This Row],[policy_start_date]])/365</f>
        <v>0.40821917808219177</v>
      </c>
      <c r="L1971" s="2" t="str">
        <f>IF(Sheet1[[#This Row],[coverage_amount]]&lt;300000,"Low",IF(Sheet1[[#This Row],[coverage_amount]]&lt;700000,"Medium","High"))</f>
        <v>Medium</v>
      </c>
      <c r="M1971" s="2" t="str">
        <f>IF(Sheet1[[#This Row],[annual_premium]]&lt;15000,"Low",IF(Sheet1[[#This Row],[annual_premium]]&lt;35000,"Medium","High"))</f>
        <v>High</v>
      </c>
      <c r="N1971" s="2">
        <f>YEAR(Sheet1[[#This Row],[policy_start_date]])</f>
        <v>2024</v>
      </c>
      <c r="O1971" s="2" t="str">
        <f>TEXT(Sheet1[[#This Row],[policy_start_date]],"mmm")</f>
        <v>Jun</v>
      </c>
      <c r="P1971" s="2" t="str">
        <f>"Q"&amp;ROUNDUP(MONTH(Sheet1[[#This Row],[policy_start_date]])/3,0)</f>
        <v>Q2</v>
      </c>
      <c r="Q1971" s="2">
        <f ca="1">DATEDIF(Sheet1[[#This Row],[policy_start_date]],TODAY(),"D")</f>
        <v>783</v>
      </c>
      <c r="R1971" s="2">
        <f>YEAR(Sheet1[[#This Row],[policy_end_date]])</f>
        <v>2024</v>
      </c>
      <c r="S1971" s="2" t="str">
        <f>TEXT(Sheet1[[#This Row],[policy_end_date]],"mmm")</f>
        <v>Nov</v>
      </c>
      <c r="T1971" s="2" t="str">
        <f>IF(Sheet1[[#This Row],[status]]="Active","Active","Inactive")</f>
        <v>Inactive</v>
      </c>
      <c r="U1971" s="6">
        <f>Sheet1[[#This Row],[coverage_amount]]/Sheet1[[#This Row],[annual_premium]]</f>
        <v>11.357585476250495</v>
      </c>
    </row>
    <row r="1972" spans="1:21" x14ac:dyDescent="0.3">
      <c r="A1972" s="2" t="s">
        <v>3612</v>
      </c>
      <c r="B1972" s="2" t="s">
        <v>3613</v>
      </c>
      <c r="C1972" s="2" t="s">
        <v>16</v>
      </c>
      <c r="D1972" s="51">
        <v>159569.57999999999</v>
      </c>
      <c r="E1972" s="51">
        <v>38206.42</v>
      </c>
      <c r="F1972" s="1">
        <v>44242</v>
      </c>
      <c r="G1972" s="1">
        <v>44321</v>
      </c>
      <c r="H1972" s="2" t="s">
        <v>1363</v>
      </c>
      <c r="I1972" s="2" t="s">
        <v>29</v>
      </c>
      <c r="J1972">
        <f>Sheet1[[#This Row],[policy_end_date]]-Sheet1[[#This Row],[policy_start_date]]</f>
        <v>79</v>
      </c>
      <c r="K1972" s="5">
        <f>(Sheet1[[#This Row],[policy_end_date]]-Sheet1[[#This Row],[policy_start_date]])/365</f>
        <v>0.21643835616438356</v>
      </c>
      <c r="L1972" s="2" t="str">
        <f>IF(Sheet1[[#This Row],[coverage_amount]]&lt;300000,"Low",IF(Sheet1[[#This Row],[coverage_amount]]&lt;700000,"Medium","High"))</f>
        <v>Low</v>
      </c>
      <c r="M1972" s="2" t="str">
        <f>IF(Sheet1[[#This Row],[annual_premium]]&lt;15000,"Low",IF(Sheet1[[#This Row],[annual_premium]]&lt;35000,"Medium","High"))</f>
        <v>High</v>
      </c>
      <c r="N1972" s="2">
        <f>YEAR(Sheet1[[#This Row],[policy_start_date]])</f>
        <v>2021</v>
      </c>
      <c r="O1972" s="2" t="str">
        <f>TEXT(Sheet1[[#This Row],[policy_start_date]],"mmm")</f>
        <v>Feb</v>
      </c>
      <c r="P1972" s="2" t="str">
        <f>"Q"&amp;ROUNDUP(MONTH(Sheet1[[#This Row],[policy_start_date]])/3,0)</f>
        <v>Q1</v>
      </c>
      <c r="Q1972" s="2">
        <f ca="1">DATEDIF(Sheet1[[#This Row],[policy_start_date]],TODAY(),"D")</f>
        <v>1990</v>
      </c>
      <c r="R1972" s="2">
        <f>YEAR(Sheet1[[#This Row],[policy_end_date]])</f>
        <v>2021</v>
      </c>
      <c r="S1972" s="2" t="str">
        <f>TEXT(Sheet1[[#This Row],[policy_end_date]],"mmm")</f>
        <v>May</v>
      </c>
      <c r="T1972" s="2" t="str">
        <f>IF(Sheet1[[#This Row],[status]]="Active","Active","Inactive")</f>
        <v>Inactive</v>
      </c>
      <c r="U1972" s="6">
        <f>Sheet1[[#This Row],[coverage_amount]]/Sheet1[[#This Row],[annual_premium]]</f>
        <v>4.1765122196740752</v>
      </c>
    </row>
    <row r="1973" spans="1:21" x14ac:dyDescent="0.3">
      <c r="A1973" s="2" t="s">
        <v>3614</v>
      </c>
      <c r="B1973" s="2" t="s">
        <v>1971</v>
      </c>
      <c r="C1973" s="2" t="s">
        <v>11</v>
      </c>
      <c r="D1973" s="51">
        <v>914155.47</v>
      </c>
      <c r="E1973" s="51">
        <v>29399.82</v>
      </c>
      <c r="F1973" s="1">
        <v>44354</v>
      </c>
      <c r="G1973" s="1">
        <v>44991</v>
      </c>
      <c r="H1973" s="2" t="s">
        <v>284</v>
      </c>
      <c r="I1973" s="2" t="s">
        <v>18</v>
      </c>
      <c r="J1973">
        <f>Sheet1[[#This Row],[policy_end_date]]-Sheet1[[#This Row],[policy_start_date]]</f>
        <v>637</v>
      </c>
      <c r="K1973" s="5">
        <f>(Sheet1[[#This Row],[policy_end_date]]-Sheet1[[#This Row],[policy_start_date]])/365</f>
        <v>1.7452054794520548</v>
      </c>
      <c r="L1973" s="2" t="str">
        <f>IF(Sheet1[[#This Row],[coverage_amount]]&lt;300000,"Low",IF(Sheet1[[#This Row],[coverage_amount]]&lt;700000,"Medium","High"))</f>
        <v>High</v>
      </c>
      <c r="M1973" s="2" t="str">
        <f>IF(Sheet1[[#This Row],[annual_premium]]&lt;15000,"Low",IF(Sheet1[[#This Row],[annual_premium]]&lt;35000,"Medium","High"))</f>
        <v>Medium</v>
      </c>
      <c r="N1973" s="2">
        <f>YEAR(Sheet1[[#This Row],[policy_start_date]])</f>
        <v>2021</v>
      </c>
      <c r="O1973" s="2" t="str">
        <f>TEXT(Sheet1[[#This Row],[policy_start_date]],"mmm")</f>
        <v>Jun</v>
      </c>
      <c r="P1973" s="2" t="str">
        <f>"Q"&amp;ROUNDUP(MONTH(Sheet1[[#This Row],[policy_start_date]])/3,0)</f>
        <v>Q2</v>
      </c>
      <c r="Q1973" s="2">
        <f ca="1">DATEDIF(Sheet1[[#This Row],[policy_start_date]],TODAY(),"D")</f>
        <v>1878</v>
      </c>
      <c r="R1973" s="2">
        <f>YEAR(Sheet1[[#This Row],[policy_end_date]])</f>
        <v>2023</v>
      </c>
      <c r="S1973" s="2" t="str">
        <f>TEXT(Sheet1[[#This Row],[policy_end_date]],"mmm")</f>
        <v>Mar</v>
      </c>
      <c r="T1973" s="2" t="str">
        <f>IF(Sheet1[[#This Row],[status]]="Active","Active","Inactive")</f>
        <v>Inactive</v>
      </c>
      <c r="U1973" s="6">
        <f>Sheet1[[#This Row],[coverage_amount]]/Sheet1[[#This Row],[annual_premium]]</f>
        <v>31.093913840288817</v>
      </c>
    </row>
    <row r="1974" spans="1:21" x14ac:dyDescent="0.3">
      <c r="A1974" s="2" t="s">
        <v>3615</v>
      </c>
      <c r="B1974" s="2" t="s">
        <v>3321</v>
      </c>
      <c r="C1974" s="2" t="s">
        <v>11</v>
      </c>
      <c r="D1974" s="51">
        <v>965657.18</v>
      </c>
      <c r="E1974" s="51">
        <v>18143.919999999998</v>
      </c>
      <c r="F1974" s="1">
        <v>44795</v>
      </c>
      <c r="G1974" s="1">
        <v>45227</v>
      </c>
      <c r="H1974" s="2" t="s">
        <v>893</v>
      </c>
      <c r="I1974" s="2" t="s">
        <v>18</v>
      </c>
      <c r="J1974">
        <f>Sheet1[[#This Row],[policy_end_date]]-Sheet1[[#This Row],[policy_start_date]]</f>
        <v>432</v>
      </c>
      <c r="K1974" s="5">
        <f>(Sheet1[[#This Row],[policy_end_date]]-Sheet1[[#This Row],[policy_start_date]])/365</f>
        <v>1.1835616438356165</v>
      </c>
      <c r="L1974" s="2" t="str">
        <f>IF(Sheet1[[#This Row],[coverage_amount]]&lt;300000,"Low",IF(Sheet1[[#This Row],[coverage_amount]]&lt;700000,"Medium","High"))</f>
        <v>High</v>
      </c>
      <c r="M1974" s="2" t="str">
        <f>IF(Sheet1[[#This Row],[annual_premium]]&lt;15000,"Low",IF(Sheet1[[#This Row],[annual_premium]]&lt;35000,"Medium","High"))</f>
        <v>Medium</v>
      </c>
      <c r="N1974" s="2">
        <f>YEAR(Sheet1[[#This Row],[policy_start_date]])</f>
        <v>2022</v>
      </c>
      <c r="O1974" s="2" t="str">
        <f>TEXT(Sheet1[[#This Row],[policy_start_date]],"mmm")</f>
        <v>Aug</v>
      </c>
      <c r="P1974" s="2" t="str">
        <f>"Q"&amp;ROUNDUP(MONTH(Sheet1[[#This Row],[policy_start_date]])/3,0)</f>
        <v>Q3</v>
      </c>
      <c r="Q1974" s="2">
        <f ca="1">DATEDIF(Sheet1[[#This Row],[policy_start_date]],TODAY(),"D")</f>
        <v>1437</v>
      </c>
      <c r="R1974" s="2">
        <f>YEAR(Sheet1[[#This Row],[policy_end_date]])</f>
        <v>2023</v>
      </c>
      <c r="S1974" s="2" t="str">
        <f>TEXT(Sheet1[[#This Row],[policy_end_date]],"mmm")</f>
        <v>Oct</v>
      </c>
      <c r="T1974" s="2" t="str">
        <f>IF(Sheet1[[#This Row],[status]]="Active","Active","Inactive")</f>
        <v>Inactive</v>
      </c>
      <c r="U1974" s="6">
        <f>Sheet1[[#This Row],[coverage_amount]]/Sheet1[[#This Row],[annual_premium]]</f>
        <v>53.222081005648178</v>
      </c>
    </row>
    <row r="1975" spans="1:21" x14ac:dyDescent="0.3">
      <c r="A1975" s="2" t="s">
        <v>3616</v>
      </c>
      <c r="B1975" s="2" t="s">
        <v>2539</v>
      </c>
      <c r="C1975" s="2" t="s">
        <v>11</v>
      </c>
      <c r="D1975" s="51">
        <v>468489.62</v>
      </c>
      <c r="E1975" s="51">
        <v>15225.75</v>
      </c>
      <c r="F1975" s="1">
        <v>45043</v>
      </c>
      <c r="G1975" s="1">
        <v>45500</v>
      </c>
      <c r="H1975" s="2" t="s">
        <v>748</v>
      </c>
      <c r="I1975" s="2" t="s">
        <v>18</v>
      </c>
      <c r="J1975">
        <f>Sheet1[[#This Row],[policy_end_date]]-Sheet1[[#This Row],[policy_start_date]]</f>
        <v>457</v>
      </c>
      <c r="K1975" s="5">
        <f>(Sheet1[[#This Row],[policy_end_date]]-Sheet1[[#This Row],[policy_start_date]])/365</f>
        <v>1.252054794520548</v>
      </c>
      <c r="L1975" s="2" t="str">
        <f>IF(Sheet1[[#This Row],[coverage_amount]]&lt;300000,"Low",IF(Sheet1[[#This Row],[coverage_amount]]&lt;700000,"Medium","High"))</f>
        <v>Medium</v>
      </c>
      <c r="M1975" s="2" t="str">
        <f>IF(Sheet1[[#This Row],[annual_premium]]&lt;15000,"Low",IF(Sheet1[[#This Row],[annual_premium]]&lt;35000,"Medium","High"))</f>
        <v>Medium</v>
      </c>
      <c r="N1975" s="2">
        <f>YEAR(Sheet1[[#This Row],[policy_start_date]])</f>
        <v>2023</v>
      </c>
      <c r="O1975" s="2" t="str">
        <f>TEXT(Sheet1[[#This Row],[policy_start_date]],"mmm")</f>
        <v>Apr</v>
      </c>
      <c r="P1975" s="2" t="str">
        <f>"Q"&amp;ROUNDUP(MONTH(Sheet1[[#This Row],[policy_start_date]])/3,0)</f>
        <v>Q2</v>
      </c>
      <c r="Q1975" s="2">
        <f ca="1">DATEDIF(Sheet1[[#This Row],[policy_start_date]],TODAY(),"D")</f>
        <v>1189</v>
      </c>
      <c r="R1975" s="2">
        <f>YEAR(Sheet1[[#This Row],[policy_end_date]])</f>
        <v>2024</v>
      </c>
      <c r="S1975" s="2" t="str">
        <f>TEXT(Sheet1[[#This Row],[policy_end_date]],"mmm")</f>
        <v>Jul</v>
      </c>
      <c r="T1975" s="2" t="str">
        <f>IF(Sheet1[[#This Row],[status]]="Active","Active","Inactive")</f>
        <v>Inactive</v>
      </c>
      <c r="U1975" s="6">
        <f>Sheet1[[#This Row],[coverage_amount]]/Sheet1[[#This Row],[annual_premium]]</f>
        <v>30.769559463409028</v>
      </c>
    </row>
    <row r="1976" spans="1:21" x14ac:dyDescent="0.3">
      <c r="A1976" s="2" t="s">
        <v>3617</v>
      </c>
      <c r="B1976" s="2" t="s">
        <v>412</v>
      </c>
      <c r="C1976" s="2" t="s">
        <v>35</v>
      </c>
      <c r="D1976" s="51">
        <v>549589.23</v>
      </c>
      <c r="E1976" s="51">
        <v>25242.68</v>
      </c>
      <c r="F1976" s="1">
        <v>45200</v>
      </c>
      <c r="G1976" s="1">
        <v>45470</v>
      </c>
      <c r="H1976" s="2" t="s">
        <v>2304</v>
      </c>
      <c r="I1976" s="2" t="s">
        <v>29</v>
      </c>
      <c r="J1976">
        <f>Sheet1[[#This Row],[policy_end_date]]-Sheet1[[#This Row],[policy_start_date]]</f>
        <v>270</v>
      </c>
      <c r="K1976" s="5">
        <f>(Sheet1[[#This Row],[policy_end_date]]-Sheet1[[#This Row],[policy_start_date]])/365</f>
        <v>0.73972602739726023</v>
      </c>
      <c r="L1976" s="2" t="str">
        <f>IF(Sheet1[[#This Row],[coverage_amount]]&lt;300000,"Low",IF(Sheet1[[#This Row],[coverage_amount]]&lt;700000,"Medium","High"))</f>
        <v>Medium</v>
      </c>
      <c r="M1976" s="2" t="str">
        <f>IF(Sheet1[[#This Row],[annual_premium]]&lt;15000,"Low",IF(Sheet1[[#This Row],[annual_premium]]&lt;35000,"Medium","High"))</f>
        <v>Medium</v>
      </c>
      <c r="N1976" s="2">
        <f>YEAR(Sheet1[[#This Row],[policy_start_date]])</f>
        <v>2023</v>
      </c>
      <c r="O1976" s="2" t="str">
        <f>TEXT(Sheet1[[#This Row],[policy_start_date]],"mmm")</f>
        <v>Oct</v>
      </c>
      <c r="P1976" s="2" t="str">
        <f>"Q"&amp;ROUNDUP(MONTH(Sheet1[[#This Row],[policy_start_date]])/3,0)</f>
        <v>Q4</v>
      </c>
      <c r="Q1976" s="2">
        <f ca="1">DATEDIF(Sheet1[[#This Row],[policy_start_date]],TODAY(),"D")</f>
        <v>1032</v>
      </c>
      <c r="R1976" s="2">
        <f>YEAR(Sheet1[[#This Row],[policy_end_date]])</f>
        <v>2024</v>
      </c>
      <c r="S1976" s="2" t="str">
        <f>TEXT(Sheet1[[#This Row],[policy_end_date]],"mmm")</f>
        <v>Jun</v>
      </c>
      <c r="T1976" s="2" t="str">
        <f>IF(Sheet1[[#This Row],[status]]="Active","Active","Inactive")</f>
        <v>Inactive</v>
      </c>
      <c r="U1976" s="6">
        <f>Sheet1[[#This Row],[coverage_amount]]/Sheet1[[#This Row],[annual_premium]]</f>
        <v>21.772221887691796</v>
      </c>
    </row>
    <row r="1977" spans="1:21" x14ac:dyDescent="0.3">
      <c r="A1977" s="2" t="s">
        <v>3618</v>
      </c>
      <c r="B1977" s="2" t="s">
        <v>2376</v>
      </c>
      <c r="C1977" s="2" t="s">
        <v>27</v>
      </c>
      <c r="D1977" s="51">
        <v>780990.52</v>
      </c>
      <c r="E1977" s="51">
        <v>44658.81</v>
      </c>
      <c r="F1977" s="1">
        <v>44099</v>
      </c>
      <c r="G1977" s="1">
        <v>45054</v>
      </c>
      <c r="H1977" s="2" t="s">
        <v>1771</v>
      </c>
      <c r="I1977" s="2" t="s">
        <v>13</v>
      </c>
      <c r="J1977">
        <f>Sheet1[[#This Row],[policy_end_date]]-Sheet1[[#This Row],[policy_start_date]]</f>
        <v>955</v>
      </c>
      <c r="K1977" s="5">
        <f>(Sheet1[[#This Row],[policy_end_date]]-Sheet1[[#This Row],[policy_start_date]])/365</f>
        <v>2.6164383561643834</v>
      </c>
      <c r="L1977" s="2" t="str">
        <f>IF(Sheet1[[#This Row],[coverage_amount]]&lt;300000,"Low",IF(Sheet1[[#This Row],[coverage_amount]]&lt;700000,"Medium","High"))</f>
        <v>High</v>
      </c>
      <c r="M1977" s="2" t="str">
        <f>IF(Sheet1[[#This Row],[annual_premium]]&lt;15000,"Low",IF(Sheet1[[#This Row],[annual_premium]]&lt;35000,"Medium","High"))</f>
        <v>High</v>
      </c>
      <c r="N1977" s="2">
        <f>YEAR(Sheet1[[#This Row],[policy_start_date]])</f>
        <v>2020</v>
      </c>
      <c r="O1977" s="2" t="str">
        <f>TEXT(Sheet1[[#This Row],[policy_start_date]],"mmm")</f>
        <v>Sep</v>
      </c>
      <c r="P1977" s="2" t="str">
        <f>"Q"&amp;ROUNDUP(MONTH(Sheet1[[#This Row],[policy_start_date]])/3,0)</f>
        <v>Q3</v>
      </c>
      <c r="Q1977" s="2">
        <f ca="1">DATEDIF(Sheet1[[#This Row],[policy_start_date]],TODAY(),"D")</f>
        <v>2133</v>
      </c>
      <c r="R1977" s="2">
        <f>YEAR(Sheet1[[#This Row],[policy_end_date]])</f>
        <v>2023</v>
      </c>
      <c r="S1977" s="2" t="str">
        <f>TEXT(Sheet1[[#This Row],[policy_end_date]],"mmm")</f>
        <v>May</v>
      </c>
      <c r="T1977" s="2" t="str">
        <f>IF(Sheet1[[#This Row],[status]]="Active","Active","Inactive")</f>
        <v>Active</v>
      </c>
      <c r="U1977" s="6">
        <f>Sheet1[[#This Row],[coverage_amount]]/Sheet1[[#This Row],[annual_premium]]</f>
        <v>17.487938438126768</v>
      </c>
    </row>
    <row r="1978" spans="1:21" x14ac:dyDescent="0.3">
      <c r="A1978" s="2" t="s">
        <v>3619</v>
      </c>
      <c r="B1978" s="2" t="s">
        <v>3269</v>
      </c>
      <c r="C1978" s="2" t="s">
        <v>16</v>
      </c>
      <c r="D1978" s="51">
        <v>637330.86</v>
      </c>
      <c r="E1978" s="51">
        <v>8744.5499999999993</v>
      </c>
      <c r="F1978" s="1">
        <v>45362</v>
      </c>
      <c r="G1978" s="1">
        <v>45490</v>
      </c>
      <c r="H1978" s="2" t="s">
        <v>73</v>
      </c>
      <c r="I1978" s="2" t="s">
        <v>13</v>
      </c>
      <c r="J1978">
        <f>Sheet1[[#This Row],[policy_end_date]]-Sheet1[[#This Row],[policy_start_date]]</f>
        <v>128</v>
      </c>
      <c r="K1978" s="5">
        <f>(Sheet1[[#This Row],[policy_end_date]]-Sheet1[[#This Row],[policy_start_date]])/365</f>
        <v>0.35068493150684932</v>
      </c>
      <c r="L1978" s="2" t="str">
        <f>IF(Sheet1[[#This Row],[coverage_amount]]&lt;300000,"Low",IF(Sheet1[[#This Row],[coverage_amount]]&lt;700000,"Medium","High"))</f>
        <v>Medium</v>
      </c>
      <c r="M1978" s="2" t="str">
        <f>IF(Sheet1[[#This Row],[annual_premium]]&lt;15000,"Low",IF(Sheet1[[#This Row],[annual_premium]]&lt;35000,"Medium","High"))</f>
        <v>Low</v>
      </c>
      <c r="N1978" s="2">
        <f>YEAR(Sheet1[[#This Row],[policy_start_date]])</f>
        <v>2024</v>
      </c>
      <c r="O1978" s="2" t="str">
        <f>TEXT(Sheet1[[#This Row],[policy_start_date]],"mmm")</f>
        <v>Mar</v>
      </c>
      <c r="P1978" s="2" t="str">
        <f>"Q"&amp;ROUNDUP(MONTH(Sheet1[[#This Row],[policy_start_date]])/3,0)</f>
        <v>Q1</v>
      </c>
      <c r="Q1978" s="2">
        <f ca="1">DATEDIF(Sheet1[[#This Row],[policy_start_date]],TODAY(),"D")</f>
        <v>870</v>
      </c>
      <c r="R1978" s="2">
        <f>YEAR(Sheet1[[#This Row],[policy_end_date]])</f>
        <v>2024</v>
      </c>
      <c r="S1978" s="2" t="str">
        <f>TEXT(Sheet1[[#This Row],[policy_end_date]],"mmm")</f>
        <v>Jul</v>
      </c>
      <c r="T1978" s="2" t="str">
        <f>IF(Sheet1[[#This Row],[status]]="Active","Active","Inactive")</f>
        <v>Active</v>
      </c>
      <c r="U1978" s="6">
        <f>Sheet1[[#This Row],[coverage_amount]]/Sheet1[[#This Row],[annual_premium]]</f>
        <v>72.883208398373853</v>
      </c>
    </row>
    <row r="1979" spans="1:21" x14ac:dyDescent="0.3">
      <c r="A1979" s="2" t="s">
        <v>3620</v>
      </c>
      <c r="B1979" s="2" t="s">
        <v>3621</v>
      </c>
      <c r="C1979" s="2" t="s">
        <v>11</v>
      </c>
      <c r="D1979" s="51">
        <v>227779.51</v>
      </c>
      <c r="E1979" s="51">
        <v>20885.7</v>
      </c>
      <c r="F1979" s="1">
        <v>45212</v>
      </c>
      <c r="G1979" s="1">
        <v>45571</v>
      </c>
      <c r="H1979" s="2" t="s">
        <v>185</v>
      </c>
      <c r="I1979" s="2" t="s">
        <v>13</v>
      </c>
      <c r="J1979">
        <f>Sheet1[[#This Row],[policy_end_date]]-Sheet1[[#This Row],[policy_start_date]]</f>
        <v>359</v>
      </c>
      <c r="K1979" s="5">
        <f>(Sheet1[[#This Row],[policy_end_date]]-Sheet1[[#This Row],[policy_start_date]])/365</f>
        <v>0.98356164383561639</v>
      </c>
      <c r="L1979" s="2" t="str">
        <f>IF(Sheet1[[#This Row],[coverage_amount]]&lt;300000,"Low",IF(Sheet1[[#This Row],[coverage_amount]]&lt;700000,"Medium","High"))</f>
        <v>Low</v>
      </c>
      <c r="M1979" s="2" t="str">
        <f>IF(Sheet1[[#This Row],[annual_premium]]&lt;15000,"Low",IF(Sheet1[[#This Row],[annual_premium]]&lt;35000,"Medium","High"))</f>
        <v>Medium</v>
      </c>
      <c r="N1979" s="2">
        <f>YEAR(Sheet1[[#This Row],[policy_start_date]])</f>
        <v>2023</v>
      </c>
      <c r="O1979" s="2" t="str">
        <f>TEXT(Sheet1[[#This Row],[policy_start_date]],"mmm")</f>
        <v>Oct</v>
      </c>
      <c r="P1979" s="2" t="str">
        <f>"Q"&amp;ROUNDUP(MONTH(Sheet1[[#This Row],[policy_start_date]])/3,0)</f>
        <v>Q4</v>
      </c>
      <c r="Q1979" s="2">
        <f ca="1">DATEDIF(Sheet1[[#This Row],[policy_start_date]],TODAY(),"D")</f>
        <v>1020</v>
      </c>
      <c r="R1979" s="2">
        <f>YEAR(Sheet1[[#This Row],[policy_end_date]])</f>
        <v>2024</v>
      </c>
      <c r="S1979" s="2" t="str">
        <f>TEXT(Sheet1[[#This Row],[policy_end_date]],"mmm")</f>
        <v>Oct</v>
      </c>
      <c r="T1979" s="2" t="str">
        <f>IF(Sheet1[[#This Row],[status]]="Active","Active","Inactive")</f>
        <v>Active</v>
      </c>
      <c r="U1979" s="6">
        <f>Sheet1[[#This Row],[coverage_amount]]/Sheet1[[#This Row],[annual_premium]]</f>
        <v>10.90600315048095</v>
      </c>
    </row>
    <row r="1980" spans="1:21" x14ac:dyDescent="0.3">
      <c r="A1980" s="2" t="s">
        <v>3622</v>
      </c>
      <c r="B1980" s="2" t="s">
        <v>3623</v>
      </c>
      <c r="C1980" s="2" t="s">
        <v>39</v>
      </c>
      <c r="D1980" s="51">
        <v>940586.58</v>
      </c>
      <c r="E1980" s="51">
        <v>20513.72</v>
      </c>
      <c r="F1980" s="1">
        <v>44381</v>
      </c>
      <c r="G1980" s="1">
        <v>45011</v>
      </c>
      <c r="H1980" s="2" t="s">
        <v>551</v>
      </c>
      <c r="I1980" s="2" t="s">
        <v>29</v>
      </c>
      <c r="J1980">
        <f>Sheet1[[#This Row],[policy_end_date]]-Sheet1[[#This Row],[policy_start_date]]</f>
        <v>630</v>
      </c>
      <c r="K1980" s="5">
        <f>(Sheet1[[#This Row],[policy_end_date]]-Sheet1[[#This Row],[policy_start_date]])/365</f>
        <v>1.726027397260274</v>
      </c>
      <c r="L1980" s="2" t="str">
        <f>IF(Sheet1[[#This Row],[coverage_amount]]&lt;300000,"Low",IF(Sheet1[[#This Row],[coverage_amount]]&lt;700000,"Medium","High"))</f>
        <v>High</v>
      </c>
      <c r="M1980" s="2" t="str">
        <f>IF(Sheet1[[#This Row],[annual_premium]]&lt;15000,"Low",IF(Sheet1[[#This Row],[annual_premium]]&lt;35000,"Medium","High"))</f>
        <v>Medium</v>
      </c>
      <c r="N1980" s="2">
        <f>YEAR(Sheet1[[#This Row],[policy_start_date]])</f>
        <v>2021</v>
      </c>
      <c r="O1980" s="2" t="str">
        <f>TEXT(Sheet1[[#This Row],[policy_start_date]],"mmm")</f>
        <v>Jul</v>
      </c>
      <c r="P1980" s="2" t="str">
        <f>"Q"&amp;ROUNDUP(MONTH(Sheet1[[#This Row],[policy_start_date]])/3,0)</f>
        <v>Q3</v>
      </c>
      <c r="Q1980" s="2">
        <f ca="1">DATEDIF(Sheet1[[#This Row],[policy_start_date]],TODAY(),"D")</f>
        <v>1851</v>
      </c>
      <c r="R1980" s="2">
        <f>YEAR(Sheet1[[#This Row],[policy_end_date]])</f>
        <v>2023</v>
      </c>
      <c r="S1980" s="2" t="str">
        <f>TEXT(Sheet1[[#This Row],[policy_end_date]],"mmm")</f>
        <v>Mar</v>
      </c>
      <c r="T1980" s="2" t="str">
        <f>IF(Sheet1[[#This Row],[status]]="Active","Active","Inactive")</f>
        <v>Inactive</v>
      </c>
      <c r="U1980" s="6">
        <f>Sheet1[[#This Row],[coverage_amount]]/Sheet1[[#This Row],[annual_premium]]</f>
        <v>45.851585182989723</v>
      </c>
    </row>
    <row r="1981" spans="1:21" x14ac:dyDescent="0.3">
      <c r="A1981" s="2" t="s">
        <v>3624</v>
      </c>
      <c r="B1981" s="2" t="s">
        <v>3513</v>
      </c>
      <c r="C1981" s="2" t="s">
        <v>27</v>
      </c>
      <c r="D1981" s="51">
        <v>692640.06</v>
      </c>
      <c r="E1981" s="51">
        <v>49324.36</v>
      </c>
      <c r="F1981" s="1">
        <v>44512</v>
      </c>
      <c r="G1981" s="1">
        <v>44891</v>
      </c>
      <c r="H1981" s="2" t="s">
        <v>307</v>
      </c>
      <c r="I1981" s="2" t="s">
        <v>13</v>
      </c>
      <c r="J1981">
        <f>Sheet1[[#This Row],[policy_end_date]]-Sheet1[[#This Row],[policy_start_date]]</f>
        <v>379</v>
      </c>
      <c r="K1981" s="5">
        <f>(Sheet1[[#This Row],[policy_end_date]]-Sheet1[[#This Row],[policy_start_date]])/365</f>
        <v>1.0383561643835617</v>
      </c>
      <c r="L1981" s="2" t="str">
        <f>IF(Sheet1[[#This Row],[coverage_amount]]&lt;300000,"Low",IF(Sheet1[[#This Row],[coverage_amount]]&lt;700000,"Medium","High"))</f>
        <v>Medium</v>
      </c>
      <c r="M1981" s="2" t="str">
        <f>IF(Sheet1[[#This Row],[annual_premium]]&lt;15000,"Low",IF(Sheet1[[#This Row],[annual_premium]]&lt;35000,"Medium","High"))</f>
        <v>High</v>
      </c>
      <c r="N1981" s="2">
        <f>YEAR(Sheet1[[#This Row],[policy_start_date]])</f>
        <v>2021</v>
      </c>
      <c r="O1981" s="2" t="str">
        <f>TEXT(Sheet1[[#This Row],[policy_start_date]],"mmm")</f>
        <v>Nov</v>
      </c>
      <c r="P1981" s="2" t="str">
        <f>"Q"&amp;ROUNDUP(MONTH(Sheet1[[#This Row],[policy_start_date]])/3,0)</f>
        <v>Q4</v>
      </c>
      <c r="Q1981" s="2">
        <f ca="1">DATEDIF(Sheet1[[#This Row],[policy_start_date]],TODAY(),"D")</f>
        <v>1720</v>
      </c>
      <c r="R1981" s="2">
        <f>YEAR(Sheet1[[#This Row],[policy_end_date]])</f>
        <v>2022</v>
      </c>
      <c r="S1981" s="2" t="str">
        <f>TEXT(Sheet1[[#This Row],[policy_end_date]],"mmm")</f>
        <v>Nov</v>
      </c>
      <c r="T1981" s="2" t="str">
        <f>IF(Sheet1[[#This Row],[status]]="Active","Active","Inactive")</f>
        <v>Active</v>
      </c>
      <c r="U1981" s="6">
        <f>Sheet1[[#This Row],[coverage_amount]]/Sheet1[[#This Row],[annual_premium]]</f>
        <v>14.042555443192777</v>
      </c>
    </row>
    <row r="1982" spans="1:21" x14ac:dyDescent="0.3">
      <c r="A1982" s="2" t="s">
        <v>3625</v>
      </c>
      <c r="B1982" s="2" t="s">
        <v>1880</v>
      </c>
      <c r="C1982" s="2" t="s">
        <v>35</v>
      </c>
      <c r="D1982" s="51">
        <v>513998.75</v>
      </c>
      <c r="E1982" s="51">
        <v>22030.52</v>
      </c>
      <c r="F1982" s="1">
        <v>45315</v>
      </c>
      <c r="G1982" s="1">
        <v>45331</v>
      </c>
      <c r="H1982" s="2" t="s">
        <v>744</v>
      </c>
      <c r="I1982" s="2" t="s">
        <v>29</v>
      </c>
      <c r="J1982">
        <f>Sheet1[[#This Row],[policy_end_date]]-Sheet1[[#This Row],[policy_start_date]]</f>
        <v>16</v>
      </c>
      <c r="K1982" s="5">
        <f>(Sheet1[[#This Row],[policy_end_date]]-Sheet1[[#This Row],[policy_start_date]])/365</f>
        <v>4.3835616438356165E-2</v>
      </c>
      <c r="L1982" s="2" t="str">
        <f>IF(Sheet1[[#This Row],[coverage_amount]]&lt;300000,"Low",IF(Sheet1[[#This Row],[coverage_amount]]&lt;700000,"Medium","High"))</f>
        <v>Medium</v>
      </c>
      <c r="M1982" s="2" t="str">
        <f>IF(Sheet1[[#This Row],[annual_premium]]&lt;15000,"Low",IF(Sheet1[[#This Row],[annual_premium]]&lt;35000,"Medium","High"))</f>
        <v>Medium</v>
      </c>
      <c r="N1982" s="2">
        <f>YEAR(Sheet1[[#This Row],[policy_start_date]])</f>
        <v>2024</v>
      </c>
      <c r="O1982" s="2" t="str">
        <f>TEXT(Sheet1[[#This Row],[policy_start_date]],"mmm")</f>
        <v>Jan</v>
      </c>
      <c r="P1982" s="2" t="str">
        <f>"Q"&amp;ROUNDUP(MONTH(Sheet1[[#This Row],[policy_start_date]])/3,0)</f>
        <v>Q1</v>
      </c>
      <c r="Q1982" s="2">
        <f ca="1">DATEDIF(Sheet1[[#This Row],[policy_start_date]],TODAY(),"D")</f>
        <v>917</v>
      </c>
      <c r="R1982" s="2">
        <f>YEAR(Sheet1[[#This Row],[policy_end_date]])</f>
        <v>2024</v>
      </c>
      <c r="S1982" s="2" t="str">
        <f>TEXT(Sheet1[[#This Row],[policy_end_date]],"mmm")</f>
        <v>Feb</v>
      </c>
      <c r="T1982" s="2" t="str">
        <f>IF(Sheet1[[#This Row],[status]]="Active","Active","Inactive")</f>
        <v>Inactive</v>
      </c>
      <c r="U1982" s="6">
        <f>Sheet1[[#This Row],[coverage_amount]]/Sheet1[[#This Row],[annual_premium]]</f>
        <v>23.331212790256426</v>
      </c>
    </row>
    <row r="1983" spans="1:21" x14ac:dyDescent="0.3">
      <c r="A1983" s="2" t="s">
        <v>3626</v>
      </c>
      <c r="B1983" s="2" t="s">
        <v>1054</v>
      </c>
      <c r="C1983" s="2" t="s">
        <v>11</v>
      </c>
      <c r="D1983" s="51">
        <v>131289.22</v>
      </c>
      <c r="E1983" s="51">
        <v>16788.93</v>
      </c>
      <c r="F1983" s="1">
        <v>44627</v>
      </c>
      <c r="G1983" s="1">
        <v>45357</v>
      </c>
      <c r="H1983" s="2" t="s">
        <v>142</v>
      </c>
      <c r="I1983" s="2" t="s">
        <v>13</v>
      </c>
      <c r="J1983">
        <f>Sheet1[[#This Row],[policy_end_date]]-Sheet1[[#This Row],[policy_start_date]]</f>
        <v>730</v>
      </c>
      <c r="K1983" s="5">
        <f>(Sheet1[[#This Row],[policy_end_date]]-Sheet1[[#This Row],[policy_start_date]])/365</f>
        <v>2</v>
      </c>
      <c r="L1983" s="2" t="str">
        <f>IF(Sheet1[[#This Row],[coverage_amount]]&lt;300000,"Low",IF(Sheet1[[#This Row],[coverage_amount]]&lt;700000,"Medium","High"))</f>
        <v>Low</v>
      </c>
      <c r="M1983" s="2" t="str">
        <f>IF(Sheet1[[#This Row],[annual_premium]]&lt;15000,"Low",IF(Sheet1[[#This Row],[annual_premium]]&lt;35000,"Medium","High"))</f>
        <v>Medium</v>
      </c>
      <c r="N1983" s="2">
        <f>YEAR(Sheet1[[#This Row],[policy_start_date]])</f>
        <v>2022</v>
      </c>
      <c r="O1983" s="2" t="str">
        <f>TEXT(Sheet1[[#This Row],[policy_start_date]],"mmm")</f>
        <v>Mar</v>
      </c>
      <c r="P1983" s="2" t="str">
        <f>"Q"&amp;ROUNDUP(MONTH(Sheet1[[#This Row],[policy_start_date]])/3,0)</f>
        <v>Q1</v>
      </c>
      <c r="Q1983" s="2">
        <f ca="1">DATEDIF(Sheet1[[#This Row],[policy_start_date]],TODAY(),"D")</f>
        <v>1605</v>
      </c>
      <c r="R1983" s="2">
        <f>YEAR(Sheet1[[#This Row],[policy_end_date]])</f>
        <v>2024</v>
      </c>
      <c r="S1983" s="2" t="str">
        <f>TEXT(Sheet1[[#This Row],[policy_end_date]],"mmm")</f>
        <v>Mar</v>
      </c>
      <c r="T1983" s="2" t="str">
        <f>IF(Sheet1[[#This Row],[status]]="Active","Active","Inactive")</f>
        <v>Active</v>
      </c>
      <c r="U1983" s="6">
        <f>Sheet1[[#This Row],[coverage_amount]]/Sheet1[[#This Row],[annual_premium]]</f>
        <v>7.8199873368940125</v>
      </c>
    </row>
    <row r="1984" spans="1:21" x14ac:dyDescent="0.3">
      <c r="A1984" s="2" t="s">
        <v>3627</v>
      </c>
      <c r="B1984" s="2" t="s">
        <v>3628</v>
      </c>
      <c r="C1984" s="2" t="s">
        <v>39</v>
      </c>
      <c r="D1984" s="51">
        <v>278322.64</v>
      </c>
      <c r="E1984" s="51">
        <v>45079.57</v>
      </c>
      <c r="F1984" s="1">
        <v>45222</v>
      </c>
      <c r="G1984" s="1">
        <v>45697</v>
      </c>
      <c r="H1984" s="2" t="s">
        <v>348</v>
      </c>
      <c r="I1984" s="2" t="s">
        <v>13</v>
      </c>
      <c r="J1984">
        <f>Sheet1[[#This Row],[policy_end_date]]-Sheet1[[#This Row],[policy_start_date]]</f>
        <v>475</v>
      </c>
      <c r="K1984" s="5">
        <f>(Sheet1[[#This Row],[policy_end_date]]-Sheet1[[#This Row],[policy_start_date]])/365</f>
        <v>1.3013698630136987</v>
      </c>
      <c r="L1984" s="2" t="str">
        <f>IF(Sheet1[[#This Row],[coverage_amount]]&lt;300000,"Low",IF(Sheet1[[#This Row],[coverage_amount]]&lt;700000,"Medium","High"))</f>
        <v>Low</v>
      </c>
      <c r="M1984" s="2" t="str">
        <f>IF(Sheet1[[#This Row],[annual_premium]]&lt;15000,"Low",IF(Sheet1[[#This Row],[annual_premium]]&lt;35000,"Medium","High"))</f>
        <v>High</v>
      </c>
      <c r="N1984" s="2">
        <f>YEAR(Sheet1[[#This Row],[policy_start_date]])</f>
        <v>2023</v>
      </c>
      <c r="O1984" s="2" t="str">
        <f>TEXT(Sheet1[[#This Row],[policy_start_date]],"mmm")</f>
        <v>Oct</v>
      </c>
      <c r="P1984" s="2" t="str">
        <f>"Q"&amp;ROUNDUP(MONTH(Sheet1[[#This Row],[policy_start_date]])/3,0)</f>
        <v>Q4</v>
      </c>
      <c r="Q1984" s="2">
        <f ca="1">DATEDIF(Sheet1[[#This Row],[policy_start_date]],TODAY(),"D")</f>
        <v>1010</v>
      </c>
      <c r="R1984" s="2">
        <f>YEAR(Sheet1[[#This Row],[policy_end_date]])</f>
        <v>2025</v>
      </c>
      <c r="S1984" s="2" t="str">
        <f>TEXT(Sheet1[[#This Row],[policy_end_date]],"mmm")</f>
        <v>Feb</v>
      </c>
      <c r="T1984" s="2" t="str">
        <f>IF(Sheet1[[#This Row],[status]]="Active","Active","Inactive")</f>
        <v>Active</v>
      </c>
      <c r="U1984" s="6">
        <f>Sheet1[[#This Row],[coverage_amount]]/Sheet1[[#This Row],[annual_premium]]</f>
        <v>6.174030497628971</v>
      </c>
    </row>
    <row r="1985" spans="1:21" x14ac:dyDescent="0.3">
      <c r="A1985" s="2" t="s">
        <v>3629</v>
      </c>
      <c r="B1985" s="2" t="s">
        <v>3630</v>
      </c>
      <c r="C1985" s="2" t="s">
        <v>16</v>
      </c>
      <c r="D1985" s="51">
        <v>159003.51</v>
      </c>
      <c r="E1985" s="51">
        <v>32990.769999999997</v>
      </c>
      <c r="F1985" s="1">
        <v>45247</v>
      </c>
      <c r="G1985" s="1">
        <v>45809</v>
      </c>
      <c r="H1985" s="2" t="s">
        <v>2084</v>
      </c>
      <c r="I1985" s="2" t="s">
        <v>13</v>
      </c>
      <c r="J1985">
        <f>Sheet1[[#This Row],[policy_end_date]]-Sheet1[[#This Row],[policy_start_date]]</f>
        <v>562</v>
      </c>
      <c r="K1985" s="5">
        <f>(Sheet1[[#This Row],[policy_end_date]]-Sheet1[[#This Row],[policy_start_date]])/365</f>
        <v>1.5397260273972602</v>
      </c>
      <c r="L1985" s="2" t="str">
        <f>IF(Sheet1[[#This Row],[coverage_amount]]&lt;300000,"Low",IF(Sheet1[[#This Row],[coverage_amount]]&lt;700000,"Medium","High"))</f>
        <v>Low</v>
      </c>
      <c r="M1985" s="2" t="str">
        <f>IF(Sheet1[[#This Row],[annual_premium]]&lt;15000,"Low",IF(Sheet1[[#This Row],[annual_premium]]&lt;35000,"Medium","High"))</f>
        <v>Medium</v>
      </c>
      <c r="N1985" s="2">
        <f>YEAR(Sheet1[[#This Row],[policy_start_date]])</f>
        <v>2023</v>
      </c>
      <c r="O1985" s="2" t="str">
        <f>TEXT(Sheet1[[#This Row],[policy_start_date]],"mmm")</f>
        <v>Nov</v>
      </c>
      <c r="P1985" s="2" t="str">
        <f>"Q"&amp;ROUNDUP(MONTH(Sheet1[[#This Row],[policy_start_date]])/3,0)</f>
        <v>Q4</v>
      </c>
      <c r="Q1985" s="2">
        <f ca="1">DATEDIF(Sheet1[[#This Row],[policy_start_date]],TODAY(),"D")</f>
        <v>985</v>
      </c>
      <c r="R1985" s="2">
        <f>YEAR(Sheet1[[#This Row],[policy_end_date]])</f>
        <v>2025</v>
      </c>
      <c r="S1985" s="2" t="str">
        <f>TEXT(Sheet1[[#This Row],[policy_end_date]],"mmm")</f>
        <v>Jun</v>
      </c>
      <c r="T1985" s="2" t="str">
        <f>IF(Sheet1[[#This Row],[status]]="Active","Active","Inactive")</f>
        <v>Active</v>
      </c>
      <c r="U1985" s="6">
        <f>Sheet1[[#This Row],[coverage_amount]]/Sheet1[[#This Row],[annual_premium]]</f>
        <v>4.819636219463808</v>
      </c>
    </row>
    <row r="1986" spans="1:21" x14ac:dyDescent="0.3">
      <c r="A1986" s="2" t="s">
        <v>3631</v>
      </c>
      <c r="B1986" s="2" t="s">
        <v>2103</v>
      </c>
      <c r="C1986" s="2" t="s">
        <v>39</v>
      </c>
      <c r="D1986" s="51">
        <v>676931.93</v>
      </c>
      <c r="E1986" s="51">
        <v>25645.79</v>
      </c>
      <c r="F1986" s="1">
        <v>44087</v>
      </c>
      <c r="G1986" s="1">
        <v>45557</v>
      </c>
      <c r="H1986" s="2" t="s">
        <v>410</v>
      </c>
      <c r="I1986" s="2" t="s">
        <v>18</v>
      </c>
      <c r="J1986">
        <f>Sheet1[[#This Row],[policy_end_date]]-Sheet1[[#This Row],[policy_start_date]]</f>
        <v>1470</v>
      </c>
      <c r="K1986" s="5">
        <f>(Sheet1[[#This Row],[policy_end_date]]-Sheet1[[#This Row],[policy_start_date]])/365</f>
        <v>4.0273972602739727</v>
      </c>
      <c r="L1986" s="2" t="str">
        <f>IF(Sheet1[[#This Row],[coverage_amount]]&lt;300000,"Low",IF(Sheet1[[#This Row],[coverage_amount]]&lt;700000,"Medium","High"))</f>
        <v>Medium</v>
      </c>
      <c r="M1986" s="2" t="str">
        <f>IF(Sheet1[[#This Row],[annual_premium]]&lt;15000,"Low",IF(Sheet1[[#This Row],[annual_premium]]&lt;35000,"Medium","High"))</f>
        <v>Medium</v>
      </c>
      <c r="N1986" s="2">
        <f>YEAR(Sheet1[[#This Row],[policy_start_date]])</f>
        <v>2020</v>
      </c>
      <c r="O1986" s="2" t="str">
        <f>TEXT(Sheet1[[#This Row],[policy_start_date]],"mmm")</f>
        <v>Sep</v>
      </c>
      <c r="P1986" s="2" t="str">
        <f>"Q"&amp;ROUNDUP(MONTH(Sheet1[[#This Row],[policy_start_date]])/3,0)</f>
        <v>Q3</v>
      </c>
      <c r="Q1986" s="2">
        <f ca="1">DATEDIF(Sheet1[[#This Row],[policy_start_date]],TODAY(),"D")</f>
        <v>2145</v>
      </c>
      <c r="R1986" s="2">
        <f>YEAR(Sheet1[[#This Row],[policy_end_date]])</f>
        <v>2024</v>
      </c>
      <c r="S1986" s="2" t="str">
        <f>TEXT(Sheet1[[#This Row],[policy_end_date]],"mmm")</f>
        <v>Sep</v>
      </c>
      <c r="T1986" s="2" t="str">
        <f>IF(Sheet1[[#This Row],[status]]="Active","Active","Inactive")</f>
        <v>Inactive</v>
      </c>
      <c r="U1986" s="6">
        <f>Sheet1[[#This Row],[coverage_amount]]/Sheet1[[#This Row],[annual_premium]]</f>
        <v>26.395440733157372</v>
      </c>
    </row>
    <row r="1987" spans="1:21" x14ac:dyDescent="0.3">
      <c r="A1987" s="2" t="s">
        <v>3632</v>
      </c>
      <c r="B1987" s="2" t="s">
        <v>2461</v>
      </c>
      <c r="C1987" s="2" t="s">
        <v>16</v>
      </c>
      <c r="D1987" s="51">
        <v>249931.09</v>
      </c>
      <c r="E1987" s="51">
        <v>48390.48</v>
      </c>
      <c r="F1987" s="1">
        <v>45048</v>
      </c>
      <c r="G1987" s="1">
        <v>45420</v>
      </c>
      <c r="H1987" s="2" t="s">
        <v>614</v>
      </c>
      <c r="I1987" s="2" t="s">
        <v>13</v>
      </c>
      <c r="J1987">
        <f>Sheet1[[#This Row],[policy_end_date]]-Sheet1[[#This Row],[policy_start_date]]</f>
        <v>372</v>
      </c>
      <c r="K1987" s="5">
        <f>(Sheet1[[#This Row],[policy_end_date]]-Sheet1[[#This Row],[policy_start_date]])/365</f>
        <v>1.0191780821917809</v>
      </c>
      <c r="L1987" s="2" t="str">
        <f>IF(Sheet1[[#This Row],[coverage_amount]]&lt;300000,"Low",IF(Sheet1[[#This Row],[coverage_amount]]&lt;700000,"Medium","High"))</f>
        <v>Low</v>
      </c>
      <c r="M1987" s="2" t="str">
        <f>IF(Sheet1[[#This Row],[annual_premium]]&lt;15000,"Low",IF(Sheet1[[#This Row],[annual_premium]]&lt;35000,"Medium","High"))</f>
        <v>High</v>
      </c>
      <c r="N1987" s="2">
        <f>YEAR(Sheet1[[#This Row],[policy_start_date]])</f>
        <v>2023</v>
      </c>
      <c r="O1987" s="2" t="str">
        <f>TEXT(Sheet1[[#This Row],[policy_start_date]],"mmm")</f>
        <v>May</v>
      </c>
      <c r="P1987" s="2" t="str">
        <f>"Q"&amp;ROUNDUP(MONTH(Sheet1[[#This Row],[policy_start_date]])/3,0)</f>
        <v>Q2</v>
      </c>
      <c r="Q1987" s="2">
        <f ca="1">DATEDIF(Sheet1[[#This Row],[policy_start_date]],TODAY(),"D")</f>
        <v>1184</v>
      </c>
      <c r="R1987" s="2">
        <f>YEAR(Sheet1[[#This Row],[policy_end_date]])</f>
        <v>2024</v>
      </c>
      <c r="S1987" s="2" t="str">
        <f>TEXT(Sheet1[[#This Row],[policy_end_date]],"mmm")</f>
        <v>May</v>
      </c>
      <c r="T1987" s="2" t="str">
        <f>IF(Sheet1[[#This Row],[status]]="Active","Active","Inactive")</f>
        <v>Active</v>
      </c>
      <c r="U1987" s="6">
        <f>Sheet1[[#This Row],[coverage_amount]]/Sheet1[[#This Row],[annual_premium]]</f>
        <v>5.1648813981593067</v>
      </c>
    </row>
    <row r="1988" spans="1:21" x14ac:dyDescent="0.3">
      <c r="A1988" s="2" t="s">
        <v>3633</v>
      </c>
      <c r="B1988" s="2" t="s">
        <v>3634</v>
      </c>
      <c r="C1988" s="2" t="s">
        <v>16</v>
      </c>
      <c r="D1988" s="51">
        <v>897582.55</v>
      </c>
      <c r="E1988" s="51">
        <v>6408.46</v>
      </c>
      <c r="F1988" s="1">
        <v>44534</v>
      </c>
      <c r="G1988" s="1">
        <v>45108</v>
      </c>
      <c r="H1988" s="2" t="s">
        <v>332</v>
      </c>
      <c r="I1988" s="2" t="s">
        <v>29</v>
      </c>
      <c r="J1988">
        <f>Sheet1[[#This Row],[policy_end_date]]-Sheet1[[#This Row],[policy_start_date]]</f>
        <v>574</v>
      </c>
      <c r="K1988" s="5">
        <f>(Sheet1[[#This Row],[policy_end_date]]-Sheet1[[#This Row],[policy_start_date]])/365</f>
        <v>1.5726027397260274</v>
      </c>
      <c r="L1988" s="2" t="str">
        <f>IF(Sheet1[[#This Row],[coverage_amount]]&lt;300000,"Low",IF(Sheet1[[#This Row],[coverage_amount]]&lt;700000,"Medium","High"))</f>
        <v>High</v>
      </c>
      <c r="M1988" s="2" t="str">
        <f>IF(Sheet1[[#This Row],[annual_premium]]&lt;15000,"Low",IF(Sheet1[[#This Row],[annual_premium]]&lt;35000,"Medium","High"))</f>
        <v>Low</v>
      </c>
      <c r="N1988" s="2">
        <f>YEAR(Sheet1[[#This Row],[policy_start_date]])</f>
        <v>2021</v>
      </c>
      <c r="O1988" s="2" t="str">
        <f>TEXT(Sheet1[[#This Row],[policy_start_date]],"mmm")</f>
        <v>Dec</v>
      </c>
      <c r="P1988" s="2" t="str">
        <f>"Q"&amp;ROUNDUP(MONTH(Sheet1[[#This Row],[policy_start_date]])/3,0)</f>
        <v>Q4</v>
      </c>
      <c r="Q1988" s="2">
        <f ca="1">DATEDIF(Sheet1[[#This Row],[policy_start_date]],TODAY(),"D")</f>
        <v>1698</v>
      </c>
      <c r="R1988" s="2">
        <f>YEAR(Sheet1[[#This Row],[policy_end_date]])</f>
        <v>2023</v>
      </c>
      <c r="S1988" s="2" t="str">
        <f>TEXT(Sheet1[[#This Row],[policy_end_date]],"mmm")</f>
        <v>Jul</v>
      </c>
      <c r="T1988" s="2" t="str">
        <f>IF(Sheet1[[#This Row],[status]]="Active","Active","Inactive")</f>
        <v>Inactive</v>
      </c>
      <c r="U1988" s="6">
        <f>Sheet1[[#This Row],[coverage_amount]]/Sheet1[[#This Row],[annual_premium]]</f>
        <v>140.06212881097798</v>
      </c>
    </row>
    <row r="1989" spans="1:21" x14ac:dyDescent="0.3">
      <c r="A1989" s="2" t="s">
        <v>3635</v>
      </c>
      <c r="B1989" s="2" t="s">
        <v>57</v>
      </c>
      <c r="C1989" s="2" t="s">
        <v>27</v>
      </c>
      <c r="D1989" s="51">
        <v>854316.99</v>
      </c>
      <c r="E1989" s="51">
        <v>3277.65</v>
      </c>
      <c r="F1989" s="1">
        <v>44851</v>
      </c>
      <c r="G1989" s="1">
        <v>45544</v>
      </c>
      <c r="H1989" s="2" t="s">
        <v>804</v>
      </c>
      <c r="I1989" s="2" t="s">
        <v>18</v>
      </c>
      <c r="J1989">
        <f>Sheet1[[#This Row],[policy_end_date]]-Sheet1[[#This Row],[policy_start_date]]</f>
        <v>693</v>
      </c>
      <c r="K1989" s="5">
        <f>(Sheet1[[#This Row],[policy_end_date]]-Sheet1[[#This Row],[policy_start_date]])/365</f>
        <v>1.8986301369863015</v>
      </c>
      <c r="L1989" s="2" t="str">
        <f>IF(Sheet1[[#This Row],[coverage_amount]]&lt;300000,"Low",IF(Sheet1[[#This Row],[coverage_amount]]&lt;700000,"Medium","High"))</f>
        <v>High</v>
      </c>
      <c r="M1989" s="2" t="str">
        <f>IF(Sheet1[[#This Row],[annual_premium]]&lt;15000,"Low",IF(Sheet1[[#This Row],[annual_premium]]&lt;35000,"Medium","High"))</f>
        <v>Low</v>
      </c>
      <c r="N1989" s="2">
        <f>YEAR(Sheet1[[#This Row],[policy_start_date]])</f>
        <v>2022</v>
      </c>
      <c r="O1989" s="2" t="str">
        <f>TEXT(Sheet1[[#This Row],[policy_start_date]],"mmm")</f>
        <v>Oct</v>
      </c>
      <c r="P1989" s="2" t="str">
        <f>"Q"&amp;ROUNDUP(MONTH(Sheet1[[#This Row],[policy_start_date]])/3,0)</f>
        <v>Q4</v>
      </c>
      <c r="Q1989" s="2">
        <f ca="1">DATEDIF(Sheet1[[#This Row],[policy_start_date]],TODAY(),"D")</f>
        <v>1381</v>
      </c>
      <c r="R1989" s="2">
        <f>YEAR(Sheet1[[#This Row],[policy_end_date]])</f>
        <v>2024</v>
      </c>
      <c r="S1989" s="2" t="str">
        <f>TEXT(Sheet1[[#This Row],[policy_end_date]],"mmm")</f>
        <v>Sep</v>
      </c>
      <c r="T1989" s="2" t="str">
        <f>IF(Sheet1[[#This Row],[status]]="Active","Active","Inactive")</f>
        <v>Inactive</v>
      </c>
      <c r="U1989" s="6">
        <f>Sheet1[[#This Row],[coverage_amount]]/Sheet1[[#This Row],[annual_premium]]</f>
        <v>260.64924259759277</v>
      </c>
    </row>
    <row r="1990" spans="1:21" x14ac:dyDescent="0.3">
      <c r="A1990" s="2" t="s">
        <v>3636</v>
      </c>
      <c r="B1990" s="2" t="s">
        <v>3637</v>
      </c>
      <c r="C1990" s="2" t="s">
        <v>11</v>
      </c>
      <c r="D1990" s="51">
        <v>746870.95</v>
      </c>
      <c r="E1990" s="51">
        <v>23322.59</v>
      </c>
      <c r="F1990" s="1">
        <v>44968</v>
      </c>
      <c r="G1990" s="1">
        <v>45787</v>
      </c>
      <c r="H1990" s="2" t="s">
        <v>726</v>
      </c>
      <c r="I1990" s="2" t="s">
        <v>18</v>
      </c>
      <c r="J1990">
        <f>Sheet1[[#This Row],[policy_end_date]]-Sheet1[[#This Row],[policy_start_date]]</f>
        <v>819</v>
      </c>
      <c r="K1990" s="5">
        <f>(Sheet1[[#This Row],[policy_end_date]]-Sheet1[[#This Row],[policy_start_date]])/365</f>
        <v>2.2438356164383562</v>
      </c>
      <c r="L1990" s="2" t="str">
        <f>IF(Sheet1[[#This Row],[coverage_amount]]&lt;300000,"Low",IF(Sheet1[[#This Row],[coverage_amount]]&lt;700000,"Medium","High"))</f>
        <v>High</v>
      </c>
      <c r="M1990" s="2" t="str">
        <f>IF(Sheet1[[#This Row],[annual_premium]]&lt;15000,"Low",IF(Sheet1[[#This Row],[annual_premium]]&lt;35000,"Medium","High"))</f>
        <v>Medium</v>
      </c>
      <c r="N1990" s="2">
        <f>YEAR(Sheet1[[#This Row],[policy_start_date]])</f>
        <v>2023</v>
      </c>
      <c r="O1990" s="2" t="str">
        <f>TEXT(Sheet1[[#This Row],[policy_start_date]],"mmm")</f>
        <v>Feb</v>
      </c>
      <c r="P1990" s="2" t="str">
        <f>"Q"&amp;ROUNDUP(MONTH(Sheet1[[#This Row],[policy_start_date]])/3,0)</f>
        <v>Q1</v>
      </c>
      <c r="Q1990" s="2">
        <f ca="1">DATEDIF(Sheet1[[#This Row],[policy_start_date]],TODAY(),"D")</f>
        <v>1264</v>
      </c>
      <c r="R1990" s="2">
        <f>YEAR(Sheet1[[#This Row],[policy_end_date]])</f>
        <v>2025</v>
      </c>
      <c r="S1990" s="2" t="str">
        <f>TEXT(Sheet1[[#This Row],[policy_end_date]],"mmm")</f>
        <v>May</v>
      </c>
      <c r="T1990" s="2" t="str">
        <f>IF(Sheet1[[#This Row],[status]]="Active","Active","Inactive")</f>
        <v>Inactive</v>
      </c>
      <c r="U1990" s="6">
        <f>Sheet1[[#This Row],[coverage_amount]]/Sheet1[[#This Row],[annual_premium]]</f>
        <v>32.023499534142644</v>
      </c>
    </row>
    <row r="1991" spans="1:21" x14ac:dyDescent="0.3">
      <c r="A1991" s="2" t="s">
        <v>3638</v>
      </c>
      <c r="B1991" s="2" t="s">
        <v>529</v>
      </c>
      <c r="C1991" s="2" t="s">
        <v>11</v>
      </c>
      <c r="D1991" s="51">
        <v>652885.82999999996</v>
      </c>
      <c r="E1991" s="51">
        <v>32975.410000000003</v>
      </c>
      <c r="F1991" s="1">
        <v>44748</v>
      </c>
      <c r="G1991" s="1">
        <v>44906</v>
      </c>
      <c r="H1991" s="2" t="s">
        <v>1733</v>
      </c>
      <c r="I1991" s="2" t="s">
        <v>13</v>
      </c>
      <c r="J1991">
        <f>Sheet1[[#This Row],[policy_end_date]]-Sheet1[[#This Row],[policy_start_date]]</f>
        <v>158</v>
      </c>
      <c r="K1991" s="5">
        <f>(Sheet1[[#This Row],[policy_end_date]]-Sheet1[[#This Row],[policy_start_date]])/365</f>
        <v>0.43287671232876712</v>
      </c>
      <c r="L1991" s="2" t="str">
        <f>IF(Sheet1[[#This Row],[coverage_amount]]&lt;300000,"Low",IF(Sheet1[[#This Row],[coverage_amount]]&lt;700000,"Medium","High"))</f>
        <v>Medium</v>
      </c>
      <c r="M1991" s="2" t="str">
        <f>IF(Sheet1[[#This Row],[annual_premium]]&lt;15000,"Low",IF(Sheet1[[#This Row],[annual_premium]]&lt;35000,"Medium","High"))</f>
        <v>Medium</v>
      </c>
      <c r="N1991" s="2">
        <f>YEAR(Sheet1[[#This Row],[policy_start_date]])</f>
        <v>2022</v>
      </c>
      <c r="O1991" s="2" t="str">
        <f>TEXT(Sheet1[[#This Row],[policy_start_date]],"mmm")</f>
        <v>Jul</v>
      </c>
      <c r="P1991" s="2" t="str">
        <f>"Q"&amp;ROUNDUP(MONTH(Sheet1[[#This Row],[policy_start_date]])/3,0)</f>
        <v>Q3</v>
      </c>
      <c r="Q1991" s="2">
        <f ca="1">DATEDIF(Sheet1[[#This Row],[policy_start_date]],TODAY(),"D")</f>
        <v>1484</v>
      </c>
      <c r="R1991" s="2">
        <f>YEAR(Sheet1[[#This Row],[policy_end_date]])</f>
        <v>2022</v>
      </c>
      <c r="S1991" s="2" t="str">
        <f>TEXT(Sheet1[[#This Row],[policy_end_date]],"mmm")</f>
        <v>Dec</v>
      </c>
      <c r="T1991" s="2" t="str">
        <f>IF(Sheet1[[#This Row],[status]]="Active","Active","Inactive")</f>
        <v>Active</v>
      </c>
      <c r="U1991" s="6">
        <f>Sheet1[[#This Row],[coverage_amount]]/Sheet1[[#This Row],[annual_premium]]</f>
        <v>19.799172474277043</v>
      </c>
    </row>
    <row r="1992" spans="1:21" x14ac:dyDescent="0.3">
      <c r="A1992" s="2" t="s">
        <v>3639</v>
      </c>
      <c r="B1992" s="2" t="s">
        <v>3640</v>
      </c>
      <c r="C1992" s="2" t="s">
        <v>27</v>
      </c>
      <c r="D1992" s="51">
        <v>483316.76</v>
      </c>
      <c r="E1992" s="51">
        <v>22044.48</v>
      </c>
      <c r="F1992" s="1">
        <v>45472</v>
      </c>
      <c r="G1992" s="1">
        <v>45502</v>
      </c>
      <c r="H1992" s="2" t="s">
        <v>1301</v>
      </c>
      <c r="I1992" s="2" t="s">
        <v>18</v>
      </c>
      <c r="J1992">
        <f>Sheet1[[#This Row],[policy_end_date]]-Sheet1[[#This Row],[policy_start_date]]</f>
        <v>30</v>
      </c>
      <c r="K1992" s="5">
        <f>(Sheet1[[#This Row],[policy_end_date]]-Sheet1[[#This Row],[policy_start_date]])/365</f>
        <v>8.2191780821917804E-2</v>
      </c>
      <c r="L1992" s="2" t="str">
        <f>IF(Sheet1[[#This Row],[coverage_amount]]&lt;300000,"Low",IF(Sheet1[[#This Row],[coverage_amount]]&lt;700000,"Medium","High"))</f>
        <v>Medium</v>
      </c>
      <c r="M1992" s="2" t="str">
        <f>IF(Sheet1[[#This Row],[annual_premium]]&lt;15000,"Low",IF(Sheet1[[#This Row],[annual_premium]]&lt;35000,"Medium","High"))</f>
        <v>Medium</v>
      </c>
      <c r="N1992" s="2">
        <f>YEAR(Sheet1[[#This Row],[policy_start_date]])</f>
        <v>2024</v>
      </c>
      <c r="O1992" s="2" t="str">
        <f>TEXT(Sheet1[[#This Row],[policy_start_date]],"mmm")</f>
        <v>Jun</v>
      </c>
      <c r="P1992" s="2" t="str">
        <f>"Q"&amp;ROUNDUP(MONTH(Sheet1[[#This Row],[policy_start_date]])/3,0)</f>
        <v>Q2</v>
      </c>
      <c r="Q1992" s="2">
        <f ca="1">DATEDIF(Sheet1[[#This Row],[policy_start_date]],TODAY(),"D")</f>
        <v>760</v>
      </c>
      <c r="R1992" s="2">
        <f>YEAR(Sheet1[[#This Row],[policy_end_date]])</f>
        <v>2024</v>
      </c>
      <c r="S1992" s="2" t="str">
        <f>TEXT(Sheet1[[#This Row],[policy_end_date]],"mmm")</f>
        <v>Jul</v>
      </c>
      <c r="T1992" s="2" t="str">
        <f>IF(Sheet1[[#This Row],[status]]="Active","Active","Inactive")</f>
        <v>Inactive</v>
      </c>
      <c r="U1992" s="6">
        <f>Sheet1[[#This Row],[coverage_amount]]/Sheet1[[#This Row],[annual_premium]]</f>
        <v>21.924616049006374</v>
      </c>
    </row>
    <row r="1993" spans="1:21" x14ac:dyDescent="0.3">
      <c r="A1993" s="2" t="s">
        <v>3641</v>
      </c>
      <c r="B1993" s="2" t="s">
        <v>3642</v>
      </c>
      <c r="C1993" s="2" t="s">
        <v>11</v>
      </c>
      <c r="D1993" s="51">
        <v>447188.22</v>
      </c>
      <c r="E1993" s="51">
        <v>48477.81</v>
      </c>
      <c r="F1993" s="1">
        <v>44987</v>
      </c>
      <c r="G1993" s="1">
        <v>45783</v>
      </c>
      <c r="H1993" s="2" t="s">
        <v>448</v>
      </c>
      <c r="I1993" s="2" t="s">
        <v>29</v>
      </c>
      <c r="J1993">
        <f>Sheet1[[#This Row],[policy_end_date]]-Sheet1[[#This Row],[policy_start_date]]</f>
        <v>796</v>
      </c>
      <c r="K1993" s="5">
        <f>(Sheet1[[#This Row],[policy_end_date]]-Sheet1[[#This Row],[policy_start_date]])/365</f>
        <v>2.1808219178082191</v>
      </c>
      <c r="L1993" s="2" t="str">
        <f>IF(Sheet1[[#This Row],[coverage_amount]]&lt;300000,"Low",IF(Sheet1[[#This Row],[coverage_amount]]&lt;700000,"Medium","High"))</f>
        <v>Medium</v>
      </c>
      <c r="M1993" s="2" t="str">
        <f>IF(Sheet1[[#This Row],[annual_premium]]&lt;15000,"Low",IF(Sheet1[[#This Row],[annual_premium]]&lt;35000,"Medium","High"))</f>
        <v>High</v>
      </c>
      <c r="N1993" s="2">
        <f>YEAR(Sheet1[[#This Row],[policy_start_date]])</f>
        <v>2023</v>
      </c>
      <c r="O1993" s="2" t="str">
        <f>TEXT(Sheet1[[#This Row],[policy_start_date]],"mmm")</f>
        <v>Mar</v>
      </c>
      <c r="P1993" s="2" t="str">
        <f>"Q"&amp;ROUNDUP(MONTH(Sheet1[[#This Row],[policy_start_date]])/3,0)</f>
        <v>Q1</v>
      </c>
      <c r="Q1993" s="2">
        <f ca="1">DATEDIF(Sheet1[[#This Row],[policy_start_date]],TODAY(),"D")</f>
        <v>1245</v>
      </c>
      <c r="R1993" s="2">
        <f>YEAR(Sheet1[[#This Row],[policy_end_date]])</f>
        <v>2025</v>
      </c>
      <c r="S1993" s="2" t="str">
        <f>TEXT(Sheet1[[#This Row],[policy_end_date]],"mmm")</f>
        <v>May</v>
      </c>
      <c r="T1993" s="2" t="str">
        <f>IF(Sheet1[[#This Row],[status]]="Active","Active","Inactive")</f>
        <v>Inactive</v>
      </c>
      <c r="U1993" s="6">
        <f>Sheet1[[#This Row],[coverage_amount]]/Sheet1[[#This Row],[annual_premium]]</f>
        <v>9.2245961605938884</v>
      </c>
    </row>
    <row r="1994" spans="1:21" x14ac:dyDescent="0.3">
      <c r="A1994" s="2" t="s">
        <v>3643</v>
      </c>
      <c r="B1994" s="2" t="s">
        <v>3536</v>
      </c>
      <c r="C1994" s="2" t="s">
        <v>39</v>
      </c>
      <c r="D1994" s="51">
        <v>389738.45</v>
      </c>
      <c r="E1994" s="51">
        <v>39923.120000000003</v>
      </c>
      <c r="F1994" s="1">
        <v>44298</v>
      </c>
      <c r="G1994" s="1">
        <v>45625</v>
      </c>
      <c r="H1994" s="2" t="s">
        <v>737</v>
      </c>
      <c r="I1994" s="2" t="s">
        <v>13</v>
      </c>
      <c r="J1994">
        <f>Sheet1[[#This Row],[policy_end_date]]-Sheet1[[#This Row],[policy_start_date]]</f>
        <v>1327</v>
      </c>
      <c r="K1994" s="5">
        <f>(Sheet1[[#This Row],[policy_end_date]]-Sheet1[[#This Row],[policy_start_date]])/365</f>
        <v>3.6356164383561644</v>
      </c>
      <c r="L1994" s="2" t="str">
        <f>IF(Sheet1[[#This Row],[coverage_amount]]&lt;300000,"Low",IF(Sheet1[[#This Row],[coverage_amount]]&lt;700000,"Medium","High"))</f>
        <v>Medium</v>
      </c>
      <c r="M1994" s="2" t="str">
        <f>IF(Sheet1[[#This Row],[annual_premium]]&lt;15000,"Low",IF(Sheet1[[#This Row],[annual_premium]]&lt;35000,"Medium","High"))</f>
        <v>High</v>
      </c>
      <c r="N1994" s="2">
        <f>YEAR(Sheet1[[#This Row],[policy_start_date]])</f>
        <v>2021</v>
      </c>
      <c r="O1994" s="2" t="str">
        <f>TEXT(Sheet1[[#This Row],[policy_start_date]],"mmm")</f>
        <v>Apr</v>
      </c>
      <c r="P1994" s="2" t="str">
        <f>"Q"&amp;ROUNDUP(MONTH(Sheet1[[#This Row],[policy_start_date]])/3,0)</f>
        <v>Q2</v>
      </c>
      <c r="Q1994" s="2">
        <f ca="1">DATEDIF(Sheet1[[#This Row],[policy_start_date]],TODAY(),"D")</f>
        <v>1934</v>
      </c>
      <c r="R1994" s="2">
        <f>YEAR(Sheet1[[#This Row],[policy_end_date]])</f>
        <v>2024</v>
      </c>
      <c r="S1994" s="2" t="str">
        <f>TEXT(Sheet1[[#This Row],[policy_end_date]],"mmm")</f>
        <v>Nov</v>
      </c>
      <c r="T1994" s="2" t="str">
        <f>IF(Sheet1[[#This Row],[status]]="Active","Active","Inactive")</f>
        <v>Active</v>
      </c>
      <c r="U1994" s="6">
        <f>Sheet1[[#This Row],[coverage_amount]]/Sheet1[[#This Row],[annual_premium]]</f>
        <v>9.7622242449988867</v>
      </c>
    </row>
    <row r="1995" spans="1:21" x14ac:dyDescent="0.3">
      <c r="A1995" s="2" t="s">
        <v>3644</v>
      </c>
      <c r="B1995" s="2" t="s">
        <v>3645</v>
      </c>
      <c r="C1995" s="2" t="s">
        <v>11</v>
      </c>
      <c r="D1995" s="51">
        <v>581971.65</v>
      </c>
      <c r="E1995" s="51">
        <v>7927.07</v>
      </c>
      <c r="F1995" s="1">
        <v>44457</v>
      </c>
      <c r="G1995" s="1">
        <v>45028</v>
      </c>
      <c r="H1995" s="2" t="s">
        <v>85</v>
      </c>
      <c r="I1995" s="2" t="s">
        <v>18</v>
      </c>
      <c r="J1995">
        <f>Sheet1[[#This Row],[policy_end_date]]-Sheet1[[#This Row],[policy_start_date]]</f>
        <v>571</v>
      </c>
      <c r="K1995" s="5">
        <f>(Sheet1[[#This Row],[policy_end_date]]-Sheet1[[#This Row],[policy_start_date]])/365</f>
        <v>1.5643835616438355</v>
      </c>
      <c r="L1995" s="2" t="str">
        <f>IF(Sheet1[[#This Row],[coverage_amount]]&lt;300000,"Low",IF(Sheet1[[#This Row],[coverage_amount]]&lt;700000,"Medium","High"))</f>
        <v>Medium</v>
      </c>
      <c r="M1995" s="2" t="str">
        <f>IF(Sheet1[[#This Row],[annual_premium]]&lt;15000,"Low",IF(Sheet1[[#This Row],[annual_premium]]&lt;35000,"Medium","High"))</f>
        <v>Low</v>
      </c>
      <c r="N1995" s="2">
        <f>YEAR(Sheet1[[#This Row],[policy_start_date]])</f>
        <v>2021</v>
      </c>
      <c r="O1995" s="2" t="str">
        <f>TEXT(Sheet1[[#This Row],[policy_start_date]],"mmm")</f>
        <v>Sep</v>
      </c>
      <c r="P1995" s="2" t="str">
        <f>"Q"&amp;ROUNDUP(MONTH(Sheet1[[#This Row],[policy_start_date]])/3,0)</f>
        <v>Q3</v>
      </c>
      <c r="Q1995" s="2">
        <f ca="1">DATEDIF(Sheet1[[#This Row],[policy_start_date]],TODAY(),"D")</f>
        <v>1775</v>
      </c>
      <c r="R1995" s="2">
        <f>YEAR(Sheet1[[#This Row],[policy_end_date]])</f>
        <v>2023</v>
      </c>
      <c r="S1995" s="2" t="str">
        <f>TEXT(Sheet1[[#This Row],[policy_end_date]],"mmm")</f>
        <v>Apr</v>
      </c>
      <c r="T1995" s="2" t="str">
        <f>IF(Sheet1[[#This Row],[status]]="Active","Active","Inactive")</f>
        <v>Inactive</v>
      </c>
      <c r="U1995" s="6">
        <f>Sheet1[[#This Row],[coverage_amount]]/Sheet1[[#This Row],[annual_premium]]</f>
        <v>73.41573242068003</v>
      </c>
    </row>
    <row r="1996" spans="1:21" x14ac:dyDescent="0.3">
      <c r="A1996" s="2" t="s">
        <v>3646</v>
      </c>
      <c r="B1996" s="2" t="s">
        <v>1095</v>
      </c>
      <c r="C1996" s="2" t="s">
        <v>39</v>
      </c>
      <c r="D1996" s="51">
        <v>233267.14</v>
      </c>
      <c r="E1996" s="51">
        <v>22283.4</v>
      </c>
      <c r="F1996" s="1">
        <v>44607</v>
      </c>
      <c r="G1996" s="1">
        <v>44714</v>
      </c>
      <c r="H1996" s="2" t="s">
        <v>413</v>
      </c>
      <c r="I1996" s="2" t="s">
        <v>18</v>
      </c>
      <c r="J1996">
        <f>Sheet1[[#This Row],[policy_end_date]]-Sheet1[[#This Row],[policy_start_date]]</f>
        <v>107</v>
      </c>
      <c r="K1996" s="5">
        <f>(Sheet1[[#This Row],[policy_end_date]]-Sheet1[[#This Row],[policy_start_date]])/365</f>
        <v>0.29315068493150687</v>
      </c>
      <c r="L1996" s="2" t="str">
        <f>IF(Sheet1[[#This Row],[coverage_amount]]&lt;300000,"Low",IF(Sheet1[[#This Row],[coverage_amount]]&lt;700000,"Medium","High"))</f>
        <v>Low</v>
      </c>
      <c r="M1996" s="2" t="str">
        <f>IF(Sheet1[[#This Row],[annual_premium]]&lt;15000,"Low",IF(Sheet1[[#This Row],[annual_premium]]&lt;35000,"Medium","High"))</f>
        <v>Medium</v>
      </c>
      <c r="N1996" s="2">
        <f>YEAR(Sheet1[[#This Row],[policy_start_date]])</f>
        <v>2022</v>
      </c>
      <c r="O1996" s="2" t="str">
        <f>TEXT(Sheet1[[#This Row],[policy_start_date]],"mmm")</f>
        <v>Feb</v>
      </c>
      <c r="P1996" s="2" t="str">
        <f>"Q"&amp;ROUNDUP(MONTH(Sheet1[[#This Row],[policy_start_date]])/3,0)</f>
        <v>Q1</v>
      </c>
      <c r="Q1996" s="2">
        <f ca="1">DATEDIF(Sheet1[[#This Row],[policy_start_date]],TODAY(),"D")</f>
        <v>1625</v>
      </c>
      <c r="R1996" s="2">
        <f>YEAR(Sheet1[[#This Row],[policy_end_date]])</f>
        <v>2022</v>
      </c>
      <c r="S1996" s="2" t="str">
        <f>TEXT(Sheet1[[#This Row],[policy_end_date]],"mmm")</f>
        <v>Jun</v>
      </c>
      <c r="T1996" s="2" t="str">
        <f>IF(Sheet1[[#This Row],[status]]="Active","Active","Inactive")</f>
        <v>Inactive</v>
      </c>
      <c r="U1996" s="6">
        <f>Sheet1[[#This Row],[coverage_amount]]/Sheet1[[#This Row],[annual_premium]]</f>
        <v>10.468202338960841</v>
      </c>
    </row>
    <row r="1997" spans="1:21" x14ac:dyDescent="0.3">
      <c r="A1997" s="2" t="s">
        <v>3647</v>
      </c>
      <c r="B1997" s="2" t="s">
        <v>2974</v>
      </c>
      <c r="C1997" s="2" t="s">
        <v>16</v>
      </c>
      <c r="D1997" s="51">
        <v>562697.30000000005</v>
      </c>
      <c r="E1997" s="51">
        <v>21175.26</v>
      </c>
      <c r="F1997" s="1">
        <v>44914</v>
      </c>
      <c r="G1997" s="1">
        <v>45242</v>
      </c>
      <c r="H1997" s="2" t="s">
        <v>808</v>
      </c>
      <c r="I1997" s="2" t="s">
        <v>18</v>
      </c>
      <c r="J1997">
        <f>Sheet1[[#This Row],[policy_end_date]]-Sheet1[[#This Row],[policy_start_date]]</f>
        <v>328</v>
      </c>
      <c r="K1997" s="5">
        <f>(Sheet1[[#This Row],[policy_end_date]]-Sheet1[[#This Row],[policy_start_date]])/365</f>
        <v>0.89863013698630134</v>
      </c>
      <c r="L1997" s="2" t="str">
        <f>IF(Sheet1[[#This Row],[coverage_amount]]&lt;300000,"Low",IF(Sheet1[[#This Row],[coverage_amount]]&lt;700000,"Medium","High"))</f>
        <v>Medium</v>
      </c>
      <c r="M1997" s="2" t="str">
        <f>IF(Sheet1[[#This Row],[annual_premium]]&lt;15000,"Low",IF(Sheet1[[#This Row],[annual_premium]]&lt;35000,"Medium","High"))</f>
        <v>Medium</v>
      </c>
      <c r="N1997" s="2">
        <f>YEAR(Sheet1[[#This Row],[policy_start_date]])</f>
        <v>2022</v>
      </c>
      <c r="O1997" s="2" t="str">
        <f>TEXT(Sheet1[[#This Row],[policy_start_date]],"mmm")</f>
        <v>Dec</v>
      </c>
      <c r="P1997" s="2" t="str">
        <f>"Q"&amp;ROUNDUP(MONTH(Sheet1[[#This Row],[policy_start_date]])/3,0)</f>
        <v>Q4</v>
      </c>
      <c r="Q1997" s="2">
        <f ca="1">DATEDIF(Sheet1[[#This Row],[policy_start_date]],TODAY(),"D")</f>
        <v>1318</v>
      </c>
      <c r="R1997" s="2">
        <f>YEAR(Sheet1[[#This Row],[policy_end_date]])</f>
        <v>2023</v>
      </c>
      <c r="S1997" s="2" t="str">
        <f>TEXT(Sheet1[[#This Row],[policy_end_date]],"mmm")</f>
        <v>Nov</v>
      </c>
      <c r="T1997" s="2" t="str">
        <f>IF(Sheet1[[#This Row],[status]]="Active","Active","Inactive")</f>
        <v>Inactive</v>
      </c>
      <c r="U1997" s="6">
        <f>Sheet1[[#This Row],[coverage_amount]]/Sheet1[[#This Row],[annual_premium]]</f>
        <v>26.573336053488841</v>
      </c>
    </row>
    <row r="1998" spans="1:21" x14ac:dyDescent="0.3">
      <c r="A1998" s="2" t="s">
        <v>3648</v>
      </c>
      <c r="B1998" s="2" t="s">
        <v>2553</v>
      </c>
      <c r="C1998" s="2" t="s">
        <v>27</v>
      </c>
      <c r="D1998" s="51">
        <v>304709.40000000002</v>
      </c>
      <c r="E1998" s="51">
        <v>30093.21</v>
      </c>
      <c r="F1998" s="1">
        <v>45288</v>
      </c>
      <c r="G1998" s="1">
        <v>45452</v>
      </c>
      <c r="H1998" s="2" t="s">
        <v>1431</v>
      </c>
      <c r="I1998" s="2" t="s">
        <v>29</v>
      </c>
      <c r="J1998">
        <f>Sheet1[[#This Row],[policy_end_date]]-Sheet1[[#This Row],[policy_start_date]]</f>
        <v>164</v>
      </c>
      <c r="K1998" s="5">
        <f>(Sheet1[[#This Row],[policy_end_date]]-Sheet1[[#This Row],[policy_start_date]])/365</f>
        <v>0.44931506849315067</v>
      </c>
      <c r="L1998" s="2" t="str">
        <f>IF(Sheet1[[#This Row],[coverage_amount]]&lt;300000,"Low",IF(Sheet1[[#This Row],[coverage_amount]]&lt;700000,"Medium","High"))</f>
        <v>Medium</v>
      </c>
      <c r="M1998" s="2" t="str">
        <f>IF(Sheet1[[#This Row],[annual_premium]]&lt;15000,"Low",IF(Sheet1[[#This Row],[annual_premium]]&lt;35000,"Medium","High"))</f>
        <v>Medium</v>
      </c>
      <c r="N1998" s="2">
        <f>YEAR(Sheet1[[#This Row],[policy_start_date]])</f>
        <v>2023</v>
      </c>
      <c r="O1998" s="2" t="str">
        <f>TEXT(Sheet1[[#This Row],[policy_start_date]],"mmm")</f>
        <v>Dec</v>
      </c>
      <c r="P1998" s="2" t="str">
        <f>"Q"&amp;ROUNDUP(MONTH(Sheet1[[#This Row],[policy_start_date]])/3,0)</f>
        <v>Q4</v>
      </c>
      <c r="Q1998" s="2">
        <f ca="1">DATEDIF(Sheet1[[#This Row],[policy_start_date]],TODAY(),"D")</f>
        <v>944</v>
      </c>
      <c r="R1998" s="2">
        <f>YEAR(Sheet1[[#This Row],[policy_end_date]])</f>
        <v>2024</v>
      </c>
      <c r="S1998" s="2" t="str">
        <f>TEXT(Sheet1[[#This Row],[policy_end_date]],"mmm")</f>
        <v>Jun</v>
      </c>
      <c r="T1998" s="2" t="str">
        <f>IF(Sheet1[[#This Row],[status]]="Active","Active","Inactive")</f>
        <v>Inactive</v>
      </c>
      <c r="U1998" s="6">
        <f>Sheet1[[#This Row],[coverage_amount]]/Sheet1[[#This Row],[annual_premium]]</f>
        <v>10.12552000933101</v>
      </c>
    </row>
    <row r="1999" spans="1:21" x14ac:dyDescent="0.3">
      <c r="A1999" s="2" t="s">
        <v>3649</v>
      </c>
      <c r="B1999" s="2" t="s">
        <v>2114</v>
      </c>
      <c r="C1999" s="2" t="s">
        <v>16</v>
      </c>
      <c r="D1999" s="51">
        <v>904414.19</v>
      </c>
      <c r="E1999" s="51">
        <v>29093.919999999998</v>
      </c>
      <c r="F1999" s="1">
        <v>45337</v>
      </c>
      <c r="G1999" s="1">
        <v>45505</v>
      </c>
      <c r="H1999" s="2" t="s">
        <v>546</v>
      </c>
      <c r="I1999" s="2" t="s">
        <v>18</v>
      </c>
      <c r="J1999">
        <f>Sheet1[[#This Row],[policy_end_date]]-Sheet1[[#This Row],[policy_start_date]]</f>
        <v>168</v>
      </c>
      <c r="K1999" s="5">
        <f>(Sheet1[[#This Row],[policy_end_date]]-Sheet1[[#This Row],[policy_start_date]])/365</f>
        <v>0.46027397260273972</v>
      </c>
      <c r="L1999" s="2" t="str">
        <f>IF(Sheet1[[#This Row],[coverage_amount]]&lt;300000,"Low",IF(Sheet1[[#This Row],[coverage_amount]]&lt;700000,"Medium","High"))</f>
        <v>High</v>
      </c>
      <c r="M1999" s="2" t="str">
        <f>IF(Sheet1[[#This Row],[annual_premium]]&lt;15000,"Low",IF(Sheet1[[#This Row],[annual_premium]]&lt;35000,"Medium","High"))</f>
        <v>Medium</v>
      </c>
      <c r="N1999" s="2">
        <f>YEAR(Sheet1[[#This Row],[policy_start_date]])</f>
        <v>2024</v>
      </c>
      <c r="O1999" s="2" t="str">
        <f>TEXT(Sheet1[[#This Row],[policy_start_date]],"mmm")</f>
        <v>Feb</v>
      </c>
      <c r="P1999" s="2" t="str">
        <f>"Q"&amp;ROUNDUP(MONTH(Sheet1[[#This Row],[policy_start_date]])/3,0)</f>
        <v>Q1</v>
      </c>
      <c r="Q1999" s="2">
        <f ca="1">DATEDIF(Sheet1[[#This Row],[policy_start_date]],TODAY(),"D")</f>
        <v>895</v>
      </c>
      <c r="R1999" s="2">
        <f>YEAR(Sheet1[[#This Row],[policy_end_date]])</f>
        <v>2024</v>
      </c>
      <c r="S1999" s="2" t="str">
        <f>TEXT(Sheet1[[#This Row],[policy_end_date]],"mmm")</f>
        <v>Aug</v>
      </c>
      <c r="T1999" s="2" t="str">
        <f>IF(Sheet1[[#This Row],[status]]="Active","Active","Inactive")</f>
        <v>Inactive</v>
      </c>
      <c r="U1999" s="6">
        <f>Sheet1[[#This Row],[coverage_amount]]/Sheet1[[#This Row],[annual_premium]]</f>
        <v>31.086020378140862</v>
      </c>
    </row>
    <row r="2000" spans="1:21" x14ac:dyDescent="0.3">
      <c r="A2000" s="2" t="s">
        <v>3650</v>
      </c>
      <c r="B2000" s="2" t="s">
        <v>3651</v>
      </c>
      <c r="C2000" s="2" t="s">
        <v>39</v>
      </c>
      <c r="D2000" s="51">
        <v>397871.2</v>
      </c>
      <c r="E2000" s="51">
        <v>21646.42</v>
      </c>
      <c r="F2000" s="1">
        <v>45361</v>
      </c>
      <c r="G2000" s="1">
        <v>45428</v>
      </c>
      <c r="H2000" s="2" t="s">
        <v>620</v>
      </c>
      <c r="I2000" s="2" t="s">
        <v>13</v>
      </c>
      <c r="J2000">
        <f>Sheet1[[#This Row],[policy_end_date]]-Sheet1[[#This Row],[policy_start_date]]</f>
        <v>67</v>
      </c>
      <c r="K2000" s="5">
        <f>(Sheet1[[#This Row],[policy_end_date]]-Sheet1[[#This Row],[policy_start_date]])/365</f>
        <v>0.18356164383561643</v>
      </c>
      <c r="L2000" s="2" t="str">
        <f>IF(Sheet1[[#This Row],[coverage_amount]]&lt;300000,"Low",IF(Sheet1[[#This Row],[coverage_amount]]&lt;700000,"Medium","High"))</f>
        <v>Medium</v>
      </c>
      <c r="M2000" s="2" t="str">
        <f>IF(Sheet1[[#This Row],[annual_premium]]&lt;15000,"Low",IF(Sheet1[[#This Row],[annual_premium]]&lt;35000,"Medium","High"))</f>
        <v>Medium</v>
      </c>
      <c r="N2000" s="2">
        <f>YEAR(Sheet1[[#This Row],[policy_start_date]])</f>
        <v>2024</v>
      </c>
      <c r="O2000" s="2" t="str">
        <f>TEXT(Sheet1[[#This Row],[policy_start_date]],"mmm")</f>
        <v>Mar</v>
      </c>
      <c r="P2000" s="2" t="str">
        <f>"Q"&amp;ROUNDUP(MONTH(Sheet1[[#This Row],[policy_start_date]])/3,0)</f>
        <v>Q1</v>
      </c>
      <c r="Q2000" s="2">
        <f ca="1">DATEDIF(Sheet1[[#This Row],[policy_start_date]],TODAY(),"D")</f>
        <v>871</v>
      </c>
      <c r="R2000" s="2">
        <f>YEAR(Sheet1[[#This Row],[policy_end_date]])</f>
        <v>2024</v>
      </c>
      <c r="S2000" s="2" t="str">
        <f>TEXT(Sheet1[[#This Row],[policy_end_date]],"mmm")</f>
        <v>May</v>
      </c>
      <c r="T2000" s="2" t="str">
        <f>IF(Sheet1[[#This Row],[status]]="Active","Active","Inactive")</f>
        <v>Active</v>
      </c>
      <c r="U2000" s="6">
        <f>Sheet1[[#This Row],[coverage_amount]]/Sheet1[[#This Row],[annual_premium]]</f>
        <v>18.380461988633687</v>
      </c>
    </row>
    <row r="2001" spans="1:21" x14ac:dyDescent="0.3">
      <c r="A2001" s="2" t="s">
        <v>3652</v>
      </c>
      <c r="B2001" s="2" t="s">
        <v>3653</v>
      </c>
      <c r="C2001" s="2" t="s">
        <v>39</v>
      </c>
      <c r="D2001" s="51">
        <v>854049.66</v>
      </c>
      <c r="E2001" s="51">
        <v>16615.3</v>
      </c>
      <c r="F2001" s="1">
        <v>45179</v>
      </c>
      <c r="G2001" s="1">
        <v>45649</v>
      </c>
      <c r="H2001" s="2" t="s">
        <v>597</v>
      </c>
      <c r="I2001" s="2" t="s">
        <v>13</v>
      </c>
      <c r="J2001">
        <f>Sheet1[[#This Row],[policy_end_date]]-Sheet1[[#This Row],[policy_start_date]]</f>
        <v>470</v>
      </c>
      <c r="K2001" s="5">
        <f>(Sheet1[[#This Row],[policy_end_date]]-Sheet1[[#This Row],[policy_start_date]])/365</f>
        <v>1.2876712328767124</v>
      </c>
      <c r="L2001" s="2" t="str">
        <f>IF(Sheet1[[#This Row],[coverage_amount]]&lt;300000,"Low",IF(Sheet1[[#This Row],[coverage_amount]]&lt;700000,"Medium","High"))</f>
        <v>High</v>
      </c>
      <c r="M2001" s="2" t="str">
        <f>IF(Sheet1[[#This Row],[annual_premium]]&lt;15000,"Low",IF(Sheet1[[#This Row],[annual_premium]]&lt;35000,"Medium","High"))</f>
        <v>Medium</v>
      </c>
      <c r="N2001" s="2">
        <f>YEAR(Sheet1[[#This Row],[policy_start_date]])</f>
        <v>2023</v>
      </c>
      <c r="O2001" s="2" t="str">
        <f>TEXT(Sheet1[[#This Row],[policy_start_date]],"mmm")</f>
        <v>Sep</v>
      </c>
      <c r="P2001" s="2" t="str">
        <f>"Q"&amp;ROUNDUP(MONTH(Sheet1[[#This Row],[policy_start_date]])/3,0)</f>
        <v>Q3</v>
      </c>
      <c r="Q2001" s="2">
        <f ca="1">DATEDIF(Sheet1[[#This Row],[policy_start_date]],TODAY(),"D")</f>
        <v>1053</v>
      </c>
      <c r="R2001" s="2">
        <f>YEAR(Sheet1[[#This Row],[policy_end_date]])</f>
        <v>2024</v>
      </c>
      <c r="S2001" s="2" t="str">
        <f>TEXT(Sheet1[[#This Row],[policy_end_date]],"mmm")</f>
        <v>Dec</v>
      </c>
      <c r="T2001" s="2" t="str">
        <f>IF(Sheet1[[#This Row],[status]]="Active","Active","Inactive")</f>
        <v>Active</v>
      </c>
      <c r="U2001" s="6">
        <f>Sheet1[[#This Row],[coverage_amount]]/Sheet1[[#This Row],[annual_premium]]</f>
        <v>51.401398710826776</v>
      </c>
    </row>
    <row r="2002" spans="1:21" x14ac:dyDescent="0.3">
      <c r="A2002" s="2" t="s">
        <v>3654</v>
      </c>
      <c r="B2002" s="2" t="s">
        <v>521</v>
      </c>
      <c r="C2002" s="2" t="s">
        <v>27</v>
      </c>
      <c r="D2002" s="51">
        <v>135227</v>
      </c>
      <c r="E2002" s="51">
        <v>3279.66</v>
      </c>
      <c r="F2002" s="1">
        <v>45435</v>
      </c>
      <c r="G2002" s="1">
        <v>45471</v>
      </c>
      <c r="H2002" s="2" t="s">
        <v>102</v>
      </c>
      <c r="I2002" s="2" t="s">
        <v>13</v>
      </c>
      <c r="J2002">
        <f>Sheet1[[#This Row],[policy_end_date]]-Sheet1[[#This Row],[policy_start_date]]</f>
        <v>36</v>
      </c>
      <c r="K2002" s="5">
        <f>(Sheet1[[#This Row],[policy_end_date]]-Sheet1[[#This Row],[policy_start_date]])/365</f>
        <v>9.8630136986301367E-2</v>
      </c>
      <c r="L2002" s="2" t="str">
        <f>IF(Sheet1[[#This Row],[coverage_amount]]&lt;300000,"Low",IF(Sheet1[[#This Row],[coverage_amount]]&lt;700000,"Medium","High"))</f>
        <v>Low</v>
      </c>
      <c r="M2002" s="2" t="str">
        <f>IF(Sheet1[[#This Row],[annual_premium]]&lt;15000,"Low",IF(Sheet1[[#This Row],[annual_premium]]&lt;35000,"Medium","High"))</f>
        <v>Low</v>
      </c>
      <c r="N2002" s="2">
        <f>YEAR(Sheet1[[#This Row],[policy_start_date]])</f>
        <v>2024</v>
      </c>
      <c r="O2002" s="2" t="str">
        <f>TEXT(Sheet1[[#This Row],[policy_start_date]],"mmm")</f>
        <v>May</v>
      </c>
      <c r="P2002" s="2" t="str">
        <f>"Q"&amp;ROUNDUP(MONTH(Sheet1[[#This Row],[policy_start_date]])/3,0)</f>
        <v>Q2</v>
      </c>
      <c r="Q2002" s="2">
        <f ca="1">DATEDIF(Sheet1[[#This Row],[policy_start_date]],TODAY(),"D")</f>
        <v>797</v>
      </c>
      <c r="R2002" s="2">
        <f>YEAR(Sheet1[[#This Row],[policy_end_date]])</f>
        <v>2024</v>
      </c>
      <c r="S2002" s="2" t="str">
        <f>TEXT(Sheet1[[#This Row],[policy_end_date]],"mmm")</f>
        <v>Jun</v>
      </c>
      <c r="T2002" s="2" t="str">
        <f>IF(Sheet1[[#This Row],[status]]="Active","Active","Inactive")</f>
        <v>Active</v>
      </c>
      <c r="U2002" s="6">
        <f>Sheet1[[#This Row],[coverage_amount]]/Sheet1[[#This Row],[annual_premium]]</f>
        <v>41.232017953080501</v>
      </c>
    </row>
    <row r="2003" spans="1:21" x14ac:dyDescent="0.3">
      <c r="A2003" s="2" t="s">
        <v>3655</v>
      </c>
      <c r="B2003" s="2" t="s">
        <v>3656</v>
      </c>
      <c r="C2003" s="2" t="s">
        <v>35</v>
      </c>
      <c r="D2003" s="51">
        <v>465663.59</v>
      </c>
      <c r="E2003" s="51">
        <v>4855.1099999999997</v>
      </c>
      <c r="F2003" s="1">
        <v>45145</v>
      </c>
      <c r="G2003" s="1">
        <v>45423</v>
      </c>
      <c r="H2003" s="2" t="s">
        <v>849</v>
      </c>
      <c r="I2003" s="2" t="s">
        <v>29</v>
      </c>
      <c r="J2003">
        <f>Sheet1[[#This Row],[policy_end_date]]-Sheet1[[#This Row],[policy_start_date]]</f>
        <v>278</v>
      </c>
      <c r="K2003" s="5">
        <f>(Sheet1[[#This Row],[policy_end_date]]-Sheet1[[#This Row],[policy_start_date]])/365</f>
        <v>0.76164383561643834</v>
      </c>
      <c r="L2003" s="2" t="str">
        <f>IF(Sheet1[[#This Row],[coverage_amount]]&lt;300000,"Low",IF(Sheet1[[#This Row],[coverage_amount]]&lt;700000,"Medium","High"))</f>
        <v>Medium</v>
      </c>
      <c r="M2003" s="2" t="str">
        <f>IF(Sheet1[[#This Row],[annual_premium]]&lt;15000,"Low",IF(Sheet1[[#This Row],[annual_premium]]&lt;35000,"Medium","High"))</f>
        <v>Low</v>
      </c>
      <c r="N2003" s="2">
        <f>YEAR(Sheet1[[#This Row],[policy_start_date]])</f>
        <v>2023</v>
      </c>
      <c r="O2003" s="2" t="str">
        <f>TEXT(Sheet1[[#This Row],[policy_start_date]],"mmm")</f>
        <v>Aug</v>
      </c>
      <c r="P2003" s="2" t="str">
        <f>"Q"&amp;ROUNDUP(MONTH(Sheet1[[#This Row],[policy_start_date]])/3,0)</f>
        <v>Q3</v>
      </c>
      <c r="Q2003" s="2">
        <f ca="1">DATEDIF(Sheet1[[#This Row],[policy_start_date]],TODAY(),"D")</f>
        <v>1087</v>
      </c>
      <c r="R2003" s="2">
        <f>YEAR(Sheet1[[#This Row],[policy_end_date]])</f>
        <v>2024</v>
      </c>
      <c r="S2003" s="2" t="str">
        <f>TEXT(Sheet1[[#This Row],[policy_end_date]],"mmm")</f>
        <v>May</v>
      </c>
      <c r="T2003" s="2" t="str">
        <f>IF(Sheet1[[#This Row],[status]]="Active","Active","Inactive")</f>
        <v>Inactive</v>
      </c>
      <c r="U2003" s="6">
        <f>Sheet1[[#This Row],[coverage_amount]]/Sheet1[[#This Row],[annual_premium]]</f>
        <v>95.912057605285995</v>
      </c>
    </row>
    <row r="2004" spans="1:21" x14ac:dyDescent="0.3">
      <c r="A2004" s="2" t="s">
        <v>3657</v>
      </c>
      <c r="B2004" s="2" t="s">
        <v>2715</v>
      </c>
      <c r="C2004" s="2" t="s">
        <v>11</v>
      </c>
      <c r="D2004" s="51">
        <v>775153.67</v>
      </c>
      <c r="E2004" s="51">
        <v>21339.040000000001</v>
      </c>
      <c r="F2004" s="1">
        <v>45160</v>
      </c>
      <c r="G2004" s="1">
        <v>45540</v>
      </c>
      <c r="H2004" s="2" t="s">
        <v>1192</v>
      </c>
      <c r="I2004" s="2" t="s">
        <v>18</v>
      </c>
      <c r="J2004">
        <f>Sheet1[[#This Row],[policy_end_date]]-Sheet1[[#This Row],[policy_start_date]]</f>
        <v>380</v>
      </c>
      <c r="K2004" s="5">
        <f>(Sheet1[[#This Row],[policy_end_date]]-Sheet1[[#This Row],[policy_start_date]])/365</f>
        <v>1.0410958904109588</v>
      </c>
      <c r="L2004" s="2" t="str">
        <f>IF(Sheet1[[#This Row],[coverage_amount]]&lt;300000,"Low",IF(Sheet1[[#This Row],[coverage_amount]]&lt;700000,"Medium","High"))</f>
        <v>High</v>
      </c>
      <c r="M2004" s="2" t="str">
        <f>IF(Sheet1[[#This Row],[annual_premium]]&lt;15000,"Low",IF(Sheet1[[#This Row],[annual_premium]]&lt;35000,"Medium","High"))</f>
        <v>Medium</v>
      </c>
      <c r="N2004" s="2">
        <f>YEAR(Sheet1[[#This Row],[policy_start_date]])</f>
        <v>2023</v>
      </c>
      <c r="O2004" s="2" t="str">
        <f>TEXT(Sheet1[[#This Row],[policy_start_date]],"mmm")</f>
        <v>Aug</v>
      </c>
      <c r="P2004" s="2" t="str">
        <f>"Q"&amp;ROUNDUP(MONTH(Sheet1[[#This Row],[policy_start_date]])/3,0)</f>
        <v>Q3</v>
      </c>
      <c r="Q2004" s="2">
        <f ca="1">DATEDIF(Sheet1[[#This Row],[policy_start_date]],TODAY(),"D")</f>
        <v>1072</v>
      </c>
      <c r="R2004" s="2">
        <f>YEAR(Sheet1[[#This Row],[policy_end_date]])</f>
        <v>2024</v>
      </c>
      <c r="S2004" s="2" t="str">
        <f>TEXT(Sheet1[[#This Row],[policy_end_date]],"mmm")</f>
        <v>Sep</v>
      </c>
      <c r="T2004" s="2" t="str">
        <f>IF(Sheet1[[#This Row],[status]]="Active","Active","Inactive")</f>
        <v>Inactive</v>
      </c>
      <c r="U2004" s="6">
        <f>Sheet1[[#This Row],[coverage_amount]]/Sheet1[[#This Row],[annual_premium]]</f>
        <v>36.32561118025928</v>
      </c>
    </row>
    <row r="2005" spans="1:21" x14ac:dyDescent="0.3">
      <c r="A2005" s="2" t="s">
        <v>3658</v>
      </c>
      <c r="B2005" s="2" t="s">
        <v>3659</v>
      </c>
      <c r="C2005" s="2" t="s">
        <v>39</v>
      </c>
      <c r="D2005" s="51">
        <v>982718.47</v>
      </c>
      <c r="E2005" s="51">
        <v>48970.31</v>
      </c>
      <c r="F2005" s="1">
        <v>44673</v>
      </c>
      <c r="G2005" s="1">
        <v>45587</v>
      </c>
      <c r="H2005" s="2" t="s">
        <v>245</v>
      </c>
      <c r="I2005" s="2" t="s">
        <v>18</v>
      </c>
      <c r="J2005">
        <f>Sheet1[[#This Row],[policy_end_date]]-Sheet1[[#This Row],[policy_start_date]]</f>
        <v>914</v>
      </c>
      <c r="K2005" s="5">
        <f>(Sheet1[[#This Row],[policy_end_date]]-Sheet1[[#This Row],[policy_start_date]])/365</f>
        <v>2.504109589041096</v>
      </c>
      <c r="L2005" s="2" t="str">
        <f>IF(Sheet1[[#This Row],[coverage_amount]]&lt;300000,"Low",IF(Sheet1[[#This Row],[coverage_amount]]&lt;700000,"Medium","High"))</f>
        <v>High</v>
      </c>
      <c r="M2005" s="2" t="str">
        <f>IF(Sheet1[[#This Row],[annual_premium]]&lt;15000,"Low",IF(Sheet1[[#This Row],[annual_premium]]&lt;35000,"Medium","High"))</f>
        <v>High</v>
      </c>
      <c r="N2005" s="2">
        <f>YEAR(Sheet1[[#This Row],[policy_start_date]])</f>
        <v>2022</v>
      </c>
      <c r="O2005" s="2" t="str">
        <f>TEXT(Sheet1[[#This Row],[policy_start_date]],"mmm")</f>
        <v>Apr</v>
      </c>
      <c r="P2005" s="2" t="str">
        <f>"Q"&amp;ROUNDUP(MONTH(Sheet1[[#This Row],[policy_start_date]])/3,0)</f>
        <v>Q2</v>
      </c>
      <c r="Q2005" s="2">
        <f ca="1">DATEDIF(Sheet1[[#This Row],[policy_start_date]],TODAY(),"D")</f>
        <v>1559</v>
      </c>
      <c r="R2005" s="2">
        <f>YEAR(Sheet1[[#This Row],[policy_end_date]])</f>
        <v>2024</v>
      </c>
      <c r="S2005" s="2" t="str">
        <f>TEXT(Sheet1[[#This Row],[policy_end_date]],"mmm")</f>
        <v>Oct</v>
      </c>
      <c r="T2005" s="2" t="str">
        <f>IF(Sheet1[[#This Row],[status]]="Active","Active","Inactive")</f>
        <v>Inactive</v>
      </c>
      <c r="U2005" s="6">
        <f>Sheet1[[#This Row],[coverage_amount]]/Sheet1[[#This Row],[annual_premium]]</f>
        <v>20.067638330245408</v>
      </c>
    </row>
    <row r="2006" spans="1:21" x14ac:dyDescent="0.3">
      <c r="A2006" s="2" t="s">
        <v>3660</v>
      </c>
      <c r="B2006" s="2" t="s">
        <v>2877</v>
      </c>
      <c r="C2006" s="2" t="s">
        <v>16</v>
      </c>
      <c r="D2006" s="51">
        <v>501762.48</v>
      </c>
      <c r="E2006" s="51">
        <v>39351.29</v>
      </c>
      <c r="F2006" s="1">
        <v>44487</v>
      </c>
      <c r="G2006" s="1">
        <v>45205</v>
      </c>
      <c r="H2006" s="2" t="s">
        <v>365</v>
      </c>
      <c r="I2006" s="2" t="s">
        <v>18</v>
      </c>
      <c r="J2006">
        <f>Sheet1[[#This Row],[policy_end_date]]-Sheet1[[#This Row],[policy_start_date]]</f>
        <v>718</v>
      </c>
      <c r="K2006" s="5">
        <f>(Sheet1[[#This Row],[policy_end_date]]-Sheet1[[#This Row],[policy_start_date]])/365</f>
        <v>1.9671232876712328</v>
      </c>
      <c r="L2006" s="2" t="str">
        <f>IF(Sheet1[[#This Row],[coverage_amount]]&lt;300000,"Low",IF(Sheet1[[#This Row],[coverage_amount]]&lt;700000,"Medium","High"))</f>
        <v>Medium</v>
      </c>
      <c r="M2006" s="2" t="str">
        <f>IF(Sheet1[[#This Row],[annual_premium]]&lt;15000,"Low",IF(Sheet1[[#This Row],[annual_premium]]&lt;35000,"Medium","High"))</f>
        <v>High</v>
      </c>
      <c r="N2006" s="2">
        <f>YEAR(Sheet1[[#This Row],[policy_start_date]])</f>
        <v>2021</v>
      </c>
      <c r="O2006" s="2" t="str">
        <f>TEXT(Sheet1[[#This Row],[policy_start_date]],"mmm")</f>
        <v>Oct</v>
      </c>
      <c r="P2006" s="2" t="str">
        <f>"Q"&amp;ROUNDUP(MONTH(Sheet1[[#This Row],[policy_start_date]])/3,0)</f>
        <v>Q4</v>
      </c>
      <c r="Q2006" s="2">
        <f ca="1">DATEDIF(Sheet1[[#This Row],[policy_start_date]],TODAY(),"D")</f>
        <v>1745</v>
      </c>
      <c r="R2006" s="2">
        <f>YEAR(Sheet1[[#This Row],[policy_end_date]])</f>
        <v>2023</v>
      </c>
      <c r="S2006" s="2" t="str">
        <f>TEXT(Sheet1[[#This Row],[policy_end_date]],"mmm")</f>
        <v>Oct</v>
      </c>
      <c r="T2006" s="2" t="str">
        <f>IF(Sheet1[[#This Row],[status]]="Active","Active","Inactive")</f>
        <v>Inactive</v>
      </c>
      <c r="U2006" s="6">
        <f>Sheet1[[#This Row],[coverage_amount]]/Sheet1[[#This Row],[annual_premium]]</f>
        <v>12.750852132166441</v>
      </c>
    </row>
    <row r="2007" spans="1:21" x14ac:dyDescent="0.3">
      <c r="A2007" s="2" t="s">
        <v>3661</v>
      </c>
      <c r="B2007" s="2" t="s">
        <v>1389</v>
      </c>
      <c r="C2007" s="2" t="s">
        <v>35</v>
      </c>
      <c r="D2007" s="51">
        <v>533034.29</v>
      </c>
      <c r="E2007" s="51">
        <v>47464.18</v>
      </c>
      <c r="F2007" s="1">
        <v>44431</v>
      </c>
      <c r="G2007" s="1">
        <v>45779</v>
      </c>
      <c r="H2007" s="2" t="s">
        <v>1648</v>
      </c>
      <c r="I2007" s="2" t="s">
        <v>29</v>
      </c>
      <c r="J2007">
        <f>Sheet1[[#This Row],[policy_end_date]]-Sheet1[[#This Row],[policy_start_date]]</f>
        <v>1348</v>
      </c>
      <c r="K2007" s="5">
        <f>(Sheet1[[#This Row],[policy_end_date]]-Sheet1[[#This Row],[policy_start_date]])/365</f>
        <v>3.6931506849315068</v>
      </c>
      <c r="L2007" s="2" t="str">
        <f>IF(Sheet1[[#This Row],[coverage_amount]]&lt;300000,"Low",IF(Sheet1[[#This Row],[coverage_amount]]&lt;700000,"Medium","High"))</f>
        <v>Medium</v>
      </c>
      <c r="M2007" s="2" t="str">
        <f>IF(Sheet1[[#This Row],[annual_premium]]&lt;15000,"Low",IF(Sheet1[[#This Row],[annual_premium]]&lt;35000,"Medium","High"))</f>
        <v>High</v>
      </c>
      <c r="N2007" s="2">
        <f>YEAR(Sheet1[[#This Row],[policy_start_date]])</f>
        <v>2021</v>
      </c>
      <c r="O2007" s="2" t="str">
        <f>TEXT(Sheet1[[#This Row],[policy_start_date]],"mmm")</f>
        <v>Aug</v>
      </c>
      <c r="P2007" s="2" t="str">
        <f>"Q"&amp;ROUNDUP(MONTH(Sheet1[[#This Row],[policy_start_date]])/3,0)</f>
        <v>Q3</v>
      </c>
      <c r="Q2007" s="2">
        <f ca="1">DATEDIF(Sheet1[[#This Row],[policy_start_date]],TODAY(),"D")</f>
        <v>1801</v>
      </c>
      <c r="R2007" s="2">
        <f>YEAR(Sheet1[[#This Row],[policy_end_date]])</f>
        <v>2025</v>
      </c>
      <c r="S2007" s="2" t="str">
        <f>TEXT(Sheet1[[#This Row],[policy_end_date]],"mmm")</f>
        <v>May</v>
      </c>
      <c r="T2007" s="2" t="str">
        <f>IF(Sheet1[[#This Row],[status]]="Active","Active","Inactive")</f>
        <v>Inactive</v>
      </c>
      <c r="U2007" s="6">
        <f>Sheet1[[#This Row],[coverage_amount]]/Sheet1[[#This Row],[annual_premium]]</f>
        <v>11.230243311903841</v>
      </c>
    </row>
    <row r="2008" spans="1:21" x14ac:dyDescent="0.3">
      <c r="A2008" s="2" t="s">
        <v>3662</v>
      </c>
      <c r="B2008" s="2" t="s">
        <v>2178</v>
      </c>
      <c r="C2008" s="2" t="s">
        <v>35</v>
      </c>
      <c r="D2008" s="51">
        <v>436686.61</v>
      </c>
      <c r="E2008" s="51">
        <v>34515.22</v>
      </c>
      <c r="F2008" s="1">
        <v>45317</v>
      </c>
      <c r="G2008" s="1">
        <v>45642</v>
      </c>
      <c r="H2008" s="2" t="s">
        <v>717</v>
      </c>
      <c r="I2008" s="2" t="s">
        <v>18</v>
      </c>
      <c r="J2008">
        <f>Sheet1[[#This Row],[policy_end_date]]-Sheet1[[#This Row],[policy_start_date]]</f>
        <v>325</v>
      </c>
      <c r="K2008" s="5">
        <f>(Sheet1[[#This Row],[policy_end_date]]-Sheet1[[#This Row],[policy_start_date]])/365</f>
        <v>0.8904109589041096</v>
      </c>
      <c r="L2008" s="2" t="str">
        <f>IF(Sheet1[[#This Row],[coverage_amount]]&lt;300000,"Low",IF(Sheet1[[#This Row],[coverage_amount]]&lt;700000,"Medium","High"))</f>
        <v>Medium</v>
      </c>
      <c r="M2008" s="2" t="str">
        <f>IF(Sheet1[[#This Row],[annual_premium]]&lt;15000,"Low",IF(Sheet1[[#This Row],[annual_premium]]&lt;35000,"Medium","High"))</f>
        <v>Medium</v>
      </c>
      <c r="N2008" s="2">
        <f>YEAR(Sheet1[[#This Row],[policy_start_date]])</f>
        <v>2024</v>
      </c>
      <c r="O2008" s="2" t="str">
        <f>TEXT(Sheet1[[#This Row],[policy_start_date]],"mmm")</f>
        <v>Jan</v>
      </c>
      <c r="P2008" s="2" t="str">
        <f>"Q"&amp;ROUNDUP(MONTH(Sheet1[[#This Row],[policy_start_date]])/3,0)</f>
        <v>Q1</v>
      </c>
      <c r="Q2008" s="2">
        <f ca="1">DATEDIF(Sheet1[[#This Row],[policy_start_date]],TODAY(),"D")</f>
        <v>915</v>
      </c>
      <c r="R2008" s="2">
        <f>YEAR(Sheet1[[#This Row],[policy_end_date]])</f>
        <v>2024</v>
      </c>
      <c r="S2008" s="2" t="str">
        <f>TEXT(Sheet1[[#This Row],[policy_end_date]],"mmm")</f>
        <v>Dec</v>
      </c>
      <c r="T2008" s="2" t="str">
        <f>IF(Sheet1[[#This Row],[status]]="Active","Active","Inactive")</f>
        <v>Inactive</v>
      </c>
      <c r="U2008" s="6">
        <f>Sheet1[[#This Row],[coverage_amount]]/Sheet1[[#This Row],[annual_premium]]</f>
        <v>12.652001348970106</v>
      </c>
    </row>
    <row r="2009" spans="1:21" x14ac:dyDescent="0.3">
      <c r="A2009" s="2" t="s">
        <v>3663</v>
      </c>
      <c r="B2009" s="2" t="s">
        <v>2619</v>
      </c>
      <c r="C2009" s="2" t="s">
        <v>16</v>
      </c>
      <c r="D2009" s="51">
        <v>138842.91</v>
      </c>
      <c r="E2009" s="51">
        <v>39763.94</v>
      </c>
      <c r="F2009" s="1">
        <v>45427</v>
      </c>
      <c r="G2009" s="1">
        <v>45517</v>
      </c>
      <c r="H2009" s="2" t="s">
        <v>1350</v>
      </c>
      <c r="I2009" s="2" t="s">
        <v>18</v>
      </c>
      <c r="J2009">
        <f>Sheet1[[#This Row],[policy_end_date]]-Sheet1[[#This Row],[policy_start_date]]</f>
        <v>90</v>
      </c>
      <c r="K2009" s="5">
        <f>(Sheet1[[#This Row],[policy_end_date]]-Sheet1[[#This Row],[policy_start_date]])/365</f>
        <v>0.24657534246575341</v>
      </c>
      <c r="L2009" s="2" t="str">
        <f>IF(Sheet1[[#This Row],[coverage_amount]]&lt;300000,"Low",IF(Sheet1[[#This Row],[coverage_amount]]&lt;700000,"Medium","High"))</f>
        <v>Low</v>
      </c>
      <c r="M2009" s="2" t="str">
        <f>IF(Sheet1[[#This Row],[annual_premium]]&lt;15000,"Low",IF(Sheet1[[#This Row],[annual_premium]]&lt;35000,"Medium","High"))</f>
        <v>High</v>
      </c>
      <c r="N2009" s="2">
        <f>YEAR(Sheet1[[#This Row],[policy_start_date]])</f>
        <v>2024</v>
      </c>
      <c r="O2009" s="2" t="str">
        <f>TEXT(Sheet1[[#This Row],[policy_start_date]],"mmm")</f>
        <v>May</v>
      </c>
      <c r="P2009" s="2" t="str">
        <f>"Q"&amp;ROUNDUP(MONTH(Sheet1[[#This Row],[policy_start_date]])/3,0)</f>
        <v>Q2</v>
      </c>
      <c r="Q2009" s="2">
        <f ca="1">DATEDIF(Sheet1[[#This Row],[policy_start_date]],TODAY(),"D")</f>
        <v>805</v>
      </c>
      <c r="R2009" s="2">
        <f>YEAR(Sheet1[[#This Row],[policy_end_date]])</f>
        <v>2024</v>
      </c>
      <c r="S2009" s="2" t="str">
        <f>TEXT(Sheet1[[#This Row],[policy_end_date]],"mmm")</f>
        <v>Aug</v>
      </c>
      <c r="T2009" s="2" t="str">
        <f>IF(Sheet1[[#This Row],[status]]="Active","Active","Inactive")</f>
        <v>Inactive</v>
      </c>
      <c r="U2009" s="6">
        <f>Sheet1[[#This Row],[coverage_amount]]/Sheet1[[#This Row],[annual_premium]]</f>
        <v>3.4916788929869624</v>
      </c>
    </row>
    <row r="2010" spans="1:21" x14ac:dyDescent="0.3">
      <c r="A2010" s="2" t="s">
        <v>3664</v>
      </c>
      <c r="B2010" s="2" t="s">
        <v>2040</v>
      </c>
      <c r="C2010" s="2" t="s">
        <v>11</v>
      </c>
      <c r="D2010" s="51">
        <v>237645.67</v>
      </c>
      <c r="E2010" s="51">
        <v>45891.15</v>
      </c>
      <c r="F2010" s="1">
        <v>45084</v>
      </c>
      <c r="G2010" s="1">
        <v>45199</v>
      </c>
      <c r="H2010" s="2" t="s">
        <v>1585</v>
      </c>
      <c r="I2010" s="2" t="s">
        <v>18</v>
      </c>
      <c r="J2010">
        <f>Sheet1[[#This Row],[policy_end_date]]-Sheet1[[#This Row],[policy_start_date]]</f>
        <v>115</v>
      </c>
      <c r="K2010" s="5">
        <f>(Sheet1[[#This Row],[policy_end_date]]-Sheet1[[#This Row],[policy_start_date]])/365</f>
        <v>0.31506849315068491</v>
      </c>
      <c r="L2010" s="2" t="str">
        <f>IF(Sheet1[[#This Row],[coverage_amount]]&lt;300000,"Low",IF(Sheet1[[#This Row],[coverage_amount]]&lt;700000,"Medium","High"))</f>
        <v>Low</v>
      </c>
      <c r="M2010" s="2" t="str">
        <f>IF(Sheet1[[#This Row],[annual_premium]]&lt;15000,"Low",IF(Sheet1[[#This Row],[annual_premium]]&lt;35000,"Medium","High"))</f>
        <v>High</v>
      </c>
      <c r="N2010" s="2">
        <f>YEAR(Sheet1[[#This Row],[policy_start_date]])</f>
        <v>2023</v>
      </c>
      <c r="O2010" s="2" t="str">
        <f>TEXT(Sheet1[[#This Row],[policy_start_date]],"mmm")</f>
        <v>Jun</v>
      </c>
      <c r="P2010" s="2" t="str">
        <f>"Q"&amp;ROUNDUP(MONTH(Sheet1[[#This Row],[policy_start_date]])/3,0)</f>
        <v>Q2</v>
      </c>
      <c r="Q2010" s="2">
        <f ca="1">DATEDIF(Sheet1[[#This Row],[policy_start_date]],TODAY(),"D")</f>
        <v>1148</v>
      </c>
      <c r="R2010" s="2">
        <f>YEAR(Sheet1[[#This Row],[policy_end_date]])</f>
        <v>2023</v>
      </c>
      <c r="S2010" s="2" t="str">
        <f>TEXT(Sheet1[[#This Row],[policy_end_date]],"mmm")</f>
        <v>Sep</v>
      </c>
      <c r="T2010" s="2" t="str">
        <f>IF(Sheet1[[#This Row],[status]]="Active","Active","Inactive")</f>
        <v>Inactive</v>
      </c>
      <c r="U2010" s="6">
        <f>Sheet1[[#This Row],[coverage_amount]]/Sheet1[[#This Row],[annual_premium]]</f>
        <v>5.1784640393627095</v>
      </c>
    </row>
    <row r="2011" spans="1:21" x14ac:dyDescent="0.3">
      <c r="A2011" s="2" t="s">
        <v>3665</v>
      </c>
      <c r="B2011" s="2" t="s">
        <v>3227</v>
      </c>
      <c r="C2011" s="2" t="s">
        <v>16</v>
      </c>
      <c r="D2011" s="51">
        <v>265435.13</v>
      </c>
      <c r="E2011" s="51">
        <v>19019.939999999999</v>
      </c>
      <c r="F2011" s="1">
        <v>44253</v>
      </c>
      <c r="G2011" s="1">
        <v>44541</v>
      </c>
      <c r="H2011" s="2" t="s">
        <v>762</v>
      </c>
      <c r="I2011" s="2" t="s">
        <v>29</v>
      </c>
      <c r="J2011">
        <f>Sheet1[[#This Row],[policy_end_date]]-Sheet1[[#This Row],[policy_start_date]]</f>
        <v>288</v>
      </c>
      <c r="K2011" s="5">
        <f>(Sheet1[[#This Row],[policy_end_date]]-Sheet1[[#This Row],[policy_start_date]])/365</f>
        <v>0.78904109589041094</v>
      </c>
      <c r="L2011" s="2" t="str">
        <f>IF(Sheet1[[#This Row],[coverage_amount]]&lt;300000,"Low",IF(Sheet1[[#This Row],[coverage_amount]]&lt;700000,"Medium","High"))</f>
        <v>Low</v>
      </c>
      <c r="M2011" s="2" t="str">
        <f>IF(Sheet1[[#This Row],[annual_premium]]&lt;15000,"Low",IF(Sheet1[[#This Row],[annual_premium]]&lt;35000,"Medium","High"))</f>
        <v>Medium</v>
      </c>
      <c r="N2011" s="2">
        <f>YEAR(Sheet1[[#This Row],[policy_start_date]])</f>
        <v>2021</v>
      </c>
      <c r="O2011" s="2" t="str">
        <f>TEXT(Sheet1[[#This Row],[policy_start_date]],"mmm")</f>
        <v>Feb</v>
      </c>
      <c r="P2011" s="2" t="str">
        <f>"Q"&amp;ROUNDUP(MONTH(Sheet1[[#This Row],[policy_start_date]])/3,0)</f>
        <v>Q1</v>
      </c>
      <c r="Q2011" s="2">
        <f ca="1">DATEDIF(Sheet1[[#This Row],[policy_start_date]],TODAY(),"D")</f>
        <v>1979</v>
      </c>
      <c r="R2011" s="2">
        <f>YEAR(Sheet1[[#This Row],[policy_end_date]])</f>
        <v>2021</v>
      </c>
      <c r="S2011" s="2" t="str">
        <f>TEXT(Sheet1[[#This Row],[policy_end_date]],"mmm")</f>
        <v>Dec</v>
      </c>
      <c r="T2011" s="2" t="str">
        <f>IF(Sheet1[[#This Row],[status]]="Active","Active","Inactive")</f>
        <v>Inactive</v>
      </c>
      <c r="U2011" s="6">
        <f>Sheet1[[#This Row],[coverage_amount]]/Sheet1[[#This Row],[annual_premium]]</f>
        <v>13.955623939928309</v>
      </c>
    </row>
    <row r="2012" spans="1:21" x14ac:dyDescent="0.3">
      <c r="A2012" s="2" t="s">
        <v>3666</v>
      </c>
      <c r="B2012" s="2" t="s">
        <v>2774</v>
      </c>
      <c r="C2012" s="2" t="s">
        <v>16</v>
      </c>
      <c r="D2012" s="51">
        <v>561413.01</v>
      </c>
      <c r="E2012" s="51">
        <v>26045.33</v>
      </c>
      <c r="F2012" s="1">
        <v>45246</v>
      </c>
      <c r="G2012" s="1">
        <v>45487</v>
      </c>
      <c r="H2012" s="2" t="s">
        <v>377</v>
      </c>
      <c r="I2012" s="2" t="s">
        <v>29</v>
      </c>
      <c r="J2012">
        <f>Sheet1[[#This Row],[policy_end_date]]-Sheet1[[#This Row],[policy_start_date]]</f>
        <v>241</v>
      </c>
      <c r="K2012" s="5">
        <f>(Sheet1[[#This Row],[policy_end_date]]-Sheet1[[#This Row],[policy_start_date]])/365</f>
        <v>0.66027397260273968</v>
      </c>
      <c r="L2012" s="2" t="str">
        <f>IF(Sheet1[[#This Row],[coverage_amount]]&lt;300000,"Low",IF(Sheet1[[#This Row],[coverage_amount]]&lt;700000,"Medium","High"))</f>
        <v>Medium</v>
      </c>
      <c r="M2012" s="2" t="str">
        <f>IF(Sheet1[[#This Row],[annual_premium]]&lt;15000,"Low",IF(Sheet1[[#This Row],[annual_premium]]&lt;35000,"Medium","High"))</f>
        <v>Medium</v>
      </c>
      <c r="N2012" s="2">
        <f>YEAR(Sheet1[[#This Row],[policy_start_date]])</f>
        <v>2023</v>
      </c>
      <c r="O2012" s="2" t="str">
        <f>TEXT(Sheet1[[#This Row],[policy_start_date]],"mmm")</f>
        <v>Nov</v>
      </c>
      <c r="P2012" s="2" t="str">
        <f>"Q"&amp;ROUNDUP(MONTH(Sheet1[[#This Row],[policy_start_date]])/3,0)</f>
        <v>Q4</v>
      </c>
      <c r="Q2012" s="2">
        <f ca="1">DATEDIF(Sheet1[[#This Row],[policy_start_date]],TODAY(),"D")</f>
        <v>986</v>
      </c>
      <c r="R2012" s="2">
        <f>YEAR(Sheet1[[#This Row],[policy_end_date]])</f>
        <v>2024</v>
      </c>
      <c r="S2012" s="2" t="str">
        <f>TEXT(Sheet1[[#This Row],[policy_end_date]],"mmm")</f>
        <v>Jul</v>
      </c>
      <c r="T2012" s="2" t="str">
        <f>IF(Sheet1[[#This Row],[status]]="Active","Active","Inactive")</f>
        <v>Inactive</v>
      </c>
      <c r="U2012" s="6">
        <f>Sheet1[[#This Row],[coverage_amount]]/Sheet1[[#This Row],[annual_premium]]</f>
        <v>21.555227367055821</v>
      </c>
    </row>
    <row r="2013" spans="1:21" x14ac:dyDescent="0.3">
      <c r="A2013" s="2" t="s">
        <v>3667</v>
      </c>
      <c r="B2013" s="2" t="s">
        <v>2728</v>
      </c>
      <c r="C2013" s="2" t="s">
        <v>27</v>
      </c>
      <c r="D2013" s="51">
        <v>905995.66</v>
      </c>
      <c r="E2013" s="51">
        <v>47267.57</v>
      </c>
      <c r="F2013" s="1">
        <v>45125</v>
      </c>
      <c r="G2013" s="1">
        <v>45511</v>
      </c>
      <c r="H2013" s="2" t="s">
        <v>108</v>
      </c>
      <c r="I2013" s="2" t="s">
        <v>29</v>
      </c>
      <c r="J2013">
        <f>Sheet1[[#This Row],[policy_end_date]]-Sheet1[[#This Row],[policy_start_date]]</f>
        <v>386</v>
      </c>
      <c r="K2013" s="5">
        <f>(Sheet1[[#This Row],[policy_end_date]]-Sheet1[[#This Row],[policy_start_date]])/365</f>
        <v>1.0575342465753426</v>
      </c>
      <c r="L2013" s="2" t="str">
        <f>IF(Sheet1[[#This Row],[coverage_amount]]&lt;300000,"Low",IF(Sheet1[[#This Row],[coverage_amount]]&lt;700000,"Medium","High"))</f>
        <v>High</v>
      </c>
      <c r="M2013" s="2" t="str">
        <f>IF(Sheet1[[#This Row],[annual_premium]]&lt;15000,"Low",IF(Sheet1[[#This Row],[annual_premium]]&lt;35000,"Medium","High"))</f>
        <v>High</v>
      </c>
      <c r="N2013" s="2">
        <f>YEAR(Sheet1[[#This Row],[policy_start_date]])</f>
        <v>2023</v>
      </c>
      <c r="O2013" s="2" t="str">
        <f>TEXT(Sheet1[[#This Row],[policy_start_date]],"mmm")</f>
        <v>Jul</v>
      </c>
      <c r="P2013" s="2" t="str">
        <f>"Q"&amp;ROUNDUP(MONTH(Sheet1[[#This Row],[policy_start_date]])/3,0)</f>
        <v>Q3</v>
      </c>
      <c r="Q2013" s="2">
        <f ca="1">DATEDIF(Sheet1[[#This Row],[policy_start_date]],TODAY(),"D")</f>
        <v>1107</v>
      </c>
      <c r="R2013" s="2">
        <f>YEAR(Sheet1[[#This Row],[policy_end_date]])</f>
        <v>2024</v>
      </c>
      <c r="S2013" s="2" t="str">
        <f>TEXT(Sheet1[[#This Row],[policy_end_date]],"mmm")</f>
        <v>Aug</v>
      </c>
      <c r="T2013" s="2" t="str">
        <f>IF(Sheet1[[#This Row],[status]]="Active","Active","Inactive")</f>
        <v>Inactive</v>
      </c>
      <c r="U2013" s="6">
        <f>Sheet1[[#This Row],[coverage_amount]]/Sheet1[[#This Row],[annual_premium]]</f>
        <v>19.167383895554607</v>
      </c>
    </row>
    <row r="2014" spans="1:21" x14ac:dyDescent="0.3">
      <c r="A2014" s="2" t="s">
        <v>3668</v>
      </c>
      <c r="B2014" s="2" t="s">
        <v>3669</v>
      </c>
      <c r="C2014" s="2" t="s">
        <v>27</v>
      </c>
      <c r="D2014" s="51">
        <v>475054.89</v>
      </c>
      <c r="E2014" s="51">
        <v>22296.35</v>
      </c>
      <c r="F2014" s="1">
        <v>44941</v>
      </c>
      <c r="G2014" s="1">
        <v>45494</v>
      </c>
      <c r="H2014" s="2" t="s">
        <v>957</v>
      </c>
      <c r="I2014" s="2" t="s">
        <v>18</v>
      </c>
      <c r="J2014">
        <f>Sheet1[[#This Row],[policy_end_date]]-Sheet1[[#This Row],[policy_start_date]]</f>
        <v>553</v>
      </c>
      <c r="K2014" s="5">
        <f>(Sheet1[[#This Row],[policy_end_date]]-Sheet1[[#This Row],[policy_start_date]])/365</f>
        <v>1.515068493150685</v>
      </c>
      <c r="L2014" s="2" t="str">
        <f>IF(Sheet1[[#This Row],[coverage_amount]]&lt;300000,"Low",IF(Sheet1[[#This Row],[coverage_amount]]&lt;700000,"Medium","High"))</f>
        <v>Medium</v>
      </c>
      <c r="M2014" s="2" t="str">
        <f>IF(Sheet1[[#This Row],[annual_premium]]&lt;15000,"Low",IF(Sheet1[[#This Row],[annual_premium]]&lt;35000,"Medium","High"))</f>
        <v>Medium</v>
      </c>
      <c r="N2014" s="2">
        <f>YEAR(Sheet1[[#This Row],[policy_start_date]])</f>
        <v>2023</v>
      </c>
      <c r="O2014" s="2" t="str">
        <f>TEXT(Sheet1[[#This Row],[policy_start_date]],"mmm")</f>
        <v>Jan</v>
      </c>
      <c r="P2014" s="2" t="str">
        <f>"Q"&amp;ROUNDUP(MONTH(Sheet1[[#This Row],[policy_start_date]])/3,0)</f>
        <v>Q1</v>
      </c>
      <c r="Q2014" s="2">
        <f ca="1">DATEDIF(Sheet1[[#This Row],[policy_start_date]],TODAY(),"D")</f>
        <v>1291</v>
      </c>
      <c r="R2014" s="2">
        <f>YEAR(Sheet1[[#This Row],[policy_end_date]])</f>
        <v>2024</v>
      </c>
      <c r="S2014" s="2" t="str">
        <f>TEXT(Sheet1[[#This Row],[policy_end_date]],"mmm")</f>
        <v>Jul</v>
      </c>
      <c r="T2014" s="2" t="str">
        <f>IF(Sheet1[[#This Row],[status]]="Active","Active","Inactive")</f>
        <v>Inactive</v>
      </c>
      <c r="U2014" s="6">
        <f>Sheet1[[#This Row],[coverage_amount]]/Sheet1[[#This Row],[annual_premium]]</f>
        <v>21.306397235421944</v>
      </c>
    </row>
    <row r="2015" spans="1:21" x14ac:dyDescent="0.3">
      <c r="A2015" s="2" t="s">
        <v>3670</v>
      </c>
      <c r="B2015" s="2" t="s">
        <v>2327</v>
      </c>
      <c r="C2015" s="2" t="s">
        <v>27</v>
      </c>
      <c r="D2015" s="51">
        <v>818227.32</v>
      </c>
      <c r="E2015" s="51">
        <v>40231.72</v>
      </c>
      <c r="F2015" s="1">
        <v>45320</v>
      </c>
      <c r="G2015" s="1">
        <v>45566</v>
      </c>
      <c r="H2015" s="2" t="s">
        <v>849</v>
      </c>
      <c r="I2015" s="2" t="s">
        <v>18</v>
      </c>
      <c r="J2015">
        <f>Sheet1[[#This Row],[policy_end_date]]-Sheet1[[#This Row],[policy_start_date]]</f>
        <v>246</v>
      </c>
      <c r="K2015" s="5">
        <f>(Sheet1[[#This Row],[policy_end_date]]-Sheet1[[#This Row],[policy_start_date]])/365</f>
        <v>0.67397260273972603</v>
      </c>
      <c r="L2015" s="2" t="str">
        <f>IF(Sheet1[[#This Row],[coverage_amount]]&lt;300000,"Low",IF(Sheet1[[#This Row],[coverage_amount]]&lt;700000,"Medium","High"))</f>
        <v>High</v>
      </c>
      <c r="M2015" s="2" t="str">
        <f>IF(Sheet1[[#This Row],[annual_premium]]&lt;15000,"Low",IF(Sheet1[[#This Row],[annual_premium]]&lt;35000,"Medium","High"))</f>
        <v>High</v>
      </c>
      <c r="N2015" s="2">
        <f>YEAR(Sheet1[[#This Row],[policy_start_date]])</f>
        <v>2024</v>
      </c>
      <c r="O2015" s="2" t="str">
        <f>TEXT(Sheet1[[#This Row],[policy_start_date]],"mmm")</f>
        <v>Jan</v>
      </c>
      <c r="P2015" s="2" t="str">
        <f>"Q"&amp;ROUNDUP(MONTH(Sheet1[[#This Row],[policy_start_date]])/3,0)</f>
        <v>Q1</v>
      </c>
      <c r="Q2015" s="2">
        <f ca="1">DATEDIF(Sheet1[[#This Row],[policy_start_date]],TODAY(),"D")</f>
        <v>912</v>
      </c>
      <c r="R2015" s="2">
        <f>YEAR(Sheet1[[#This Row],[policy_end_date]])</f>
        <v>2024</v>
      </c>
      <c r="S2015" s="2" t="str">
        <f>TEXT(Sheet1[[#This Row],[policy_end_date]],"mmm")</f>
        <v>Oct</v>
      </c>
      <c r="T2015" s="2" t="str">
        <f>IF(Sheet1[[#This Row],[status]]="Active","Active","Inactive")</f>
        <v>Inactive</v>
      </c>
      <c r="U2015" s="6">
        <f>Sheet1[[#This Row],[coverage_amount]]/Sheet1[[#This Row],[annual_premium]]</f>
        <v>20.337865743746473</v>
      </c>
    </row>
    <row r="2016" spans="1:21" x14ac:dyDescent="0.3">
      <c r="A2016" s="2" t="s">
        <v>3671</v>
      </c>
      <c r="B2016" s="2" t="s">
        <v>3672</v>
      </c>
      <c r="C2016" s="2" t="s">
        <v>35</v>
      </c>
      <c r="D2016" s="51">
        <v>782243.26</v>
      </c>
      <c r="E2016" s="51">
        <v>31338.79</v>
      </c>
      <c r="F2016" s="1">
        <v>45106</v>
      </c>
      <c r="G2016" s="1">
        <v>45278</v>
      </c>
      <c r="H2016" s="2" t="s">
        <v>858</v>
      </c>
      <c r="I2016" s="2" t="s">
        <v>29</v>
      </c>
      <c r="J2016">
        <f>Sheet1[[#This Row],[policy_end_date]]-Sheet1[[#This Row],[policy_start_date]]</f>
        <v>172</v>
      </c>
      <c r="K2016" s="5">
        <f>(Sheet1[[#This Row],[policy_end_date]]-Sheet1[[#This Row],[policy_start_date]])/365</f>
        <v>0.47123287671232877</v>
      </c>
      <c r="L2016" s="2" t="str">
        <f>IF(Sheet1[[#This Row],[coverage_amount]]&lt;300000,"Low",IF(Sheet1[[#This Row],[coverage_amount]]&lt;700000,"Medium","High"))</f>
        <v>High</v>
      </c>
      <c r="M2016" s="2" t="str">
        <f>IF(Sheet1[[#This Row],[annual_premium]]&lt;15000,"Low",IF(Sheet1[[#This Row],[annual_premium]]&lt;35000,"Medium","High"))</f>
        <v>Medium</v>
      </c>
      <c r="N2016" s="2">
        <f>YEAR(Sheet1[[#This Row],[policy_start_date]])</f>
        <v>2023</v>
      </c>
      <c r="O2016" s="2" t="str">
        <f>TEXT(Sheet1[[#This Row],[policy_start_date]],"mmm")</f>
        <v>Jun</v>
      </c>
      <c r="P2016" s="2" t="str">
        <f>"Q"&amp;ROUNDUP(MONTH(Sheet1[[#This Row],[policy_start_date]])/3,0)</f>
        <v>Q2</v>
      </c>
      <c r="Q2016" s="2">
        <f ca="1">DATEDIF(Sheet1[[#This Row],[policy_start_date]],TODAY(),"D")</f>
        <v>1126</v>
      </c>
      <c r="R2016" s="2">
        <f>YEAR(Sheet1[[#This Row],[policy_end_date]])</f>
        <v>2023</v>
      </c>
      <c r="S2016" s="2" t="str">
        <f>TEXT(Sheet1[[#This Row],[policy_end_date]],"mmm")</f>
        <v>Dec</v>
      </c>
      <c r="T2016" s="2" t="str">
        <f>IF(Sheet1[[#This Row],[status]]="Active","Active","Inactive")</f>
        <v>Inactive</v>
      </c>
      <c r="U2016" s="6">
        <f>Sheet1[[#This Row],[coverage_amount]]/Sheet1[[#This Row],[annual_premium]]</f>
        <v>24.960863517704418</v>
      </c>
    </row>
    <row r="2017" spans="1:21" x14ac:dyDescent="0.3">
      <c r="A2017" s="2" t="s">
        <v>3673</v>
      </c>
      <c r="B2017" s="2" t="s">
        <v>2536</v>
      </c>
      <c r="C2017" s="2" t="s">
        <v>27</v>
      </c>
      <c r="D2017" s="51">
        <v>624812</v>
      </c>
      <c r="E2017" s="51">
        <v>49399.07</v>
      </c>
      <c r="F2017" s="1">
        <v>45087</v>
      </c>
      <c r="G2017" s="1">
        <v>45487</v>
      </c>
      <c r="H2017" s="2" t="s">
        <v>1526</v>
      </c>
      <c r="I2017" s="2" t="s">
        <v>18</v>
      </c>
      <c r="J2017">
        <f>Sheet1[[#This Row],[policy_end_date]]-Sheet1[[#This Row],[policy_start_date]]</f>
        <v>400</v>
      </c>
      <c r="K2017" s="5">
        <f>(Sheet1[[#This Row],[policy_end_date]]-Sheet1[[#This Row],[policy_start_date]])/365</f>
        <v>1.095890410958904</v>
      </c>
      <c r="L2017" s="2" t="str">
        <f>IF(Sheet1[[#This Row],[coverage_amount]]&lt;300000,"Low",IF(Sheet1[[#This Row],[coverage_amount]]&lt;700000,"Medium","High"))</f>
        <v>Medium</v>
      </c>
      <c r="M2017" s="2" t="str">
        <f>IF(Sheet1[[#This Row],[annual_premium]]&lt;15000,"Low",IF(Sheet1[[#This Row],[annual_premium]]&lt;35000,"Medium","High"))</f>
        <v>High</v>
      </c>
      <c r="N2017" s="2">
        <f>YEAR(Sheet1[[#This Row],[policy_start_date]])</f>
        <v>2023</v>
      </c>
      <c r="O2017" s="2" t="str">
        <f>TEXT(Sheet1[[#This Row],[policy_start_date]],"mmm")</f>
        <v>Jun</v>
      </c>
      <c r="P2017" s="2" t="str">
        <f>"Q"&amp;ROUNDUP(MONTH(Sheet1[[#This Row],[policy_start_date]])/3,0)</f>
        <v>Q2</v>
      </c>
      <c r="Q2017" s="2">
        <f ca="1">DATEDIF(Sheet1[[#This Row],[policy_start_date]],TODAY(),"D")</f>
        <v>1145</v>
      </c>
      <c r="R2017" s="2">
        <f>YEAR(Sheet1[[#This Row],[policy_end_date]])</f>
        <v>2024</v>
      </c>
      <c r="S2017" s="2" t="str">
        <f>TEXT(Sheet1[[#This Row],[policy_end_date]],"mmm")</f>
        <v>Jul</v>
      </c>
      <c r="T2017" s="2" t="str">
        <f>IF(Sheet1[[#This Row],[status]]="Active","Active","Inactive")</f>
        <v>Inactive</v>
      </c>
      <c r="U2017" s="6">
        <f>Sheet1[[#This Row],[coverage_amount]]/Sheet1[[#This Row],[annual_premium]]</f>
        <v>12.648254309241045</v>
      </c>
    </row>
    <row r="2018" spans="1:21" x14ac:dyDescent="0.3">
      <c r="A2018" s="2" t="s">
        <v>3674</v>
      </c>
      <c r="B2018" s="2" t="s">
        <v>3675</v>
      </c>
      <c r="C2018" s="2" t="s">
        <v>39</v>
      </c>
      <c r="D2018" s="51">
        <v>496560.42</v>
      </c>
      <c r="E2018" s="51">
        <v>15381.19</v>
      </c>
      <c r="F2018" s="1">
        <v>44579</v>
      </c>
      <c r="G2018" s="1">
        <v>45110</v>
      </c>
      <c r="H2018" s="2" t="s">
        <v>755</v>
      </c>
      <c r="I2018" s="2" t="s">
        <v>13</v>
      </c>
      <c r="J2018">
        <f>Sheet1[[#This Row],[policy_end_date]]-Sheet1[[#This Row],[policy_start_date]]</f>
        <v>531</v>
      </c>
      <c r="K2018" s="5">
        <f>(Sheet1[[#This Row],[policy_end_date]]-Sheet1[[#This Row],[policy_start_date]])/365</f>
        <v>1.4547945205479451</v>
      </c>
      <c r="L2018" s="2" t="str">
        <f>IF(Sheet1[[#This Row],[coverage_amount]]&lt;300000,"Low",IF(Sheet1[[#This Row],[coverage_amount]]&lt;700000,"Medium","High"))</f>
        <v>Medium</v>
      </c>
      <c r="M2018" s="2" t="str">
        <f>IF(Sheet1[[#This Row],[annual_premium]]&lt;15000,"Low",IF(Sheet1[[#This Row],[annual_premium]]&lt;35000,"Medium","High"))</f>
        <v>Medium</v>
      </c>
      <c r="N2018" s="2">
        <f>YEAR(Sheet1[[#This Row],[policy_start_date]])</f>
        <v>2022</v>
      </c>
      <c r="O2018" s="2" t="str">
        <f>TEXT(Sheet1[[#This Row],[policy_start_date]],"mmm")</f>
        <v>Jan</v>
      </c>
      <c r="P2018" s="2" t="str">
        <f>"Q"&amp;ROUNDUP(MONTH(Sheet1[[#This Row],[policy_start_date]])/3,0)</f>
        <v>Q1</v>
      </c>
      <c r="Q2018" s="2">
        <f ca="1">DATEDIF(Sheet1[[#This Row],[policy_start_date]],TODAY(),"D")</f>
        <v>1653</v>
      </c>
      <c r="R2018" s="2">
        <f>YEAR(Sheet1[[#This Row],[policy_end_date]])</f>
        <v>2023</v>
      </c>
      <c r="S2018" s="2" t="str">
        <f>TEXT(Sheet1[[#This Row],[policy_end_date]],"mmm")</f>
        <v>Jul</v>
      </c>
      <c r="T2018" s="2" t="str">
        <f>IF(Sheet1[[#This Row],[status]]="Active","Active","Inactive")</f>
        <v>Active</v>
      </c>
      <c r="U2018" s="6">
        <f>Sheet1[[#This Row],[coverage_amount]]/Sheet1[[#This Row],[annual_premium]]</f>
        <v>32.28361524693473</v>
      </c>
    </row>
    <row r="2019" spans="1:21" x14ac:dyDescent="0.3">
      <c r="A2019" s="2" t="s">
        <v>3676</v>
      </c>
      <c r="B2019" s="2" t="s">
        <v>556</v>
      </c>
      <c r="C2019" s="2" t="s">
        <v>35</v>
      </c>
      <c r="D2019" s="51">
        <v>846296.62</v>
      </c>
      <c r="E2019" s="51">
        <v>4146.53</v>
      </c>
      <c r="F2019" s="1">
        <v>44518</v>
      </c>
      <c r="G2019" s="1">
        <v>45811</v>
      </c>
      <c r="H2019" s="2" t="s">
        <v>2134</v>
      </c>
      <c r="I2019" s="2" t="s">
        <v>29</v>
      </c>
      <c r="J2019">
        <f>Sheet1[[#This Row],[policy_end_date]]-Sheet1[[#This Row],[policy_start_date]]</f>
        <v>1293</v>
      </c>
      <c r="K2019" s="5">
        <f>(Sheet1[[#This Row],[policy_end_date]]-Sheet1[[#This Row],[policy_start_date]])/365</f>
        <v>3.5424657534246577</v>
      </c>
      <c r="L2019" s="2" t="str">
        <f>IF(Sheet1[[#This Row],[coverage_amount]]&lt;300000,"Low",IF(Sheet1[[#This Row],[coverage_amount]]&lt;700000,"Medium","High"))</f>
        <v>High</v>
      </c>
      <c r="M2019" s="2" t="str">
        <f>IF(Sheet1[[#This Row],[annual_premium]]&lt;15000,"Low",IF(Sheet1[[#This Row],[annual_premium]]&lt;35000,"Medium","High"))</f>
        <v>Low</v>
      </c>
      <c r="N2019" s="2">
        <f>YEAR(Sheet1[[#This Row],[policy_start_date]])</f>
        <v>2021</v>
      </c>
      <c r="O2019" s="2" t="str">
        <f>TEXT(Sheet1[[#This Row],[policy_start_date]],"mmm")</f>
        <v>Nov</v>
      </c>
      <c r="P2019" s="2" t="str">
        <f>"Q"&amp;ROUNDUP(MONTH(Sheet1[[#This Row],[policy_start_date]])/3,0)</f>
        <v>Q4</v>
      </c>
      <c r="Q2019" s="2">
        <f ca="1">DATEDIF(Sheet1[[#This Row],[policy_start_date]],TODAY(),"D")</f>
        <v>1714</v>
      </c>
      <c r="R2019" s="2">
        <f>YEAR(Sheet1[[#This Row],[policy_end_date]])</f>
        <v>2025</v>
      </c>
      <c r="S2019" s="2" t="str">
        <f>TEXT(Sheet1[[#This Row],[policy_end_date]],"mmm")</f>
        <v>Jun</v>
      </c>
      <c r="T2019" s="2" t="str">
        <f>IF(Sheet1[[#This Row],[status]]="Active","Active","Inactive")</f>
        <v>Inactive</v>
      </c>
      <c r="U2019" s="6">
        <f>Sheet1[[#This Row],[coverage_amount]]/Sheet1[[#This Row],[annual_premium]]</f>
        <v>204.09755144663129</v>
      </c>
    </row>
    <row r="2020" spans="1:21" x14ac:dyDescent="0.3">
      <c r="A2020" s="2" t="s">
        <v>3677</v>
      </c>
      <c r="B2020" s="2" t="s">
        <v>3678</v>
      </c>
      <c r="C2020" s="2" t="s">
        <v>27</v>
      </c>
      <c r="D2020" s="51">
        <v>935131.69</v>
      </c>
      <c r="E2020" s="51">
        <v>23024.5</v>
      </c>
      <c r="F2020" s="1">
        <v>44948</v>
      </c>
      <c r="G2020" s="1">
        <v>45211</v>
      </c>
      <c r="H2020" s="2" t="s">
        <v>269</v>
      </c>
      <c r="I2020" s="2" t="s">
        <v>29</v>
      </c>
      <c r="J2020">
        <f>Sheet1[[#This Row],[policy_end_date]]-Sheet1[[#This Row],[policy_start_date]]</f>
        <v>263</v>
      </c>
      <c r="K2020" s="5">
        <f>(Sheet1[[#This Row],[policy_end_date]]-Sheet1[[#This Row],[policy_start_date]])/365</f>
        <v>0.72054794520547949</v>
      </c>
      <c r="L2020" s="2" t="str">
        <f>IF(Sheet1[[#This Row],[coverage_amount]]&lt;300000,"Low",IF(Sheet1[[#This Row],[coverage_amount]]&lt;700000,"Medium","High"))</f>
        <v>High</v>
      </c>
      <c r="M2020" s="2" t="str">
        <f>IF(Sheet1[[#This Row],[annual_premium]]&lt;15000,"Low",IF(Sheet1[[#This Row],[annual_premium]]&lt;35000,"Medium","High"))</f>
        <v>Medium</v>
      </c>
      <c r="N2020" s="2">
        <f>YEAR(Sheet1[[#This Row],[policy_start_date]])</f>
        <v>2023</v>
      </c>
      <c r="O2020" s="2" t="str">
        <f>TEXT(Sheet1[[#This Row],[policy_start_date]],"mmm")</f>
        <v>Jan</v>
      </c>
      <c r="P2020" s="2" t="str">
        <f>"Q"&amp;ROUNDUP(MONTH(Sheet1[[#This Row],[policy_start_date]])/3,0)</f>
        <v>Q1</v>
      </c>
      <c r="Q2020" s="2">
        <f ca="1">DATEDIF(Sheet1[[#This Row],[policy_start_date]],TODAY(),"D")</f>
        <v>1284</v>
      </c>
      <c r="R2020" s="2">
        <f>YEAR(Sheet1[[#This Row],[policy_end_date]])</f>
        <v>2023</v>
      </c>
      <c r="S2020" s="2" t="str">
        <f>TEXT(Sheet1[[#This Row],[policy_end_date]],"mmm")</f>
        <v>Oct</v>
      </c>
      <c r="T2020" s="2" t="str">
        <f>IF(Sheet1[[#This Row],[status]]="Active","Active","Inactive")</f>
        <v>Inactive</v>
      </c>
      <c r="U2020" s="6">
        <f>Sheet1[[#This Row],[coverage_amount]]/Sheet1[[#This Row],[annual_premium]]</f>
        <v>40.614636148450558</v>
      </c>
    </row>
    <row r="2021" spans="1:21" x14ac:dyDescent="0.3">
      <c r="A2021" s="2" t="s">
        <v>3679</v>
      </c>
      <c r="B2021" s="2" t="s">
        <v>2185</v>
      </c>
      <c r="C2021" s="2" t="s">
        <v>35</v>
      </c>
      <c r="D2021" s="51">
        <v>693997.18</v>
      </c>
      <c r="E2021" s="51">
        <v>27058.94</v>
      </c>
      <c r="F2021" s="1">
        <v>44432</v>
      </c>
      <c r="G2021" s="1">
        <v>44801</v>
      </c>
      <c r="H2021" s="2" t="s">
        <v>1018</v>
      </c>
      <c r="I2021" s="2" t="s">
        <v>13</v>
      </c>
      <c r="J2021">
        <f>Sheet1[[#This Row],[policy_end_date]]-Sheet1[[#This Row],[policy_start_date]]</f>
        <v>369</v>
      </c>
      <c r="K2021" s="5">
        <f>(Sheet1[[#This Row],[policy_end_date]]-Sheet1[[#This Row],[policy_start_date]])/365</f>
        <v>1.010958904109589</v>
      </c>
      <c r="L2021" s="2" t="str">
        <f>IF(Sheet1[[#This Row],[coverage_amount]]&lt;300000,"Low",IF(Sheet1[[#This Row],[coverage_amount]]&lt;700000,"Medium","High"))</f>
        <v>Medium</v>
      </c>
      <c r="M2021" s="2" t="str">
        <f>IF(Sheet1[[#This Row],[annual_premium]]&lt;15000,"Low",IF(Sheet1[[#This Row],[annual_premium]]&lt;35000,"Medium","High"))</f>
        <v>Medium</v>
      </c>
      <c r="N2021" s="2">
        <f>YEAR(Sheet1[[#This Row],[policy_start_date]])</f>
        <v>2021</v>
      </c>
      <c r="O2021" s="2" t="str">
        <f>TEXT(Sheet1[[#This Row],[policy_start_date]],"mmm")</f>
        <v>Aug</v>
      </c>
      <c r="P2021" s="2" t="str">
        <f>"Q"&amp;ROUNDUP(MONTH(Sheet1[[#This Row],[policy_start_date]])/3,0)</f>
        <v>Q3</v>
      </c>
      <c r="Q2021" s="2">
        <f ca="1">DATEDIF(Sheet1[[#This Row],[policy_start_date]],TODAY(),"D")</f>
        <v>1800</v>
      </c>
      <c r="R2021" s="2">
        <f>YEAR(Sheet1[[#This Row],[policy_end_date]])</f>
        <v>2022</v>
      </c>
      <c r="S2021" s="2" t="str">
        <f>TEXT(Sheet1[[#This Row],[policy_end_date]],"mmm")</f>
        <v>Aug</v>
      </c>
      <c r="T2021" s="2" t="str">
        <f>IF(Sheet1[[#This Row],[status]]="Active","Active","Inactive")</f>
        <v>Active</v>
      </c>
      <c r="U2021" s="6">
        <f>Sheet1[[#This Row],[coverage_amount]]/Sheet1[[#This Row],[annual_premium]]</f>
        <v>25.647611473324531</v>
      </c>
    </row>
    <row r="2022" spans="1:21" x14ac:dyDescent="0.3">
      <c r="A2022" s="2" t="s">
        <v>3680</v>
      </c>
      <c r="B2022" s="2" t="s">
        <v>3681</v>
      </c>
      <c r="C2022" s="2" t="s">
        <v>16</v>
      </c>
      <c r="D2022" s="51">
        <v>829852.8</v>
      </c>
      <c r="E2022" s="51">
        <v>45962.62</v>
      </c>
      <c r="F2022" s="1">
        <v>45124</v>
      </c>
      <c r="G2022" s="1">
        <v>45660</v>
      </c>
      <c r="H2022" s="2" t="s">
        <v>886</v>
      </c>
      <c r="I2022" s="2" t="s">
        <v>18</v>
      </c>
      <c r="J2022">
        <f>Sheet1[[#This Row],[policy_end_date]]-Sheet1[[#This Row],[policy_start_date]]</f>
        <v>536</v>
      </c>
      <c r="K2022" s="5">
        <f>(Sheet1[[#This Row],[policy_end_date]]-Sheet1[[#This Row],[policy_start_date]])/365</f>
        <v>1.4684931506849315</v>
      </c>
      <c r="L2022" s="2" t="str">
        <f>IF(Sheet1[[#This Row],[coverage_amount]]&lt;300000,"Low",IF(Sheet1[[#This Row],[coverage_amount]]&lt;700000,"Medium","High"))</f>
        <v>High</v>
      </c>
      <c r="M2022" s="2" t="str">
        <f>IF(Sheet1[[#This Row],[annual_premium]]&lt;15000,"Low",IF(Sheet1[[#This Row],[annual_premium]]&lt;35000,"Medium","High"))</f>
        <v>High</v>
      </c>
      <c r="N2022" s="2">
        <f>YEAR(Sheet1[[#This Row],[policy_start_date]])</f>
        <v>2023</v>
      </c>
      <c r="O2022" s="2" t="str">
        <f>TEXT(Sheet1[[#This Row],[policy_start_date]],"mmm")</f>
        <v>Jul</v>
      </c>
      <c r="P2022" s="2" t="str">
        <f>"Q"&amp;ROUNDUP(MONTH(Sheet1[[#This Row],[policy_start_date]])/3,0)</f>
        <v>Q3</v>
      </c>
      <c r="Q2022" s="2">
        <f ca="1">DATEDIF(Sheet1[[#This Row],[policy_start_date]],TODAY(),"D")</f>
        <v>1108</v>
      </c>
      <c r="R2022" s="2">
        <f>YEAR(Sheet1[[#This Row],[policy_end_date]])</f>
        <v>2025</v>
      </c>
      <c r="S2022" s="2" t="str">
        <f>TEXT(Sheet1[[#This Row],[policy_end_date]],"mmm")</f>
        <v>Jan</v>
      </c>
      <c r="T2022" s="2" t="str">
        <f>IF(Sheet1[[#This Row],[status]]="Active","Active","Inactive")</f>
        <v>Inactive</v>
      </c>
      <c r="U2022" s="6">
        <f>Sheet1[[#This Row],[coverage_amount]]/Sheet1[[#This Row],[annual_premium]]</f>
        <v>18.054949870133601</v>
      </c>
    </row>
    <row r="2023" spans="1:21" x14ac:dyDescent="0.3">
      <c r="A2023" s="2" t="s">
        <v>3682</v>
      </c>
      <c r="B2023" s="2" t="s">
        <v>1075</v>
      </c>
      <c r="C2023" s="2" t="s">
        <v>35</v>
      </c>
      <c r="D2023" s="51">
        <v>672811.03</v>
      </c>
      <c r="E2023" s="51">
        <v>45634.78</v>
      </c>
      <c r="F2023" s="1">
        <v>45195</v>
      </c>
      <c r="G2023" s="1">
        <v>45380</v>
      </c>
      <c r="H2023" s="2" t="s">
        <v>105</v>
      </c>
      <c r="I2023" s="2" t="s">
        <v>18</v>
      </c>
      <c r="J2023">
        <f>Sheet1[[#This Row],[policy_end_date]]-Sheet1[[#This Row],[policy_start_date]]</f>
        <v>185</v>
      </c>
      <c r="K2023" s="5">
        <f>(Sheet1[[#This Row],[policy_end_date]]-Sheet1[[#This Row],[policy_start_date]])/365</f>
        <v>0.50684931506849318</v>
      </c>
      <c r="L2023" s="2" t="str">
        <f>IF(Sheet1[[#This Row],[coverage_amount]]&lt;300000,"Low",IF(Sheet1[[#This Row],[coverage_amount]]&lt;700000,"Medium","High"))</f>
        <v>Medium</v>
      </c>
      <c r="M2023" s="2" t="str">
        <f>IF(Sheet1[[#This Row],[annual_premium]]&lt;15000,"Low",IF(Sheet1[[#This Row],[annual_premium]]&lt;35000,"Medium","High"))</f>
        <v>High</v>
      </c>
      <c r="N2023" s="2">
        <f>YEAR(Sheet1[[#This Row],[policy_start_date]])</f>
        <v>2023</v>
      </c>
      <c r="O2023" s="2" t="str">
        <f>TEXT(Sheet1[[#This Row],[policy_start_date]],"mmm")</f>
        <v>Sep</v>
      </c>
      <c r="P2023" s="2" t="str">
        <f>"Q"&amp;ROUNDUP(MONTH(Sheet1[[#This Row],[policy_start_date]])/3,0)</f>
        <v>Q3</v>
      </c>
      <c r="Q2023" s="2">
        <f ca="1">DATEDIF(Sheet1[[#This Row],[policy_start_date]],TODAY(),"D")</f>
        <v>1037</v>
      </c>
      <c r="R2023" s="2">
        <f>YEAR(Sheet1[[#This Row],[policy_end_date]])</f>
        <v>2024</v>
      </c>
      <c r="S2023" s="2" t="str">
        <f>TEXT(Sheet1[[#This Row],[policy_end_date]],"mmm")</f>
        <v>Mar</v>
      </c>
      <c r="T2023" s="2" t="str">
        <f>IF(Sheet1[[#This Row],[status]]="Active","Active","Inactive")</f>
        <v>Inactive</v>
      </c>
      <c r="U2023" s="6">
        <f>Sheet1[[#This Row],[coverage_amount]]/Sheet1[[#This Row],[annual_premium]]</f>
        <v>14.743382788303133</v>
      </c>
    </row>
    <row r="2024" spans="1:21" x14ac:dyDescent="0.3">
      <c r="A2024" s="2" t="s">
        <v>3683</v>
      </c>
      <c r="B2024" s="2" t="s">
        <v>3684</v>
      </c>
      <c r="C2024" s="2" t="s">
        <v>39</v>
      </c>
      <c r="D2024" s="51">
        <v>101100.92</v>
      </c>
      <c r="E2024" s="51">
        <v>21791.54</v>
      </c>
      <c r="F2024" s="1">
        <v>45057</v>
      </c>
      <c r="G2024" s="1">
        <v>45701</v>
      </c>
      <c r="H2024" s="2" t="s">
        <v>1517</v>
      </c>
      <c r="I2024" s="2" t="s">
        <v>13</v>
      </c>
      <c r="J2024">
        <f>Sheet1[[#This Row],[policy_end_date]]-Sheet1[[#This Row],[policy_start_date]]</f>
        <v>644</v>
      </c>
      <c r="K2024" s="5">
        <f>(Sheet1[[#This Row],[policy_end_date]]-Sheet1[[#This Row],[policy_start_date]])/365</f>
        <v>1.7643835616438357</v>
      </c>
      <c r="L2024" s="2" t="str">
        <f>IF(Sheet1[[#This Row],[coverage_amount]]&lt;300000,"Low",IF(Sheet1[[#This Row],[coverage_amount]]&lt;700000,"Medium","High"))</f>
        <v>Low</v>
      </c>
      <c r="M2024" s="2" t="str">
        <f>IF(Sheet1[[#This Row],[annual_premium]]&lt;15000,"Low",IF(Sheet1[[#This Row],[annual_premium]]&lt;35000,"Medium","High"))</f>
        <v>Medium</v>
      </c>
      <c r="N2024" s="2">
        <f>YEAR(Sheet1[[#This Row],[policy_start_date]])</f>
        <v>2023</v>
      </c>
      <c r="O2024" s="2" t="str">
        <f>TEXT(Sheet1[[#This Row],[policy_start_date]],"mmm")</f>
        <v>May</v>
      </c>
      <c r="P2024" s="2" t="str">
        <f>"Q"&amp;ROUNDUP(MONTH(Sheet1[[#This Row],[policy_start_date]])/3,0)</f>
        <v>Q2</v>
      </c>
      <c r="Q2024" s="2">
        <f ca="1">DATEDIF(Sheet1[[#This Row],[policy_start_date]],TODAY(),"D")</f>
        <v>1175</v>
      </c>
      <c r="R2024" s="2">
        <f>YEAR(Sheet1[[#This Row],[policy_end_date]])</f>
        <v>2025</v>
      </c>
      <c r="S2024" s="2" t="str">
        <f>TEXT(Sheet1[[#This Row],[policy_end_date]],"mmm")</f>
        <v>Feb</v>
      </c>
      <c r="T2024" s="2" t="str">
        <f>IF(Sheet1[[#This Row],[status]]="Active","Active","Inactive")</f>
        <v>Active</v>
      </c>
      <c r="U2024" s="6">
        <f>Sheet1[[#This Row],[coverage_amount]]/Sheet1[[#This Row],[annual_premium]]</f>
        <v>4.6394573306888818</v>
      </c>
    </row>
    <row r="2025" spans="1:21" x14ac:dyDescent="0.3">
      <c r="A2025" s="2" t="s">
        <v>3685</v>
      </c>
      <c r="B2025" s="2" t="s">
        <v>3325</v>
      </c>
      <c r="C2025" s="2" t="s">
        <v>39</v>
      </c>
      <c r="D2025" s="51">
        <v>639947.93000000005</v>
      </c>
      <c r="E2025" s="51">
        <v>33477.17</v>
      </c>
      <c r="F2025" s="1">
        <v>44447</v>
      </c>
      <c r="G2025" s="1">
        <v>44490</v>
      </c>
      <c r="H2025" s="2" t="s">
        <v>490</v>
      </c>
      <c r="I2025" s="2" t="s">
        <v>13</v>
      </c>
      <c r="J2025">
        <f>Sheet1[[#This Row],[policy_end_date]]-Sheet1[[#This Row],[policy_start_date]]</f>
        <v>43</v>
      </c>
      <c r="K2025" s="5">
        <f>(Sheet1[[#This Row],[policy_end_date]]-Sheet1[[#This Row],[policy_start_date]])/365</f>
        <v>0.11780821917808219</v>
      </c>
      <c r="L2025" s="2" t="str">
        <f>IF(Sheet1[[#This Row],[coverage_amount]]&lt;300000,"Low",IF(Sheet1[[#This Row],[coverage_amount]]&lt;700000,"Medium","High"))</f>
        <v>Medium</v>
      </c>
      <c r="M2025" s="2" t="str">
        <f>IF(Sheet1[[#This Row],[annual_premium]]&lt;15000,"Low",IF(Sheet1[[#This Row],[annual_premium]]&lt;35000,"Medium","High"))</f>
        <v>Medium</v>
      </c>
      <c r="N2025" s="2">
        <f>YEAR(Sheet1[[#This Row],[policy_start_date]])</f>
        <v>2021</v>
      </c>
      <c r="O2025" s="2" t="str">
        <f>TEXT(Sheet1[[#This Row],[policy_start_date]],"mmm")</f>
        <v>Sep</v>
      </c>
      <c r="P2025" s="2" t="str">
        <f>"Q"&amp;ROUNDUP(MONTH(Sheet1[[#This Row],[policy_start_date]])/3,0)</f>
        <v>Q3</v>
      </c>
      <c r="Q2025" s="2">
        <f ca="1">DATEDIF(Sheet1[[#This Row],[policy_start_date]],TODAY(),"D")</f>
        <v>1785</v>
      </c>
      <c r="R2025" s="2">
        <f>YEAR(Sheet1[[#This Row],[policy_end_date]])</f>
        <v>2021</v>
      </c>
      <c r="S2025" s="2" t="str">
        <f>TEXT(Sheet1[[#This Row],[policy_end_date]],"mmm")</f>
        <v>Oct</v>
      </c>
      <c r="T2025" s="2" t="str">
        <f>IF(Sheet1[[#This Row],[status]]="Active","Active","Inactive")</f>
        <v>Active</v>
      </c>
      <c r="U2025" s="6">
        <f>Sheet1[[#This Row],[coverage_amount]]/Sheet1[[#This Row],[annual_premium]]</f>
        <v>19.115950661301422</v>
      </c>
    </row>
    <row r="2026" spans="1:21" x14ac:dyDescent="0.3">
      <c r="A2026" s="2" t="s">
        <v>3686</v>
      </c>
      <c r="B2026" s="2" t="s">
        <v>3687</v>
      </c>
      <c r="C2026" s="2" t="s">
        <v>27</v>
      </c>
      <c r="D2026" s="51">
        <v>620183.41</v>
      </c>
      <c r="E2026" s="51">
        <v>34468.42</v>
      </c>
      <c r="F2026" s="1">
        <v>45356</v>
      </c>
      <c r="G2026" s="1">
        <v>45826</v>
      </c>
      <c r="H2026" s="2" t="s">
        <v>315</v>
      </c>
      <c r="I2026" s="2" t="s">
        <v>29</v>
      </c>
      <c r="J2026">
        <f>Sheet1[[#This Row],[policy_end_date]]-Sheet1[[#This Row],[policy_start_date]]</f>
        <v>470</v>
      </c>
      <c r="K2026" s="5">
        <f>(Sheet1[[#This Row],[policy_end_date]]-Sheet1[[#This Row],[policy_start_date]])/365</f>
        <v>1.2876712328767124</v>
      </c>
      <c r="L2026" s="2" t="str">
        <f>IF(Sheet1[[#This Row],[coverage_amount]]&lt;300000,"Low",IF(Sheet1[[#This Row],[coverage_amount]]&lt;700000,"Medium","High"))</f>
        <v>Medium</v>
      </c>
      <c r="M2026" s="2" t="str">
        <f>IF(Sheet1[[#This Row],[annual_premium]]&lt;15000,"Low",IF(Sheet1[[#This Row],[annual_premium]]&lt;35000,"Medium","High"))</f>
        <v>Medium</v>
      </c>
      <c r="N2026" s="2">
        <f>YEAR(Sheet1[[#This Row],[policy_start_date]])</f>
        <v>2024</v>
      </c>
      <c r="O2026" s="2" t="str">
        <f>TEXT(Sheet1[[#This Row],[policy_start_date]],"mmm")</f>
        <v>Mar</v>
      </c>
      <c r="P2026" s="2" t="str">
        <f>"Q"&amp;ROUNDUP(MONTH(Sheet1[[#This Row],[policy_start_date]])/3,0)</f>
        <v>Q1</v>
      </c>
      <c r="Q2026" s="2">
        <f ca="1">DATEDIF(Sheet1[[#This Row],[policy_start_date]],TODAY(),"D")</f>
        <v>876</v>
      </c>
      <c r="R2026" s="2">
        <f>YEAR(Sheet1[[#This Row],[policy_end_date]])</f>
        <v>2025</v>
      </c>
      <c r="S2026" s="2" t="str">
        <f>TEXT(Sheet1[[#This Row],[policy_end_date]],"mmm")</f>
        <v>Jun</v>
      </c>
      <c r="T2026" s="2" t="str">
        <f>IF(Sheet1[[#This Row],[status]]="Active","Active","Inactive")</f>
        <v>Inactive</v>
      </c>
      <c r="U2026" s="6">
        <f>Sheet1[[#This Row],[coverage_amount]]/Sheet1[[#This Row],[annual_premium]]</f>
        <v>17.992800656368932</v>
      </c>
    </row>
    <row r="2027" spans="1:21" x14ac:dyDescent="0.3">
      <c r="A2027" s="2" t="s">
        <v>3688</v>
      </c>
      <c r="B2027" s="2" t="s">
        <v>2275</v>
      </c>
      <c r="C2027" s="2" t="s">
        <v>16</v>
      </c>
      <c r="D2027" s="51">
        <v>542104.23</v>
      </c>
      <c r="E2027" s="51">
        <v>36942.800000000003</v>
      </c>
      <c r="F2027" s="1">
        <v>44746</v>
      </c>
      <c r="G2027" s="1">
        <v>44994</v>
      </c>
      <c r="H2027" s="2" t="s">
        <v>755</v>
      </c>
      <c r="I2027" s="2" t="s">
        <v>13</v>
      </c>
      <c r="J2027">
        <f>Sheet1[[#This Row],[policy_end_date]]-Sheet1[[#This Row],[policy_start_date]]</f>
        <v>248</v>
      </c>
      <c r="K2027" s="5">
        <f>(Sheet1[[#This Row],[policy_end_date]]-Sheet1[[#This Row],[policy_start_date]])/365</f>
        <v>0.67945205479452053</v>
      </c>
      <c r="L2027" s="2" t="str">
        <f>IF(Sheet1[[#This Row],[coverage_amount]]&lt;300000,"Low",IF(Sheet1[[#This Row],[coverage_amount]]&lt;700000,"Medium","High"))</f>
        <v>Medium</v>
      </c>
      <c r="M2027" s="2" t="str">
        <f>IF(Sheet1[[#This Row],[annual_premium]]&lt;15000,"Low",IF(Sheet1[[#This Row],[annual_premium]]&lt;35000,"Medium","High"))</f>
        <v>High</v>
      </c>
      <c r="N2027" s="2">
        <f>YEAR(Sheet1[[#This Row],[policy_start_date]])</f>
        <v>2022</v>
      </c>
      <c r="O2027" s="2" t="str">
        <f>TEXT(Sheet1[[#This Row],[policy_start_date]],"mmm")</f>
        <v>Jul</v>
      </c>
      <c r="P2027" s="2" t="str">
        <f>"Q"&amp;ROUNDUP(MONTH(Sheet1[[#This Row],[policy_start_date]])/3,0)</f>
        <v>Q3</v>
      </c>
      <c r="Q2027" s="2">
        <f ca="1">DATEDIF(Sheet1[[#This Row],[policy_start_date]],TODAY(),"D")</f>
        <v>1486</v>
      </c>
      <c r="R2027" s="2">
        <f>YEAR(Sheet1[[#This Row],[policy_end_date]])</f>
        <v>2023</v>
      </c>
      <c r="S2027" s="2" t="str">
        <f>TEXT(Sheet1[[#This Row],[policy_end_date]],"mmm")</f>
        <v>Mar</v>
      </c>
      <c r="T2027" s="2" t="str">
        <f>IF(Sheet1[[#This Row],[status]]="Active","Active","Inactive")</f>
        <v>Active</v>
      </c>
      <c r="U2027" s="6">
        <f>Sheet1[[#This Row],[coverage_amount]]/Sheet1[[#This Row],[annual_premium]]</f>
        <v>14.674151120110006</v>
      </c>
    </row>
    <row r="2028" spans="1:21" x14ac:dyDescent="0.3">
      <c r="A2028" s="2" t="s">
        <v>3689</v>
      </c>
      <c r="B2028" s="2" t="s">
        <v>2139</v>
      </c>
      <c r="C2028" s="2" t="s">
        <v>27</v>
      </c>
      <c r="D2028" s="51">
        <v>813248.83</v>
      </c>
      <c r="E2028" s="51">
        <v>40899.879999999997</v>
      </c>
      <c r="F2028" s="1">
        <v>45051</v>
      </c>
      <c r="G2028" s="1">
        <v>45701</v>
      </c>
      <c r="H2028" s="2" t="s">
        <v>499</v>
      </c>
      <c r="I2028" s="2" t="s">
        <v>13</v>
      </c>
      <c r="J2028">
        <f>Sheet1[[#This Row],[policy_end_date]]-Sheet1[[#This Row],[policy_start_date]]</f>
        <v>650</v>
      </c>
      <c r="K2028" s="5">
        <f>(Sheet1[[#This Row],[policy_end_date]]-Sheet1[[#This Row],[policy_start_date]])/365</f>
        <v>1.7808219178082192</v>
      </c>
      <c r="L2028" s="2" t="str">
        <f>IF(Sheet1[[#This Row],[coverage_amount]]&lt;300000,"Low",IF(Sheet1[[#This Row],[coverage_amount]]&lt;700000,"Medium","High"))</f>
        <v>High</v>
      </c>
      <c r="M2028" s="2" t="str">
        <f>IF(Sheet1[[#This Row],[annual_premium]]&lt;15000,"Low",IF(Sheet1[[#This Row],[annual_premium]]&lt;35000,"Medium","High"))</f>
        <v>High</v>
      </c>
      <c r="N2028" s="2">
        <f>YEAR(Sheet1[[#This Row],[policy_start_date]])</f>
        <v>2023</v>
      </c>
      <c r="O2028" s="2" t="str">
        <f>TEXT(Sheet1[[#This Row],[policy_start_date]],"mmm")</f>
        <v>May</v>
      </c>
      <c r="P2028" s="2" t="str">
        <f>"Q"&amp;ROUNDUP(MONTH(Sheet1[[#This Row],[policy_start_date]])/3,0)</f>
        <v>Q2</v>
      </c>
      <c r="Q2028" s="2">
        <f ca="1">DATEDIF(Sheet1[[#This Row],[policy_start_date]],TODAY(),"D")</f>
        <v>1181</v>
      </c>
      <c r="R2028" s="2">
        <f>YEAR(Sheet1[[#This Row],[policy_end_date]])</f>
        <v>2025</v>
      </c>
      <c r="S2028" s="2" t="str">
        <f>TEXT(Sheet1[[#This Row],[policy_end_date]],"mmm")</f>
        <v>Feb</v>
      </c>
      <c r="T2028" s="2" t="str">
        <f>IF(Sheet1[[#This Row],[status]]="Active","Active","Inactive")</f>
        <v>Active</v>
      </c>
      <c r="U2028" s="6">
        <f>Sheet1[[#This Row],[coverage_amount]]/Sheet1[[#This Row],[annual_premium]]</f>
        <v>19.883892813377447</v>
      </c>
    </row>
    <row r="2029" spans="1:21" x14ac:dyDescent="0.3">
      <c r="A2029" s="2" t="s">
        <v>3690</v>
      </c>
      <c r="B2029" s="2" t="s">
        <v>3111</v>
      </c>
      <c r="C2029" s="2" t="s">
        <v>11</v>
      </c>
      <c r="D2029" s="51">
        <v>798987.46</v>
      </c>
      <c r="E2029" s="51">
        <v>20812.95</v>
      </c>
      <c r="F2029" s="1">
        <v>44901</v>
      </c>
      <c r="G2029" s="1">
        <v>45424</v>
      </c>
      <c r="H2029" s="2" t="s">
        <v>170</v>
      </c>
      <c r="I2029" s="2" t="s">
        <v>29</v>
      </c>
      <c r="J2029">
        <f>Sheet1[[#This Row],[policy_end_date]]-Sheet1[[#This Row],[policy_start_date]]</f>
        <v>523</v>
      </c>
      <c r="K2029" s="5">
        <f>(Sheet1[[#This Row],[policy_end_date]]-Sheet1[[#This Row],[policy_start_date]])/365</f>
        <v>1.4328767123287671</v>
      </c>
      <c r="L2029" s="2" t="str">
        <f>IF(Sheet1[[#This Row],[coverage_amount]]&lt;300000,"Low",IF(Sheet1[[#This Row],[coverage_amount]]&lt;700000,"Medium","High"))</f>
        <v>High</v>
      </c>
      <c r="M2029" s="2" t="str">
        <f>IF(Sheet1[[#This Row],[annual_premium]]&lt;15000,"Low",IF(Sheet1[[#This Row],[annual_premium]]&lt;35000,"Medium","High"))</f>
        <v>Medium</v>
      </c>
      <c r="N2029" s="2">
        <f>YEAR(Sheet1[[#This Row],[policy_start_date]])</f>
        <v>2022</v>
      </c>
      <c r="O2029" s="2" t="str">
        <f>TEXT(Sheet1[[#This Row],[policy_start_date]],"mmm")</f>
        <v>Dec</v>
      </c>
      <c r="P2029" s="2" t="str">
        <f>"Q"&amp;ROUNDUP(MONTH(Sheet1[[#This Row],[policy_start_date]])/3,0)</f>
        <v>Q4</v>
      </c>
      <c r="Q2029" s="2">
        <f ca="1">DATEDIF(Sheet1[[#This Row],[policy_start_date]],TODAY(),"D")</f>
        <v>1331</v>
      </c>
      <c r="R2029" s="2">
        <f>YEAR(Sheet1[[#This Row],[policy_end_date]])</f>
        <v>2024</v>
      </c>
      <c r="S2029" s="2" t="str">
        <f>TEXT(Sheet1[[#This Row],[policy_end_date]],"mmm")</f>
        <v>May</v>
      </c>
      <c r="T2029" s="2" t="str">
        <f>IF(Sheet1[[#This Row],[status]]="Active","Active","Inactive")</f>
        <v>Inactive</v>
      </c>
      <c r="U2029" s="6">
        <f>Sheet1[[#This Row],[coverage_amount]]/Sheet1[[#This Row],[annual_premium]]</f>
        <v>38.388957836347082</v>
      </c>
    </row>
    <row r="2030" spans="1:21" x14ac:dyDescent="0.3">
      <c r="A2030" s="2" t="s">
        <v>3691</v>
      </c>
      <c r="B2030" s="2" t="s">
        <v>2539</v>
      </c>
      <c r="C2030" s="2" t="s">
        <v>27</v>
      </c>
      <c r="D2030" s="51">
        <v>854348.72</v>
      </c>
      <c r="E2030" s="51">
        <v>19863.18</v>
      </c>
      <c r="F2030" s="1">
        <v>45141</v>
      </c>
      <c r="G2030" s="1">
        <v>45210</v>
      </c>
      <c r="H2030" s="2" t="s">
        <v>161</v>
      </c>
      <c r="I2030" s="2" t="s">
        <v>18</v>
      </c>
      <c r="J2030">
        <f>Sheet1[[#This Row],[policy_end_date]]-Sheet1[[#This Row],[policy_start_date]]</f>
        <v>69</v>
      </c>
      <c r="K2030" s="5">
        <f>(Sheet1[[#This Row],[policy_end_date]]-Sheet1[[#This Row],[policy_start_date]])/365</f>
        <v>0.18904109589041096</v>
      </c>
      <c r="L2030" s="2" t="str">
        <f>IF(Sheet1[[#This Row],[coverage_amount]]&lt;300000,"Low",IF(Sheet1[[#This Row],[coverage_amount]]&lt;700000,"Medium","High"))</f>
        <v>High</v>
      </c>
      <c r="M2030" s="2" t="str">
        <f>IF(Sheet1[[#This Row],[annual_premium]]&lt;15000,"Low",IF(Sheet1[[#This Row],[annual_premium]]&lt;35000,"Medium","High"))</f>
        <v>Medium</v>
      </c>
      <c r="N2030" s="2">
        <f>YEAR(Sheet1[[#This Row],[policy_start_date]])</f>
        <v>2023</v>
      </c>
      <c r="O2030" s="2" t="str">
        <f>TEXT(Sheet1[[#This Row],[policy_start_date]],"mmm")</f>
        <v>Aug</v>
      </c>
      <c r="P2030" s="2" t="str">
        <f>"Q"&amp;ROUNDUP(MONTH(Sheet1[[#This Row],[policy_start_date]])/3,0)</f>
        <v>Q3</v>
      </c>
      <c r="Q2030" s="2">
        <f ca="1">DATEDIF(Sheet1[[#This Row],[policy_start_date]],TODAY(),"D")</f>
        <v>1091</v>
      </c>
      <c r="R2030" s="2">
        <f>YEAR(Sheet1[[#This Row],[policy_end_date]])</f>
        <v>2023</v>
      </c>
      <c r="S2030" s="2" t="str">
        <f>TEXT(Sheet1[[#This Row],[policy_end_date]],"mmm")</f>
        <v>Oct</v>
      </c>
      <c r="T2030" s="2" t="str">
        <f>IF(Sheet1[[#This Row],[status]]="Active","Active","Inactive")</f>
        <v>Inactive</v>
      </c>
      <c r="U2030" s="6">
        <f>Sheet1[[#This Row],[coverage_amount]]/Sheet1[[#This Row],[annual_premium]]</f>
        <v>43.011678895322902</v>
      </c>
    </row>
    <row r="2031" spans="1:21" x14ac:dyDescent="0.3">
      <c r="A2031" s="2" t="s">
        <v>3692</v>
      </c>
      <c r="B2031" s="2" t="s">
        <v>160</v>
      </c>
      <c r="C2031" s="2" t="s">
        <v>11</v>
      </c>
      <c r="D2031" s="51">
        <v>341445.45</v>
      </c>
      <c r="E2031" s="51">
        <v>22553.38</v>
      </c>
      <c r="F2031" s="1">
        <v>44755</v>
      </c>
      <c r="G2031" s="1">
        <v>45797</v>
      </c>
      <c r="H2031" s="2" t="s">
        <v>726</v>
      </c>
      <c r="I2031" s="2" t="s">
        <v>29</v>
      </c>
      <c r="J2031">
        <f>Sheet1[[#This Row],[policy_end_date]]-Sheet1[[#This Row],[policy_start_date]]</f>
        <v>1042</v>
      </c>
      <c r="K2031" s="5">
        <f>(Sheet1[[#This Row],[policy_end_date]]-Sheet1[[#This Row],[policy_start_date]])/365</f>
        <v>2.8547945205479452</v>
      </c>
      <c r="L2031" s="2" t="str">
        <f>IF(Sheet1[[#This Row],[coverage_amount]]&lt;300000,"Low",IF(Sheet1[[#This Row],[coverage_amount]]&lt;700000,"Medium","High"))</f>
        <v>Medium</v>
      </c>
      <c r="M2031" s="2" t="str">
        <f>IF(Sheet1[[#This Row],[annual_premium]]&lt;15000,"Low",IF(Sheet1[[#This Row],[annual_premium]]&lt;35000,"Medium","High"))</f>
        <v>Medium</v>
      </c>
      <c r="N2031" s="2">
        <f>YEAR(Sheet1[[#This Row],[policy_start_date]])</f>
        <v>2022</v>
      </c>
      <c r="O2031" s="2" t="str">
        <f>TEXT(Sheet1[[#This Row],[policy_start_date]],"mmm")</f>
        <v>Jul</v>
      </c>
      <c r="P2031" s="2" t="str">
        <f>"Q"&amp;ROUNDUP(MONTH(Sheet1[[#This Row],[policy_start_date]])/3,0)</f>
        <v>Q3</v>
      </c>
      <c r="Q2031" s="2">
        <f ca="1">DATEDIF(Sheet1[[#This Row],[policy_start_date]],TODAY(),"D")</f>
        <v>1477</v>
      </c>
      <c r="R2031" s="2">
        <f>YEAR(Sheet1[[#This Row],[policy_end_date]])</f>
        <v>2025</v>
      </c>
      <c r="S2031" s="2" t="str">
        <f>TEXT(Sheet1[[#This Row],[policy_end_date]],"mmm")</f>
        <v>May</v>
      </c>
      <c r="T2031" s="2" t="str">
        <f>IF(Sheet1[[#This Row],[status]]="Active","Active","Inactive")</f>
        <v>Inactive</v>
      </c>
      <c r="U2031" s="6">
        <f>Sheet1[[#This Row],[coverage_amount]]/Sheet1[[#This Row],[annual_premium]]</f>
        <v>15.139435862828543</v>
      </c>
    </row>
    <row r="2032" spans="1:21" x14ac:dyDescent="0.3">
      <c r="A2032" s="2" t="s">
        <v>3693</v>
      </c>
      <c r="B2032" s="2" t="s">
        <v>1121</v>
      </c>
      <c r="C2032" s="2" t="s">
        <v>27</v>
      </c>
      <c r="D2032" s="51">
        <v>686604.36</v>
      </c>
      <c r="E2032" s="51">
        <v>8263.61</v>
      </c>
      <c r="F2032" s="1">
        <v>45301</v>
      </c>
      <c r="G2032" s="1">
        <v>45808</v>
      </c>
      <c r="H2032" s="2" t="s">
        <v>1771</v>
      </c>
      <c r="I2032" s="2" t="s">
        <v>29</v>
      </c>
      <c r="J2032">
        <f>Sheet1[[#This Row],[policy_end_date]]-Sheet1[[#This Row],[policy_start_date]]</f>
        <v>507</v>
      </c>
      <c r="K2032" s="5">
        <f>(Sheet1[[#This Row],[policy_end_date]]-Sheet1[[#This Row],[policy_start_date]])/365</f>
        <v>1.3890410958904109</v>
      </c>
      <c r="L2032" s="2" t="str">
        <f>IF(Sheet1[[#This Row],[coverage_amount]]&lt;300000,"Low",IF(Sheet1[[#This Row],[coverage_amount]]&lt;700000,"Medium","High"))</f>
        <v>Medium</v>
      </c>
      <c r="M2032" s="2" t="str">
        <f>IF(Sheet1[[#This Row],[annual_premium]]&lt;15000,"Low",IF(Sheet1[[#This Row],[annual_premium]]&lt;35000,"Medium","High"))</f>
        <v>Low</v>
      </c>
      <c r="N2032" s="2">
        <f>YEAR(Sheet1[[#This Row],[policy_start_date]])</f>
        <v>2024</v>
      </c>
      <c r="O2032" s="2" t="str">
        <f>TEXT(Sheet1[[#This Row],[policy_start_date]],"mmm")</f>
        <v>Jan</v>
      </c>
      <c r="P2032" s="2" t="str">
        <f>"Q"&amp;ROUNDUP(MONTH(Sheet1[[#This Row],[policy_start_date]])/3,0)</f>
        <v>Q1</v>
      </c>
      <c r="Q2032" s="2">
        <f ca="1">DATEDIF(Sheet1[[#This Row],[policy_start_date]],TODAY(),"D")</f>
        <v>931</v>
      </c>
      <c r="R2032" s="2">
        <f>YEAR(Sheet1[[#This Row],[policy_end_date]])</f>
        <v>2025</v>
      </c>
      <c r="S2032" s="2" t="str">
        <f>TEXT(Sheet1[[#This Row],[policy_end_date]],"mmm")</f>
        <v>May</v>
      </c>
      <c r="T2032" s="2" t="str">
        <f>IF(Sheet1[[#This Row],[status]]="Active","Active","Inactive")</f>
        <v>Inactive</v>
      </c>
      <c r="U2032" s="6">
        <f>Sheet1[[#This Row],[coverage_amount]]/Sheet1[[#This Row],[annual_premium]]</f>
        <v>83.087701379905383</v>
      </c>
    </row>
    <row r="2033" spans="1:21" x14ac:dyDescent="0.3">
      <c r="A2033" s="2" t="s">
        <v>3694</v>
      </c>
      <c r="B2033" s="2" t="s">
        <v>2170</v>
      </c>
      <c r="C2033" s="2" t="s">
        <v>35</v>
      </c>
      <c r="D2033" s="51">
        <v>264095.57</v>
      </c>
      <c r="E2033" s="51">
        <v>33682.519999999997</v>
      </c>
      <c r="F2033" s="1">
        <v>44792</v>
      </c>
      <c r="G2033" s="1">
        <v>45330</v>
      </c>
      <c r="H2033" s="2" t="s">
        <v>332</v>
      </c>
      <c r="I2033" s="2" t="s">
        <v>13</v>
      </c>
      <c r="J2033">
        <f>Sheet1[[#This Row],[policy_end_date]]-Sheet1[[#This Row],[policy_start_date]]</f>
        <v>538</v>
      </c>
      <c r="K2033" s="5">
        <f>(Sheet1[[#This Row],[policy_end_date]]-Sheet1[[#This Row],[policy_start_date]])/365</f>
        <v>1.473972602739726</v>
      </c>
      <c r="L2033" s="2" t="str">
        <f>IF(Sheet1[[#This Row],[coverage_amount]]&lt;300000,"Low",IF(Sheet1[[#This Row],[coverage_amount]]&lt;700000,"Medium","High"))</f>
        <v>Low</v>
      </c>
      <c r="M2033" s="2" t="str">
        <f>IF(Sheet1[[#This Row],[annual_premium]]&lt;15000,"Low",IF(Sheet1[[#This Row],[annual_premium]]&lt;35000,"Medium","High"))</f>
        <v>Medium</v>
      </c>
      <c r="N2033" s="2">
        <f>YEAR(Sheet1[[#This Row],[policy_start_date]])</f>
        <v>2022</v>
      </c>
      <c r="O2033" s="2" t="str">
        <f>TEXT(Sheet1[[#This Row],[policy_start_date]],"mmm")</f>
        <v>Aug</v>
      </c>
      <c r="P2033" s="2" t="str">
        <f>"Q"&amp;ROUNDUP(MONTH(Sheet1[[#This Row],[policy_start_date]])/3,0)</f>
        <v>Q3</v>
      </c>
      <c r="Q2033" s="2">
        <f ca="1">DATEDIF(Sheet1[[#This Row],[policy_start_date]],TODAY(),"D")</f>
        <v>1440</v>
      </c>
      <c r="R2033" s="2">
        <f>YEAR(Sheet1[[#This Row],[policy_end_date]])</f>
        <v>2024</v>
      </c>
      <c r="S2033" s="2" t="str">
        <f>TEXT(Sheet1[[#This Row],[policy_end_date]],"mmm")</f>
        <v>Feb</v>
      </c>
      <c r="T2033" s="2" t="str">
        <f>IF(Sheet1[[#This Row],[status]]="Active","Active","Inactive")</f>
        <v>Active</v>
      </c>
      <c r="U2033" s="6">
        <f>Sheet1[[#This Row],[coverage_amount]]/Sheet1[[#This Row],[annual_premium]]</f>
        <v>7.8407307410490672</v>
      </c>
    </row>
    <row r="2034" spans="1:21" x14ac:dyDescent="0.3">
      <c r="A2034" s="2" t="s">
        <v>3695</v>
      </c>
      <c r="B2034" s="2" t="s">
        <v>3696</v>
      </c>
      <c r="C2034" s="2" t="s">
        <v>39</v>
      </c>
      <c r="D2034" s="51">
        <v>744667.02</v>
      </c>
      <c r="E2034" s="51">
        <v>48133.48</v>
      </c>
      <c r="F2034" s="1">
        <v>44991</v>
      </c>
      <c r="G2034" s="1">
        <v>45829</v>
      </c>
      <c r="H2034" s="2" t="s">
        <v>849</v>
      </c>
      <c r="I2034" s="2" t="s">
        <v>18</v>
      </c>
      <c r="J2034">
        <f>Sheet1[[#This Row],[policy_end_date]]-Sheet1[[#This Row],[policy_start_date]]</f>
        <v>838</v>
      </c>
      <c r="K2034" s="5">
        <f>(Sheet1[[#This Row],[policy_end_date]]-Sheet1[[#This Row],[policy_start_date]])/365</f>
        <v>2.2958904109589042</v>
      </c>
      <c r="L2034" s="2" t="str">
        <f>IF(Sheet1[[#This Row],[coverage_amount]]&lt;300000,"Low",IF(Sheet1[[#This Row],[coverage_amount]]&lt;700000,"Medium","High"))</f>
        <v>High</v>
      </c>
      <c r="M2034" s="2" t="str">
        <f>IF(Sheet1[[#This Row],[annual_premium]]&lt;15000,"Low",IF(Sheet1[[#This Row],[annual_premium]]&lt;35000,"Medium","High"))</f>
        <v>High</v>
      </c>
      <c r="N2034" s="2">
        <f>YEAR(Sheet1[[#This Row],[policy_start_date]])</f>
        <v>2023</v>
      </c>
      <c r="O2034" s="2" t="str">
        <f>TEXT(Sheet1[[#This Row],[policy_start_date]],"mmm")</f>
        <v>Mar</v>
      </c>
      <c r="P2034" s="2" t="str">
        <f>"Q"&amp;ROUNDUP(MONTH(Sheet1[[#This Row],[policy_start_date]])/3,0)</f>
        <v>Q1</v>
      </c>
      <c r="Q2034" s="2">
        <f ca="1">DATEDIF(Sheet1[[#This Row],[policy_start_date]],TODAY(),"D")</f>
        <v>1241</v>
      </c>
      <c r="R2034" s="2">
        <f>YEAR(Sheet1[[#This Row],[policy_end_date]])</f>
        <v>2025</v>
      </c>
      <c r="S2034" s="2" t="str">
        <f>TEXT(Sheet1[[#This Row],[policy_end_date]],"mmm")</f>
        <v>Jun</v>
      </c>
      <c r="T2034" s="2" t="str">
        <f>IF(Sheet1[[#This Row],[status]]="Active","Active","Inactive")</f>
        <v>Inactive</v>
      </c>
      <c r="U2034" s="6">
        <f>Sheet1[[#This Row],[coverage_amount]]/Sheet1[[#This Row],[annual_premium]]</f>
        <v>15.470874326975734</v>
      </c>
    </row>
    <row r="2035" spans="1:21" x14ac:dyDescent="0.3">
      <c r="A2035" s="2" t="s">
        <v>3697</v>
      </c>
      <c r="B2035" s="2" t="s">
        <v>3698</v>
      </c>
      <c r="C2035" s="2" t="s">
        <v>39</v>
      </c>
      <c r="D2035" s="51">
        <v>703196.86</v>
      </c>
      <c r="E2035" s="51">
        <v>4525.28</v>
      </c>
      <c r="F2035" s="1">
        <v>45211</v>
      </c>
      <c r="G2035" s="1">
        <v>45581</v>
      </c>
      <c r="H2035" s="2" t="s">
        <v>128</v>
      </c>
      <c r="I2035" s="2" t="s">
        <v>29</v>
      </c>
      <c r="J2035">
        <f>Sheet1[[#This Row],[policy_end_date]]-Sheet1[[#This Row],[policy_start_date]]</f>
        <v>370</v>
      </c>
      <c r="K2035" s="5">
        <f>(Sheet1[[#This Row],[policy_end_date]]-Sheet1[[#This Row],[policy_start_date]])/365</f>
        <v>1.0136986301369864</v>
      </c>
      <c r="L2035" s="2" t="str">
        <f>IF(Sheet1[[#This Row],[coverage_amount]]&lt;300000,"Low",IF(Sheet1[[#This Row],[coverage_amount]]&lt;700000,"Medium","High"))</f>
        <v>High</v>
      </c>
      <c r="M2035" s="2" t="str">
        <f>IF(Sheet1[[#This Row],[annual_premium]]&lt;15000,"Low",IF(Sheet1[[#This Row],[annual_premium]]&lt;35000,"Medium","High"))</f>
        <v>Low</v>
      </c>
      <c r="N2035" s="2">
        <f>YEAR(Sheet1[[#This Row],[policy_start_date]])</f>
        <v>2023</v>
      </c>
      <c r="O2035" s="2" t="str">
        <f>TEXT(Sheet1[[#This Row],[policy_start_date]],"mmm")</f>
        <v>Oct</v>
      </c>
      <c r="P2035" s="2" t="str">
        <f>"Q"&amp;ROUNDUP(MONTH(Sheet1[[#This Row],[policy_start_date]])/3,0)</f>
        <v>Q4</v>
      </c>
      <c r="Q2035" s="2">
        <f ca="1">DATEDIF(Sheet1[[#This Row],[policy_start_date]],TODAY(),"D")</f>
        <v>1021</v>
      </c>
      <c r="R2035" s="2">
        <f>YEAR(Sheet1[[#This Row],[policy_end_date]])</f>
        <v>2024</v>
      </c>
      <c r="S2035" s="2" t="str">
        <f>TEXT(Sheet1[[#This Row],[policy_end_date]],"mmm")</f>
        <v>Oct</v>
      </c>
      <c r="T2035" s="2" t="str">
        <f>IF(Sheet1[[#This Row],[status]]="Active","Active","Inactive")</f>
        <v>Inactive</v>
      </c>
      <c r="U2035" s="6">
        <f>Sheet1[[#This Row],[coverage_amount]]/Sheet1[[#This Row],[annual_premium]]</f>
        <v>155.39300551568081</v>
      </c>
    </row>
    <row r="2036" spans="1:21" x14ac:dyDescent="0.3">
      <c r="A2036" s="2" t="s">
        <v>3699</v>
      </c>
      <c r="B2036" s="2" t="s">
        <v>895</v>
      </c>
      <c r="C2036" s="2" t="s">
        <v>27</v>
      </c>
      <c r="D2036" s="51">
        <v>461846.38</v>
      </c>
      <c r="E2036" s="51">
        <v>29118.99</v>
      </c>
      <c r="F2036" s="1">
        <v>45459</v>
      </c>
      <c r="G2036" s="1">
        <v>45598</v>
      </c>
      <c r="H2036" s="2" t="s">
        <v>1991</v>
      </c>
      <c r="I2036" s="2" t="s">
        <v>29</v>
      </c>
      <c r="J2036">
        <f>Sheet1[[#This Row],[policy_end_date]]-Sheet1[[#This Row],[policy_start_date]]</f>
        <v>139</v>
      </c>
      <c r="K2036" s="5">
        <f>(Sheet1[[#This Row],[policy_end_date]]-Sheet1[[#This Row],[policy_start_date]])/365</f>
        <v>0.38082191780821917</v>
      </c>
      <c r="L2036" s="2" t="str">
        <f>IF(Sheet1[[#This Row],[coverage_amount]]&lt;300000,"Low",IF(Sheet1[[#This Row],[coverage_amount]]&lt;700000,"Medium","High"))</f>
        <v>Medium</v>
      </c>
      <c r="M2036" s="2" t="str">
        <f>IF(Sheet1[[#This Row],[annual_premium]]&lt;15000,"Low",IF(Sheet1[[#This Row],[annual_premium]]&lt;35000,"Medium","High"))</f>
        <v>Medium</v>
      </c>
      <c r="N2036" s="2">
        <f>YEAR(Sheet1[[#This Row],[policy_start_date]])</f>
        <v>2024</v>
      </c>
      <c r="O2036" s="2" t="str">
        <f>TEXT(Sheet1[[#This Row],[policy_start_date]],"mmm")</f>
        <v>Jun</v>
      </c>
      <c r="P2036" s="2" t="str">
        <f>"Q"&amp;ROUNDUP(MONTH(Sheet1[[#This Row],[policy_start_date]])/3,0)</f>
        <v>Q2</v>
      </c>
      <c r="Q2036" s="2">
        <f ca="1">DATEDIF(Sheet1[[#This Row],[policy_start_date]],TODAY(),"D")</f>
        <v>773</v>
      </c>
      <c r="R2036" s="2">
        <f>YEAR(Sheet1[[#This Row],[policy_end_date]])</f>
        <v>2024</v>
      </c>
      <c r="S2036" s="2" t="str">
        <f>TEXT(Sheet1[[#This Row],[policy_end_date]],"mmm")</f>
        <v>Nov</v>
      </c>
      <c r="T2036" s="2" t="str">
        <f>IF(Sheet1[[#This Row],[status]]="Active","Active","Inactive")</f>
        <v>Inactive</v>
      </c>
      <c r="U2036" s="6">
        <f>Sheet1[[#This Row],[coverage_amount]]/Sheet1[[#This Row],[annual_premium]]</f>
        <v>15.860659315450157</v>
      </c>
    </row>
    <row r="2037" spans="1:21" x14ac:dyDescent="0.3">
      <c r="A2037" s="2" t="s">
        <v>3700</v>
      </c>
      <c r="B2037" s="2" t="s">
        <v>2386</v>
      </c>
      <c r="C2037" s="2" t="s">
        <v>35</v>
      </c>
      <c r="D2037" s="51">
        <v>322653.38</v>
      </c>
      <c r="E2037" s="51">
        <v>40671.4</v>
      </c>
      <c r="F2037" s="1">
        <v>44713</v>
      </c>
      <c r="G2037" s="1">
        <v>45601</v>
      </c>
      <c r="H2037" s="2" t="s">
        <v>405</v>
      </c>
      <c r="I2037" s="2" t="s">
        <v>13</v>
      </c>
      <c r="J2037">
        <f>Sheet1[[#This Row],[policy_end_date]]-Sheet1[[#This Row],[policy_start_date]]</f>
        <v>888</v>
      </c>
      <c r="K2037" s="5">
        <f>(Sheet1[[#This Row],[policy_end_date]]-Sheet1[[#This Row],[policy_start_date]])/365</f>
        <v>2.4328767123287673</v>
      </c>
      <c r="L2037" s="2" t="str">
        <f>IF(Sheet1[[#This Row],[coverage_amount]]&lt;300000,"Low",IF(Sheet1[[#This Row],[coverage_amount]]&lt;700000,"Medium","High"))</f>
        <v>Medium</v>
      </c>
      <c r="M2037" s="2" t="str">
        <f>IF(Sheet1[[#This Row],[annual_premium]]&lt;15000,"Low",IF(Sheet1[[#This Row],[annual_premium]]&lt;35000,"Medium","High"))</f>
        <v>High</v>
      </c>
      <c r="N2037" s="2">
        <f>YEAR(Sheet1[[#This Row],[policy_start_date]])</f>
        <v>2022</v>
      </c>
      <c r="O2037" s="2" t="str">
        <f>TEXT(Sheet1[[#This Row],[policy_start_date]],"mmm")</f>
        <v>Jun</v>
      </c>
      <c r="P2037" s="2" t="str">
        <f>"Q"&amp;ROUNDUP(MONTH(Sheet1[[#This Row],[policy_start_date]])/3,0)</f>
        <v>Q2</v>
      </c>
      <c r="Q2037" s="2">
        <f ca="1">DATEDIF(Sheet1[[#This Row],[policy_start_date]],TODAY(),"D")</f>
        <v>1519</v>
      </c>
      <c r="R2037" s="2">
        <f>YEAR(Sheet1[[#This Row],[policy_end_date]])</f>
        <v>2024</v>
      </c>
      <c r="S2037" s="2" t="str">
        <f>TEXT(Sheet1[[#This Row],[policy_end_date]],"mmm")</f>
        <v>Nov</v>
      </c>
      <c r="T2037" s="2" t="str">
        <f>IF(Sheet1[[#This Row],[status]]="Active","Active","Inactive")</f>
        <v>Active</v>
      </c>
      <c r="U2037" s="6">
        <f>Sheet1[[#This Row],[coverage_amount]]/Sheet1[[#This Row],[annual_premium]]</f>
        <v>7.9331761385150248</v>
      </c>
    </row>
    <row r="2038" spans="1:21" x14ac:dyDescent="0.3">
      <c r="A2038" s="2" t="s">
        <v>3701</v>
      </c>
      <c r="B2038" s="2" t="s">
        <v>3702</v>
      </c>
      <c r="C2038" s="2" t="s">
        <v>35</v>
      </c>
      <c r="D2038" s="51">
        <v>782612.38</v>
      </c>
      <c r="E2038" s="51">
        <v>3461.05</v>
      </c>
      <c r="F2038" s="1">
        <v>45139</v>
      </c>
      <c r="G2038" s="1">
        <v>45454</v>
      </c>
      <c r="H2038" s="2" t="s">
        <v>605</v>
      </c>
      <c r="I2038" s="2" t="s">
        <v>29</v>
      </c>
      <c r="J2038">
        <f>Sheet1[[#This Row],[policy_end_date]]-Sheet1[[#This Row],[policy_start_date]]</f>
        <v>315</v>
      </c>
      <c r="K2038" s="5">
        <f>(Sheet1[[#This Row],[policy_end_date]]-Sheet1[[#This Row],[policy_start_date]])/365</f>
        <v>0.86301369863013699</v>
      </c>
      <c r="L2038" s="2" t="str">
        <f>IF(Sheet1[[#This Row],[coverage_amount]]&lt;300000,"Low",IF(Sheet1[[#This Row],[coverage_amount]]&lt;700000,"Medium","High"))</f>
        <v>High</v>
      </c>
      <c r="M2038" s="2" t="str">
        <f>IF(Sheet1[[#This Row],[annual_premium]]&lt;15000,"Low",IF(Sheet1[[#This Row],[annual_premium]]&lt;35000,"Medium","High"))</f>
        <v>Low</v>
      </c>
      <c r="N2038" s="2">
        <f>YEAR(Sheet1[[#This Row],[policy_start_date]])</f>
        <v>2023</v>
      </c>
      <c r="O2038" s="2" t="str">
        <f>TEXT(Sheet1[[#This Row],[policy_start_date]],"mmm")</f>
        <v>Aug</v>
      </c>
      <c r="P2038" s="2" t="str">
        <f>"Q"&amp;ROUNDUP(MONTH(Sheet1[[#This Row],[policy_start_date]])/3,0)</f>
        <v>Q3</v>
      </c>
      <c r="Q2038" s="2">
        <f ca="1">DATEDIF(Sheet1[[#This Row],[policy_start_date]],TODAY(),"D")</f>
        <v>1093</v>
      </c>
      <c r="R2038" s="2">
        <f>YEAR(Sheet1[[#This Row],[policy_end_date]])</f>
        <v>2024</v>
      </c>
      <c r="S2038" s="2" t="str">
        <f>TEXT(Sheet1[[#This Row],[policy_end_date]],"mmm")</f>
        <v>Jun</v>
      </c>
      <c r="T2038" s="2" t="str">
        <f>IF(Sheet1[[#This Row],[status]]="Active","Active","Inactive")</f>
        <v>Inactive</v>
      </c>
      <c r="U2038" s="6">
        <f>Sheet1[[#This Row],[coverage_amount]]/Sheet1[[#This Row],[annual_premium]]</f>
        <v>226.1199289233036</v>
      </c>
    </row>
    <row r="2039" spans="1:21" x14ac:dyDescent="0.3">
      <c r="A2039" s="2" t="s">
        <v>3703</v>
      </c>
      <c r="B2039" s="2" t="s">
        <v>3601</v>
      </c>
      <c r="C2039" s="2" t="s">
        <v>27</v>
      </c>
      <c r="D2039" s="51">
        <v>380857.59</v>
      </c>
      <c r="E2039" s="51">
        <v>13465.95</v>
      </c>
      <c r="F2039" s="1">
        <v>44773</v>
      </c>
      <c r="G2039" s="1">
        <v>45265</v>
      </c>
      <c r="H2039" s="2" t="s">
        <v>28</v>
      </c>
      <c r="I2039" s="2" t="s">
        <v>18</v>
      </c>
      <c r="J2039">
        <f>Sheet1[[#This Row],[policy_end_date]]-Sheet1[[#This Row],[policy_start_date]]</f>
        <v>492</v>
      </c>
      <c r="K2039" s="5">
        <f>(Sheet1[[#This Row],[policy_end_date]]-Sheet1[[#This Row],[policy_start_date]])/365</f>
        <v>1.3479452054794521</v>
      </c>
      <c r="L2039" s="2" t="str">
        <f>IF(Sheet1[[#This Row],[coverage_amount]]&lt;300000,"Low",IF(Sheet1[[#This Row],[coverage_amount]]&lt;700000,"Medium","High"))</f>
        <v>Medium</v>
      </c>
      <c r="M2039" s="2" t="str">
        <f>IF(Sheet1[[#This Row],[annual_premium]]&lt;15000,"Low",IF(Sheet1[[#This Row],[annual_premium]]&lt;35000,"Medium","High"))</f>
        <v>Low</v>
      </c>
      <c r="N2039" s="2">
        <f>YEAR(Sheet1[[#This Row],[policy_start_date]])</f>
        <v>2022</v>
      </c>
      <c r="O2039" s="2" t="str">
        <f>TEXT(Sheet1[[#This Row],[policy_start_date]],"mmm")</f>
        <v>Jul</v>
      </c>
      <c r="P2039" s="2" t="str">
        <f>"Q"&amp;ROUNDUP(MONTH(Sheet1[[#This Row],[policy_start_date]])/3,0)</f>
        <v>Q3</v>
      </c>
      <c r="Q2039" s="2">
        <f ca="1">DATEDIF(Sheet1[[#This Row],[policy_start_date]],TODAY(),"D")</f>
        <v>1459</v>
      </c>
      <c r="R2039" s="2">
        <f>YEAR(Sheet1[[#This Row],[policy_end_date]])</f>
        <v>2023</v>
      </c>
      <c r="S2039" s="2" t="str">
        <f>TEXT(Sheet1[[#This Row],[policy_end_date]],"mmm")</f>
        <v>Dec</v>
      </c>
      <c r="T2039" s="2" t="str">
        <f>IF(Sheet1[[#This Row],[status]]="Active","Active","Inactive")</f>
        <v>Inactive</v>
      </c>
      <c r="U2039" s="6">
        <f>Sheet1[[#This Row],[coverage_amount]]/Sheet1[[#This Row],[annual_premium]]</f>
        <v>28.283009368072808</v>
      </c>
    </row>
    <row r="2040" spans="1:21" x14ac:dyDescent="0.3">
      <c r="A2040" s="2" t="s">
        <v>3704</v>
      </c>
      <c r="B2040" s="2" t="s">
        <v>3705</v>
      </c>
      <c r="C2040" s="2" t="s">
        <v>27</v>
      </c>
      <c r="D2040" s="51">
        <v>740630.15</v>
      </c>
      <c r="E2040" s="51">
        <v>31492.17</v>
      </c>
      <c r="F2040" s="1">
        <v>44449</v>
      </c>
      <c r="G2040" s="1">
        <v>45784</v>
      </c>
      <c r="H2040" s="2" t="s">
        <v>2072</v>
      </c>
      <c r="I2040" s="2" t="s">
        <v>18</v>
      </c>
      <c r="J2040">
        <f>Sheet1[[#This Row],[policy_end_date]]-Sheet1[[#This Row],[policy_start_date]]</f>
        <v>1335</v>
      </c>
      <c r="K2040" s="5">
        <f>(Sheet1[[#This Row],[policy_end_date]]-Sheet1[[#This Row],[policy_start_date]])/365</f>
        <v>3.6575342465753424</v>
      </c>
      <c r="L2040" s="2" t="str">
        <f>IF(Sheet1[[#This Row],[coverage_amount]]&lt;300000,"Low",IF(Sheet1[[#This Row],[coverage_amount]]&lt;700000,"Medium","High"))</f>
        <v>High</v>
      </c>
      <c r="M2040" s="2" t="str">
        <f>IF(Sheet1[[#This Row],[annual_premium]]&lt;15000,"Low",IF(Sheet1[[#This Row],[annual_premium]]&lt;35000,"Medium","High"))</f>
        <v>Medium</v>
      </c>
      <c r="N2040" s="2">
        <f>YEAR(Sheet1[[#This Row],[policy_start_date]])</f>
        <v>2021</v>
      </c>
      <c r="O2040" s="2" t="str">
        <f>TEXT(Sheet1[[#This Row],[policy_start_date]],"mmm")</f>
        <v>Sep</v>
      </c>
      <c r="P2040" s="2" t="str">
        <f>"Q"&amp;ROUNDUP(MONTH(Sheet1[[#This Row],[policy_start_date]])/3,0)</f>
        <v>Q3</v>
      </c>
      <c r="Q2040" s="2">
        <f ca="1">DATEDIF(Sheet1[[#This Row],[policy_start_date]],TODAY(),"D")</f>
        <v>1783</v>
      </c>
      <c r="R2040" s="2">
        <f>YEAR(Sheet1[[#This Row],[policy_end_date]])</f>
        <v>2025</v>
      </c>
      <c r="S2040" s="2" t="str">
        <f>TEXT(Sheet1[[#This Row],[policy_end_date]],"mmm")</f>
        <v>May</v>
      </c>
      <c r="T2040" s="2" t="str">
        <f>IF(Sheet1[[#This Row],[status]]="Active","Active","Inactive")</f>
        <v>Inactive</v>
      </c>
      <c r="U2040" s="6">
        <f>Sheet1[[#This Row],[coverage_amount]]/Sheet1[[#This Row],[annual_premium]]</f>
        <v>23.517914135481934</v>
      </c>
    </row>
    <row r="2041" spans="1:21" x14ac:dyDescent="0.3">
      <c r="A2041" s="2" t="s">
        <v>3706</v>
      </c>
      <c r="B2041" s="2" t="s">
        <v>2394</v>
      </c>
      <c r="C2041" s="2" t="s">
        <v>11</v>
      </c>
      <c r="D2041" s="51">
        <v>672487.42</v>
      </c>
      <c r="E2041" s="51">
        <v>5743.42</v>
      </c>
      <c r="F2041" s="1">
        <v>44543</v>
      </c>
      <c r="G2041" s="1">
        <v>44711</v>
      </c>
      <c r="H2041" s="2" t="s">
        <v>435</v>
      </c>
      <c r="I2041" s="2" t="s">
        <v>13</v>
      </c>
      <c r="J2041">
        <f>Sheet1[[#This Row],[policy_end_date]]-Sheet1[[#This Row],[policy_start_date]]</f>
        <v>168</v>
      </c>
      <c r="K2041" s="5">
        <f>(Sheet1[[#This Row],[policy_end_date]]-Sheet1[[#This Row],[policy_start_date]])/365</f>
        <v>0.46027397260273972</v>
      </c>
      <c r="L2041" s="2" t="str">
        <f>IF(Sheet1[[#This Row],[coverage_amount]]&lt;300000,"Low",IF(Sheet1[[#This Row],[coverage_amount]]&lt;700000,"Medium","High"))</f>
        <v>Medium</v>
      </c>
      <c r="M2041" s="2" t="str">
        <f>IF(Sheet1[[#This Row],[annual_premium]]&lt;15000,"Low",IF(Sheet1[[#This Row],[annual_premium]]&lt;35000,"Medium","High"))</f>
        <v>Low</v>
      </c>
      <c r="N2041" s="2">
        <f>YEAR(Sheet1[[#This Row],[policy_start_date]])</f>
        <v>2021</v>
      </c>
      <c r="O2041" s="2" t="str">
        <f>TEXT(Sheet1[[#This Row],[policy_start_date]],"mmm")</f>
        <v>Dec</v>
      </c>
      <c r="P2041" s="2" t="str">
        <f>"Q"&amp;ROUNDUP(MONTH(Sheet1[[#This Row],[policy_start_date]])/3,0)</f>
        <v>Q4</v>
      </c>
      <c r="Q2041" s="2">
        <f ca="1">DATEDIF(Sheet1[[#This Row],[policy_start_date]],TODAY(),"D")</f>
        <v>1689</v>
      </c>
      <c r="R2041" s="2">
        <f>YEAR(Sheet1[[#This Row],[policy_end_date]])</f>
        <v>2022</v>
      </c>
      <c r="S2041" s="2" t="str">
        <f>TEXT(Sheet1[[#This Row],[policy_end_date]],"mmm")</f>
        <v>May</v>
      </c>
      <c r="T2041" s="2" t="str">
        <f>IF(Sheet1[[#This Row],[status]]="Active","Active","Inactive")</f>
        <v>Active</v>
      </c>
      <c r="U2041" s="6">
        <f>Sheet1[[#This Row],[coverage_amount]]/Sheet1[[#This Row],[annual_premium]]</f>
        <v>117.08832368170881</v>
      </c>
    </row>
    <row r="2042" spans="1:21" x14ac:dyDescent="0.3">
      <c r="A2042" s="2" t="s">
        <v>3707</v>
      </c>
      <c r="B2042" s="2" t="s">
        <v>3708</v>
      </c>
      <c r="C2042" s="2" t="s">
        <v>35</v>
      </c>
      <c r="D2042" s="51">
        <v>723441.87</v>
      </c>
      <c r="E2042" s="51">
        <v>47815.519999999997</v>
      </c>
      <c r="F2042" s="1">
        <v>45486</v>
      </c>
      <c r="G2042" s="1">
        <v>45797</v>
      </c>
      <c r="H2042" s="2" t="s">
        <v>205</v>
      </c>
      <c r="I2042" s="2" t="s">
        <v>13</v>
      </c>
      <c r="J2042">
        <f>Sheet1[[#This Row],[policy_end_date]]-Sheet1[[#This Row],[policy_start_date]]</f>
        <v>311</v>
      </c>
      <c r="K2042" s="5">
        <f>(Sheet1[[#This Row],[policy_end_date]]-Sheet1[[#This Row],[policy_start_date]])/365</f>
        <v>0.852054794520548</v>
      </c>
      <c r="L2042" s="2" t="str">
        <f>IF(Sheet1[[#This Row],[coverage_amount]]&lt;300000,"Low",IF(Sheet1[[#This Row],[coverage_amount]]&lt;700000,"Medium","High"))</f>
        <v>High</v>
      </c>
      <c r="M2042" s="2" t="str">
        <f>IF(Sheet1[[#This Row],[annual_premium]]&lt;15000,"Low",IF(Sheet1[[#This Row],[annual_premium]]&lt;35000,"Medium","High"))</f>
        <v>High</v>
      </c>
      <c r="N2042" s="2">
        <f>YEAR(Sheet1[[#This Row],[policy_start_date]])</f>
        <v>2024</v>
      </c>
      <c r="O2042" s="2" t="str">
        <f>TEXT(Sheet1[[#This Row],[policy_start_date]],"mmm")</f>
        <v>Jul</v>
      </c>
      <c r="P2042" s="2" t="str">
        <f>"Q"&amp;ROUNDUP(MONTH(Sheet1[[#This Row],[policy_start_date]])/3,0)</f>
        <v>Q3</v>
      </c>
      <c r="Q2042" s="2">
        <f ca="1">DATEDIF(Sheet1[[#This Row],[policy_start_date]],TODAY(),"D")</f>
        <v>746</v>
      </c>
      <c r="R2042" s="2">
        <f>YEAR(Sheet1[[#This Row],[policy_end_date]])</f>
        <v>2025</v>
      </c>
      <c r="S2042" s="2" t="str">
        <f>TEXT(Sheet1[[#This Row],[policy_end_date]],"mmm")</f>
        <v>May</v>
      </c>
      <c r="T2042" s="2" t="str">
        <f>IF(Sheet1[[#This Row],[status]]="Active","Active","Inactive")</f>
        <v>Active</v>
      </c>
      <c r="U2042" s="6">
        <f>Sheet1[[#This Row],[coverage_amount]]/Sheet1[[#This Row],[annual_premium]]</f>
        <v>15.129854699896603</v>
      </c>
    </row>
    <row r="2043" spans="1:21" x14ac:dyDescent="0.3">
      <c r="A2043" s="2" t="s">
        <v>3709</v>
      </c>
      <c r="B2043" s="2" t="s">
        <v>3710</v>
      </c>
      <c r="C2043" s="2" t="s">
        <v>16</v>
      </c>
      <c r="D2043" s="51">
        <v>195018.47</v>
      </c>
      <c r="E2043" s="51">
        <v>7348.34</v>
      </c>
      <c r="F2043" s="1">
        <v>44254</v>
      </c>
      <c r="G2043" s="1">
        <v>44754</v>
      </c>
      <c r="H2043" s="2" t="s">
        <v>866</v>
      </c>
      <c r="I2043" s="2" t="s">
        <v>29</v>
      </c>
      <c r="J2043">
        <f>Sheet1[[#This Row],[policy_end_date]]-Sheet1[[#This Row],[policy_start_date]]</f>
        <v>500</v>
      </c>
      <c r="K2043" s="5">
        <f>(Sheet1[[#This Row],[policy_end_date]]-Sheet1[[#This Row],[policy_start_date]])/365</f>
        <v>1.3698630136986301</v>
      </c>
      <c r="L2043" s="2" t="str">
        <f>IF(Sheet1[[#This Row],[coverage_amount]]&lt;300000,"Low",IF(Sheet1[[#This Row],[coverage_amount]]&lt;700000,"Medium","High"))</f>
        <v>Low</v>
      </c>
      <c r="M2043" s="2" t="str">
        <f>IF(Sheet1[[#This Row],[annual_premium]]&lt;15000,"Low",IF(Sheet1[[#This Row],[annual_premium]]&lt;35000,"Medium","High"))</f>
        <v>Low</v>
      </c>
      <c r="N2043" s="2">
        <f>YEAR(Sheet1[[#This Row],[policy_start_date]])</f>
        <v>2021</v>
      </c>
      <c r="O2043" s="2" t="str">
        <f>TEXT(Sheet1[[#This Row],[policy_start_date]],"mmm")</f>
        <v>Feb</v>
      </c>
      <c r="P2043" s="2" t="str">
        <f>"Q"&amp;ROUNDUP(MONTH(Sheet1[[#This Row],[policy_start_date]])/3,0)</f>
        <v>Q1</v>
      </c>
      <c r="Q2043" s="2">
        <f ca="1">DATEDIF(Sheet1[[#This Row],[policy_start_date]],TODAY(),"D")</f>
        <v>1978</v>
      </c>
      <c r="R2043" s="2">
        <f>YEAR(Sheet1[[#This Row],[policy_end_date]])</f>
        <v>2022</v>
      </c>
      <c r="S2043" s="2" t="str">
        <f>TEXT(Sheet1[[#This Row],[policy_end_date]],"mmm")</f>
        <v>Jul</v>
      </c>
      <c r="T2043" s="2" t="str">
        <f>IF(Sheet1[[#This Row],[status]]="Active","Active","Inactive")</f>
        <v>Inactive</v>
      </c>
      <c r="U2043" s="6">
        <f>Sheet1[[#This Row],[coverage_amount]]/Sheet1[[#This Row],[annual_premium]]</f>
        <v>26.539119039129925</v>
      </c>
    </row>
    <row r="2044" spans="1:21" x14ac:dyDescent="0.3">
      <c r="A2044" s="2" t="s">
        <v>3711</v>
      </c>
      <c r="B2044" s="2" t="s">
        <v>3712</v>
      </c>
      <c r="C2044" s="2" t="s">
        <v>35</v>
      </c>
      <c r="D2044" s="51">
        <v>167615.73000000001</v>
      </c>
      <c r="E2044" s="51">
        <v>34762.550000000003</v>
      </c>
      <c r="F2044" s="1">
        <v>45129</v>
      </c>
      <c r="G2044" s="1">
        <v>45223</v>
      </c>
      <c r="H2044" s="2" t="s">
        <v>1259</v>
      </c>
      <c r="I2044" s="2" t="s">
        <v>13</v>
      </c>
      <c r="J2044">
        <f>Sheet1[[#This Row],[policy_end_date]]-Sheet1[[#This Row],[policy_start_date]]</f>
        <v>94</v>
      </c>
      <c r="K2044" s="5">
        <f>(Sheet1[[#This Row],[policy_end_date]]-Sheet1[[#This Row],[policy_start_date]])/365</f>
        <v>0.25753424657534246</v>
      </c>
      <c r="L2044" s="2" t="str">
        <f>IF(Sheet1[[#This Row],[coverage_amount]]&lt;300000,"Low",IF(Sheet1[[#This Row],[coverage_amount]]&lt;700000,"Medium","High"))</f>
        <v>Low</v>
      </c>
      <c r="M2044" s="2" t="str">
        <f>IF(Sheet1[[#This Row],[annual_premium]]&lt;15000,"Low",IF(Sheet1[[#This Row],[annual_premium]]&lt;35000,"Medium","High"))</f>
        <v>Medium</v>
      </c>
      <c r="N2044" s="2">
        <f>YEAR(Sheet1[[#This Row],[policy_start_date]])</f>
        <v>2023</v>
      </c>
      <c r="O2044" s="2" t="str">
        <f>TEXT(Sheet1[[#This Row],[policy_start_date]],"mmm")</f>
        <v>Jul</v>
      </c>
      <c r="P2044" s="2" t="str">
        <f>"Q"&amp;ROUNDUP(MONTH(Sheet1[[#This Row],[policy_start_date]])/3,0)</f>
        <v>Q3</v>
      </c>
      <c r="Q2044" s="2">
        <f ca="1">DATEDIF(Sheet1[[#This Row],[policy_start_date]],TODAY(),"D")</f>
        <v>1103</v>
      </c>
      <c r="R2044" s="2">
        <f>YEAR(Sheet1[[#This Row],[policy_end_date]])</f>
        <v>2023</v>
      </c>
      <c r="S2044" s="2" t="str">
        <f>TEXT(Sheet1[[#This Row],[policy_end_date]],"mmm")</f>
        <v>Oct</v>
      </c>
      <c r="T2044" s="2" t="str">
        <f>IF(Sheet1[[#This Row],[status]]="Active","Active","Inactive")</f>
        <v>Active</v>
      </c>
      <c r="U2044" s="6">
        <f>Sheet1[[#This Row],[coverage_amount]]/Sheet1[[#This Row],[annual_premium]]</f>
        <v>4.8217328705747997</v>
      </c>
    </row>
    <row r="2045" spans="1:21" x14ac:dyDescent="0.3">
      <c r="A2045" s="2" t="s">
        <v>3713</v>
      </c>
      <c r="B2045" s="2" t="s">
        <v>3714</v>
      </c>
      <c r="C2045" s="2" t="s">
        <v>39</v>
      </c>
      <c r="D2045" s="51">
        <v>235452.63</v>
      </c>
      <c r="E2045" s="51">
        <v>36541.81</v>
      </c>
      <c r="F2045" s="1">
        <v>44507</v>
      </c>
      <c r="G2045" s="1">
        <v>44950</v>
      </c>
      <c r="H2045" s="2" t="s">
        <v>32</v>
      </c>
      <c r="I2045" s="2" t="s">
        <v>29</v>
      </c>
      <c r="J2045">
        <f>Sheet1[[#This Row],[policy_end_date]]-Sheet1[[#This Row],[policy_start_date]]</f>
        <v>443</v>
      </c>
      <c r="K2045" s="5">
        <f>(Sheet1[[#This Row],[policy_end_date]]-Sheet1[[#This Row],[policy_start_date]])/365</f>
        <v>1.2136986301369863</v>
      </c>
      <c r="L2045" s="2" t="str">
        <f>IF(Sheet1[[#This Row],[coverage_amount]]&lt;300000,"Low",IF(Sheet1[[#This Row],[coverage_amount]]&lt;700000,"Medium","High"))</f>
        <v>Low</v>
      </c>
      <c r="M2045" s="2" t="str">
        <f>IF(Sheet1[[#This Row],[annual_premium]]&lt;15000,"Low",IF(Sheet1[[#This Row],[annual_premium]]&lt;35000,"Medium","High"))</f>
        <v>High</v>
      </c>
      <c r="N2045" s="2">
        <f>YEAR(Sheet1[[#This Row],[policy_start_date]])</f>
        <v>2021</v>
      </c>
      <c r="O2045" s="2" t="str">
        <f>TEXT(Sheet1[[#This Row],[policy_start_date]],"mmm")</f>
        <v>Nov</v>
      </c>
      <c r="P2045" s="2" t="str">
        <f>"Q"&amp;ROUNDUP(MONTH(Sheet1[[#This Row],[policy_start_date]])/3,0)</f>
        <v>Q4</v>
      </c>
      <c r="Q2045" s="2">
        <f ca="1">DATEDIF(Sheet1[[#This Row],[policy_start_date]],TODAY(),"D")</f>
        <v>1725</v>
      </c>
      <c r="R2045" s="2">
        <f>YEAR(Sheet1[[#This Row],[policy_end_date]])</f>
        <v>2023</v>
      </c>
      <c r="S2045" s="2" t="str">
        <f>TEXT(Sheet1[[#This Row],[policy_end_date]],"mmm")</f>
        <v>Jan</v>
      </c>
      <c r="T2045" s="2" t="str">
        <f>IF(Sheet1[[#This Row],[status]]="Active","Active","Inactive")</f>
        <v>Inactive</v>
      </c>
      <c r="U2045" s="6">
        <f>Sheet1[[#This Row],[coverage_amount]]/Sheet1[[#This Row],[annual_premium]]</f>
        <v>6.443376231226642</v>
      </c>
    </row>
    <row r="2046" spans="1:21" x14ac:dyDescent="0.3">
      <c r="A2046" s="2" t="s">
        <v>3715</v>
      </c>
      <c r="B2046" s="2" t="s">
        <v>1860</v>
      </c>
      <c r="C2046" s="2" t="s">
        <v>16</v>
      </c>
      <c r="D2046" s="51">
        <v>806105.01</v>
      </c>
      <c r="E2046" s="51">
        <v>25614.9</v>
      </c>
      <c r="F2046" s="1">
        <v>44135</v>
      </c>
      <c r="G2046" s="1">
        <v>44940</v>
      </c>
      <c r="H2046" s="2" t="s">
        <v>55</v>
      </c>
      <c r="I2046" s="2" t="s">
        <v>18</v>
      </c>
      <c r="J2046">
        <f>Sheet1[[#This Row],[policy_end_date]]-Sheet1[[#This Row],[policy_start_date]]</f>
        <v>805</v>
      </c>
      <c r="K2046" s="5">
        <f>(Sheet1[[#This Row],[policy_end_date]]-Sheet1[[#This Row],[policy_start_date]])/365</f>
        <v>2.2054794520547945</v>
      </c>
      <c r="L2046" s="2" t="str">
        <f>IF(Sheet1[[#This Row],[coverage_amount]]&lt;300000,"Low",IF(Sheet1[[#This Row],[coverage_amount]]&lt;700000,"Medium","High"))</f>
        <v>High</v>
      </c>
      <c r="M2046" s="2" t="str">
        <f>IF(Sheet1[[#This Row],[annual_premium]]&lt;15000,"Low",IF(Sheet1[[#This Row],[annual_premium]]&lt;35000,"Medium","High"))</f>
        <v>Medium</v>
      </c>
      <c r="N2046" s="2">
        <f>YEAR(Sheet1[[#This Row],[policy_start_date]])</f>
        <v>2020</v>
      </c>
      <c r="O2046" s="2" t="str">
        <f>TEXT(Sheet1[[#This Row],[policy_start_date]],"mmm")</f>
        <v>Oct</v>
      </c>
      <c r="P2046" s="2" t="str">
        <f>"Q"&amp;ROUNDUP(MONTH(Sheet1[[#This Row],[policy_start_date]])/3,0)</f>
        <v>Q4</v>
      </c>
      <c r="Q2046" s="2">
        <f ca="1">DATEDIF(Sheet1[[#This Row],[policy_start_date]],TODAY(),"D")</f>
        <v>2097</v>
      </c>
      <c r="R2046" s="2">
        <f>YEAR(Sheet1[[#This Row],[policy_end_date]])</f>
        <v>2023</v>
      </c>
      <c r="S2046" s="2" t="str">
        <f>TEXT(Sheet1[[#This Row],[policy_end_date]],"mmm")</f>
        <v>Jan</v>
      </c>
      <c r="T2046" s="2" t="str">
        <f>IF(Sheet1[[#This Row],[status]]="Active","Active","Inactive")</f>
        <v>Inactive</v>
      </c>
      <c r="U2046" s="6">
        <f>Sheet1[[#This Row],[coverage_amount]]/Sheet1[[#This Row],[annual_premium]]</f>
        <v>31.470160336366721</v>
      </c>
    </row>
    <row r="2047" spans="1:21" x14ac:dyDescent="0.3">
      <c r="A2047" s="2" t="s">
        <v>3716</v>
      </c>
      <c r="B2047" s="2" t="s">
        <v>3717</v>
      </c>
      <c r="C2047" s="2" t="s">
        <v>16</v>
      </c>
      <c r="D2047" s="51">
        <v>961576.63</v>
      </c>
      <c r="E2047" s="51">
        <v>21265.74</v>
      </c>
      <c r="F2047" s="1">
        <v>44806</v>
      </c>
      <c r="G2047" s="1">
        <v>45395</v>
      </c>
      <c r="H2047" s="2" t="s">
        <v>988</v>
      </c>
      <c r="I2047" s="2" t="s">
        <v>13</v>
      </c>
      <c r="J2047">
        <f>Sheet1[[#This Row],[policy_end_date]]-Sheet1[[#This Row],[policy_start_date]]</f>
        <v>589</v>
      </c>
      <c r="K2047" s="5">
        <f>(Sheet1[[#This Row],[policy_end_date]]-Sheet1[[#This Row],[policy_start_date]])/365</f>
        <v>1.6136986301369862</v>
      </c>
      <c r="L2047" s="2" t="str">
        <f>IF(Sheet1[[#This Row],[coverage_amount]]&lt;300000,"Low",IF(Sheet1[[#This Row],[coverage_amount]]&lt;700000,"Medium","High"))</f>
        <v>High</v>
      </c>
      <c r="M2047" s="2" t="str">
        <f>IF(Sheet1[[#This Row],[annual_premium]]&lt;15000,"Low",IF(Sheet1[[#This Row],[annual_premium]]&lt;35000,"Medium","High"))</f>
        <v>Medium</v>
      </c>
      <c r="N2047" s="2">
        <f>YEAR(Sheet1[[#This Row],[policy_start_date]])</f>
        <v>2022</v>
      </c>
      <c r="O2047" s="2" t="str">
        <f>TEXT(Sheet1[[#This Row],[policy_start_date]],"mmm")</f>
        <v>Sep</v>
      </c>
      <c r="P2047" s="2" t="str">
        <f>"Q"&amp;ROUNDUP(MONTH(Sheet1[[#This Row],[policy_start_date]])/3,0)</f>
        <v>Q3</v>
      </c>
      <c r="Q2047" s="2">
        <f ca="1">DATEDIF(Sheet1[[#This Row],[policy_start_date]],TODAY(),"D")</f>
        <v>1426</v>
      </c>
      <c r="R2047" s="2">
        <f>YEAR(Sheet1[[#This Row],[policy_end_date]])</f>
        <v>2024</v>
      </c>
      <c r="S2047" s="2" t="str">
        <f>TEXT(Sheet1[[#This Row],[policy_end_date]],"mmm")</f>
        <v>Apr</v>
      </c>
      <c r="T2047" s="2" t="str">
        <f>IF(Sheet1[[#This Row],[status]]="Active","Active","Inactive")</f>
        <v>Active</v>
      </c>
      <c r="U2047" s="6">
        <f>Sheet1[[#This Row],[coverage_amount]]/Sheet1[[#This Row],[annual_premium]]</f>
        <v>45.217172315658893</v>
      </c>
    </row>
    <row r="2048" spans="1:21" x14ac:dyDescent="0.3">
      <c r="A2048" s="2" t="s">
        <v>3718</v>
      </c>
      <c r="B2048" s="2" t="s">
        <v>2547</v>
      </c>
      <c r="C2048" s="2" t="s">
        <v>11</v>
      </c>
      <c r="D2048" s="51">
        <v>247007.26</v>
      </c>
      <c r="E2048" s="51">
        <v>34589.08</v>
      </c>
      <c r="F2048" s="1">
        <v>45112</v>
      </c>
      <c r="G2048" s="1">
        <v>45252</v>
      </c>
      <c r="H2048" s="2" t="s">
        <v>581</v>
      </c>
      <c r="I2048" s="2" t="s">
        <v>18</v>
      </c>
      <c r="J2048">
        <f>Sheet1[[#This Row],[policy_end_date]]-Sheet1[[#This Row],[policy_start_date]]</f>
        <v>140</v>
      </c>
      <c r="K2048" s="5">
        <f>(Sheet1[[#This Row],[policy_end_date]]-Sheet1[[#This Row],[policy_start_date]])/365</f>
        <v>0.38356164383561642</v>
      </c>
      <c r="L2048" s="2" t="str">
        <f>IF(Sheet1[[#This Row],[coverage_amount]]&lt;300000,"Low",IF(Sheet1[[#This Row],[coverage_amount]]&lt;700000,"Medium","High"))</f>
        <v>Low</v>
      </c>
      <c r="M2048" s="2" t="str">
        <f>IF(Sheet1[[#This Row],[annual_premium]]&lt;15000,"Low",IF(Sheet1[[#This Row],[annual_premium]]&lt;35000,"Medium","High"))</f>
        <v>Medium</v>
      </c>
      <c r="N2048" s="2">
        <f>YEAR(Sheet1[[#This Row],[policy_start_date]])</f>
        <v>2023</v>
      </c>
      <c r="O2048" s="2" t="str">
        <f>TEXT(Sheet1[[#This Row],[policy_start_date]],"mmm")</f>
        <v>Jul</v>
      </c>
      <c r="P2048" s="2" t="str">
        <f>"Q"&amp;ROUNDUP(MONTH(Sheet1[[#This Row],[policy_start_date]])/3,0)</f>
        <v>Q3</v>
      </c>
      <c r="Q2048" s="2">
        <f ca="1">DATEDIF(Sheet1[[#This Row],[policy_start_date]],TODAY(),"D")</f>
        <v>1120</v>
      </c>
      <c r="R2048" s="2">
        <f>YEAR(Sheet1[[#This Row],[policy_end_date]])</f>
        <v>2023</v>
      </c>
      <c r="S2048" s="2" t="str">
        <f>TEXT(Sheet1[[#This Row],[policy_end_date]],"mmm")</f>
        <v>Nov</v>
      </c>
      <c r="T2048" s="2" t="str">
        <f>IF(Sheet1[[#This Row],[status]]="Active","Active","Inactive")</f>
        <v>Inactive</v>
      </c>
      <c r="U2048" s="6">
        <f>Sheet1[[#This Row],[coverage_amount]]/Sheet1[[#This Row],[annual_premium]]</f>
        <v>7.1411919600058749</v>
      </c>
    </row>
    <row r="2049" spans="1:21" x14ac:dyDescent="0.3">
      <c r="A2049" s="2" t="s">
        <v>3719</v>
      </c>
      <c r="B2049" s="2" t="s">
        <v>3720</v>
      </c>
      <c r="C2049" s="2" t="s">
        <v>16</v>
      </c>
      <c r="D2049" s="51">
        <v>438932.76</v>
      </c>
      <c r="E2049" s="51">
        <v>28863.79</v>
      </c>
      <c r="F2049" s="1">
        <v>45442</v>
      </c>
      <c r="G2049" s="1">
        <v>45509</v>
      </c>
      <c r="H2049" s="2" t="s">
        <v>1579</v>
      </c>
      <c r="I2049" s="2" t="s">
        <v>29</v>
      </c>
      <c r="J2049">
        <f>Sheet1[[#This Row],[policy_end_date]]-Sheet1[[#This Row],[policy_start_date]]</f>
        <v>67</v>
      </c>
      <c r="K2049" s="5">
        <f>(Sheet1[[#This Row],[policy_end_date]]-Sheet1[[#This Row],[policy_start_date]])/365</f>
        <v>0.18356164383561643</v>
      </c>
      <c r="L2049" s="2" t="str">
        <f>IF(Sheet1[[#This Row],[coverage_amount]]&lt;300000,"Low",IF(Sheet1[[#This Row],[coverage_amount]]&lt;700000,"Medium","High"))</f>
        <v>Medium</v>
      </c>
      <c r="M2049" s="2" t="str">
        <f>IF(Sheet1[[#This Row],[annual_premium]]&lt;15000,"Low",IF(Sheet1[[#This Row],[annual_premium]]&lt;35000,"Medium","High"))</f>
        <v>Medium</v>
      </c>
      <c r="N2049" s="2">
        <f>YEAR(Sheet1[[#This Row],[policy_start_date]])</f>
        <v>2024</v>
      </c>
      <c r="O2049" s="2" t="str">
        <f>TEXT(Sheet1[[#This Row],[policy_start_date]],"mmm")</f>
        <v>May</v>
      </c>
      <c r="P2049" s="2" t="str">
        <f>"Q"&amp;ROUNDUP(MONTH(Sheet1[[#This Row],[policy_start_date]])/3,0)</f>
        <v>Q2</v>
      </c>
      <c r="Q2049" s="2">
        <f ca="1">DATEDIF(Sheet1[[#This Row],[policy_start_date]],TODAY(),"D")</f>
        <v>790</v>
      </c>
      <c r="R2049" s="2">
        <f>YEAR(Sheet1[[#This Row],[policy_end_date]])</f>
        <v>2024</v>
      </c>
      <c r="S2049" s="2" t="str">
        <f>TEXT(Sheet1[[#This Row],[policy_end_date]],"mmm")</f>
        <v>Aug</v>
      </c>
      <c r="T2049" s="2" t="str">
        <f>IF(Sheet1[[#This Row],[status]]="Active","Active","Inactive")</f>
        <v>Inactive</v>
      </c>
      <c r="U2049" s="6">
        <f>Sheet1[[#This Row],[coverage_amount]]/Sheet1[[#This Row],[annual_premium]]</f>
        <v>15.20703829954417</v>
      </c>
    </row>
    <row r="2050" spans="1:21" x14ac:dyDescent="0.3">
      <c r="A2050" s="2" t="s">
        <v>3721</v>
      </c>
      <c r="B2050" s="2" t="s">
        <v>3722</v>
      </c>
      <c r="C2050" s="2" t="s">
        <v>27</v>
      </c>
      <c r="D2050" s="51">
        <v>255747.01</v>
      </c>
      <c r="E2050" s="51">
        <v>32308.76</v>
      </c>
      <c r="F2050" s="1">
        <v>45479</v>
      </c>
      <c r="G2050" s="1">
        <v>45648</v>
      </c>
      <c r="H2050" s="2" t="s">
        <v>2084</v>
      </c>
      <c r="I2050" s="2" t="s">
        <v>29</v>
      </c>
      <c r="J2050">
        <f>Sheet1[[#This Row],[policy_end_date]]-Sheet1[[#This Row],[policy_start_date]]</f>
        <v>169</v>
      </c>
      <c r="K2050" s="5">
        <f>(Sheet1[[#This Row],[policy_end_date]]-Sheet1[[#This Row],[policy_start_date]])/365</f>
        <v>0.46301369863013697</v>
      </c>
      <c r="L2050" s="2" t="str">
        <f>IF(Sheet1[[#This Row],[coverage_amount]]&lt;300000,"Low",IF(Sheet1[[#This Row],[coverage_amount]]&lt;700000,"Medium","High"))</f>
        <v>Low</v>
      </c>
      <c r="M2050" s="2" t="str">
        <f>IF(Sheet1[[#This Row],[annual_premium]]&lt;15000,"Low",IF(Sheet1[[#This Row],[annual_premium]]&lt;35000,"Medium","High"))</f>
        <v>Medium</v>
      </c>
      <c r="N2050" s="2">
        <f>YEAR(Sheet1[[#This Row],[policy_start_date]])</f>
        <v>2024</v>
      </c>
      <c r="O2050" s="2" t="str">
        <f>TEXT(Sheet1[[#This Row],[policy_start_date]],"mmm")</f>
        <v>Jul</v>
      </c>
      <c r="P2050" s="2" t="str">
        <f>"Q"&amp;ROUNDUP(MONTH(Sheet1[[#This Row],[policy_start_date]])/3,0)</f>
        <v>Q3</v>
      </c>
      <c r="Q2050" s="2">
        <f ca="1">DATEDIF(Sheet1[[#This Row],[policy_start_date]],TODAY(),"D")</f>
        <v>753</v>
      </c>
      <c r="R2050" s="2">
        <f>YEAR(Sheet1[[#This Row],[policy_end_date]])</f>
        <v>2024</v>
      </c>
      <c r="S2050" s="2" t="str">
        <f>TEXT(Sheet1[[#This Row],[policy_end_date]],"mmm")</f>
        <v>Dec</v>
      </c>
      <c r="T2050" s="2" t="str">
        <f>IF(Sheet1[[#This Row],[status]]="Active","Active","Inactive")</f>
        <v>Inactive</v>
      </c>
      <c r="U2050" s="6">
        <f>Sheet1[[#This Row],[coverage_amount]]/Sheet1[[#This Row],[annual_premium]]</f>
        <v>7.9157172853430469</v>
      </c>
    </row>
    <row r="2051" spans="1:21" x14ac:dyDescent="0.3">
      <c r="A2051" s="2" t="s">
        <v>3723</v>
      </c>
      <c r="B2051" s="2" t="s">
        <v>1406</v>
      </c>
      <c r="C2051" s="2" t="s">
        <v>11</v>
      </c>
      <c r="D2051" s="51">
        <v>918418.08</v>
      </c>
      <c r="E2051" s="51">
        <v>31575.81</v>
      </c>
      <c r="F2051" s="1">
        <v>44727</v>
      </c>
      <c r="G2051" s="1">
        <v>45158</v>
      </c>
      <c r="H2051" s="2" t="s">
        <v>886</v>
      </c>
      <c r="I2051" s="2" t="s">
        <v>13</v>
      </c>
      <c r="J2051">
        <f>Sheet1[[#This Row],[policy_end_date]]-Sheet1[[#This Row],[policy_start_date]]</f>
        <v>431</v>
      </c>
      <c r="K2051" s="5">
        <f>(Sheet1[[#This Row],[policy_end_date]]-Sheet1[[#This Row],[policy_start_date]])/365</f>
        <v>1.1808219178082191</v>
      </c>
      <c r="L2051" s="2" t="str">
        <f>IF(Sheet1[[#This Row],[coverage_amount]]&lt;300000,"Low",IF(Sheet1[[#This Row],[coverage_amount]]&lt;700000,"Medium","High"))</f>
        <v>High</v>
      </c>
      <c r="M2051" s="2" t="str">
        <f>IF(Sheet1[[#This Row],[annual_premium]]&lt;15000,"Low",IF(Sheet1[[#This Row],[annual_premium]]&lt;35000,"Medium","High"))</f>
        <v>Medium</v>
      </c>
      <c r="N2051" s="2">
        <f>YEAR(Sheet1[[#This Row],[policy_start_date]])</f>
        <v>2022</v>
      </c>
      <c r="O2051" s="2" t="str">
        <f>TEXT(Sheet1[[#This Row],[policy_start_date]],"mmm")</f>
        <v>Jun</v>
      </c>
      <c r="P2051" s="2" t="str">
        <f>"Q"&amp;ROUNDUP(MONTH(Sheet1[[#This Row],[policy_start_date]])/3,0)</f>
        <v>Q2</v>
      </c>
      <c r="Q2051" s="2">
        <f ca="1">DATEDIF(Sheet1[[#This Row],[policy_start_date]],TODAY(),"D")</f>
        <v>1505</v>
      </c>
      <c r="R2051" s="2">
        <f>YEAR(Sheet1[[#This Row],[policy_end_date]])</f>
        <v>2023</v>
      </c>
      <c r="S2051" s="2" t="str">
        <f>TEXT(Sheet1[[#This Row],[policy_end_date]],"mmm")</f>
        <v>Aug</v>
      </c>
      <c r="T2051" s="2" t="str">
        <f>IF(Sheet1[[#This Row],[status]]="Active","Active","Inactive")</f>
        <v>Active</v>
      </c>
      <c r="U2051" s="6">
        <f>Sheet1[[#This Row],[coverage_amount]]/Sheet1[[#This Row],[annual_premium]]</f>
        <v>29.0861289069069</v>
      </c>
    </row>
    <row r="2052" spans="1:21" x14ac:dyDescent="0.3">
      <c r="A2052" s="2" t="s">
        <v>3724</v>
      </c>
      <c r="B2052" s="2" t="s">
        <v>3725</v>
      </c>
      <c r="C2052" s="2" t="s">
        <v>11</v>
      </c>
      <c r="D2052" s="51">
        <v>985908.04</v>
      </c>
      <c r="E2052" s="51">
        <v>29855.14</v>
      </c>
      <c r="F2052" s="1">
        <v>44760</v>
      </c>
      <c r="G2052" s="1">
        <v>45114</v>
      </c>
      <c r="H2052" s="2" t="s">
        <v>886</v>
      </c>
      <c r="I2052" s="2" t="s">
        <v>18</v>
      </c>
      <c r="J2052">
        <f>Sheet1[[#This Row],[policy_end_date]]-Sheet1[[#This Row],[policy_start_date]]</f>
        <v>354</v>
      </c>
      <c r="K2052" s="5">
        <f>(Sheet1[[#This Row],[policy_end_date]]-Sheet1[[#This Row],[policy_start_date]])/365</f>
        <v>0.96986301369863015</v>
      </c>
      <c r="L2052" s="2" t="str">
        <f>IF(Sheet1[[#This Row],[coverage_amount]]&lt;300000,"Low",IF(Sheet1[[#This Row],[coverage_amount]]&lt;700000,"Medium","High"))</f>
        <v>High</v>
      </c>
      <c r="M2052" s="2" t="str">
        <f>IF(Sheet1[[#This Row],[annual_premium]]&lt;15000,"Low",IF(Sheet1[[#This Row],[annual_premium]]&lt;35000,"Medium","High"))</f>
        <v>Medium</v>
      </c>
      <c r="N2052" s="2">
        <f>YEAR(Sheet1[[#This Row],[policy_start_date]])</f>
        <v>2022</v>
      </c>
      <c r="O2052" s="2" t="str">
        <f>TEXT(Sheet1[[#This Row],[policy_start_date]],"mmm")</f>
        <v>Jul</v>
      </c>
      <c r="P2052" s="2" t="str">
        <f>"Q"&amp;ROUNDUP(MONTH(Sheet1[[#This Row],[policy_start_date]])/3,0)</f>
        <v>Q3</v>
      </c>
      <c r="Q2052" s="2">
        <f ca="1">DATEDIF(Sheet1[[#This Row],[policy_start_date]],TODAY(),"D")</f>
        <v>1472</v>
      </c>
      <c r="R2052" s="2">
        <f>YEAR(Sheet1[[#This Row],[policy_end_date]])</f>
        <v>2023</v>
      </c>
      <c r="S2052" s="2" t="str">
        <f>TEXT(Sheet1[[#This Row],[policy_end_date]],"mmm")</f>
        <v>Jul</v>
      </c>
      <c r="T2052" s="2" t="str">
        <f>IF(Sheet1[[#This Row],[status]]="Active","Active","Inactive")</f>
        <v>Inactive</v>
      </c>
      <c r="U2052" s="6">
        <f>Sheet1[[#This Row],[coverage_amount]]/Sheet1[[#This Row],[annual_premium]]</f>
        <v>33.023058675993482</v>
      </c>
    </row>
    <row r="2053" spans="1:21" x14ac:dyDescent="0.3">
      <c r="A2053" s="2" t="s">
        <v>3726</v>
      </c>
      <c r="B2053" s="2" t="s">
        <v>1328</v>
      </c>
      <c r="C2053" s="2" t="s">
        <v>27</v>
      </c>
      <c r="D2053" s="51">
        <v>778788.46</v>
      </c>
      <c r="E2053" s="51">
        <v>26279.19</v>
      </c>
      <c r="F2053" s="1">
        <v>45054</v>
      </c>
      <c r="G2053" s="1">
        <v>45459</v>
      </c>
      <c r="H2053" s="2" t="s">
        <v>2222</v>
      </c>
      <c r="I2053" s="2" t="s">
        <v>18</v>
      </c>
      <c r="J2053">
        <f>Sheet1[[#This Row],[policy_end_date]]-Sheet1[[#This Row],[policy_start_date]]</f>
        <v>405</v>
      </c>
      <c r="K2053" s="5">
        <f>(Sheet1[[#This Row],[policy_end_date]]-Sheet1[[#This Row],[policy_start_date]])/365</f>
        <v>1.1095890410958904</v>
      </c>
      <c r="L2053" s="2" t="str">
        <f>IF(Sheet1[[#This Row],[coverage_amount]]&lt;300000,"Low",IF(Sheet1[[#This Row],[coverage_amount]]&lt;700000,"Medium","High"))</f>
        <v>High</v>
      </c>
      <c r="M2053" s="2" t="str">
        <f>IF(Sheet1[[#This Row],[annual_premium]]&lt;15000,"Low",IF(Sheet1[[#This Row],[annual_premium]]&lt;35000,"Medium","High"))</f>
        <v>Medium</v>
      </c>
      <c r="N2053" s="2">
        <f>YEAR(Sheet1[[#This Row],[policy_start_date]])</f>
        <v>2023</v>
      </c>
      <c r="O2053" s="2" t="str">
        <f>TEXT(Sheet1[[#This Row],[policy_start_date]],"mmm")</f>
        <v>May</v>
      </c>
      <c r="P2053" s="2" t="str">
        <f>"Q"&amp;ROUNDUP(MONTH(Sheet1[[#This Row],[policy_start_date]])/3,0)</f>
        <v>Q2</v>
      </c>
      <c r="Q2053" s="2">
        <f ca="1">DATEDIF(Sheet1[[#This Row],[policy_start_date]],TODAY(),"D")</f>
        <v>1178</v>
      </c>
      <c r="R2053" s="2">
        <f>YEAR(Sheet1[[#This Row],[policy_end_date]])</f>
        <v>2024</v>
      </c>
      <c r="S2053" s="2" t="str">
        <f>TEXT(Sheet1[[#This Row],[policy_end_date]],"mmm")</f>
        <v>Jun</v>
      </c>
      <c r="T2053" s="2" t="str">
        <f>IF(Sheet1[[#This Row],[status]]="Active","Active","Inactive")</f>
        <v>Inactive</v>
      </c>
      <c r="U2053" s="6">
        <f>Sheet1[[#This Row],[coverage_amount]]/Sheet1[[#This Row],[annual_premium]]</f>
        <v>29.635177492152536</v>
      </c>
    </row>
    <row r="2054" spans="1:21" x14ac:dyDescent="0.3">
      <c r="A2054" s="2" t="s">
        <v>3727</v>
      </c>
      <c r="B2054" s="2" t="s">
        <v>3728</v>
      </c>
      <c r="C2054" s="2" t="s">
        <v>11</v>
      </c>
      <c r="D2054" s="51">
        <v>109476.01</v>
      </c>
      <c r="E2054" s="51">
        <v>36040.160000000003</v>
      </c>
      <c r="F2054" s="1">
        <v>45237</v>
      </c>
      <c r="G2054" s="1">
        <v>45686</v>
      </c>
      <c r="H2054" s="2" t="s">
        <v>717</v>
      </c>
      <c r="I2054" s="2" t="s">
        <v>13</v>
      </c>
      <c r="J2054">
        <f>Sheet1[[#This Row],[policy_end_date]]-Sheet1[[#This Row],[policy_start_date]]</f>
        <v>449</v>
      </c>
      <c r="K2054" s="5">
        <f>(Sheet1[[#This Row],[policy_end_date]]-Sheet1[[#This Row],[policy_start_date]])/365</f>
        <v>1.2301369863013698</v>
      </c>
      <c r="L2054" s="2" t="str">
        <f>IF(Sheet1[[#This Row],[coverage_amount]]&lt;300000,"Low",IF(Sheet1[[#This Row],[coverage_amount]]&lt;700000,"Medium","High"))</f>
        <v>Low</v>
      </c>
      <c r="M2054" s="2" t="str">
        <f>IF(Sheet1[[#This Row],[annual_premium]]&lt;15000,"Low",IF(Sheet1[[#This Row],[annual_premium]]&lt;35000,"Medium","High"))</f>
        <v>High</v>
      </c>
      <c r="N2054" s="2">
        <f>YEAR(Sheet1[[#This Row],[policy_start_date]])</f>
        <v>2023</v>
      </c>
      <c r="O2054" s="2" t="str">
        <f>TEXT(Sheet1[[#This Row],[policy_start_date]],"mmm")</f>
        <v>Nov</v>
      </c>
      <c r="P2054" s="2" t="str">
        <f>"Q"&amp;ROUNDUP(MONTH(Sheet1[[#This Row],[policy_start_date]])/3,0)</f>
        <v>Q4</v>
      </c>
      <c r="Q2054" s="2">
        <f ca="1">DATEDIF(Sheet1[[#This Row],[policy_start_date]],TODAY(),"D")</f>
        <v>995</v>
      </c>
      <c r="R2054" s="2">
        <f>YEAR(Sheet1[[#This Row],[policy_end_date]])</f>
        <v>2025</v>
      </c>
      <c r="S2054" s="2" t="str">
        <f>TEXT(Sheet1[[#This Row],[policy_end_date]],"mmm")</f>
        <v>Jan</v>
      </c>
      <c r="T2054" s="2" t="str">
        <f>IF(Sheet1[[#This Row],[status]]="Active","Active","Inactive")</f>
        <v>Active</v>
      </c>
      <c r="U2054" s="6">
        <f>Sheet1[[#This Row],[coverage_amount]]/Sheet1[[#This Row],[annual_premium]]</f>
        <v>3.0376116532224047</v>
      </c>
    </row>
    <row r="2055" spans="1:21" x14ac:dyDescent="0.3">
      <c r="A2055" s="2" t="s">
        <v>3729</v>
      </c>
      <c r="B2055" s="2" t="s">
        <v>3730</v>
      </c>
      <c r="C2055" s="2" t="s">
        <v>27</v>
      </c>
      <c r="D2055" s="51">
        <v>485451.63</v>
      </c>
      <c r="E2055" s="51">
        <v>14960.8</v>
      </c>
      <c r="F2055" s="1">
        <v>45132</v>
      </c>
      <c r="G2055" s="1">
        <v>45231</v>
      </c>
      <c r="H2055" s="2" t="s">
        <v>991</v>
      </c>
      <c r="I2055" s="2" t="s">
        <v>18</v>
      </c>
      <c r="J2055">
        <f>Sheet1[[#This Row],[policy_end_date]]-Sheet1[[#This Row],[policy_start_date]]</f>
        <v>99</v>
      </c>
      <c r="K2055" s="5">
        <f>(Sheet1[[#This Row],[policy_end_date]]-Sheet1[[#This Row],[policy_start_date]])/365</f>
        <v>0.27123287671232876</v>
      </c>
      <c r="L2055" s="2" t="str">
        <f>IF(Sheet1[[#This Row],[coverage_amount]]&lt;300000,"Low",IF(Sheet1[[#This Row],[coverage_amount]]&lt;700000,"Medium","High"))</f>
        <v>Medium</v>
      </c>
      <c r="M2055" s="2" t="str">
        <f>IF(Sheet1[[#This Row],[annual_premium]]&lt;15000,"Low",IF(Sheet1[[#This Row],[annual_premium]]&lt;35000,"Medium","High"))</f>
        <v>Low</v>
      </c>
      <c r="N2055" s="2">
        <f>YEAR(Sheet1[[#This Row],[policy_start_date]])</f>
        <v>2023</v>
      </c>
      <c r="O2055" s="2" t="str">
        <f>TEXT(Sheet1[[#This Row],[policy_start_date]],"mmm")</f>
        <v>Jul</v>
      </c>
      <c r="P2055" s="2" t="str">
        <f>"Q"&amp;ROUNDUP(MONTH(Sheet1[[#This Row],[policy_start_date]])/3,0)</f>
        <v>Q3</v>
      </c>
      <c r="Q2055" s="2">
        <f ca="1">DATEDIF(Sheet1[[#This Row],[policy_start_date]],TODAY(),"D")</f>
        <v>1100</v>
      </c>
      <c r="R2055" s="2">
        <f>YEAR(Sheet1[[#This Row],[policy_end_date]])</f>
        <v>2023</v>
      </c>
      <c r="S2055" s="2" t="str">
        <f>TEXT(Sheet1[[#This Row],[policy_end_date]],"mmm")</f>
        <v>Nov</v>
      </c>
      <c r="T2055" s="2" t="str">
        <f>IF(Sheet1[[#This Row],[status]]="Active","Active","Inactive")</f>
        <v>Inactive</v>
      </c>
      <c r="U2055" s="6">
        <f>Sheet1[[#This Row],[coverage_amount]]/Sheet1[[#This Row],[annual_premium]]</f>
        <v>32.448240067376076</v>
      </c>
    </row>
    <row r="2056" spans="1:21" x14ac:dyDescent="0.3">
      <c r="A2056" s="2" t="s">
        <v>3731</v>
      </c>
      <c r="B2056" s="2" t="s">
        <v>1395</v>
      </c>
      <c r="C2056" s="2" t="s">
        <v>27</v>
      </c>
      <c r="D2056" s="51">
        <v>952825.24</v>
      </c>
      <c r="E2056" s="51">
        <v>33396.49</v>
      </c>
      <c r="F2056" s="1">
        <v>44224</v>
      </c>
      <c r="G2056" s="1">
        <v>45300</v>
      </c>
      <c r="H2056" s="2" t="s">
        <v>3342</v>
      </c>
      <c r="I2056" s="2" t="s">
        <v>18</v>
      </c>
      <c r="J2056">
        <f>Sheet1[[#This Row],[policy_end_date]]-Sheet1[[#This Row],[policy_start_date]]</f>
        <v>1076</v>
      </c>
      <c r="K2056" s="5">
        <f>(Sheet1[[#This Row],[policy_end_date]]-Sheet1[[#This Row],[policy_start_date]])/365</f>
        <v>2.9479452054794519</v>
      </c>
      <c r="L2056" s="2" t="str">
        <f>IF(Sheet1[[#This Row],[coverage_amount]]&lt;300000,"Low",IF(Sheet1[[#This Row],[coverage_amount]]&lt;700000,"Medium","High"))</f>
        <v>High</v>
      </c>
      <c r="M2056" s="2" t="str">
        <f>IF(Sheet1[[#This Row],[annual_premium]]&lt;15000,"Low",IF(Sheet1[[#This Row],[annual_premium]]&lt;35000,"Medium","High"))</f>
        <v>Medium</v>
      </c>
      <c r="N2056" s="2">
        <f>YEAR(Sheet1[[#This Row],[policy_start_date]])</f>
        <v>2021</v>
      </c>
      <c r="O2056" s="2" t="str">
        <f>TEXT(Sheet1[[#This Row],[policy_start_date]],"mmm")</f>
        <v>Jan</v>
      </c>
      <c r="P2056" s="2" t="str">
        <f>"Q"&amp;ROUNDUP(MONTH(Sheet1[[#This Row],[policy_start_date]])/3,0)</f>
        <v>Q1</v>
      </c>
      <c r="Q2056" s="2">
        <f ca="1">DATEDIF(Sheet1[[#This Row],[policy_start_date]],TODAY(),"D")</f>
        <v>2008</v>
      </c>
      <c r="R2056" s="2">
        <f>YEAR(Sheet1[[#This Row],[policy_end_date]])</f>
        <v>2024</v>
      </c>
      <c r="S2056" s="2" t="str">
        <f>TEXT(Sheet1[[#This Row],[policy_end_date]],"mmm")</f>
        <v>Jan</v>
      </c>
      <c r="T2056" s="2" t="str">
        <f>IF(Sheet1[[#This Row],[status]]="Active","Active","Inactive")</f>
        <v>Inactive</v>
      </c>
      <c r="U2056" s="6">
        <f>Sheet1[[#This Row],[coverage_amount]]/Sheet1[[#This Row],[annual_premium]]</f>
        <v>28.530700082553587</v>
      </c>
    </row>
    <row r="2057" spans="1:21" x14ac:dyDescent="0.3">
      <c r="A2057" s="2" t="s">
        <v>3732</v>
      </c>
      <c r="B2057" s="2" t="s">
        <v>1119</v>
      </c>
      <c r="C2057" s="2" t="s">
        <v>27</v>
      </c>
      <c r="D2057" s="51">
        <v>819482.66</v>
      </c>
      <c r="E2057" s="51">
        <v>25590.42</v>
      </c>
      <c r="F2057" s="1">
        <v>44087</v>
      </c>
      <c r="G2057" s="1">
        <v>45582</v>
      </c>
      <c r="H2057" s="2" t="s">
        <v>108</v>
      </c>
      <c r="I2057" s="2" t="s">
        <v>13</v>
      </c>
      <c r="J2057">
        <f>Sheet1[[#This Row],[policy_end_date]]-Sheet1[[#This Row],[policy_start_date]]</f>
        <v>1495</v>
      </c>
      <c r="K2057" s="5">
        <f>(Sheet1[[#This Row],[policy_end_date]]-Sheet1[[#This Row],[policy_start_date]])/365</f>
        <v>4.095890410958904</v>
      </c>
      <c r="L2057" s="2" t="str">
        <f>IF(Sheet1[[#This Row],[coverage_amount]]&lt;300000,"Low",IF(Sheet1[[#This Row],[coverage_amount]]&lt;700000,"Medium","High"))</f>
        <v>High</v>
      </c>
      <c r="M2057" s="2" t="str">
        <f>IF(Sheet1[[#This Row],[annual_premium]]&lt;15000,"Low",IF(Sheet1[[#This Row],[annual_premium]]&lt;35000,"Medium","High"))</f>
        <v>Medium</v>
      </c>
      <c r="N2057" s="2">
        <f>YEAR(Sheet1[[#This Row],[policy_start_date]])</f>
        <v>2020</v>
      </c>
      <c r="O2057" s="2" t="str">
        <f>TEXT(Sheet1[[#This Row],[policy_start_date]],"mmm")</f>
        <v>Sep</v>
      </c>
      <c r="P2057" s="2" t="str">
        <f>"Q"&amp;ROUNDUP(MONTH(Sheet1[[#This Row],[policy_start_date]])/3,0)</f>
        <v>Q3</v>
      </c>
      <c r="Q2057" s="2">
        <f ca="1">DATEDIF(Sheet1[[#This Row],[policy_start_date]],TODAY(),"D")</f>
        <v>2145</v>
      </c>
      <c r="R2057" s="2">
        <f>YEAR(Sheet1[[#This Row],[policy_end_date]])</f>
        <v>2024</v>
      </c>
      <c r="S2057" s="2" t="str">
        <f>TEXT(Sheet1[[#This Row],[policy_end_date]],"mmm")</f>
        <v>Oct</v>
      </c>
      <c r="T2057" s="2" t="str">
        <f>IF(Sheet1[[#This Row],[status]]="Active","Active","Inactive")</f>
        <v>Active</v>
      </c>
      <c r="U2057" s="6">
        <f>Sheet1[[#This Row],[coverage_amount]]/Sheet1[[#This Row],[annual_premium]]</f>
        <v>32.0230250226452</v>
      </c>
    </row>
    <row r="2058" spans="1:21" x14ac:dyDescent="0.3">
      <c r="A2058" s="2" t="s">
        <v>3733</v>
      </c>
      <c r="B2058" s="2" t="s">
        <v>2178</v>
      </c>
      <c r="C2058" s="2" t="s">
        <v>27</v>
      </c>
      <c r="D2058" s="51">
        <v>267845.09000000003</v>
      </c>
      <c r="E2058" s="51">
        <v>9206.8700000000008</v>
      </c>
      <c r="F2058" s="1">
        <v>45077</v>
      </c>
      <c r="G2058" s="1">
        <v>45817</v>
      </c>
      <c r="H2058" s="2" t="s">
        <v>602</v>
      </c>
      <c r="I2058" s="2" t="s">
        <v>29</v>
      </c>
      <c r="J2058">
        <f>Sheet1[[#This Row],[policy_end_date]]-Sheet1[[#This Row],[policy_start_date]]</f>
        <v>740</v>
      </c>
      <c r="K2058" s="5">
        <f>(Sheet1[[#This Row],[policy_end_date]]-Sheet1[[#This Row],[policy_start_date]])/365</f>
        <v>2.0273972602739727</v>
      </c>
      <c r="L2058" s="2" t="str">
        <f>IF(Sheet1[[#This Row],[coverage_amount]]&lt;300000,"Low",IF(Sheet1[[#This Row],[coverage_amount]]&lt;700000,"Medium","High"))</f>
        <v>Low</v>
      </c>
      <c r="M2058" s="2" t="str">
        <f>IF(Sheet1[[#This Row],[annual_premium]]&lt;15000,"Low",IF(Sheet1[[#This Row],[annual_premium]]&lt;35000,"Medium","High"))</f>
        <v>Low</v>
      </c>
      <c r="N2058" s="2">
        <f>YEAR(Sheet1[[#This Row],[policy_start_date]])</f>
        <v>2023</v>
      </c>
      <c r="O2058" s="2" t="str">
        <f>TEXT(Sheet1[[#This Row],[policy_start_date]],"mmm")</f>
        <v>May</v>
      </c>
      <c r="P2058" s="2" t="str">
        <f>"Q"&amp;ROUNDUP(MONTH(Sheet1[[#This Row],[policy_start_date]])/3,0)</f>
        <v>Q2</v>
      </c>
      <c r="Q2058" s="2">
        <f ca="1">DATEDIF(Sheet1[[#This Row],[policy_start_date]],TODAY(),"D")</f>
        <v>1155</v>
      </c>
      <c r="R2058" s="2">
        <f>YEAR(Sheet1[[#This Row],[policy_end_date]])</f>
        <v>2025</v>
      </c>
      <c r="S2058" s="2" t="str">
        <f>TEXT(Sheet1[[#This Row],[policy_end_date]],"mmm")</f>
        <v>Jun</v>
      </c>
      <c r="T2058" s="2" t="str">
        <f>IF(Sheet1[[#This Row],[status]]="Active","Active","Inactive")</f>
        <v>Inactive</v>
      </c>
      <c r="U2058" s="6">
        <f>Sheet1[[#This Row],[coverage_amount]]/Sheet1[[#This Row],[annual_premium]]</f>
        <v>29.09187269940816</v>
      </c>
    </row>
    <row r="2059" spans="1:21" x14ac:dyDescent="0.3">
      <c r="A2059" s="2" t="s">
        <v>3734</v>
      </c>
      <c r="B2059" s="2" t="s">
        <v>1839</v>
      </c>
      <c r="C2059" s="2" t="s">
        <v>35</v>
      </c>
      <c r="D2059" s="51">
        <v>209279.52</v>
      </c>
      <c r="E2059" s="51">
        <v>41711.01</v>
      </c>
      <c r="F2059" s="1">
        <v>44556</v>
      </c>
      <c r="G2059" s="1">
        <v>45328</v>
      </c>
      <c r="H2059" s="2" t="s">
        <v>1128</v>
      </c>
      <c r="I2059" s="2" t="s">
        <v>13</v>
      </c>
      <c r="J2059">
        <f>Sheet1[[#This Row],[policy_end_date]]-Sheet1[[#This Row],[policy_start_date]]</f>
        <v>772</v>
      </c>
      <c r="K2059" s="5">
        <f>(Sheet1[[#This Row],[policy_end_date]]-Sheet1[[#This Row],[policy_start_date]])/365</f>
        <v>2.1150684931506851</v>
      </c>
      <c r="L2059" s="2" t="str">
        <f>IF(Sheet1[[#This Row],[coverage_amount]]&lt;300000,"Low",IF(Sheet1[[#This Row],[coverage_amount]]&lt;700000,"Medium","High"))</f>
        <v>Low</v>
      </c>
      <c r="M2059" s="2" t="str">
        <f>IF(Sheet1[[#This Row],[annual_premium]]&lt;15000,"Low",IF(Sheet1[[#This Row],[annual_premium]]&lt;35000,"Medium","High"))</f>
        <v>High</v>
      </c>
      <c r="N2059" s="2">
        <f>YEAR(Sheet1[[#This Row],[policy_start_date]])</f>
        <v>2021</v>
      </c>
      <c r="O2059" s="2" t="str">
        <f>TEXT(Sheet1[[#This Row],[policy_start_date]],"mmm")</f>
        <v>Dec</v>
      </c>
      <c r="P2059" s="2" t="str">
        <f>"Q"&amp;ROUNDUP(MONTH(Sheet1[[#This Row],[policy_start_date]])/3,0)</f>
        <v>Q4</v>
      </c>
      <c r="Q2059" s="2">
        <f ca="1">DATEDIF(Sheet1[[#This Row],[policy_start_date]],TODAY(),"D")</f>
        <v>1676</v>
      </c>
      <c r="R2059" s="2">
        <f>YEAR(Sheet1[[#This Row],[policy_end_date]])</f>
        <v>2024</v>
      </c>
      <c r="S2059" s="2" t="str">
        <f>TEXT(Sheet1[[#This Row],[policy_end_date]],"mmm")</f>
        <v>Feb</v>
      </c>
      <c r="T2059" s="2" t="str">
        <f>IF(Sheet1[[#This Row],[status]]="Active","Active","Inactive")</f>
        <v>Active</v>
      </c>
      <c r="U2059" s="6">
        <f>Sheet1[[#This Row],[coverage_amount]]/Sheet1[[#This Row],[annual_premium]]</f>
        <v>5.0173687954331481</v>
      </c>
    </row>
    <row r="2060" spans="1:21" x14ac:dyDescent="0.3">
      <c r="A2060" s="2" t="s">
        <v>3735</v>
      </c>
      <c r="B2060" s="2" t="s">
        <v>3736</v>
      </c>
      <c r="C2060" s="2" t="s">
        <v>35</v>
      </c>
      <c r="D2060" s="51">
        <v>810885.41</v>
      </c>
      <c r="E2060" s="51">
        <v>34013.25</v>
      </c>
      <c r="F2060" s="1">
        <v>45304</v>
      </c>
      <c r="G2060" s="1">
        <v>45517</v>
      </c>
      <c r="H2060" s="2" t="s">
        <v>2084</v>
      </c>
      <c r="I2060" s="2" t="s">
        <v>13</v>
      </c>
      <c r="J2060">
        <f>Sheet1[[#This Row],[policy_end_date]]-Sheet1[[#This Row],[policy_start_date]]</f>
        <v>213</v>
      </c>
      <c r="K2060" s="5">
        <f>(Sheet1[[#This Row],[policy_end_date]]-Sheet1[[#This Row],[policy_start_date]])/365</f>
        <v>0.58356164383561648</v>
      </c>
      <c r="L2060" s="2" t="str">
        <f>IF(Sheet1[[#This Row],[coverage_amount]]&lt;300000,"Low",IF(Sheet1[[#This Row],[coverage_amount]]&lt;700000,"Medium","High"))</f>
        <v>High</v>
      </c>
      <c r="M2060" s="2" t="str">
        <f>IF(Sheet1[[#This Row],[annual_premium]]&lt;15000,"Low",IF(Sheet1[[#This Row],[annual_premium]]&lt;35000,"Medium","High"))</f>
        <v>Medium</v>
      </c>
      <c r="N2060" s="2">
        <f>YEAR(Sheet1[[#This Row],[policy_start_date]])</f>
        <v>2024</v>
      </c>
      <c r="O2060" s="2" t="str">
        <f>TEXT(Sheet1[[#This Row],[policy_start_date]],"mmm")</f>
        <v>Jan</v>
      </c>
      <c r="P2060" s="2" t="str">
        <f>"Q"&amp;ROUNDUP(MONTH(Sheet1[[#This Row],[policy_start_date]])/3,0)</f>
        <v>Q1</v>
      </c>
      <c r="Q2060" s="2">
        <f ca="1">DATEDIF(Sheet1[[#This Row],[policy_start_date]],TODAY(),"D")</f>
        <v>928</v>
      </c>
      <c r="R2060" s="2">
        <f>YEAR(Sheet1[[#This Row],[policy_end_date]])</f>
        <v>2024</v>
      </c>
      <c r="S2060" s="2" t="str">
        <f>TEXT(Sheet1[[#This Row],[policy_end_date]],"mmm")</f>
        <v>Aug</v>
      </c>
      <c r="T2060" s="2" t="str">
        <f>IF(Sheet1[[#This Row],[status]]="Active","Active","Inactive")</f>
        <v>Active</v>
      </c>
      <c r="U2060" s="6">
        <f>Sheet1[[#This Row],[coverage_amount]]/Sheet1[[#This Row],[annual_premium]]</f>
        <v>23.840280184927934</v>
      </c>
    </row>
    <row r="2061" spans="1:21" x14ac:dyDescent="0.3">
      <c r="A2061" s="2" t="s">
        <v>3737</v>
      </c>
      <c r="B2061" s="2" t="s">
        <v>1372</v>
      </c>
      <c r="C2061" s="2" t="s">
        <v>39</v>
      </c>
      <c r="D2061" s="51">
        <v>542614.68999999994</v>
      </c>
      <c r="E2061" s="51">
        <v>24370.83</v>
      </c>
      <c r="F2061" s="1">
        <v>44483</v>
      </c>
      <c r="G2061" s="1">
        <v>45460</v>
      </c>
      <c r="H2061" s="2" t="s">
        <v>413</v>
      </c>
      <c r="I2061" s="2" t="s">
        <v>29</v>
      </c>
      <c r="J2061">
        <f>Sheet1[[#This Row],[policy_end_date]]-Sheet1[[#This Row],[policy_start_date]]</f>
        <v>977</v>
      </c>
      <c r="K2061" s="5">
        <f>(Sheet1[[#This Row],[policy_end_date]]-Sheet1[[#This Row],[policy_start_date]])/365</f>
        <v>2.6767123287671235</v>
      </c>
      <c r="L2061" s="2" t="str">
        <f>IF(Sheet1[[#This Row],[coverage_amount]]&lt;300000,"Low",IF(Sheet1[[#This Row],[coverage_amount]]&lt;700000,"Medium","High"))</f>
        <v>Medium</v>
      </c>
      <c r="M2061" s="2" t="str">
        <f>IF(Sheet1[[#This Row],[annual_premium]]&lt;15000,"Low",IF(Sheet1[[#This Row],[annual_premium]]&lt;35000,"Medium","High"))</f>
        <v>Medium</v>
      </c>
      <c r="N2061" s="2">
        <f>YEAR(Sheet1[[#This Row],[policy_start_date]])</f>
        <v>2021</v>
      </c>
      <c r="O2061" s="2" t="str">
        <f>TEXT(Sheet1[[#This Row],[policy_start_date]],"mmm")</f>
        <v>Oct</v>
      </c>
      <c r="P2061" s="2" t="str">
        <f>"Q"&amp;ROUNDUP(MONTH(Sheet1[[#This Row],[policy_start_date]])/3,0)</f>
        <v>Q4</v>
      </c>
      <c r="Q2061" s="2">
        <f ca="1">DATEDIF(Sheet1[[#This Row],[policy_start_date]],TODAY(),"D")</f>
        <v>1749</v>
      </c>
      <c r="R2061" s="2">
        <f>YEAR(Sheet1[[#This Row],[policy_end_date]])</f>
        <v>2024</v>
      </c>
      <c r="S2061" s="2" t="str">
        <f>TEXT(Sheet1[[#This Row],[policy_end_date]],"mmm")</f>
        <v>Jun</v>
      </c>
      <c r="T2061" s="2" t="str">
        <f>IF(Sheet1[[#This Row],[status]]="Active","Active","Inactive")</f>
        <v>Inactive</v>
      </c>
      <c r="U2061" s="6">
        <f>Sheet1[[#This Row],[coverage_amount]]/Sheet1[[#This Row],[annual_premium]]</f>
        <v>22.264924501955818</v>
      </c>
    </row>
    <row r="2062" spans="1:21" x14ac:dyDescent="0.3">
      <c r="A2062" s="2" t="s">
        <v>3738</v>
      </c>
      <c r="B2062" s="2" t="s">
        <v>593</v>
      </c>
      <c r="C2062" s="2" t="s">
        <v>11</v>
      </c>
      <c r="D2062" s="51">
        <v>110738.39</v>
      </c>
      <c r="E2062" s="51">
        <v>33253.660000000003</v>
      </c>
      <c r="F2062" s="1">
        <v>44492</v>
      </c>
      <c r="G2062" s="1">
        <v>45770</v>
      </c>
      <c r="H2062" s="2" t="s">
        <v>179</v>
      </c>
      <c r="I2062" s="2" t="s">
        <v>13</v>
      </c>
      <c r="J2062">
        <f>Sheet1[[#This Row],[policy_end_date]]-Sheet1[[#This Row],[policy_start_date]]</f>
        <v>1278</v>
      </c>
      <c r="K2062" s="5">
        <f>(Sheet1[[#This Row],[policy_end_date]]-Sheet1[[#This Row],[policy_start_date]])/365</f>
        <v>3.5013698630136987</v>
      </c>
      <c r="L2062" s="2" t="str">
        <f>IF(Sheet1[[#This Row],[coverage_amount]]&lt;300000,"Low",IF(Sheet1[[#This Row],[coverage_amount]]&lt;700000,"Medium","High"))</f>
        <v>Low</v>
      </c>
      <c r="M2062" s="2" t="str">
        <f>IF(Sheet1[[#This Row],[annual_premium]]&lt;15000,"Low",IF(Sheet1[[#This Row],[annual_premium]]&lt;35000,"Medium","High"))</f>
        <v>Medium</v>
      </c>
      <c r="N2062" s="2">
        <f>YEAR(Sheet1[[#This Row],[policy_start_date]])</f>
        <v>2021</v>
      </c>
      <c r="O2062" s="2" t="str">
        <f>TEXT(Sheet1[[#This Row],[policy_start_date]],"mmm")</f>
        <v>Oct</v>
      </c>
      <c r="P2062" s="2" t="str">
        <f>"Q"&amp;ROUNDUP(MONTH(Sheet1[[#This Row],[policy_start_date]])/3,0)</f>
        <v>Q4</v>
      </c>
      <c r="Q2062" s="2">
        <f ca="1">DATEDIF(Sheet1[[#This Row],[policy_start_date]],TODAY(),"D")</f>
        <v>1740</v>
      </c>
      <c r="R2062" s="2">
        <f>YEAR(Sheet1[[#This Row],[policy_end_date]])</f>
        <v>2025</v>
      </c>
      <c r="S2062" s="2" t="str">
        <f>TEXT(Sheet1[[#This Row],[policy_end_date]],"mmm")</f>
        <v>Apr</v>
      </c>
      <c r="T2062" s="2" t="str">
        <f>IF(Sheet1[[#This Row],[status]]="Active","Active","Inactive")</f>
        <v>Active</v>
      </c>
      <c r="U2062" s="6">
        <f>Sheet1[[#This Row],[coverage_amount]]/Sheet1[[#This Row],[annual_premium]]</f>
        <v>3.3301113321059992</v>
      </c>
    </row>
    <row r="2063" spans="1:21" x14ac:dyDescent="0.3">
      <c r="A2063" s="2" t="s">
        <v>3739</v>
      </c>
      <c r="B2063" s="2" t="s">
        <v>3740</v>
      </c>
      <c r="C2063" s="2" t="s">
        <v>16</v>
      </c>
      <c r="D2063" s="51">
        <v>399747.14</v>
      </c>
      <c r="E2063" s="51">
        <v>42191.46</v>
      </c>
      <c r="F2063" s="1">
        <v>44931</v>
      </c>
      <c r="G2063" s="1">
        <v>45377</v>
      </c>
      <c r="H2063" s="2" t="s">
        <v>611</v>
      </c>
      <c r="I2063" s="2" t="s">
        <v>13</v>
      </c>
      <c r="J2063">
        <f>Sheet1[[#This Row],[policy_end_date]]-Sheet1[[#This Row],[policy_start_date]]</f>
        <v>446</v>
      </c>
      <c r="K2063" s="5">
        <f>(Sheet1[[#This Row],[policy_end_date]]-Sheet1[[#This Row],[policy_start_date]])/365</f>
        <v>1.2219178082191782</v>
      </c>
      <c r="L2063" s="2" t="str">
        <f>IF(Sheet1[[#This Row],[coverage_amount]]&lt;300000,"Low",IF(Sheet1[[#This Row],[coverage_amount]]&lt;700000,"Medium","High"))</f>
        <v>Medium</v>
      </c>
      <c r="M2063" s="2" t="str">
        <f>IF(Sheet1[[#This Row],[annual_premium]]&lt;15000,"Low",IF(Sheet1[[#This Row],[annual_premium]]&lt;35000,"Medium","High"))</f>
        <v>High</v>
      </c>
      <c r="N2063" s="2">
        <f>YEAR(Sheet1[[#This Row],[policy_start_date]])</f>
        <v>2023</v>
      </c>
      <c r="O2063" s="2" t="str">
        <f>TEXT(Sheet1[[#This Row],[policy_start_date]],"mmm")</f>
        <v>Jan</v>
      </c>
      <c r="P2063" s="2" t="str">
        <f>"Q"&amp;ROUNDUP(MONTH(Sheet1[[#This Row],[policy_start_date]])/3,0)</f>
        <v>Q1</v>
      </c>
      <c r="Q2063" s="2">
        <f ca="1">DATEDIF(Sheet1[[#This Row],[policy_start_date]],TODAY(),"D")</f>
        <v>1301</v>
      </c>
      <c r="R2063" s="2">
        <f>YEAR(Sheet1[[#This Row],[policy_end_date]])</f>
        <v>2024</v>
      </c>
      <c r="S2063" s="2" t="str">
        <f>TEXT(Sheet1[[#This Row],[policy_end_date]],"mmm")</f>
        <v>Mar</v>
      </c>
      <c r="T2063" s="2" t="str">
        <f>IF(Sheet1[[#This Row],[status]]="Active","Active","Inactive")</f>
        <v>Active</v>
      </c>
      <c r="U2063" s="6">
        <f>Sheet1[[#This Row],[coverage_amount]]/Sheet1[[#This Row],[annual_premium]]</f>
        <v>9.4745984139918367</v>
      </c>
    </row>
    <row r="2064" spans="1:21" x14ac:dyDescent="0.3">
      <c r="A2064" s="2" t="s">
        <v>3741</v>
      </c>
      <c r="B2064" s="2" t="s">
        <v>2861</v>
      </c>
      <c r="C2064" s="2" t="s">
        <v>35</v>
      </c>
      <c r="D2064" s="51">
        <v>782980.71</v>
      </c>
      <c r="E2064" s="51">
        <v>23781.77</v>
      </c>
      <c r="F2064" s="1">
        <v>45221</v>
      </c>
      <c r="G2064" s="1">
        <v>45660</v>
      </c>
      <c r="H2064" s="2" t="s">
        <v>594</v>
      </c>
      <c r="I2064" s="2" t="s">
        <v>18</v>
      </c>
      <c r="J2064">
        <f>Sheet1[[#This Row],[policy_end_date]]-Sheet1[[#This Row],[policy_start_date]]</f>
        <v>439</v>
      </c>
      <c r="K2064" s="5">
        <f>(Sheet1[[#This Row],[policy_end_date]]-Sheet1[[#This Row],[policy_start_date]])/365</f>
        <v>1.2027397260273973</v>
      </c>
      <c r="L2064" s="2" t="str">
        <f>IF(Sheet1[[#This Row],[coverage_amount]]&lt;300000,"Low",IF(Sheet1[[#This Row],[coverage_amount]]&lt;700000,"Medium","High"))</f>
        <v>High</v>
      </c>
      <c r="M2064" s="2" t="str">
        <f>IF(Sheet1[[#This Row],[annual_premium]]&lt;15000,"Low",IF(Sheet1[[#This Row],[annual_premium]]&lt;35000,"Medium","High"))</f>
        <v>Medium</v>
      </c>
      <c r="N2064" s="2">
        <f>YEAR(Sheet1[[#This Row],[policy_start_date]])</f>
        <v>2023</v>
      </c>
      <c r="O2064" s="2" t="str">
        <f>TEXT(Sheet1[[#This Row],[policy_start_date]],"mmm")</f>
        <v>Oct</v>
      </c>
      <c r="P2064" s="2" t="str">
        <f>"Q"&amp;ROUNDUP(MONTH(Sheet1[[#This Row],[policy_start_date]])/3,0)</f>
        <v>Q4</v>
      </c>
      <c r="Q2064" s="2">
        <f ca="1">DATEDIF(Sheet1[[#This Row],[policy_start_date]],TODAY(),"D")</f>
        <v>1011</v>
      </c>
      <c r="R2064" s="2">
        <f>YEAR(Sheet1[[#This Row],[policy_end_date]])</f>
        <v>2025</v>
      </c>
      <c r="S2064" s="2" t="str">
        <f>TEXT(Sheet1[[#This Row],[policy_end_date]],"mmm")</f>
        <v>Jan</v>
      </c>
      <c r="T2064" s="2" t="str">
        <f>IF(Sheet1[[#This Row],[status]]="Active","Active","Inactive")</f>
        <v>Inactive</v>
      </c>
      <c r="U2064" s="6">
        <f>Sheet1[[#This Row],[coverage_amount]]/Sheet1[[#This Row],[annual_premium]]</f>
        <v>32.923567505698692</v>
      </c>
    </row>
    <row r="2065" spans="1:21" x14ac:dyDescent="0.3">
      <c r="A2065" s="2" t="s">
        <v>3742</v>
      </c>
      <c r="B2065" s="2" t="s">
        <v>2445</v>
      </c>
      <c r="C2065" s="2" t="s">
        <v>16</v>
      </c>
      <c r="D2065" s="51">
        <v>261277.75</v>
      </c>
      <c r="E2065" s="51">
        <v>22419.59</v>
      </c>
      <c r="F2065" s="1">
        <v>44392</v>
      </c>
      <c r="G2065" s="1">
        <v>44799</v>
      </c>
      <c r="H2065" s="2" t="s">
        <v>64</v>
      </c>
      <c r="I2065" s="2" t="s">
        <v>13</v>
      </c>
      <c r="J2065">
        <f>Sheet1[[#This Row],[policy_end_date]]-Sheet1[[#This Row],[policy_start_date]]</f>
        <v>407</v>
      </c>
      <c r="K2065" s="5">
        <f>(Sheet1[[#This Row],[policy_end_date]]-Sheet1[[#This Row],[policy_start_date]])/365</f>
        <v>1.1150684931506849</v>
      </c>
      <c r="L2065" s="2" t="str">
        <f>IF(Sheet1[[#This Row],[coverage_amount]]&lt;300000,"Low",IF(Sheet1[[#This Row],[coverage_amount]]&lt;700000,"Medium","High"))</f>
        <v>Low</v>
      </c>
      <c r="M2065" s="2" t="str">
        <f>IF(Sheet1[[#This Row],[annual_premium]]&lt;15000,"Low",IF(Sheet1[[#This Row],[annual_premium]]&lt;35000,"Medium","High"))</f>
        <v>Medium</v>
      </c>
      <c r="N2065" s="2">
        <f>YEAR(Sheet1[[#This Row],[policy_start_date]])</f>
        <v>2021</v>
      </c>
      <c r="O2065" s="2" t="str">
        <f>TEXT(Sheet1[[#This Row],[policy_start_date]],"mmm")</f>
        <v>Jul</v>
      </c>
      <c r="P2065" s="2" t="str">
        <f>"Q"&amp;ROUNDUP(MONTH(Sheet1[[#This Row],[policy_start_date]])/3,0)</f>
        <v>Q3</v>
      </c>
      <c r="Q2065" s="2">
        <f ca="1">DATEDIF(Sheet1[[#This Row],[policy_start_date]],TODAY(),"D")</f>
        <v>1840</v>
      </c>
      <c r="R2065" s="2">
        <f>YEAR(Sheet1[[#This Row],[policy_end_date]])</f>
        <v>2022</v>
      </c>
      <c r="S2065" s="2" t="str">
        <f>TEXT(Sheet1[[#This Row],[policy_end_date]],"mmm")</f>
        <v>Aug</v>
      </c>
      <c r="T2065" s="2" t="str">
        <f>IF(Sheet1[[#This Row],[status]]="Active","Active","Inactive")</f>
        <v>Active</v>
      </c>
      <c r="U2065" s="6">
        <f>Sheet1[[#This Row],[coverage_amount]]/Sheet1[[#This Row],[annual_premium]]</f>
        <v>11.653993226459539</v>
      </c>
    </row>
    <row r="2066" spans="1:21" x14ac:dyDescent="0.3">
      <c r="A2066" s="2" t="s">
        <v>3743</v>
      </c>
      <c r="B2066" s="2" t="s">
        <v>3744</v>
      </c>
      <c r="C2066" s="2" t="s">
        <v>11</v>
      </c>
      <c r="D2066" s="51">
        <v>799433.63</v>
      </c>
      <c r="E2066" s="51">
        <v>31642.73</v>
      </c>
      <c r="F2066" s="1">
        <v>44946</v>
      </c>
      <c r="G2066" s="1">
        <v>45718</v>
      </c>
      <c r="H2066" s="2" t="s">
        <v>46</v>
      </c>
      <c r="I2066" s="2" t="s">
        <v>18</v>
      </c>
      <c r="J2066">
        <f>Sheet1[[#This Row],[policy_end_date]]-Sheet1[[#This Row],[policy_start_date]]</f>
        <v>772</v>
      </c>
      <c r="K2066" s="5">
        <f>(Sheet1[[#This Row],[policy_end_date]]-Sheet1[[#This Row],[policy_start_date]])/365</f>
        <v>2.1150684931506851</v>
      </c>
      <c r="L2066" s="2" t="str">
        <f>IF(Sheet1[[#This Row],[coverage_amount]]&lt;300000,"Low",IF(Sheet1[[#This Row],[coverage_amount]]&lt;700000,"Medium","High"))</f>
        <v>High</v>
      </c>
      <c r="M2066" s="2" t="str">
        <f>IF(Sheet1[[#This Row],[annual_premium]]&lt;15000,"Low",IF(Sheet1[[#This Row],[annual_premium]]&lt;35000,"Medium","High"))</f>
        <v>Medium</v>
      </c>
      <c r="N2066" s="2">
        <f>YEAR(Sheet1[[#This Row],[policy_start_date]])</f>
        <v>2023</v>
      </c>
      <c r="O2066" s="2" t="str">
        <f>TEXT(Sheet1[[#This Row],[policy_start_date]],"mmm")</f>
        <v>Jan</v>
      </c>
      <c r="P2066" s="2" t="str">
        <f>"Q"&amp;ROUNDUP(MONTH(Sheet1[[#This Row],[policy_start_date]])/3,0)</f>
        <v>Q1</v>
      </c>
      <c r="Q2066" s="2">
        <f ca="1">DATEDIF(Sheet1[[#This Row],[policy_start_date]],TODAY(),"D")</f>
        <v>1286</v>
      </c>
      <c r="R2066" s="2">
        <f>YEAR(Sheet1[[#This Row],[policy_end_date]])</f>
        <v>2025</v>
      </c>
      <c r="S2066" s="2" t="str">
        <f>TEXT(Sheet1[[#This Row],[policy_end_date]],"mmm")</f>
        <v>Mar</v>
      </c>
      <c r="T2066" s="2" t="str">
        <f>IF(Sheet1[[#This Row],[status]]="Active","Active","Inactive")</f>
        <v>Inactive</v>
      </c>
      <c r="U2066" s="6">
        <f>Sheet1[[#This Row],[coverage_amount]]/Sheet1[[#This Row],[annual_premium]]</f>
        <v>25.264369730424651</v>
      </c>
    </row>
    <row r="2067" spans="1:21" x14ac:dyDescent="0.3">
      <c r="A2067" s="2" t="s">
        <v>3745</v>
      </c>
      <c r="B2067" s="2" t="s">
        <v>399</v>
      </c>
      <c r="C2067" s="2" t="s">
        <v>39</v>
      </c>
      <c r="D2067" s="51">
        <v>123959.72</v>
      </c>
      <c r="E2067" s="51">
        <v>39982.36</v>
      </c>
      <c r="F2067" s="1">
        <v>45132</v>
      </c>
      <c r="G2067" s="1">
        <v>45678</v>
      </c>
      <c r="H2067" s="2" t="s">
        <v>1272</v>
      </c>
      <c r="I2067" s="2" t="s">
        <v>29</v>
      </c>
      <c r="J2067">
        <f>Sheet1[[#This Row],[policy_end_date]]-Sheet1[[#This Row],[policy_start_date]]</f>
        <v>546</v>
      </c>
      <c r="K2067" s="5">
        <f>(Sheet1[[#This Row],[policy_end_date]]-Sheet1[[#This Row],[policy_start_date]])/365</f>
        <v>1.4958904109589042</v>
      </c>
      <c r="L2067" s="2" t="str">
        <f>IF(Sheet1[[#This Row],[coverage_amount]]&lt;300000,"Low",IF(Sheet1[[#This Row],[coverage_amount]]&lt;700000,"Medium","High"))</f>
        <v>Low</v>
      </c>
      <c r="M2067" s="2" t="str">
        <f>IF(Sheet1[[#This Row],[annual_premium]]&lt;15000,"Low",IF(Sheet1[[#This Row],[annual_premium]]&lt;35000,"Medium","High"))</f>
        <v>High</v>
      </c>
      <c r="N2067" s="2">
        <f>YEAR(Sheet1[[#This Row],[policy_start_date]])</f>
        <v>2023</v>
      </c>
      <c r="O2067" s="2" t="str">
        <f>TEXT(Sheet1[[#This Row],[policy_start_date]],"mmm")</f>
        <v>Jul</v>
      </c>
      <c r="P2067" s="2" t="str">
        <f>"Q"&amp;ROUNDUP(MONTH(Sheet1[[#This Row],[policy_start_date]])/3,0)</f>
        <v>Q3</v>
      </c>
      <c r="Q2067" s="2">
        <f ca="1">DATEDIF(Sheet1[[#This Row],[policy_start_date]],TODAY(),"D")</f>
        <v>1100</v>
      </c>
      <c r="R2067" s="2">
        <f>YEAR(Sheet1[[#This Row],[policy_end_date]])</f>
        <v>2025</v>
      </c>
      <c r="S2067" s="2" t="str">
        <f>TEXT(Sheet1[[#This Row],[policy_end_date]],"mmm")</f>
        <v>Jan</v>
      </c>
      <c r="T2067" s="2" t="str">
        <f>IF(Sheet1[[#This Row],[status]]="Active","Active","Inactive")</f>
        <v>Inactive</v>
      </c>
      <c r="U2067" s="6">
        <f>Sheet1[[#This Row],[coverage_amount]]/Sheet1[[#This Row],[annual_premium]]</f>
        <v>3.1003602588741637</v>
      </c>
    </row>
    <row r="2068" spans="1:21" x14ac:dyDescent="0.3">
      <c r="A2068" s="2" t="s">
        <v>3746</v>
      </c>
      <c r="B2068" s="2" t="s">
        <v>1768</v>
      </c>
      <c r="C2068" s="2" t="s">
        <v>27</v>
      </c>
      <c r="D2068" s="51">
        <v>107976</v>
      </c>
      <c r="E2068" s="51">
        <v>14699.72</v>
      </c>
      <c r="F2068" s="1">
        <v>45193</v>
      </c>
      <c r="G2068" s="1">
        <v>45396</v>
      </c>
      <c r="H2068" s="2" t="s">
        <v>2905</v>
      </c>
      <c r="I2068" s="2" t="s">
        <v>18</v>
      </c>
      <c r="J2068">
        <f>Sheet1[[#This Row],[policy_end_date]]-Sheet1[[#This Row],[policy_start_date]]</f>
        <v>203</v>
      </c>
      <c r="K2068" s="5">
        <f>(Sheet1[[#This Row],[policy_end_date]]-Sheet1[[#This Row],[policy_start_date]])/365</f>
        <v>0.55616438356164388</v>
      </c>
      <c r="L2068" s="2" t="str">
        <f>IF(Sheet1[[#This Row],[coverage_amount]]&lt;300000,"Low",IF(Sheet1[[#This Row],[coverage_amount]]&lt;700000,"Medium","High"))</f>
        <v>Low</v>
      </c>
      <c r="M2068" s="2" t="str">
        <f>IF(Sheet1[[#This Row],[annual_premium]]&lt;15000,"Low",IF(Sheet1[[#This Row],[annual_premium]]&lt;35000,"Medium","High"))</f>
        <v>Low</v>
      </c>
      <c r="N2068" s="2">
        <f>YEAR(Sheet1[[#This Row],[policy_start_date]])</f>
        <v>2023</v>
      </c>
      <c r="O2068" s="2" t="str">
        <f>TEXT(Sheet1[[#This Row],[policy_start_date]],"mmm")</f>
        <v>Sep</v>
      </c>
      <c r="P2068" s="2" t="str">
        <f>"Q"&amp;ROUNDUP(MONTH(Sheet1[[#This Row],[policy_start_date]])/3,0)</f>
        <v>Q3</v>
      </c>
      <c r="Q2068" s="2">
        <f ca="1">DATEDIF(Sheet1[[#This Row],[policy_start_date]],TODAY(),"D")</f>
        <v>1039</v>
      </c>
      <c r="R2068" s="2">
        <f>YEAR(Sheet1[[#This Row],[policy_end_date]])</f>
        <v>2024</v>
      </c>
      <c r="S2068" s="2" t="str">
        <f>TEXT(Sheet1[[#This Row],[policy_end_date]],"mmm")</f>
        <v>Apr</v>
      </c>
      <c r="T2068" s="2" t="str">
        <f>IF(Sheet1[[#This Row],[status]]="Active","Active","Inactive")</f>
        <v>Inactive</v>
      </c>
      <c r="U2068" s="6">
        <f>Sheet1[[#This Row],[coverage_amount]]/Sheet1[[#This Row],[annual_premium]]</f>
        <v>7.3454460357068028</v>
      </c>
    </row>
    <row r="2069" spans="1:21" x14ac:dyDescent="0.3">
      <c r="A2069" s="2" t="s">
        <v>3747</v>
      </c>
      <c r="B2069" s="2" t="s">
        <v>2467</v>
      </c>
      <c r="C2069" s="2" t="s">
        <v>27</v>
      </c>
      <c r="D2069" s="51">
        <v>302632.14</v>
      </c>
      <c r="E2069" s="51">
        <v>39423.440000000002</v>
      </c>
      <c r="F2069" s="1">
        <v>44467</v>
      </c>
      <c r="G2069" s="1">
        <v>45304</v>
      </c>
      <c r="H2069" s="2" t="s">
        <v>1087</v>
      </c>
      <c r="I2069" s="2" t="s">
        <v>13</v>
      </c>
      <c r="J2069">
        <f>Sheet1[[#This Row],[policy_end_date]]-Sheet1[[#This Row],[policy_start_date]]</f>
        <v>837</v>
      </c>
      <c r="K2069" s="5">
        <f>(Sheet1[[#This Row],[policy_end_date]]-Sheet1[[#This Row],[policy_start_date]])/365</f>
        <v>2.2931506849315069</v>
      </c>
      <c r="L2069" s="2" t="str">
        <f>IF(Sheet1[[#This Row],[coverage_amount]]&lt;300000,"Low",IF(Sheet1[[#This Row],[coverage_amount]]&lt;700000,"Medium","High"))</f>
        <v>Medium</v>
      </c>
      <c r="M2069" s="2" t="str">
        <f>IF(Sheet1[[#This Row],[annual_premium]]&lt;15000,"Low",IF(Sheet1[[#This Row],[annual_premium]]&lt;35000,"Medium","High"))</f>
        <v>High</v>
      </c>
      <c r="N2069" s="2">
        <f>YEAR(Sheet1[[#This Row],[policy_start_date]])</f>
        <v>2021</v>
      </c>
      <c r="O2069" s="2" t="str">
        <f>TEXT(Sheet1[[#This Row],[policy_start_date]],"mmm")</f>
        <v>Sep</v>
      </c>
      <c r="P2069" s="2" t="str">
        <f>"Q"&amp;ROUNDUP(MONTH(Sheet1[[#This Row],[policy_start_date]])/3,0)</f>
        <v>Q3</v>
      </c>
      <c r="Q2069" s="2">
        <f ca="1">DATEDIF(Sheet1[[#This Row],[policy_start_date]],TODAY(),"D")</f>
        <v>1765</v>
      </c>
      <c r="R2069" s="2">
        <f>YEAR(Sheet1[[#This Row],[policy_end_date]])</f>
        <v>2024</v>
      </c>
      <c r="S2069" s="2" t="str">
        <f>TEXT(Sheet1[[#This Row],[policy_end_date]],"mmm")</f>
        <v>Jan</v>
      </c>
      <c r="T2069" s="2" t="str">
        <f>IF(Sheet1[[#This Row],[status]]="Active","Active","Inactive")</f>
        <v>Active</v>
      </c>
      <c r="U2069" s="6">
        <f>Sheet1[[#This Row],[coverage_amount]]/Sheet1[[#This Row],[annual_premium]]</f>
        <v>7.6764518773602708</v>
      </c>
    </row>
    <row r="2070" spans="1:21" x14ac:dyDescent="0.3">
      <c r="A2070" s="2" t="s">
        <v>3748</v>
      </c>
      <c r="B2070" s="2" t="s">
        <v>3749</v>
      </c>
      <c r="C2070" s="2" t="s">
        <v>11</v>
      </c>
      <c r="D2070" s="51">
        <v>263199.75</v>
      </c>
      <c r="E2070" s="51">
        <v>5065.8100000000004</v>
      </c>
      <c r="F2070" s="1">
        <v>44842</v>
      </c>
      <c r="G2070" s="1">
        <v>45264</v>
      </c>
      <c r="H2070" s="2" t="s">
        <v>2134</v>
      </c>
      <c r="I2070" s="2" t="s">
        <v>13</v>
      </c>
      <c r="J2070">
        <f>Sheet1[[#This Row],[policy_end_date]]-Sheet1[[#This Row],[policy_start_date]]</f>
        <v>422</v>
      </c>
      <c r="K2070" s="5">
        <f>(Sheet1[[#This Row],[policy_end_date]]-Sheet1[[#This Row],[policy_start_date]])/365</f>
        <v>1.1561643835616437</v>
      </c>
      <c r="L2070" s="2" t="str">
        <f>IF(Sheet1[[#This Row],[coverage_amount]]&lt;300000,"Low",IF(Sheet1[[#This Row],[coverage_amount]]&lt;700000,"Medium","High"))</f>
        <v>Low</v>
      </c>
      <c r="M2070" s="2" t="str">
        <f>IF(Sheet1[[#This Row],[annual_premium]]&lt;15000,"Low",IF(Sheet1[[#This Row],[annual_premium]]&lt;35000,"Medium","High"))</f>
        <v>Low</v>
      </c>
      <c r="N2070" s="2">
        <f>YEAR(Sheet1[[#This Row],[policy_start_date]])</f>
        <v>2022</v>
      </c>
      <c r="O2070" s="2" t="str">
        <f>TEXT(Sheet1[[#This Row],[policy_start_date]],"mmm")</f>
        <v>Oct</v>
      </c>
      <c r="P2070" s="2" t="str">
        <f>"Q"&amp;ROUNDUP(MONTH(Sheet1[[#This Row],[policy_start_date]])/3,0)</f>
        <v>Q4</v>
      </c>
      <c r="Q2070" s="2">
        <f ca="1">DATEDIF(Sheet1[[#This Row],[policy_start_date]],TODAY(),"D")</f>
        <v>1390</v>
      </c>
      <c r="R2070" s="2">
        <f>YEAR(Sheet1[[#This Row],[policy_end_date]])</f>
        <v>2023</v>
      </c>
      <c r="S2070" s="2" t="str">
        <f>TEXT(Sheet1[[#This Row],[policy_end_date]],"mmm")</f>
        <v>Dec</v>
      </c>
      <c r="T2070" s="2" t="str">
        <f>IF(Sheet1[[#This Row],[status]]="Active","Active","Inactive")</f>
        <v>Active</v>
      </c>
      <c r="U2070" s="6">
        <f>Sheet1[[#This Row],[coverage_amount]]/Sheet1[[#This Row],[annual_premium]]</f>
        <v>51.956103762280854</v>
      </c>
    </row>
    <row r="2071" spans="1:21" x14ac:dyDescent="0.3">
      <c r="A2071" s="2" t="s">
        <v>3750</v>
      </c>
      <c r="B2071" s="2" t="s">
        <v>3751</v>
      </c>
      <c r="C2071" s="2" t="s">
        <v>39</v>
      </c>
      <c r="D2071" s="51">
        <v>241888.51</v>
      </c>
      <c r="E2071" s="51">
        <v>7960.79</v>
      </c>
      <c r="F2071" s="1">
        <v>44137</v>
      </c>
      <c r="G2071" s="1">
        <v>45053</v>
      </c>
      <c r="H2071" s="2" t="s">
        <v>1087</v>
      </c>
      <c r="I2071" s="2" t="s">
        <v>18</v>
      </c>
      <c r="J2071">
        <f>Sheet1[[#This Row],[policy_end_date]]-Sheet1[[#This Row],[policy_start_date]]</f>
        <v>916</v>
      </c>
      <c r="K2071" s="5">
        <f>(Sheet1[[#This Row],[policy_end_date]]-Sheet1[[#This Row],[policy_start_date]])/365</f>
        <v>2.5095890410958903</v>
      </c>
      <c r="L2071" s="2" t="str">
        <f>IF(Sheet1[[#This Row],[coverage_amount]]&lt;300000,"Low",IF(Sheet1[[#This Row],[coverage_amount]]&lt;700000,"Medium","High"))</f>
        <v>Low</v>
      </c>
      <c r="M2071" s="2" t="str">
        <f>IF(Sheet1[[#This Row],[annual_premium]]&lt;15000,"Low",IF(Sheet1[[#This Row],[annual_premium]]&lt;35000,"Medium","High"))</f>
        <v>Low</v>
      </c>
      <c r="N2071" s="2">
        <f>YEAR(Sheet1[[#This Row],[policy_start_date]])</f>
        <v>2020</v>
      </c>
      <c r="O2071" s="2" t="str">
        <f>TEXT(Sheet1[[#This Row],[policy_start_date]],"mmm")</f>
        <v>Nov</v>
      </c>
      <c r="P2071" s="2" t="str">
        <f>"Q"&amp;ROUNDUP(MONTH(Sheet1[[#This Row],[policy_start_date]])/3,0)</f>
        <v>Q4</v>
      </c>
      <c r="Q2071" s="2">
        <f ca="1">DATEDIF(Sheet1[[#This Row],[policy_start_date]],TODAY(),"D")</f>
        <v>2095</v>
      </c>
      <c r="R2071" s="2">
        <f>YEAR(Sheet1[[#This Row],[policy_end_date]])</f>
        <v>2023</v>
      </c>
      <c r="S2071" s="2" t="str">
        <f>TEXT(Sheet1[[#This Row],[policy_end_date]],"mmm")</f>
        <v>May</v>
      </c>
      <c r="T2071" s="2" t="str">
        <f>IF(Sheet1[[#This Row],[status]]="Active","Active","Inactive")</f>
        <v>Inactive</v>
      </c>
      <c r="U2071" s="6">
        <f>Sheet1[[#This Row],[coverage_amount]]/Sheet1[[#This Row],[annual_premium]]</f>
        <v>30.384988173284309</v>
      </c>
    </row>
    <row r="2072" spans="1:21" x14ac:dyDescent="0.3">
      <c r="A2072" s="2" t="s">
        <v>3752</v>
      </c>
      <c r="B2072" s="2" t="s">
        <v>425</v>
      </c>
      <c r="C2072" s="2" t="s">
        <v>27</v>
      </c>
      <c r="D2072" s="51">
        <v>649204.63</v>
      </c>
      <c r="E2072" s="51">
        <v>5873.67</v>
      </c>
      <c r="F2072" s="1">
        <v>44732</v>
      </c>
      <c r="G2072" s="1">
        <v>45188</v>
      </c>
      <c r="H2072" s="2" t="s">
        <v>315</v>
      </c>
      <c r="I2072" s="2" t="s">
        <v>13</v>
      </c>
      <c r="J2072">
        <f>Sheet1[[#This Row],[policy_end_date]]-Sheet1[[#This Row],[policy_start_date]]</f>
        <v>456</v>
      </c>
      <c r="K2072" s="5">
        <f>(Sheet1[[#This Row],[policy_end_date]]-Sheet1[[#This Row],[policy_start_date]])/365</f>
        <v>1.2493150684931507</v>
      </c>
      <c r="L2072" s="2" t="str">
        <f>IF(Sheet1[[#This Row],[coverage_amount]]&lt;300000,"Low",IF(Sheet1[[#This Row],[coverage_amount]]&lt;700000,"Medium","High"))</f>
        <v>Medium</v>
      </c>
      <c r="M2072" s="2" t="str">
        <f>IF(Sheet1[[#This Row],[annual_premium]]&lt;15000,"Low",IF(Sheet1[[#This Row],[annual_premium]]&lt;35000,"Medium","High"))</f>
        <v>Low</v>
      </c>
      <c r="N2072" s="2">
        <f>YEAR(Sheet1[[#This Row],[policy_start_date]])</f>
        <v>2022</v>
      </c>
      <c r="O2072" s="2" t="str">
        <f>TEXT(Sheet1[[#This Row],[policy_start_date]],"mmm")</f>
        <v>Jun</v>
      </c>
      <c r="P2072" s="2" t="str">
        <f>"Q"&amp;ROUNDUP(MONTH(Sheet1[[#This Row],[policy_start_date]])/3,0)</f>
        <v>Q2</v>
      </c>
      <c r="Q2072" s="2">
        <f ca="1">DATEDIF(Sheet1[[#This Row],[policy_start_date]],TODAY(),"D")</f>
        <v>1500</v>
      </c>
      <c r="R2072" s="2">
        <f>YEAR(Sheet1[[#This Row],[policy_end_date]])</f>
        <v>2023</v>
      </c>
      <c r="S2072" s="2" t="str">
        <f>TEXT(Sheet1[[#This Row],[policy_end_date]],"mmm")</f>
        <v>Sep</v>
      </c>
      <c r="T2072" s="2" t="str">
        <f>IF(Sheet1[[#This Row],[status]]="Active","Active","Inactive")</f>
        <v>Active</v>
      </c>
      <c r="U2072" s="6">
        <f>Sheet1[[#This Row],[coverage_amount]]/Sheet1[[#This Row],[annual_premium]]</f>
        <v>110.52793738837899</v>
      </c>
    </row>
    <row r="2073" spans="1:21" x14ac:dyDescent="0.3">
      <c r="A2073" s="2" t="s">
        <v>3753</v>
      </c>
      <c r="B2073" s="2" t="s">
        <v>3754</v>
      </c>
      <c r="C2073" s="2" t="s">
        <v>16</v>
      </c>
      <c r="D2073" s="51">
        <v>353722.49</v>
      </c>
      <c r="E2073" s="51">
        <v>7356.62</v>
      </c>
      <c r="F2073" s="1">
        <v>45422</v>
      </c>
      <c r="G2073" s="1">
        <v>45862</v>
      </c>
      <c r="H2073" s="2" t="s">
        <v>519</v>
      </c>
      <c r="I2073" s="2" t="s">
        <v>18</v>
      </c>
      <c r="J2073">
        <f>Sheet1[[#This Row],[policy_end_date]]-Sheet1[[#This Row],[policy_start_date]]</f>
        <v>440</v>
      </c>
      <c r="K2073" s="5">
        <f>(Sheet1[[#This Row],[policy_end_date]]-Sheet1[[#This Row],[policy_start_date]])/365</f>
        <v>1.2054794520547945</v>
      </c>
      <c r="L2073" s="2" t="str">
        <f>IF(Sheet1[[#This Row],[coverage_amount]]&lt;300000,"Low",IF(Sheet1[[#This Row],[coverage_amount]]&lt;700000,"Medium","High"))</f>
        <v>Medium</v>
      </c>
      <c r="M2073" s="2" t="str">
        <f>IF(Sheet1[[#This Row],[annual_premium]]&lt;15000,"Low",IF(Sheet1[[#This Row],[annual_premium]]&lt;35000,"Medium","High"))</f>
        <v>Low</v>
      </c>
      <c r="N2073" s="2">
        <f>YEAR(Sheet1[[#This Row],[policy_start_date]])</f>
        <v>2024</v>
      </c>
      <c r="O2073" s="2" t="str">
        <f>TEXT(Sheet1[[#This Row],[policy_start_date]],"mmm")</f>
        <v>May</v>
      </c>
      <c r="P2073" s="2" t="str">
        <f>"Q"&amp;ROUNDUP(MONTH(Sheet1[[#This Row],[policy_start_date]])/3,0)</f>
        <v>Q2</v>
      </c>
      <c r="Q2073" s="2">
        <f ca="1">DATEDIF(Sheet1[[#This Row],[policy_start_date]],TODAY(),"D")</f>
        <v>810</v>
      </c>
      <c r="R2073" s="2">
        <f>YEAR(Sheet1[[#This Row],[policy_end_date]])</f>
        <v>2025</v>
      </c>
      <c r="S2073" s="2" t="str">
        <f>TEXT(Sheet1[[#This Row],[policy_end_date]],"mmm")</f>
        <v>Jul</v>
      </c>
      <c r="T2073" s="2" t="str">
        <f>IF(Sheet1[[#This Row],[status]]="Active","Active","Inactive")</f>
        <v>Inactive</v>
      </c>
      <c r="U2073" s="6">
        <f>Sheet1[[#This Row],[coverage_amount]]/Sheet1[[#This Row],[annual_premium]]</f>
        <v>48.082202152619004</v>
      </c>
    </row>
    <row r="2074" spans="1:21" x14ac:dyDescent="0.3">
      <c r="A2074" s="2" t="s">
        <v>3755</v>
      </c>
      <c r="B2074" s="2" t="s">
        <v>2944</v>
      </c>
      <c r="C2074" s="2" t="s">
        <v>35</v>
      </c>
      <c r="D2074" s="51">
        <v>488821.74</v>
      </c>
      <c r="E2074" s="51">
        <v>24815.03</v>
      </c>
      <c r="F2074" s="1">
        <v>45218</v>
      </c>
      <c r="G2074" s="1">
        <v>45302</v>
      </c>
      <c r="H2074" s="2" t="s">
        <v>134</v>
      </c>
      <c r="I2074" s="2" t="s">
        <v>13</v>
      </c>
      <c r="J2074">
        <f>Sheet1[[#This Row],[policy_end_date]]-Sheet1[[#This Row],[policy_start_date]]</f>
        <v>84</v>
      </c>
      <c r="K2074" s="5">
        <f>(Sheet1[[#This Row],[policy_end_date]]-Sheet1[[#This Row],[policy_start_date]])/365</f>
        <v>0.23013698630136986</v>
      </c>
      <c r="L2074" s="2" t="str">
        <f>IF(Sheet1[[#This Row],[coverage_amount]]&lt;300000,"Low",IF(Sheet1[[#This Row],[coverage_amount]]&lt;700000,"Medium","High"))</f>
        <v>Medium</v>
      </c>
      <c r="M2074" s="2" t="str">
        <f>IF(Sheet1[[#This Row],[annual_premium]]&lt;15000,"Low",IF(Sheet1[[#This Row],[annual_premium]]&lt;35000,"Medium","High"))</f>
        <v>Medium</v>
      </c>
      <c r="N2074" s="2">
        <f>YEAR(Sheet1[[#This Row],[policy_start_date]])</f>
        <v>2023</v>
      </c>
      <c r="O2074" s="2" t="str">
        <f>TEXT(Sheet1[[#This Row],[policy_start_date]],"mmm")</f>
        <v>Oct</v>
      </c>
      <c r="P2074" s="2" t="str">
        <f>"Q"&amp;ROUNDUP(MONTH(Sheet1[[#This Row],[policy_start_date]])/3,0)</f>
        <v>Q4</v>
      </c>
      <c r="Q2074" s="2">
        <f ca="1">DATEDIF(Sheet1[[#This Row],[policy_start_date]],TODAY(),"D")</f>
        <v>1014</v>
      </c>
      <c r="R2074" s="2">
        <f>YEAR(Sheet1[[#This Row],[policy_end_date]])</f>
        <v>2024</v>
      </c>
      <c r="S2074" s="2" t="str">
        <f>TEXT(Sheet1[[#This Row],[policy_end_date]],"mmm")</f>
        <v>Jan</v>
      </c>
      <c r="T2074" s="2" t="str">
        <f>IF(Sheet1[[#This Row],[status]]="Active","Active","Inactive")</f>
        <v>Active</v>
      </c>
      <c r="U2074" s="6">
        <f>Sheet1[[#This Row],[coverage_amount]]/Sheet1[[#This Row],[annual_premium]]</f>
        <v>19.698615717974146</v>
      </c>
    </row>
    <row r="2075" spans="1:21" x14ac:dyDescent="0.3">
      <c r="A2075" s="2" t="s">
        <v>3756</v>
      </c>
      <c r="B2075" s="2" t="s">
        <v>1290</v>
      </c>
      <c r="C2075" s="2" t="s">
        <v>16</v>
      </c>
      <c r="D2075" s="51">
        <v>125649.29</v>
      </c>
      <c r="E2075" s="51">
        <v>18164.419999999998</v>
      </c>
      <c r="F2075" s="1">
        <v>44766</v>
      </c>
      <c r="G2075" s="1">
        <v>45046</v>
      </c>
      <c r="H2075" s="2" t="s">
        <v>1110</v>
      </c>
      <c r="I2075" s="2" t="s">
        <v>13</v>
      </c>
      <c r="J2075">
        <f>Sheet1[[#This Row],[policy_end_date]]-Sheet1[[#This Row],[policy_start_date]]</f>
        <v>280</v>
      </c>
      <c r="K2075" s="5">
        <f>(Sheet1[[#This Row],[policy_end_date]]-Sheet1[[#This Row],[policy_start_date]])/365</f>
        <v>0.76712328767123283</v>
      </c>
      <c r="L2075" s="2" t="str">
        <f>IF(Sheet1[[#This Row],[coverage_amount]]&lt;300000,"Low",IF(Sheet1[[#This Row],[coverage_amount]]&lt;700000,"Medium","High"))</f>
        <v>Low</v>
      </c>
      <c r="M2075" s="2" t="str">
        <f>IF(Sheet1[[#This Row],[annual_premium]]&lt;15000,"Low",IF(Sheet1[[#This Row],[annual_premium]]&lt;35000,"Medium","High"))</f>
        <v>Medium</v>
      </c>
      <c r="N2075" s="2">
        <f>YEAR(Sheet1[[#This Row],[policy_start_date]])</f>
        <v>2022</v>
      </c>
      <c r="O2075" s="2" t="str">
        <f>TEXT(Sheet1[[#This Row],[policy_start_date]],"mmm")</f>
        <v>Jul</v>
      </c>
      <c r="P2075" s="2" t="str">
        <f>"Q"&amp;ROUNDUP(MONTH(Sheet1[[#This Row],[policy_start_date]])/3,0)</f>
        <v>Q3</v>
      </c>
      <c r="Q2075" s="2">
        <f ca="1">DATEDIF(Sheet1[[#This Row],[policy_start_date]],TODAY(),"D")</f>
        <v>1466</v>
      </c>
      <c r="R2075" s="2">
        <f>YEAR(Sheet1[[#This Row],[policy_end_date]])</f>
        <v>2023</v>
      </c>
      <c r="S2075" s="2" t="str">
        <f>TEXT(Sheet1[[#This Row],[policy_end_date]],"mmm")</f>
        <v>Apr</v>
      </c>
      <c r="T2075" s="2" t="str">
        <f>IF(Sheet1[[#This Row],[status]]="Active","Active","Inactive")</f>
        <v>Active</v>
      </c>
      <c r="U2075" s="6">
        <f>Sheet1[[#This Row],[coverage_amount]]/Sheet1[[#This Row],[annual_premium]]</f>
        <v>6.9173301432140422</v>
      </c>
    </row>
    <row r="2076" spans="1:21" x14ac:dyDescent="0.3">
      <c r="A2076" s="2" t="s">
        <v>3757</v>
      </c>
      <c r="B2076" s="2" t="s">
        <v>1467</v>
      </c>
      <c r="C2076" s="2" t="s">
        <v>16</v>
      </c>
      <c r="D2076" s="51">
        <v>307636.71999999997</v>
      </c>
      <c r="E2076" s="51">
        <v>29345.84</v>
      </c>
      <c r="F2076" s="1">
        <v>45356</v>
      </c>
      <c r="G2076" s="1">
        <v>45652</v>
      </c>
      <c r="H2076" s="2" t="s">
        <v>643</v>
      </c>
      <c r="I2076" s="2" t="s">
        <v>18</v>
      </c>
      <c r="J2076">
        <f>Sheet1[[#This Row],[policy_end_date]]-Sheet1[[#This Row],[policy_start_date]]</f>
        <v>296</v>
      </c>
      <c r="K2076" s="5">
        <f>(Sheet1[[#This Row],[policy_end_date]]-Sheet1[[#This Row],[policy_start_date]])/365</f>
        <v>0.81095890410958904</v>
      </c>
      <c r="L2076" s="2" t="str">
        <f>IF(Sheet1[[#This Row],[coverage_amount]]&lt;300000,"Low",IF(Sheet1[[#This Row],[coverage_amount]]&lt;700000,"Medium","High"))</f>
        <v>Medium</v>
      </c>
      <c r="M2076" s="2" t="str">
        <f>IF(Sheet1[[#This Row],[annual_premium]]&lt;15000,"Low",IF(Sheet1[[#This Row],[annual_premium]]&lt;35000,"Medium","High"))</f>
        <v>Medium</v>
      </c>
      <c r="N2076" s="2">
        <f>YEAR(Sheet1[[#This Row],[policy_start_date]])</f>
        <v>2024</v>
      </c>
      <c r="O2076" s="2" t="str">
        <f>TEXT(Sheet1[[#This Row],[policy_start_date]],"mmm")</f>
        <v>Mar</v>
      </c>
      <c r="P2076" s="2" t="str">
        <f>"Q"&amp;ROUNDUP(MONTH(Sheet1[[#This Row],[policy_start_date]])/3,0)</f>
        <v>Q1</v>
      </c>
      <c r="Q2076" s="2">
        <f ca="1">DATEDIF(Sheet1[[#This Row],[policy_start_date]],TODAY(),"D")</f>
        <v>876</v>
      </c>
      <c r="R2076" s="2">
        <f>YEAR(Sheet1[[#This Row],[policy_end_date]])</f>
        <v>2024</v>
      </c>
      <c r="S2076" s="2" t="str">
        <f>TEXT(Sheet1[[#This Row],[policy_end_date]],"mmm")</f>
        <v>Dec</v>
      </c>
      <c r="T2076" s="2" t="str">
        <f>IF(Sheet1[[#This Row],[status]]="Active","Active","Inactive")</f>
        <v>Inactive</v>
      </c>
      <c r="U2076" s="6">
        <f>Sheet1[[#This Row],[coverage_amount]]/Sheet1[[#This Row],[annual_premium]]</f>
        <v>10.483145822372096</v>
      </c>
    </row>
    <row r="2077" spans="1:21" x14ac:dyDescent="0.3">
      <c r="A2077" s="2" t="s">
        <v>3758</v>
      </c>
      <c r="B2077" s="2" t="s">
        <v>3759</v>
      </c>
      <c r="C2077" s="2" t="s">
        <v>11</v>
      </c>
      <c r="D2077" s="51">
        <v>378539.47</v>
      </c>
      <c r="E2077" s="51">
        <v>22675.26</v>
      </c>
      <c r="F2077" s="1">
        <v>44350</v>
      </c>
      <c r="G2077" s="1">
        <v>44592</v>
      </c>
      <c r="H2077" s="2" t="s">
        <v>866</v>
      </c>
      <c r="I2077" s="2" t="s">
        <v>13</v>
      </c>
      <c r="J2077">
        <f>Sheet1[[#This Row],[policy_end_date]]-Sheet1[[#This Row],[policy_start_date]]</f>
        <v>242</v>
      </c>
      <c r="K2077" s="5">
        <f>(Sheet1[[#This Row],[policy_end_date]]-Sheet1[[#This Row],[policy_start_date]])/365</f>
        <v>0.66301369863013704</v>
      </c>
      <c r="L2077" s="2" t="str">
        <f>IF(Sheet1[[#This Row],[coverage_amount]]&lt;300000,"Low",IF(Sheet1[[#This Row],[coverage_amount]]&lt;700000,"Medium","High"))</f>
        <v>Medium</v>
      </c>
      <c r="M2077" s="2" t="str">
        <f>IF(Sheet1[[#This Row],[annual_premium]]&lt;15000,"Low",IF(Sheet1[[#This Row],[annual_premium]]&lt;35000,"Medium","High"))</f>
        <v>Medium</v>
      </c>
      <c r="N2077" s="2">
        <f>YEAR(Sheet1[[#This Row],[policy_start_date]])</f>
        <v>2021</v>
      </c>
      <c r="O2077" s="2" t="str">
        <f>TEXT(Sheet1[[#This Row],[policy_start_date]],"mmm")</f>
        <v>Jun</v>
      </c>
      <c r="P2077" s="2" t="str">
        <f>"Q"&amp;ROUNDUP(MONTH(Sheet1[[#This Row],[policy_start_date]])/3,0)</f>
        <v>Q2</v>
      </c>
      <c r="Q2077" s="2">
        <f ca="1">DATEDIF(Sheet1[[#This Row],[policy_start_date]],TODAY(),"D")</f>
        <v>1882</v>
      </c>
      <c r="R2077" s="2">
        <f>YEAR(Sheet1[[#This Row],[policy_end_date]])</f>
        <v>2022</v>
      </c>
      <c r="S2077" s="2" t="str">
        <f>TEXT(Sheet1[[#This Row],[policy_end_date]],"mmm")</f>
        <v>Jan</v>
      </c>
      <c r="T2077" s="2" t="str">
        <f>IF(Sheet1[[#This Row],[status]]="Active","Active","Inactive")</f>
        <v>Active</v>
      </c>
      <c r="U2077" s="6">
        <f>Sheet1[[#This Row],[coverage_amount]]/Sheet1[[#This Row],[annual_premium]]</f>
        <v>16.693941767371136</v>
      </c>
    </row>
    <row r="2078" spans="1:21" x14ac:dyDescent="0.3">
      <c r="A2078" s="2" t="s">
        <v>3760</v>
      </c>
      <c r="B2078" s="2" t="s">
        <v>607</v>
      </c>
      <c r="C2078" s="2" t="s">
        <v>11</v>
      </c>
      <c r="D2078" s="51">
        <v>221035.33</v>
      </c>
      <c r="E2078" s="51">
        <v>19124.349999999999</v>
      </c>
      <c r="F2078" s="1">
        <v>44309</v>
      </c>
      <c r="G2078" s="1">
        <v>45663</v>
      </c>
      <c r="H2078" s="2" t="s">
        <v>326</v>
      </c>
      <c r="I2078" s="2" t="s">
        <v>13</v>
      </c>
      <c r="J2078">
        <f>Sheet1[[#This Row],[policy_end_date]]-Sheet1[[#This Row],[policy_start_date]]</f>
        <v>1354</v>
      </c>
      <c r="K2078" s="5">
        <f>(Sheet1[[#This Row],[policy_end_date]]-Sheet1[[#This Row],[policy_start_date]])/365</f>
        <v>3.7095890410958905</v>
      </c>
      <c r="L2078" s="2" t="str">
        <f>IF(Sheet1[[#This Row],[coverage_amount]]&lt;300000,"Low",IF(Sheet1[[#This Row],[coverage_amount]]&lt;700000,"Medium","High"))</f>
        <v>Low</v>
      </c>
      <c r="M2078" s="2" t="str">
        <f>IF(Sheet1[[#This Row],[annual_premium]]&lt;15000,"Low",IF(Sheet1[[#This Row],[annual_premium]]&lt;35000,"Medium","High"))</f>
        <v>Medium</v>
      </c>
      <c r="N2078" s="2">
        <f>YEAR(Sheet1[[#This Row],[policy_start_date]])</f>
        <v>2021</v>
      </c>
      <c r="O2078" s="2" t="str">
        <f>TEXT(Sheet1[[#This Row],[policy_start_date]],"mmm")</f>
        <v>Apr</v>
      </c>
      <c r="P2078" s="2" t="str">
        <f>"Q"&amp;ROUNDUP(MONTH(Sheet1[[#This Row],[policy_start_date]])/3,0)</f>
        <v>Q2</v>
      </c>
      <c r="Q2078" s="2">
        <f ca="1">DATEDIF(Sheet1[[#This Row],[policy_start_date]],TODAY(),"D")</f>
        <v>1923</v>
      </c>
      <c r="R2078" s="2">
        <f>YEAR(Sheet1[[#This Row],[policy_end_date]])</f>
        <v>2025</v>
      </c>
      <c r="S2078" s="2" t="str">
        <f>TEXT(Sheet1[[#This Row],[policy_end_date]],"mmm")</f>
        <v>Jan</v>
      </c>
      <c r="T2078" s="2" t="str">
        <f>IF(Sheet1[[#This Row],[status]]="Active","Active","Inactive")</f>
        <v>Active</v>
      </c>
      <c r="U2078" s="6">
        <f>Sheet1[[#This Row],[coverage_amount]]/Sheet1[[#This Row],[annual_premium]]</f>
        <v>11.557795689788151</v>
      </c>
    </row>
    <row r="2079" spans="1:21" x14ac:dyDescent="0.3">
      <c r="A2079" s="2" t="s">
        <v>3761</v>
      </c>
      <c r="B2079" s="2" t="s">
        <v>2496</v>
      </c>
      <c r="C2079" s="2" t="s">
        <v>16</v>
      </c>
      <c r="D2079" s="51">
        <v>120750.03</v>
      </c>
      <c r="E2079" s="51">
        <v>45710.03</v>
      </c>
      <c r="F2079" s="1">
        <v>45394</v>
      </c>
      <c r="G2079" s="1">
        <v>45600</v>
      </c>
      <c r="H2079" s="2" t="s">
        <v>1291</v>
      </c>
      <c r="I2079" s="2" t="s">
        <v>18</v>
      </c>
      <c r="J2079">
        <f>Sheet1[[#This Row],[policy_end_date]]-Sheet1[[#This Row],[policy_start_date]]</f>
        <v>206</v>
      </c>
      <c r="K2079" s="5">
        <f>(Sheet1[[#This Row],[policy_end_date]]-Sheet1[[#This Row],[policy_start_date]])/365</f>
        <v>0.56438356164383563</v>
      </c>
      <c r="L2079" s="2" t="str">
        <f>IF(Sheet1[[#This Row],[coverage_amount]]&lt;300000,"Low",IF(Sheet1[[#This Row],[coverage_amount]]&lt;700000,"Medium","High"))</f>
        <v>Low</v>
      </c>
      <c r="M2079" s="2" t="str">
        <f>IF(Sheet1[[#This Row],[annual_premium]]&lt;15000,"Low",IF(Sheet1[[#This Row],[annual_premium]]&lt;35000,"Medium","High"))</f>
        <v>High</v>
      </c>
      <c r="N2079" s="2">
        <f>YEAR(Sheet1[[#This Row],[policy_start_date]])</f>
        <v>2024</v>
      </c>
      <c r="O2079" s="2" t="str">
        <f>TEXT(Sheet1[[#This Row],[policy_start_date]],"mmm")</f>
        <v>Apr</v>
      </c>
      <c r="P2079" s="2" t="str">
        <f>"Q"&amp;ROUNDUP(MONTH(Sheet1[[#This Row],[policy_start_date]])/3,0)</f>
        <v>Q2</v>
      </c>
      <c r="Q2079" s="2">
        <f ca="1">DATEDIF(Sheet1[[#This Row],[policy_start_date]],TODAY(),"D")</f>
        <v>838</v>
      </c>
      <c r="R2079" s="2">
        <f>YEAR(Sheet1[[#This Row],[policy_end_date]])</f>
        <v>2024</v>
      </c>
      <c r="S2079" s="2" t="str">
        <f>TEXT(Sheet1[[#This Row],[policy_end_date]],"mmm")</f>
        <v>Nov</v>
      </c>
      <c r="T2079" s="2" t="str">
        <f>IF(Sheet1[[#This Row],[status]]="Active","Active","Inactive")</f>
        <v>Inactive</v>
      </c>
      <c r="U2079" s="6">
        <f>Sheet1[[#This Row],[coverage_amount]]/Sheet1[[#This Row],[annual_premium]]</f>
        <v>2.641652827617921</v>
      </c>
    </row>
    <row r="2080" spans="1:21" x14ac:dyDescent="0.3">
      <c r="A2080" s="2" t="s">
        <v>3762</v>
      </c>
      <c r="B2080" s="2" t="s">
        <v>3763</v>
      </c>
      <c r="C2080" s="2" t="s">
        <v>39</v>
      </c>
      <c r="D2080" s="51">
        <v>748646.6</v>
      </c>
      <c r="E2080" s="51">
        <v>45515.360000000001</v>
      </c>
      <c r="F2080" s="1">
        <v>44460</v>
      </c>
      <c r="G2080" s="1">
        <v>44750</v>
      </c>
      <c r="H2080" s="2" t="s">
        <v>683</v>
      </c>
      <c r="I2080" s="2" t="s">
        <v>29</v>
      </c>
      <c r="J2080">
        <f>Sheet1[[#This Row],[policy_end_date]]-Sheet1[[#This Row],[policy_start_date]]</f>
        <v>290</v>
      </c>
      <c r="K2080" s="5">
        <f>(Sheet1[[#This Row],[policy_end_date]]-Sheet1[[#This Row],[policy_start_date]])/365</f>
        <v>0.79452054794520544</v>
      </c>
      <c r="L2080" s="2" t="str">
        <f>IF(Sheet1[[#This Row],[coverage_amount]]&lt;300000,"Low",IF(Sheet1[[#This Row],[coverage_amount]]&lt;700000,"Medium","High"))</f>
        <v>High</v>
      </c>
      <c r="M2080" s="2" t="str">
        <f>IF(Sheet1[[#This Row],[annual_premium]]&lt;15000,"Low",IF(Sheet1[[#This Row],[annual_premium]]&lt;35000,"Medium","High"))</f>
        <v>High</v>
      </c>
      <c r="N2080" s="2">
        <f>YEAR(Sheet1[[#This Row],[policy_start_date]])</f>
        <v>2021</v>
      </c>
      <c r="O2080" s="2" t="str">
        <f>TEXT(Sheet1[[#This Row],[policy_start_date]],"mmm")</f>
        <v>Sep</v>
      </c>
      <c r="P2080" s="2" t="str">
        <f>"Q"&amp;ROUNDUP(MONTH(Sheet1[[#This Row],[policy_start_date]])/3,0)</f>
        <v>Q3</v>
      </c>
      <c r="Q2080" s="2">
        <f ca="1">DATEDIF(Sheet1[[#This Row],[policy_start_date]],TODAY(),"D")</f>
        <v>1772</v>
      </c>
      <c r="R2080" s="2">
        <f>YEAR(Sheet1[[#This Row],[policy_end_date]])</f>
        <v>2022</v>
      </c>
      <c r="S2080" s="2" t="str">
        <f>TEXT(Sheet1[[#This Row],[policy_end_date]],"mmm")</f>
        <v>Jul</v>
      </c>
      <c r="T2080" s="2" t="str">
        <f>IF(Sheet1[[#This Row],[status]]="Active","Active","Inactive")</f>
        <v>Inactive</v>
      </c>
      <c r="U2080" s="6">
        <f>Sheet1[[#This Row],[coverage_amount]]/Sheet1[[#This Row],[annual_premium]]</f>
        <v>16.448218799104303</v>
      </c>
    </row>
    <row r="2081" spans="1:21" x14ac:dyDescent="0.3">
      <c r="A2081" s="2" t="s">
        <v>3764</v>
      </c>
      <c r="B2081" s="2" t="s">
        <v>3318</v>
      </c>
      <c r="C2081" s="2" t="s">
        <v>16</v>
      </c>
      <c r="D2081" s="51">
        <v>361523.17</v>
      </c>
      <c r="E2081" s="51">
        <v>30763.03</v>
      </c>
      <c r="F2081" s="1">
        <v>44208</v>
      </c>
      <c r="G2081" s="1">
        <v>44724</v>
      </c>
      <c r="H2081" s="2" t="s">
        <v>1314</v>
      </c>
      <c r="I2081" s="2" t="s">
        <v>29</v>
      </c>
      <c r="J2081">
        <f>Sheet1[[#This Row],[policy_end_date]]-Sheet1[[#This Row],[policy_start_date]]</f>
        <v>516</v>
      </c>
      <c r="K2081" s="5">
        <f>(Sheet1[[#This Row],[policy_end_date]]-Sheet1[[#This Row],[policy_start_date]])/365</f>
        <v>1.4136986301369863</v>
      </c>
      <c r="L2081" s="2" t="str">
        <f>IF(Sheet1[[#This Row],[coverage_amount]]&lt;300000,"Low",IF(Sheet1[[#This Row],[coverage_amount]]&lt;700000,"Medium","High"))</f>
        <v>Medium</v>
      </c>
      <c r="M2081" s="2" t="str">
        <f>IF(Sheet1[[#This Row],[annual_premium]]&lt;15000,"Low",IF(Sheet1[[#This Row],[annual_premium]]&lt;35000,"Medium","High"))</f>
        <v>Medium</v>
      </c>
      <c r="N2081" s="2">
        <f>YEAR(Sheet1[[#This Row],[policy_start_date]])</f>
        <v>2021</v>
      </c>
      <c r="O2081" s="2" t="str">
        <f>TEXT(Sheet1[[#This Row],[policy_start_date]],"mmm")</f>
        <v>Jan</v>
      </c>
      <c r="P2081" s="2" t="str">
        <f>"Q"&amp;ROUNDUP(MONTH(Sheet1[[#This Row],[policy_start_date]])/3,0)</f>
        <v>Q1</v>
      </c>
      <c r="Q2081" s="2">
        <f ca="1">DATEDIF(Sheet1[[#This Row],[policy_start_date]],TODAY(),"D")</f>
        <v>2024</v>
      </c>
      <c r="R2081" s="2">
        <f>YEAR(Sheet1[[#This Row],[policy_end_date]])</f>
        <v>2022</v>
      </c>
      <c r="S2081" s="2" t="str">
        <f>TEXT(Sheet1[[#This Row],[policy_end_date]],"mmm")</f>
        <v>Jun</v>
      </c>
      <c r="T2081" s="2" t="str">
        <f>IF(Sheet1[[#This Row],[status]]="Active","Active","Inactive")</f>
        <v>Inactive</v>
      </c>
      <c r="U2081" s="6">
        <f>Sheet1[[#This Row],[coverage_amount]]/Sheet1[[#This Row],[annual_premium]]</f>
        <v>11.751871320867938</v>
      </c>
    </row>
    <row r="2082" spans="1:21" x14ac:dyDescent="0.3">
      <c r="A2082" s="2" t="s">
        <v>3765</v>
      </c>
      <c r="B2082" s="2" t="s">
        <v>3766</v>
      </c>
      <c r="C2082" s="2" t="s">
        <v>11</v>
      </c>
      <c r="D2082" s="51">
        <v>829657.07</v>
      </c>
      <c r="E2082" s="51">
        <v>25222.17</v>
      </c>
      <c r="F2082" s="1">
        <v>45412</v>
      </c>
      <c r="G2082" s="1">
        <v>45745</v>
      </c>
      <c r="H2082" s="2" t="s">
        <v>1183</v>
      </c>
      <c r="I2082" s="2" t="s">
        <v>13</v>
      </c>
      <c r="J2082">
        <f>Sheet1[[#This Row],[policy_end_date]]-Sheet1[[#This Row],[policy_start_date]]</f>
        <v>333</v>
      </c>
      <c r="K2082" s="5">
        <f>(Sheet1[[#This Row],[policy_end_date]]-Sheet1[[#This Row],[policy_start_date]])/365</f>
        <v>0.9123287671232877</v>
      </c>
      <c r="L2082" s="2" t="str">
        <f>IF(Sheet1[[#This Row],[coverage_amount]]&lt;300000,"Low",IF(Sheet1[[#This Row],[coverage_amount]]&lt;700000,"Medium","High"))</f>
        <v>High</v>
      </c>
      <c r="M2082" s="2" t="str">
        <f>IF(Sheet1[[#This Row],[annual_premium]]&lt;15000,"Low",IF(Sheet1[[#This Row],[annual_premium]]&lt;35000,"Medium","High"))</f>
        <v>Medium</v>
      </c>
      <c r="N2082" s="2">
        <f>YEAR(Sheet1[[#This Row],[policy_start_date]])</f>
        <v>2024</v>
      </c>
      <c r="O2082" s="2" t="str">
        <f>TEXT(Sheet1[[#This Row],[policy_start_date]],"mmm")</f>
        <v>Apr</v>
      </c>
      <c r="P2082" s="2" t="str">
        <f>"Q"&amp;ROUNDUP(MONTH(Sheet1[[#This Row],[policy_start_date]])/3,0)</f>
        <v>Q2</v>
      </c>
      <c r="Q2082" s="2">
        <f ca="1">DATEDIF(Sheet1[[#This Row],[policy_start_date]],TODAY(),"D")</f>
        <v>820</v>
      </c>
      <c r="R2082" s="2">
        <f>YEAR(Sheet1[[#This Row],[policy_end_date]])</f>
        <v>2025</v>
      </c>
      <c r="S2082" s="2" t="str">
        <f>TEXT(Sheet1[[#This Row],[policy_end_date]],"mmm")</f>
        <v>Mar</v>
      </c>
      <c r="T2082" s="2" t="str">
        <f>IF(Sheet1[[#This Row],[status]]="Active","Active","Inactive")</f>
        <v>Active</v>
      </c>
      <c r="U2082" s="6">
        <f>Sheet1[[#This Row],[coverage_amount]]/Sheet1[[#This Row],[annual_premium]]</f>
        <v>32.893960749610365</v>
      </c>
    </row>
    <row r="2083" spans="1:21" x14ac:dyDescent="0.3">
      <c r="A2083" s="2" t="s">
        <v>3767</v>
      </c>
      <c r="B2083" s="2" t="s">
        <v>2449</v>
      </c>
      <c r="C2083" s="2" t="s">
        <v>16</v>
      </c>
      <c r="D2083" s="51">
        <v>233634.82</v>
      </c>
      <c r="E2083" s="51">
        <v>33293.42</v>
      </c>
      <c r="F2083" s="1">
        <v>45356</v>
      </c>
      <c r="G2083" s="1">
        <v>45466</v>
      </c>
      <c r="H2083" s="2" t="s">
        <v>102</v>
      </c>
      <c r="I2083" s="2" t="s">
        <v>29</v>
      </c>
      <c r="J2083">
        <f>Sheet1[[#This Row],[policy_end_date]]-Sheet1[[#This Row],[policy_start_date]]</f>
        <v>110</v>
      </c>
      <c r="K2083" s="5">
        <f>(Sheet1[[#This Row],[policy_end_date]]-Sheet1[[#This Row],[policy_start_date]])/365</f>
        <v>0.30136986301369861</v>
      </c>
      <c r="L2083" s="2" t="str">
        <f>IF(Sheet1[[#This Row],[coverage_amount]]&lt;300000,"Low",IF(Sheet1[[#This Row],[coverage_amount]]&lt;700000,"Medium","High"))</f>
        <v>Low</v>
      </c>
      <c r="M2083" s="2" t="str">
        <f>IF(Sheet1[[#This Row],[annual_premium]]&lt;15000,"Low",IF(Sheet1[[#This Row],[annual_premium]]&lt;35000,"Medium","High"))</f>
        <v>Medium</v>
      </c>
      <c r="N2083" s="2">
        <f>YEAR(Sheet1[[#This Row],[policy_start_date]])</f>
        <v>2024</v>
      </c>
      <c r="O2083" s="2" t="str">
        <f>TEXT(Sheet1[[#This Row],[policy_start_date]],"mmm")</f>
        <v>Mar</v>
      </c>
      <c r="P2083" s="2" t="str">
        <f>"Q"&amp;ROUNDUP(MONTH(Sheet1[[#This Row],[policy_start_date]])/3,0)</f>
        <v>Q1</v>
      </c>
      <c r="Q2083" s="2">
        <f ca="1">DATEDIF(Sheet1[[#This Row],[policy_start_date]],TODAY(),"D")</f>
        <v>876</v>
      </c>
      <c r="R2083" s="2">
        <f>YEAR(Sheet1[[#This Row],[policy_end_date]])</f>
        <v>2024</v>
      </c>
      <c r="S2083" s="2" t="str">
        <f>TEXT(Sheet1[[#This Row],[policy_end_date]],"mmm")</f>
        <v>Jun</v>
      </c>
      <c r="T2083" s="2" t="str">
        <f>IF(Sheet1[[#This Row],[status]]="Active","Active","Inactive")</f>
        <v>Inactive</v>
      </c>
      <c r="U2083" s="6">
        <f>Sheet1[[#This Row],[coverage_amount]]/Sheet1[[#This Row],[annual_premium]]</f>
        <v>7.0174472913867074</v>
      </c>
    </row>
    <row r="2084" spans="1:21" x14ac:dyDescent="0.3">
      <c r="A2084" s="2" t="s">
        <v>3768</v>
      </c>
      <c r="B2084" s="2" t="s">
        <v>3769</v>
      </c>
      <c r="C2084" s="2" t="s">
        <v>35</v>
      </c>
      <c r="D2084" s="51">
        <v>102498.09</v>
      </c>
      <c r="E2084" s="51">
        <v>17194.82</v>
      </c>
      <c r="F2084" s="1">
        <v>44708</v>
      </c>
      <c r="G2084" s="1">
        <v>45543</v>
      </c>
      <c r="H2084" s="2" t="s">
        <v>574</v>
      </c>
      <c r="I2084" s="2" t="s">
        <v>29</v>
      </c>
      <c r="J2084">
        <f>Sheet1[[#This Row],[policy_end_date]]-Sheet1[[#This Row],[policy_start_date]]</f>
        <v>835</v>
      </c>
      <c r="K2084" s="5">
        <f>(Sheet1[[#This Row],[policy_end_date]]-Sheet1[[#This Row],[policy_start_date]])/365</f>
        <v>2.2876712328767121</v>
      </c>
      <c r="L2084" s="2" t="str">
        <f>IF(Sheet1[[#This Row],[coverage_amount]]&lt;300000,"Low",IF(Sheet1[[#This Row],[coverage_amount]]&lt;700000,"Medium","High"))</f>
        <v>Low</v>
      </c>
      <c r="M2084" s="2" t="str">
        <f>IF(Sheet1[[#This Row],[annual_premium]]&lt;15000,"Low",IF(Sheet1[[#This Row],[annual_premium]]&lt;35000,"Medium","High"))</f>
        <v>Medium</v>
      </c>
      <c r="N2084" s="2">
        <f>YEAR(Sheet1[[#This Row],[policy_start_date]])</f>
        <v>2022</v>
      </c>
      <c r="O2084" s="2" t="str">
        <f>TEXT(Sheet1[[#This Row],[policy_start_date]],"mmm")</f>
        <v>May</v>
      </c>
      <c r="P2084" s="2" t="str">
        <f>"Q"&amp;ROUNDUP(MONTH(Sheet1[[#This Row],[policy_start_date]])/3,0)</f>
        <v>Q2</v>
      </c>
      <c r="Q2084" s="2">
        <f ca="1">DATEDIF(Sheet1[[#This Row],[policy_start_date]],TODAY(),"D")</f>
        <v>1524</v>
      </c>
      <c r="R2084" s="2">
        <f>YEAR(Sheet1[[#This Row],[policy_end_date]])</f>
        <v>2024</v>
      </c>
      <c r="S2084" s="2" t="str">
        <f>TEXT(Sheet1[[#This Row],[policy_end_date]],"mmm")</f>
        <v>Sep</v>
      </c>
      <c r="T2084" s="2" t="str">
        <f>IF(Sheet1[[#This Row],[status]]="Active","Active","Inactive")</f>
        <v>Inactive</v>
      </c>
      <c r="U2084" s="6">
        <f>Sheet1[[#This Row],[coverage_amount]]/Sheet1[[#This Row],[annual_premium]]</f>
        <v>5.9609865064013468</v>
      </c>
    </row>
    <row r="2085" spans="1:21" x14ac:dyDescent="0.3">
      <c r="A2085" s="2" t="s">
        <v>3770</v>
      </c>
      <c r="B2085" s="2" t="s">
        <v>2155</v>
      </c>
      <c r="C2085" s="2" t="s">
        <v>11</v>
      </c>
      <c r="D2085" s="51">
        <v>796273.59</v>
      </c>
      <c r="E2085" s="51">
        <v>41246</v>
      </c>
      <c r="F2085" s="1">
        <v>44762</v>
      </c>
      <c r="G2085" s="1">
        <v>44769</v>
      </c>
      <c r="H2085" s="2" t="s">
        <v>321</v>
      </c>
      <c r="I2085" s="2" t="s">
        <v>18</v>
      </c>
      <c r="J2085">
        <f>Sheet1[[#This Row],[policy_end_date]]-Sheet1[[#This Row],[policy_start_date]]</f>
        <v>7</v>
      </c>
      <c r="K2085" s="5">
        <f>(Sheet1[[#This Row],[policy_end_date]]-Sheet1[[#This Row],[policy_start_date]])/365</f>
        <v>1.9178082191780823E-2</v>
      </c>
      <c r="L2085" s="2" t="str">
        <f>IF(Sheet1[[#This Row],[coverage_amount]]&lt;300000,"Low",IF(Sheet1[[#This Row],[coverage_amount]]&lt;700000,"Medium","High"))</f>
        <v>High</v>
      </c>
      <c r="M2085" s="2" t="str">
        <f>IF(Sheet1[[#This Row],[annual_premium]]&lt;15000,"Low",IF(Sheet1[[#This Row],[annual_premium]]&lt;35000,"Medium","High"))</f>
        <v>High</v>
      </c>
      <c r="N2085" s="2">
        <f>YEAR(Sheet1[[#This Row],[policy_start_date]])</f>
        <v>2022</v>
      </c>
      <c r="O2085" s="2" t="str">
        <f>TEXT(Sheet1[[#This Row],[policy_start_date]],"mmm")</f>
        <v>Jul</v>
      </c>
      <c r="P2085" s="2" t="str">
        <f>"Q"&amp;ROUNDUP(MONTH(Sheet1[[#This Row],[policy_start_date]])/3,0)</f>
        <v>Q3</v>
      </c>
      <c r="Q2085" s="2">
        <f ca="1">DATEDIF(Sheet1[[#This Row],[policy_start_date]],TODAY(),"D")</f>
        <v>1470</v>
      </c>
      <c r="R2085" s="2">
        <f>YEAR(Sheet1[[#This Row],[policy_end_date]])</f>
        <v>2022</v>
      </c>
      <c r="S2085" s="2" t="str">
        <f>TEXT(Sheet1[[#This Row],[policy_end_date]],"mmm")</f>
        <v>Jul</v>
      </c>
      <c r="T2085" s="2" t="str">
        <f>IF(Sheet1[[#This Row],[status]]="Active","Active","Inactive")</f>
        <v>Inactive</v>
      </c>
      <c r="U2085" s="6">
        <f>Sheet1[[#This Row],[coverage_amount]]/Sheet1[[#This Row],[annual_premium]]</f>
        <v>19.305474227803906</v>
      </c>
    </row>
    <row r="2086" spans="1:21" x14ac:dyDescent="0.3">
      <c r="A2086" s="2" t="s">
        <v>3771</v>
      </c>
      <c r="B2086" s="2" t="s">
        <v>604</v>
      </c>
      <c r="C2086" s="2" t="s">
        <v>27</v>
      </c>
      <c r="D2086" s="51">
        <v>375289.59999999998</v>
      </c>
      <c r="E2086" s="51">
        <v>26446.16</v>
      </c>
      <c r="F2086" s="1">
        <v>44637</v>
      </c>
      <c r="G2086" s="1">
        <v>45861</v>
      </c>
      <c r="H2086" s="2" t="s">
        <v>272</v>
      </c>
      <c r="I2086" s="2" t="s">
        <v>13</v>
      </c>
      <c r="J2086">
        <f>Sheet1[[#This Row],[policy_end_date]]-Sheet1[[#This Row],[policy_start_date]]</f>
        <v>1224</v>
      </c>
      <c r="K2086" s="5">
        <f>(Sheet1[[#This Row],[policy_end_date]]-Sheet1[[#This Row],[policy_start_date]])/365</f>
        <v>3.3534246575342466</v>
      </c>
      <c r="L2086" s="2" t="str">
        <f>IF(Sheet1[[#This Row],[coverage_amount]]&lt;300000,"Low",IF(Sheet1[[#This Row],[coverage_amount]]&lt;700000,"Medium","High"))</f>
        <v>Medium</v>
      </c>
      <c r="M2086" s="2" t="str">
        <f>IF(Sheet1[[#This Row],[annual_premium]]&lt;15000,"Low",IF(Sheet1[[#This Row],[annual_premium]]&lt;35000,"Medium","High"))</f>
        <v>Medium</v>
      </c>
      <c r="N2086" s="2">
        <f>YEAR(Sheet1[[#This Row],[policy_start_date]])</f>
        <v>2022</v>
      </c>
      <c r="O2086" s="2" t="str">
        <f>TEXT(Sheet1[[#This Row],[policy_start_date]],"mmm")</f>
        <v>Mar</v>
      </c>
      <c r="P2086" s="2" t="str">
        <f>"Q"&amp;ROUNDUP(MONTH(Sheet1[[#This Row],[policy_start_date]])/3,0)</f>
        <v>Q1</v>
      </c>
      <c r="Q2086" s="2">
        <f ca="1">DATEDIF(Sheet1[[#This Row],[policy_start_date]],TODAY(),"D")</f>
        <v>1595</v>
      </c>
      <c r="R2086" s="2">
        <f>YEAR(Sheet1[[#This Row],[policy_end_date]])</f>
        <v>2025</v>
      </c>
      <c r="S2086" s="2" t="str">
        <f>TEXT(Sheet1[[#This Row],[policy_end_date]],"mmm")</f>
        <v>Jul</v>
      </c>
      <c r="T2086" s="2" t="str">
        <f>IF(Sheet1[[#This Row],[status]]="Active","Active","Inactive")</f>
        <v>Active</v>
      </c>
      <c r="U2086" s="6">
        <f>Sheet1[[#This Row],[coverage_amount]]/Sheet1[[#This Row],[annual_premium]]</f>
        <v>14.190702922465869</v>
      </c>
    </row>
    <row r="2087" spans="1:21" x14ac:dyDescent="0.3">
      <c r="A2087" s="2" t="s">
        <v>3772</v>
      </c>
      <c r="B2087" s="2" t="s">
        <v>3773</v>
      </c>
      <c r="C2087" s="2" t="s">
        <v>39</v>
      </c>
      <c r="D2087" s="51">
        <v>323150.90000000002</v>
      </c>
      <c r="E2087" s="51">
        <v>10485.49</v>
      </c>
      <c r="F2087" s="1">
        <v>45150</v>
      </c>
      <c r="G2087" s="1">
        <v>45437</v>
      </c>
      <c r="H2087" s="2" t="s">
        <v>64</v>
      </c>
      <c r="I2087" s="2" t="s">
        <v>18</v>
      </c>
      <c r="J2087">
        <f>Sheet1[[#This Row],[policy_end_date]]-Sheet1[[#This Row],[policy_start_date]]</f>
        <v>287</v>
      </c>
      <c r="K2087" s="5">
        <f>(Sheet1[[#This Row],[policy_end_date]]-Sheet1[[#This Row],[policy_start_date]])/365</f>
        <v>0.78630136986301369</v>
      </c>
      <c r="L2087" s="2" t="str">
        <f>IF(Sheet1[[#This Row],[coverage_amount]]&lt;300000,"Low",IF(Sheet1[[#This Row],[coverage_amount]]&lt;700000,"Medium","High"))</f>
        <v>Medium</v>
      </c>
      <c r="M2087" s="2" t="str">
        <f>IF(Sheet1[[#This Row],[annual_premium]]&lt;15000,"Low",IF(Sheet1[[#This Row],[annual_premium]]&lt;35000,"Medium","High"))</f>
        <v>Low</v>
      </c>
      <c r="N2087" s="2">
        <f>YEAR(Sheet1[[#This Row],[policy_start_date]])</f>
        <v>2023</v>
      </c>
      <c r="O2087" s="2" t="str">
        <f>TEXT(Sheet1[[#This Row],[policy_start_date]],"mmm")</f>
        <v>Aug</v>
      </c>
      <c r="P2087" s="2" t="str">
        <f>"Q"&amp;ROUNDUP(MONTH(Sheet1[[#This Row],[policy_start_date]])/3,0)</f>
        <v>Q3</v>
      </c>
      <c r="Q2087" s="2">
        <f ca="1">DATEDIF(Sheet1[[#This Row],[policy_start_date]],TODAY(),"D")</f>
        <v>1082</v>
      </c>
      <c r="R2087" s="2">
        <f>YEAR(Sheet1[[#This Row],[policy_end_date]])</f>
        <v>2024</v>
      </c>
      <c r="S2087" s="2" t="str">
        <f>TEXT(Sheet1[[#This Row],[policy_end_date]],"mmm")</f>
        <v>May</v>
      </c>
      <c r="T2087" s="2" t="str">
        <f>IF(Sheet1[[#This Row],[status]]="Active","Active","Inactive")</f>
        <v>Inactive</v>
      </c>
      <c r="U2087" s="6">
        <f>Sheet1[[#This Row],[coverage_amount]]/Sheet1[[#This Row],[annual_premium]]</f>
        <v>30.818864926674866</v>
      </c>
    </row>
    <row r="2088" spans="1:21" x14ac:dyDescent="0.3">
      <c r="A2088" s="2" t="s">
        <v>3774</v>
      </c>
      <c r="B2088" s="2" t="s">
        <v>3775</v>
      </c>
      <c r="C2088" s="2" t="s">
        <v>11</v>
      </c>
      <c r="D2088" s="51">
        <v>845876.42</v>
      </c>
      <c r="E2088" s="51">
        <v>25474.33</v>
      </c>
      <c r="F2088" s="1">
        <v>44042</v>
      </c>
      <c r="G2088" s="1">
        <v>45803</v>
      </c>
      <c r="H2088" s="2" t="s">
        <v>298</v>
      </c>
      <c r="I2088" s="2" t="s">
        <v>29</v>
      </c>
      <c r="J2088">
        <f>Sheet1[[#This Row],[policy_end_date]]-Sheet1[[#This Row],[policy_start_date]]</f>
        <v>1761</v>
      </c>
      <c r="K2088" s="5">
        <f>(Sheet1[[#This Row],[policy_end_date]]-Sheet1[[#This Row],[policy_start_date]])/365</f>
        <v>4.8246575342465752</v>
      </c>
      <c r="L2088" s="2" t="str">
        <f>IF(Sheet1[[#This Row],[coverage_amount]]&lt;300000,"Low",IF(Sheet1[[#This Row],[coverage_amount]]&lt;700000,"Medium","High"))</f>
        <v>High</v>
      </c>
      <c r="M2088" s="2" t="str">
        <f>IF(Sheet1[[#This Row],[annual_premium]]&lt;15000,"Low",IF(Sheet1[[#This Row],[annual_premium]]&lt;35000,"Medium","High"))</f>
        <v>Medium</v>
      </c>
      <c r="N2088" s="2">
        <f>YEAR(Sheet1[[#This Row],[policy_start_date]])</f>
        <v>2020</v>
      </c>
      <c r="O2088" s="2" t="str">
        <f>TEXT(Sheet1[[#This Row],[policy_start_date]],"mmm")</f>
        <v>Jul</v>
      </c>
      <c r="P2088" s="2" t="str">
        <f>"Q"&amp;ROUNDUP(MONTH(Sheet1[[#This Row],[policy_start_date]])/3,0)</f>
        <v>Q3</v>
      </c>
      <c r="Q2088" s="2">
        <f ca="1">DATEDIF(Sheet1[[#This Row],[policy_start_date]],TODAY(),"D")</f>
        <v>2190</v>
      </c>
      <c r="R2088" s="2">
        <f>YEAR(Sheet1[[#This Row],[policy_end_date]])</f>
        <v>2025</v>
      </c>
      <c r="S2088" s="2" t="str">
        <f>TEXT(Sheet1[[#This Row],[policy_end_date]],"mmm")</f>
        <v>May</v>
      </c>
      <c r="T2088" s="2" t="str">
        <f>IF(Sheet1[[#This Row],[status]]="Active","Active","Inactive")</f>
        <v>Inactive</v>
      </c>
      <c r="U2088" s="6">
        <f>Sheet1[[#This Row],[coverage_amount]]/Sheet1[[#This Row],[annual_premium]]</f>
        <v>33.205050731461824</v>
      </c>
    </row>
    <row r="2089" spans="1:21" x14ac:dyDescent="0.3">
      <c r="A2089" s="2" t="s">
        <v>3776</v>
      </c>
      <c r="B2089" s="2" t="s">
        <v>3645</v>
      </c>
      <c r="C2089" s="2" t="s">
        <v>35</v>
      </c>
      <c r="D2089" s="51">
        <v>937458.99</v>
      </c>
      <c r="E2089" s="51">
        <v>40480.559999999998</v>
      </c>
      <c r="F2089" s="1">
        <v>44588</v>
      </c>
      <c r="G2089" s="1">
        <v>45502</v>
      </c>
      <c r="H2089" s="2" t="s">
        <v>419</v>
      </c>
      <c r="I2089" s="2" t="s">
        <v>13</v>
      </c>
      <c r="J2089">
        <f>Sheet1[[#This Row],[policy_end_date]]-Sheet1[[#This Row],[policy_start_date]]</f>
        <v>914</v>
      </c>
      <c r="K2089" s="5">
        <f>(Sheet1[[#This Row],[policy_end_date]]-Sheet1[[#This Row],[policy_start_date]])/365</f>
        <v>2.504109589041096</v>
      </c>
      <c r="L2089" s="2" t="str">
        <f>IF(Sheet1[[#This Row],[coverage_amount]]&lt;300000,"Low",IF(Sheet1[[#This Row],[coverage_amount]]&lt;700000,"Medium","High"))</f>
        <v>High</v>
      </c>
      <c r="M2089" s="2" t="str">
        <f>IF(Sheet1[[#This Row],[annual_premium]]&lt;15000,"Low",IF(Sheet1[[#This Row],[annual_premium]]&lt;35000,"Medium","High"))</f>
        <v>High</v>
      </c>
      <c r="N2089" s="2">
        <f>YEAR(Sheet1[[#This Row],[policy_start_date]])</f>
        <v>2022</v>
      </c>
      <c r="O2089" s="2" t="str">
        <f>TEXT(Sheet1[[#This Row],[policy_start_date]],"mmm")</f>
        <v>Jan</v>
      </c>
      <c r="P2089" s="2" t="str">
        <f>"Q"&amp;ROUNDUP(MONTH(Sheet1[[#This Row],[policy_start_date]])/3,0)</f>
        <v>Q1</v>
      </c>
      <c r="Q2089" s="2">
        <f ca="1">DATEDIF(Sheet1[[#This Row],[policy_start_date]],TODAY(),"D")</f>
        <v>1644</v>
      </c>
      <c r="R2089" s="2">
        <f>YEAR(Sheet1[[#This Row],[policy_end_date]])</f>
        <v>2024</v>
      </c>
      <c r="S2089" s="2" t="str">
        <f>TEXT(Sheet1[[#This Row],[policy_end_date]],"mmm")</f>
        <v>Jul</v>
      </c>
      <c r="T2089" s="2" t="str">
        <f>IF(Sheet1[[#This Row],[status]]="Active","Active","Inactive")</f>
        <v>Active</v>
      </c>
      <c r="U2089" s="6">
        <f>Sheet1[[#This Row],[coverage_amount]]/Sheet1[[#This Row],[annual_premium]]</f>
        <v>23.158251516283372</v>
      </c>
    </row>
    <row r="2090" spans="1:21" x14ac:dyDescent="0.3">
      <c r="A2090" s="2" t="s">
        <v>3777</v>
      </c>
      <c r="B2090" s="2" t="s">
        <v>379</v>
      </c>
      <c r="C2090" s="2" t="s">
        <v>11</v>
      </c>
      <c r="D2090" s="51">
        <v>486391.89</v>
      </c>
      <c r="E2090" s="51">
        <v>6407.01</v>
      </c>
      <c r="F2090" s="1">
        <v>45282</v>
      </c>
      <c r="G2090" s="1">
        <v>45351</v>
      </c>
      <c r="H2090" s="2" t="s">
        <v>2905</v>
      </c>
      <c r="I2090" s="2" t="s">
        <v>29</v>
      </c>
      <c r="J2090">
        <f>Sheet1[[#This Row],[policy_end_date]]-Sheet1[[#This Row],[policy_start_date]]</f>
        <v>69</v>
      </c>
      <c r="K2090" s="5">
        <f>(Sheet1[[#This Row],[policy_end_date]]-Sheet1[[#This Row],[policy_start_date]])/365</f>
        <v>0.18904109589041096</v>
      </c>
      <c r="L2090" s="2" t="str">
        <f>IF(Sheet1[[#This Row],[coverage_amount]]&lt;300000,"Low",IF(Sheet1[[#This Row],[coverage_amount]]&lt;700000,"Medium","High"))</f>
        <v>Medium</v>
      </c>
      <c r="M2090" s="2" t="str">
        <f>IF(Sheet1[[#This Row],[annual_premium]]&lt;15000,"Low",IF(Sheet1[[#This Row],[annual_premium]]&lt;35000,"Medium","High"))</f>
        <v>Low</v>
      </c>
      <c r="N2090" s="2">
        <f>YEAR(Sheet1[[#This Row],[policy_start_date]])</f>
        <v>2023</v>
      </c>
      <c r="O2090" s="2" t="str">
        <f>TEXT(Sheet1[[#This Row],[policy_start_date]],"mmm")</f>
        <v>Dec</v>
      </c>
      <c r="P2090" s="2" t="str">
        <f>"Q"&amp;ROUNDUP(MONTH(Sheet1[[#This Row],[policy_start_date]])/3,0)</f>
        <v>Q4</v>
      </c>
      <c r="Q2090" s="2">
        <f ca="1">DATEDIF(Sheet1[[#This Row],[policy_start_date]],TODAY(),"D")</f>
        <v>950</v>
      </c>
      <c r="R2090" s="2">
        <f>YEAR(Sheet1[[#This Row],[policy_end_date]])</f>
        <v>2024</v>
      </c>
      <c r="S2090" s="2" t="str">
        <f>TEXT(Sheet1[[#This Row],[policy_end_date]],"mmm")</f>
        <v>Feb</v>
      </c>
      <c r="T2090" s="2" t="str">
        <f>IF(Sheet1[[#This Row],[status]]="Active","Active","Inactive")</f>
        <v>Inactive</v>
      </c>
      <c r="U2090" s="6">
        <f>Sheet1[[#This Row],[coverage_amount]]/Sheet1[[#This Row],[annual_premium]]</f>
        <v>75.915581527108586</v>
      </c>
    </row>
    <row r="2091" spans="1:21" x14ac:dyDescent="0.3">
      <c r="A2091" s="2" t="s">
        <v>3778</v>
      </c>
      <c r="B2091" s="2" t="s">
        <v>3779</v>
      </c>
      <c r="C2091" s="2" t="s">
        <v>27</v>
      </c>
      <c r="D2091" s="51">
        <v>127646.94</v>
      </c>
      <c r="E2091" s="51">
        <v>37061.51</v>
      </c>
      <c r="F2091" s="1">
        <v>45449</v>
      </c>
      <c r="G2091" s="1">
        <v>45775</v>
      </c>
      <c r="H2091" s="2" t="s">
        <v>866</v>
      </c>
      <c r="I2091" s="2" t="s">
        <v>18</v>
      </c>
      <c r="J2091">
        <f>Sheet1[[#This Row],[policy_end_date]]-Sheet1[[#This Row],[policy_start_date]]</f>
        <v>326</v>
      </c>
      <c r="K2091" s="5">
        <f>(Sheet1[[#This Row],[policy_end_date]]-Sheet1[[#This Row],[policy_start_date]])/365</f>
        <v>0.89315068493150684</v>
      </c>
      <c r="L2091" s="2" t="str">
        <f>IF(Sheet1[[#This Row],[coverage_amount]]&lt;300000,"Low",IF(Sheet1[[#This Row],[coverage_amount]]&lt;700000,"Medium","High"))</f>
        <v>Low</v>
      </c>
      <c r="M2091" s="2" t="str">
        <f>IF(Sheet1[[#This Row],[annual_premium]]&lt;15000,"Low",IF(Sheet1[[#This Row],[annual_premium]]&lt;35000,"Medium","High"))</f>
        <v>High</v>
      </c>
      <c r="N2091" s="2">
        <f>YEAR(Sheet1[[#This Row],[policy_start_date]])</f>
        <v>2024</v>
      </c>
      <c r="O2091" s="2" t="str">
        <f>TEXT(Sheet1[[#This Row],[policy_start_date]],"mmm")</f>
        <v>Jun</v>
      </c>
      <c r="P2091" s="2" t="str">
        <f>"Q"&amp;ROUNDUP(MONTH(Sheet1[[#This Row],[policy_start_date]])/3,0)</f>
        <v>Q2</v>
      </c>
      <c r="Q2091" s="2">
        <f ca="1">DATEDIF(Sheet1[[#This Row],[policy_start_date]],TODAY(),"D")</f>
        <v>783</v>
      </c>
      <c r="R2091" s="2">
        <f>YEAR(Sheet1[[#This Row],[policy_end_date]])</f>
        <v>2025</v>
      </c>
      <c r="S2091" s="2" t="str">
        <f>TEXT(Sheet1[[#This Row],[policy_end_date]],"mmm")</f>
        <v>Apr</v>
      </c>
      <c r="T2091" s="2" t="str">
        <f>IF(Sheet1[[#This Row],[status]]="Active","Active","Inactive")</f>
        <v>Inactive</v>
      </c>
      <c r="U2091" s="6">
        <f>Sheet1[[#This Row],[coverage_amount]]/Sheet1[[#This Row],[annual_premium]]</f>
        <v>3.4441915615418797</v>
      </c>
    </row>
    <row r="2092" spans="1:21" x14ac:dyDescent="0.3">
      <c r="A2092" s="2" t="s">
        <v>3780</v>
      </c>
      <c r="B2092" s="2" t="s">
        <v>855</v>
      </c>
      <c r="C2092" s="2" t="s">
        <v>35</v>
      </c>
      <c r="D2092" s="51">
        <v>836643.86</v>
      </c>
      <c r="E2092" s="51">
        <v>18686.54</v>
      </c>
      <c r="F2092" s="1">
        <v>44979</v>
      </c>
      <c r="G2092" s="1">
        <v>45091</v>
      </c>
      <c r="H2092" s="2" t="s">
        <v>52</v>
      </c>
      <c r="I2092" s="2" t="s">
        <v>13</v>
      </c>
      <c r="J2092">
        <f>Sheet1[[#This Row],[policy_end_date]]-Sheet1[[#This Row],[policy_start_date]]</f>
        <v>112</v>
      </c>
      <c r="K2092" s="5">
        <f>(Sheet1[[#This Row],[policy_end_date]]-Sheet1[[#This Row],[policy_start_date]])/365</f>
        <v>0.30684931506849317</v>
      </c>
      <c r="L2092" s="2" t="str">
        <f>IF(Sheet1[[#This Row],[coverage_amount]]&lt;300000,"Low",IF(Sheet1[[#This Row],[coverage_amount]]&lt;700000,"Medium","High"))</f>
        <v>High</v>
      </c>
      <c r="M2092" s="2" t="str">
        <f>IF(Sheet1[[#This Row],[annual_premium]]&lt;15000,"Low",IF(Sheet1[[#This Row],[annual_premium]]&lt;35000,"Medium","High"))</f>
        <v>Medium</v>
      </c>
      <c r="N2092" s="2">
        <f>YEAR(Sheet1[[#This Row],[policy_start_date]])</f>
        <v>2023</v>
      </c>
      <c r="O2092" s="2" t="str">
        <f>TEXT(Sheet1[[#This Row],[policy_start_date]],"mmm")</f>
        <v>Feb</v>
      </c>
      <c r="P2092" s="2" t="str">
        <f>"Q"&amp;ROUNDUP(MONTH(Sheet1[[#This Row],[policy_start_date]])/3,0)</f>
        <v>Q1</v>
      </c>
      <c r="Q2092" s="2">
        <f ca="1">DATEDIF(Sheet1[[#This Row],[policy_start_date]],TODAY(),"D")</f>
        <v>1253</v>
      </c>
      <c r="R2092" s="2">
        <f>YEAR(Sheet1[[#This Row],[policy_end_date]])</f>
        <v>2023</v>
      </c>
      <c r="S2092" s="2" t="str">
        <f>TEXT(Sheet1[[#This Row],[policy_end_date]],"mmm")</f>
        <v>Jun</v>
      </c>
      <c r="T2092" s="2" t="str">
        <f>IF(Sheet1[[#This Row],[status]]="Active","Active","Inactive")</f>
        <v>Active</v>
      </c>
      <c r="U2092" s="6">
        <f>Sheet1[[#This Row],[coverage_amount]]/Sheet1[[#This Row],[annual_premium]]</f>
        <v>44.772540020785009</v>
      </c>
    </row>
    <row r="2093" spans="1:21" x14ac:dyDescent="0.3">
      <c r="A2093" s="2" t="s">
        <v>3781</v>
      </c>
      <c r="B2093" s="2" t="s">
        <v>1283</v>
      </c>
      <c r="C2093" s="2" t="s">
        <v>39</v>
      </c>
      <c r="D2093" s="51">
        <v>807936.87</v>
      </c>
      <c r="E2093" s="51">
        <v>48299.87</v>
      </c>
      <c r="F2093" s="1">
        <v>44885</v>
      </c>
      <c r="G2093" s="1">
        <v>45793</v>
      </c>
      <c r="H2093" s="2" t="s">
        <v>2072</v>
      </c>
      <c r="I2093" s="2" t="s">
        <v>18</v>
      </c>
      <c r="J2093">
        <f>Sheet1[[#This Row],[policy_end_date]]-Sheet1[[#This Row],[policy_start_date]]</f>
        <v>908</v>
      </c>
      <c r="K2093" s="5">
        <f>(Sheet1[[#This Row],[policy_end_date]]-Sheet1[[#This Row],[policy_start_date]])/365</f>
        <v>2.4876712328767123</v>
      </c>
      <c r="L2093" s="2" t="str">
        <f>IF(Sheet1[[#This Row],[coverage_amount]]&lt;300000,"Low",IF(Sheet1[[#This Row],[coverage_amount]]&lt;700000,"Medium","High"))</f>
        <v>High</v>
      </c>
      <c r="M2093" s="2" t="str">
        <f>IF(Sheet1[[#This Row],[annual_premium]]&lt;15000,"Low",IF(Sheet1[[#This Row],[annual_premium]]&lt;35000,"Medium","High"))</f>
        <v>High</v>
      </c>
      <c r="N2093" s="2">
        <f>YEAR(Sheet1[[#This Row],[policy_start_date]])</f>
        <v>2022</v>
      </c>
      <c r="O2093" s="2" t="str">
        <f>TEXT(Sheet1[[#This Row],[policy_start_date]],"mmm")</f>
        <v>Nov</v>
      </c>
      <c r="P2093" s="2" t="str">
        <f>"Q"&amp;ROUNDUP(MONTH(Sheet1[[#This Row],[policy_start_date]])/3,0)</f>
        <v>Q4</v>
      </c>
      <c r="Q2093" s="2">
        <f ca="1">DATEDIF(Sheet1[[#This Row],[policy_start_date]],TODAY(),"D")</f>
        <v>1347</v>
      </c>
      <c r="R2093" s="2">
        <f>YEAR(Sheet1[[#This Row],[policy_end_date]])</f>
        <v>2025</v>
      </c>
      <c r="S2093" s="2" t="str">
        <f>TEXT(Sheet1[[#This Row],[policy_end_date]],"mmm")</f>
        <v>May</v>
      </c>
      <c r="T2093" s="2" t="str">
        <f>IF(Sheet1[[#This Row],[status]]="Active","Active","Inactive")</f>
        <v>Inactive</v>
      </c>
      <c r="U2093" s="6">
        <f>Sheet1[[#This Row],[coverage_amount]]/Sheet1[[#This Row],[annual_premium]]</f>
        <v>16.727516450872432</v>
      </c>
    </row>
    <row r="2094" spans="1:21" x14ac:dyDescent="0.3">
      <c r="A2094" s="2" t="s">
        <v>3782</v>
      </c>
      <c r="B2094" s="2" t="s">
        <v>3783</v>
      </c>
      <c r="C2094" s="2" t="s">
        <v>11</v>
      </c>
      <c r="D2094" s="51">
        <v>124289.39</v>
      </c>
      <c r="E2094" s="51">
        <v>19507.7</v>
      </c>
      <c r="F2094" s="1">
        <v>45291</v>
      </c>
      <c r="G2094" s="1">
        <v>45579</v>
      </c>
      <c r="H2094" s="2" t="s">
        <v>2304</v>
      </c>
      <c r="I2094" s="2" t="s">
        <v>13</v>
      </c>
      <c r="J2094">
        <f>Sheet1[[#This Row],[policy_end_date]]-Sheet1[[#This Row],[policy_start_date]]</f>
        <v>288</v>
      </c>
      <c r="K2094" s="5">
        <f>(Sheet1[[#This Row],[policy_end_date]]-Sheet1[[#This Row],[policy_start_date]])/365</f>
        <v>0.78904109589041094</v>
      </c>
      <c r="L2094" s="2" t="str">
        <f>IF(Sheet1[[#This Row],[coverage_amount]]&lt;300000,"Low",IF(Sheet1[[#This Row],[coverage_amount]]&lt;700000,"Medium","High"))</f>
        <v>Low</v>
      </c>
      <c r="M2094" s="2" t="str">
        <f>IF(Sheet1[[#This Row],[annual_premium]]&lt;15000,"Low",IF(Sheet1[[#This Row],[annual_premium]]&lt;35000,"Medium","High"))</f>
        <v>Medium</v>
      </c>
      <c r="N2094" s="2">
        <f>YEAR(Sheet1[[#This Row],[policy_start_date]])</f>
        <v>2023</v>
      </c>
      <c r="O2094" s="2" t="str">
        <f>TEXT(Sheet1[[#This Row],[policy_start_date]],"mmm")</f>
        <v>Dec</v>
      </c>
      <c r="P2094" s="2" t="str">
        <f>"Q"&amp;ROUNDUP(MONTH(Sheet1[[#This Row],[policy_start_date]])/3,0)</f>
        <v>Q4</v>
      </c>
      <c r="Q2094" s="2">
        <f ca="1">DATEDIF(Sheet1[[#This Row],[policy_start_date]],TODAY(),"D")</f>
        <v>941</v>
      </c>
      <c r="R2094" s="2">
        <f>YEAR(Sheet1[[#This Row],[policy_end_date]])</f>
        <v>2024</v>
      </c>
      <c r="S2094" s="2" t="str">
        <f>TEXT(Sheet1[[#This Row],[policy_end_date]],"mmm")</f>
        <v>Oct</v>
      </c>
      <c r="T2094" s="2" t="str">
        <f>IF(Sheet1[[#This Row],[status]]="Active","Active","Inactive")</f>
        <v>Active</v>
      </c>
      <c r="U2094" s="6">
        <f>Sheet1[[#This Row],[coverage_amount]]/Sheet1[[#This Row],[annual_premium]]</f>
        <v>6.371299025513002</v>
      </c>
    </row>
    <row r="2095" spans="1:21" x14ac:dyDescent="0.3">
      <c r="A2095" s="2" t="s">
        <v>3784</v>
      </c>
      <c r="B2095" s="2" t="s">
        <v>3785</v>
      </c>
      <c r="C2095" s="2" t="s">
        <v>39</v>
      </c>
      <c r="D2095" s="51">
        <v>948474.95</v>
      </c>
      <c r="E2095" s="51">
        <v>27204</v>
      </c>
      <c r="F2095" s="1">
        <v>45301</v>
      </c>
      <c r="G2095" s="1">
        <v>45603</v>
      </c>
      <c r="H2095" s="2" t="s">
        <v>537</v>
      </c>
      <c r="I2095" s="2" t="s">
        <v>18</v>
      </c>
      <c r="J2095">
        <f>Sheet1[[#This Row],[policy_end_date]]-Sheet1[[#This Row],[policy_start_date]]</f>
        <v>302</v>
      </c>
      <c r="K2095" s="5">
        <f>(Sheet1[[#This Row],[policy_end_date]]-Sheet1[[#This Row],[policy_start_date]])/365</f>
        <v>0.82739726027397265</v>
      </c>
      <c r="L2095" s="2" t="str">
        <f>IF(Sheet1[[#This Row],[coverage_amount]]&lt;300000,"Low",IF(Sheet1[[#This Row],[coverage_amount]]&lt;700000,"Medium","High"))</f>
        <v>High</v>
      </c>
      <c r="M2095" s="2" t="str">
        <f>IF(Sheet1[[#This Row],[annual_premium]]&lt;15000,"Low",IF(Sheet1[[#This Row],[annual_premium]]&lt;35000,"Medium","High"))</f>
        <v>Medium</v>
      </c>
      <c r="N2095" s="2">
        <f>YEAR(Sheet1[[#This Row],[policy_start_date]])</f>
        <v>2024</v>
      </c>
      <c r="O2095" s="2" t="str">
        <f>TEXT(Sheet1[[#This Row],[policy_start_date]],"mmm")</f>
        <v>Jan</v>
      </c>
      <c r="P2095" s="2" t="str">
        <f>"Q"&amp;ROUNDUP(MONTH(Sheet1[[#This Row],[policy_start_date]])/3,0)</f>
        <v>Q1</v>
      </c>
      <c r="Q2095" s="2">
        <f ca="1">DATEDIF(Sheet1[[#This Row],[policy_start_date]],TODAY(),"D")</f>
        <v>931</v>
      </c>
      <c r="R2095" s="2">
        <f>YEAR(Sheet1[[#This Row],[policy_end_date]])</f>
        <v>2024</v>
      </c>
      <c r="S2095" s="2" t="str">
        <f>TEXT(Sheet1[[#This Row],[policy_end_date]],"mmm")</f>
        <v>Nov</v>
      </c>
      <c r="T2095" s="2" t="str">
        <f>IF(Sheet1[[#This Row],[status]]="Active","Active","Inactive")</f>
        <v>Inactive</v>
      </c>
      <c r="U2095" s="6">
        <f>Sheet1[[#This Row],[coverage_amount]]/Sheet1[[#This Row],[annual_premium]]</f>
        <v>34.865275327157768</v>
      </c>
    </row>
    <row r="2096" spans="1:21" x14ac:dyDescent="0.3">
      <c r="A2096" s="2" t="s">
        <v>3786</v>
      </c>
      <c r="B2096" s="2" t="s">
        <v>3610</v>
      </c>
      <c r="C2096" s="2" t="s">
        <v>35</v>
      </c>
      <c r="D2096" s="51">
        <v>157062.49</v>
      </c>
      <c r="E2096" s="51">
        <v>3718.52</v>
      </c>
      <c r="F2096" s="1">
        <v>45151</v>
      </c>
      <c r="G2096" s="1">
        <v>45246</v>
      </c>
      <c r="H2096" s="2" t="s">
        <v>231</v>
      </c>
      <c r="I2096" s="2" t="s">
        <v>18</v>
      </c>
      <c r="J2096">
        <f>Sheet1[[#This Row],[policy_end_date]]-Sheet1[[#This Row],[policy_start_date]]</f>
        <v>95</v>
      </c>
      <c r="K2096" s="5">
        <f>(Sheet1[[#This Row],[policy_end_date]]-Sheet1[[#This Row],[policy_start_date]])/365</f>
        <v>0.26027397260273971</v>
      </c>
      <c r="L2096" s="2" t="str">
        <f>IF(Sheet1[[#This Row],[coverage_amount]]&lt;300000,"Low",IF(Sheet1[[#This Row],[coverage_amount]]&lt;700000,"Medium","High"))</f>
        <v>Low</v>
      </c>
      <c r="M2096" s="2" t="str">
        <f>IF(Sheet1[[#This Row],[annual_premium]]&lt;15000,"Low",IF(Sheet1[[#This Row],[annual_premium]]&lt;35000,"Medium","High"))</f>
        <v>Low</v>
      </c>
      <c r="N2096" s="2">
        <f>YEAR(Sheet1[[#This Row],[policy_start_date]])</f>
        <v>2023</v>
      </c>
      <c r="O2096" s="2" t="str">
        <f>TEXT(Sheet1[[#This Row],[policy_start_date]],"mmm")</f>
        <v>Aug</v>
      </c>
      <c r="P2096" s="2" t="str">
        <f>"Q"&amp;ROUNDUP(MONTH(Sheet1[[#This Row],[policy_start_date]])/3,0)</f>
        <v>Q3</v>
      </c>
      <c r="Q2096" s="2">
        <f ca="1">DATEDIF(Sheet1[[#This Row],[policy_start_date]],TODAY(),"D")</f>
        <v>1081</v>
      </c>
      <c r="R2096" s="2">
        <f>YEAR(Sheet1[[#This Row],[policy_end_date]])</f>
        <v>2023</v>
      </c>
      <c r="S2096" s="2" t="str">
        <f>TEXT(Sheet1[[#This Row],[policy_end_date]],"mmm")</f>
        <v>Nov</v>
      </c>
      <c r="T2096" s="2" t="str">
        <f>IF(Sheet1[[#This Row],[status]]="Active","Active","Inactive")</f>
        <v>Inactive</v>
      </c>
      <c r="U2096" s="6">
        <f>Sheet1[[#This Row],[coverage_amount]]/Sheet1[[#This Row],[annual_premium]]</f>
        <v>42.237903789679763</v>
      </c>
    </row>
    <row r="2097" spans="1:21" x14ac:dyDescent="0.3">
      <c r="A2097" s="2" t="s">
        <v>3787</v>
      </c>
      <c r="B2097" s="2" t="s">
        <v>3788</v>
      </c>
      <c r="C2097" s="2" t="s">
        <v>16</v>
      </c>
      <c r="D2097" s="51">
        <v>748124.5</v>
      </c>
      <c r="E2097" s="51">
        <v>31646.11</v>
      </c>
      <c r="F2097" s="1">
        <v>44911</v>
      </c>
      <c r="G2097" s="1">
        <v>45099</v>
      </c>
      <c r="H2097" s="2" t="s">
        <v>315</v>
      </c>
      <c r="I2097" s="2" t="s">
        <v>18</v>
      </c>
      <c r="J2097">
        <f>Sheet1[[#This Row],[policy_end_date]]-Sheet1[[#This Row],[policy_start_date]]</f>
        <v>188</v>
      </c>
      <c r="K2097" s="5">
        <f>(Sheet1[[#This Row],[policy_end_date]]-Sheet1[[#This Row],[policy_start_date]])/365</f>
        <v>0.51506849315068493</v>
      </c>
      <c r="L2097" s="2" t="str">
        <f>IF(Sheet1[[#This Row],[coverage_amount]]&lt;300000,"Low",IF(Sheet1[[#This Row],[coverage_amount]]&lt;700000,"Medium","High"))</f>
        <v>High</v>
      </c>
      <c r="M2097" s="2" t="str">
        <f>IF(Sheet1[[#This Row],[annual_premium]]&lt;15000,"Low",IF(Sheet1[[#This Row],[annual_premium]]&lt;35000,"Medium","High"))</f>
        <v>Medium</v>
      </c>
      <c r="N2097" s="2">
        <f>YEAR(Sheet1[[#This Row],[policy_start_date]])</f>
        <v>2022</v>
      </c>
      <c r="O2097" s="2" t="str">
        <f>TEXT(Sheet1[[#This Row],[policy_start_date]],"mmm")</f>
        <v>Dec</v>
      </c>
      <c r="P2097" s="2" t="str">
        <f>"Q"&amp;ROUNDUP(MONTH(Sheet1[[#This Row],[policy_start_date]])/3,0)</f>
        <v>Q4</v>
      </c>
      <c r="Q2097" s="2">
        <f ca="1">DATEDIF(Sheet1[[#This Row],[policy_start_date]],TODAY(),"D")</f>
        <v>1321</v>
      </c>
      <c r="R2097" s="2">
        <f>YEAR(Sheet1[[#This Row],[policy_end_date]])</f>
        <v>2023</v>
      </c>
      <c r="S2097" s="2" t="str">
        <f>TEXT(Sheet1[[#This Row],[policy_end_date]],"mmm")</f>
        <v>Jun</v>
      </c>
      <c r="T2097" s="2" t="str">
        <f>IF(Sheet1[[#This Row],[status]]="Active","Active","Inactive")</f>
        <v>Inactive</v>
      </c>
      <c r="U2097" s="6">
        <f>Sheet1[[#This Row],[coverage_amount]]/Sheet1[[#This Row],[annual_premium]]</f>
        <v>23.64033051771608</v>
      </c>
    </row>
    <row r="2098" spans="1:21" x14ac:dyDescent="0.3">
      <c r="A2098" s="2" t="s">
        <v>3789</v>
      </c>
      <c r="B2098" s="2" t="s">
        <v>1655</v>
      </c>
      <c r="C2098" s="2" t="s">
        <v>27</v>
      </c>
      <c r="D2098" s="51">
        <v>808593.77</v>
      </c>
      <c r="E2098" s="51">
        <v>13641.05</v>
      </c>
      <c r="F2098" s="1">
        <v>45175</v>
      </c>
      <c r="G2098" s="1">
        <v>45618</v>
      </c>
      <c r="H2098" s="2" t="s">
        <v>371</v>
      </c>
      <c r="I2098" s="2" t="s">
        <v>18</v>
      </c>
      <c r="J2098">
        <f>Sheet1[[#This Row],[policy_end_date]]-Sheet1[[#This Row],[policy_start_date]]</f>
        <v>443</v>
      </c>
      <c r="K2098" s="5">
        <f>(Sheet1[[#This Row],[policy_end_date]]-Sheet1[[#This Row],[policy_start_date]])/365</f>
        <v>1.2136986301369863</v>
      </c>
      <c r="L2098" s="2" t="str">
        <f>IF(Sheet1[[#This Row],[coverage_amount]]&lt;300000,"Low",IF(Sheet1[[#This Row],[coverage_amount]]&lt;700000,"Medium","High"))</f>
        <v>High</v>
      </c>
      <c r="M2098" s="2" t="str">
        <f>IF(Sheet1[[#This Row],[annual_premium]]&lt;15000,"Low",IF(Sheet1[[#This Row],[annual_premium]]&lt;35000,"Medium","High"))</f>
        <v>Low</v>
      </c>
      <c r="N2098" s="2">
        <f>YEAR(Sheet1[[#This Row],[policy_start_date]])</f>
        <v>2023</v>
      </c>
      <c r="O2098" s="2" t="str">
        <f>TEXT(Sheet1[[#This Row],[policy_start_date]],"mmm")</f>
        <v>Sep</v>
      </c>
      <c r="P2098" s="2" t="str">
        <f>"Q"&amp;ROUNDUP(MONTH(Sheet1[[#This Row],[policy_start_date]])/3,0)</f>
        <v>Q3</v>
      </c>
      <c r="Q2098" s="2">
        <f ca="1">DATEDIF(Sheet1[[#This Row],[policy_start_date]],TODAY(),"D")</f>
        <v>1057</v>
      </c>
      <c r="R2098" s="2">
        <f>YEAR(Sheet1[[#This Row],[policy_end_date]])</f>
        <v>2024</v>
      </c>
      <c r="S2098" s="2" t="str">
        <f>TEXT(Sheet1[[#This Row],[policy_end_date]],"mmm")</f>
        <v>Nov</v>
      </c>
      <c r="T2098" s="2" t="str">
        <f>IF(Sheet1[[#This Row],[status]]="Active","Active","Inactive")</f>
        <v>Inactive</v>
      </c>
      <c r="U2098" s="6">
        <f>Sheet1[[#This Row],[coverage_amount]]/Sheet1[[#This Row],[annual_premium]]</f>
        <v>59.27650510774464</v>
      </c>
    </row>
    <row r="2099" spans="1:21" x14ac:dyDescent="0.3">
      <c r="A2099" s="2" t="s">
        <v>3790</v>
      </c>
      <c r="B2099" s="2" t="s">
        <v>3791</v>
      </c>
      <c r="C2099" s="2" t="s">
        <v>11</v>
      </c>
      <c r="D2099" s="51">
        <v>209879.31</v>
      </c>
      <c r="E2099" s="51">
        <v>36715.279999999999</v>
      </c>
      <c r="F2099" s="1">
        <v>45495</v>
      </c>
      <c r="G2099" s="1">
        <v>45653</v>
      </c>
      <c r="H2099" s="2" t="s">
        <v>886</v>
      </c>
      <c r="I2099" s="2" t="s">
        <v>18</v>
      </c>
      <c r="J2099">
        <f>Sheet1[[#This Row],[policy_end_date]]-Sheet1[[#This Row],[policy_start_date]]</f>
        <v>158</v>
      </c>
      <c r="K2099" s="5">
        <f>(Sheet1[[#This Row],[policy_end_date]]-Sheet1[[#This Row],[policy_start_date]])/365</f>
        <v>0.43287671232876712</v>
      </c>
      <c r="L2099" s="2" t="str">
        <f>IF(Sheet1[[#This Row],[coverage_amount]]&lt;300000,"Low",IF(Sheet1[[#This Row],[coverage_amount]]&lt;700000,"Medium","High"))</f>
        <v>Low</v>
      </c>
      <c r="M2099" s="2" t="str">
        <f>IF(Sheet1[[#This Row],[annual_premium]]&lt;15000,"Low",IF(Sheet1[[#This Row],[annual_premium]]&lt;35000,"Medium","High"))</f>
        <v>High</v>
      </c>
      <c r="N2099" s="2">
        <f>YEAR(Sheet1[[#This Row],[policy_start_date]])</f>
        <v>2024</v>
      </c>
      <c r="O2099" s="2" t="str">
        <f>TEXT(Sheet1[[#This Row],[policy_start_date]],"mmm")</f>
        <v>Jul</v>
      </c>
      <c r="P2099" s="2" t="str">
        <f>"Q"&amp;ROUNDUP(MONTH(Sheet1[[#This Row],[policy_start_date]])/3,0)</f>
        <v>Q3</v>
      </c>
      <c r="Q2099" s="2">
        <f ca="1">DATEDIF(Sheet1[[#This Row],[policy_start_date]],TODAY(),"D")</f>
        <v>737</v>
      </c>
      <c r="R2099" s="2">
        <f>YEAR(Sheet1[[#This Row],[policy_end_date]])</f>
        <v>2024</v>
      </c>
      <c r="S2099" s="2" t="str">
        <f>TEXT(Sheet1[[#This Row],[policy_end_date]],"mmm")</f>
        <v>Dec</v>
      </c>
      <c r="T2099" s="2" t="str">
        <f>IF(Sheet1[[#This Row],[status]]="Active","Active","Inactive")</f>
        <v>Inactive</v>
      </c>
      <c r="U2099" s="6">
        <f>Sheet1[[#This Row],[coverage_amount]]/Sheet1[[#This Row],[annual_premium]]</f>
        <v>5.7164022717517069</v>
      </c>
    </row>
    <row r="2100" spans="1:21" x14ac:dyDescent="0.3">
      <c r="A2100" s="2" t="s">
        <v>3792</v>
      </c>
      <c r="B2100" s="2" t="s">
        <v>3793</v>
      </c>
      <c r="C2100" s="2" t="s">
        <v>27</v>
      </c>
      <c r="D2100" s="51">
        <v>753584.55</v>
      </c>
      <c r="E2100" s="51">
        <v>35710.11</v>
      </c>
      <c r="F2100" s="1">
        <v>44279</v>
      </c>
      <c r="G2100" s="1">
        <v>45484</v>
      </c>
      <c r="H2100" s="2" t="s">
        <v>688</v>
      </c>
      <c r="I2100" s="2" t="s">
        <v>13</v>
      </c>
      <c r="J2100">
        <f>Sheet1[[#This Row],[policy_end_date]]-Sheet1[[#This Row],[policy_start_date]]</f>
        <v>1205</v>
      </c>
      <c r="K2100" s="5">
        <f>(Sheet1[[#This Row],[policy_end_date]]-Sheet1[[#This Row],[policy_start_date]])/365</f>
        <v>3.3013698630136985</v>
      </c>
      <c r="L2100" s="2" t="str">
        <f>IF(Sheet1[[#This Row],[coverage_amount]]&lt;300000,"Low",IF(Sheet1[[#This Row],[coverage_amount]]&lt;700000,"Medium","High"))</f>
        <v>High</v>
      </c>
      <c r="M2100" s="2" t="str">
        <f>IF(Sheet1[[#This Row],[annual_premium]]&lt;15000,"Low",IF(Sheet1[[#This Row],[annual_premium]]&lt;35000,"Medium","High"))</f>
        <v>High</v>
      </c>
      <c r="N2100" s="2">
        <f>YEAR(Sheet1[[#This Row],[policy_start_date]])</f>
        <v>2021</v>
      </c>
      <c r="O2100" s="2" t="str">
        <f>TEXT(Sheet1[[#This Row],[policy_start_date]],"mmm")</f>
        <v>Mar</v>
      </c>
      <c r="P2100" s="2" t="str">
        <f>"Q"&amp;ROUNDUP(MONTH(Sheet1[[#This Row],[policy_start_date]])/3,0)</f>
        <v>Q1</v>
      </c>
      <c r="Q2100" s="2">
        <f ca="1">DATEDIF(Sheet1[[#This Row],[policy_start_date]],TODAY(),"D")</f>
        <v>1953</v>
      </c>
      <c r="R2100" s="2">
        <f>YEAR(Sheet1[[#This Row],[policy_end_date]])</f>
        <v>2024</v>
      </c>
      <c r="S2100" s="2" t="str">
        <f>TEXT(Sheet1[[#This Row],[policy_end_date]],"mmm")</f>
        <v>Jul</v>
      </c>
      <c r="T2100" s="2" t="str">
        <f>IF(Sheet1[[#This Row],[status]]="Active","Active","Inactive")</f>
        <v>Active</v>
      </c>
      <c r="U2100" s="6">
        <f>Sheet1[[#This Row],[coverage_amount]]/Sheet1[[#This Row],[annual_premium]]</f>
        <v>21.102834743438205</v>
      </c>
    </row>
    <row r="2101" spans="1:21" x14ac:dyDescent="0.3">
      <c r="A2101" s="2" t="s">
        <v>3794</v>
      </c>
      <c r="B2101" s="2" t="s">
        <v>2378</v>
      </c>
      <c r="C2101" s="2" t="s">
        <v>39</v>
      </c>
      <c r="D2101" s="51">
        <v>269839.38</v>
      </c>
      <c r="E2101" s="51">
        <v>47290.95</v>
      </c>
      <c r="F2101" s="1">
        <v>45352</v>
      </c>
      <c r="G2101" s="1">
        <v>45557</v>
      </c>
      <c r="H2101" s="2" t="s">
        <v>338</v>
      </c>
      <c r="I2101" s="2" t="s">
        <v>29</v>
      </c>
      <c r="J2101">
        <f>Sheet1[[#This Row],[policy_end_date]]-Sheet1[[#This Row],[policy_start_date]]</f>
        <v>205</v>
      </c>
      <c r="K2101" s="5">
        <f>(Sheet1[[#This Row],[policy_end_date]]-Sheet1[[#This Row],[policy_start_date]])/365</f>
        <v>0.56164383561643838</v>
      </c>
      <c r="L2101" s="2" t="str">
        <f>IF(Sheet1[[#This Row],[coverage_amount]]&lt;300000,"Low",IF(Sheet1[[#This Row],[coverage_amount]]&lt;700000,"Medium","High"))</f>
        <v>Low</v>
      </c>
      <c r="M2101" s="2" t="str">
        <f>IF(Sheet1[[#This Row],[annual_premium]]&lt;15000,"Low",IF(Sheet1[[#This Row],[annual_premium]]&lt;35000,"Medium","High"))</f>
        <v>High</v>
      </c>
      <c r="N2101" s="2">
        <f>YEAR(Sheet1[[#This Row],[policy_start_date]])</f>
        <v>2024</v>
      </c>
      <c r="O2101" s="2" t="str">
        <f>TEXT(Sheet1[[#This Row],[policy_start_date]],"mmm")</f>
        <v>Mar</v>
      </c>
      <c r="P2101" s="2" t="str">
        <f>"Q"&amp;ROUNDUP(MONTH(Sheet1[[#This Row],[policy_start_date]])/3,0)</f>
        <v>Q1</v>
      </c>
      <c r="Q2101" s="2">
        <f ca="1">DATEDIF(Sheet1[[#This Row],[policy_start_date]],TODAY(),"D")</f>
        <v>880</v>
      </c>
      <c r="R2101" s="2">
        <f>YEAR(Sheet1[[#This Row],[policy_end_date]])</f>
        <v>2024</v>
      </c>
      <c r="S2101" s="2" t="str">
        <f>TEXT(Sheet1[[#This Row],[policy_end_date]],"mmm")</f>
        <v>Sep</v>
      </c>
      <c r="T2101" s="2" t="str">
        <f>IF(Sheet1[[#This Row],[status]]="Active","Active","Inactive")</f>
        <v>Inactive</v>
      </c>
      <c r="U2101" s="6">
        <f>Sheet1[[#This Row],[coverage_amount]]/Sheet1[[#This Row],[annual_premium]]</f>
        <v>5.7059412001662055</v>
      </c>
    </row>
    <row r="2102" spans="1:21" x14ac:dyDescent="0.3">
      <c r="A2102" s="2" t="s">
        <v>3795</v>
      </c>
      <c r="B2102" s="2" t="s">
        <v>3796</v>
      </c>
      <c r="C2102" s="2" t="s">
        <v>39</v>
      </c>
      <c r="D2102" s="51">
        <v>517371.38</v>
      </c>
      <c r="E2102" s="51">
        <v>42335.23</v>
      </c>
      <c r="F2102" s="1">
        <v>45449</v>
      </c>
      <c r="G2102" s="1">
        <v>45462</v>
      </c>
      <c r="H2102" s="2" t="s">
        <v>36</v>
      </c>
      <c r="I2102" s="2" t="s">
        <v>13</v>
      </c>
      <c r="J2102">
        <f>Sheet1[[#This Row],[policy_end_date]]-Sheet1[[#This Row],[policy_start_date]]</f>
        <v>13</v>
      </c>
      <c r="K2102" s="5">
        <f>(Sheet1[[#This Row],[policy_end_date]]-Sheet1[[#This Row],[policy_start_date]])/365</f>
        <v>3.5616438356164383E-2</v>
      </c>
      <c r="L2102" s="2" t="str">
        <f>IF(Sheet1[[#This Row],[coverage_amount]]&lt;300000,"Low",IF(Sheet1[[#This Row],[coverage_amount]]&lt;700000,"Medium","High"))</f>
        <v>Medium</v>
      </c>
      <c r="M2102" s="2" t="str">
        <f>IF(Sheet1[[#This Row],[annual_premium]]&lt;15000,"Low",IF(Sheet1[[#This Row],[annual_premium]]&lt;35000,"Medium","High"))</f>
        <v>High</v>
      </c>
      <c r="N2102" s="2">
        <f>YEAR(Sheet1[[#This Row],[policy_start_date]])</f>
        <v>2024</v>
      </c>
      <c r="O2102" s="2" t="str">
        <f>TEXT(Sheet1[[#This Row],[policy_start_date]],"mmm")</f>
        <v>Jun</v>
      </c>
      <c r="P2102" s="2" t="str">
        <f>"Q"&amp;ROUNDUP(MONTH(Sheet1[[#This Row],[policy_start_date]])/3,0)</f>
        <v>Q2</v>
      </c>
      <c r="Q2102" s="2">
        <f ca="1">DATEDIF(Sheet1[[#This Row],[policy_start_date]],TODAY(),"D")</f>
        <v>783</v>
      </c>
      <c r="R2102" s="2">
        <f>YEAR(Sheet1[[#This Row],[policy_end_date]])</f>
        <v>2024</v>
      </c>
      <c r="S2102" s="2" t="str">
        <f>TEXT(Sheet1[[#This Row],[policy_end_date]],"mmm")</f>
        <v>Jun</v>
      </c>
      <c r="T2102" s="2" t="str">
        <f>IF(Sheet1[[#This Row],[status]]="Active","Active","Inactive")</f>
        <v>Active</v>
      </c>
      <c r="U2102" s="6">
        <f>Sheet1[[#This Row],[coverage_amount]]/Sheet1[[#This Row],[annual_premium]]</f>
        <v>12.220823649712072</v>
      </c>
    </row>
    <row r="2103" spans="1:21" x14ac:dyDescent="0.3">
      <c r="A2103" s="2" t="s">
        <v>3797</v>
      </c>
      <c r="B2103" s="2" t="s">
        <v>3411</v>
      </c>
      <c r="C2103" s="2" t="s">
        <v>11</v>
      </c>
      <c r="D2103" s="51">
        <v>935360.77</v>
      </c>
      <c r="E2103" s="51">
        <v>19052.5</v>
      </c>
      <c r="F2103" s="1">
        <v>44375</v>
      </c>
      <c r="G2103" s="1">
        <v>44645</v>
      </c>
      <c r="H2103" s="2" t="s">
        <v>1038</v>
      </c>
      <c r="I2103" s="2" t="s">
        <v>13</v>
      </c>
      <c r="J2103">
        <f>Sheet1[[#This Row],[policy_end_date]]-Sheet1[[#This Row],[policy_start_date]]</f>
        <v>270</v>
      </c>
      <c r="K2103" s="5">
        <f>(Sheet1[[#This Row],[policy_end_date]]-Sheet1[[#This Row],[policy_start_date]])/365</f>
        <v>0.73972602739726023</v>
      </c>
      <c r="L2103" s="2" t="str">
        <f>IF(Sheet1[[#This Row],[coverage_amount]]&lt;300000,"Low",IF(Sheet1[[#This Row],[coverage_amount]]&lt;700000,"Medium","High"))</f>
        <v>High</v>
      </c>
      <c r="M2103" s="2" t="str">
        <f>IF(Sheet1[[#This Row],[annual_premium]]&lt;15000,"Low",IF(Sheet1[[#This Row],[annual_premium]]&lt;35000,"Medium","High"))</f>
        <v>Medium</v>
      </c>
      <c r="N2103" s="2">
        <f>YEAR(Sheet1[[#This Row],[policy_start_date]])</f>
        <v>2021</v>
      </c>
      <c r="O2103" s="2" t="str">
        <f>TEXT(Sheet1[[#This Row],[policy_start_date]],"mmm")</f>
        <v>Jun</v>
      </c>
      <c r="P2103" s="2" t="str">
        <f>"Q"&amp;ROUNDUP(MONTH(Sheet1[[#This Row],[policy_start_date]])/3,0)</f>
        <v>Q2</v>
      </c>
      <c r="Q2103" s="2">
        <f ca="1">DATEDIF(Sheet1[[#This Row],[policy_start_date]],TODAY(),"D")</f>
        <v>1857</v>
      </c>
      <c r="R2103" s="2">
        <f>YEAR(Sheet1[[#This Row],[policy_end_date]])</f>
        <v>2022</v>
      </c>
      <c r="S2103" s="2" t="str">
        <f>TEXT(Sheet1[[#This Row],[policy_end_date]],"mmm")</f>
        <v>Mar</v>
      </c>
      <c r="T2103" s="2" t="str">
        <f>IF(Sheet1[[#This Row],[status]]="Active","Active","Inactive")</f>
        <v>Active</v>
      </c>
      <c r="U2103" s="6">
        <f>Sheet1[[#This Row],[coverage_amount]]/Sheet1[[#This Row],[annual_premium]]</f>
        <v>49.093860123343397</v>
      </c>
    </row>
    <row r="2104" spans="1:21" x14ac:dyDescent="0.3">
      <c r="A2104" s="2" t="s">
        <v>3798</v>
      </c>
      <c r="B2104" s="2" t="s">
        <v>1773</v>
      </c>
      <c r="C2104" s="2" t="s">
        <v>39</v>
      </c>
      <c r="D2104" s="51">
        <v>287577.39</v>
      </c>
      <c r="E2104" s="51">
        <v>29559.67</v>
      </c>
      <c r="F2104" s="1">
        <v>44405</v>
      </c>
      <c r="G2104" s="1">
        <v>45738</v>
      </c>
      <c r="H2104" s="2" t="s">
        <v>818</v>
      </c>
      <c r="I2104" s="2" t="s">
        <v>18</v>
      </c>
      <c r="J2104">
        <f>Sheet1[[#This Row],[policy_end_date]]-Sheet1[[#This Row],[policy_start_date]]</f>
        <v>1333</v>
      </c>
      <c r="K2104" s="5">
        <f>(Sheet1[[#This Row],[policy_end_date]]-Sheet1[[#This Row],[policy_start_date]])/365</f>
        <v>3.6520547945205482</v>
      </c>
      <c r="L2104" s="2" t="str">
        <f>IF(Sheet1[[#This Row],[coverage_amount]]&lt;300000,"Low",IF(Sheet1[[#This Row],[coverage_amount]]&lt;700000,"Medium","High"))</f>
        <v>Low</v>
      </c>
      <c r="M2104" s="2" t="str">
        <f>IF(Sheet1[[#This Row],[annual_premium]]&lt;15000,"Low",IF(Sheet1[[#This Row],[annual_premium]]&lt;35000,"Medium","High"))</f>
        <v>Medium</v>
      </c>
      <c r="N2104" s="2">
        <f>YEAR(Sheet1[[#This Row],[policy_start_date]])</f>
        <v>2021</v>
      </c>
      <c r="O2104" s="2" t="str">
        <f>TEXT(Sheet1[[#This Row],[policy_start_date]],"mmm")</f>
        <v>Jul</v>
      </c>
      <c r="P2104" s="2" t="str">
        <f>"Q"&amp;ROUNDUP(MONTH(Sheet1[[#This Row],[policy_start_date]])/3,0)</f>
        <v>Q3</v>
      </c>
      <c r="Q2104" s="2">
        <f ca="1">DATEDIF(Sheet1[[#This Row],[policy_start_date]],TODAY(),"D")</f>
        <v>1827</v>
      </c>
      <c r="R2104" s="2">
        <f>YEAR(Sheet1[[#This Row],[policy_end_date]])</f>
        <v>2025</v>
      </c>
      <c r="S2104" s="2" t="str">
        <f>TEXT(Sheet1[[#This Row],[policy_end_date]],"mmm")</f>
        <v>Mar</v>
      </c>
      <c r="T2104" s="2" t="str">
        <f>IF(Sheet1[[#This Row],[status]]="Active","Active","Inactive")</f>
        <v>Inactive</v>
      </c>
      <c r="U2104" s="6">
        <f>Sheet1[[#This Row],[coverage_amount]]/Sheet1[[#This Row],[annual_premium]]</f>
        <v>9.7287077291458264</v>
      </c>
    </row>
    <row r="2105" spans="1:21" x14ac:dyDescent="0.3">
      <c r="A2105" s="2" t="s">
        <v>3799</v>
      </c>
      <c r="B2105" s="2" t="s">
        <v>2477</v>
      </c>
      <c r="C2105" s="2" t="s">
        <v>16</v>
      </c>
      <c r="D2105" s="51">
        <v>632864.51</v>
      </c>
      <c r="E2105" s="51">
        <v>30871.99</v>
      </c>
      <c r="F2105" s="1">
        <v>44337</v>
      </c>
      <c r="G2105" s="1">
        <v>44856</v>
      </c>
      <c r="H2105" s="2" t="s">
        <v>348</v>
      </c>
      <c r="I2105" s="2" t="s">
        <v>29</v>
      </c>
      <c r="J2105">
        <f>Sheet1[[#This Row],[policy_end_date]]-Sheet1[[#This Row],[policy_start_date]]</f>
        <v>519</v>
      </c>
      <c r="K2105" s="5">
        <f>(Sheet1[[#This Row],[policy_end_date]]-Sheet1[[#This Row],[policy_start_date]])/365</f>
        <v>1.4219178082191781</v>
      </c>
      <c r="L2105" s="2" t="str">
        <f>IF(Sheet1[[#This Row],[coverage_amount]]&lt;300000,"Low",IF(Sheet1[[#This Row],[coverage_amount]]&lt;700000,"Medium","High"))</f>
        <v>Medium</v>
      </c>
      <c r="M2105" s="2" t="str">
        <f>IF(Sheet1[[#This Row],[annual_premium]]&lt;15000,"Low",IF(Sheet1[[#This Row],[annual_premium]]&lt;35000,"Medium","High"))</f>
        <v>Medium</v>
      </c>
      <c r="N2105" s="2">
        <f>YEAR(Sheet1[[#This Row],[policy_start_date]])</f>
        <v>2021</v>
      </c>
      <c r="O2105" s="2" t="str">
        <f>TEXT(Sheet1[[#This Row],[policy_start_date]],"mmm")</f>
        <v>May</v>
      </c>
      <c r="P2105" s="2" t="str">
        <f>"Q"&amp;ROUNDUP(MONTH(Sheet1[[#This Row],[policy_start_date]])/3,0)</f>
        <v>Q2</v>
      </c>
      <c r="Q2105" s="2">
        <f ca="1">DATEDIF(Sheet1[[#This Row],[policy_start_date]],TODAY(),"D")</f>
        <v>1895</v>
      </c>
      <c r="R2105" s="2">
        <f>YEAR(Sheet1[[#This Row],[policy_end_date]])</f>
        <v>2022</v>
      </c>
      <c r="S2105" s="2" t="str">
        <f>TEXT(Sheet1[[#This Row],[policy_end_date]],"mmm")</f>
        <v>Oct</v>
      </c>
      <c r="T2105" s="2" t="str">
        <f>IF(Sheet1[[#This Row],[status]]="Active","Active","Inactive")</f>
        <v>Inactive</v>
      </c>
      <c r="U2105" s="6">
        <f>Sheet1[[#This Row],[coverage_amount]]/Sheet1[[#This Row],[annual_premium]]</f>
        <v>20.499634458290508</v>
      </c>
    </row>
    <row r="2106" spans="1:21" x14ac:dyDescent="0.3">
      <c r="A2106" s="2" t="s">
        <v>3800</v>
      </c>
      <c r="B2106" s="2" t="s">
        <v>3801</v>
      </c>
      <c r="C2106" s="2" t="s">
        <v>35</v>
      </c>
      <c r="D2106" s="51">
        <v>990299.39</v>
      </c>
      <c r="E2106" s="51">
        <v>4961.18</v>
      </c>
      <c r="F2106" s="1">
        <v>45222</v>
      </c>
      <c r="G2106" s="1">
        <v>45399</v>
      </c>
      <c r="H2106" s="2" t="s">
        <v>1442</v>
      </c>
      <c r="I2106" s="2" t="s">
        <v>29</v>
      </c>
      <c r="J2106">
        <f>Sheet1[[#This Row],[policy_end_date]]-Sheet1[[#This Row],[policy_start_date]]</f>
        <v>177</v>
      </c>
      <c r="K2106" s="5">
        <f>(Sheet1[[#This Row],[policy_end_date]]-Sheet1[[#This Row],[policy_start_date]])/365</f>
        <v>0.48493150684931507</v>
      </c>
      <c r="L2106" s="2" t="str">
        <f>IF(Sheet1[[#This Row],[coverage_amount]]&lt;300000,"Low",IF(Sheet1[[#This Row],[coverage_amount]]&lt;700000,"Medium","High"))</f>
        <v>High</v>
      </c>
      <c r="M2106" s="2" t="str">
        <f>IF(Sheet1[[#This Row],[annual_premium]]&lt;15000,"Low",IF(Sheet1[[#This Row],[annual_premium]]&lt;35000,"Medium","High"))</f>
        <v>Low</v>
      </c>
      <c r="N2106" s="2">
        <f>YEAR(Sheet1[[#This Row],[policy_start_date]])</f>
        <v>2023</v>
      </c>
      <c r="O2106" s="2" t="str">
        <f>TEXT(Sheet1[[#This Row],[policy_start_date]],"mmm")</f>
        <v>Oct</v>
      </c>
      <c r="P2106" s="2" t="str">
        <f>"Q"&amp;ROUNDUP(MONTH(Sheet1[[#This Row],[policy_start_date]])/3,0)</f>
        <v>Q4</v>
      </c>
      <c r="Q2106" s="2">
        <f ca="1">DATEDIF(Sheet1[[#This Row],[policy_start_date]],TODAY(),"D")</f>
        <v>1010</v>
      </c>
      <c r="R2106" s="2">
        <f>YEAR(Sheet1[[#This Row],[policy_end_date]])</f>
        <v>2024</v>
      </c>
      <c r="S2106" s="2" t="str">
        <f>TEXT(Sheet1[[#This Row],[policy_end_date]],"mmm")</f>
        <v>Apr</v>
      </c>
      <c r="T2106" s="2" t="str">
        <f>IF(Sheet1[[#This Row],[status]]="Active","Active","Inactive")</f>
        <v>Inactive</v>
      </c>
      <c r="U2106" s="6">
        <f>Sheet1[[#This Row],[coverage_amount]]/Sheet1[[#This Row],[annual_premium]]</f>
        <v>199.60964730165</v>
      </c>
    </row>
    <row r="2107" spans="1:21" x14ac:dyDescent="0.3">
      <c r="A2107" s="2" t="s">
        <v>3802</v>
      </c>
      <c r="B2107" s="2" t="s">
        <v>3803</v>
      </c>
      <c r="C2107" s="2" t="s">
        <v>39</v>
      </c>
      <c r="D2107" s="51">
        <v>545263.49</v>
      </c>
      <c r="E2107" s="51">
        <v>36438.79</v>
      </c>
      <c r="F2107" s="1">
        <v>45320</v>
      </c>
      <c r="G2107" s="1">
        <v>45625</v>
      </c>
      <c r="H2107" s="2" t="s">
        <v>559</v>
      </c>
      <c r="I2107" s="2" t="s">
        <v>29</v>
      </c>
      <c r="J2107">
        <f>Sheet1[[#This Row],[policy_end_date]]-Sheet1[[#This Row],[policy_start_date]]</f>
        <v>305</v>
      </c>
      <c r="K2107" s="5">
        <f>(Sheet1[[#This Row],[policy_end_date]]-Sheet1[[#This Row],[policy_start_date]])/365</f>
        <v>0.83561643835616439</v>
      </c>
      <c r="L2107" s="2" t="str">
        <f>IF(Sheet1[[#This Row],[coverage_amount]]&lt;300000,"Low",IF(Sheet1[[#This Row],[coverage_amount]]&lt;700000,"Medium","High"))</f>
        <v>Medium</v>
      </c>
      <c r="M2107" s="2" t="str">
        <f>IF(Sheet1[[#This Row],[annual_premium]]&lt;15000,"Low",IF(Sheet1[[#This Row],[annual_premium]]&lt;35000,"Medium","High"))</f>
        <v>High</v>
      </c>
      <c r="N2107" s="2">
        <f>YEAR(Sheet1[[#This Row],[policy_start_date]])</f>
        <v>2024</v>
      </c>
      <c r="O2107" s="2" t="str">
        <f>TEXT(Sheet1[[#This Row],[policy_start_date]],"mmm")</f>
        <v>Jan</v>
      </c>
      <c r="P2107" s="2" t="str">
        <f>"Q"&amp;ROUNDUP(MONTH(Sheet1[[#This Row],[policy_start_date]])/3,0)</f>
        <v>Q1</v>
      </c>
      <c r="Q2107" s="2">
        <f ca="1">DATEDIF(Sheet1[[#This Row],[policy_start_date]],TODAY(),"D")</f>
        <v>912</v>
      </c>
      <c r="R2107" s="2">
        <f>YEAR(Sheet1[[#This Row],[policy_end_date]])</f>
        <v>2024</v>
      </c>
      <c r="S2107" s="2" t="str">
        <f>TEXT(Sheet1[[#This Row],[policy_end_date]],"mmm")</f>
        <v>Nov</v>
      </c>
      <c r="T2107" s="2" t="str">
        <f>IF(Sheet1[[#This Row],[status]]="Active","Active","Inactive")</f>
        <v>Inactive</v>
      </c>
      <c r="U2107" s="6">
        <f>Sheet1[[#This Row],[coverage_amount]]/Sheet1[[#This Row],[annual_premium]]</f>
        <v>14.963819874370142</v>
      </c>
    </row>
    <row r="2108" spans="1:21" x14ac:dyDescent="0.3">
      <c r="A2108" s="2" t="s">
        <v>3804</v>
      </c>
      <c r="B2108" s="2" t="s">
        <v>415</v>
      </c>
      <c r="C2108" s="2" t="s">
        <v>35</v>
      </c>
      <c r="D2108" s="51">
        <v>959773.69</v>
      </c>
      <c r="E2108" s="51">
        <v>21943.17</v>
      </c>
      <c r="F2108" s="1">
        <v>45449</v>
      </c>
      <c r="G2108" s="1">
        <v>45524</v>
      </c>
      <c r="H2108" s="2" t="s">
        <v>67</v>
      </c>
      <c r="I2108" s="2" t="s">
        <v>29</v>
      </c>
      <c r="J2108">
        <f>Sheet1[[#This Row],[policy_end_date]]-Sheet1[[#This Row],[policy_start_date]]</f>
        <v>75</v>
      </c>
      <c r="K2108" s="5">
        <f>(Sheet1[[#This Row],[policy_end_date]]-Sheet1[[#This Row],[policy_start_date]])/365</f>
        <v>0.20547945205479451</v>
      </c>
      <c r="L2108" s="2" t="str">
        <f>IF(Sheet1[[#This Row],[coverage_amount]]&lt;300000,"Low",IF(Sheet1[[#This Row],[coverage_amount]]&lt;700000,"Medium","High"))</f>
        <v>High</v>
      </c>
      <c r="M2108" s="2" t="str">
        <f>IF(Sheet1[[#This Row],[annual_premium]]&lt;15000,"Low",IF(Sheet1[[#This Row],[annual_premium]]&lt;35000,"Medium","High"))</f>
        <v>Medium</v>
      </c>
      <c r="N2108" s="2">
        <f>YEAR(Sheet1[[#This Row],[policy_start_date]])</f>
        <v>2024</v>
      </c>
      <c r="O2108" s="2" t="str">
        <f>TEXT(Sheet1[[#This Row],[policy_start_date]],"mmm")</f>
        <v>Jun</v>
      </c>
      <c r="P2108" s="2" t="str">
        <f>"Q"&amp;ROUNDUP(MONTH(Sheet1[[#This Row],[policy_start_date]])/3,0)</f>
        <v>Q2</v>
      </c>
      <c r="Q2108" s="2">
        <f ca="1">DATEDIF(Sheet1[[#This Row],[policy_start_date]],TODAY(),"D")</f>
        <v>783</v>
      </c>
      <c r="R2108" s="2">
        <f>YEAR(Sheet1[[#This Row],[policy_end_date]])</f>
        <v>2024</v>
      </c>
      <c r="S2108" s="2" t="str">
        <f>TEXT(Sheet1[[#This Row],[policy_end_date]],"mmm")</f>
        <v>Aug</v>
      </c>
      <c r="T2108" s="2" t="str">
        <f>IF(Sheet1[[#This Row],[status]]="Active","Active","Inactive")</f>
        <v>Inactive</v>
      </c>
      <c r="U2108" s="6">
        <f>Sheet1[[#This Row],[coverage_amount]]/Sheet1[[#This Row],[annual_premium]]</f>
        <v>43.739062769873271</v>
      </c>
    </row>
    <row r="2109" spans="1:21" x14ac:dyDescent="0.3">
      <c r="A2109" s="2" t="s">
        <v>3805</v>
      </c>
      <c r="B2109" s="2" t="s">
        <v>2070</v>
      </c>
      <c r="C2109" s="2" t="s">
        <v>16</v>
      </c>
      <c r="D2109" s="51">
        <v>305526.42</v>
      </c>
      <c r="E2109" s="51">
        <v>48730.3</v>
      </c>
      <c r="F2109" s="1">
        <v>45097</v>
      </c>
      <c r="G2109" s="1">
        <v>45269</v>
      </c>
      <c r="H2109" s="2" t="s">
        <v>158</v>
      </c>
      <c r="I2109" s="2" t="s">
        <v>29</v>
      </c>
      <c r="J2109">
        <f>Sheet1[[#This Row],[policy_end_date]]-Sheet1[[#This Row],[policy_start_date]]</f>
        <v>172</v>
      </c>
      <c r="K2109" s="5">
        <f>(Sheet1[[#This Row],[policy_end_date]]-Sheet1[[#This Row],[policy_start_date]])/365</f>
        <v>0.47123287671232877</v>
      </c>
      <c r="L2109" s="2" t="str">
        <f>IF(Sheet1[[#This Row],[coverage_amount]]&lt;300000,"Low",IF(Sheet1[[#This Row],[coverage_amount]]&lt;700000,"Medium","High"))</f>
        <v>Medium</v>
      </c>
      <c r="M2109" s="2" t="str">
        <f>IF(Sheet1[[#This Row],[annual_premium]]&lt;15000,"Low",IF(Sheet1[[#This Row],[annual_premium]]&lt;35000,"Medium","High"))</f>
        <v>High</v>
      </c>
      <c r="N2109" s="2">
        <f>YEAR(Sheet1[[#This Row],[policy_start_date]])</f>
        <v>2023</v>
      </c>
      <c r="O2109" s="2" t="str">
        <f>TEXT(Sheet1[[#This Row],[policy_start_date]],"mmm")</f>
        <v>Jun</v>
      </c>
      <c r="P2109" s="2" t="str">
        <f>"Q"&amp;ROUNDUP(MONTH(Sheet1[[#This Row],[policy_start_date]])/3,0)</f>
        <v>Q2</v>
      </c>
      <c r="Q2109" s="2">
        <f ca="1">DATEDIF(Sheet1[[#This Row],[policy_start_date]],TODAY(),"D")</f>
        <v>1135</v>
      </c>
      <c r="R2109" s="2">
        <f>YEAR(Sheet1[[#This Row],[policy_end_date]])</f>
        <v>2023</v>
      </c>
      <c r="S2109" s="2" t="str">
        <f>TEXT(Sheet1[[#This Row],[policy_end_date]],"mmm")</f>
        <v>Dec</v>
      </c>
      <c r="T2109" s="2" t="str">
        <f>IF(Sheet1[[#This Row],[status]]="Active","Active","Inactive")</f>
        <v>Inactive</v>
      </c>
      <c r="U2109" s="6">
        <f>Sheet1[[#This Row],[coverage_amount]]/Sheet1[[#This Row],[annual_premium]]</f>
        <v>6.2697422342977562</v>
      </c>
    </row>
    <row r="2110" spans="1:21" x14ac:dyDescent="0.3">
      <c r="A2110" s="2" t="s">
        <v>3806</v>
      </c>
      <c r="B2110" s="2" t="s">
        <v>1091</v>
      </c>
      <c r="C2110" s="2" t="s">
        <v>16</v>
      </c>
      <c r="D2110" s="51">
        <v>145787.46</v>
      </c>
      <c r="E2110" s="51">
        <v>19826.86</v>
      </c>
      <c r="F2110" s="1">
        <v>44586</v>
      </c>
      <c r="G2110" s="1">
        <v>45385</v>
      </c>
      <c r="H2110" s="2" t="s">
        <v>737</v>
      </c>
      <c r="I2110" s="2" t="s">
        <v>18</v>
      </c>
      <c r="J2110">
        <f>Sheet1[[#This Row],[policy_end_date]]-Sheet1[[#This Row],[policy_start_date]]</f>
        <v>799</v>
      </c>
      <c r="K2110" s="5">
        <f>(Sheet1[[#This Row],[policy_end_date]]-Sheet1[[#This Row],[policy_start_date]])/365</f>
        <v>2.1890410958904107</v>
      </c>
      <c r="L2110" s="2" t="str">
        <f>IF(Sheet1[[#This Row],[coverage_amount]]&lt;300000,"Low",IF(Sheet1[[#This Row],[coverage_amount]]&lt;700000,"Medium","High"))</f>
        <v>Low</v>
      </c>
      <c r="M2110" s="2" t="str">
        <f>IF(Sheet1[[#This Row],[annual_premium]]&lt;15000,"Low",IF(Sheet1[[#This Row],[annual_premium]]&lt;35000,"Medium","High"))</f>
        <v>Medium</v>
      </c>
      <c r="N2110" s="2">
        <f>YEAR(Sheet1[[#This Row],[policy_start_date]])</f>
        <v>2022</v>
      </c>
      <c r="O2110" s="2" t="str">
        <f>TEXT(Sheet1[[#This Row],[policy_start_date]],"mmm")</f>
        <v>Jan</v>
      </c>
      <c r="P2110" s="2" t="str">
        <f>"Q"&amp;ROUNDUP(MONTH(Sheet1[[#This Row],[policy_start_date]])/3,0)</f>
        <v>Q1</v>
      </c>
      <c r="Q2110" s="2">
        <f ca="1">DATEDIF(Sheet1[[#This Row],[policy_start_date]],TODAY(),"D")</f>
        <v>1646</v>
      </c>
      <c r="R2110" s="2">
        <f>YEAR(Sheet1[[#This Row],[policy_end_date]])</f>
        <v>2024</v>
      </c>
      <c r="S2110" s="2" t="str">
        <f>TEXT(Sheet1[[#This Row],[policy_end_date]],"mmm")</f>
        <v>Apr</v>
      </c>
      <c r="T2110" s="2" t="str">
        <f>IF(Sheet1[[#This Row],[status]]="Active","Active","Inactive")</f>
        <v>Inactive</v>
      </c>
      <c r="U2110" s="6">
        <f>Sheet1[[#This Row],[coverage_amount]]/Sheet1[[#This Row],[annual_premium]]</f>
        <v>7.353028164822871</v>
      </c>
    </row>
    <row r="2111" spans="1:21" x14ac:dyDescent="0.3">
      <c r="A2111" s="2" t="s">
        <v>3807</v>
      </c>
      <c r="B2111" s="2" t="s">
        <v>3808</v>
      </c>
      <c r="C2111" s="2" t="s">
        <v>16</v>
      </c>
      <c r="D2111" s="51">
        <v>609266.14</v>
      </c>
      <c r="E2111" s="51">
        <v>47951.7</v>
      </c>
      <c r="F2111" s="1">
        <v>44809</v>
      </c>
      <c r="G2111" s="1">
        <v>44896</v>
      </c>
      <c r="H2111" s="2" t="s">
        <v>46</v>
      </c>
      <c r="I2111" s="2" t="s">
        <v>29</v>
      </c>
      <c r="J2111">
        <f>Sheet1[[#This Row],[policy_end_date]]-Sheet1[[#This Row],[policy_start_date]]</f>
        <v>87</v>
      </c>
      <c r="K2111" s="5">
        <f>(Sheet1[[#This Row],[policy_end_date]]-Sheet1[[#This Row],[policy_start_date]])/365</f>
        <v>0.23835616438356164</v>
      </c>
      <c r="L2111" s="2" t="str">
        <f>IF(Sheet1[[#This Row],[coverage_amount]]&lt;300000,"Low",IF(Sheet1[[#This Row],[coverage_amount]]&lt;700000,"Medium","High"))</f>
        <v>Medium</v>
      </c>
      <c r="M2111" s="2" t="str">
        <f>IF(Sheet1[[#This Row],[annual_premium]]&lt;15000,"Low",IF(Sheet1[[#This Row],[annual_premium]]&lt;35000,"Medium","High"))</f>
        <v>High</v>
      </c>
      <c r="N2111" s="2">
        <f>YEAR(Sheet1[[#This Row],[policy_start_date]])</f>
        <v>2022</v>
      </c>
      <c r="O2111" s="2" t="str">
        <f>TEXT(Sheet1[[#This Row],[policy_start_date]],"mmm")</f>
        <v>Sep</v>
      </c>
      <c r="P2111" s="2" t="str">
        <f>"Q"&amp;ROUNDUP(MONTH(Sheet1[[#This Row],[policy_start_date]])/3,0)</f>
        <v>Q3</v>
      </c>
      <c r="Q2111" s="2">
        <f ca="1">DATEDIF(Sheet1[[#This Row],[policy_start_date]],TODAY(),"D")</f>
        <v>1423</v>
      </c>
      <c r="R2111" s="2">
        <f>YEAR(Sheet1[[#This Row],[policy_end_date]])</f>
        <v>2022</v>
      </c>
      <c r="S2111" s="2" t="str">
        <f>TEXT(Sheet1[[#This Row],[policy_end_date]],"mmm")</f>
        <v>Dec</v>
      </c>
      <c r="T2111" s="2" t="str">
        <f>IF(Sheet1[[#This Row],[status]]="Active","Active","Inactive")</f>
        <v>Inactive</v>
      </c>
      <c r="U2111" s="6">
        <f>Sheet1[[#This Row],[coverage_amount]]/Sheet1[[#This Row],[annual_premium]]</f>
        <v>12.705829824594332</v>
      </c>
    </row>
    <row r="2112" spans="1:21" x14ac:dyDescent="0.3">
      <c r="A2112" s="2" t="s">
        <v>3809</v>
      </c>
      <c r="B2112" s="2" t="s">
        <v>1601</v>
      </c>
      <c r="C2112" s="2" t="s">
        <v>11</v>
      </c>
      <c r="D2112" s="51">
        <v>914279.26</v>
      </c>
      <c r="E2112" s="51">
        <v>36805.57</v>
      </c>
      <c r="F2112" s="1">
        <v>44637</v>
      </c>
      <c r="G2112" s="1">
        <v>45051</v>
      </c>
      <c r="H2112" s="2" t="s">
        <v>2249</v>
      </c>
      <c r="I2112" s="2" t="s">
        <v>18</v>
      </c>
      <c r="J2112">
        <f>Sheet1[[#This Row],[policy_end_date]]-Sheet1[[#This Row],[policy_start_date]]</f>
        <v>414</v>
      </c>
      <c r="K2112" s="5">
        <f>(Sheet1[[#This Row],[policy_end_date]]-Sheet1[[#This Row],[policy_start_date]])/365</f>
        <v>1.1342465753424658</v>
      </c>
      <c r="L2112" s="2" t="str">
        <f>IF(Sheet1[[#This Row],[coverage_amount]]&lt;300000,"Low",IF(Sheet1[[#This Row],[coverage_amount]]&lt;700000,"Medium","High"))</f>
        <v>High</v>
      </c>
      <c r="M2112" s="2" t="str">
        <f>IF(Sheet1[[#This Row],[annual_premium]]&lt;15000,"Low",IF(Sheet1[[#This Row],[annual_premium]]&lt;35000,"Medium","High"))</f>
        <v>High</v>
      </c>
      <c r="N2112" s="2">
        <f>YEAR(Sheet1[[#This Row],[policy_start_date]])</f>
        <v>2022</v>
      </c>
      <c r="O2112" s="2" t="str">
        <f>TEXT(Sheet1[[#This Row],[policy_start_date]],"mmm")</f>
        <v>Mar</v>
      </c>
      <c r="P2112" s="2" t="str">
        <f>"Q"&amp;ROUNDUP(MONTH(Sheet1[[#This Row],[policy_start_date]])/3,0)</f>
        <v>Q1</v>
      </c>
      <c r="Q2112" s="2">
        <f ca="1">DATEDIF(Sheet1[[#This Row],[policy_start_date]],TODAY(),"D")</f>
        <v>1595</v>
      </c>
      <c r="R2112" s="2">
        <f>YEAR(Sheet1[[#This Row],[policy_end_date]])</f>
        <v>2023</v>
      </c>
      <c r="S2112" s="2" t="str">
        <f>TEXT(Sheet1[[#This Row],[policy_end_date]],"mmm")</f>
        <v>May</v>
      </c>
      <c r="T2112" s="2" t="str">
        <f>IF(Sheet1[[#This Row],[status]]="Active","Active","Inactive")</f>
        <v>Inactive</v>
      </c>
      <c r="U2112" s="6">
        <f>Sheet1[[#This Row],[coverage_amount]]/Sheet1[[#This Row],[annual_premium]]</f>
        <v>24.840785239842774</v>
      </c>
    </row>
    <row r="2113" spans="1:21" x14ac:dyDescent="0.3">
      <c r="A2113" s="2" t="s">
        <v>3810</v>
      </c>
      <c r="B2113" s="2" t="s">
        <v>897</v>
      </c>
      <c r="C2113" s="2" t="s">
        <v>16</v>
      </c>
      <c r="D2113" s="51">
        <v>343951.78</v>
      </c>
      <c r="E2113" s="51">
        <v>24945.03</v>
      </c>
      <c r="F2113" s="1">
        <v>44547</v>
      </c>
      <c r="G2113" s="1">
        <v>45023</v>
      </c>
      <c r="H2113" s="2" t="s">
        <v>365</v>
      </c>
      <c r="I2113" s="2" t="s">
        <v>13</v>
      </c>
      <c r="J2113">
        <f>Sheet1[[#This Row],[policy_end_date]]-Sheet1[[#This Row],[policy_start_date]]</f>
        <v>476</v>
      </c>
      <c r="K2113" s="5">
        <f>(Sheet1[[#This Row],[policy_end_date]]-Sheet1[[#This Row],[policy_start_date]])/365</f>
        <v>1.3041095890410959</v>
      </c>
      <c r="L2113" s="2" t="str">
        <f>IF(Sheet1[[#This Row],[coverage_amount]]&lt;300000,"Low",IF(Sheet1[[#This Row],[coverage_amount]]&lt;700000,"Medium","High"))</f>
        <v>Medium</v>
      </c>
      <c r="M2113" s="2" t="str">
        <f>IF(Sheet1[[#This Row],[annual_premium]]&lt;15000,"Low",IF(Sheet1[[#This Row],[annual_premium]]&lt;35000,"Medium","High"))</f>
        <v>Medium</v>
      </c>
      <c r="N2113" s="2">
        <f>YEAR(Sheet1[[#This Row],[policy_start_date]])</f>
        <v>2021</v>
      </c>
      <c r="O2113" s="2" t="str">
        <f>TEXT(Sheet1[[#This Row],[policy_start_date]],"mmm")</f>
        <v>Dec</v>
      </c>
      <c r="P2113" s="2" t="str">
        <f>"Q"&amp;ROUNDUP(MONTH(Sheet1[[#This Row],[policy_start_date]])/3,0)</f>
        <v>Q4</v>
      </c>
      <c r="Q2113" s="2">
        <f ca="1">DATEDIF(Sheet1[[#This Row],[policy_start_date]],TODAY(),"D")</f>
        <v>1685</v>
      </c>
      <c r="R2113" s="2">
        <f>YEAR(Sheet1[[#This Row],[policy_end_date]])</f>
        <v>2023</v>
      </c>
      <c r="S2113" s="2" t="str">
        <f>TEXT(Sheet1[[#This Row],[policy_end_date]],"mmm")</f>
        <v>Apr</v>
      </c>
      <c r="T2113" s="2" t="str">
        <f>IF(Sheet1[[#This Row],[status]]="Active","Active","Inactive")</f>
        <v>Active</v>
      </c>
      <c r="U2113" s="6">
        <f>Sheet1[[#This Row],[coverage_amount]]/Sheet1[[#This Row],[annual_premium]]</f>
        <v>13.788389109975014</v>
      </c>
    </row>
    <row r="2114" spans="1:21" x14ac:dyDescent="0.3">
      <c r="A2114" s="2" t="s">
        <v>3811</v>
      </c>
      <c r="B2114" s="2" t="s">
        <v>2698</v>
      </c>
      <c r="C2114" s="2" t="s">
        <v>11</v>
      </c>
      <c r="D2114" s="51">
        <v>314468.53999999998</v>
      </c>
      <c r="E2114" s="51">
        <v>46850.37</v>
      </c>
      <c r="F2114" s="1">
        <v>45475</v>
      </c>
      <c r="G2114" s="1">
        <v>45689</v>
      </c>
      <c r="H2114" s="2" t="s">
        <v>365</v>
      </c>
      <c r="I2114" s="2" t="s">
        <v>29</v>
      </c>
      <c r="J2114">
        <f>Sheet1[[#This Row],[policy_end_date]]-Sheet1[[#This Row],[policy_start_date]]</f>
        <v>214</v>
      </c>
      <c r="K2114" s="5">
        <f>(Sheet1[[#This Row],[policy_end_date]]-Sheet1[[#This Row],[policy_start_date]])/365</f>
        <v>0.58630136986301373</v>
      </c>
      <c r="L2114" s="2" t="str">
        <f>IF(Sheet1[[#This Row],[coverage_amount]]&lt;300000,"Low",IF(Sheet1[[#This Row],[coverage_amount]]&lt;700000,"Medium","High"))</f>
        <v>Medium</v>
      </c>
      <c r="M2114" s="2" t="str">
        <f>IF(Sheet1[[#This Row],[annual_premium]]&lt;15000,"Low",IF(Sheet1[[#This Row],[annual_premium]]&lt;35000,"Medium","High"))</f>
        <v>High</v>
      </c>
      <c r="N2114" s="2">
        <f>YEAR(Sheet1[[#This Row],[policy_start_date]])</f>
        <v>2024</v>
      </c>
      <c r="O2114" s="2" t="str">
        <f>TEXT(Sheet1[[#This Row],[policy_start_date]],"mmm")</f>
        <v>Jul</v>
      </c>
      <c r="P2114" s="2" t="str">
        <f>"Q"&amp;ROUNDUP(MONTH(Sheet1[[#This Row],[policy_start_date]])/3,0)</f>
        <v>Q3</v>
      </c>
      <c r="Q2114" s="2">
        <f ca="1">DATEDIF(Sheet1[[#This Row],[policy_start_date]],TODAY(),"D")</f>
        <v>757</v>
      </c>
      <c r="R2114" s="2">
        <f>YEAR(Sheet1[[#This Row],[policy_end_date]])</f>
        <v>2025</v>
      </c>
      <c r="S2114" s="2" t="str">
        <f>TEXT(Sheet1[[#This Row],[policy_end_date]],"mmm")</f>
        <v>Feb</v>
      </c>
      <c r="T2114" s="2" t="str">
        <f>IF(Sheet1[[#This Row],[status]]="Active","Active","Inactive")</f>
        <v>Inactive</v>
      </c>
      <c r="U2114" s="6">
        <f>Sheet1[[#This Row],[coverage_amount]]/Sheet1[[#This Row],[annual_premium]]</f>
        <v>6.7121890392754624</v>
      </c>
    </row>
    <row r="2115" spans="1:21" x14ac:dyDescent="0.3">
      <c r="A2115" s="2" t="s">
        <v>3812</v>
      </c>
      <c r="B2115" s="2" t="s">
        <v>3813</v>
      </c>
      <c r="C2115" s="2" t="s">
        <v>27</v>
      </c>
      <c r="D2115" s="51">
        <v>897552.15</v>
      </c>
      <c r="E2115" s="51">
        <v>5794.9</v>
      </c>
      <c r="F2115" s="1">
        <v>44950</v>
      </c>
      <c r="G2115" s="1">
        <v>45290</v>
      </c>
      <c r="H2115" s="2" t="s">
        <v>537</v>
      </c>
      <c r="I2115" s="2" t="s">
        <v>29</v>
      </c>
      <c r="J2115">
        <f>Sheet1[[#This Row],[policy_end_date]]-Sheet1[[#This Row],[policy_start_date]]</f>
        <v>340</v>
      </c>
      <c r="K2115" s="5">
        <f>(Sheet1[[#This Row],[policy_end_date]]-Sheet1[[#This Row],[policy_start_date]])/365</f>
        <v>0.93150684931506844</v>
      </c>
      <c r="L2115" s="2" t="str">
        <f>IF(Sheet1[[#This Row],[coverage_amount]]&lt;300000,"Low",IF(Sheet1[[#This Row],[coverage_amount]]&lt;700000,"Medium","High"))</f>
        <v>High</v>
      </c>
      <c r="M2115" s="2" t="str">
        <f>IF(Sheet1[[#This Row],[annual_premium]]&lt;15000,"Low",IF(Sheet1[[#This Row],[annual_premium]]&lt;35000,"Medium","High"))</f>
        <v>Low</v>
      </c>
      <c r="N2115" s="2">
        <f>YEAR(Sheet1[[#This Row],[policy_start_date]])</f>
        <v>2023</v>
      </c>
      <c r="O2115" s="2" t="str">
        <f>TEXT(Sheet1[[#This Row],[policy_start_date]],"mmm")</f>
        <v>Jan</v>
      </c>
      <c r="P2115" s="2" t="str">
        <f>"Q"&amp;ROUNDUP(MONTH(Sheet1[[#This Row],[policy_start_date]])/3,0)</f>
        <v>Q1</v>
      </c>
      <c r="Q2115" s="2">
        <f ca="1">DATEDIF(Sheet1[[#This Row],[policy_start_date]],TODAY(),"D")</f>
        <v>1282</v>
      </c>
      <c r="R2115" s="2">
        <f>YEAR(Sheet1[[#This Row],[policy_end_date]])</f>
        <v>2023</v>
      </c>
      <c r="S2115" s="2" t="str">
        <f>TEXT(Sheet1[[#This Row],[policy_end_date]],"mmm")</f>
        <v>Dec</v>
      </c>
      <c r="T2115" s="2" t="str">
        <f>IF(Sheet1[[#This Row],[status]]="Active","Active","Inactive")</f>
        <v>Inactive</v>
      </c>
      <c r="U2115" s="6">
        <f>Sheet1[[#This Row],[coverage_amount]]/Sheet1[[#This Row],[annual_premium]]</f>
        <v>154.88656404769714</v>
      </c>
    </row>
    <row r="2116" spans="1:21" x14ac:dyDescent="0.3">
      <c r="A2116" s="2" t="s">
        <v>3814</v>
      </c>
      <c r="B2116" s="2" t="s">
        <v>3815</v>
      </c>
      <c r="C2116" s="2" t="s">
        <v>11</v>
      </c>
      <c r="D2116" s="51">
        <v>359018.02</v>
      </c>
      <c r="E2116" s="51">
        <v>35462.92</v>
      </c>
      <c r="F2116" s="1">
        <v>45398</v>
      </c>
      <c r="G2116" s="1">
        <v>45475</v>
      </c>
      <c r="H2116" s="2" t="s">
        <v>158</v>
      </c>
      <c r="I2116" s="2" t="s">
        <v>18</v>
      </c>
      <c r="J2116">
        <f>Sheet1[[#This Row],[policy_end_date]]-Sheet1[[#This Row],[policy_start_date]]</f>
        <v>77</v>
      </c>
      <c r="K2116" s="5">
        <f>(Sheet1[[#This Row],[policy_end_date]]-Sheet1[[#This Row],[policy_start_date]])/365</f>
        <v>0.21095890410958903</v>
      </c>
      <c r="L2116" s="2" t="str">
        <f>IF(Sheet1[[#This Row],[coverage_amount]]&lt;300000,"Low",IF(Sheet1[[#This Row],[coverage_amount]]&lt;700000,"Medium","High"))</f>
        <v>Medium</v>
      </c>
      <c r="M2116" s="2" t="str">
        <f>IF(Sheet1[[#This Row],[annual_premium]]&lt;15000,"Low",IF(Sheet1[[#This Row],[annual_premium]]&lt;35000,"Medium","High"))</f>
        <v>High</v>
      </c>
      <c r="N2116" s="2">
        <f>YEAR(Sheet1[[#This Row],[policy_start_date]])</f>
        <v>2024</v>
      </c>
      <c r="O2116" s="2" t="str">
        <f>TEXT(Sheet1[[#This Row],[policy_start_date]],"mmm")</f>
        <v>Apr</v>
      </c>
      <c r="P2116" s="2" t="str">
        <f>"Q"&amp;ROUNDUP(MONTH(Sheet1[[#This Row],[policy_start_date]])/3,0)</f>
        <v>Q2</v>
      </c>
      <c r="Q2116" s="2">
        <f ca="1">DATEDIF(Sheet1[[#This Row],[policy_start_date]],TODAY(),"D")</f>
        <v>834</v>
      </c>
      <c r="R2116" s="2">
        <f>YEAR(Sheet1[[#This Row],[policy_end_date]])</f>
        <v>2024</v>
      </c>
      <c r="S2116" s="2" t="str">
        <f>TEXT(Sheet1[[#This Row],[policy_end_date]],"mmm")</f>
        <v>Jul</v>
      </c>
      <c r="T2116" s="2" t="str">
        <f>IF(Sheet1[[#This Row],[status]]="Active","Active","Inactive")</f>
        <v>Inactive</v>
      </c>
      <c r="U2116" s="6">
        <f>Sheet1[[#This Row],[coverage_amount]]/Sheet1[[#This Row],[annual_premium]]</f>
        <v>10.12375799849533</v>
      </c>
    </row>
    <row r="2117" spans="1:21" x14ac:dyDescent="0.3">
      <c r="A2117" s="2" t="s">
        <v>3816</v>
      </c>
      <c r="B2117" s="2" t="s">
        <v>3817</v>
      </c>
      <c r="C2117" s="2" t="s">
        <v>27</v>
      </c>
      <c r="D2117" s="51">
        <v>134790.38</v>
      </c>
      <c r="E2117" s="51">
        <v>31987.919999999998</v>
      </c>
      <c r="F2117" s="1">
        <v>44946</v>
      </c>
      <c r="G2117" s="1">
        <v>45404</v>
      </c>
      <c r="H2117" s="2" t="s">
        <v>1345</v>
      </c>
      <c r="I2117" s="2" t="s">
        <v>13</v>
      </c>
      <c r="J2117">
        <f>Sheet1[[#This Row],[policy_end_date]]-Sheet1[[#This Row],[policy_start_date]]</f>
        <v>458</v>
      </c>
      <c r="K2117" s="5">
        <f>(Sheet1[[#This Row],[policy_end_date]]-Sheet1[[#This Row],[policy_start_date]])/365</f>
        <v>1.2547945205479452</v>
      </c>
      <c r="L2117" s="2" t="str">
        <f>IF(Sheet1[[#This Row],[coverage_amount]]&lt;300000,"Low",IF(Sheet1[[#This Row],[coverage_amount]]&lt;700000,"Medium","High"))</f>
        <v>Low</v>
      </c>
      <c r="M2117" s="2" t="str">
        <f>IF(Sheet1[[#This Row],[annual_premium]]&lt;15000,"Low",IF(Sheet1[[#This Row],[annual_premium]]&lt;35000,"Medium","High"))</f>
        <v>Medium</v>
      </c>
      <c r="N2117" s="2">
        <f>YEAR(Sheet1[[#This Row],[policy_start_date]])</f>
        <v>2023</v>
      </c>
      <c r="O2117" s="2" t="str">
        <f>TEXT(Sheet1[[#This Row],[policy_start_date]],"mmm")</f>
        <v>Jan</v>
      </c>
      <c r="P2117" s="2" t="str">
        <f>"Q"&amp;ROUNDUP(MONTH(Sheet1[[#This Row],[policy_start_date]])/3,0)</f>
        <v>Q1</v>
      </c>
      <c r="Q2117" s="2">
        <f ca="1">DATEDIF(Sheet1[[#This Row],[policy_start_date]],TODAY(),"D")</f>
        <v>1286</v>
      </c>
      <c r="R2117" s="2">
        <f>YEAR(Sheet1[[#This Row],[policy_end_date]])</f>
        <v>2024</v>
      </c>
      <c r="S2117" s="2" t="str">
        <f>TEXT(Sheet1[[#This Row],[policy_end_date]],"mmm")</f>
        <v>Apr</v>
      </c>
      <c r="T2117" s="2" t="str">
        <f>IF(Sheet1[[#This Row],[status]]="Active","Active","Inactive")</f>
        <v>Active</v>
      </c>
      <c r="U2117" s="6">
        <f>Sheet1[[#This Row],[coverage_amount]]/Sheet1[[#This Row],[annual_premium]]</f>
        <v>4.2137900807554853</v>
      </c>
    </row>
    <row r="2118" spans="1:21" x14ac:dyDescent="0.3">
      <c r="A2118" s="2" t="s">
        <v>3818</v>
      </c>
      <c r="B2118" s="2" t="s">
        <v>2486</v>
      </c>
      <c r="C2118" s="2" t="s">
        <v>16</v>
      </c>
      <c r="D2118" s="51">
        <v>611533.23</v>
      </c>
      <c r="E2118" s="51">
        <v>43410.14</v>
      </c>
      <c r="F2118" s="1">
        <v>45139</v>
      </c>
      <c r="G2118" s="1">
        <v>45807</v>
      </c>
      <c r="H2118" s="2" t="s">
        <v>88</v>
      </c>
      <c r="I2118" s="2" t="s">
        <v>13</v>
      </c>
      <c r="J2118">
        <f>Sheet1[[#This Row],[policy_end_date]]-Sheet1[[#This Row],[policy_start_date]]</f>
        <v>668</v>
      </c>
      <c r="K2118" s="5">
        <f>(Sheet1[[#This Row],[policy_end_date]]-Sheet1[[#This Row],[policy_start_date]])/365</f>
        <v>1.8301369863013699</v>
      </c>
      <c r="L2118" s="2" t="str">
        <f>IF(Sheet1[[#This Row],[coverage_amount]]&lt;300000,"Low",IF(Sheet1[[#This Row],[coverage_amount]]&lt;700000,"Medium","High"))</f>
        <v>Medium</v>
      </c>
      <c r="M2118" s="2" t="str">
        <f>IF(Sheet1[[#This Row],[annual_premium]]&lt;15000,"Low",IF(Sheet1[[#This Row],[annual_premium]]&lt;35000,"Medium","High"))</f>
        <v>High</v>
      </c>
      <c r="N2118" s="2">
        <f>YEAR(Sheet1[[#This Row],[policy_start_date]])</f>
        <v>2023</v>
      </c>
      <c r="O2118" s="2" t="str">
        <f>TEXT(Sheet1[[#This Row],[policy_start_date]],"mmm")</f>
        <v>Aug</v>
      </c>
      <c r="P2118" s="2" t="str">
        <f>"Q"&amp;ROUNDUP(MONTH(Sheet1[[#This Row],[policy_start_date]])/3,0)</f>
        <v>Q3</v>
      </c>
      <c r="Q2118" s="2">
        <f ca="1">DATEDIF(Sheet1[[#This Row],[policy_start_date]],TODAY(),"D")</f>
        <v>1093</v>
      </c>
      <c r="R2118" s="2">
        <f>YEAR(Sheet1[[#This Row],[policy_end_date]])</f>
        <v>2025</v>
      </c>
      <c r="S2118" s="2" t="str">
        <f>TEXT(Sheet1[[#This Row],[policy_end_date]],"mmm")</f>
        <v>May</v>
      </c>
      <c r="T2118" s="2" t="str">
        <f>IF(Sheet1[[#This Row],[status]]="Active","Active","Inactive")</f>
        <v>Active</v>
      </c>
      <c r="U2118" s="6">
        <f>Sheet1[[#This Row],[coverage_amount]]/Sheet1[[#This Row],[annual_premium]]</f>
        <v>14.087336046370732</v>
      </c>
    </row>
    <row r="2119" spans="1:21" x14ac:dyDescent="0.3">
      <c r="A2119" s="2" t="s">
        <v>3819</v>
      </c>
      <c r="B2119" s="2" t="s">
        <v>268</v>
      </c>
      <c r="C2119" s="2" t="s">
        <v>11</v>
      </c>
      <c r="D2119" s="51">
        <v>188614.18</v>
      </c>
      <c r="E2119" s="51">
        <v>12426.65</v>
      </c>
      <c r="F2119" s="1">
        <v>44341</v>
      </c>
      <c r="G2119" s="1">
        <v>45640</v>
      </c>
      <c r="H2119" s="2" t="s">
        <v>471</v>
      </c>
      <c r="I2119" s="2" t="s">
        <v>13</v>
      </c>
      <c r="J2119">
        <f>Sheet1[[#This Row],[policy_end_date]]-Sheet1[[#This Row],[policy_start_date]]</f>
        <v>1299</v>
      </c>
      <c r="K2119" s="5">
        <f>(Sheet1[[#This Row],[policy_end_date]]-Sheet1[[#This Row],[policy_start_date]])/365</f>
        <v>3.558904109589041</v>
      </c>
      <c r="L2119" s="2" t="str">
        <f>IF(Sheet1[[#This Row],[coverage_amount]]&lt;300000,"Low",IF(Sheet1[[#This Row],[coverage_amount]]&lt;700000,"Medium","High"))</f>
        <v>Low</v>
      </c>
      <c r="M2119" s="2" t="str">
        <f>IF(Sheet1[[#This Row],[annual_premium]]&lt;15000,"Low",IF(Sheet1[[#This Row],[annual_premium]]&lt;35000,"Medium","High"))</f>
        <v>Low</v>
      </c>
      <c r="N2119" s="2">
        <f>YEAR(Sheet1[[#This Row],[policy_start_date]])</f>
        <v>2021</v>
      </c>
      <c r="O2119" s="2" t="str">
        <f>TEXT(Sheet1[[#This Row],[policy_start_date]],"mmm")</f>
        <v>May</v>
      </c>
      <c r="P2119" s="2" t="str">
        <f>"Q"&amp;ROUNDUP(MONTH(Sheet1[[#This Row],[policy_start_date]])/3,0)</f>
        <v>Q2</v>
      </c>
      <c r="Q2119" s="2">
        <f ca="1">DATEDIF(Sheet1[[#This Row],[policy_start_date]],TODAY(),"D")</f>
        <v>1891</v>
      </c>
      <c r="R2119" s="2">
        <f>YEAR(Sheet1[[#This Row],[policy_end_date]])</f>
        <v>2024</v>
      </c>
      <c r="S2119" s="2" t="str">
        <f>TEXT(Sheet1[[#This Row],[policy_end_date]],"mmm")</f>
        <v>Dec</v>
      </c>
      <c r="T2119" s="2" t="str">
        <f>IF(Sheet1[[#This Row],[status]]="Active","Active","Inactive")</f>
        <v>Active</v>
      </c>
      <c r="U2119" s="6">
        <f>Sheet1[[#This Row],[coverage_amount]]/Sheet1[[#This Row],[annual_premium]]</f>
        <v>15.178200078058044</v>
      </c>
    </row>
    <row r="2120" spans="1:21" x14ac:dyDescent="0.3">
      <c r="A2120" s="2" t="s">
        <v>3820</v>
      </c>
      <c r="B2120" s="2" t="s">
        <v>3821</v>
      </c>
      <c r="C2120" s="2" t="s">
        <v>11</v>
      </c>
      <c r="D2120" s="51">
        <v>819323.5</v>
      </c>
      <c r="E2120" s="51">
        <v>37599.46</v>
      </c>
      <c r="F2120" s="1">
        <v>44751</v>
      </c>
      <c r="G2120" s="1">
        <v>45264</v>
      </c>
      <c r="H2120" s="2" t="s">
        <v>17</v>
      </c>
      <c r="I2120" s="2" t="s">
        <v>29</v>
      </c>
      <c r="J2120">
        <f>Sheet1[[#This Row],[policy_end_date]]-Sheet1[[#This Row],[policy_start_date]]</f>
        <v>513</v>
      </c>
      <c r="K2120" s="5">
        <f>(Sheet1[[#This Row],[policy_end_date]]-Sheet1[[#This Row],[policy_start_date]])/365</f>
        <v>1.4054794520547946</v>
      </c>
      <c r="L2120" s="2" t="str">
        <f>IF(Sheet1[[#This Row],[coverage_amount]]&lt;300000,"Low",IF(Sheet1[[#This Row],[coverage_amount]]&lt;700000,"Medium","High"))</f>
        <v>High</v>
      </c>
      <c r="M2120" s="2" t="str">
        <f>IF(Sheet1[[#This Row],[annual_premium]]&lt;15000,"Low",IF(Sheet1[[#This Row],[annual_premium]]&lt;35000,"Medium","High"))</f>
        <v>High</v>
      </c>
      <c r="N2120" s="2">
        <f>YEAR(Sheet1[[#This Row],[policy_start_date]])</f>
        <v>2022</v>
      </c>
      <c r="O2120" s="2" t="str">
        <f>TEXT(Sheet1[[#This Row],[policy_start_date]],"mmm")</f>
        <v>Jul</v>
      </c>
      <c r="P2120" s="2" t="str">
        <f>"Q"&amp;ROUNDUP(MONTH(Sheet1[[#This Row],[policy_start_date]])/3,0)</f>
        <v>Q3</v>
      </c>
      <c r="Q2120" s="2">
        <f ca="1">DATEDIF(Sheet1[[#This Row],[policy_start_date]],TODAY(),"D")</f>
        <v>1481</v>
      </c>
      <c r="R2120" s="2">
        <f>YEAR(Sheet1[[#This Row],[policy_end_date]])</f>
        <v>2023</v>
      </c>
      <c r="S2120" s="2" t="str">
        <f>TEXT(Sheet1[[#This Row],[policy_end_date]],"mmm")</f>
        <v>Dec</v>
      </c>
      <c r="T2120" s="2" t="str">
        <f>IF(Sheet1[[#This Row],[status]]="Active","Active","Inactive")</f>
        <v>Inactive</v>
      </c>
      <c r="U2120" s="6">
        <f>Sheet1[[#This Row],[coverage_amount]]/Sheet1[[#This Row],[annual_premium]]</f>
        <v>21.790831570453406</v>
      </c>
    </row>
    <row r="2121" spans="1:21" x14ac:dyDescent="0.3">
      <c r="A2121" s="2" t="s">
        <v>3822</v>
      </c>
      <c r="B2121" s="2" t="s">
        <v>2891</v>
      </c>
      <c r="C2121" s="2" t="s">
        <v>35</v>
      </c>
      <c r="D2121" s="51">
        <v>818453.99</v>
      </c>
      <c r="E2121" s="51">
        <v>16813.25</v>
      </c>
      <c r="F2121" s="1">
        <v>44796</v>
      </c>
      <c r="G2121" s="1">
        <v>45304</v>
      </c>
      <c r="H2121" s="2" t="s">
        <v>326</v>
      </c>
      <c r="I2121" s="2" t="s">
        <v>18</v>
      </c>
      <c r="J2121">
        <f>Sheet1[[#This Row],[policy_end_date]]-Sheet1[[#This Row],[policy_start_date]]</f>
        <v>508</v>
      </c>
      <c r="K2121" s="5">
        <f>(Sheet1[[#This Row],[policy_end_date]]-Sheet1[[#This Row],[policy_start_date]])/365</f>
        <v>1.3917808219178083</v>
      </c>
      <c r="L2121" s="2" t="str">
        <f>IF(Sheet1[[#This Row],[coverage_amount]]&lt;300000,"Low",IF(Sheet1[[#This Row],[coverage_amount]]&lt;700000,"Medium","High"))</f>
        <v>High</v>
      </c>
      <c r="M2121" s="2" t="str">
        <f>IF(Sheet1[[#This Row],[annual_premium]]&lt;15000,"Low",IF(Sheet1[[#This Row],[annual_premium]]&lt;35000,"Medium","High"))</f>
        <v>Medium</v>
      </c>
      <c r="N2121" s="2">
        <f>YEAR(Sheet1[[#This Row],[policy_start_date]])</f>
        <v>2022</v>
      </c>
      <c r="O2121" s="2" t="str">
        <f>TEXT(Sheet1[[#This Row],[policy_start_date]],"mmm")</f>
        <v>Aug</v>
      </c>
      <c r="P2121" s="2" t="str">
        <f>"Q"&amp;ROUNDUP(MONTH(Sheet1[[#This Row],[policy_start_date]])/3,0)</f>
        <v>Q3</v>
      </c>
      <c r="Q2121" s="2">
        <f ca="1">DATEDIF(Sheet1[[#This Row],[policy_start_date]],TODAY(),"D")</f>
        <v>1436</v>
      </c>
      <c r="R2121" s="2">
        <f>YEAR(Sheet1[[#This Row],[policy_end_date]])</f>
        <v>2024</v>
      </c>
      <c r="S2121" s="2" t="str">
        <f>TEXT(Sheet1[[#This Row],[policy_end_date]],"mmm")</f>
        <v>Jan</v>
      </c>
      <c r="T2121" s="2" t="str">
        <f>IF(Sheet1[[#This Row],[status]]="Active","Active","Inactive")</f>
        <v>Inactive</v>
      </c>
      <c r="U2121" s="6">
        <f>Sheet1[[#This Row],[coverage_amount]]/Sheet1[[#This Row],[annual_premium]]</f>
        <v>48.679106656952108</v>
      </c>
    </row>
    <row r="2122" spans="1:21" x14ac:dyDescent="0.3">
      <c r="A2122" s="2" t="s">
        <v>3823</v>
      </c>
      <c r="B2122" s="2" t="s">
        <v>890</v>
      </c>
      <c r="C2122" s="2" t="s">
        <v>27</v>
      </c>
      <c r="D2122" s="51">
        <v>524214.36</v>
      </c>
      <c r="E2122" s="51">
        <v>11164.54</v>
      </c>
      <c r="F2122" s="1">
        <v>45188</v>
      </c>
      <c r="G2122" s="1">
        <v>45475</v>
      </c>
      <c r="H2122" s="2" t="s">
        <v>1223</v>
      </c>
      <c r="I2122" s="2" t="s">
        <v>29</v>
      </c>
      <c r="J2122">
        <f>Sheet1[[#This Row],[policy_end_date]]-Sheet1[[#This Row],[policy_start_date]]</f>
        <v>287</v>
      </c>
      <c r="K2122" s="5">
        <f>(Sheet1[[#This Row],[policy_end_date]]-Sheet1[[#This Row],[policy_start_date]])/365</f>
        <v>0.78630136986301369</v>
      </c>
      <c r="L2122" s="2" t="str">
        <f>IF(Sheet1[[#This Row],[coverage_amount]]&lt;300000,"Low",IF(Sheet1[[#This Row],[coverage_amount]]&lt;700000,"Medium","High"))</f>
        <v>Medium</v>
      </c>
      <c r="M2122" s="2" t="str">
        <f>IF(Sheet1[[#This Row],[annual_premium]]&lt;15000,"Low",IF(Sheet1[[#This Row],[annual_premium]]&lt;35000,"Medium","High"))</f>
        <v>Low</v>
      </c>
      <c r="N2122" s="2">
        <f>YEAR(Sheet1[[#This Row],[policy_start_date]])</f>
        <v>2023</v>
      </c>
      <c r="O2122" s="2" t="str">
        <f>TEXT(Sheet1[[#This Row],[policy_start_date]],"mmm")</f>
        <v>Sep</v>
      </c>
      <c r="P2122" s="2" t="str">
        <f>"Q"&amp;ROUNDUP(MONTH(Sheet1[[#This Row],[policy_start_date]])/3,0)</f>
        <v>Q3</v>
      </c>
      <c r="Q2122" s="2">
        <f ca="1">DATEDIF(Sheet1[[#This Row],[policy_start_date]],TODAY(),"D")</f>
        <v>1044</v>
      </c>
      <c r="R2122" s="2">
        <f>YEAR(Sheet1[[#This Row],[policy_end_date]])</f>
        <v>2024</v>
      </c>
      <c r="S2122" s="2" t="str">
        <f>TEXT(Sheet1[[#This Row],[policy_end_date]],"mmm")</f>
        <v>Jul</v>
      </c>
      <c r="T2122" s="2" t="str">
        <f>IF(Sheet1[[#This Row],[status]]="Active","Active","Inactive")</f>
        <v>Inactive</v>
      </c>
      <c r="U2122" s="6">
        <f>Sheet1[[#This Row],[coverage_amount]]/Sheet1[[#This Row],[annual_premium]]</f>
        <v>46.953511743430532</v>
      </c>
    </row>
    <row r="2123" spans="1:21" x14ac:dyDescent="0.3">
      <c r="A2123" s="2" t="s">
        <v>3824</v>
      </c>
      <c r="B2123" s="2" t="s">
        <v>556</v>
      </c>
      <c r="C2123" s="2" t="s">
        <v>16</v>
      </c>
      <c r="D2123" s="51">
        <v>539904.19999999995</v>
      </c>
      <c r="E2123" s="51">
        <v>46798.59</v>
      </c>
      <c r="F2123" s="1">
        <v>44341</v>
      </c>
      <c r="G2123" s="1">
        <v>45522</v>
      </c>
      <c r="H2123" s="2" t="s">
        <v>688</v>
      </c>
      <c r="I2123" s="2" t="s">
        <v>13</v>
      </c>
      <c r="J2123">
        <f>Sheet1[[#This Row],[policy_end_date]]-Sheet1[[#This Row],[policy_start_date]]</f>
        <v>1181</v>
      </c>
      <c r="K2123" s="5">
        <f>(Sheet1[[#This Row],[policy_end_date]]-Sheet1[[#This Row],[policy_start_date]])/365</f>
        <v>3.2356164383561645</v>
      </c>
      <c r="L2123" s="2" t="str">
        <f>IF(Sheet1[[#This Row],[coverage_amount]]&lt;300000,"Low",IF(Sheet1[[#This Row],[coverage_amount]]&lt;700000,"Medium","High"))</f>
        <v>Medium</v>
      </c>
      <c r="M2123" s="2" t="str">
        <f>IF(Sheet1[[#This Row],[annual_premium]]&lt;15000,"Low",IF(Sheet1[[#This Row],[annual_premium]]&lt;35000,"Medium","High"))</f>
        <v>High</v>
      </c>
      <c r="N2123" s="2">
        <f>YEAR(Sheet1[[#This Row],[policy_start_date]])</f>
        <v>2021</v>
      </c>
      <c r="O2123" s="2" t="str">
        <f>TEXT(Sheet1[[#This Row],[policy_start_date]],"mmm")</f>
        <v>May</v>
      </c>
      <c r="P2123" s="2" t="str">
        <f>"Q"&amp;ROUNDUP(MONTH(Sheet1[[#This Row],[policy_start_date]])/3,0)</f>
        <v>Q2</v>
      </c>
      <c r="Q2123" s="2">
        <f ca="1">DATEDIF(Sheet1[[#This Row],[policy_start_date]],TODAY(),"D")</f>
        <v>1891</v>
      </c>
      <c r="R2123" s="2">
        <f>YEAR(Sheet1[[#This Row],[policy_end_date]])</f>
        <v>2024</v>
      </c>
      <c r="S2123" s="2" t="str">
        <f>TEXT(Sheet1[[#This Row],[policy_end_date]],"mmm")</f>
        <v>Aug</v>
      </c>
      <c r="T2123" s="2" t="str">
        <f>IF(Sheet1[[#This Row],[status]]="Active","Active","Inactive")</f>
        <v>Active</v>
      </c>
      <c r="U2123" s="6">
        <f>Sheet1[[#This Row],[coverage_amount]]/Sheet1[[#This Row],[annual_premium]]</f>
        <v>11.536762111849951</v>
      </c>
    </row>
    <row r="2124" spans="1:21" x14ac:dyDescent="0.3">
      <c r="A2124" s="2" t="s">
        <v>3825</v>
      </c>
      <c r="B2124" s="2" t="s">
        <v>2355</v>
      </c>
      <c r="C2124" s="2" t="s">
        <v>27</v>
      </c>
      <c r="D2124" s="51">
        <v>748071.84</v>
      </c>
      <c r="E2124" s="51">
        <v>43702.82</v>
      </c>
      <c r="F2124" s="1">
        <v>44848</v>
      </c>
      <c r="G2124" s="1">
        <v>45823</v>
      </c>
      <c r="H2124" s="2" t="s">
        <v>798</v>
      </c>
      <c r="I2124" s="2" t="s">
        <v>29</v>
      </c>
      <c r="J2124">
        <f>Sheet1[[#This Row],[policy_end_date]]-Sheet1[[#This Row],[policy_start_date]]</f>
        <v>975</v>
      </c>
      <c r="K2124" s="5">
        <f>(Sheet1[[#This Row],[policy_end_date]]-Sheet1[[#This Row],[policy_start_date]])/365</f>
        <v>2.6712328767123288</v>
      </c>
      <c r="L2124" s="2" t="str">
        <f>IF(Sheet1[[#This Row],[coverage_amount]]&lt;300000,"Low",IF(Sheet1[[#This Row],[coverage_amount]]&lt;700000,"Medium","High"))</f>
        <v>High</v>
      </c>
      <c r="M2124" s="2" t="str">
        <f>IF(Sheet1[[#This Row],[annual_premium]]&lt;15000,"Low",IF(Sheet1[[#This Row],[annual_premium]]&lt;35000,"Medium","High"))</f>
        <v>High</v>
      </c>
      <c r="N2124" s="2">
        <f>YEAR(Sheet1[[#This Row],[policy_start_date]])</f>
        <v>2022</v>
      </c>
      <c r="O2124" s="2" t="str">
        <f>TEXT(Sheet1[[#This Row],[policy_start_date]],"mmm")</f>
        <v>Oct</v>
      </c>
      <c r="P2124" s="2" t="str">
        <f>"Q"&amp;ROUNDUP(MONTH(Sheet1[[#This Row],[policy_start_date]])/3,0)</f>
        <v>Q4</v>
      </c>
      <c r="Q2124" s="2">
        <f ca="1">DATEDIF(Sheet1[[#This Row],[policy_start_date]],TODAY(),"D")</f>
        <v>1384</v>
      </c>
      <c r="R2124" s="2">
        <f>YEAR(Sheet1[[#This Row],[policy_end_date]])</f>
        <v>2025</v>
      </c>
      <c r="S2124" s="2" t="str">
        <f>TEXT(Sheet1[[#This Row],[policy_end_date]],"mmm")</f>
        <v>Jun</v>
      </c>
      <c r="T2124" s="2" t="str">
        <f>IF(Sheet1[[#This Row],[status]]="Active","Active","Inactive")</f>
        <v>Inactive</v>
      </c>
      <c r="U2124" s="6">
        <f>Sheet1[[#This Row],[coverage_amount]]/Sheet1[[#This Row],[annual_premium]]</f>
        <v>17.117244150377481</v>
      </c>
    </row>
    <row r="2125" spans="1:21" x14ac:dyDescent="0.3">
      <c r="A2125" s="2" t="s">
        <v>3826</v>
      </c>
      <c r="B2125" s="2" t="s">
        <v>3827</v>
      </c>
      <c r="C2125" s="2" t="s">
        <v>39</v>
      </c>
      <c r="D2125" s="51">
        <v>292459.73</v>
      </c>
      <c r="E2125" s="51">
        <v>7432.05</v>
      </c>
      <c r="F2125" s="1">
        <v>44990</v>
      </c>
      <c r="G2125" s="1">
        <v>45688</v>
      </c>
      <c r="H2125" s="2" t="s">
        <v>102</v>
      </c>
      <c r="I2125" s="2" t="s">
        <v>29</v>
      </c>
      <c r="J2125">
        <f>Sheet1[[#This Row],[policy_end_date]]-Sheet1[[#This Row],[policy_start_date]]</f>
        <v>698</v>
      </c>
      <c r="K2125" s="5">
        <f>(Sheet1[[#This Row],[policy_end_date]]-Sheet1[[#This Row],[policy_start_date]])/365</f>
        <v>1.9123287671232876</v>
      </c>
      <c r="L2125" s="2" t="str">
        <f>IF(Sheet1[[#This Row],[coverage_amount]]&lt;300000,"Low",IF(Sheet1[[#This Row],[coverage_amount]]&lt;700000,"Medium","High"))</f>
        <v>Low</v>
      </c>
      <c r="M2125" s="2" t="str">
        <f>IF(Sheet1[[#This Row],[annual_premium]]&lt;15000,"Low",IF(Sheet1[[#This Row],[annual_premium]]&lt;35000,"Medium","High"))</f>
        <v>Low</v>
      </c>
      <c r="N2125" s="2">
        <f>YEAR(Sheet1[[#This Row],[policy_start_date]])</f>
        <v>2023</v>
      </c>
      <c r="O2125" s="2" t="str">
        <f>TEXT(Sheet1[[#This Row],[policy_start_date]],"mmm")</f>
        <v>Mar</v>
      </c>
      <c r="P2125" s="2" t="str">
        <f>"Q"&amp;ROUNDUP(MONTH(Sheet1[[#This Row],[policy_start_date]])/3,0)</f>
        <v>Q1</v>
      </c>
      <c r="Q2125" s="2">
        <f ca="1">DATEDIF(Sheet1[[#This Row],[policy_start_date]],TODAY(),"D")</f>
        <v>1242</v>
      </c>
      <c r="R2125" s="2">
        <f>YEAR(Sheet1[[#This Row],[policy_end_date]])</f>
        <v>2025</v>
      </c>
      <c r="S2125" s="2" t="str">
        <f>TEXT(Sheet1[[#This Row],[policy_end_date]],"mmm")</f>
        <v>Jan</v>
      </c>
      <c r="T2125" s="2" t="str">
        <f>IF(Sheet1[[#This Row],[status]]="Active","Active","Inactive")</f>
        <v>Inactive</v>
      </c>
      <c r="U2125" s="6">
        <f>Sheet1[[#This Row],[coverage_amount]]/Sheet1[[#This Row],[annual_premium]]</f>
        <v>39.351152104735569</v>
      </c>
    </row>
    <row r="2126" spans="1:21" x14ac:dyDescent="0.3">
      <c r="A2126" s="2" t="s">
        <v>3828</v>
      </c>
      <c r="B2126" s="2" t="s">
        <v>2396</v>
      </c>
      <c r="C2126" s="2" t="s">
        <v>16</v>
      </c>
      <c r="D2126" s="51">
        <v>734767.38</v>
      </c>
      <c r="E2126" s="51">
        <v>27364.2</v>
      </c>
      <c r="F2126" s="1">
        <v>45286</v>
      </c>
      <c r="G2126" s="1">
        <v>45396</v>
      </c>
      <c r="H2126" s="2" t="s">
        <v>21</v>
      </c>
      <c r="I2126" s="2" t="s">
        <v>18</v>
      </c>
      <c r="J2126">
        <f>Sheet1[[#This Row],[policy_end_date]]-Sheet1[[#This Row],[policy_start_date]]</f>
        <v>110</v>
      </c>
      <c r="K2126" s="5">
        <f>(Sheet1[[#This Row],[policy_end_date]]-Sheet1[[#This Row],[policy_start_date]])/365</f>
        <v>0.30136986301369861</v>
      </c>
      <c r="L2126" s="2" t="str">
        <f>IF(Sheet1[[#This Row],[coverage_amount]]&lt;300000,"Low",IF(Sheet1[[#This Row],[coverage_amount]]&lt;700000,"Medium","High"))</f>
        <v>High</v>
      </c>
      <c r="M2126" s="2" t="str">
        <f>IF(Sheet1[[#This Row],[annual_premium]]&lt;15000,"Low",IF(Sheet1[[#This Row],[annual_premium]]&lt;35000,"Medium","High"))</f>
        <v>Medium</v>
      </c>
      <c r="N2126" s="2">
        <f>YEAR(Sheet1[[#This Row],[policy_start_date]])</f>
        <v>2023</v>
      </c>
      <c r="O2126" s="2" t="str">
        <f>TEXT(Sheet1[[#This Row],[policy_start_date]],"mmm")</f>
        <v>Dec</v>
      </c>
      <c r="P2126" s="2" t="str">
        <f>"Q"&amp;ROUNDUP(MONTH(Sheet1[[#This Row],[policy_start_date]])/3,0)</f>
        <v>Q4</v>
      </c>
      <c r="Q2126" s="2">
        <f ca="1">DATEDIF(Sheet1[[#This Row],[policy_start_date]],TODAY(),"D")</f>
        <v>946</v>
      </c>
      <c r="R2126" s="2">
        <f>YEAR(Sheet1[[#This Row],[policy_end_date]])</f>
        <v>2024</v>
      </c>
      <c r="S2126" s="2" t="str">
        <f>TEXT(Sheet1[[#This Row],[policy_end_date]],"mmm")</f>
        <v>Apr</v>
      </c>
      <c r="T2126" s="2" t="str">
        <f>IF(Sheet1[[#This Row],[status]]="Active","Active","Inactive")</f>
        <v>Inactive</v>
      </c>
      <c r="U2126" s="6">
        <f>Sheet1[[#This Row],[coverage_amount]]/Sheet1[[#This Row],[annual_premium]]</f>
        <v>26.851410967614619</v>
      </c>
    </row>
    <row r="2127" spans="1:21" x14ac:dyDescent="0.3">
      <c r="A2127" s="2" t="s">
        <v>3829</v>
      </c>
      <c r="B2127" s="2" t="s">
        <v>3830</v>
      </c>
      <c r="C2127" s="2" t="s">
        <v>35</v>
      </c>
      <c r="D2127" s="51">
        <v>338152.5</v>
      </c>
      <c r="E2127" s="51">
        <v>11169.7</v>
      </c>
      <c r="F2127" s="1">
        <v>44925</v>
      </c>
      <c r="G2127" s="1">
        <v>44937</v>
      </c>
      <c r="H2127" s="2" t="s">
        <v>289</v>
      </c>
      <c r="I2127" s="2" t="s">
        <v>29</v>
      </c>
      <c r="J2127">
        <f>Sheet1[[#This Row],[policy_end_date]]-Sheet1[[#This Row],[policy_start_date]]</f>
        <v>12</v>
      </c>
      <c r="K2127" s="5">
        <f>(Sheet1[[#This Row],[policy_end_date]]-Sheet1[[#This Row],[policy_start_date]])/365</f>
        <v>3.287671232876712E-2</v>
      </c>
      <c r="L2127" s="2" t="str">
        <f>IF(Sheet1[[#This Row],[coverage_amount]]&lt;300000,"Low",IF(Sheet1[[#This Row],[coverage_amount]]&lt;700000,"Medium","High"))</f>
        <v>Medium</v>
      </c>
      <c r="M2127" s="2" t="str">
        <f>IF(Sheet1[[#This Row],[annual_premium]]&lt;15000,"Low",IF(Sheet1[[#This Row],[annual_premium]]&lt;35000,"Medium","High"))</f>
        <v>Low</v>
      </c>
      <c r="N2127" s="2">
        <f>YEAR(Sheet1[[#This Row],[policy_start_date]])</f>
        <v>2022</v>
      </c>
      <c r="O2127" s="2" t="str">
        <f>TEXT(Sheet1[[#This Row],[policy_start_date]],"mmm")</f>
        <v>Dec</v>
      </c>
      <c r="P2127" s="2" t="str">
        <f>"Q"&amp;ROUNDUP(MONTH(Sheet1[[#This Row],[policy_start_date]])/3,0)</f>
        <v>Q4</v>
      </c>
      <c r="Q2127" s="2">
        <f ca="1">DATEDIF(Sheet1[[#This Row],[policy_start_date]],TODAY(),"D")</f>
        <v>1307</v>
      </c>
      <c r="R2127" s="2">
        <f>YEAR(Sheet1[[#This Row],[policy_end_date]])</f>
        <v>2023</v>
      </c>
      <c r="S2127" s="2" t="str">
        <f>TEXT(Sheet1[[#This Row],[policy_end_date]],"mmm")</f>
        <v>Jan</v>
      </c>
      <c r="T2127" s="2" t="str">
        <f>IF(Sheet1[[#This Row],[status]]="Active","Active","Inactive")</f>
        <v>Inactive</v>
      </c>
      <c r="U2127" s="6">
        <f>Sheet1[[#This Row],[coverage_amount]]/Sheet1[[#This Row],[annual_premium]]</f>
        <v>30.274089724880703</v>
      </c>
    </row>
    <row r="2128" spans="1:21" x14ac:dyDescent="0.3">
      <c r="A2128" s="2" t="s">
        <v>3831</v>
      </c>
      <c r="B2128" s="2" t="s">
        <v>908</v>
      </c>
      <c r="C2128" s="2" t="s">
        <v>16</v>
      </c>
      <c r="D2128" s="51">
        <v>484887.47</v>
      </c>
      <c r="E2128" s="51">
        <v>43088.93</v>
      </c>
      <c r="F2128" s="1">
        <v>45222</v>
      </c>
      <c r="G2128" s="1">
        <v>45767</v>
      </c>
      <c r="H2128" s="2" t="s">
        <v>849</v>
      </c>
      <c r="I2128" s="2" t="s">
        <v>13</v>
      </c>
      <c r="J2128">
        <f>Sheet1[[#This Row],[policy_end_date]]-Sheet1[[#This Row],[policy_start_date]]</f>
        <v>545</v>
      </c>
      <c r="K2128" s="5">
        <f>(Sheet1[[#This Row],[policy_end_date]]-Sheet1[[#This Row],[policy_start_date]])/365</f>
        <v>1.4931506849315068</v>
      </c>
      <c r="L2128" s="2" t="str">
        <f>IF(Sheet1[[#This Row],[coverage_amount]]&lt;300000,"Low",IF(Sheet1[[#This Row],[coverage_amount]]&lt;700000,"Medium","High"))</f>
        <v>Medium</v>
      </c>
      <c r="M2128" s="2" t="str">
        <f>IF(Sheet1[[#This Row],[annual_premium]]&lt;15000,"Low",IF(Sheet1[[#This Row],[annual_premium]]&lt;35000,"Medium","High"))</f>
        <v>High</v>
      </c>
      <c r="N2128" s="2">
        <f>YEAR(Sheet1[[#This Row],[policy_start_date]])</f>
        <v>2023</v>
      </c>
      <c r="O2128" s="2" t="str">
        <f>TEXT(Sheet1[[#This Row],[policy_start_date]],"mmm")</f>
        <v>Oct</v>
      </c>
      <c r="P2128" s="2" t="str">
        <f>"Q"&amp;ROUNDUP(MONTH(Sheet1[[#This Row],[policy_start_date]])/3,0)</f>
        <v>Q4</v>
      </c>
      <c r="Q2128" s="2">
        <f ca="1">DATEDIF(Sheet1[[#This Row],[policy_start_date]],TODAY(),"D")</f>
        <v>1010</v>
      </c>
      <c r="R2128" s="2">
        <f>YEAR(Sheet1[[#This Row],[policy_end_date]])</f>
        <v>2025</v>
      </c>
      <c r="S2128" s="2" t="str">
        <f>TEXT(Sheet1[[#This Row],[policy_end_date]],"mmm")</f>
        <v>Apr</v>
      </c>
      <c r="T2128" s="2" t="str">
        <f>IF(Sheet1[[#This Row],[status]]="Active","Active","Inactive")</f>
        <v>Active</v>
      </c>
      <c r="U2128" s="6">
        <f>Sheet1[[#This Row],[coverage_amount]]/Sheet1[[#This Row],[annual_premium]]</f>
        <v>11.25317964498074</v>
      </c>
    </row>
    <row r="2129" spans="1:21" x14ac:dyDescent="0.3">
      <c r="A2129" s="2" t="s">
        <v>3832</v>
      </c>
      <c r="B2129" s="2" t="s">
        <v>1770</v>
      </c>
      <c r="C2129" s="2" t="s">
        <v>27</v>
      </c>
      <c r="D2129" s="51">
        <v>222209.43</v>
      </c>
      <c r="E2129" s="51">
        <v>18165.580000000002</v>
      </c>
      <c r="F2129" s="1">
        <v>44085</v>
      </c>
      <c r="G2129" s="1">
        <v>44218</v>
      </c>
      <c r="H2129" s="2" t="s">
        <v>1296</v>
      </c>
      <c r="I2129" s="2" t="s">
        <v>29</v>
      </c>
      <c r="J2129">
        <f>Sheet1[[#This Row],[policy_end_date]]-Sheet1[[#This Row],[policy_start_date]]</f>
        <v>133</v>
      </c>
      <c r="K2129" s="5">
        <f>(Sheet1[[#This Row],[policy_end_date]]-Sheet1[[#This Row],[policy_start_date]])/365</f>
        <v>0.36438356164383562</v>
      </c>
      <c r="L2129" s="2" t="str">
        <f>IF(Sheet1[[#This Row],[coverage_amount]]&lt;300000,"Low",IF(Sheet1[[#This Row],[coverage_amount]]&lt;700000,"Medium","High"))</f>
        <v>Low</v>
      </c>
      <c r="M2129" s="2" t="str">
        <f>IF(Sheet1[[#This Row],[annual_premium]]&lt;15000,"Low",IF(Sheet1[[#This Row],[annual_premium]]&lt;35000,"Medium","High"))</f>
        <v>Medium</v>
      </c>
      <c r="N2129" s="2">
        <f>YEAR(Sheet1[[#This Row],[policy_start_date]])</f>
        <v>2020</v>
      </c>
      <c r="O2129" s="2" t="str">
        <f>TEXT(Sheet1[[#This Row],[policy_start_date]],"mmm")</f>
        <v>Sep</v>
      </c>
      <c r="P2129" s="2" t="str">
        <f>"Q"&amp;ROUNDUP(MONTH(Sheet1[[#This Row],[policy_start_date]])/3,0)</f>
        <v>Q3</v>
      </c>
      <c r="Q2129" s="2">
        <f ca="1">DATEDIF(Sheet1[[#This Row],[policy_start_date]],TODAY(),"D")</f>
        <v>2147</v>
      </c>
      <c r="R2129" s="2">
        <f>YEAR(Sheet1[[#This Row],[policy_end_date]])</f>
        <v>2021</v>
      </c>
      <c r="S2129" s="2" t="str">
        <f>TEXT(Sheet1[[#This Row],[policy_end_date]],"mmm")</f>
        <v>Jan</v>
      </c>
      <c r="T2129" s="2" t="str">
        <f>IF(Sheet1[[#This Row],[status]]="Active","Active","Inactive")</f>
        <v>Inactive</v>
      </c>
      <c r="U2129" s="6">
        <f>Sheet1[[#This Row],[coverage_amount]]/Sheet1[[#This Row],[annual_premium]]</f>
        <v>12.232443445240943</v>
      </c>
    </row>
    <row r="2130" spans="1:21" x14ac:dyDescent="0.3">
      <c r="A2130" s="2" t="s">
        <v>3833</v>
      </c>
      <c r="B2130" s="2" t="s">
        <v>2590</v>
      </c>
      <c r="C2130" s="2" t="s">
        <v>11</v>
      </c>
      <c r="D2130" s="51">
        <v>836765.48</v>
      </c>
      <c r="E2130" s="51">
        <v>10930.55</v>
      </c>
      <c r="F2130" s="1">
        <v>44486</v>
      </c>
      <c r="G2130" s="1">
        <v>45818</v>
      </c>
      <c r="H2130" s="2" t="s">
        <v>36</v>
      </c>
      <c r="I2130" s="2" t="s">
        <v>29</v>
      </c>
      <c r="J2130">
        <f>Sheet1[[#This Row],[policy_end_date]]-Sheet1[[#This Row],[policy_start_date]]</f>
        <v>1332</v>
      </c>
      <c r="K2130" s="5">
        <f>(Sheet1[[#This Row],[policy_end_date]]-Sheet1[[#This Row],[policy_start_date]])/365</f>
        <v>3.6493150684931508</v>
      </c>
      <c r="L2130" s="2" t="str">
        <f>IF(Sheet1[[#This Row],[coverage_amount]]&lt;300000,"Low",IF(Sheet1[[#This Row],[coverage_amount]]&lt;700000,"Medium","High"))</f>
        <v>High</v>
      </c>
      <c r="M2130" s="2" t="str">
        <f>IF(Sheet1[[#This Row],[annual_premium]]&lt;15000,"Low",IF(Sheet1[[#This Row],[annual_premium]]&lt;35000,"Medium","High"))</f>
        <v>Low</v>
      </c>
      <c r="N2130" s="2">
        <f>YEAR(Sheet1[[#This Row],[policy_start_date]])</f>
        <v>2021</v>
      </c>
      <c r="O2130" s="2" t="str">
        <f>TEXT(Sheet1[[#This Row],[policy_start_date]],"mmm")</f>
        <v>Oct</v>
      </c>
      <c r="P2130" s="2" t="str">
        <f>"Q"&amp;ROUNDUP(MONTH(Sheet1[[#This Row],[policy_start_date]])/3,0)</f>
        <v>Q4</v>
      </c>
      <c r="Q2130" s="2">
        <f ca="1">DATEDIF(Sheet1[[#This Row],[policy_start_date]],TODAY(),"D")</f>
        <v>1746</v>
      </c>
      <c r="R2130" s="2">
        <f>YEAR(Sheet1[[#This Row],[policy_end_date]])</f>
        <v>2025</v>
      </c>
      <c r="S2130" s="2" t="str">
        <f>TEXT(Sheet1[[#This Row],[policy_end_date]],"mmm")</f>
        <v>Jun</v>
      </c>
      <c r="T2130" s="2" t="str">
        <f>IF(Sheet1[[#This Row],[status]]="Active","Active","Inactive")</f>
        <v>Inactive</v>
      </c>
      <c r="U2130" s="6">
        <f>Sheet1[[#This Row],[coverage_amount]]/Sheet1[[#This Row],[annual_premium]]</f>
        <v>76.552916367428907</v>
      </c>
    </row>
    <row r="2131" spans="1:21" x14ac:dyDescent="0.3">
      <c r="A2131" s="2" t="s">
        <v>3834</v>
      </c>
      <c r="B2131" s="2" t="s">
        <v>3835</v>
      </c>
      <c r="C2131" s="2" t="s">
        <v>27</v>
      </c>
      <c r="D2131" s="51">
        <v>949294.32</v>
      </c>
      <c r="E2131" s="51">
        <v>38991.89</v>
      </c>
      <c r="F2131" s="1">
        <v>44486</v>
      </c>
      <c r="G2131" s="1">
        <v>44738</v>
      </c>
      <c r="H2131" s="2" t="s">
        <v>185</v>
      </c>
      <c r="I2131" s="2" t="s">
        <v>29</v>
      </c>
      <c r="J2131">
        <f>Sheet1[[#This Row],[policy_end_date]]-Sheet1[[#This Row],[policy_start_date]]</f>
        <v>252</v>
      </c>
      <c r="K2131" s="5">
        <f>(Sheet1[[#This Row],[policy_end_date]]-Sheet1[[#This Row],[policy_start_date]])/365</f>
        <v>0.69041095890410964</v>
      </c>
      <c r="L2131" s="2" t="str">
        <f>IF(Sheet1[[#This Row],[coverage_amount]]&lt;300000,"Low",IF(Sheet1[[#This Row],[coverage_amount]]&lt;700000,"Medium","High"))</f>
        <v>High</v>
      </c>
      <c r="M2131" s="2" t="str">
        <f>IF(Sheet1[[#This Row],[annual_premium]]&lt;15000,"Low",IF(Sheet1[[#This Row],[annual_premium]]&lt;35000,"Medium","High"))</f>
        <v>High</v>
      </c>
      <c r="N2131" s="2">
        <f>YEAR(Sheet1[[#This Row],[policy_start_date]])</f>
        <v>2021</v>
      </c>
      <c r="O2131" s="2" t="str">
        <f>TEXT(Sheet1[[#This Row],[policy_start_date]],"mmm")</f>
        <v>Oct</v>
      </c>
      <c r="P2131" s="2" t="str">
        <f>"Q"&amp;ROUNDUP(MONTH(Sheet1[[#This Row],[policy_start_date]])/3,0)</f>
        <v>Q4</v>
      </c>
      <c r="Q2131" s="2">
        <f ca="1">DATEDIF(Sheet1[[#This Row],[policy_start_date]],TODAY(),"D")</f>
        <v>1746</v>
      </c>
      <c r="R2131" s="2">
        <f>YEAR(Sheet1[[#This Row],[policy_end_date]])</f>
        <v>2022</v>
      </c>
      <c r="S2131" s="2" t="str">
        <f>TEXT(Sheet1[[#This Row],[policy_end_date]],"mmm")</f>
        <v>Jun</v>
      </c>
      <c r="T2131" s="2" t="str">
        <f>IF(Sheet1[[#This Row],[status]]="Active","Active","Inactive")</f>
        <v>Inactive</v>
      </c>
      <c r="U2131" s="6">
        <f>Sheet1[[#This Row],[coverage_amount]]/Sheet1[[#This Row],[annual_premium]]</f>
        <v>24.345942707573293</v>
      </c>
    </row>
    <row r="2132" spans="1:21" x14ac:dyDescent="0.3">
      <c r="A2132" s="2" t="s">
        <v>3836</v>
      </c>
      <c r="B2132" s="2" t="s">
        <v>215</v>
      </c>
      <c r="C2132" s="2" t="s">
        <v>27</v>
      </c>
      <c r="D2132" s="51">
        <v>802879.76</v>
      </c>
      <c r="E2132" s="51">
        <v>14315.63</v>
      </c>
      <c r="F2132" s="1">
        <v>44766</v>
      </c>
      <c r="G2132" s="1">
        <v>44937</v>
      </c>
      <c r="H2132" s="2" t="s">
        <v>2511</v>
      </c>
      <c r="I2132" s="2" t="s">
        <v>13</v>
      </c>
      <c r="J2132">
        <f>Sheet1[[#This Row],[policy_end_date]]-Sheet1[[#This Row],[policy_start_date]]</f>
        <v>171</v>
      </c>
      <c r="K2132" s="5">
        <f>(Sheet1[[#This Row],[policy_end_date]]-Sheet1[[#This Row],[policy_start_date]])/365</f>
        <v>0.46849315068493153</v>
      </c>
      <c r="L2132" s="2" t="str">
        <f>IF(Sheet1[[#This Row],[coverage_amount]]&lt;300000,"Low",IF(Sheet1[[#This Row],[coverage_amount]]&lt;700000,"Medium","High"))</f>
        <v>High</v>
      </c>
      <c r="M2132" s="2" t="str">
        <f>IF(Sheet1[[#This Row],[annual_premium]]&lt;15000,"Low",IF(Sheet1[[#This Row],[annual_premium]]&lt;35000,"Medium","High"))</f>
        <v>Low</v>
      </c>
      <c r="N2132" s="2">
        <f>YEAR(Sheet1[[#This Row],[policy_start_date]])</f>
        <v>2022</v>
      </c>
      <c r="O2132" s="2" t="str">
        <f>TEXT(Sheet1[[#This Row],[policy_start_date]],"mmm")</f>
        <v>Jul</v>
      </c>
      <c r="P2132" s="2" t="str">
        <f>"Q"&amp;ROUNDUP(MONTH(Sheet1[[#This Row],[policy_start_date]])/3,0)</f>
        <v>Q3</v>
      </c>
      <c r="Q2132" s="2">
        <f ca="1">DATEDIF(Sheet1[[#This Row],[policy_start_date]],TODAY(),"D")</f>
        <v>1466</v>
      </c>
      <c r="R2132" s="2">
        <f>YEAR(Sheet1[[#This Row],[policy_end_date]])</f>
        <v>2023</v>
      </c>
      <c r="S2132" s="2" t="str">
        <f>TEXT(Sheet1[[#This Row],[policy_end_date]],"mmm")</f>
        <v>Jan</v>
      </c>
      <c r="T2132" s="2" t="str">
        <f>IF(Sheet1[[#This Row],[status]]="Active","Active","Inactive")</f>
        <v>Active</v>
      </c>
      <c r="U2132" s="6">
        <f>Sheet1[[#This Row],[coverage_amount]]/Sheet1[[#This Row],[annual_premium]]</f>
        <v>56.084137407854215</v>
      </c>
    </row>
    <row r="2133" spans="1:21" x14ac:dyDescent="0.3">
      <c r="A2133" s="2" t="s">
        <v>3837</v>
      </c>
      <c r="B2133" s="2" t="s">
        <v>3048</v>
      </c>
      <c r="C2133" s="2" t="s">
        <v>16</v>
      </c>
      <c r="D2133" s="51">
        <v>461551.41</v>
      </c>
      <c r="E2133" s="51">
        <v>10324.24</v>
      </c>
      <c r="F2133" s="1">
        <v>44919</v>
      </c>
      <c r="G2133" s="1">
        <v>45001</v>
      </c>
      <c r="H2133" s="2" t="s">
        <v>193</v>
      </c>
      <c r="I2133" s="2" t="s">
        <v>13</v>
      </c>
      <c r="J2133">
        <f>Sheet1[[#This Row],[policy_end_date]]-Sheet1[[#This Row],[policy_start_date]]</f>
        <v>82</v>
      </c>
      <c r="K2133" s="5">
        <f>(Sheet1[[#This Row],[policy_end_date]]-Sheet1[[#This Row],[policy_start_date]])/365</f>
        <v>0.22465753424657534</v>
      </c>
      <c r="L2133" s="2" t="str">
        <f>IF(Sheet1[[#This Row],[coverage_amount]]&lt;300000,"Low",IF(Sheet1[[#This Row],[coverage_amount]]&lt;700000,"Medium","High"))</f>
        <v>Medium</v>
      </c>
      <c r="M2133" s="2" t="str">
        <f>IF(Sheet1[[#This Row],[annual_premium]]&lt;15000,"Low",IF(Sheet1[[#This Row],[annual_premium]]&lt;35000,"Medium","High"))</f>
        <v>Low</v>
      </c>
      <c r="N2133" s="2">
        <f>YEAR(Sheet1[[#This Row],[policy_start_date]])</f>
        <v>2022</v>
      </c>
      <c r="O2133" s="2" t="str">
        <f>TEXT(Sheet1[[#This Row],[policy_start_date]],"mmm")</f>
        <v>Dec</v>
      </c>
      <c r="P2133" s="2" t="str">
        <f>"Q"&amp;ROUNDUP(MONTH(Sheet1[[#This Row],[policy_start_date]])/3,0)</f>
        <v>Q4</v>
      </c>
      <c r="Q2133" s="2">
        <f ca="1">DATEDIF(Sheet1[[#This Row],[policy_start_date]],TODAY(),"D")</f>
        <v>1313</v>
      </c>
      <c r="R2133" s="2">
        <f>YEAR(Sheet1[[#This Row],[policy_end_date]])</f>
        <v>2023</v>
      </c>
      <c r="S2133" s="2" t="str">
        <f>TEXT(Sheet1[[#This Row],[policy_end_date]],"mmm")</f>
        <v>Mar</v>
      </c>
      <c r="T2133" s="2" t="str">
        <f>IF(Sheet1[[#This Row],[status]]="Active","Active","Inactive")</f>
        <v>Active</v>
      </c>
      <c r="U2133" s="6">
        <f>Sheet1[[#This Row],[coverage_amount]]/Sheet1[[#This Row],[annual_premium]]</f>
        <v>44.705606417518382</v>
      </c>
    </row>
    <row r="2134" spans="1:21" x14ac:dyDescent="0.3">
      <c r="A2134" s="2" t="s">
        <v>3838</v>
      </c>
      <c r="B2134" s="2" t="s">
        <v>277</v>
      </c>
      <c r="C2134" s="2" t="s">
        <v>39</v>
      </c>
      <c r="D2134" s="51">
        <v>825723.19</v>
      </c>
      <c r="E2134" s="51">
        <v>6465.43</v>
      </c>
      <c r="F2134" s="1">
        <v>45299</v>
      </c>
      <c r="G2134" s="1">
        <v>45595</v>
      </c>
      <c r="H2134" s="2" t="s">
        <v>804</v>
      </c>
      <c r="I2134" s="2" t="s">
        <v>29</v>
      </c>
      <c r="J2134">
        <f>Sheet1[[#This Row],[policy_end_date]]-Sheet1[[#This Row],[policy_start_date]]</f>
        <v>296</v>
      </c>
      <c r="K2134" s="5">
        <f>(Sheet1[[#This Row],[policy_end_date]]-Sheet1[[#This Row],[policy_start_date]])/365</f>
        <v>0.81095890410958904</v>
      </c>
      <c r="L2134" s="2" t="str">
        <f>IF(Sheet1[[#This Row],[coverage_amount]]&lt;300000,"Low",IF(Sheet1[[#This Row],[coverage_amount]]&lt;700000,"Medium","High"))</f>
        <v>High</v>
      </c>
      <c r="M2134" s="2" t="str">
        <f>IF(Sheet1[[#This Row],[annual_premium]]&lt;15000,"Low",IF(Sheet1[[#This Row],[annual_premium]]&lt;35000,"Medium","High"))</f>
        <v>Low</v>
      </c>
      <c r="N2134" s="2">
        <f>YEAR(Sheet1[[#This Row],[policy_start_date]])</f>
        <v>2024</v>
      </c>
      <c r="O2134" s="2" t="str">
        <f>TEXT(Sheet1[[#This Row],[policy_start_date]],"mmm")</f>
        <v>Jan</v>
      </c>
      <c r="P2134" s="2" t="str">
        <f>"Q"&amp;ROUNDUP(MONTH(Sheet1[[#This Row],[policy_start_date]])/3,0)</f>
        <v>Q1</v>
      </c>
      <c r="Q2134" s="2">
        <f ca="1">DATEDIF(Sheet1[[#This Row],[policy_start_date]],TODAY(),"D")</f>
        <v>933</v>
      </c>
      <c r="R2134" s="2">
        <f>YEAR(Sheet1[[#This Row],[policy_end_date]])</f>
        <v>2024</v>
      </c>
      <c r="S2134" s="2" t="str">
        <f>TEXT(Sheet1[[#This Row],[policy_end_date]],"mmm")</f>
        <v>Oct</v>
      </c>
      <c r="T2134" s="2" t="str">
        <f>IF(Sheet1[[#This Row],[status]]="Active","Active","Inactive")</f>
        <v>Inactive</v>
      </c>
      <c r="U2134" s="6">
        <f>Sheet1[[#This Row],[coverage_amount]]/Sheet1[[#This Row],[annual_premium]]</f>
        <v>127.71357666852784</v>
      </c>
    </row>
    <row r="2135" spans="1:21" x14ac:dyDescent="0.3">
      <c r="A2135" s="2" t="s">
        <v>3839</v>
      </c>
      <c r="B2135" s="2" t="s">
        <v>1147</v>
      </c>
      <c r="C2135" s="2" t="s">
        <v>11</v>
      </c>
      <c r="D2135" s="51">
        <v>864954.37</v>
      </c>
      <c r="E2135" s="51">
        <v>27999.55</v>
      </c>
      <c r="F2135" s="1">
        <v>44612</v>
      </c>
      <c r="G2135" s="1">
        <v>45613</v>
      </c>
      <c r="H2135" s="2" t="s">
        <v>818</v>
      </c>
      <c r="I2135" s="2" t="s">
        <v>13</v>
      </c>
      <c r="J2135">
        <f>Sheet1[[#This Row],[policy_end_date]]-Sheet1[[#This Row],[policy_start_date]]</f>
        <v>1001</v>
      </c>
      <c r="K2135" s="5">
        <f>(Sheet1[[#This Row],[policy_end_date]]-Sheet1[[#This Row],[policy_start_date]])/365</f>
        <v>2.7424657534246575</v>
      </c>
      <c r="L2135" s="2" t="str">
        <f>IF(Sheet1[[#This Row],[coverage_amount]]&lt;300000,"Low",IF(Sheet1[[#This Row],[coverage_amount]]&lt;700000,"Medium","High"))</f>
        <v>High</v>
      </c>
      <c r="M2135" s="2" t="str">
        <f>IF(Sheet1[[#This Row],[annual_premium]]&lt;15000,"Low",IF(Sheet1[[#This Row],[annual_premium]]&lt;35000,"Medium","High"))</f>
        <v>Medium</v>
      </c>
      <c r="N2135" s="2">
        <f>YEAR(Sheet1[[#This Row],[policy_start_date]])</f>
        <v>2022</v>
      </c>
      <c r="O2135" s="2" t="str">
        <f>TEXT(Sheet1[[#This Row],[policy_start_date]],"mmm")</f>
        <v>Feb</v>
      </c>
      <c r="P2135" s="2" t="str">
        <f>"Q"&amp;ROUNDUP(MONTH(Sheet1[[#This Row],[policy_start_date]])/3,0)</f>
        <v>Q1</v>
      </c>
      <c r="Q2135" s="2">
        <f ca="1">DATEDIF(Sheet1[[#This Row],[policy_start_date]],TODAY(),"D")</f>
        <v>1620</v>
      </c>
      <c r="R2135" s="2">
        <f>YEAR(Sheet1[[#This Row],[policy_end_date]])</f>
        <v>2024</v>
      </c>
      <c r="S2135" s="2" t="str">
        <f>TEXT(Sheet1[[#This Row],[policy_end_date]],"mmm")</f>
        <v>Nov</v>
      </c>
      <c r="T2135" s="2" t="str">
        <f>IF(Sheet1[[#This Row],[status]]="Active","Active","Inactive")</f>
        <v>Active</v>
      </c>
      <c r="U2135" s="6">
        <f>Sheet1[[#This Row],[coverage_amount]]/Sheet1[[#This Row],[annual_premium]]</f>
        <v>30.891723974135299</v>
      </c>
    </row>
    <row r="2136" spans="1:21" x14ac:dyDescent="0.3">
      <c r="A2136" s="2" t="s">
        <v>3840</v>
      </c>
      <c r="B2136" s="2" t="s">
        <v>149</v>
      </c>
      <c r="C2136" s="2" t="s">
        <v>39</v>
      </c>
      <c r="D2136" s="51">
        <v>810232.86</v>
      </c>
      <c r="E2136" s="51">
        <v>34639.519999999997</v>
      </c>
      <c r="F2136" s="1">
        <v>44598</v>
      </c>
      <c r="G2136" s="1">
        <v>45635</v>
      </c>
      <c r="H2136" s="2" t="s">
        <v>614</v>
      </c>
      <c r="I2136" s="2" t="s">
        <v>13</v>
      </c>
      <c r="J2136">
        <f>Sheet1[[#This Row],[policy_end_date]]-Sheet1[[#This Row],[policy_start_date]]</f>
        <v>1037</v>
      </c>
      <c r="K2136" s="5">
        <f>(Sheet1[[#This Row],[policy_end_date]]-Sheet1[[#This Row],[policy_start_date]])/365</f>
        <v>2.8410958904109589</v>
      </c>
      <c r="L2136" s="2" t="str">
        <f>IF(Sheet1[[#This Row],[coverage_amount]]&lt;300000,"Low",IF(Sheet1[[#This Row],[coverage_amount]]&lt;700000,"Medium","High"))</f>
        <v>High</v>
      </c>
      <c r="M2136" s="2" t="str">
        <f>IF(Sheet1[[#This Row],[annual_premium]]&lt;15000,"Low",IF(Sheet1[[#This Row],[annual_premium]]&lt;35000,"Medium","High"))</f>
        <v>Medium</v>
      </c>
      <c r="N2136" s="2">
        <f>YEAR(Sheet1[[#This Row],[policy_start_date]])</f>
        <v>2022</v>
      </c>
      <c r="O2136" s="2" t="str">
        <f>TEXT(Sheet1[[#This Row],[policy_start_date]],"mmm")</f>
        <v>Feb</v>
      </c>
      <c r="P2136" s="2" t="str">
        <f>"Q"&amp;ROUNDUP(MONTH(Sheet1[[#This Row],[policy_start_date]])/3,0)</f>
        <v>Q1</v>
      </c>
      <c r="Q2136" s="2">
        <f ca="1">DATEDIF(Sheet1[[#This Row],[policy_start_date]],TODAY(),"D")</f>
        <v>1634</v>
      </c>
      <c r="R2136" s="2">
        <f>YEAR(Sheet1[[#This Row],[policy_end_date]])</f>
        <v>2024</v>
      </c>
      <c r="S2136" s="2" t="str">
        <f>TEXT(Sheet1[[#This Row],[policy_end_date]],"mmm")</f>
        <v>Dec</v>
      </c>
      <c r="T2136" s="2" t="str">
        <f>IF(Sheet1[[#This Row],[status]]="Active","Active","Inactive")</f>
        <v>Active</v>
      </c>
      <c r="U2136" s="6">
        <f>Sheet1[[#This Row],[coverage_amount]]/Sheet1[[#This Row],[annual_premium]]</f>
        <v>23.390418227504309</v>
      </c>
    </row>
    <row r="2137" spans="1:21" x14ac:dyDescent="0.3">
      <c r="A2137" s="2" t="s">
        <v>3841</v>
      </c>
      <c r="B2137" s="2" t="s">
        <v>3842</v>
      </c>
      <c r="C2137" s="2" t="s">
        <v>16</v>
      </c>
      <c r="D2137" s="51">
        <v>897480.07</v>
      </c>
      <c r="E2137" s="51">
        <v>20770.05</v>
      </c>
      <c r="F2137" s="1">
        <v>45239</v>
      </c>
      <c r="G2137" s="1">
        <v>45754</v>
      </c>
      <c r="H2137" s="2" t="s">
        <v>108</v>
      </c>
      <c r="I2137" s="2" t="s">
        <v>13</v>
      </c>
      <c r="J2137">
        <f>Sheet1[[#This Row],[policy_end_date]]-Sheet1[[#This Row],[policy_start_date]]</f>
        <v>515</v>
      </c>
      <c r="K2137" s="5">
        <f>(Sheet1[[#This Row],[policy_end_date]]-Sheet1[[#This Row],[policy_start_date]])/365</f>
        <v>1.4109589041095891</v>
      </c>
      <c r="L2137" s="2" t="str">
        <f>IF(Sheet1[[#This Row],[coverage_amount]]&lt;300000,"Low",IF(Sheet1[[#This Row],[coverage_amount]]&lt;700000,"Medium","High"))</f>
        <v>High</v>
      </c>
      <c r="M2137" s="2" t="str">
        <f>IF(Sheet1[[#This Row],[annual_premium]]&lt;15000,"Low",IF(Sheet1[[#This Row],[annual_premium]]&lt;35000,"Medium","High"))</f>
        <v>Medium</v>
      </c>
      <c r="N2137" s="2">
        <f>YEAR(Sheet1[[#This Row],[policy_start_date]])</f>
        <v>2023</v>
      </c>
      <c r="O2137" s="2" t="str">
        <f>TEXT(Sheet1[[#This Row],[policy_start_date]],"mmm")</f>
        <v>Nov</v>
      </c>
      <c r="P2137" s="2" t="str">
        <f>"Q"&amp;ROUNDUP(MONTH(Sheet1[[#This Row],[policy_start_date]])/3,0)</f>
        <v>Q4</v>
      </c>
      <c r="Q2137" s="2">
        <f ca="1">DATEDIF(Sheet1[[#This Row],[policy_start_date]],TODAY(),"D")</f>
        <v>993</v>
      </c>
      <c r="R2137" s="2">
        <f>YEAR(Sheet1[[#This Row],[policy_end_date]])</f>
        <v>2025</v>
      </c>
      <c r="S2137" s="2" t="str">
        <f>TEXT(Sheet1[[#This Row],[policy_end_date]],"mmm")</f>
        <v>Apr</v>
      </c>
      <c r="T2137" s="2" t="str">
        <f>IF(Sheet1[[#This Row],[status]]="Active","Active","Inactive")</f>
        <v>Active</v>
      </c>
      <c r="U2137" s="6">
        <f>Sheet1[[#This Row],[coverage_amount]]/Sheet1[[#This Row],[annual_premium]]</f>
        <v>43.21029896413345</v>
      </c>
    </row>
    <row r="2138" spans="1:21" x14ac:dyDescent="0.3">
      <c r="A2138" s="2" t="s">
        <v>3843</v>
      </c>
      <c r="B2138" s="2" t="s">
        <v>1194</v>
      </c>
      <c r="C2138" s="2" t="s">
        <v>11</v>
      </c>
      <c r="D2138" s="51">
        <v>191215.24</v>
      </c>
      <c r="E2138" s="51">
        <v>41862.449999999997</v>
      </c>
      <c r="F2138" s="1">
        <v>45263</v>
      </c>
      <c r="G2138" s="1">
        <v>45852</v>
      </c>
      <c r="H2138" s="2" t="s">
        <v>784</v>
      </c>
      <c r="I2138" s="2" t="s">
        <v>13</v>
      </c>
      <c r="J2138">
        <f>Sheet1[[#This Row],[policy_end_date]]-Sheet1[[#This Row],[policy_start_date]]</f>
        <v>589</v>
      </c>
      <c r="K2138" s="5">
        <f>(Sheet1[[#This Row],[policy_end_date]]-Sheet1[[#This Row],[policy_start_date]])/365</f>
        <v>1.6136986301369862</v>
      </c>
      <c r="L2138" s="2" t="str">
        <f>IF(Sheet1[[#This Row],[coverage_amount]]&lt;300000,"Low",IF(Sheet1[[#This Row],[coverage_amount]]&lt;700000,"Medium","High"))</f>
        <v>Low</v>
      </c>
      <c r="M2138" s="2" t="str">
        <f>IF(Sheet1[[#This Row],[annual_premium]]&lt;15000,"Low",IF(Sheet1[[#This Row],[annual_premium]]&lt;35000,"Medium","High"))</f>
        <v>High</v>
      </c>
      <c r="N2138" s="2">
        <f>YEAR(Sheet1[[#This Row],[policy_start_date]])</f>
        <v>2023</v>
      </c>
      <c r="O2138" s="2" t="str">
        <f>TEXT(Sheet1[[#This Row],[policy_start_date]],"mmm")</f>
        <v>Dec</v>
      </c>
      <c r="P2138" s="2" t="str">
        <f>"Q"&amp;ROUNDUP(MONTH(Sheet1[[#This Row],[policy_start_date]])/3,0)</f>
        <v>Q4</v>
      </c>
      <c r="Q2138" s="2">
        <f ca="1">DATEDIF(Sheet1[[#This Row],[policy_start_date]],TODAY(),"D")</f>
        <v>969</v>
      </c>
      <c r="R2138" s="2">
        <f>YEAR(Sheet1[[#This Row],[policy_end_date]])</f>
        <v>2025</v>
      </c>
      <c r="S2138" s="2" t="str">
        <f>TEXT(Sheet1[[#This Row],[policy_end_date]],"mmm")</f>
        <v>Jul</v>
      </c>
      <c r="T2138" s="2" t="str">
        <f>IF(Sheet1[[#This Row],[status]]="Active","Active","Inactive")</f>
        <v>Active</v>
      </c>
      <c r="U2138" s="6">
        <f>Sheet1[[#This Row],[coverage_amount]]/Sheet1[[#This Row],[annual_premium]]</f>
        <v>4.5677030369698857</v>
      </c>
    </row>
    <row r="2139" spans="1:21" x14ac:dyDescent="0.3">
      <c r="A2139" s="2" t="s">
        <v>3844</v>
      </c>
      <c r="B2139" s="2" t="s">
        <v>1918</v>
      </c>
      <c r="C2139" s="2" t="s">
        <v>27</v>
      </c>
      <c r="D2139" s="51">
        <v>116576.64</v>
      </c>
      <c r="E2139" s="51">
        <v>49576.92</v>
      </c>
      <c r="F2139" s="1">
        <v>44999</v>
      </c>
      <c r="G2139" s="1">
        <v>45492</v>
      </c>
      <c r="H2139" s="2" t="s">
        <v>1018</v>
      </c>
      <c r="I2139" s="2" t="s">
        <v>18</v>
      </c>
      <c r="J2139">
        <f>Sheet1[[#This Row],[policy_end_date]]-Sheet1[[#This Row],[policy_start_date]]</f>
        <v>493</v>
      </c>
      <c r="K2139" s="5">
        <f>(Sheet1[[#This Row],[policy_end_date]]-Sheet1[[#This Row],[policy_start_date]])/365</f>
        <v>1.3506849315068492</v>
      </c>
      <c r="L2139" s="2" t="str">
        <f>IF(Sheet1[[#This Row],[coverage_amount]]&lt;300000,"Low",IF(Sheet1[[#This Row],[coverage_amount]]&lt;700000,"Medium","High"))</f>
        <v>Low</v>
      </c>
      <c r="M2139" s="2" t="str">
        <f>IF(Sheet1[[#This Row],[annual_premium]]&lt;15000,"Low",IF(Sheet1[[#This Row],[annual_premium]]&lt;35000,"Medium","High"))</f>
        <v>High</v>
      </c>
      <c r="N2139" s="2">
        <f>YEAR(Sheet1[[#This Row],[policy_start_date]])</f>
        <v>2023</v>
      </c>
      <c r="O2139" s="2" t="str">
        <f>TEXT(Sheet1[[#This Row],[policy_start_date]],"mmm")</f>
        <v>Mar</v>
      </c>
      <c r="P2139" s="2" t="str">
        <f>"Q"&amp;ROUNDUP(MONTH(Sheet1[[#This Row],[policy_start_date]])/3,0)</f>
        <v>Q1</v>
      </c>
      <c r="Q2139" s="2">
        <f ca="1">DATEDIF(Sheet1[[#This Row],[policy_start_date]],TODAY(),"D")</f>
        <v>1233</v>
      </c>
      <c r="R2139" s="2">
        <f>YEAR(Sheet1[[#This Row],[policy_end_date]])</f>
        <v>2024</v>
      </c>
      <c r="S2139" s="2" t="str">
        <f>TEXT(Sheet1[[#This Row],[policy_end_date]],"mmm")</f>
        <v>Jul</v>
      </c>
      <c r="T2139" s="2" t="str">
        <f>IF(Sheet1[[#This Row],[status]]="Active","Active","Inactive")</f>
        <v>Inactive</v>
      </c>
      <c r="U2139" s="6">
        <f>Sheet1[[#This Row],[coverage_amount]]/Sheet1[[#This Row],[annual_premium]]</f>
        <v>2.3514296571872557</v>
      </c>
    </row>
    <row r="2140" spans="1:21" x14ac:dyDescent="0.3">
      <c r="A2140" s="2" t="s">
        <v>3845</v>
      </c>
      <c r="B2140" s="2" t="s">
        <v>1474</v>
      </c>
      <c r="C2140" s="2" t="s">
        <v>39</v>
      </c>
      <c r="D2140" s="51">
        <v>706627.04</v>
      </c>
      <c r="E2140" s="51">
        <v>18153.28</v>
      </c>
      <c r="F2140" s="1">
        <v>45384</v>
      </c>
      <c r="G2140" s="1">
        <v>45567</v>
      </c>
      <c r="H2140" s="2" t="s">
        <v>222</v>
      </c>
      <c r="I2140" s="2" t="s">
        <v>29</v>
      </c>
      <c r="J2140">
        <f>Sheet1[[#This Row],[policy_end_date]]-Sheet1[[#This Row],[policy_start_date]]</f>
        <v>183</v>
      </c>
      <c r="K2140" s="5">
        <f>(Sheet1[[#This Row],[policy_end_date]]-Sheet1[[#This Row],[policy_start_date]])/365</f>
        <v>0.50136986301369868</v>
      </c>
      <c r="L2140" s="2" t="str">
        <f>IF(Sheet1[[#This Row],[coverage_amount]]&lt;300000,"Low",IF(Sheet1[[#This Row],[coverage_amount]]&lt;700000,"Medium","High"))</f>
        <v>High</v>
      </c>
      <c r="M2140" s="2" t="str">
        <f>IF(Sheet1[[#This Row],[annual_premium]]&lt;15000,"Low",IF(Sheet1[[#This Row],[annual_premium]]&lt;35000,"Medium","High"))</f>
        <v>Medium</v>
      </c>
      <c r="N2140" s="2">
        <f>YEAR(Sheet1[[#This Row],[policy_start_date]])</f>
        <v>2024</v>
      </c>
      <c r="O2140" s="2" t="str">
        <f>TEXT(Sheet1[[#This Row],[policy_start_date]],"mmm")</f>
        <v>Apr</v>
      </c>
      <c r="P2140" s="2" t="str">
        <f>"Q"&amp;ROUNDUP(MONTH(Sheet1[[#This Row],[policy_start_date]])/3,0)</f>
        <v>Q2</v>
      </c>
      <c r="Q2140" s="2">
        <f ca="1">DATEDIF(Sheet1[[#This Row],[policy_start_date]],TODAY(),"D")</f>
        <v>848</v>
      </c>
      <c r="R2140" s="2">
        <f>YEAR(Sheet1[[#This Row],[policy_end_date]])</f>
        <v>2024</v>
      </c>
      <c r="S2140" s="2" t="str">
        <f>TEXT(Sheet1[[#This Row],[policy_end_date]],"mmm")</f>
        <v>Oct</v>
      </c>
      <c r="T2140" s="2" t="str">
        <f>IF(Sheet1[[#This Row],[status]]="Active","Active","Inactive")</f>
        <v>Inactive</v>
      </c>
      <c r="U2140" s="6">
        <f>Sheet1[[#This Row],[coverage_amount]]/Sheet1[[#This Row],[annual_premium]]</f>
        <v>38.925584797898786</v>
      </c>
    </row>
    <row r="2141" spans="1:21" x14ac:dyDescent="0.3">
      <c r="A2141" s="2" t="s">
        <v>3846</v>
      </c>
      <c r="B2141" s="2" t="s">
        <v>3847</v>
      </c>
      <c r="C2141" s="2" t="s">
        <v>35</v>
      </c>
      <c r="D2141" s="51">
        <v>272055.90999999997</v>
      </c>
      <c r="E2141" s="51">
        <v>12489.7</v>
      </c>
      <c r="F2141" s="1">
        <v>44932</v>
      </c>
      <c r="G2141" s="1">
        <v>45465</v>
      </c>
      <c r="H2141" s="2" t="s">
        <v>1050</v>
      </c>
      <c r="I2141" s="2" t="s">
        <v>13</v>
      </c>
      <c r="J2141">
        <f>Sheet1[[#This Row],[policy_end_date]]-Sheet1[[#This Row],[policy_start_date]]</f>
        <v>533</v>
      </c>
      <c r="K2141" s="5">
        <f>(Sheet1[[#This Row],[policy_end_date]]-Sheet1[[#This Row],[policy_start_date]])/365</f>
        <v>1.4602739726027398</v>
      </c>
      <c r="L2141" s="2" t="str">
        <f>IF(Sheet1[[#This Row],[coverage_amount]]&lt;300000,"Low",IF(Sheet1[[#This Row],[coverage_amount]]&lt;700000,"Medium","High"))</f>
        <v>Low</v>
      </c>
      <c r="M2141" s="2" t="str">
        <f>IF(Sheet1[[#This Row],[annual_premium]]&lt;15000,"Low",IF(Sheet1[[#This Row],[annual_premium]]&lt;35000,"Medium","High"))</f>
        <v>Low</v>
      </c>
      <c r="N2141" s="2">
        <f>YEAR(Sheet1[[#This Row],[policy_start_date]])</f>
        <v>2023</v>
      </c>
      <c r="O2141" s="2" t="str">
        <f>TEXT(Sheet1[[#This Row],[policy_start_date]],"mmm")</f>
        <v>Jan</v>
      </c>
      <c r="P2141" s="2" t="str">
        <f>"Q"&amp;ROUNDUP(MONTH(Sheet1[[#This Row],[policy_start_date]])/3,0)</f>
        <v>Q1</v>
      </c>
      <c r="Q2141" s="2">
        <f ca="1">DATEDIF(Sheet1[[#This Row],[policy_start_date]],TODAY(),"D")</f>
        <v>1300</v>
      </c>
      <c r="R2141" s="2">
        <f>YEAR(Sheet1[[#This Row],[policy_end_date]])</f>
        <v>2024</v>
      </c>
      <c r="S2141" s="2" t="str">
        <f>TEXT(Sheet1[[#This Row],[policy_end_date]],"mmm")</f>
        <v>Jun</v>
      </c>
      <c r="T2141" s="2" t="str">
        <f>IF(Sheet1[[#This Row],[status]]="Active","Active","Inactive")</f>
        <v>Active</v>
      </c>
      <c r="U2141" s="6">
        <f>Sheet1[[#This Row],[coverage_amount]]/Sheet1[[#This Row],[annual_premium]]</f>
        <v>21.782421515328629</v>
      </c>
    </row>
    <row r="2142" spans="1:21" x14ac:dyDescent="0.3">
      <c r="A2142" s="2" t="s">
        <v>3848</v>
      </c>
      <c r="B2142" s="2" t="s">
        <v>3849</v>
      </c>
      <c r="C2142" s="2" t="s">
        <v>11</v>
      </c>
      <c r="D2142" s="51">
        <v>435174.14</v>
      </c>
      <c r="E2142" s="51">
        <v>26617.23</v>
      </c>
      <c r="F2142" s="1">
        <v>44711</v>
      </c>
      <c r="G2142" s="1">
        <v>44977</v>
      </c>
      <c r="H2142" s="2" t="s">
        <v>581</v>
      </c>
      <c r="I2142" s="2" t="s">
        <v>18</v>
      </c>
      <c r="J2142">
        <f>Sheet1[[#This Row],[policy_end_date]]-Sheet1[[#This Row],[policy_start_date]]</f>
        <v>266</v>
      </c>
      <c r="K2142" s="5">
        <f>(Sheet1[[#This Row],[policy_end_date]]-Sheet1[[#This Row],[policy_start_date]])/365</f>
        <v>0.72876712328767124</v>
      </c>
      <c r="L2142" s="2" t="str">
        <f>IF(Sheet1[[#This Row],[coverage_amount]]&lt;300000,"Low",IF(Sheet1[[#This Row],[coverage_amount]]&lt;700000,"Medium","High"))</f>
        <v>Medium</v>
      </c>
      <c r="M2142" s="2" t="str">
        <f>IF(Sheet1[[#This Row],[annual_premium]]&lt;15000,"Low",IF(Sheet1[[#This Row],[annual_premium]]&lt;35000,"Medium","High"))</f>
        <v>Medium</v>
      </c>
      <c r="N2142" s="2">
        <f>YEAR(Sheet1[[#This Row],[policy_start_date]])</f>
        <v>2022</v>
      </c>
      <c r="O2142" s="2" t="str">
        <f>TEXT(Sheet1[[#This Row],[policy_start_date]],"mmm")</f>
        <v>May</v>
      </c>
      <c r="P2142" s="2" t="str">
        <f>"Q"&amp;ROUNDUP(MONTH(Sheet1[[#This Row],[policy_start_date]])/3,0)</f>
        <v>Q2</v>
      </c>
      <c r="Q2142" s="2">
        <f ca="1">DATEDIF(Sheet1[[#This Row],[policy_start_date]],TODAY(),"D")</f>
        <v>1521</v>
      </c>
      <c r="R2142" s="2">
        <f>YEAR(Sheet1[[#This Row],[policy_end_date]])</f>
        <v>2023</v>
      </c>
      <c r="S2142" s="2" t="str">
        <f>TEXT(Sheet1[[#This Row],[policy_end_date]],"mmm")</f>
        <v>Feb</v>
      </c>
      <c r="T2142" s="2" t="str">
        <f>IF(Sheet1[[#This Row],[status]]="Active","Active","Inactive")</f>
        <v>Inactive</v>
      </c>
      <c r="U2142" s="6">
        <f>Sheet1[[#This Row],[coverage_amount]]/Sheet1[[#This Row],[annual_premium]]</f>
        <v>16.349339882474624</v>
      </c>
    </row>
    <row r="2143" spans="1:21" x14ac:dyDescent="0.3">
      <c r="A2143" s="2" t="s">
        <v>3850</v>
      </c>
      <c r="B2143" s="2" t="s">
        <v>3851</v>
      </c>
      <c r="C2143" s="2" t="s">
        <v>35</v>
      </c>
      <c r="D2143" s="51">
        <v>540935.80000000005</v>
      </c>
      <c r="E2143" s="51">
        <v>44776.09</v>
      </c>
      <c r="F2143" s="1">
        <v>44697</v>
      </c>
      <c r="G2143" s="1">
        <v>45838</v>
      </c>
      <c r="H2143" s="2" t="s">
        <v>1272</v>
      </c>
      <c r="I2143" s="2" t="s">
        <v>29</v>
      </c>
      <c r="J2143">
        <f>Sheet1[[#This Row],[policy_end_date]]-Sheet1[[#This Row],[policy_start_date]]</f>
        <v>1141</v>
      </c>
      <c r="K2143" s="5">
        <f>(Sheet1[[#This Row],[policy_end_date]]-Sheet1[[#This Row],[policy_start_date]])/365</f>
        <v>3.1260273972602741</v>
      </c>
      <c r="L2143" s="2" t="str">
        <f>IF(Sheet1[[#This Row],[coverage_amount]]&lt;300000,"Low",IF(Sheet1[[#This Row],[coverage_amount]]&lt;700000,"Medium","High"))</f>
        <v>Medium</v>
      </c>
      <c r="M2143" s="2" t="str">
        <f>IF(Sheet1[[#This Row],[annual_premium]]&lt;15000,"Low",IF(Sheet1[[#This Row],[annual_premium]]&lt;35000,"Medium","High"))</f>
        <v>High</v>
      </c>
      <c r="N2143" s="2">
        <f>YEAR(Sheet1[[#This Row],[policy_start_date]])</f>
        <v>2022</v>
      </c>
      <c r="O2143" s="2" t="str">
        <f>TEXT(Sheet1[[#This Row],[policy_start_date]],"mmm")</f>
        <v>May</v>
      </c>
      <c r="P2143" s="2" t="str">
        <f>"Q"&amp;ROUNDUP(MONTH(Sheet1[[#This Row],[policy_start_date]])/3,0)</f>
        <v>Q2</v>
      </c>
      <c r="Q2143" s="2">
        <f ca="1">DATEDIF(Sheet1[[#This Row],[policy_start_date]],TODAY(),"D")</f>
        <v>1535</v>
      </c>
      <c r="R2143" s="2">
        <f>YEAR(Sheet1[[#This Row],[policy_end_date]])</f>
        <v>2025</v>
      </c>
      <c r="S2143" s="2" t="str">
        <f>TEXT(Sheet1[[#This Row],[policy_end_date]],"mmm")</f>
        <v>Jun</v>
      </c>
      <c r="T2143" s="2" t="str">
        <f>IF(Sheet1[[#This Row],[status]]="Active","Active","Inactive")</f>
        <v>Inactive</v>
      </c>
      <c r="U2143" s="6">
        <f>Sheet1[[#This Row],[coverage_amount]]/Sheet1[[#This Row],[annual_premium]]</f>
        <v>12.080907466462572</v>
      </c>
    </row>
    <row r="2144" spans="1:21" x14ac:dyDescent="0.3">
      <c r="A2144" s="2" t="s">
        <v>3852</v>
      </c>
      <c r="B2144" s="2" t="s">
        <v>3853</v>
      </c>
      <c r="C2144" s="2" t="s">
        <v>35</v>
      </c>
      <c r="D2144" s="51">
        <v>410451.74</v>
      </c>
      <c r="E2144" s="51">
        <v>5245.77</v>
      </c>
      <c r="F2144" s="1">
        <v>44890</v>
      </c>
      <c r="G2144" s="1">
        <v>45274</v>
      </c>
      <c r="H2144" s="2" t="s">
        <v>801</v>
      </c>
      <c r="I2144" s="2" t="s">
        <v>29</v>
      </c>
      <c r="J2144">
        <f>Sheet1[[#This Row],[policy_end_date]]-Sheet1[[#This Row],[policy_start_date]]</f>
        <v>384</v>
      </c>
      <c r="K2144" s="5">
        <f>(Sheet1[[#This Row],[policy_end_date]]-Sheet1[[#This Row],[policy_start_date]])/365</f>
        <v>1.0520547945205478</v>
      </c>
      <c r="L2144" s="2" t="str">
        <f>IF(Sheet1[[#This Row],[coverage_amount]]&lt;300000,"Low",IF(Sheet1[[#This Row],[coverage_amount]]&lt;700000,"Medium","High"))</f>
        <v>Medium</v>
      </c>
      <c r="M2144" s="2" t="str">
        <f>IF(Sheet1[[#This Row],[annual_premium]]&lt;15000,"Low",IF(Sheet1[[#This Row],[annual_premium]]&lt;35000,"Medium","High"))</f>
        <v>Low</v>
      </c>
      <c r="N2144" s="2">
        <f>YEAR(Sheet1[[#This Row],[policy_start_date]])</f>
        <v>2022</v>
      </c>
      <c r="O2144" s="2" t="str">
        <f>TEXT(Sheet1[[#This Row],[policy_start_date]],"mmm")</f>
        <v>Nov</v>
      </c>
      <c r="P2144" s="2" t="str">
        <f>"Q"&amp;ROUNDUP(MONTH(Sheet1[[#This Row],[policy_start_date]])/3,0)</f>
        <v>Q4</v>
      </c>
      <c r="Q2144" s="2">
        <f ca="1">DATEDIF(Sheet1[[#This Row],[policy_start_date]],TODAY(),"D")</f>
        <v>1342</v>
      </c>
      <c r="R2144" s="2">
        <f>YEAR(Sheet1[[#This Row],[policy_end_date]])</f>
        <v>2023</v>
      </c>
      <c r="S2144" s="2" t="str">
        <f>TEXT(Sheet1[[#This Row],[policy_end_date]],"mmm")</f>
        <v>Dec</v>
      </c>
      <c r="T2144" s="2" t="str">
        <f>IF(Sheet1[[#This Row],[status]]="Active","Active","Inactive")</f>
        <v>Inactive</v>
      </c>
      <c r="U2144" s="6">
        <f>Sheet1[[#This Row],[coverage_amount]]/Sheet1[[#This Row],[annual_premium]]</f>
        <v>78.244326381065122</v>
      </c>
    </row>
    <row r="2145" spans="1:21" x14ac:dyDescent="0.3">
      <c r="A2145" s="2" t="s">
        <v>3854</v>
      </c>
      <c r="B2145" s="2" t="s">
        <v>3855</v>
      </c>
      <c r="C2145" s="2" t="s">
        <v>39</v>
      </c>
      <c r="D2145" s="51">
        <v>203237.66</v>
      </c>
      <c r="E2145" s="51">
        <v>18471.12</v>
      </c>
      <c r="F2145" s="1">
        <v>44319</v>
      </c>
      <c r="G2145" s="1">
        <v>44598</v>
      </c>
      <c r="H2145" s="2" t="s">
        <v>416</v>
      </c>
      <c r="I2145" s="2" t="s">
        <v>18</v>
      </c>
      <c r="J2145">
        <f>Sheet1[[#This Row],[policy_end_date]]-Sheet1[[#This Row],[policy_start_date]]</f>
        <v>279</v>
      </c>
      <c r="K2145" s="5">
        <f>(Sheet1[[#This Row],[policy_end_date]]-Sheet1[[#This Row],[policy_start_date]])/365</f>
        <v>0.76438356164383559</v>
      </c>
      <c r="L2145" s="2" t="str">
        <f>IF(Sheet1[[#This Row],[coverage_amount]]&lt;300000,"Low",IF(Sheet1[[#This Row],[coverage_amount]]&lt;700000,"Medium","High"))</f>
        <v>Low</v>
      </c>
      <c r="M2145" s="2" t="str">
        <f>IF(Sheet1[[#This Row],[annual_premium]]&lt;15000,"Low",IF(Sheet1[[#This Row],[annual_premium]]&lt;35000,"Medium","High"))</f>
        <v>Medium</v>
      </c>
      <c r="N2145" s="2">
        <f>YEAR(Sheet1[[#This Row],[policy_start_date]])</f>
        <v>2021</v>
      </c>
      <c r="O2145" s="2" t="str">
        <f>TEXT(Sheet1[[#This Row],[policy_start_date]],"mmm")</f>
        <v>May</v>
      </c>
      <c r="P2145" s="2" t="str">
        <f>"Q"&amp;ROUNDUP(MONTH(Sheet1[[#This Row],[policy_start_date]])/3,0)</f>
        <v>Q2</v>
      </c>
      <c r="Q2145" s="2">
        <f ca="1">DATEDIF(Sheet1[[#This Row],[policy_start_date]],TODAY(),"D")</f>
        <v>1913</v>
      </c>
      <c r="R2145" s="2">
        <f>YEAR(Sheet1[[#This Row],[policy_end_date]])</f>
        <v>2022</v>
      </c>
      <c r="S2145" s="2" t="str">
        <f>TEXT(Sheet1[[#This Row],[policy_end_date]],"mmm")</f>
        <v>Feb</v>
      </c>
      <c r="T2145" s="2" t="str">
        <f>IF(Sheet1[[#This Row],[status]]="Active","Active","Inactive")</f>
        <v>Inactive</v>
      </c>
      <c r="U2145" s="6">
        <f>Sheet1[[#This Row],[coverage_amount]]/Sheet1[[#This Row],[annual_premium]]</f>
        <v>11.002996028394596</v>
      </c>
    </row>
    <row r="2146" spans="1:21" x14ac:dyDescent="0.3">
      <c r="A2146" s="2" t="s">
        <v>3856</v>
      </c>
      <c r="B2146" s="2" t="s">
        <v>3815</v>
      </c>
      <c r="C2146" s="2" t="s">
        <v>27</v>
      </c>
      <c r="D2146" s="51">
        <v>518617.04</v>
      </c>
      <c r="E2146" s="51">
        <v>9732.6</v>
      </c>
      <c r="F2146" s="1">
        <v>45470</v>
      </c>
      <c r="G2146" s="1">
        <v>45822</v>
      </c>
      <c r="H2146" s="2" t="s">
        <v>179</v>
      </c>
      <c r="I2146" s="2" t="s">
        <v>13</v>
      </c>
      <c r="J2146">
        <f>Sheet1[[#This Row],[policy_end_date]]-Sheet1[[#This Row],[policy_start_date]]</f>
        <v>352</v>
      </c>
      <c r="K2146" s="5">
        <f>(Sheet1[[#This Row],[policy_end_date]]-Sheet1[[#This Row],[policy_start_date]])/365</f>
        <v>0.96438356164383565</v>
      </c>
      <c r="L2146" s="2" t="str">
        <f>IF(Sheet1[[#This Row],[coverage_amount]]&lt;300000,"Low",IF(Sheet1[[#This Row],[coverage_amount]]&lt;700000,"Medium","High"))</f>
        <v>Medium</v>
      </c>
      <c r="M2146" s="2" t="str">
        <f>IF(Sheet1[[#This Row],[annual_premium]]&lt;15000,"Low",IF(Sheet1[[#This Row],[annual_premium]]&lt;35000,"Medium","High"))</f>
        <v>Low</v>
      </c>
      <c r="N2146" s="2">
        <f>YEAR(Sheet1[[#This Row],[policy_start_date]])</f>
        <v>2024</v>
      </c>
      <c r="O2146" s="2" t="str">
        <f>TEXT(Sheet1[[#This Row],[policy_start_date]],"mmm")</f>
        <v>Jun</v>
      </c>
      <c r="P2146" s="2" t="str">
        <f>"Q"&amp;ROUNDUP(MONTH(Sheet1[[#This Row],[policy_start_date]])/3,0)</f>
        <v>Q2</v>
      </c>
      <c r="Q2146" s="2">
        <f ca="1">DATEDIF(Sheet1[[#This Row],[policy_start_date]],TODAY(),"D")</f>
        <v>762</v>
      </c>
      <c r="R2146" s="2">
        <f>YEAR(Sheet1[[#This Row],[policy_end_date]])</f>
        <v>2025</v>
      </c>
      <c r="S2146" s="2" t="str">
        <f>TEXT(Sheet1[[#This Row],[policy_end_date]],"mmm")</f>
        <v>Jun</v>
      </c>
      <c r="T2146" s="2" t="str">
        <f>IF(Sheet1[[#This Row],[status]]="Active","Active","Inactive")</f>
        <v>Active</v>
      </c>
      <c r="U2146" s="6">
        <f>Sheet1[[#This Row],[coverage_amount]]/Sheet1[[#This Row],[annual_premium]]</f>
        <v>53.286587345621925</v>
      </c>
    </row>
    <row r="2147" spans="1:21" x14ac:dyDescent="0.3">
      <c r="A2147" s="2" t="s">
        <v>3857</v>
      </c>
      <c r="B2147" s="2" t="s">
        <v>3858</v>
      </c>
      <c r="C2147" s="2" t="s">
        <v>35</v>
      </c>
      <c r="D2147" s="51">
        <v>249479.4</v>
      </c>
      <c r="E2147" s="51">
        <v>46055.25</v>
      </c>
      <c r="F2147" s="1">
        <v>45368</v>
      </c>
      <c r="G2147" s="1">
        <v>45675</v>
      </c>
      <c r="H2147" s="2" t="s">
        <v>58</v>
      </c>
      <c r="I2147" s="2" t="s">
        <v>29</v>
      </c>
      <c r="J2147">
        <f>Sheet1[[#This Row],[policy_end_date]]-Sheet1[[#This Row],[policy_start_date]]</f>
        <v>307</v>
      </c>
      <c r="K2147" s="5">
        <f>(Sheet1[[#This Row],[policy_end_date]]-Sheet1[[#This Row],[policy_start_date]])/365</f>
        <v>0.84109589041095889</v>
      </c>
      <c r="L2147" s="2" t="str">
        <f>IF(Sheet1[[#This Row],[coverage_amount]]&lt;300000,"Low",IF(Sheet1[[#This Row],[coverage_amount]]&lt;700000,"Medium","High"))</f>
        <v>Low</v>
      </c>
      <c r="M2147" s="2" t="str">
        <f>IF(Sheet1[[#This Row],[annual_premium]]&lt;15000,"Low",IF(Sheet1[[#This Row],[annual_premium]]&lt;35000,"Medium","High"))</f>
        <v>High</v>
      </c>
      <c r="N2147" s="2">
        <f>YEAR(Sheet1[[#This Row],[policy_start_date]])</f>
        <v>2024</v>
      </c>
      <c r="O2147" s="2" t="str">
        <f>TEXT(Sheet1[[#This Row],[policy_start_date]],"mmm")</f>
        <v>Mar</v>
      </c>
      <c r="P2147" s="2" t="str">
        <f>"Q"&amp;ROUNDUP(MONTH(Sheet1[[#This Row],[policy_start_date]])/3,0)</f>
        <v>Q1</v>
      </c>
      <c r="Q2147" s="2">
        <f ca="1">DATEDIF(Sheet1[[#This Row],[policy_start_date]],TODAY(),"D")</f>
        <v>864</v>
      </c>
      <c r="R2147" s="2">
        <f>YEAR(Sheet1[[#This Row],[policy_end_date]])</f>
        <v>2025</v>
      </c>
      <c r="S2147" s="2" t="str">
        <f>TEXT(Sheet1[[#This Row],[policy_end_date]],"mmm")</f>
        <v>Jan</v>
      </c>
      <c r="T2147" s="2" t="str">
        <f>IF(Sheet1[[#This Row],[status]]="Active","Active","Inactive")</f>
        <v>Inactive</v>
      </c>
      <c r="U2147" s="6">
        <f>Sheet1[[#This Row],[coverage_amount]]/Sheet1[[#This Row],[annual_premium]]</f>
        <v>5.416958978618073</v>
      </c>
    </row>
    <row r="2148" spans="1:21" x14ac:dyDescent="0.3">
      <c r="A2148" s="2" t="s">
        <v>3859</v>
      </c>
      <c r="B2148" s="2" t="s">
        <v>3860</v>
      </c>
      <c r="C2148" s="2" t="s">
        <v>27</v>
      </c>
      <c r="D2148" s="51">
        <v>743170.83</v>
      </c>
      <c r="E2148" s="51">
        <v>46394.55</v>
      </c>
      <c r="F2148" s="1">
        <v>44722</v>
      </c>
      <c r="G2148" s="1">
        <v>45480</v>
      </c>
      <c r="H2148" s="2" t="s">
        <v>2249</v>
      </c>
      <c r="I2148" s="2" t="s">
        <v>13</v>
      </c>
      <c r="J2148">
        <f>Sheet1[[#This Row],[policy_end_date]]-Sheet1[[#This Row],[policy_start_date]]</f>
        <v>758</v>
      </c>
      <c r="K2148" s="5">
        <f>(Sheet1[[#This Row],[policy_end_date]]-Sheet1[[#This Row],[policy_start_date]])/365</f>
        <v>2.0767123287671234</v>
      </c>
      <c r="L2148" s="2" t="str">
        <f>IF(Sheet1[[#This Row],[coverage_amount]]&lt;300000,"Low",IF(Sheet1[[#This Row],[coverage_amount]]&lt;700000,"Medium","High"))</f>
        <v>High</v>
      </c>
      <c r="M2148" s="2" t="str">
        <f>IF(Sheet1[[#This Row],[annual_premium]]&lt;15000,"Low",IF(Sheet1[[#This Row],[annual_premium]]&lt;35000,"Medium","High"))</f>
        <v>High</v>
      </c>
      <c r="N2148" s="2">
        <f>YEAR(Sheet1[[#This Row],[policy_start_date]])</f>
        <v>2022</v>
      </c>
      <c r="O2148" s="2" t="str">
        <f>TEXT(Sheet1[[#This Row],[policy_start_date]],"mmm")</f>
        <v>Jun</v>
      </c>
      <c r="P2148" s="2" t="str">
        <f>"Q"&amp;ROUNDUP(MONTH(Sheet1[[#This Row],[policy_start_date]])/3,0)</f>
        <v>Q2</v>
      </c>
      <c r="Q2148" s="2">
        <f ca="1">DATEDIF(Sheet1[[#This Row],[policy_start_date]],TODAY(),"D")</f>
        <v>1510</v>
      </c>
      <c r="R2148" s="2">
        <f>YEAR(Sheet1[[#This Row],[policy_end_date]])</f>
        <v>2024</v>
      </c>
      <c r="S2148" s="2" t="str">
        <f>TEXT(Sheet1[[#This Row],[policy_end_date]],"mmm")</f>
        <v>Jul</v>
      </c>
      <c r="T2148" s="2" t="str">
        <f>IF(Sheet1[[#This Row],[status]]="Active","Active","Inactive")</f>
        <v>Active</v>
      </c>
      <c r="U2148" s="6">
        <f>Sheet1[[#This Row],[coverage_amount]]/Sheet1[[#This Row],[annual_premium]]</f>
        <v>16.018494198133183</v>
      </c>
    </row>
    <row r="2149" spans="1:21" x14ac:dyDescent="0.3">
      <c r="A2149" s="2" t="s">
        <v>3861</v>
      </c>
      <c r="B2149" s="2" t="s">
        <v>3862</v>
      </c>
      <c r="C2149" s="2" t="s">
        <v>16</v>
      </c>
      <c r="D2149" s="51">
        <v>200363.56</v>
      </c>
      <c r="E2149" s="51">
        <v>41487.370000000003</v>
      </c>
      <c r="F2149" s="1">
        <v>45137</v>
      </c>
      <c r="G2149" s="1">
        <v>45401</v>
      </c>
      <c r="H2149" s="2" t="s">
        <v>225</v>
      </c>
      <c r="I2149" s="2" t="s">
        <v>18</v>
      </c>
      <c r="J2149">
        <f>Sheet1[[#This Row],[policy_end_date]]-Sheet1[[#This Row],[policy_start_date]]</f>
        <v>264</v>
      </c>
      <c r="K2149" s="5">
        <f>(Sheet1[[#This Row],[policy_end_date]]-Sheet1[[#This Row],[policy_start_date]])/365</f>
        <v>0.72328767123287674</v>
      </c>
      <c r="L2149" s="2" t="str">
        <f>IF(Sheet1[[#This Row],[coverage_amount]]&lt;300000,"Low",IF(Sheet1[[#This Row],[coverage_amount]]&lt;700000,"Medium","High"))</f>
        <v>Low</v>
      </c>
      <c r="M2149" s="2" t="str">
        <f>IF(Sheet1[[#This Row],[annual_premium]]&lt;15000,"Low",IF(Sheet1[[#This Row],[annual_premium]]&lt;35000,"Medium","High"))</f>
        <v>High</v>
      </c>
      <c r="N2149" s="2">
        <f>YEAR(Sheet1[[#This Row],[policy_start_date]])</f>
        <v>2023</v>
      </c>
      <c r="O2149" s="2" t="str">
        <f>TEXT(Sheet1[[#This Row],[policy_start_date]],"mmm")</f>
        <v>Jul</v>
      </c>
      <c r="P2149" s="2" t="str">
        <f>"Q"&amp;ROUNDUP(MONTH(Sheet1[[#This Row],[policy_start_date]])/3,0)</f>
        <v>Q3</v>
      </c>
      <c r="Q2149" s="2">
        <f ca="1">DATEDIF(Sheet1[[#This Row],[policy_start_date]],TODAY(),"D")</f>
        <v>1095</v>
      </c>
      <c r="R2149" s="2">
        <f>YEAR(Sheet1[[#This Row],[policy_end_date]])</f>
        <v>2024</v>
      </c>
      <c r="S2149" s="2" t="str">
        <f>TEXT(Sheet1[[#This Row],[policy_end_date]],"mmm")</f>
        <v>Apr</v>
      </c>
      <c r="T2149" s="2" t="str">
        <f>IF(Sheet1[[#This Row],[status]]="Active","Active","Inactive")</f>
        <v>Inactive</v>
      </c>
      <c r="U2149" s="6">
        <f>Sheet1[[#This Row],[coverage_amount]]/Sheet1[[#This Row],[annual_premium]]</f>
        <v>4.8295073898393648</v>
      </c>
    </row>
    <row r="2150" spans="1:21" x14ac:dyDescent="0.3">
      <c r="A2150" s="2" t="s">
        <v>3863</v>
      </c>
      <c r="B2150" s="2" t="s">
        <v>2160</v>
      </c>
      <c r="C2150" s="2" t="s">
        <v>16</v>
      </c>
      <c r="D2150" s="51">
        <v>216303.52</v>
      </c>
      <c r="E2150" s="51">
        <v>12802.57</v>
      </c>
      <c r="F2150" s="1">
        <v>45373</v>
      </c>
      <c r="G2150" s="1">
        <v>45590</v>
      </c>
      <c r="H2150" s="2" t="s">
        <v>502</v>
      </c>
      <c r="I2150" s="2" t="s">
        <v>13</v>
      </c>
      <c r="J2150">
        <f>Sheet1[[#This Row],[policy_end_date]]-Sheet1[[#This Row],[policy_start_date]]</f>
        <v>217</v>
      </c>
      <c r="K2150" s="5">
        <f>(Sheet1[[#This Row],[policy_end_date]]-Sheet1[[#This Row],[policy_start_date]])/365</f>
        <v>0.59452054794520548</v>
      </c>
      <c r="L2150" s="2" t="str">
        <f>IF(Sheet1[[#This Row],[coverage_amount]]&lt;300000,"Low",IF(Sheet1[[#This Row],[coverage_amount]]&lt;700000,"Medium","High"))</f>
        <v>Low</v>
      </c>
      <c r="M2150" s="2" t="str">
        <f>IF(Sheet1[[#This Row],[annual_premium]]&lt;15000,"Low",IF(Sheet1[[#This Row],[annual_premium]]&lt;35000,"Medium","High"))</f>
        <v>Low</v>
      </c>
      <c r="N2150" s="2">
        <f>YEAR(Sheet1[[#This Row],[policy_start_date]])</f>
        <v>2024</v>
      </c>
      <c r="O2150" s="2" t="str">
        <f>TEXT(Sheet1[[#This Row],[policy_start_date]],"mmm")</f>
        <v>Mar</v>
      </c>
      <c r="P2150" s="2" t="str">
        <f>"Q"&amp;ROUNDUP(MONTH(Sheet1[[#This Row],[policy_start_date]])/3,0)</f>
        <v>Q1</v>
      </c>
      <c r="Q2150" s="2">
        <f ca="1">DATEDIF(Sheet1[[#This Row],[policy_start_date]],TODAY(),"D")</f>
        <v>859</v>
      </c>
      <c r="R2150" s="2">
        <f>YEAR(Sheet1[[#This Row],[policy_end_date]])</f>
        <v>2024</v>
      </c>
      <c r="S2150" s="2" t="str">
        <f>TEXT(Sheet1[[#This Row],[policy_end_date]],"mmm")</f>
        <v>Oct</v>
      </c>
      <c r="T2150" s="2" t="str">
        <f>IF(Sheet1[[#This Row],[status]]="Active","Active","Inactive")</f>
        <v>Active</v>
      </c>
      <c r="U2150" s="6">
        <f>Sheet1[[#This Row],[coverage_amount]]/Sheet1[[#This Row],[annual_premium]]</f>
        <v>16.895320236483769</v>
      </c>
    </row>
    <row r="2151" spans="1:21" x14ac:dyDescent="0.3">
      <c r="A2151" s="2" t="s">
        <v>3864</v>
      </c>
      <c r="B2151" s="2" t="s">
        <v>1123</v>
      </c>
      <c r="C2151" s="2" t="s">
        <v>27</v>
      </c>
      <c r="D2151" s="51">
        <v>400212.92</v>
      </c>
      <c r="E2151" s="51">
        <v>48897.88</v>
      </c>
      <c r="F2151" s="1">
        <v>44751</v>
      </c>
      <c r="G2151" s="1">
        <v>44758</v>
      </c>
      <c r="H2151" s="2" t="s">
        <v>43</v>
      </c>
      <c r="I2151" s="2" t="s">
        <v>18</v>
      </c>
      <c r="J2151">
        <f>Sheet1[[#This Row],[policy_end_date]]-Sheet1[[#This Row],[policy_start_date]]</f>
        <v>7</v>
      </c>
      <c r="K2151" s="5">
        <f>(Sheet1[[#This Row],[policy_end_date]]-Sheet1[[#This Row],[policy_start_date]])/365</f>
        <v>1.9178082191780823E-2</v>
      </c>
      <c r="L2151" s="2" t="str">
        <f>IF(Sheet1[[#This Row],[coverage_amount]]&lt;300000,"Low",IF(Sheet1[[#This Row],[coverage_amount]]&lt;700000,"Medium","High"))</f>
        <v>Medium</v>
      </c>
      <c r="M2151" s="2" t="str">
        <f>IF(Sheet1[[#This Row],[annual_premium]]&lt;15000,"Low",IF(Sheet1[[#This Row],[annual_premium]]&lt;35000,"Medium","High"))</f>
        <v>High</v>
      </c>
      <c r="N2151" s="2">
        <f>YEAR(Sheet1[[#This Row],[policy_start_date]])</f>
        <v>2022</v>
      </c>
      <c r="O2151" s="2" t="str">
        <f>TEXT(Sheet1[[#This Row],[policy_start_date]],"mmm")</f>
        <v>Jul</v>
      </c>
      <c r="P2151" s="2" t="str">
        <f>"Q"&amp;ROUNDUP(MONTH(Sheet1[[#This Row],[policy_start_date]])/3,0)</f>
        <v>Q3</v>
      </c>
      <c r="Q2151" s="2">
        <f ca="1">DATEDIF(Sheet1[[#This Row],[policy_start_date]],TODAY(),"D")</f>
        <v>1481</v>
      </c>
      <c r="R2151" s="2">
        <f>YEAR(Sheet1[[#This Row],[policy_end_date]])</f>
        <v>2022</v>
      </c>
      <c r="S2151" s="2" t="str">
        <f>TEXT(Sheet1[[#This Row],[policy_end_date]],"mmm")</f>
        <v>Jul</v>
      </c>
      <c r="T2151" s="2" t="str">
        <f>IF(Sheet1[[#This Row],[status]]="Active","Active","Inactive")</f>
        <v>Inactive</v>
      </c>
      <c r="U2151" s="6">
        <f>Sheet1[[#This Row],[coverage_amount]]/Sheet1[[#This Row],[annual_premium]]</f>
        <v>8.1846681287614107</v>
      </c>
    </row>
    <row r="2152" spans="1:21" x14ac:dyDescent="0.3">
      <c r="A2152" s="2" t="s">
        <v>3865</v>
      </c>
      <c r="B2152" s="2" t="s">
        <v>1974</v>
      </c>
      <c r="C2152" s="2" t="s">
        <v>11</v>
      </c>
      <c r="D2152" s="51">
        <v>122841.13</v>
      </c>
      <c r="E2152" s="51">
        <v>3866.84</v>
      </c>
      <c r="F2152" s="1">
        <v>44205</v>
      </c>
      <c r="G2152" s="1">
        <v>44761</v>
      </c>
      <c r="H2152" s="2" t="s">
        <v>142</v>
      </c>
      <c r="I2152" s="2" t="s">
        <v>13</v>
      </c>
      <c r="J2152">
        <f>Sheet1[[#This Row],[policy_end_date]]-Sheet1[[#This Row],[policy_start_date]]</f>
        <v>556</v>
      </c>
      <c r="K2152" s="5">
        <f>(Sheet1[[#This Row],[policy_end_date]]-Sheet1[[#This Row],[policy_start_date]])/365</f>
        <v>1.5232876712328767</v>
      </c>
      <c r="L2152" s="2" t="str">
        <f>IF(Sheet1[[#This Row],[coverage_amount]]&lt;300000,"Low",IF(Sheet1[[#This Row],[coverage_amount]]&lt;700000,"Medium","High"))</f>
        <v>Low</v>
      </c>
      <c r="M2152" s="2" t="str">
        <f>IF(Sheet1[[#This Row],[annual_premium]]&lt;15000,"Low",IF(Sheet1[[#This Row],[annual_premium]]&lt;35000,"Medium","High"))</f>
        <v>Low</v>
      </c>
      <c r="N2152" s="2">
        <f>YEAR(Sheet1[[#This Row],[policy_start_date]])</f>
        <v>2021</v>
      </c>
      <c r="O2152" s="2" t="str">
        <f>TEXT(Sheet1[[#This Row],[policy_start_date]],"mmm")</f>
        <v>Jan</v>
      </c>
      <c r="P2152" s="2" t="str">
        <f>"Q"&amp;ROUNDUP(MONTH(Sheet1[[#This Row],[policy_start_date]])/3,0)</f>
        <v>Q1</v>
      </c>
      <c r="Q2152" s="2">
        <f ca="1">DATEDIF(Sheet1[[#This Row],[policy_start_date]],TODAY(),"D")</f>
        <v>2027</v>
      </c>
      <c r="R2152" s="2">
        <f>YEAR(Sheet1[[#This Row],[policy_end_date]])</f>
        <v>2022</v>
      </c>
      <c r="S2152" s="2" t="str">
        <f>TEXT(Sheet1[[#This Row],[policy_end_date]],"mmm")</f>
        <v>Jul</v>
      </c>
      <c r="T2152" s="2" t="str">
        <f>IF(Sheet1[[#This Row],[status]]="Active","Active","Inactive")</f>
        <v>Active</v>
      </c>
      <c r="U2152" s="6">
        <f>Sheet1[[#This Row],[coverage_amount]]/Sheet1[[#This Row],[annual_premium]]</f>
        <v>31.767833683317644</v>
      </c>
    </row>
    <row r="2153" spans="1:21" x14ac:dyDescent="0.3">
      <c r="A2153" s="2" t="s">
        <v>3866</v>
      </c>
      <c r="B2153" s="2" t="s">
        <v>212</v>
      </c>
      <c r="C2153" s="2" t="s">
        <v>35</v>
      </c>
      <c r="D2153" s="51">
        <v>550120.17000000004</v>
      </c>
      <c r="E2153" s="51">
        <v>10446.39</v>
      </c>
      <c r="F2153" s="1">
        <v>45027</v>
      </c>
      <c r="G2153" s="1">
        <v>45107</v>
      </c>
      <c r="H2153" s="2" t="s">
        <v>67</v>
      </c>
      <c r="I2153" s="2" t="s">
        <v>13</v>
      </c>
      <c r="J2153">
        <f>Sheet1[[#This Row],[policy_end_date]]-Sheet1[[#This Row],[policy_start_date]]</f>
        <v>80</v>
      </c>
      <c r="K2153" s="5">
        <f>(Sheet1[[#This Row],[policy_end_date]]-Sheet1[[#This Row],[policy_start_date]])/365</f>
        <v>0.21917808219178081</v>
      </c>
      <c r="L2153" s="2" t="str">
        <f>IF(Sheet1[[#This Row],[coverage_amount]]&lt;300000,"Low",IF(Sheet1[[#This Row],[coverage_amount]]&lt;700000,"Medium","High"))</f>
        <v>Medium</v>
      </c>
      <c r="M2153" s="2" t="str">
        <f>IF(Sheet1[[#This Row],[annual_premium]]&lt;15000,"Low",IF(Sheet1[[#This Row],[annual_premium]]&lt;35000,"Medium","High"))</f>
        <v>Low</v>
      </c>
      <c r="N2153" s="2">
        <f>YEAR(Sheet1[[#This Row],[policy_start_date]])</f>
        <v>2023</v>
      </c>
      <c r="O2153" s="2" t="str">
        <f>TEXT(Sheet1[[#This Row],[policy_start_date]],"mmm")</f>
        <v>Apr</v>
      </c>
      <c r="P2153" s="2" t="str">
        <f>"Q"&amp;ROUNDUP(MONTH(Sheet1[[#This Row],[policy_start_date]])/3,0)</f>
        <v>Q2</v>
      </c>
      <c r="Q2153" s="2">
        <f ca="1">DATEDIF(Sheet1[[#This Row],[policy_start_date]],TODAY(),"D")</f>
        <v>1205</v>
      </c>
      <c r="R2153" s="2">
        <f>YEAR(Sheet1[[#This Row],[policy_end_date]])</f>
        <v>2023</v>
      </c>
      <c r="S2153" s="2" t="str">
        <f>TEXT(Sheet1[[#This Row],[policy_end_date]],"mmm")</f>
        <v>Jun</v>
      </c>
      <c r="T2153" s="2" t="str">
        <f>IF(Sheet1[[#This Row],[status]]="Active","Active","Inactive")</f>
        <v>Active</v>
      </c>
      <c r="U2153" s="6">
        <f>Sheet1[[#This Row],[coverage_amount]]/Sheet1[[#This Row],[annual_premium]]</f>
        <v>52.661270544178429</v>
      </c>
    </row>
    <row r="2154" spans="1:21" x14ac:dyDescent="0.3">
      <c r="A2154" s="2" t="s">
        <v>3867</v>
      </c>
      <c r="B2154" s="2" t="s">
        <v>3868</v>
      </c>
      <c r="C2154" s="2" t="s">
        <v>35</v>
      </c>
      <c r="D2154" s="51">
        <v>438690.61</v>
      </c>
      <c r="E2154" s="51">
        <v>14358.11</v>
      </c>
      <c r="F2154" s="1">
        <v>45446</v>
      </c>
      <c r="G2154" s="1">
        <v>45728</v>
      </c>
      <c r="H2154" s="2" t="s">
        <v>142</v>
      </c>
      <c r="I2154" s="2" t="s">
        <v>18</v>
      </c>
      <c r="J2154">
        <f>Sheet1[[#This Row],[policy_end_date]]-Sheet1[[#This Row],[policy_start_date]]</f>
        <v>282</v>
      </c>
      <c r="K2154" s="5">
        <f>(Sheet1[[#This Row],[policy_end_date]]-Sheet1[[#This Row],[policy_start_date]])/365</f>
        <v>0.77260273972602744</v>
      </c>
      <c r="L2154" s="2" t="str">
        <f>IF(Sheet1[[#This Row],[coverage_amount]]&lt;300000,"Low",IF(Sheet1[[#This Row],[coverage_amount]]&lt;700000,"Medium","High"))</f>
        <v>Medium</v>
      </c>
      <c r="M2154" s="2" t="str">
        <f>IF(Sheet1[[#This Row],[annual_premium]]&lt;15000,"Low",IF(Sheet1[[#This Row],[annual_premium]]&lt;35000,"Medium","High"))</f>
        <v>Low</v>
      </c>
      <c r="N2154" s="2">
        <f>YEAR(Sheet1[[#This Row],[policy_start_date]])</f>
        <v>2024</v>
      </c>
      <c r="O2154" s="2" t="str">
        <f>TEXT(Sheet1[[#This Row],[policy_start_date]],"mmm")</f>
        <v>Jun</v>
      </c>
      <c r="P2154" s="2" t="str">
        <f>"Q"&amp;ROUNDUP(MONTH(Sheet1[[#This Row],[policy_start_date]])/3,0)</f>
        <v>Q2</v>
      </c>
      <c r="Q2154" s="2">
        <f ca="1">DATEDIF(Sheet1[[#This Row],[policy_start_date]],TODAY(),"D")</f>
        <v>786</v>
      </c>
      <c r="R2154" s="2">
        <f>YEAR(Sheet1[[#This Row],[policy_end_date]])</f>
        <v>2025</v>
      </c>
      <c r="S2154" s="2" t="str">
        <f>TEXT(Sheet1[[#This Row],[policy_end_date]],"mmm")</f>
        <v>Mar</v>
      </c>
      <c r="T2154" s="2" t="str">
        <f>IF(Sheet1[[#This Row],[status]]="Active","Active","Inactive")</f>
        <v>Inactive</v>
      </c>
      <c r="U2154" s="6">
        <f>Sheet1[[#This Row],[coverage_amount]]/Sheet1[[#This Row],[annual_premium]]</f>
        <v>30.553506694126174</v>
      </c>
    </row>
    <row r="2155" spans="1:21" x14ac:dyDescent="0.3">
      <c r="A2155" s="2" t="s">
        <v>3869</v>
      </c>
      <c r="B2155" s="2" t="s">
        <v>3870</v>
      </c>
      <c r="C2155" s="2" t="s">
        <v>35</v>
      </c>
      <c r="D2155" s="51">
        <v>591048.74</v>
      </c>
      <c r="E2155" s="51">
        <v>37618.699999999997</v>
      </c>
      <c r="F2155" s="1">
        <v>45103</v>
      </c>
      <c r="G2155" s="1">
        <v>45749</v>
      </c>
      <c r="H2155" s="2" t="s">
        <v>329</v>
      </c>
      <c r="I2155" s="2" t="s">
        <v>29</v>
      </c>
      <c r="J2155">
        <f>Sheet1[[#This Row],[policy_end_date]]-Sheet1[[#This Row],[policy_start_date]]</f>
        <v>646</v>
      </c>
      <c r="K2155" s="5">
        <f>(Sheet1[[#This Row],[policy_end_date]]-Sheet1[[#This Row],[policy_start_date]])/365</f>
        <v>1.7698630136986302</v>
      </c>
      <c r="L2155" s="2" t="str">
        <f>IF(Sheet1[[#This Row],[coverage_amount]]&lt;300000,"Low",IF(Sheet1[[#This Row],[coverage_amount]]&lt;700000,"Medium","High"))</f>
        <v>Medium</v>
      </c>
      <c r="M2155" s="2" t="str">
        <f>IF(Sheet1[[#This Row],[annual_premium]]&lt;15000,"Low",IF(Sheet1[[#This Row],[annual_premium]]&lt;35000,"Medium","High"))</f>
        <v>High</v>
      </c>
      <c r="N2155" s="2">
        <f>YEAR(Sheet1[[#This Row],[policy_start_date]])</f>
        <v>2023</v>
      </c>
      <c r="O2155" s="2" t="str">
        <f>TEXT(Sheet1[[#This Row],[policy_start_date]],"mmm")</f>
        <v>Jun</v>
      </c>
      <c r="P2155" s="2" t="str">
        <f>"Q"&amp;ROUNDUP(MONTH(Sheet1[[#This Row],[policy_start_date]])/3,0)</f>
        <v>Q2</v>
      </c>
      <c r="Q2155" s="2">
        <f ca="1">DATEDIF(Sheet1[[#This Row],[policy_start_date]],TODAY(),"D")</f>
        <v>1129</v>
      </c>
      <c r="R2155" s="2">
        <f>YEAR(Sheet1[[#This Row],[policy_end_date]])</f>
        <v>2025</v>
      </c>
      <c r="S2155" s="2" t="str">
        <f>TEXT(Sheet1[[#This Row],[policy_end_date]],"mmm")</f>
        <v>Apr</v>
      </c>
      <c r="T2155" s="2" t="str">
        <f>IF(Sheet1[[#This Row],[status]]="Active","Active","Inactive")</f>
        <v>Inactive</v>
      </c>
      <c r="U2155" s="6">
        <f>Sheet1[[#This Row],[coverage_amount]]/Sheet1[[#This Row],[annual_premium]]</f>
        <v>15.711567385369511</v>
      </c>
    </row>
    <row r="2156" spans="1:21" x14ac:dyDescent="0.3">
      <c r="A2156" s="2" t="s">
        <v>3871</v>
      </c>
      <c r="B2156" s="2" t="s">
        <v>3117</v>
      </c>
      <c r="C2156" s="2" t="s">
        <v>16</v>
      </c>
      <c r="D2156" s="51">
        <v>292158.93</v>
      </c>
      <c r="E2156" s="51">
        <v>31201.09</v>
      </c>
      <c r="F2156" s="1">
        <v>44656</v>
      </c>
      <c r="G2156" s="1">
        <v>45067</v>
      </c>
      <c r="H2156" s="2" t="s">
        <v>196</v>
      </c>
      <c r="I2156" s="2" t="s">
        <v>18</v>
      </c>
      <c r="J2156">
        <f>Sheet1[[#This Row],[policy_end_date]]-Sheet1[[#This Row],[policy_start_date]]</f>
        <v>411</v>
      </c>
      <c r="K2156" s="5">
        <f>(Sheet1[[#This Row],[policy_end_date]]-Sheet1[[#This Row],[policy_start_date]])/365</f>
        <v>1.1260273972602739</v>
      </c>
      <c r="L2156" s="2" t="str">
        <f>IF(Sheet1[[#This Row],[coverage_amount]]&lt;300000,"Low",IF(Sheet1[[#This Row],[coverage_amount]]&lt;700000,"Medium","High"))</f>
        <v>Low</v>
      </c>
      <c r="M2156" s="2" t="str">
        <f>IF(Sheet1[[#This Row],[annual_premium]]&lt;15000,"Low",IF(Sheet1[[#This Row],[annual_premium]]&lt;35000,"Medium","High"))</f>
        <v>Medium</v>
      </c>
      <c r="N2156" s="2">
        <f>YEAR(Sheet1[[#This Row],[policy_start_date]])</f>
        <v>2022</v>
      </c>
      <c r="O2156" s="2" t="str">
        <f>TEXT(Sheet1[[#This Row],[policy_start_date]],"mmm")</f>
        <v>Apr</v>
      </c>
      <c r="P2156" s="2" t="str">
        <f>"Q"&amp;ROUNDUP(MONTH(Sheet1[[#This Row],[policy_start_date]])/3,0)</f>
        <v>Q2</v>
      </c>
      <c r="Q2156" s="2">
        <f ca="1">DATEDIF(Sheet1[[#This Row],[policy_start_date]],TODAY(),"D")</f>
        <v>1576</v>
      </c>
      <c r="R2156" s="2">
        <f>YEAR(Sheet1[[#This Row],[policy_end_date]])</f>
        <v>2023</v>
      </c>
      <c r="S2156" s="2" t="str">
        <f>TEXT(Sheet1[[#This Row],[policy_end_date]],"mmm")</f>
        <v>May</v>
      </c>
      <c r="T2156" s="2" t="str">
        <f>IF(Sheet1[[#This Row],[status]]="Active","Active","Inactive")</f>
        <v>Inactive</v>
      </c>
      <c r="U2156" s="6">
        <f>Sheet1[[#This Row],[coverage_amount]]/Sheet1[[#This Row],[annual_premium]]</f>
        <v>9.3637411385307363</v>
      </c>
    </row>
    <row r="2157" spans="1:21" x14ac:dyDescent="0.3">
      <c r="A2157" s="2" t="s">
        <v>3872</v>
      </c>
      <c r="B2157" s="2" t="s">
        <v>954</v>
      </c>
      <c r="C2157" s="2" t="s">
        <v>39</v>
      </c>
      <c r="D2157" s="51">
        <v>373275.86</v>
      </c>
      <c r="E2157" s="51">
        <v>39381.21</v>
      </c>
      <c r="F2157" s="1">
        <v>44779</v>
      </c>
      <c r="G2157" s="1">
        <v>45525</v>
      </c>
      <c r="H2157" s="2" t="s">
        <v>658</v>
      </c>
      <c r="I2157" s="2" t="s">
        <v>29</v>
      </c>
      <c r="J2157">
        <f>Sheet1[[#This Row],[policy_end_date]]-Sheet1[[#This Row],[policy_start_date]]</f>
        <v>746</v>
      </c>
      <c r="K2157" s="5">
        <f>(Sheet1[[#This Row],[policy_end_date]]-Sheet1[[#This Row],[policy_start_date]])/365</f>
        <v>2.043835616438356</v>
      </c>
      <c r="L2157" s="2" t="str">
        <f>IF(Sheet1[[#This Row],[coverage_amount]]&lt;300000,"Low",IF(Sheet1[[#This Row],[coverage_amount]]&lt;700000,"Medium","High"))</f>
        <v>Medium</v>
      </c>
      <c r="M2157" s="2" t="str">
        <f>IF(Sheet1[[#This Row],[annual_premium]]&lt;15000,"Low",IF(Sheet1[[#This Row],[annual_premium]]&lt;35000,"Medium","High"))</f>
        <v>High</v>
      </c>
      <c r="N2157" s="2">
        <f>YEAR(Sheet1[[#This Row],[policy_start_date]])</f>
        <v>2022</v>
      </c>
      <c r="O2157" s="2" t="str">
        <f>TEXT(Sheet1[[#This Row],[policy_start_date]],"mmm")</f>
        <v>Aug</v>
      </c>
      <c r="P2157" s="2" t="str">
        <f>"Q"&amp;ROUNDUP(MONTH(Sheet1[[#This Row],[policy_start_date]])/3,0)</f>
        <v>Q3</v>
      </c>
      <c r="Q2157" s="2">
        <f ca="1">DATEDIF(Sheet1[[#This Row],[policy_start_date]],TODAY(),"D")</f>
        <v>1453</v>
      </c>
      <c r="R2157" s="2">
        <f>YEAR(Sheet1[[#This Row],[policy_end_date]])</f>
        <v>2024</v>
      </c>
      <c r="S2157" s="2" t="str">
        <f>TEXT(Sheet1[[#This Row],[policy_end_date]],"mmm")</f>
        <v>Aug</v>
      </c>
      <c r="T2157" s="2" t="str">
        <f>IF(Sheet1[[#This Row],[status]]="Active","Active","Inactive")</f>
        <v>Inactive</v>
      </c>
      <c r="U2157" s="6">
        <f>Sheet1[[#This Row],[coverage_amount]]/Sheet1[[#This Row],[annual_premium]]</f>
        <v>9.4785269421635334</v>
      </c>
    </row>
    <row r="2158" spans="1:21" x14ac:dyDescent="0.3">
      <c r="A2158" s="2" t="s">
        <v>3873</v>
      </c>
      <c r="B2158" s="2" t="s">
        <v>759</v>
      </c>
      <c r="C2158" s="2" t="s">
        <v>16</v>
      </c>
      <c r="D2158" s="51">
        <v>711231.17</v>
      </c>
      <c r="E2158" s="51">
        <v>35831.839999999997</v>
      </c>
      <c r="F2158" s="1">
        <v>45304</v>
      </c>
      <c r="G2158" s="1">
        <v>45688</v>
      </c>
      <c r="H2158" s="2" t="s">
        <v>1137</v>
      </c>
      <c r="I2158" s="2" t="s">
        <v>13</v>
      </c>
      <c r="J2158">
        <f>Sheet1[[#This Row],[policy_end_date]]-Sheet1[[#This Row],[policy_start_date]]</f>
        <v>384</v>
      </c>
      <c r="K2158" s="5">
        <f>(Sheet1[[#This Row],[policy_end_date]]-Sheet1[[#This Row],[policy_start_date]])/365</f>
        <v>1.0520547945205478</v>
      </c>
      <c r="L2158" s="2" t="str">
        <f>IF(Sheet1[[#This Row],[coverage_amount]]&lt;300000,"Low",IF(Sheet1[[#This Row],[coverage_amount]]&lt;700000,"Medium","High"))</f>
        <v>High</v>
      </c>
      <c r="M2158" s="2" t="str">
        <f>IF(Sheet1[[#This Row],[annual_premium]]&lt;15000,"Low",IF(Sheet1[[#This Row],[annual_premium]]&lt;35000,"Medium","High"))</f>
        <v>High</v>
      </c>
      <c r="N2158" s="2">
        <f>YEAR(Sheet1[[#This Row],[policy_start_date]])</f>
        <v>2024</v>
      </c>
      <c r="O2158" s="2" t="str">
        <f>TEXT(Sheet1[[#This Row],[policy_start_date]],"mmm")</f>
        <v>Jan</v>
      </c>
      <c r="P2158" s="2" t="str">
        <f>"Q"&amp;ROUNDUP(MONTH(Sheet1[[#This Row],[policy_start_date]])/3,0)</f>
        <v>Q1</v>
      </c>
      <c r="Q2158" s="2">
        <f ca="1">DATEDIF(Sheet1[[#This Row],[policy_start_date]],TODAY(),"D")</f>
        <v>928</v>
      </c>
      <c r="R2158" s="2">
        <f>YEAR(Sheet1[[#This Row],[policy_end_date]])</f>
        <v>2025</v>
      </c>
      <c r="S2158" s="2" t="str">
        <f>TEXT(Sheet1[[#This Row],[policy_end_date]],"mmm")</f>
        <v>Jan</v>
      </c>
      <c r="T2158" s="2" t="str">
        <f>IF(Sheet1[[#This Row],[status]]="Active","Active","Inactive")</f>
        <v>Active</v>
      </c>
      <c r="U2158" s="6">
        <f>Sheet1[[#This Row],[coverage_amount]]/Sheet1[[#This Row],[annual_premium]]</f>
        <v>19.849138922254625</v>
      </c>
    </row>
    <row r="2159" spans="1:21" x14ac:dyDescent="0.3">
      <c r="A2159" s="2" t="s">
        <v>3874</v>
      </c>
      <c r="B2159" s="2" t="s">
        <v>685</v>
      </c>
      <c r="C2159" s="2" t="s">
        <v>39</v>
      </c>
      <c r="D2159" s="51">
        <v>320333.53999999998</v>
      </c>
      <c r="E2159" s="51">
        <v>36723.72</v>
      </c>
      <c r="F2159" s="1">
        <v>44650</v>
      </c>
      <c r="G2159" s="1">
        <v>44726</v>
      </c>
      <c r="H2159" s="2" t="s">
        <v>348</v>
      </c>
      <c r="I2159" s="2" t="s">
        <v>13</v>
      </c>
      <c r="J2159">
        <f>Sheet1[[#This Row],[policy_end_date]]-Sheet1[[#This Row],[policy_start_date]]</f>
        <v>76</v>
      </c>
      <c r="K2159" s="5">
        <f>(Sheet1[[#This Row],[policy_end_date]]-Sheet1[[#This Row],[policy_start_date]])/365</f>
        <v>0.20821917808219179</v>
      </c>
      <c r="L2159" s="2" t="str">
        <f>IF(Sheet1[[#This Row],[coverage_amount]]&lt;300000,"Low",IF(Sheet1[[#This Row],[coverage_amount]]&lt;700000,"Medium","High"))</f>
        <v>Medium</v>
      </c>
      <c r="M2159" s="2" t="str">
        <f>IF(Sheet1[[#This Row],[annual_premium]]&lt;15000,"Low",IF(Sheet1[[#This Row],[annual_premium]]&lt;35000,"Medium","High"))</f>
        <v>High</v>
      </c>
      <c r="N2159" s="2">
        <f>YEAR(Sheet1[[#This Row],[policy_start_date]])</f>
        <v>2022</v>
      </c>
      <c r="O2159" s="2" t="str">
        <f>TEXT(Sheet1[[#This Row],[policy_start_date]],"mmm")</f>
        <v>Mar</v>
      </c>
      <c r="P2159" s="2" t="str">
        <f>"Q"&amp;ROUNDUP(MONTH(Sheet1[[#This Row],[policy_start_date]])/3,0)</f>
        <v>Q1</v>
      </c>
      <c r="Q2159" s="2">
        <f ca="1">DATEDIF(Sheet1[[#This Row],[policy_start_date]],TODAY(),"D")</f>
        <v>1582</v>
      </c>
      <c r="R2159" s="2">
        <f>YEAR(Sheet1[[#This Row],[policy_end_date]])</f>
        <v>2022</v>
      </c>
      <c r="S2159" s="2" t="str">
        <f>TEXT(Sheet1[[#This Row],[policy_end_date]],"mmm")</f>
        <v>Jun</v>
      </c>
      <c r="T2159" s="2" t="str">
        <f>IF(Sheet1[[#This Row],[status]]="Active","Active","Inactive")</f>
        <v>Active</v>
      </c>
      <c r="U2159" s="6">
        <f>Sheet1[[#This Row],[coverage_amount]]/Sheet1[[#This Row],[annual_premium]]</f>
        <v>8.72279660121578</v>
      </c>
    </row>
    <row r="2160" spans="1:21" x14ac:dyDescent="0.3">
      <c r="A2160" s="2" t="s">
        <v>3875</v>
      </c>
      <c r="B2160" s="2" t="s">
        <v>3876</v>
      </c>
      <c r="C2160" s="2" t="s">
        <v>11</v>
      </c>
      <c r="D2160" s="51">
        <v>121003.57</v>
      </c>
      <c r="E2160" s="51">
        <v>9150.8799999999992</v>
      </c>
      <c r="F2160" s="1">
        <v>45392</v>
      </c>
      <c r="G2160" s="1">
        <v>45639</v>
      </c>
      <c r="H2160" s="2" t="s">
        <v>358</v>
      </c>
      <c r="I2160" s="2" t="s">
        <v>18</v>
      </c>
      <c r="J2160">
        <f>Sheet1[[#This Row],[policy_end_date]]-Sheet1[[#This Row],[policy_start_date]]</f>
        <v>247</v>
      </c>
      <c r="K2160" s="5">
        <f>(Sheet1[[#This Row],[policy_end_date]]-Sheet1[[#This Row],[policy_start_date]])/365</f>
        <v>0.67671232876712328</v>
      </c>
      <c r="L2160" s="2" t="str">
        <f>IF(Sheet1[[#This Row],[coverage_amount]]&lt;300000,"Low",IF(Sheet1[[#This Row],[coverage_amount]]&lt;700000,"Medium","High"))</f>
        <v>Low</v>
      </c>
      <c r="M2160" s="2" t="str">
        <f>IF(Sheet1[[#This Row],[annual_premium]]&lt;15000,"Low",IF(Sheet1[[#This Row],[annual_premium]]&lt;35000,"Medium","High"))</f>
        <v>Low</v>
      </c>
      <c r="N2160" s="2">
        <f>YEAR(Sheet1[[#This Row],[policy_start_date]])</f>
        <v>2024</v>
      </c>
      <c r="O2160" s="2" t="str">
        <f>TEXT(Sheet1[[#This Row],[policy_start_date]],"mmm")</f>
        <v>Apr</v>
      </c>
      <c r="P2160" s="2" t="str">
        <f>"Q"&amp;ROUNDUP(MONTH(Sheet1[[#This Row],[policy_start_date]])/3,0)</f>
        <v>Q2</v>
      </c>
      <c r="Q2160" s="2">
        <f ca="1">DATEDIF(Sheet1[[#This Row],[policy_start_date]],TODAY(),"D")</f>
        <v>840</v>
      </c>
      <c r="R2160" s="2">
        <f>YEAR(Sheet1[[#This Row],[policy_end_date]])</f>
        <v>2024</v>
      </c>
      <c r="S2160" s="2" t="str">
        <f>TEXT(Sheet1[[#This Row],[policy_end_date]],"mmm")</f>
        <v>Dec</v>
      </c>
      <c r="T2160" s="2" t="str">
        <f>IF(Sheet1[[#This Row],[status]]="Active","Active","Inactive")</f>
        <v>Inactive</v>
      </c>
      <c r="U2160" s="6">
        <f>Sheet1[[#This Row],[coverage_amount]]/Sheet1[[#This Row],[annual_premium]]</f>
        <v>13.22316214396867</v>
      </c>
    </row>
    <row r="2161" spans="1:21" x14ac:dyDescent="0.3">
      <c r="A2161" s="2" t="s">
        <v>3877</v>
      </c>
      <c r="B2161" s="2" t="s">
        <v>3878</v>
      </c>
      <c r="C2161" s="2" t="s">
        <v>16</v>
      </c>
      <c r="D2161" s="51">
        <v>293859.39</v>
      </c>
      <c r="E2161" s="51">
        <v>12597.37</v>
      </c>
      <c r="F2161" s="1">
        <v>45021</v>
      </c>
      <c r="G2161" s="1">
        <v>45420</v>
      </c>
      <c r="H2161" s="2" t="s">
        <v>574</v>
      </c>
      <c r="I2161" s="2" t="s">
        <v>13</v>
      </c>
      <c r="J2161">
        <f>Sheet1[[#This Row],[policy_end_date]]-Sheet1[[#This Row],[policy_start_date]]</f>
        <v>399</v>
      </c>
      <c r="K2161" s="5">
        <f>(Sheet1[[#This Row],[policy_end_date]]-Sheet1[[#This Row],[policy_start_date]])/365</f>
        <v>1.0931506849315069</v>
      </c>
      <c r="L2161" s="2" t="str">
        <f>IF(Sheet1[[#This Row],[coverage_amount]]&lt;300000,"Low",IF(Sheet1[[#This Row],[coverage_amount]]&lt;700000,"Medium","High"))</f>
        <v>Low</v>
      </c>
      <c r="M2161" s="2" t="str">
        <f>IF(Sheet1[[#This Row],[annual_premium]]&lt;15000,"Low",IF(Sheet1[[#This Row],[annual_premium]]&lt;35000,"Medium","High"))</f>
        <v>Low</v>
      </c>
      <c r="N2161" s="2">
        <f>YEAR(Sheet1[[#This Row],[policy_start_date]])</f>
        <v>2023</v>
      </c>
      <c r="O2161" s="2" t="str">
        <f>TEXT(Sheet1[[#This Row],[policy_start_date]],"mmm")</f>
        <v>Apr</v>
      </c>
      <c r="P2161" s="2" t="str">
        <f>"Q"&amp;ROUNDUP(MONTH(Sheet1[[#This Row],[policy_start_date]])/3,0)</f>
        <v>Q2</v>
      </c>
      <c r="Q2161" s="2">
        <f ca="1">DATEDIF(Sheet1[[#This Row],[policy_start_date]],TODAY(),"D")</f>
        <v>1211</v>
      </c>
      <c r="R2161" s="2">
        <f>YEAR(Sheet1[[#This Row],[policy_end_date]])</f>
        <v>2024</v>
      </c>
      <c r="S2161" s="2" t="str">
        <f>TEXT(Sheet1[[#This Row],[policy_end_date]],"mmm")</f>
        <v>May</v>
      </c>
      <c r="T2161" s="2" t="str">
        <f>IF(Sheet1[[#This Row],[status]]="Active","Active","Inactive")</f>
        <v>Active</v>
      </c>
      <c r="U2161" s="6">
        <f>Sheet1[[#This Row],[coverage_amount]]/Sheet1[[#This Row],[annual_premium]]</f>
        <v>23.327042866884121</v>
      </c>
    </row>
    <row r="2162" spans="1:21" x14ac:dyDescent="0.3">
      <c r="A2162" s="2" t="s">
        <v>3879</v>
      </c>
      <c r="B2162" s="2" t="s">
        <v>1699</v>
      </c>
      <c r="C2162" s="2" t="s">
        <v>35</v>
      </c>
      <c r="D2162" s="51">
        <v>343474.77</v>
      </c>
      <c r="E2162" s="51">
        <v>26449.57</v>
      </c>
      <c r="F2162" s="1">
        <v>45412</v>
      </c>
      <c r="G2162" s="1">
        <v>45638</v>
      </c>
      <c r="H2162" s="2" t="s">
        <v>1087</v>
      </c>
      <c r="I2162" s="2" t="s">
        <v>13</v>
      </c>
      <c r="J2162">
        <f>Sheet1[[#This Row],[policy_end_date]]-Sheet1[[#This Row],[policy_start_date]]</f>
        <v>226</v>
      </c>
      <c r="K2162" s="5">
        <f>(Sheet1[[#This Row],[policy_end_date]]-Sheet1[[#This Row],[policy_start_date]])/365</f>
        <v>0.61917808219178083</v>
      </c>
      <c r="L2162" s="2" t="str">
        <f>IF(Sheet1[[#This Row],[coverage_amount]]&lt;300000,"Low",IF(Sheet1[[#This Row],[coverage_amount]]&lt;700000,"Medium","High"))</f>
        <v>Medium</v>
      </c>
      <c r="M2162" s="2" t="str">
        <f>IF(Sheet1[[#This Row],[annual_premium]]&lt;15000,"Low",IF(Sheet1[[#This Row],[annual_premium]]&lt;35000,"Medium","High"))</f>
        <v>Medium</v>
      </c>
      <c r="N2162" s="2">
        <f>YEAR(Sheet1[[#This Row],[policy_start_date]])</f>
        <v>2024</v>
      </c>
      <c r="O2162" s="2" t="str">
        <f>TEXT(Sheet1[[#This Row],[policy_start_date]],"mmm")</f>
        <v>Apr</v>
      </c>
      <c r="P2162" s="2" t="str">
        <f>"Q"&amp;ROUNDUP(MONTH(Sheet1[[#This Row],[policy_start_date]])/3,0)</f>
        <v>Q2</v>
      </c>
      <c r="Q2162" s="2">
        <f ca="1">DATEDIF(Sheet1[[#This Row],[policy_start_date]],TODAY(),"D")</f>
        <v>820</v>
      </c>
      <c r="R2162" s="2">
        <f>YEAR(Sheet1[[#This Row],[policy_end_date]])</f>
        <v>2024</v>
      </c>
      <c r="S2162" s="2" t="str">
        <f>TEXT(Sheet1[[#This Row],[policy_end_date]],"mmm")</f>
        <v>Dec</v>
      </c>
      <c r="T2162" s="2" t="str">
        <f>IF(Sheet1[[#This Row],[status]]="Active","Active","Inactive")</f>
        <v>Active</v>
      </c>
      <c r="U2162" s="6">
        <f>Sheet1[[#This Row],[coverage_amount]]/Sheet1[[#This Row],[annual_premium]]</f>
        <v>12.986024725543743</v>
      </c>
    </row>
    <row r="2163" spans="1:21" x14ac:dyDescent="0.3">
      <c r="A2163" s="2" t="s">
        <v>3880</v>
      </c>
      <c r="B2163" s="2" t="s">
        <v>1713</v>
      </c>
      <c r="C2163" s="2" t="s">
        <v>27</v>
      </c>
      <c r="D2163" s="51">
        <v>316264.38</v>
      </c>
      <c r="E2163" s="51">
        <v>40207.69</v>
      </c>
      <c r="F2163" s="1">
        <v>45477</v>
      </c>
      <c r="G2163" s="1">
        <v>45662</v>
      </c>
      <c r="H2163" s="2" t="s">
        <v>145</v>
      </c>
      <c r="I2163" s="2" t="s">
        <v>29</v>
      </c>
      <c r="J2163">
        <f>Sheet1[[#This Row],[policy_end_date]]-Sheet1[[#This Row],[policy_start_date]]</f>
        <v>185</v>
      </c>
      <c r="K2163" s="5">
        <f>(Sheet1[[#This Row],[policy_end_date]]-Sheet1[[#This Row],[policy_start_date]])/365</f>
        <v>0.50684931506849318</v>
      </c>
      <c r="L2163" s="2" t="str">
        <f>IF(Sheet1[[#This Row],[coverage_amount]]&lt;300000,"Low",IF(Sheet1[[#This Row],[coverage_amount]]&lt;700000,"Medium","High"))</f>
        <v>Medium</v>
      </c>
      <c r="M2163" s="2" t="str">
        <f>IF(Sheet1[[#This Row],[annual_premium]]&lt;15000,"Low",IF(Sheet1[[#This Row],[annual_premium]]&lt;35000,"Medium","High"))</f>
        <v>High</v>
      </c>
      <c r="N2163" s="2">
        <f>YEAR(Sheet1[[#This Row],[policy_start_date]])</f>
        <v>2024</v>
      </c>
      <c r="O2163" s="2" t="str">
        <f>TEXT(Sheet1[[#This Row],[policy_start_date]],"mmm")</f>
        <v>Jul</v>
      </c>
      <c r="P2163" s="2" t="str">
        <f>"Q"&amp;ROUNDUP(MONTH(Sheet1[[#This Row],[policy_start_date]])/3,0)</f>
        <v>Q3</v>
      </c>
      <c r="Q2163" s="2">
        <f ca="1">DATEDIF(Sheet1[[#This Row],[policy_start_date]],TODAY(),"D")</f>
        <v>755</v>
      </c>
      <c r="R2163" s="2">
        <f>YEAR(Sheet1[[#This Row],[policy_end_date]])</f>
        <v>2025</v>
      </c>
      <c r="S2163" s="2" t="str">
        <f>TEXT(Sheet1[[#This Row],[policy_end_date]],"mmm")</f>
        <v>Jan</v>
      </c>
      <c r="T2163" s="2" t="str">
        <f>IF(Sheet1[[#This Row],[status]]="Active","Active","Inactive")</f>
        <v>Inactive</v>
      </c>
      <c r="U2163" s="6">
        <f>Sheet1[[#This Row],[coverage_amount]]/Sheet1[[#This Row],[annual_premium]]</f>
        <v>7.8657684636943825</v>
      </c>
    </row>
    <row r="2164" spans="1:21" x14ac:dyDescent="0.3">
      <c r="A2164" s="2" t="s">
        <v>3881</v>
      </c>
      <c r="B2164" s="2" t="s">
        <v>1267</v>
      </c>
      <c r="C2164" s="2" t="s">
        <v>39</v>
      </c>
      <c r="D2164" s="51">
        <v>182728.46</v>
      </c>
      <c r="E2164" s="51">
        <v>27237.71</v>
      </c>
      <c r="F2164" s="1">
        <v>45249</v>
      </c>
      <c r="G2164" s="1">
        <v>45815</v>
      </c>
      <c r="H2164" s="2" t="s">
        <v>586</v>
      </c>
      <c r="I2164" s="2" t="s">
        <v>29</v>
      </c>
      <c r="J2164">
        <f>Sheet1[[#This Row],[policy_end_date]]-Sheet1[[#This Row],[policy_start_date]]</f>
        <v>566</v>
      </c>
      <c r="K2164" s="5">
        <f>(Sheet1[[#This Row],[policy_end_date]]-Sheet1[[#This Row],[policy_start_date]])/365</f>
        <v>1.5506849315068494</v>
      </c>
      <c r="L2164" s="2" t="str">
        <f>IF(Sheet1[[#This Row],[coverage_amount]]&lt;300000,"Low",IF(Sheet1[[#This Row],[coverage_amount]]&lt;700000,"Medium","High"))</f>
        <v>Low</v>
      </c>
      <c r="M2164" s="2" t="str">
        <f>IF(Sheet1[[#This Row],[annual_premium]]&lt;15000,"Low",IF(Sheet1[[#This Row],[annual_premium]]&lt;35000,"Medium","High"))</f>
        <v>Medium</v>
      </c>
      <c r="N2164" s="2">
        <f>YEAR(Sheet1[[#This Row],[policy_start_date]])</f>
        <v>2023</v>
      </c>
      <c r="O2164" s="2" t="str">
        <f>TEXT(Sheet1[[#This Row],[policy_start_date]],"mmm")</f>
        <v>Nov</v>
      </c>
      <c r="P2164" s="2" t="str">
        <f>"Q"&amp;ROUNDUP(MONTH(Sheet1[[#This Row],[policy_start_date]])/3,0)</f>
        <v>Q4</v>
      </c>
      <c r="Q2164" s="2">
        <f ca="1">DATEDIF(Sheet1[[#This Row],[policy_start_date]],TODAY(),"D")</f>
        <v>983</v>
      </c>
      <c r="R2164" s="2">
        <f>YEAR(Sheet1[[#This Row],[policy_end_date]])</f>
        <v>2025</v>
      </c>
      <c r="S2164" s="2" t="str">
        <f>TEXT(Sheet1[[#This Row],[policy_end_date]],"mmm")</f>
        <v>Jun</v>
      </c>
      <c r="T2164" s="2" t="str">
        <f>IF(Sheet1[[#This Row],[status]]="Active","Active","Inactive")</f>
        <v>Inactive</v>
      </c>
      <c r="U2164" s="6">
        <f>Sheet1[[#This Row],[coverage_amount]]/Sheet1[[#This Row],[annual_premium]]</f>
        <v>6.7086572255890822</v>
      </c>
    </row>
    <row r="2165" spans="1:21" x14ac:dyDescent="0.3">
      <c r="A2165" s="2" t="s">
        <v>3882</v>
      </c>
      <c r="B2165" s="2" t="s">
        <v>3883</v>
      </c>
      <c r="C2165" s="2" t="s">
        <v>11</v>
      </c>
      <c r="D2165" s="51">
        <v>405861.43</v>
      </c>
      <c r="E2165" s="51">
        <v>7016.58</v>
      </c>
      <c r="F2165" s="1">
        <v>44900</v>
      </c>
      <c r="G2165" s="1">
        <v>45699</v>
      </c>
      <c r="H2165" s="2" t="s">
        <v>849</v>
      </c>
      <c r="I2165" s="2" t="s">
        <v>13</v>
      </c>
      <c r="J2165">
        <f>Sheet1[[#This Row],[policy_end_date]]-Sheet1[[#This Row],[policy_start_date]]</f>
        <v>799</v>
      </c>
      <c r="K2165" s="5">
        <f>(Sheet1[[#This Row],[policy_end_date]]-Sheet1[[#This Row],[policy_start_date]])/365</f>
        <v>2.1890410958904107</v>
      </c>
      <c r="L2165" s="2" t="str">
        <f>IF(Sheet1[[#This Row],[coverage_amount]]&lt;300000,"Low",IF(Sheet1[[#This Row],[coverage_amount]]&lt;700000,"Medium","High"))</f>
        <v>Medium</v>
      </c>
      <c r="M2165" s="2" t="str">
        <f>IF(Sheet1[[#This Row],[annual_premium]]&lt;15000,"Low",IF(Sheet1[[#This Row],[annual_premium]]&lt;35000,"Medium","High"))</f>
        <v>Low</v>
      </c>
      <c r="N2165" s="2">
        <f>YEAR(Sheet1[[#This Row],[policy_start_date]])</f>
        <v>2022</v>
      </c>
      <c r="O2165" s="2" t="str">
        <f>TEXT(Sheet1[[#This Row],[policy_start_date]],"mmm")</f>
        <v>Dec</v>
      </c>
      <c r="P2165" s="2" t="str">
        <f>"Q"&amp;ROUNDUP(MONTH(Sheet1[[#This Row],[policy_start_date]])/3,0)</f>
        <v>Q4</v>
      </c>
      <c r="Q2165" s="2">
        <f ca="1">DATEDIF(Sheet1[[#This Row],[policy_start_date]],TODAY(),"D")</f>
        <v>1332</v>
      </c>
      <c r="R2165" s="2">
        <f>YEAR(Sheet1[[#This Row],[policy_end_date]])</f>
        <v>2025</v>
      </c>
      <c r="S2165" s="2" t="str">
        <f>TEXT(Sheet1[[#This Row],[policy_end_date]],"mmm")</f>
        <v>Feb</v>
      </c>
      <c r="T2165" s="2" t="str">
        <f>IF(Sheet1[[#This Row],[status]]="Active","Active","Inactive")</f>
        <v>Active</v>
      </c>
      <c r="U2165" s="6">
        <f>Sheet1[[#This Row],[coverage_amount]]/Sheet1[[#This Row],[annual_premium]]</f>
        <v>57.843198538319236</v>
      </c>
    </row>
    <row r="2166" spans="1:21" x14ac:dyDescent="0.3">
      <c r="A2166" s="2" t="s">
        <v>3884</v>
      </c>
      <c r="B2166" s="2" t="s">
        <v>192</v>
      </c>
      <c r="C2166" s="2" t="s">
        <v>16</v>
      </c>
      <c r="D2166" s="51">
        <v>474010.98</v>
      </c>
      <c r="E2166" s="51">
        <v>42303.55</v>
      </c>
      <c r="F2166" s="1">
        <v>45423</v>
      </c>
      <c r="G2166" s="1">
        <v>45826</v>
      </c>
      <c r="H2166" s="2" t="s">
        <v>432</v>
      </c>
      <c r="I2166" s="2" t="s">
        <v>29</v>
      </c>
      <c r="J2166">
        <f>Sheet1[[#This Row],[policy_end_date]]-Sheet1[[#This Row],[policy_start_date]]</f>
        <v>403</v>
      </c>
      <c r="K2166" s="5">
        <f>(Sheet1[[#This Row],[policy_end_date]]-Sheet1[[#This Row],[policy_start_date]])/365</f>
        <v>1.1041095890410959</v>
      </c>
      <c r="L2166" s="2" t="str">
        <f>IF(Sheet1[[#This Row],[coverage_amount]]&lt;300000,"Low",IF(Sheet1[[#This Row],[coverage_amount]]&lt;700000,"Medium","High"))</f>
        <v>Medium</v>
      </c>
      <c r="M2166" s="2" t="str">
        <f>IF(Sheet1[[#This Row],[annual_premium]]&lt;15000,"Low",IF(Sheet1[[#This Row],[annual_premium]]&lt;35000,"Medium","High"))</f>
        <v>High</v>
      </c>
      <c r="N2166" s="2">
        <f>YEAR(Sheet1[[#This Row],[policy_start_date]])</f>
        <v>2024</v>
      </c>
      <c r="O2166" s="2" t="str">
        <f>TEXT(Sheet1[[#This Row],[policy_start_date]],"mmm")</f>
        <v>May</v>
      </c>
      <c r="P2166" s="2" t="str">
        <f>"Q"&amp;ROUNDUP(MONTH(Sheet1[[#This Row],[policy_start_date]])/3,0)</f>
        <v>Q2</v>
      </c>
      <c r="Q2166" s="2">
        <f ca="1">DATEDIF(Sheet1[[#This Row],[policy_start_date]],TODAY(),"D")</f>
        <v>809</v>
      </c>
      <c r="R2166" s="2">
        <f>YEAR(Sheet1[[#This Row],[policy_end_date]])</f>
        <v>2025</v>
      </c>
      <c r="S2166" s="2" t="str">
        <f>TEXT(Sheet1[[#This Row],[policy_end_date]],"mmm")</f>
        <v>Jun</v>
      </c>
      <c r="T2166" s="2" t="str">
        <f>IF(Sheet1[[#This Row],[status]]="Active","Active","Inactive")</f>
        <v>Inactive</v>
      </c>
      <c r="U2166" s="6">
        <f>Sheet1[[#This Row],[coverage_amount]]/Sheet1[[#This Row],[annual_premium]]</f>
        <v>11.204992961583601</v>
      </c>
    </row>
    <row r="2167" spans="1:21" x14ac:dyDescent="0.3">
      <c r="A2167" s="2" t="s">
        <v>3885</v>
      </c>
      <c r="B2167" s="2" t="s">
        <v>3886</v>
      </c>
      <c r="C2167" s="2" t="s">
        <v>35</v>
      </c>
      <c r="D2167" s="51">
        <v>180687.32</v>
      </c>
      <c r="E2167" s="51">
        <v>24427.79</v>
      </c>
      <c r="F2167" s="1">
        <v>45487</v>
      </c>
      <c r="G2167" s="1">
        <v>45641</v>
      </c>
      <c r="H2167" s="2" t="s">
        <v>1213</v>
      </c>
      <c r="I2167" s="2" t="s">
        <v>18</v>
      </c>
      <c r="J2167">
        <f>Sheet1[[#This Row],[policy_end_date]]-Sheet1[[#This Row],[policy_start_date]]</f>
        <v>154</v>
      </c>
      <c r="K2167" s="5">
        <f>(Sheet1[[#This Row],[policy_end_date]]-Sheet1[[#This Row],[policy_start_date]])/365</f>
        <v>0.42191780821917807</v>
      </c>
      <c r="L2167" s="2" t="str">
        <f>IF(Sheet1[[#This Row],[coverage_amount]]&lt;300000,"Low",IF(Sheet1[[#This Row],[coverage_amount]]&lt;700000,"Medium","High"))</f>
        <v>Low</v>
      </c>
      <c r="M2167" s="2" t="str">
        <f>IF(Sheet1[[#This Row],[annual_premium]]&lt;15000,"Low",IF(Sheet1[[#This Row],[annual_premium]]&lt;35000,"Medium","High"))</f>
        <v>Medium</v>
      </c>
      <c r="N2167" s="2">
        <f>YEAR(Sheet1[[#This Row],[policy_start_date]])</f>
        <v>2024</v>
      </c>
      <c r="O2167" s="2" t="str">
        <f>TEXT(Sheet1[[#This Row],[policy_start_date]],"mmm")</f>
        <v>Jul</v>
      </c>
      <c r="P2167" s="2" t="str">
        <f>"Q"&amp;ROUNDUP(MONTH(Sheet1[[#This Row],[policy_start_date]])/3,0)</f>
        <v>Q3</v>
      </c>
      <c r="Q2167" s="2">
        <f ca="1">DATEDIF(Sheet1[[#This Row],[policy_start_date]],TODAY(),"D")</f>
        <v>745</v>
      </c>
      <c r="R2167" s="2">
        <f>YEAR(Sheet1[[#This Row],[policy_end_date]])</f>
        <v>2024</v>
      </c>
      <c r="S2167" s="2" t="str">
        <f>TEXT(Sheet1[[#This Row],[policy_end_date]],"mmm")</f>
        <v>Dec</v>
      </c>
      <c r="T2167" s="2" t="str">
        <f>IF(Sheet1[[#This Row],[status]]="Active","Active","Inactive")</f>
        <v>Inactive</v>
      </c>
      <c r="U2167" s="6">
        <f>Sheet1[[#This Row],[coverage_amount]]/Sheet1[[#This Row],[annual_premium]]</f>
        <v>7.3967935699463601</v>
      </c>
    </row>
    <row r="2168" spans="1:21" x14ac:dyDescent="0.3">
      <c r="A2168" s="2" t="s">
        <v>3887</v>
      </c>
      <c r="B2168" s="2" t="s">
        <v>3888</v>
      </c>
      <c r="C2168" s="2" t="s">
        <v>11</v>
      </c>
      <c r="D2168" s="51">
        <v>757853.52</v>
      </c>
      <c r="E2168" s="51">
        <v>29208</v>
      </c>
      <c r="F2168" s="1">
        <v>44433</v>
      </c>
      <c r="G2168" s="1">
        <v>45143</v>
      </c>
      <c r="H2168" s="2" t="s">
        <v>602</v>
      </c>
      <c r="I2168" s="2" t="s">
        <v>29</v>
      </c>
      <c r="J2168">
        <f>Sheet1[[#This Row],[policy_end_date]]-Sheet1[[#This Row],[policy_start_date]]</f>
        <v>710</v>
      </c>
      <c r="K2168" s="5">
        <f>(Sheet1[[#This Row],[policy_end_date]]-Sheet1[[#This Row],[policy_start_date]])/365</f>
        <v>1.9452054794520548</v>
      </c>
      <c r="L2168" s="2" t="str">
        <f>IF(Sheet1[[#This Row],[coverage_amount]]&lt;300000,"Low",IF(Sheet1[[#This Row],[coverage_amount]]&lt;700000,"Medium","High"))</f>
        <v>High</v>
      </c>
      <c r="M2168" s="2" t="str">
        <f>IF(Sheet1[[#This Row],[annual_premium]]&lt;15000,"Low",IF(Sheet1[[#This Row],[annual_premium]]&lt;35000,"Medium","High"))</f>
        <v>Medium</v>
      </c>
      <c r="N2168" s="2">
        <f>YEAR(Sheet1[[#This Row],[policy_start_date]])</f>
        <v>2021</v>
      </c>
      <c r="O2168" s="2" t="str">
        <f>TEXT(Sheet1[[#This Row],[policy_start_date]],"mmm")</f>
        <v>Aug</v>
      </c>
      <c r="P2168" s="2" t="str">
        <f>"Q"&amp;ROUNDUP(MONTH(Sheet1[[#This Row],[policy_start_date]])/3,0)</f>
        <v>Q3</v>
      </c>
      <c r="Q2168" s="2">
        <f ca="1">DATEDIF(Sheet1[[#This Row],[policy_start_date]],TODAY(),"D")</f>
        <v>1799</v>
      </c>
      <c r="R2168" s="2">
        <f>YEAR(Sheet1[[#This Row],[policy_end_date]])</f>
        <v>2023</v>
      </c>
      <c r="S2168" s="2" t="str">
        <f>TEXT(Sheet1[[#This Row],[policy_end_date]],"mmm")</f>
        <v>Aug</v>
      </c>
      <c r="T2168" s="2" t="str">
        <f>IF(Sheet1[[#This Row],[status]]="Active","Active","Inactive")</f>
        <v>Inactive</v>
      </c>
      <c r="U2168" s="6">
        <f>Sheet1[[#This Row],[coverage_amount]]/Sheet1[[#This Row],[annual_premium]]</f>
        <v>25.946778964667214</v>
      </c>
    </row>
    <row r="2169" spans="1:21" x14ac:dyDescent="0.3">
      <c r="A2169" s="2" t="s">
        <v>3889</v>
      </c>
      <c r="B2169" s="2" t="s">
        <v>3117</v>
      </c>
      <c r="C2169" s="2" t="s">
        <v>27</v>
      </c>
      <c r="D2169" s="51">
        <v>149404.35999999999</v>
      </c>
      <c r="E2169" s="51">
        <v>10685.45</v>
      </c>
      <c r="F2169" s="1">
        <v>44752</v>
      </c>
      <c r="G2169" s="1">
        <v>45685</v>
      </c>
      <c r="H2169" s="2" t="s">
        <v>304</v>
      </c>
      <c r="I2169" s="2" t="s">
        <v>18</v>
      </c>
      <c r="J2169">
        <f>Sheet1[[#This Row],[policy_end_date]]-Sheet1[[#This Row],[policy_start_date]]</f>
        <v>933</v>
      </c>
      <c r="K2169" s="5">
        <f>(Sheet1[[#This Row],[policy_end_date]]-Sheet1[[#This Row],[policy_start_date]])/365</f>
        <v>2.5561643835616437</v>
      </c>
      <c r="L2169" s="2" t="str">
        <f>IF(Sheet1[[#This Row],[coverage_amount]]&lt;300000,"Low",IF(Sheet1[[#This Row],[coverage_amount]]&lt;700000,"Medium","High"))</f>
        <v>Low</v>
      </c>
      <c r="M2169" s="2" t="str">
        <f>IF(Sheet1[[#This Row],[annual_premium]]&lt;15000,"Low",IF(Sheet1[[#This Row],[annual_premium]]&lt;35000,"Medium","High"))</f>
        <v>Low</v>
      </c>
      <c r="N2169" s="2">
        <f>YEAR(Sheet1[[#This Row],[policy_start_date]])</f>
        <v>2022</v>
      </c>
      <c r="O2169" s="2" t="str">
        <f>TEXT(Sheet1[[#This Row],[policy_start_date]],"mmm")</f>
        <v>Jul</v>
      </c>
      <c r="P2169" s="2" t="str">
        <f>"Q"&amp;ROUNDUP(MONTH(Sheet1[[#This Row],[policy_start_date]])/3,0)</f>
        <v>Q3</v>
      </c>
      <c r="Q2169" s="2">
        <f ca="1">DATEDIF(Sheet1[[#This Row],[policy_start_date]],TODAY(),"D")</f>
        <v>1480</v>
      </c>
      <c r="R2169" s="2">
        <f>YEAR(Sheet1[[#This Row],[policy_end_date]])</f>
        <v>2025</v>
      </c>
      <c r="S2169" s="2" t="str">
        <f>TEXT(Sheet1[[#This Row],[policy_end_date]],"mmm")</f>
        <v>Jan</v>
      </c>
      <c r="T2169" s="2" t="str">
        <f>IF(Sheet1[[#This Row],[status]]="Active","Active","Inactive")</f>
        <v>Inactive</v>
      </c>
      <c r="U2169" s="6">
        <f>Sheet1[[#This Row],[coverage_amount]]/Sheet1[[#This Row],[annual_premium]]</f>
        <v>13.982037256269036</v>
      </c>
    </row>
    <row r="2170" spans="1:21" x14ac:dyDescent="0.3">
      <c r="A2170" s="2" t="s">
        <v>3890</v>
      </c>
      <c r="B2170" s="2" t="s">
        <v>3422</v>
      </c>
      <c r="C2170" s="2" t="s">
        <v>16</v>
      </c>
      <c r="D2170" s="51">
        <v>580503.49</v>
      </c>
      <c r="E2170" s="51">
        <v>44870.2</v>
      </c>
      <c r="F2170" s="1">
        <v>44998</v>
      </c>
      <c r="G2170" s="1">
        <v>45764</v>
      </c>
      <c r="H2170" s="2" t="s">
        <v>321</v>
      </c>
      <c r="I2170" s="2" t="s">
        <v>18</v>
      </c>
      <c r="J2170">
        <f>Sheet1[[#This Row],[policy_end_date]]-Sheet1[[#This Row],[policy_start_date]]</f>
        <v>766</v>
      </c>
      <c r="K2170" s="5">
        <f>(Sheet1[[#This Row],[policy_end_date]]-Sheet1[[#This Row],[policy_start_date]])/365</f>
        <v>2.0986301369863014</v>
      </c>
      <c r="L2170" s="2" t="str">
        <f>IF(Sheet1[[#This Row],[coverage_amount]]&lt;300000,"Low",IF(Sheet1[[#This Row],[coverage_amount]]&lt;700000,"Medium","High"))</f>
        <v>Medium</v>
      </c>
      <c r="M2170" s="2" t="str">
        <f>IF(Sheet1[[#This Row],[annual_premium]]&lt;15000,"Low",IF(Sheet1[[#This Row],[annual_premium]]&lt;35000,"Medium","High"))</f>
        <v>High</v>
      </c>
      <c r="N2170" s="2">
        <f>YEAR(Sheet1[[#This Row],[policy_start_date]])</f>
        <v>2023</v>
      </c>
      <c r="O2170" s="2" t="str">
        <f>TEXT(Sheet1[[#This Row],[policy_start_date]],"mmm")</f>
        <v>Mar</v>
      </c>
      <c r="P2170" s="2" t="str">
        <f>"Q"&amp;ROUNDUP(MONTH(Sheet1[[#This Row],[policy_start_date]])/3,0)</f>
        <v>Q1</v>
      </c>
      <c r="Q2170" s="2">
        <f ca="1">DATEDIF(Sheet1[[#This Row],[policy_start_date]],TODAY(),"D")</f>
        <v>1234</v>
      </c>
      <c r="R2170" s="2">
        <f>YEAR(Sheet1[[#This Row],[policy_end_date]])</f>
        <v>2025</v>
      </c>
      <c r="S2170" s="2" t="str">
        <f>TEXT(Sheet1[[#This Row],[policy_end_date]],"mmm")</f>
        <v>Apr</v>
      </c>
      <c r="T2170" s="2" t="str">
        <f>IF(Sheet1[[#This Row],[status]]="Active","Active","Inactive")</f>
        <v>Inactive</v>
      </c>
      <c r="U2170" s="6">
        <f>Sheet1[[#This Row],[coverage_amount]]/Sheet1[[#This Row],[annual_premium]]</f>
        <v>12.937394751973471</v>
      </c>
    </row>
    <row r="2171" spans="1:21" x14ac:dyDescent="0.3">
      <c r="A2171" s="2" t="s">
        <v>3891</v>
      </c>
      <c r="B2171" s="2" t="s">
        <v>3166</v>
      </c>
      <c r="C2171" s="2" t="s">
        <v>35</v>
      </c>
      <c r="D2171" s="51">
        <v>462489.02</v>
      </c>
      <c r="E2171" s="51">
        <v>47623.8</v>
      </c>
      <c r="F2171" s="1">
        <v>45154</v>
      </c>
      <c r="G2171" s="1">
        <v>45402</v>
      </c>
      <c r="H2171" s="2" t="s">
        <v>648</v>
      </c>
      <c r="I2171" s="2" t="s">
        <v>13</v>
      </c>
      <c r="J2171">
        <f>Sheet1[[#This Row],[policy_end_date]]-Sheet1[[#This Row],[policy_start_date]]</f>
        <v>248</v>
      </c>
      <c r="K2171" s="5">
        <f>(Sheet1[[#This Row],[policy_end_date]]-Sheet1[[#This Row],[policy_start_date]])/365</f>
        <v>0.67945205479452053</v>
      </c>
      <c r="L2171" s="2" t="str">
        <f>IF(Sheet1[[#This Row],[coverage_amount]]&lt;300000,"Low",IF(Sheet1[[#This Row],[coverage_amount]]&lt;700000,"Medium","High"))</f>
        <v>Medium</v>
      </c>
      <c r="M2171" s="2" t="str">
        <f>IF(Sheet1[[#This Row],[annual_premium]]&lt;15000,"Low",IF(Sheet1[[#This Row],[annual_premium]]&lt;35000,"Medium","High"))</f>
        <v>High</v>
      </c>
      <c r="N2171" s="2">
        <f>YEAR(Sheet1[[#This Row],[policy_start_date]])</f>
        <v>2023</v>
      </c>
      <c r="O2171" s="2" t="str">
        <f>TEXT(Sheet1[[#This Row],[policy_start_date]],"mmm")</f>
        <v>Aug</v>
      </c>
      <c r="P2171" s="2" t="str">
        <f>"Q"&amp;ROUNDUP(MONTH(Sheet1[[#This Row],[policy_start_date]])/3,0)</f>
        <v>Q3</v>
      </c>
      <c r="Q2171" s="2">
        <f ca="1">DATEDIF(Sheet1[[#This Row],[policy_start_date]],TODAY(),"D")</f>
        <v>1078</v>
      </c>
      <c r="R2171" s="2">
        <f>YEAR(Sheet1[[#This Row],[policy_end_date]])</f>
        <v>2024</v>
      </c>
      <c r="S2171" s="2" t="str">
        <f>TEXT(Sheet1[[#This Row],[policy_end_date]],"mmm")</f>
        <v>Apr</v>
      </c>
      <c r="T2171" s="2" t="str">
        <f>IF(Sheet1[[#This Row],[status]]="Active","Active","Inactive")</f>
        <v>Active</v>
      </c>
      <c r="U2171" s="6">
        <f>Sheet1[[#This Row],[coverage_amount]]/Sheet1[[#This Row],[annual_premium]]</f>
        <v>9.7113002322368231</v>
      </c>
    </row>
    <row r="2172" spans="1:21" x14ac:dyDescent="0.3">
      <c r="A2172" s="2" t="s">
        <v>3892</v>
      </c>
      <c r="B2172" s="2" t="s">
        <v>1796</v>
      </c>
      <c r="C2172" s="2" t="s">
        <v>39</v>
      </c>
      <c r="D2172" s="51">
        <v>354985.71</v>
      </c>
      <c r="E2172" s="51">
        <v>44006.37</v>
      </c>
      <c r="F2172" s="1">
        <v>44612</v>
      </c>
      <c r="G2172" s="1">
        <v>45703</v>
      </c>
      <c r="H2172" s="2" t="s">
        <v>2504</v>
      </c>
      <c r="I2172" s="2" t="s">
        <v>29</v>
      </c>
      <c r="J2172">
        <f>Sheet1[[#This Row],[policy_end_date]]-Sheet1[[#This Row],[policy_start_date]]</f>
        <v>1091</v>
      </c>
      <c r="K2172" s="5">
        <f>(Sheet1[[#This Row],[policy_end_date]]-Sheet1[[#This Row],[policy_start_date]])/365</f>
        <v>2.989041095890411</v>
      </c>
      <c r="L2172" s="2" t="str">
        <f>IF(Sheet1[[#This Row],[coverage_amount]]&lt;300000,"Low",IF(Sheet1[[#This Row],[coverage_amount]]&lt;700000,"Medium","High"))</f>
        <v>Medium</v>
      </c>
      <c r="M2172" s="2" t="str">
        <f>IF(Sheet1[[#This Row],[annual_premium]]&lt;15000,"Low",IF(Sheet1[[#This Row],[annual_premium]]&lt;35000,"Medium","High"))</f>
        <v>High</v>
      </c>
      <c r="N2172" s="2">
        <f>YEAR(Sheet1[[#This Row],[policy_start_date]])</f>
        <v>2022</v>
      </c>
      <c r="O2172" s="2" t="str">
        <f>TEXT(Sheet1[[#This Row],[policy_start_date]],"mmm")</f>
        <v>Feb</v>
      </c>
      <c r="P2172" s="2" t="str">
        <f>"Q"&amp;ROUNDUP(MONTH(Sheet1[[#This Row],[policy_start_date]])/3,0)</f>
        <v>Q1</v>
      </c>
      <c r="Q2172" s="2">
        <f ca="1">DATEDIF(Sheet1[[#This Row],[policy_start_date]],TODAY(),"D")</f>
        <v>1620</v>
      </c>
      <c r="R2172" s="2">
        <f>YEAR(Sheet1[[#This Row],[policy_end_date]])</f>
        <v>2025</v>
      </c>
      <c r="S2172" s="2" t="str">
        <f>TEXT(Sheet1[[#This Row],[policy_end_date]],"mmm")</f>
        <v>Feb</v>
      </c>
      <c r="T2172" s="2" t="str">
        <f>IF(Sheet1[[#This Row],[status]]="Active","Active","Inactive")</f>
        <v>Inactive</v>
      </c>
      <c r="U2172" s="6">
        <f>Sheet1[[#This Row],[coverage_amount]]/Sheet1[[#This Row],[annual_premium]]</f>
        <v>8.0666892088577171</v>
      </c>
    </row>
    <row r="2173" spans="1:21" x14ac:dyDescent="0.3">
      <c r="A2173" s="2" t="s">
        <v>3893</v>
      </c>
      <c r="B2173" s="2" t="s">
        <v>1490</v>
      </c>
      <c r="C2173" s="2" t="s">
        <v>35</v>
      </c>
      <c r="D2173" s="51">
        <v>599075.66</v>
      </c>
      <c r="E2173" s="51">
        <v>32947.15</v>
      </c>
      <c r="F2173" s="1">
        <v>44599</v>
      </c>
      <c r="G2173" s="1">
        <v>44926</v>
      </c>
      <c r="H2173" s="2" t="s">
        <v>1050</v>
      </c>
      <c r="I2173" s="2" t="s">
        <v>18</v>
      </c>
      <c r="J2173">
        <f>Sheet1[[#This Row],[policy_end_date]]-Sheet1[[#This Row],[policy_start_date]]</f>
        <v>327</v>
      </c>
      <c r="K2173" s="5">
        <f>(Sheet1[[#This Row],[policy_end_date]]-Sheet1[[#This Row],[policy_start_date]])/365</f>
        <v>0.89589041095890409</v>
      </c>
      <c r="L2173" s="2" t="str">
        <f>IF(Sheet1[[#This Row],[coverage_amount]]&lt;300000,"Low",IF(Sheet1[[#This Row],[coverage_amount]]&lt;700000,"Medium","High"))</f>
        <v>Medium</v>
      </c>
      <c r="M2173" s="2" t="str">
        <f>IF(Sheet1[[#This Row],[annual_premium]]&lt;15000,"Low",IF(Sheet1[[#This Row],[annual_premium]]&lt;35000,"Medium","High"))</f>
        <v>Medium</v>
      </c>
      <c r="N2173" s="2">
        <f>YEAR(Sheet1[[#This Row],[policy_start_date]])</f>
        <v>2022</v>
      </c>
      <c r="O2173" s="2" t="str">
        <f>TEXT(Sheet1[[#This Row],[policy_start_date]],"mmm")</f>
        <v>Feb</v>
      </c>
      <c r="P2173" s="2" t="str">
        <f>"Q"&amp;ROUNDUP(MONTH(Sheet1[[#This Row],[policy_start_date]])/3,0)</f>
        <v>Q1</v>
      </c>
      <c r="Q2173" s="2">
        <f ca="1">DATEDIF(Sheet1[[#This Row],[policy_start_date]],TODAY(),"D")</f>
        <v>1633</v>
      </c>
      <c r="R2173" s="2">
        <f>YEAR(Sheet1[[#This Row],[policy_end_date]])</f>
        <v>2022</v>
      </c>
      <c r="S2173" s="2" t="str">
        <f>TEXT(Sheet1[[#This Row],[policy_end_date]],"mmm")</f>
        <v>Dec</v>
      </c>
      <c r="T2173" s="2" t="str">
        <f>IF(Sheet1[[#This Row],[status]]="Active","Active","Inactive")</f>
        <v>Inactive</v>
      </c>
      <c r="U2173" s="6">
        <f>Sheet1[[#This Row],[coverage_amount]]/Sheet1[[#This Row],[annual_premium]]</f>
        <v>18.182928113660818</v>
      </c>
    </row>
    <row r="2174" spans="1:21" x14ac:dyDescent="0.3">
      <c r="A2174" s="2" t="s">
        <v>3894</v>
      </c>
      <c r="B2174" s="2" t="s">
        <v>3895</v>
      </c>
      <c r="C2174" s="2" t="s">
        <v>11</v>
      </c>
      <c r="D2174" s="51">
        <v>709746.73</v>
      </c>
      <c r="E2174" s="51">
        <v>3127.81</v>
      </c>
      <c r="F2174" s="1">
        <v>44889</v>
      </c>
      <c r="G2174" s="1">
        <v>45147</v>
      </c>
      <c r="H2174" s="2" t="s">
        <v>410</v>
      </c>
      <c r="I2174" s="2" t="s">
        <v>29</v>
      </c>
      <c r="J2174">
        <f>Sheet1[[#This Row],[policy_end_date]]-Sheet1[[#This Row],[policy_start_date]]</f>
        <v>258</v>
      </c>
      <c r="K2174" s="5">
        <f>(Sheet1[[#This Row],[policy_end_date]]-Sheet1[[#This Row],[policy_start_date]])/365</f>
        <v>0.70684931506849313</v>
      </c>
      <c r="L2174" s="2" t="str">
        <f>IF(Sheet1[[#This Row],[coverage_amount]]&lt;300000,"Low",IF(Sheet1[[#This Row],[coverage_amount]]&lt;700000,"Medium","High"))</f>
        <v>High</v>
      </c>
      <c r="M2174" s="2" t="str">
        <f>IF(Sheet1[[#This Row],[annual_premium]]&lt;15000,"Low",IF(Sheet1[[#This Row],[annual_premium]]&lt;35000,"Medium","High"))</f>
        <v>Low</v>
      </c>
      <c r="N2174" s="2">
        <f>YEAR(Sheet1[[#This Row],[policy_start_date]])</f>
        <v>2022</v>
      </c>
      <c r="O2174" s="2" t="str">
        <f>TEXT(Sheet1[[#This Row],[policy_start_date]],"mmm")</f>
        <v>Nov</v>
      </c>
      <c r="P2174" s="2" t="str">
        <f>"Q"&amp;ROUNDUP(MONTH(Sheet1[[#This Row],[policy_start_date]])/3,0)</f>
        <v>Q4</v>
      </c>
      <c r="Q2174" s="2">
        <f ca="1">DATEDIF(Sheet1[[#This Row],[policy_start_date]],TODAY(),"D")</f>
        <v>1343</v>
      </c>
      <c r="R2174" s="2">
        <f>YEAR(Sheet1[[#This Row],[policy_end_date]])</f>
        <v>2023</v>
      </c>
      <c r="S2174" s="2" t="str">
        <f>TEXT(Sheet1[[#This Row],[policy_end_date]],"mmm")</f>
        <v>Aug</v>
      </c>
      <c r="T2174" s="2" t="str">
        <f>IF(Sheet1[[#This Row],[status]]="Active","Active","Inactive")</f>
        <v>Inactive</v>
      </c>
      <c r="U2174" s="6">
        <f>Sheet1[[#This Row],[coverage_amount]]/Sheet1[[#This Row],[annual_premium]]</f>
        <v>226.91491171138912</v>
      </c>
    </row>
    <row r="2175" spans="1:21" x14ac:dyDescent="0.3">
      <c r="A2175" s="2" t="s">
        <v>3896</v>
      </c>
      <c r="B2175" s="2" t="s">
        <v>1954</v>
      </c>
      <c r="C2175" s="2" t="s">
        <v>27</v>
      </c>
      <c r="D2175" s="51">
        <v>827946.85</v>
      </c>
      <c r="E2175" s="51">
        <v>27371.4</v>
      </c>
      <c r="F2175" s="1">
        <v>45115</v>
      </c>
      <c r="G2175" s="1">
        <v>45321</v>
      </c>
      <c r="H2175" s="2" t="s">
        <v>1145</v>
      </c>
      <c r="I2175" s="2" t="s">
        <v>29</v>
      </c>
      <c r="J2175">
        <f>Sheet1[[#This Row],[policy_end_date]]-Sheet1[[#This Row],[policy_start_date]]</f>
        <v>206</v>
      </c>
      <c r="K2175" s="5">
        <f>(Sheet1[[#This Row],[policy_end_date]]-Sheet1[[#This Row],[policy_start_date]])/365</f>
        <v>0.56438356164383563</v>
      </c>
      <c r="L2175" s="2" t="str">
        <f>IF(Sheet1[[#This Row],[coverage_amount]]&lt;300000,"Low",IF(Sheet1[[#This Row],[coverage_amount]]&lt;700000,"Medium","High"))</f>
        <v>High</v>
      </c>
      <c r="M2175" s="2" t="str">
        <f>IF(Sheet1[[#This Row],[annual_premium]]&lt;15000,"Low",IF(Sheet1[[#This Row],[annual_premium]]&lt;35000,"Medium","High"))</f>
        <v>Medium</v>
      </c>
      <c r="N2175" s="2">
        <f>YEAR(Sheet1[[#This Row],[policy_start_date]])</f>
        <v>2023</v>
      </c>
      <c r="O2175" s="2" t="str">
        <f>TEXT(Sheet1[[#This Row],[policy_start_date]],"mmm")</f>
        <v>Jul</v>
      </c>
      <c r="P2175" s="2" t="str">
        <f>"Q"&amp;ROUNDUP(MONTH(Sheet1[[#This Row],[policy_start_date]])/3,0)</f>
        <v>Q3</v>
      </c>
      <c r="Q2175" s="2">
        <f ca="1">DATEDIF(Sheet1[[#This Row],[policy_start_date]],TODAY(),"D")</f>
        <v>1117</v>
      </c>
      <c r="R2175" s="2">
        <f>YEAR(Sheet1[[#This Row],[policy_end_date]])</f>
        <v>2024</v>
      </c>
      <c r="S2175" s="2" t="str">
        <f>TEXT(Sheet1[[#This Row],[policy_end_date]],"mmm")</f>
        <v>Jan</v>
      </c>
      <c r="T2175" s="2" t="str">
        <f>IF(Sheet1[[#This Row],[status]]="Active","Active","Inactive")</f>
        <v>Inactive</v>
      </c>
      <c r="U2175" s="6">
        <f>Sheet1[[#This Row],[coverage_amount]]/Sheet1[[#This Row],[annual_premium]]</f>
        <v>30.248611689573785</v>
      </c>
    </row>
    <row r="2176" spans="1:21" x14ac:dyDescent="0.3">
      <c r="A2176" s="2" t="s">
        <v>3897</v>
      </c>
      <c r="B2176" s="2" t="s">
        <v>524</v>
      </c>
      <c r="C2176" s="2" t="s">
        <v>27</v>
      </c>
      <c r="D2176" s="51">
        <v>328427.42</v>
      </c>
      <c r="E2176" s="51">
        <v>35224.769999999997</v>
      </c>
      <c r="F2176" s="1">
        <v>44969</v>
      </c>
      <c r="G2176" s="1">
        <v>45195</v>
      </c>
      <c r="H2176" s="2" t="s">
        <v>260</v>
      </c>
      <c r="I2176" s="2" t="s">
        <v>13</v>
      </c>
      <c r="J2176">
        <f>Sheet1[[#This Row],[policy_end_date]]-Sheet1[[#This Row],[policy_start_date]]</f>
        <v>226</v>
      </c>
      <c r="K2176" s="5">
        <f>(Sheet1[[#This Row],[policy_end_date]]-Sheet1[[#This Row],[policy_start_date]])/365</f>
        <v>0.61917808219178083</v>
      </c>
      <c r="L2176" s="2" t="str">
        <f>IF(Sheet1[[#This Row],[coverage_amount]]&lt;300000,"Low",IF(Sheet1[[#This Row],[coverage_amount]]&lt;700000,"Medium","High"))</f>
        <v>Medium</v>
      </c>
      <c r="M2176" s="2" t="str">
        <f>IF(Sheet1[[#This Row],[annual_premium]]&lt;15000,"Low",IF(Sheet1[[#This Row],[annual_premium]]&lt;35000,"Medium","High"))</f>
        <v>High</v>
      </c>
      <c r="N2176" s="2">
        <f>YEAR(Sheet1[[#This Row],[policy_start_date]])</f>
        <v>2023</v>
      </c>
      <c r="O2176" s="2" t="str">
        <f>TEXT(Sheet1[[#This Row],[policy_start_date]],"mmm")</f>
        <v>Feb</v>
      </c>
      <c r="P2176" s="2" t="str">
        <f>"Q"&amp;ROUNDUP(MONTH(Sheet1[[#This Row],[policy_start_date]])/3,0)</f>
        <v>Q1</v>
      </c>
      <c r="Q2176" s="2">
        <f ca="1">DATEDIF(Sheet1[[#This Row],[policy_start_date]],TODAY(),"D")</f>
        <v>1263</v>
      </c>
      <c r="R2176" s="2">
        <f>YEAR(Sheet1[[#This Row],[policy_end_date]])</f>
        <v>2023</v>
      </c>
      <c r="S2176" s="2" t="str">
        <f>TEXT(Sheet1[[#This Row],[policy_end_date]],"mmm")</f>
        <v>Sep</v>
      </c>
      <c r="T2176" s="2" t="str">
        <f>IF(Sheet1[[#This Row],[status]]="Active","Active","Inactive")</f>
        <v>Active</v>
      </c>
      <c r="U2176" s="6">
        <f>Sheet1[[#This Row],[coverage_amount]]/Sheet1[[#This Row],[annual_premium]]</f>
        <v>9.3237633631106753</v>
      </c>
    </row>
    <row r="2177" spans="1:21" x14ac:dyDescent="0.3">
      <c r="A2177" s="2" t="s">
        <v>3898</v>
      </c>
      <c r="B2177" s="2" t="s">
        <v>3899</v>
      </c>
      <c r="C2177" s="2" t="s">
        <v>35</v>
      </c>
      <c r="D2177" s="51">
        <v>493221.07</v>
      </c>
      <c r="E2177" s="51">
        <v>49730.59</v>
      </c>
      <c r="F2177" s="1">
        <v>45168</v>
      </c>
      <c r="G2177" s="1">
        <v>45335</v>
      </c>
      <c r="H2177" s="2" t="s">
        <v>581</v>
      </c>
      <c r="I2177" s="2" t="s">
        <v>13</v>
      </c>
      <c r="J2177">
        <f>Sheet1[[#This Row],[policy_end_date]]-Sheet1[[#This Row],[policy_start_date]]</f>
        <v>167</v>
      </c>
      <c r="K2177" s="5">
        <f>(Sheet1[[#This Row],[policy_end_date]]-Sheet1[[#This Row],[policy_start_date]])/365</f>
        <v>0.45753424657534247</v>
      </c>
      <c r="L2177" s="2" t="str">
        <f>IF(Sheet1[[#This Row],[coverage_amount]]&lt;300000,"Low",IF(Sheet1[[#This Row],[coverage_amount]]&lt;700000,"Medium","High"))</f>
        <v>Medium</v>
      </c>
      <c r="M2177" s="2" t="str">
        <f>IF(Sheet1[[#This Row],[annual_premium]]&lt;15000,"Low",IF(Sheet1[[#This Row],[annual_premium]]&lt;35000,"Medium","High"))</f>
        <v>High</v>
      </c>
      <c r="N2177" s="2">
        <f>YEAR(Sheet1[[#This Row],[policy_start_date]])</f>
        <v>2023</v>
      </c>
      <c r="O2177" s="2" t="str">
        <f>TEXT(Sheet1[[#This Row],[policy_start_date]],"mmm")</f>
        <v>Aug</v>
      </c>
      <c r="P2177" s="2" t="str">
        <f>"Q"&amp;ROUNDUP(MONTH(Sheet1[[#This Row],[policy_start_date]])/3,0)</f>
        <v>Q3</v>
      </c>
      <c r="Q2177" s="2">
        <f ca="1">DATEDIF(Sheet1[[#This Row],[policy_start_date]],TODAY(),"D")</f>
        <v>1064</v>
      </c>
      <c r="R2177" s="2">
        <f>YEAR(Sheet1[[#This Row],[policy_end_date]])</f>
        <v>2024</v>
      </c>
      <c r="S2177" s="2" t="str">
        <f>TEXT(Sheet1[[#This Row],[policy_end_date]],"mmm")</f>
        <v>Feb</v>
      </c>
      <c r="T2177" s="2" t="str">
        <f>IF(Sheet1[[#This Row],[status]]="Active","Active","Inactive")</f>
        <v>Active</v>
      </c>
      <c r="U2177" s="6">
        <f>Sheet1[[#This Row],[coverage_amount]]/Sheet1[[#This Row],[annual_premium]]</f>
        <v>9.9178608176577043</v>
      </c>
    </row>
    <row r="2178" spans="1:21" x14ac:dyDescent="0.3">
      <c r="A2178" s="2" t="s">
        <v>3900</v>
      </c>
      <c r="B2178" s="2" t="s">
        <v>2808</v>
      </c>
      <c r="C2178" s="2" t="s">
        <v>27</v>
      </c>
      <c r="D2178" s="51">
        <v>936609.78</v>
      </c>
      <c r="E2178" s="51">
        <v>10485.87</v>
      </c>
      <c r="F2178" s="1">
        <v>44760</v>
      </c>
      <c r="G2178" s="1">
        <v>45422</v>
      </c>
      <c r="H2178" s="2" t="s">
        <v>1449</v>
      </c>
      <c r="I2178" s="2" t="s">
        <v>29</v>
      </c>
      <c r="J2178">
        <f>Sheet1[[#This Row],[policy_end_date]]-Sheet1[[#This Row],[policy_start_date]]</f>
        <v>662</v>
      </c>
      <c r="K2178" s="5">
        <f>(Sheet1[[#This Row],[policy_end_date]]-Sheet1[[#This Row],[policy_start_date]])/365</f>
        <v>1.8136986301369864</v>
      </c>
      <c r="L2178" s="2" t="str">
        <f>IF(Sheet1[[#This Row],[coverage_amount]]&lt;300000,"Low",IF(Sheet1[[#This Row],[coverage_amount]]&lt;700000,"Medium","High"))</f>
        <v>High</v>
      </c>
      <c r="M2178" s="2" t="str">
        <f>IF(Sheet1[[#This Row],[annual_premium]]&lt;15000,"Low",IF(Sheet1[[#This Row],[annual_premium]]&lt;35000,"Medium","High"))</f>
        <v>Low</v>
      </c>
      <c r="N2178" s="2">
        <f>YEAR(Sheet1[[#This Row],[policy_start_date]])</f>
        <v>2022</v>
      </c>
      <c r="O2178" s="2" t="str">
        <f>TEXT(Sheet1[[#This Row],[policy_start_date]],"mmm")</f>
        <v>Jul</v>
      </c>
      <c r="P2178" s="2" t="str">
        <f>"Q"&amp;ROUNDUP(MONTH(Sheet1[[#This Row],[policy_start_date]])/3,0)</f>
        <v>Q3</v>
      </c>
      <c r="Q2178" s="2">
        <f ca="1">DATEDIF(Sheet1[[#This Row],[policy_start_date]],TODAY(),"D")</f>
        <v>1472</v>
      </c>
      <c r="R2178" s="2">
        <f>YEAR(Sheet1[[#This Row],[policy_end_date]])</f>
        <v>2024</v>
      </c>
      <c r="S2178" s="2" t="str">
        <f>TEXT(Sheet1[[#This Row],[policy_end_date]],"mmm")</f>
        <v>May</v>
      </c>
      <c r="T2178" s="2" t="str">
        <f>IF(Sheet1[[#This Row],[status]]="Active","Active","Inactive")</f>
        <v>Inactive</v>
      </c>
      <c r="U2178" s="6">
        <f>Sheet1[[#This Row],[coverage_amount]]/Sheet1[[#This Row],[annual_premium]]</f>
        <v>89.321132152124719</v>
      </c>
    </row>
    <row r="2179" spans="1:21" x14ac:dyDescent="0.3">
      <c r="A2179" s="2" t="s">
        <v>3901</v>
      </c>
      <c r="B2179" s="2" t="s">
        <v>3902</v>
      </c>
      <c r="C2179" s="2" t="s">
        <v>11</v>
      </c>
      <c r="D2179" s="51">
        <v>733349.17</v>
      </c>
      <c r="E2179" s="51">
        <v>21511.37</v>
      </c>
      <c r="F2179" s="1">
        <v>45029</v>
      </c>
      <c r="G2179" s="1">
        <v>45653</v>
      </c>
      <c r="H2179" s="2" t="s">
        <v>99</v>
      </c>
      <c r="I2179" s="2" t="s">
        <v>13</v>
      </c>
      <c r="J2179">
        <f>Sheet1[[#This Row],[policy_end_date]]-Sheet1[[#This Row],[policy_start_date]]</f>
        <v>624</v>
      </c>
      <c r="K2179" s="5">
        <f>(Sheet1[[#This Row],[policy_end_date]]-Sheet1[[#This Row],[policy_start_date]])/365</f>
        <v>1.7095890410958905</v>
      </c>
      <c r="L2179" s="2" t="str">
        <f>IF(Sheet1[[#This Row],[coverage_amount]]&lt;300000,"Low",IF(Sheet1[[#This Row],[coverage_amount]]&lt;700000,"Medium","High"))</f>
        <v>High</v>
      </c>
      <c r="M2179" s="2" t="str">
        <f>IF(Sheet1[[#This Row],[annual_premium]]&lt;15000,"Low",IF(Sheet1[[#This Row],[annual_premium]]&lt;35000,"Medium","High"))</f>
        <v>Medium</v>
      </c>
      <c r="N2179" s="2">
        <f>YEAR(Sheet1[[#This Row],[policy_start_date]])</f>
        <v>2023</v>
      </c>
      <c r="O2179" s="2" t="str">
        <f>TEXT(Sheet1[[#This Row],[policy_start_date]],"mmm")</f>
        <v>Apr</v>
      </c>
      <c r="P2179" s="2" t="str">
        <f>"Q"&amp;ROUNDUP(MONTH(Sheet1[[#This Row],[policy_start_date]])/3,0)</f>
        <v>Q2</v>
      </c>
      <c r="Q2179" s="2">
        <f ca="1">DATEDIF(Sheet1[[#This Row],[policy_start_date]],TODAY(),"D")</f>
        <v>1203</v>
      </c>
      <c r="R2179" s="2">
        <f>YEAR(Sheet1[[#This Row],[policy_end_date]])</f>
        <v>2024</v>
      </c>
      <c r="S2179" s="2" t="str">
        <f>TEXT(Sheet1[[#This Row],[policy_end_date]],"mmm")</f>
        <v>Dec</v>
      </c>
      <c r="T2179" s="2" t="str">
        <f>IF(Sheet1[[#This Row],[status]]="Active","Active","Inactive")</f>
        <v>Active</v>
      </c>
      <c r="U2179" s="6">
        <f>Sheet1[[#This Row],[coverage_amount]]/Sheet1[[#This Row],[annual_premium]]</f>
        <v>34.091235007347279</v>
      </c>
    </row>
    <row r="2180" spans="1:21" x14ac:dyDescent="0.3">
      <c r="A2180" s="2" t="s">
        <v>3903</v>
      </c>
      <c r="B2180" s="2" t="s">
        <v>3904</v>
      </c>
      <c r="C2180" s="2" t="s">
        <v>39</v>
      </c>
      <c r="D2180" s="51">
        <v>861445.72</v>
      </c>
      <c r="E2180" s="51">
        <v>41743.26</v>
      </c>
      <c r="F2180" s="1">
        <v>44929</v>
      </c>
      <c r="G2180" s="1">
        <v>45223</v>
      </c>
      <c r="H2180" s="2" t="s">
        <v>2118</v>
      </c>
      <c r="I2180" s="2" t="s">
        <v>13</v>
      </c>
      <c r="J2180">
        <f>Sheet1[[#This Row],[policy_end_date]]-Sheet1[[#This Row],[policy_start_date]]</f>
        <v>294</v>
      </c>
      <c r="K2180" s="5">
        <f>(Sheet1[[#This Row],[policy_end_date]]-Sheet1[[#This Row],[policy_start_date]])/365</f>
        <v>0.80547945205479454</v>
      </c>
      <c r="L2180" s="2" t="str">
        <f>IF(Sheet1[[#This Row],[coverage_amount]]&lt;300000,"Low",IF(Sheet1[[#This Row],[coverage_amount]]&lt;700000,"Medium","High"))</f>
        <v>High</v>
      </c>
      <c r="M2180" s="2" t="str">
        <f>IF(Sheet1[[#This Row],[annual_premium]]&lt;15000,"Low",IF(Sheet1[[#This Row],[annual_premium]]&lt;35000,"Medium","High"))</f>
        <v>High</v>
      </c>
      <c r="N2180" s="2">
        <f>YEAR(Sheet1[[#This Row],[policy_start_date]])</f>
        <v>2023</v>
      </c>
      <c r="O2180" s="2" t="str">
        <f>TEXT(Sheet1[[#This Row],[policy_start_date]],"mmm")</f>
        <v>Jan</v>
      </c>
      <c r="P2180" s="2" t="str">
        <f>"Q"&amp;ROUNDUP(MONTH(Sheet1[[#This Row],[policy_start_date]])/3,0)</f>
        <v>Q1</v>
      </c>
      <c r="Q2180" s="2">
        <f ca="1">DATEDIF(Sheet1[[#This Row],[policy_start_date]],TODAY(),"D")</f>
        <v>1303</v>
      </c>
      <c r="R2180" s="2">
        <f>YEAR(Sheet1[[#This Row],[policy_end_date]])</f>
        <v>2023</v>
      </c>
      <c r="S2180" s="2" t="str">
        <f>TEXT(Sheet1[[#This Row],[policy_end_date]],"mmm")</f>
        <v>Oct</v>
      </c>
      <c r="T2180" s="2" t="str">
        <f>IF(Sheet1[[#This Row],[status]]="Active","Active","Inactive")</f>
        <v>Active</v>
      </c>
      <c r="U2180" s="6">
        <f>Sheet1[[#This Row],[coverage_amount]]/Sheet1[[#This Row],[annual_premium]]</f>
        <v>20.636761958697043</v>
      </c>
    </row>
    <row r="2181" spans="1:21" x14ac:dyDescent="0.3">
      <c r="A2181" s="2" t="s">
        <v>3905</v>
      </c>
      <c r="B2181" s="2" t="s">
        <v>1994</v>
      </c>
      <c r="C2181" s="2" t="s">
        <v>35</v>
      </c>
      <c r="D2181" s="51">
        <v>942553.22</v>
      </c>
      <c r="E2181" s="51">
        <v>16020.08</v>
      </c>
      <c r="F2181" s="1">
        <v>44523</v>
      </c>
      <c r="G2181" s="1">
        <v>44559</v>
      </c>
      <c r="H2181" s="2" t="s">
        <v>49</v>
      </c>
      <c r="I2181" s="2" t="s">
        <v>13</v>
      </c>
      <c r="J2181">
        <f>Sheet1[[#This Row],[policy_end_date]]-Sheet1[[#This Row],[policy_start_date]]</f>
        <v>36</v>
      </c>
      <c r="K2181" s="5">
        <f>(Sheet1[[#This Row],[policy_end_date]]-Sheet1[[#This Row],[policy_start_date]])/365</f>
        <v>9.8630136986301367E-2</v>
      </c>
      <c r="L2181" s="2" t="str">
        <f>IF(Sheet1[[#This Row],[coverage_amount]]&lt;300000,"Low",IF(Sheet1[[#This Row],[coverage_amount]]&lt;700000,"Medium","High"))</f>
        <v>High</v>
      </c>
      <c r="M2181" s="2" t="str">
        <f>IF(Sheet1[[#This Row],[annual_premium]]&lt;15000,"Low",IF(Sheet1[[#This Row],[annual_premium]]&lt;35000,"Medium","High"))</f>
        <v>Medium</v>
      </c>
      <c r="N2181" s="2">
        <f>YEAR(Sheet1[[#This Row],[policy_start_date]])</f>
        <v>2021</v>
      </c>
      <c r="O2181" s="2" t="str">
        <f>TEXT(Sheet1[[#This Row],[policy_start_date]],"mmm")</f>
        <v>Nov</v>
      </c>
      <c r="P2181" s="2" t="str">
        <f>"Q"&amp;ROUNDUP(MONTH(Sheet1[[#This Row],[policy_start_date]])/3,0)</f>
        <v>Q4</v>
      </c>
      <c r="Q2181" s="2">
        <f ca="1">DATEDIF(Sheet1[[#This Row],[policy_start_date]],TODAY(),"D")</f>
        <v>1709</v>
      </c>
      <c r="R2181" s="2">
        <f>YEAR(Sheet1[[#This Row],[policy_end_date]])</f>
        <v>2021</v>
      </c>
      <c r="S2181" s="2" t="str">
        <f>TEXT(Sheet1[[#This Row],[policy_end_date]],"mmm")</f>
        <v>Dec</v>
      </c>
      <c r="T2181" s="2" t="str">
        <f>IF(Sheet1[[#This Row],[status]]="Active","Active","Inactive")</f>
        <v>Active</v>
      </c>
      <c r="U2181" s="6">
        <f>Sheet1[[#This Row],[coverage_amount]]/Sheet1[[#This Row],[annual_premium]]</f>
        <v>58.835737399563548</v>
      </c>
    </row>
    <row r="2182" spans="1:21" x14ac:dyDescent="0.3">
      <c r="A2182" s="2" t="s">
        <v>3906</v>
      </c>
      <c r="B2182" s="2" t="s">
        <v>487</v>
      </c>
      <c r="C2182" s="2" t="s">
        <v>16</v>
      </c>
      <c r="D2182" s="51">
        <v>125935.97</v>
      </c>
      <c r="E2182" s="51">
        <v>49414.19</v>
      </c>
      <c r="F2182" s="1">
        <v>44681</v>
      </c>
      <c r="G2182" s="1">
        <v>45644</v>
      </c>
      <c r="H2182" s="2" t="s">
        <v>614</v>
      </c>
      <c r="I2182" s="2" t="s">
        <v>29</v>
      </c>
      <c r="J2182">
        <f>Sheet1[[#This Row],[policy_end_date]]-Sheet1[[#This Row],[policy_start_date]]</f>
        <v>963</v>
      </c>
      <c r="K2182" s="5">
        <f>(Sheet1[[#This Row],[policy_end_date]]-Sheet1[[#This Row],[policy_start_date]])/365</f>
        <v>2.6383561643835618</v>
      </c>
      <c r="L2182" s="2" t="str">
        <f>IF(Sheet1[[#This Row],[coverage_amount]]&lt;300000,"Low",IF(Sheet1[[#This Row],[coverage_amount]]&lt;700000,"Medium","High"))</f>
        <v>Low</v>
      </c>
      <c r="M2182" s="2" t="str">
        <f>IF(Sheet1[[#This Row],[annual_premium]]&lt;15000,"Low",IF(Sheet1[[#This Row],[annual_premium]]&lt;35000,"Medium","High"))</f>
        <v>High</v>
      </c>
      <c r="N2182" s="2">
        <f>YEAR(Sheet1[[#This Row],[policy_start_date]])</f>
        <v>2022</v>
      </c>
      <c r="O2182" s="2" t="str">
        <f>TEXT(Sheet1[[#This Row],[policy_start_date]],"mmm")</f>
        <v>Apr</v>
      </c>
      <c r="P2182" s="2" t="str">
        <f>"Q"&amp;ROUNDUP(MONTH(Sheet1[[#This Row],[policy_start_date]])/3,0)</f>
        <v>Q2</v>
      </c>
      <c r="Q2182" s="2">
        <f ca="1">DATEDIF(Sheet1[[#This Row],[policy_start_date]],TODAY(),"D")</f>
        <v>1551</v>
      </c>
      <c r="R2182" s="2">
        <f>YEAR(Sheet1[[#This Row],[policy_end_date]])</f>
        <v>2024</v>
      </c>
      <c r="S2182" s="2" t="str">
        <f>TEXT(Sheet1[[#This Row],[policy_end_date]],"mmm")</f>
        <v>Dec</v>
      </c>
      <c r="T2182" s="2" t="str">
        <f>IF(Sheet1[[#This Row],[status]]="Active","Active","Inactive")</f>
        <v>Inactive</v>
      </c>
      <c r="U2182" s="6">
        <f>Sheet1[[#This Row],[coverage_amount]]/Sheet1[[#This Row],[annual_premium]]</f>
        <v>2.548579062006278</v>
      </c>
    </row>
    <row r="2183" spans="1:21" x14ac:dyDescent="0.3">
      <c r="A2183" s="2" t="s">
        <v>3907</v>
      </c>
      <c r="B2183" s="2" t="s">
        <v>3908</v>
      </c>
      <c r="C2183" s="2" t="s">
        <v>39</v>
      </c>
      <c r="D2183" s="51">
        <v>454153.14</v>
      </c>
      <c r="E2183" s="51">
        <v>15420.28</v>
      </c>
      <c r="F2183" s="1">
        <v>44445</v>
      </c>
      <c r="G2183" s="1">
        <v>45675</v>
      </c>
      <c r="H2183" s="2" t="s">
        <v>1428</v>
      </c>
      <c r="I2183" s="2" t="s">
        <v>29</v>
      </c>
      <c r="J2183">
        <f>Sheet1[[#This Row],[policy_end_date]]-Sheet1[[#This Row],[policy_start_date]]</f>
        <v>1230</v>
      </c>
      <c r="K2183" s="5">
        <f>(Sheet1[[#This Row],[policy_end_date]]-Sheet1[[#This Row],[policy_start_date]])/365</f>
        <v>3.3698630136986303</v>
      </c>
      <c r="L2183" s="2" t="str">
        <f>IF(Sheet1[[#This Row],[coverage_amount]]&lt;300000,"Low",IF(Sheet1[[#This Row],[coverage_amount]]&lt;700000,"Medium","High"))</f>
        <v>Medium</v>
      </c>
      <c r="M2183" s="2" t="str">
        <f>IF(Sheet1[[#This Row],[annual_premium]]&lt;15000,"Low",IF(Sheet1[[#This Row],[annual_premium]]&lt;35000,"Medium","High"))</f>
        <v>Medium</v>
      </c>
      <c r="N2183" s="2">
        <f>YEAR(Sheet1[[#This Row],[policy_start_date]])</f>
        <v>2021</v>
      </c>
      <c r="O2183" s="2" t="str">
        <f>TEXT(Sheet1[[#This Row],[policy_start_date]],"mmm")</f>
        <v>Sep</v>
      </c>
      <c r="P2183" s="2" t="str">
        <f>"Q"&amp;ROUNDUP(MONTH(Sheet1[[#This Row],[policy_start_date]])/3,0)</f>
        <v>Q3</v>
      </c>
      <c r="Q2183" s="2">
        <f ca="1">DATEDIF(Sheet1[[#This Row],[policy_start_date]],TODAY(),"D")</f>
        <v>1787</v>
      </c>
      <c r="R2183" s="2">
        <f>YEAR(Sheet1[[#This Row],[policy_end_date]])</f>
        <v>2025</v>
      </c>
      <c r="S2183" s="2" t="str">
        <f>TEXT(Sheet1[[#This Row],[policy_end_date]],"mmm")</f>
        <v>Jan</v>
      </c>
      <c r="T2183" s="2" t="str">
        <f>IF(Sheet1[[#This Row],[status]]="Active","Active","Inactive")</f>
        <v>Inactive</v>
      </c>
      <c r="U2183" s="6">
        <f>Sheet1[[#This Row],[coverage_amount]]/Sheet1[[#This Row],[annual_premium]]</f>
        <v>29.451679217238595</v>
      </c>
    </row>
    <row r="2184" spans="1:21" x14ac:dyDescent="0.3">
      <c r="A2184" s="2" t="s">
        <v>3909</v>
      </c>
      <c r="B2184" s="2" t="s">
        <v>3910</v>
      </c>
      <c r="C2184" s="2" t="s">
        <v>35</v>
      </c>
      <c r="D2184" s="51">
        <v>690135.39</v>
      </c>
      <c r="E2184" s="51">
        <v>10373.49</v>
      </c>
      <c r="F2184" s="1">
        <v>44814</v>
      </c>
      <c r="G2184" s="1">
        <v>45022</v>
      </c>
      <c r="H2184" s="2" t="s">
        <v>365</v>
      </c>
      <c r="I2184" s="2" t="s">
        <v>13</v>
      </c>
      <c r="J2184">
        <f>Sheet1[[#This Row],[policy_end_date]]-Sheet1[[#This Row],[policy_start_date]]</f>
        <v>208</v>
      </c>
      <c r="K2184" s="5">
        <f>(Sheet1[[#This Row],[policy_end_date]]-Sheet1[[#This Row],[policy_start_date]])/365</f>
        <v>0.56986301369863013</v>
      </c>
      <c r="L2184" s="2" t="str">
        <f>IF(Sheet1[[#This Row],[coverage_amount]]&lt;300000,"Low",IF(Sheet1[[#This Row],[coverage_amount]]&lt;700000,"Medium","High"))</f>
        <v>Medium</v>
      </c>
      <c r="M2184" s="2" t="str">
        <f>IF(Sheet1[[#This Row],[annual_premium]]&lt;15000,"Low",IF(Sheet1[[#This Row],[annual_premium]]&lt;35000,"Medium","High"))</f>
        <v>Low</v>
      </c>
      <c r="N2184" s="2">
        <f>YEAR(Sheet1[[#This Row],[policy_start_date]])</f>
        <v>2022</v>
      </c>
      <c r="O2184" s="2" t="str">
        <f>TEXT(Sheet1[[#This Row],[policy_start_date]],"mmm")</f>
        <v>Sep</v>
      </c>
      <c r="P2184" s="2" t="str">
        <f>"Q"&amp;ROUNDUP(MONTH(Sheet1[[#This Row],[policy_start_date]])/3,0)</f>
        <v>Q3</v>
      </c>
      <c r="Q2184" s="2">
        <f ca="1">DATEDIF(Sheet1[[#This Row],[policy_start_date]],TODAY(),"D")</f>
        <v>1418</v>
      </c>
      <c r="R2184" s="2">
        <f>YEAR(Sheet1[[#This Row],[policy_end_date]])</f>
        <v>2023</v>
      </c>
      <c r="S2184" s="2" t="str">
        <f>TEXT(Sheet1[[#This Row],[policy_end_date]],"mmm")</f>
        <v>Apr</v>
      </c>
      <c r="T2184" s="2" t="str">
        <f>IF(Sheet1[[#This Row],[status]]="Active","Active","Inactive")</f>
        <v>Active</v>
      </c>
      <c r="U2184" s="6">
        <f>Sheet1[[#This Row],[coverage_amount]]/Sheet1[[#This Row],[annual_premium]]</f>
        <v>66.528756474436278</v>
      </c>
    </row>
    <row r="2185" spans="1:21" x14ac:dyDescent="0.3">
      <c r="A2185" s="2" t="s">
        <v>3911</v>
      </c>
      <c r="B2185" s="2" t="s">
        <v>3912</v>
      </c>
      <c r="C2185" s="2" t="s">
        <v>11</v>
      </c>
      <c r="D2185" s="51">
        <v>311207.2</v>
      </c>
      <c r="E2185" s="51">
        <v>16892.400000000001</v>
      </c>
      <c r="F2185" s="1">
        <v>44816</v>
      </c>
      <c r="G2185" s="1">
        <v>45785</v>
      </c>
      <c r="H2185" s="2" t="s">
        <v>2304</v>
      </c>
      <c r="I2185" s="2" t="s">
        <v>18</v>
      </c>
      <c r="J2185">
        <f>Sheet1[[#This Row],[policy_end_date]]-Sheet1[[#This Row],[policy_start_date]]</f>
        <v>969</v>
      </c>
      <c r="K2185" s="5">
        <f>(Sheet1[[#This Row],[policy_end_date]]-Sheet1[[#This Row],[policy_start_date]])/365</f>
        <v>2.6547945205479451</v>
      </c>
      <c r="L2185" s="2" t="str">
        <f>IF(Sheet1[[#This Row],[coverage_amount]]&lt;300000,"Low",IF(Sheet1[[#This Row],[coverage_amount]]&lt;700000,"Medium","High"))</f>
        <v>Medium</v>
      </c>
      <c r="M2185" s="2" t="str">
        <f>IF(Sheet1[[#This Row],[annual_premium]]&lt;15000,"Low",IF(Sheet1[[#This Row],[annual_premium]]&lt;35000,"Medium","High"))</f>
        <v>Medium</v>
      </c>
      <c r="N2185" s="2">
        <f>YEAR(Sheet1[[#This Row],[policy_start_date]])</f>
        <v>2022</v>
      </c>
      <c r="O2185" s="2" t="str">
        <f>TEXT(Sheet1[[#This Row],[policy_start_date]],"mmm")</f>
        <v>Sep</v>
      </c>
      <c r="P2185" s="2" t="str">
        <f>"Q"&amp;ROUNDUP(MONTH(Sheet1[[#This Row],[policy_start_date]])/3,0)</f>
        <v>Q3</v>
      </c>
      <c r="Q2185" s="2">
        <f ca="1">DATEDIF(Sheet1[[#This Row],[policy_start_date]],TODAY(),"D")</f>
        <v>1416</v>
      </c>
      <c r="R2185" s="2">
        <f>YEAR(Sheet1[[#This Row],[policy_end_date]])</f>
        <v>2025</v>
      </c>
      <c r="S2185" s="2" t="str">
        <f>TEXT(Sheet1[[#This Row],[policy_end_date]],"mmm")</f>
        <v>May</v>
      </c>
      <c r="T2185" s="2" t="str">
        <f>IF(Sheet1[[#This Row],[status]]="Active","Active","Inactive")</f>
        <v>Inactive</v>
      </c>
      <c r="U2185" s="6">
        <f>Sheet1[[#This Row],[coverage_amount]]/Sheet1[[#This Row],[annual_premium]]</f>
        <v>18.422912078804668</v>
      </c>
    </row>
    <row r="2186" spans="1:21" x14ac:dyDescent="0.3">
      <c r="A2186" s="2" t="s">
        <v>3913</v>
      </c>
      <c r="B2186" s="2" t="s">
        <v>515</v>
      </c>
      <c r="C2186" s="2" t="s">
        <v>35</v>
      </c>
      <c r="D2186" s="51">
        <v>410598.19</v>
      </c>
      <c r="E2186" s="51">
        <v>48243.29</v>
      </c>
      <c r="F2186" s="1">
        <v>44924</v>
      </c>
      <c r="G2186" s="1">
        <v>45156</v>
      </c>
      <c r="H2186" s="2" t="s">
        <v>55</v>
      </c>
      <c r="I2186" s="2" t="s">
        <v>29</v>
      </c>
      <c r="J2186">
        <f>Sheet1[[#This Row],[policy_end_date]]-Sheet1[[#This Row],[policy_start_date]]</f>
        <v>232</v>
      </c>
      <c r="K2186" s="5">
        <f>(Sheet1[[#This Row],[policy_end_date]]-Sheet1[[#This Row],[policy_start_date]])/365</f>
        <v>0.63561643835616444</v>
      </c>
      <c r="L2186" s="2" t="str">
        <f>IF(Sheet1[[#This Row],[coverage_amount]]&lt;300000,"Low",IF(Sheet1[[#This Row],[coverage_amount]]&lt;700000,"Medium","High"))</f>
        <v>Medium</v>
      </c>
      <c r="M2186" s="2" t="str">
        <f>IF(Sheet1[[#This Row],[annual_premium]]&lt;15000,"Low",IF(Sheet1[[#This Row],[annual_premium]]&lt;35000,"Medium","High"))</f>
        <v>High</v>
      </c>
      <c r="N2186" s="2">
        <f>YEAR(Sheet1[[#This Row],[policy_start_date]])</f>
        <v>2022</v>
      </c>
      <c r="O2186" s="2" t="str">
        <f>TEXT(Sheet1[[#This Row],[policy_start_date]],"mmm")</f>
        <v>Dec</v>
      </c>
      <c r="P2186" s="2" t="str">
        <f>"Q"&amp;ROUNDUP(MONTH(Sheet1[[#This Row],[policy_start_date]])/3,0)</f>
        <v>Q4</v>
      </c>
      <c r="Q2186" s="2">
        <f ca="1">DATEDIF(Sheet1[[#This Row],[policy_start_date]],TODAY(),"D")</f>
        <v>1308</v>
      </c>
      <c r="R2186" s="2">
        <f>YEAR(Sheet1[[#This Row],[policy_end_date]])</f>
        <v>2023</v>
      </c>
      <c r="S2186" s="2" t="str">
        <f>TEXT(Sheet1[[#This Row],[policy_end_date]],"mmm")</f>
        <v>Aug</v>
      </c>
      <c r="T2186" s="2" t="str">
        <f>IF(Sheet1[[#This Row],[status]]="Active","Active","Inactive")</f>
        <v>Inactive</v>
      </c>
      <c r="U2186" s="6">
        <f>Sheet1[[#This Row],[coverage_amount]]/Sheet1[[#This Row],[annual_premium]]</f>
        <v>8.5109906476113046</v>
      </c>
    </row>
    <row r="2187" spans="1:21" x14ac:dyDescent="0.3">
      <c r="A2187" s="2" t="s">
        <v>3914</v>
      </c>
      <c r="B2187" s="2" t="s">
        <v>2515</v>
      </c>
      <c r="C2187" s="2" t="s">
        <v>27</v>
      </c>
      <c r="D2187" s="51">
        <v>833149.58</v>
      </c>
      <c r="E2187" s="51">
        <v>8448.09</v>
      </c>
      <c r="F2187" s="1">
        <v>45118</v>
      </c>
      <c r="G2187" s="1">
        <v>45150</v>
      </c>
      <c r="H2187" s="2" t="s">
        <v>1301</v>
      </c>
      <c r="I2187" s="2" t="s">
        <v>29</v>
      </c>
      <c r="J2187">
        <f>Sheet1[[#This Row],[policy_end_date]]-Sheet1[[#This Row],[policy_start_date]]</f>
        <v>32</v>
      </c>
      <c r="K2187" s="5">
        <f>(Sheet1[[#This Row],[policy_end_date]]-Sheet1[[#This Row],[policy_start_date]])/365</f>
        <v>8.7671232876712329E-2</v>
      </c>
      <c r="L2187" s="2" t="str">
        <f>IF(Sheet1[[#This Row],[coverage_amount]]&lt;300000,"Low",IF(Sheet1[[#This Row],[coverage_amount]]&lt;700000,"Medium","High"))</f>
        <v>High</v>
      </c>
      <c r="M2187" s="2" t="str">
        <f>IF(Sheet1[[#This Row],[annual_premium]]&lt;15000,"Low",IF(Sheet1[[#This Row],[annual_premium]]&lt;35000,"Medium","High"))</f>
        <v>Low</v>
      </c>
      <c r="N2187" s="2">
        <f>YEAR(Sheet1[[#This Row],[policy_start_date]])</f>
        <v>2023</v>
      </c>
      <c r="O2187" s="2" t="str">
        <f>TEXT(Sheet1[[#This Row],[policy_start_date]],"mmm")</f>
        <v>Jul</v>
      </c>
      <c r="P2187" s="2" t="str">
        <f>"Q"&amp;ROUNDUP(MONTH(Sheet1[[#This Row],[policy_start_date]])/3,0)</f>
        <v>Q3</v>
      </c>
      <c r="Q2187" s="2">
        <f ca="1">DATEDIF(Sheet1[[#This Row],[policy_start_date]],TODAY(),"D")</f>
        <v>1114</v>
      </c>
      <c r="R2187" s="2">
        <f>YEAR(Sheet1[[#This Row],[policy_end_date]])</f>
        <v>2023</v>
      </c>
      <c r="S2187" s="2" t="str">
        <f>TEXT(Sheet1[[#This Row],[policy_end_date]],"mmm")</f>
        <v>Aug</v>
      </c>
      <c r="T2187" s="2" t="str">
        <f>IF(Sheet1[[#This Row],[status]]="Active","Active","Inactive")</f>
        <v>Inactive</v>
      </c>
      <c r="U2187" s="6">
        <f>Sheet1[[#This Row],[coverage_amount]]/Sheet1[[#This Row],[annual_premium]]</f>
        <v>98.619875025005641</v>
      </c>
    </row>
    <row r="2188" spans="1:21" x14ac:dyDescent="0.3">
      <c r="A2188" s="2" t="s">
        <v>3915</v>
      </c>
      <c r="B2188" s="2" t="s">
        <v>2745</v>
      </c>
      <c r="C2188" s="2" t="s">
        <v>11</v>
      </c>
      <c r="D2188" s="51">
        <v>699677.92</v>
      </c>
      <c r="E2188" s="51">
        <v>25508.84</v>
      </c>
      <c r="F2188" s="1">
        <v>45379</v>
      </c>
      <c r="G2188" s="1">
        <v>45772</v>
      </c>
      <c r="H2188" s="2" t="s">
        <v>266</v>
      </c>
      <c r="I2188" s="2" t="s">
        <v>18</v>
      </c>
      <c r="J2188">
        <f>Sheet1[[#This Row],[policy_end_date]]-Sheet1[[#This Row],[policy_start_date]]</f>
        <v>393</v>
      </c>
      <c r="K2188" s="5">
        <f>(Sheet1[[#This Row],[policy_end_date]]-Sheet1[[#This Row],[policy_start_date]])/365</f>
        <v>1.0767123287671232</v>
      </c>
      <c r="L2188" s="2" t="str">
        <f>IF(Sheet1[[#This Row],[coverage_amount]]&lt;300000,"Low",IF(Sheet1[[#This Row],[coverage_amount]]&lt;700000,"Medium","High"))</f>
        <v>Medium</v>
      </c>
      <c r="M2188" s="2" t="str">
        <f>IF(Sheet1[[#This Row],[annual_premium]]&lt;15000,"Low",IF(Sheet1[[#This Row],[annual_premium]]&lt;35000,"Medium","High"))</f>
        <v>Medium</v>
      </c>
      <c r="N2188" s="2">
        <f>YEAR(Sheet1[[#This Row],[policy_start_date]])</f>
        <v>2024</v>
      </c>
      <c r="O2188" s="2" t="str">
        <f>TEXT(Sheet1[[#This Row],[policy_start_date]],"mmm")</f>
        <v>Mar</v>
      </c>
      <c r="P2188" s="2" t="str">
        <f>"Q"&amp;ROUNDUP(MONTH(Sheet1[[#This Row],[policy_start_date]])/3,0)</f>
        <v>Q1</v>
      </c>
      <c r="Q2188" s="2">
        <f ca="1">DATEDIF(Sheet1[[#This Row],[policy_start_date]],TODAY(),"D")</f>
        <v>853</v>
      </c>
      <c r="R2188" s="2">
        <f>YEAR(Sheet1[[#This Row],[policy_end_date]])</f>
        <v>2025</v>
      </c>
      <c r="S2188" s="2" t="str">
        <f>TEXT(Sheet1[[#This Row],[policy_end_date]],"mmm")</f>
        <v>Apr</v>
      </c>
      <c r="T2188" s="2" t="str">
        <f>IF(Sheet1[[#This Row],[status]]="Active","Active","Inactive")</f>
        <v>Inactive</v>
      </c>
      <c r="U2188" s="6">
        <f>Sheet1[[#This Row],[coverage_amount]]/Sheet1[[#This Row],[annual_premium]]</f>
        <v>27.428841138993384</v>
      </c>
    </row>
    <row r="2189" spans="1:21" x14ac:dyDescent="0.3">
      <c r="A2189" s="2" t="s">
        <v>3916</v>
      </c>
      <c r="B2189" s="2" t="s">
        <v>3917</v>
      </c>
      <c r="C2189" s="2" t="s">
        <v>16</v>
      </c>
      <c r="D2189" s="51">
        <v>957801.48</v>
      </c>
      <c r="E2189" s="51">
        <v>20933.8</v>
      </c>
      <c r="F2189" s="1">
        <v>45316</v>
      </c>
      <c r="G2189" s="1">
        <v>45363</v>
      </c>
      <c r="H2189" s="2" t="s">
        <v>1442</v>
      </c>
      <c r="I2189" s="2" t="s">
        <v>18</v>
      </c>
      <c r="J2189">
        <f>Sheet1[[#This Row],[policy_end_date]]-Sheet1[[#This Row],[policy_start_date]]</f>
        <v>47</v>
      </c>
      <c r="K2189" s="5">
        <f>(Sheet1[[#This Row],[policy_end_date]]-Sheet1[[#This Row],[policy_start_date]])/365</f>
        <v>0.12876712328767123</v>
      </c>
      <c r="L2189" s="2" t="str">
        <f>IF(Sheet1[[#This Row],[coverage_amount]]&lt;300000,"Low",IF(Sheet1[[#This Row],[coverage_amount]]&lt;700000,"Medium","High"))</f>
        <v>High</v>
      </c>
      <c r="M2189" s="2" t="str">
        <f>IF(Sheet1[[#This Row],[annual_premium]]&lt;15000,"Low",IF(Sheet1[[#This Row],[annual_premium]]&lt;35000,"Medium","High"))</f>
        <v>Medium</v>
      </c>
      <c r="N2189" s="2">
        <f>YEAR(Sheet1[[#This Row],[policy_start_date]])</f>
        <v>2024</v>
      </c>
      <c r="O2189" s="2" t="str">
        <f>TEXT(Sheet1[[#This Row],[policy_start_date]],"mmm")</f>
        <v>Jan</v>
      </c>
      <c r="P2189" s="2" t="str">
        <f>"Q"&amp;ROUNDUP(MONTH(Sheet1[[#This Row],[policy_start_date]])/3,0)</f>
        <v>Q1</v>
      </c>
      <c r="Q2189" s="2">
        <f ca="1">DATEDIF(Sheet1[[#This Row],[policy_start_date]],TODAY(),"D")</f>
        <v>916</v>
      </c>
      <c r="R2189" s="2">
        <f>YEAR(Sheet1[[#This Row],[policy_end_date]])</f>
        <v>2024</v>
      </c>
      <c r="S2189" s="2" t="str">
        <f>TEXT(Sheet1[[#This Row],[policy_end_date]],"mmm")</f>
        <v>Mar</v>
      </c>
      <c r="T2189" s="2" t="str">
        <f>IF(Sheet1[[#This Row],[status]]="Active","Active","Inactive")</f>
        <v>Inactive</v>
      </c>
      <c r="U2189" s="6">
        <f>Sheet1[[#This Row],[coverage_amount]]/Sheet1[[#This Row],[annual_premium]]</f>
        <v>45.75382778090934</v>
      </c>
    </row>
    <row r="2190" spans="1:21" x14ac:dyDescent="0.3">
      <c r="A2190" s="2" t="s">
        <v>3918</v>
      </c>
      <c r="B2190" s="2" t="s">
        <v>3919</v>
      </c>
      <c r="C2190" s="2" t="s">
        <v>39</v>
      </c>
      <c r="D2190" s="51">
        <v>577116.76</v>
      </c>
      <c r="E2190" s="51">
        <v>7988.09</v>
      </c>
      <c r="F2190" s="1">
        <v>44356</v>
      </c>
      <c r="G2190" s="1">
        <v>45578</v>
      </c>
      <c r="H2190" s="2" t="s">
        <v>1991</v>
      </c>
      <c r="I2190" s="2" t="s">
        <v>18</v>
      </c>
      <c r="J2190">
        <f>Sheet1[[#This Row],[policy_end_date]]-Sheet1[[#This Row],[policy_start_date]]</f>
        <v>1222</v>
      </c>
      <c r="K2190" s="5">
        <f>(Sheet1[[#This Row],[policy_end_date]]-Sheet1[[#This Row],[policy_start_date]])/365</f>
        <v>3.3479452054794518</v>
      </c>
      <c r="L2190" s="2" t="str">
        <f>IF(Sheet1[[#This Row],[coverage_amount]]&lt;300000,"Low",IF(Sheet1[[#This Row],[coverage_amount]]&lt;700000,"Medium","High"))</f>
        <v>Medium</v>
      </c>
      <c r="M2190" s="2" t="str">
        <f>IF(Sheet1[[#This Row],[annual_premium]]&lt;15000,"Low",IF(Sheet1[[#This Row],[annual_premium]]&lt;35000,"Medium","High"))</f>
        <v>Low</v>
      </c>
      <c r="N2190" s="2">
        <f>YEAR(Sheet1[[#This Row],[policy_start_date]])</f>
        <v>2021</v>
      </c>
      <c r="O2190" s="2" t="str">
        <f>TEXT(Sheet1[[#This Row],[policy_start_date]],"mmm")</f>
        <v>Jun</v>
      </c>
      <c r="P2190" s="2" t="str">
        <f>"Q"&amp;ROUNDUP(MONTH(Sheet1[[#This Row],[policy_start_date]])/3,0)</f>
        <v>Q2</v>
      </c>
      <c r="Q2190" s="2">
        <f ca="1">DATEDIF(Sheet1[[#This Row],[policy_start_date]],TODAY(),"D")</f>
        <v>1876</v>
      </c>
      <c r="R2190" s="2">
        <f>YEAR(Sheet1[[#This Row],[policy_end_date]])</f>
        <v>2024</v>
      </c>
      <c r="S2190" s="2" t="str">
        <f>TEXT(Sheet1[[#This Row],[policy_end_date]],"mmm")</f>
        <v>Oct</v>
      </c>
      <c r="T2190" s="2" t="str">
        <f>IF(Sheet1[[#This Row],[status]]="Active","Active","Inactive")</f>
        <v>Inactive</v>
      </c>
      <c r="U2190" s="6">
        <f>Sheet1[[#This Row],[coverage_amount]]/Sheet1[[#This Row],[annual_premium]]</f>
        <v>72.24715294895276</v>
      </c>
    </row>
    <row r="2191" spans="1:21" x14ac:dyDescent="0.3">
      <c r="A2191" s="2" t="s">
        <v>3920</v>
      </c>
      <c r="B2191" s="2" t="s">
        <v>3921</v>
      </c>
      <c r="C2191" s="2" t="s">
        <v>39</v>
      </c>
      <c r="D2191" s="51">
        <v>887433.86</v>
      </c>
      <c r="E2191" s="51">
        <v>27510.75</v>
      </c>
      <c r="F2191" s="1">
        <v>45069</v>
      </c>
      <c r="G2191" s="1">
        <v>45735</v>
      </c>
      <c r="H2191" s="2" t="s">
        <v>383</v>
      </c>
      <c r="I2191" s="2" t="s">
        <v>18</v>
      </c>
      <c r="J2191">
        <f>Sheet1[[#This Row],[policy_end_date]]-Sheet1[[#This Row],[policy_start_date]]</f>
        <v>666</v>
      </c>
      <c r="K2191" s="5">
        <f>(Sheet1[[#This Row],[policy_end_date]]-Sheet1[[#This Row],[policy_start_date]])/365</f>
        <v>1.8246575342465754</v>
      </c>
      <c r="L2191" s="2" t="str">
        <f>IF(Sheet1[[#This Row],[coverage_amount]]&lt;300000,"Low",IF(Sheet1[[#This Row],[coverage_amount]]&lt;700000,"Medium","High"))</f>
        <v>High</v>
      </c>
      <c r="M2191" s="2" t="str">
        <f>IF(Sheet1[[#This Row],[annual_premium]]&lt;15000,"Low",IF(Sheet1[[#This Row],[annual_premium]]&lt;35000,"Medium","High"))</f>
        <v>Medium</v>
      </c>
      <c r="N2191" s="2">
        <f>YEAR(Sheet1[[#This Row],[policy_start_date]])</f>
        <v>2023</v>
      </c>
      <c r="O2191" s="2" t="str">
        <f>TEXT(Sheet1[[#This Row],[policy_start_date]],"mmm")</f>
        <v>May</v>
      </c>
      <c r="P2191" s="2" t="str">
        <f>"Q"&amp;ROUNDUP(MONTH(Sheet1[[#This Row],[policy_start_date]])/3,0)</f>
        <v>Q2</v>
      </c>
      <c r="Q2191" s="2">
        <f ca="1">DATEDIF(Sheet1[[#This Row],[policy_start_date]],TODAY(),"D")</f>
        <v>1163</v>
      </c>
      <c r="R2191" s="2">
        <f>YEAR(Sheet1[[#This Row],[policy_end_date]])</f>
        <v>2025</v>
      </c>
      <c r="S2191" s="2" t="str">
        <f>TEXT(Sheet1[[#This Row],[policy_end_date]],"mmm")</f>
        <v>Mar</v>
      </c>
      <c r="T2191" s="2" t="str">
        <f>IF(Sheet1[[#This Row],[status]]="Active","Active","Inactive")</f>
        <v>Inactive</v>
      </c>
      <c r="U2191" s="6">
        <f>Sheet1[[#This Row],[coverage_amount]]/Sheet1[[#This Row],[annual_premium]]</f>
        <v>32.2577123488091</v>
      </c>
    </row>
    <row r="2192" spans="1:21" x14ac:dyDescent="0.3">
      <c r="A2192" s="2" t="s">
        <v>3922</v>
      </c>
      <c r="B2192" s="2" t="s">
        <v>479</v>
      </c>
      <c r="C2192" s="2" t="s">
        <v>39</v>
      </c>
      <c r="D2192" s="51">
        <v>489585.28</v>
      </c>
      <c r="E2192" s="51">
        <v>9257.49</v>
      </c>
      <c r="F2192" s="1">
        <v>44564</v>
      </c>
      <c r="G2192" s="1">
        <v>44863</v>
      </c>
      <c r="H2192" s="2" t="s">
        <v>943</v>
      </c>
      <c r="I2192" s="2" t="s">
        <v>29</v>
      </c>
      <c r="J2192">
        <f>Sheet1[[#This Row],[policy_end_date]]-Sheet1[[#This Row],[policy_start_date]]</f>
        <v>299</v>
      </c>
      <c r="K2192" s="5">
        <f>(Sheet1[[#This Row],[policy_end_date]]-Sheet1[[#This Row],[policy_start_date]])/365</f>
        <v>0.81917808219178079</v>
      </c>
      <c r="L2192" s="2" t="str">
        <f>IF(Sheet1[[#This Row],[coverage_amount]]&lt;300000,"Low",IF(Sheet1[[#This Row],[coverage_amount]]&lt;700000,"Medium","High"))</f>
        <v>Medium</v>
      </c>
      <c r="M2192" s="2" t="str">
        <f>IF(Sheet1[[#This Row],[annual_premium]]&lt;15000,"Low",IF(Sheet1[[#This Row],[annual_premium]]&lt;35000,"Medium","High"))</f>
        <v>Low</v>
      </c>
      <c r="N2192" s="2">
        <f>YEAR(Sheet1[[#This Row],[policy_start_date]])</f>
        <v>2022</v>
      </c>
      <c r="O2192" s="2" t="str">
        <f>TEXT(Sheet1[[#This Row],[policy_start_date]],"mmm")</f>
        <v>Jan</v>
      </c>
      <c r="P2192" s="2" t="str">
        <f>"Q"&amp;ROUNDUP(MONTH(Sheet1[[#This Row],[policy_start_date]])/3,0)</f>
        <v>Q1</v>
      </c>
      <c r="Q2192" s="2">
        <f ca="1">DATEDIF(Sheet1[[#This Row],[policy_start_date]],TODAY(),"D")</f>
        <v>1668</v>
      </c>
      <c r="R2192" s="2">
        <f>YEAR(Sheet1[[#This Row],[policy_end_date]])</f>
        <v>2022</v>
      </c>
      <c r="S2192" s="2" t="str">
        <f>TEXT(Sheet1[[#This Row],[policy_end_date]],"mmm")</f>
        <v>Oct</v>
      </c>
      <c r="T2192" s="2" t="str">
        <f>IF(Sheet1[[#This Row],[status]]="Active","Active","Inactive")</f>
        <v>Inactive</v>
      </c>
      <c r="U2192" s="6">
        <f>Sheet1[[#This Row],[coverage_amount]]/Sheet1[[#This Row],[annual_premium]]</f>
        <v>52.885315566098377</v>
      </c>
    </row>
    <row r="2193" spans="1:21" x14ac:dyDescent="0.3">
      <c r="A2193" s="2" t="s">
        <v>3923</v>
      </c>
      <c r="B2193" s="2" t="s">
        <v>1248</v>
      </c>
      <c r="C2193" s="2" t="s">
        <v>27</v>
      </c>
      <c r="D2193" s="51">
        <v>330688.78000000003</v>
      </c>
      <c r="E2193" s="51">
        <v>31566</v>
      </c>
      <c r="F2193" s="1">
        <v>44815</v>
      </c>
      <c r="G2193" s="1">
        <v>45477</v>
      </c>
      <c r="H2193" s="2" t="s">
        <v>617</v>
      </c>
      <c r="I2193" s="2" t="s">
        <v>13</v>
      </c>
      <c r="J2193">
        <f>Sheet1[[#This Row],[policy_end_date]]-Sheet1[[#This Row],[policy_start_date]]</f>
        <v>662</v>
      </c>
      <c r="K2193" s="5">
        <f>(Sheet1[[#This Row],[policy_end_date]]-Sheet1[[#This Row],[policy_start_date]])/365</f>
        <v>1.8136986301369864</v>
      </c>
      <c r="L2193" s="2" t="str">
        <f>IF(Sheet1[[#This Row],[coverage_amount]]&lt;300000,"Low",IF(Sheet1[[#This Row],[coverage_amount]]&lt;700000,"Medium","High"))</f>
        <v>Medium</v>
      </c>
      <c r="M2193" s="2" t="str">
        <f>IF(Sheet1[[#This Row],[annual_premium]]&lt;15000,"Low",IF(Sheet1[[#This Row],[annual_premium]]&lt;35000,"Medium","High"))</f>
        <v>Medium</v>
      </c>
      <c r="N2193" s="2">
        <f>YEAR(Sheet1[[#This Row],[policy_start_date]])</f>
        <v>2022</v>
      </c>
      <c r="O2193" s="2" t="str">
        <f>TEXT(Sheet1[[#This Row],[policy_start_date]],"mmm")</f>
        <v>Sep</v>
      </c>
      <c r="P2193" s="2" t="str">
        <f>"Q"&amp;ROUNDUP(MONTH(Sheet1[[#This Row],[policy_start_date]])/3,0)</f>
        <v>Q3</v>
      </c>
      <c r="Q2193" s="2">
        <f ca="1">DATEDIF(Sheet1[[#This Row],[policy_start_date]],TODAY(),"D")</f>
        <v>1417</v>
      </c>
      <c r="R2193" s="2">
        <f>YEAR(Sheet1[[#This Row],[policy_end_date]])</f>
        <v>2024</v>
      </c>
      <c r="S2193" s="2" t="str">
        <f>TEXT(Sheet1[[#This Row],[policy_end_date]],"mmm")</f>
        <v>Jul</v>
      </c>
      <c r="T2193" s="2" t="str">
        <f>IF(Sheet1[[#This Row],[status]]="Active","Active","Inactive")</f>
        <v>Active</v>
      </c>
      <c r="U2193" s="6">
        <f>Sheet1[[#This Row],[coverage_amount]]/Sheet1[[#This Row],[annual_premium]]</f>
        <v>10.476106570360516</v>
      </c>
    </row>
    <row r="2194" spans="1:21" x14ac:dyDescent="0.3">
      <c r="A2194" s="2" t="s">
        <v>3924</v>
      </c>
      <c r="B2194" s="2" t="s">
        <v>2024</v>
      </c>
      <c r="C2194" s="2" t="s">
        <v>39</v>
      </c>
      <c r="D2194" s="51">
        <v>403393.5</v>
      </c>
      <c r="E2194" s="51">
        <v>9130.84</v>
      </c>
      <c r="F2194" s="1">
        <v>44667</v>
      </c>
      <c r="G2194" s="1">
        <v>44908</v>
      </c>
      <c r="H2194" s="2" t="s">
        <v>105</v>
      </c>
      <c r="I2194" s="2" t="s">
        <v>13</v>
      </c>
      <c r="J2194">
        <f>Sheet1[[#This Row],[policy_end_date]]-Sheet1[[#This Row],[policy_start_date]]</f>
        <v>241</v>
      </c>
      <c r="K2194" s="5">
        <f>(Sheet1[[#This Row],[policy_end_date]]-Sheet1[[#This Row],[policy_start_date]])/365</f>
        <v>0.66027397260273968</v>
      </c>
      <c r="L2194" s="2" t="str">
        <f>IF(Sheet1[[#This Row],[coverage_amount]]&lt;300000,"Low",IF(Sheet1[[#This Row],[coverage_amount]]&lt;700000,"Medium","High"))</f>
        <v>Medium</v>
      </c>
      <c r="M2194" s="2" t="str">
        <f>IF(Sheet1[[#This Row],[annual_premium]]&lt;15000,"Low",IF(Sheet1[[#This Row],[annual_premium]]&lt;35000,"Medium","High"))</f>
        <v>Low</v>
      </c>
      <c r="N2194" s="2">
        <f>YEAR(Sheet1[[#This Row],[policy_start_date]])</f>
        <v>2022</v>
      </c>
      <c r="O2194" s="2" t="str">
        <f>TEXT(Sheet1[[#This Row],[policy_start_date]],"mmm")</f>
        <v>Apr</v>
      </c>
      <c r="P2194" s="2" t="str">
        <f>"Q"&amp;ROUNDUP(MONTH(Sheet1[[#This Row],[policy_start_date]])/3,0)</f>
        <v>Q2</v>
      </c>
      <c r="Q2194" s="2">
        <f ca="1">DATEDIF(Sheet1[[#This Row],[policy_start_date]],TODAY(),"D")</f>
        <v>1565</v>
      </c>
      <c r="R2194" s="2">
        <f>YEAR(Sheet1[[#This Row],[policy_end_date]])</f>
        <v>2022</v>
      </c>
      <c r="S2194" s="2" t="str">
        <f>TEXT(Sheet1[[#This Row],[policy_end_date]],"mmm")</f>
        <v>Dec</v>
      </c>
      <c r="T2194" s="2" t="str">
        <f>IF(Sheet1[[#This Row],[status]]="Active","Active","Inactive")</f>
        <v>Active</v>
      </c>
      <c r="U2194" s="6">
        <f>Sheet1[[#This Row],[coverage_amount]]/Sheet1[[#This Row],[annual_premium]]</f>
        <v>44.179232140744993</v>
      </c>
    </row>
    <row r="2195" spans="1:21" x14ac:dyDescent="0.3">
      <c r="A2195" s="2" t="s">
        <v>3925</v>
      </c>
      <c r="B2195" s="2" t="s">
        <v>838</v>
      </c>
      <c r="C2195" s="2" t="s">
        <v>35</v>
      </c>
      <c r="D2195" s="51">
        <v>117368.73</v>
      </c>
      <c r="E2195" s="51">
        <v>32130.65</v>
      </c>
      <c r="F2195" s="1">
        <v>44462</v>
      </c>
      <c r="G2195" s="1">
        <v>45015</v>
      </c>
      <c r="H2195" s="2" t="s">
        <v>957</v>
      </c>
      <c r="I2195" s="2" t="s">
        <v>13</v>
      </c>
      <c r="J2195">
        <f>Sheet1[[#This Row],[policy_end_date]]-Sheet1[[#This Row],[policy_start_date]]</f>
        <v>553</v>
      </c>
      <c r="K2195" s="5">
        <f>(Sheet1[[#This Row],[policy_end_date]]-Sheet1[[#This Row],[policy_start_date]])/365</f>
        <v>1.515068493150685</v>
      </c>
      <c r="L2195" s="2" t="str">
        <f>IF(Sheet1[[#This Row],[coverage_amount]]&lt;300000,"Low",IF(Sheet1[[#This Row],[coverage_amount]]&lt;700000,"Medium","High"))</f>
        <v>Low</v>
      </c>
      <c r="M2195" s="2" t="str">
        <f>IF(Sheet1[[#This Row],[annual_premium]]&lt;15000,"Low",IF(Sheet1[[#This Row],[annual_premium]]&lt;35000,"Medium","High"))</f>
        <v>Medium</v>
      </c>
      <c r="N2195" s="2">
        <f>YEAR(Sheet1[[#This Row],[policy_start_date]])</f>
        <v>2021</v>
      </c>
      <c r="O2195" s="2" t="str">
        <f>TEXT(Sheet1[[#This Row],[policy_start_date]],"mmm")</f>
        <v>Sep</v>
      </c>
      <c r="P2195" s="2" t="str">
        <f>"Q"&amp;ROUNDUP(MONTH(Sheet1[[#This Row],[policy_start_date]])/3,0)</f>
        <v>Q3</v>
      </c>
      <c r="Q2195" s="2">
        <f ca="1">DATEDIF(Sheet1[[#This Row],[policy_start_date]],TODAY(),"D")</f>
        <v>1770</v>
      </c>
      <c r="R2195" s="2">
        <f>YEAR(Sheet1[[#This Row],[policy_end_date]])</f>
        <v>2023</v>
      </c>
      <c r="S2195" s="2" t="str">
        <f>TEXT(Sheet1[[#This Row],[policy_end_date]],"mmm")</f>
        <v>Mar</v>
      </c>
      <c r="T2195" s="2" t="str">
        <f>IF(Sheet1[[#This Row],[status]]="Active","Active","Inactive")</f>
        <v>Active</v>
      </c>
      <c r="U2195" s="6">
        <f>Sheet1[[#This Row],[coverage_amount]]/Sheet1[[#This Row],[annual_premium]]</f>
        <v>3.6528588746259412</v>
      </c>
    </row>
    <row r="2196" spans="1:21" x14ac:dyDescent="0.3">
      <c r="A2196" s="2" t="s">
        <v>3926</v>
      </c>
      <c r="B2196" s="2" t="s">
        <v>3927</v>
      </c>
      <c r="C2196" s="2" t="s">
        <v>16</v>
      </c>
      <c r="D2196" s="51">
        <v>736622.7</v>
      </c>
      <c r="E2196" s="51">
        <v>6597.11</v>
      </c>
      <c r="F2196" s="1">
        <v>45047</v>
      </c>
      <c r="G2196" s="1">
        <v>45862</v>
      </c>
      <c r="H2196" s="2" t="s">
        <v>82</v>
      </c>
      <c r="I2196" s="2" t="s">
        <v>18</v>
      </c>
      <c r="J2196">
        <f>Sheet1[[#This Row],[policy_end_date]]-Sheet1[[#This Row],[policy_start_date]]</f>
        <v>815</v>
      </c>
      <c r="K2196" s="5">
        <f>(Sheet1[[#This Row],[policy_end_date]]-Sheet1[[#This Row],[policy_start_date]])/365</f>
        <v>2.2328767123287672</v>
      </c>
      <c r="L2196" s="2" t="str">
        <f>IF(Sheet1[[#This Row],[coverage_amount]]&lt;300000,"Low",IF(Sheet1[[#This Row],[coverage_amount]]&lt;700000,"Medium","High"))</f>
        <v>High</v>
      </c>
      <c r="M2196" s="2" t="str">
        <f>IF(Sheet1[[#This Row],[annual_premium]]&lt;15000,"Low",IF(Sheet1[[#This Row],[annual_premium]]&lt;35000,"Medium","High"))</f>
        <v>Low</v>
      </c>
      <c r="N2196" s="2">
        <f>YEAR(Sheet1[[#This Row],[policy_start_date]])</f>
        <v>2023</v>
      </c>
      <c r="O2196" s="2" t="str">
        <f>TEXT(Sheet1[[#This Row],[policy_start_date]],"mmm")</f>
        <v>May</v>
      </c>
      <c r="P2196" s="2" t="str">
        <f>"Q"&amp;ROUNDUP(MONTH(Sheet1[[#This Row],[policy_start_date]])/3,0)</f>
        <v>Q2</v>
      </c>
      <c r="Q2196" s="2">
        <f ca="1">DATEDIF(Sheet1[[#This Row],[policy_start_date]],TODAY(),"D")</f>
        <v>1185</v>
      </c>
      <c r="R2196" s="2">
        <f>YEAR(Sheet1[[#This Row],[policy_end_date]])</f>
        <v>2025</v>
      </c>
      <c r="S2196" s="2" t="str">
        <f>TEXT(Sheet1[[#This Row],[policy_end_date]],"mmm")</f>
        <v>Jul</v>
      </c>
      <c r="T2196" s="2" t="str">
        <f>IF(Sheet1[[#This Row],[status]]="Active","Active","Inactive")</f>
        <v>Inactive</v>
      </c>
      <c r="U2196" s="6">
        <f>Sheet1[[#This Row],[coverage_amount]]/Sheet1[[#This Row],[annual_premium]]</f>
        <v>111.65839284171402</v>
      </c>
    </row>
    <row r="2197" spans="1:21" x14ac:dyDescent="0.3">
      <c r="A2197" s="2" t="s">
        <v>3928</v>
      </c>
      <c r="B2197" s="2" t="s">
        <v>3929</v>
      </c>
      <c r="C2197" s="2" t="s">
        <v>39</v>
      </c>
      <c r="D2197" s="51">
        <v>246147.02</v>
      </c>
      <c r="E2197" s="51">
        <v>36767.21</v>
      </c>
      <c r="F2197" s="1">
        <v>45430</v>
      </c>
      <c r="G2197" s="1">
        <v>45601</v>
      </c>
      <c r="H2197" s="2" t="s">
        <v>335</v>
      </c>
      <c r="I2197" s="2" t="s">
        <v>18</v>
      </c>
      <c r="J2197">
        <f>Sheet1[[#This Row],[policy_end_date]]-Sheet1[[#This Row],[policy_start_date]]</f>
        <v>171</v>
      </c>
      <c r="K2197" s="5">
        <f>(Sheet1[[#This Row],[policy_end_date]]-Sheet1[[#This Row],[policy_start_date]])/365</f>
        <v>0.46849315068493153</v>
      </c>
      <c r="L2197" s="2" t="str">
        <f>IF(Sheet1[[#This Row],[coverage_amount]]&lt;300000,"Low",IF(Sheet1[[#This Row],[coverage_amount]]&lt;700000,"Medium","High"))</f>
        <v>Low</v>
      </c>
      <c r="M2197" s="2" t="str">
        <f>IF(Sheet1[[#This Row],[annual_premium]]&lt;15000,"Low",IF(Sheet1[[#This Row],[annual_premium]]&lt;35000,"Medium","High"))</f>
        <v>High</v>
      </c>
      <c r="N2197" s="2">
        <f>YEAR(Sheet1[[#This Row],[policy_start_date]])</f>
        <v>2024</v>
      </c>
      <c r="O2197" s="2" t="str">
        <f>TEXT(Sheet1[[#This Row],[policy_start_date]],"mmm")</f>
        <v>May</v>
      </c>
      <c r="P2197" s="2" t="str">
        <f>"Q"&amp;ROUNDUP(MONTH(Sheet1[[#This Row],[policy_start_date]])/3,0)</f>
        <v>Q2</v>
      </c>
      <c r="Q2197" s="2">
        <f ca="1">DATEDIF(Sheet1[[#This Row],[policy_start_date]],TODAY(),"D")</f>
        <v>802</v>
      </c>
      <c r="R2197" s="2">
        <f>YEAR(Sheet1[[#This Row],[policy_end_date]])</f>
        <v>2024</v>
      </c>
      <c r="S2197" s="2" t="str">
        <f>TEXT(Sheet1[[#This Row],[policy_end_date]],"mmm")</f>
        <v>Nov</v>
      </c>
      <c r="T2197" s="2" t="str">
        <f>IF(Sheet1[[#This Row],[status]]="Active","Active","Inactive")</f>
        <v>Inactive</v>
      </c>
      <c r="U2197" s="6">
        <f>Sheet1[[#This Row],[coverage_amount]]/Sheet1[[#This Row],[annual_premium]]</f>
        <v>6.6947429516680756</v>
      </c>
    </row>
    <row r="2198" spans="1:21" x14ac:dyDescent="0.3">
      <c r="A2198" s="2" t="s">
        <v>3930</v>
      </c>
      <c r="B2198" s="2" t="s">
        <v>3931</v>
      </c>
      <c r="C2198" s="2" t="s">
        <v>39</v>
      </c>
      <c r="D2198" s="51">
        <v>127043.97</v>
      </c>
      <c r="E2198" s="51">
        <v>4816.38</v>
      </c>
      <c r="F2198" s="1">
        <v>44356</v>
      </c>
      <c r="G2198" s="1">
        <v>45648</v>
      </c>
      <c r="H2198" s="2" t="s">
        <v>1991</v>
      </c>
      <c r="I2198" s="2" t="s">
        <v>29</v>
      </c>
      <c r="J2198">
        <f>Sheet1[[#This Row],[policy_end_date]]-Sheet1[[#This Row],[policy_start_date]]</f>
        <v>1292</v>
      </c>
      <c r="K2198" s="5">
        <f>(Sheet1[[#This Row],[policy_end_date]]-Sheet1[[#This Row],[policy_start_date]])/365</f>
        <v>3.5397260273972604</v>
      </c>
      <c r="L2198" s="2" t="str">
        <f>IF(Sheet1[[#This Row],[coverage_amount]]&lt;300000,"Low",IF(Sheet1[[#This Row],[coverage_amount]]&lt;700000,"Medium","High"))</f>
        <v>Low</v>
      </c>
      <c r="M2198" s="2" t="str">
        <f>IF(Sheet1[[#This Row],[annual_premium]]&lt;15000,"Low",IF(Sheet1[[#This Row],[annual_premium]]&lt;35000,"Medium","High"))</f>
        <v>Low</v>
      </c>
      <c r="N2198" s="2">
        <f>YEAR(Sheet1[[#This Row],[policy_start_date]])</f>
        <v>2021</v>
      </c>
      <c r="O2198" s="2" t="str">
        <f>TEXT(Sheet1[[#This Row],[policy_start_date]],"mmm")</f>
        <v>Jun</v>
      </c>
      <c r="P2198" s="2" t="str">
        <f>"Q"&amp;ROUNDUP(MONTH(Sheet1[[#This Row],[policy_start_date]])/3,0)</f>
        <v>Q2</v>
      </c>
      <c r="Q2198" s="2">
        <f ca="1">DATEDIF(Sheet1[[#This Row],[policy_start_date]],TODAY(),"D")</f>
        <v>1876</v>
      </c>
      <c r="R2198" s="2">
        <f>YEAR(Sheet1[[#This Row],[policy_end_date]])</f>
        <v>2024</v>
      </c>
      <c r="S2198" s="2" t="str">
        <f>TEXT(Sheet1[[#This Row],[policy_end_date]],"mmm")</f>
        <v>Dec</v>
      </c>
      <c r="T2198" s="2" t="str">
        <f>IF(Sheet1[[#This Row],[status]]="Active","Active","Inactive")</f>
        <v>Inactive</v>
      </c>
      <c r="U2198" s="6">
        <f>Sheet1[[#This Row],[coverage_amount]]/Sheet1[[#This Row],[annual_premium]]</f>
        <v>26.377480597461162</v>
      </c>
    </row>
    <row r="2199" spans="1:21" x14ac:dyDescent="0.3">
      <c r="A2199" s="2" t="s">
        <v>3932</v>
      </c>
      <c r="B2199" s="2" t="s">
        <v>1033</v>
      </c>
      <c r="C2199" s="2" t="s">
        <v>39</v>
      </c>
      <c r="D2199" s="51">
        <v>377599.39</v>
      </c>
      <c r="E2199" s="51">
        <v>16656.27</v>
      </c>
      <c r="F2199" s="1">
        <v>44236</v>
      </c>
      <c r="G2199" s="1">
        <v>45026</v>
      </c>
      <c r="H2199" s="2" t="s">
        <v>1197</v>
      </c>
      <c r="I2199" s="2" t="s">
        <v>29</v>
      </c>
      <c r="J2199">
        <f>Sheet1[[#This Row],[policy_end_date]]-Sheet1[[#This Row],[policy_start_date]]</f>
        <v>790</v>
      </c>
      <c r="K2199" s="5">
        <f>(Sheet1[[#This Row],[policy_end_date]]-Sheet1[[#This Row],[policy_start_date]])/365</f>
        <v>2.1643835616438358</v>
      </c>
      <c r="L2199" s="2" t="str">
        <f>IF(Sheet1[[#This Row],[coverage_amount]]&lt;300000,"Low",IF(Sheet1[[#This Row],[coverage_amount]]&lt;700000,"Medium","High"))</f>
        <v>Medium</v>
      </c>
      <c r="M2199" s="2" t="str">
        <f>IF(Sheet1[[#This Row],[annual_premium]]&lt;15000,"Low",IF(Sheet1[[#This Row],[annual_premium]]&lt;35000,"Medium","High"))</f>
        <v>Medium</v>
      </c>
      <c r="N2199" s="2">
        <f>YEAR(Sheet1[[#This Row],[policy_start_date]])</f>
        <v>2021</v>
      </c>
      <c r="O2199" s="2" t="str">
        <f>TEXT(Sheet1[[#This Row],[policy_start_date]],"mmm")</f>
        <v>Feb</v>
      </c>
      <c r="P2199" s="2" t="str">
        <f>"Q"&amp;ROUNDUP(MONTH(Sheet1[[#This Row],[policy_start_date]])/3,0)</f>
        <v>Q1</v>
      </c>
      <c r="Q2199" s="2">
        <f ca="1">DATEDIF(Sheet1[[#This Row],[policy_start_date]],TODAY(),"D")</f>
        <v>1996</v>
      </c>
      <c r="R2199" s="2">
        <f>YEAR(Sheet1[[#This Row],[policy_end_date]])</f>
        <v>2023</v>
      </c>
      <c r="S2199" s="2" t="str">
        <f>TEXT(Sheet1[[#This Row],[policy_end_date]],"mmm")</f>
        <v>Apr</v>
      </c>
      <c r="T2199" s="2" t="str">
        <f>IF(Sheet1[[#This Row],[status]]="Active","Active","Inactive")</f>
        <v>Inactive</v>
      </c>
      <c r="U2199" s="6">
        <f>Sheet1[[#This Row],[coverage_amount]]/Sheet1[[#This Row],[annual_premium]]</f>
        <v>22.670105011506177</v>
      </c>
    </row>
    <row r="2200" spans="1:21" x14ac:dyDescent="0.3">
      <c r="A2200" s="2" t="s">
        <v>3933</v>
      </c>
      <c r="B2200" s="2" t="s">
        <v>3404</v>
      </c>
      <c r="C2200" s="2" t="s">
        <v>11</v>
      </c>
      <c r="D2200" s="51">
        <v>423515.6</v>
      </c>
      <c r="E2200" s="51">
        <v>18192.87</v>
      </c>
      <c r="F2200" s="1">
        <v>45238</v>
      </c>
      <c r="G2200" s="1">
        <v>45595</v>
      </c>
      <c r="H2200" s="2" t="s">
        <v>1380</v>
      </c>
      <c r="I2200" s="2" t="s">
        <v>18</v>
      </c>
      <c r="J2200">
        <f>Sheet1[[#This Row],[policy_end_date]]-Sheet1[[#This Row],[policy_start_date]]</f>
        <v>357</v>
      </c>
      <c r="K2200" s="5">
        <f>(Sheet1[[#This Row],[policy_end_date]]-Sheet1[[#This Row],[policy_start_date]])/365</f>
        <v>0.9780821917808219</v>
      </c>
      <c r="L2200" s="2" t="str">
        <f>IF(Sheet1[[#This Row],[coverage_amount]]&lt;300000,"Low",IF(Sheet1[[#This Row],[coverage_amount]]&lt;700000,"Medium","High"))</f>
        <v>Medium</v>
      </c>
      <c r="M2200" s="2" t="str">
        <f>IF(Sheet1[[#This Row],[annual_premium]]&lt;15000,"Low",IF(Sheet1[[#This Row],[annual_premium]]&lt;35000,"Medium","High"))</f>
        <v>Medium</v>
      </c>
      <c r="N2200" s="2">
        <f>YEAR(Sheet1[[#This Row],[policy_start_date]])</f>
        <v>2023</v>
      </c>
      <c r="O2200" s="2" t="str">
        <f>TEXT(Sheet1[[#This Row],[policy_start_date]],"mmm")</f>
        <v>Nov</v>
      </c>
      <c r="P2200" s="2" t="str">
        <f>"Q"&amp;ROUNDUP(MONTH(Sheet1[[#This Row],[policy_start_date]])/3,0)</f>
        <v>Q4</v>
      </c>
      <c r="Q2200" s="2">
        <f ca="1">DATEDIF(Sheet1[[#This Row],[policy_start_date]],TODAY(),"D")</f>
        <v>994</v>
      </c>
      <c r="R2200" s="2">
        <f>YEAR(Sheet1[[#This Row],[policy_end_date]])</f>
        <v>2024</v>
      </c>
      <c r="S2200" s="2" t="str">
        <f>TEXT(Sheet1[[#This Row],[policy_end_date]],"mmm")</f>
        <v>Oct</v>
      </c>
      <c r="T2200" s="2" t="str">
        <f>IF(Sheet1[[#This Row],[status]]="Active","Active","Inactive")</f>
        <v>Inactive</v>
      </c>
      <c r="U2200" s="6">
        <f>Sheet1[[#This Row],[coverage_amount]]/Sheet1[[#This Row],[annual_premium]]</f>
        <v>23.279207733579145</v>
      </c>
    </row>
    <row r="2201" spans="1:21" x14ac:dyDescent="0.3">
      <c r="A2201" s="2" t="s">
        <v>3934</v>
      </c>
      <c r="B2201" s="2" t="s">
        <v>3935</v>
      </c>
      <c r="C2201" s="2" t="s">
        <v>35</v>
      </c>
      <c r="D2201" s="51">
        <v>914592.78</v>
      </c>
      <c r="E2201" s="51">
        <v>37344.769999999997</v>
      </c>
      <c r="F2201" s="1">
        <v>44730</v>
      </c>
      <c r="G2201" s="1">
        <v>44856</v>
      </c>
      <c r="H2201" s="2" t="s">
        <v>1669</v>
      </c>
      <c r="I2201" s="2" t="s">
        <v>13</v>
      </c>
      <c r="J2201">
        <f>Sheet1[[#This Row],[policy_end_date]]-Sheet1[[#This Row],[policy_start_date]]</f>
        <v>126</v>
      </c>
      <c r="K2201" s="5">
        <f>(Sheet1[[#This Row],[policy_end_date]]-Sheet1[[#This Row],[policy_start_date]])/365</f>
        <v>0.34520547945205482</v>
      </c>
      <c r="L2201" s="2" t="str">
        <f>IF(Sheet1[[#This Row],[coverage_amount]]&lt;300000,"Low",IF(Sheet1[[#This Row],[coverage_amount]]&lt;700000,"Medium","High"))</f>
        <v>High</v>
      </c>
      <c r="M2201" s="2" t="str">
        <f>IF(Sheet1[[#This Row],[annual_premium]]&lt;15000,"Low",IF(Sheet1[[#This Row],[annual_premium]]&lt;35000,"Medium","High"))</f>
        <v>High</v>
      </c>
      <c r="N2201" s="2">
        <f>YEAR(Sheet1[[#This Row],[policy_start_date]])</f>
        <v>2022</v>
      </c>
      <c r="O2201" s="2" t="str">
        <f>TEXT(Sheet1[[#This Row],[policy_start_date]],"mmm")</f>
        <v>Jun</v>
      </c>
      <c r="P2201" s="2" t="str">
        <f>"Q"&amp;ROUNDUP(MONTH(Sheet1[[#This Row],[policy_start_date]])/3,0)</f>
        <v>Q2</v>
      </c>
      <c r="Q2201" s="2">
        <f ca="1">DATEDIF(Sheet1[[#This Row],[policy_start_date]],TODAY(),"D")</f>
        <v>1502</v>
      </c>
      <c r="R2201" s="2">
        <f>YEAR(Sheet1[[#This Row],[policy_end_date]])</f>
        <v>2022</v>
      </c>
      <c r="S2201" s="2" t="str">
        <f>TEXT(Sheet1[[#This Row],[policy_end_date]],"mmm")</f>
        <v>Oct</v>
      </c>
      <c r="T2201" s="2" t="str">
        <f>IF(Sheet1[[#This Row],[status]]="Active","Active","Inactive")</f>
        <v>Active</v>
      </c>
      <c r="U2201" s="6">
        <f>Sheet1[[#This Row],[coverage_amount]]/Sheet1[[#This Row],[annual_premium]]</f>
        <v>24.490518484917704</v>
      </c>
    </row>
    <row r="2202" spans="1:21" x14ac:dyDescent="0.3">
      <c r="A2202" s="2" t="s">
        <v>3936</v>
      </c>
      <c r="B2202" s="2" t="s">
        <v>3937</v>
      </c>
      <c r="C2202" s="2" t="s">
        <v>27</v>
      </c>
      <c r="D2202" s="51">
        <v>989670.26</v>
      </c>
      <c r="E2202" s="51">
        <v>47696.92</v>
      </c>
      <c r="F2202" s="1">
        <v>44905</v>
      </c>
      <c r="G2202" s="1">
        <v>45655</v>
      </c>
      <c r="H2202" s="2" t="s">
        <v>36</v>
      </c>
      <c r="I2202" s="2" t="s">
        <v>13</v>
      </c>
      <c r="J2202">
        <f>Sheet1[[#This Row],[policy_end_date]]-Sheet1[[#This Row],[policy_start_date]]</f>
        <v>750</v>
      </c>
      <c r="K2202" s="5">
        <f>(Sheet1[[#This Row],[policy_end_date]]-Sheet1[[#This Row],[policy_start_date]])/365</f>
        <v>2.0547945205479454</v>
      </c>
      <c r="L2202" s="2" t="str">
        <f>IF(Sheet1[[#This Row],[coverage_amount]]&lt;300000,"Low",IF(Sheet1[[#This Row],[coverage_amount]]&lt;700000,"Medium","High"))</f>
        <v>High</v>
      </c>
      <c r="M2202" s="2" t="str">
        <f>IF(Sheet1[[#This Row],[annual_premium]]&lt;15000,"Low",IF(Sheet1[[#This Row],[annual_premium]]&lt;35000,"Medium","High"))</f>
        <v>High</v>
      </c>
      <c r="N2202" s="2">
        <f>YEAR(Sheet1[[#This Row],[policy_start_date]])</f>
        <v>2022</v>
      </c>
      <c r="O2202" s="2" t="str">
        <f>TEXT(Sheet1[[#This Row],[policy_start_date]],"mmm")</f>
        <v>Dec</v>
      </c>
      <c r="P2202" s="2" t="str">
        <f>"Q"&amp;ROUNDUP(MONTH(Sheet1[[#This Row],[policy_start_date]])/3,0)</f>
        <v>Q4</v>
      </c>
      <c r="Q2202" s="2">
        <f ca="1">DATEDIF(Sheet1[[#This Row],[policy_start_date]],TODAY(),"D")</f>
        <v>1327</v>
      </c>
      <c r="R2202" s="2">
        <f>YEAR(Sheet1[[#This Row],[policy_end_date]])</f>
        <v>2024</v>
      </c>
      <c r="S2202" s="2" t="str">
        <f>TEXT(Sheet1[[#This Row],[policy_end_date]],"mmm")</f>
        <v>Dec</v>
      </c>
      <c r="T2202" s="2" t="str">
        <f>IF(Sheet1[[#This Row],[status]]="Active","Active","Inactive")</f>
        <v>Active</v>
      </c>
      <c r="U2202" s="6">
        <f>Sheet1[[#This Row],[coverage_amount]]/Sheet1[[#This Row],[annual_premium]]</f>
        <v>20.749143969883171</v>
      </c>
    </row>
    <row r="2203" spans="1:21" x14ac:dyDescent="0.3">
      <c r="A2203" s="2" t="s">
        <v>3938</v>
      </c>
      <c r="B2203" s="2" t="s">
        <v>3939</v>
      </c>
      <c r="C2203" s="2" t="s">
        <v>35</v>
      </c>
      <c r="D2203" s="51">
        <v>789134.3</v>
      </c>
      <c r="E2203" s="51">
        <v>24760.7</v>
      </c>
      <c r="F2203" s="1">
        <v>45072</v>
      </c>
      <c r="G2203" s="1">
        <v>45672</v>
      </c>
      <c r="H2203" s="2" t="s">
        <v>348</v>
      </c>
      <c r="I2203" s="2" t="s">
        <v>13</v>
      </c>
      <c r="J2203">
        <f>Sheet1[[#This Row],[policy_end_date]]-Sheet1[[#This Row],[policy_start_date]]</f>
        <v>600</v>
      </c>
      <c r="K2203" s="5">
        <f>(Sheet1[[#This Row],[policy_end_date]]-Sheet1[[#This Row],[policy_start_date]])/365</f>
        <v>1.6438356164383561</v>
      </c>
      <c r="L2203" s="2" t="str">
        <f>IF(Sheet1[[#This Row],[coverage_amount]]&lt;300000,"Low",IF(Sheet1[[#This Row],[coverage_amount]]&lt;700000,"Medium","High"))</f>
        <v>High</v>
      </c>
      <c r="M2203" s="2" t="str">
        <f>IF(Sheet1[[#This Row],[annual_premium]]&lt;15000,"Low",IF(Sheet1[[#This Row],[annual_premium]]&lt;35000,"Medium","High"))</f>
        <v>Medium</v>
      </c>
      <c r="N2203" s="2">
        <f>YEAR(Sheet1[[#This Row],[policy_start_date]])</f>
        <v>2023</v>
      </c>
      <c r="O2203" s="2" t="str">
        <f>TEXT(Sheet1[[#This Row],[policy_start_date]],"mmm")</f>
        <v>May</v>
      </c>
      <c r="P2203" s="2" t="str">
        <f>"Q"&amp;ROUNDUP(MONTH(Sheet1[[#This Row],[policy_start_date]])/3,0)</f>
        <v>Q2</v>
      </c>
      <c r="Q2203" s="2">
        <f ca="1">DATEDIF(Sheet1[[#This Row],[policy_start_date]],TODAY(),"D")</f>
        <v>1160</v>
      </c>
      <c r="R2203" s="2">
        <f>YEAR(Sheet1[[#This Row],[policy_end_date]])</f>
        <v>2025</v>
      </c>
      <c r="S2203" s="2" t="str">
        <f>TEXT(Sheet1[[#This Row],[policy_end_date]],"mmm")</f>
        <v>Jan</v>
      </c>
      <c r="T2203" s="2" t="str">
        <f>IF(Sheet1[[#This Row],[status]]="Active","Active","Inactive")</f>
        <v>Active</v>
      </c>
      <c r="U2203" s="6">
        <f>Sheet1[[#This Row],[coverage_amount]]/Sheet1[[#This Row],[annual_premium]]</f>
        <v>31.870435811588525</v>
      </c>
    </row>
    <row r="2204" spans="1:21" x14ac:dyDescent="0.3">
      <c r="A2204" s="2" t="s">
        <v>3940</v>
      </c>
      <c r="B2204" s="2" t="s">
        <v>3941</v>
      </c>
      <c r="C2204" s="2" t="s">
        <v>39</v>
      </c>
      <c r="D2204" s="51">
        <v>983531.32</v>
      </c>
      <c r="E2204" s="51">
        <v>44931.03</v>
      </c>
      <c r="F2204" s="1">
        <v>44102</v>
      </c>
      <c r="G2204" s="1">
        <v>45518</v>
      </c>
      <c r="H2204" s="2" t="s">
        <v>341</v>
      </c>
      <c r="I2204" s="2" t="s">
        <v>29</v>
      </c>
      <c r="J2204">
        <f>Sheet1[[#This Row],[policy_end_date]]-Sheet1[[#This Row],[policy_start_date]]</f>
        <v>1416</v>
      </c>
      <c r="K2204" s="5">
        <f>(Sheet1[[#This Row],[policy_end_date]]-Sheet1[[#This Row],[policy_start_date]])/365</f>
        <v>3.8794520547945206</v>
      </c>
      <c r="L2204" s="2" t="str">
        <f>IF(Sheet1[[#This Row],[coverage_amount]]&lt;300000,"Low",IF(Sheet1[[#This Row],[coverage_amount]]&lt;700000,"Medium","High"))</f>
        <v>High</v>
      </c>
      <c r="M2204" s="2" t="str">
        <f>IF(Sheet1[[#This Row],[annual_premium]]&lt;15000,"Low",IF(Sheet1[[#This Row],[annual_premium]]&lt;35000,"Medium","High"))</f>
        <v>High</v>
      </c>
      <c r="N2204" s="2">
        <f>YEAR(Sheet1[[#This Row],[policy_start_date]])</f>
        <v>2020</v>
      </c>
      <c r="O2204" s="2" t="str">
        <f>TEXT(Sheet1[[#This Row],[policy_start_date]],"mmm")</f>
        <v>Sep</v>
      </c>
      <c r="P2204" s="2" t="str">
        <f>"Q"&amp;ROUNDUP(MONTH(Sheet1[[#This Row],[policy_start_date]])/3,0)</f>
        <v>Q3</v>
      </c>
      <c r="Q2204" s="2">
        <f ca="1">DATEDIF(Sheet1[[#This Row],[policy_start_date]],TODAY(),"D")</f>
        <v>2130</v>
      </c>
      <c r="R2204" s="2">
        <f>YEAR(Sheet1[[#This Row],[policy_end_date]])</f>
        <v>2024</v>
      </c>
      <c r="S2204" s="2" t="str">
        <f>TEXT(Sheet1[[#This Row],[policy_end_date]],"mmm")</f>
        <v>Aug</v>
      </c>
      <c r="T2204" s="2" t="str">
        <f>IF(Sheet1[[#This Row],[status]]="Active","Active","Inactive")</f>
        <v>Inactive</v>
      </c>
      <c r="U2204" s="6">
        <f>Sheet1[[#This Row],[coverage_amount]]/Sheet1[[#This Row],[annual_premium]]</f>
        <v>21.889801324385395</v>
      </c>
    </row>
    <row r="2205" spans="1:21" x14ac:dyDescent="0.3">
      <c r="A2205" s="2" t="s">
        <v>3942</v>
      </c>
      <c r="B2205" s="2" t="s">
        <v>3943</v>
      </c>
      <c r="C2205" s="2" t="s">
        <v>35</v>
      </c>
      <c r="D2205" s="51">
        <v>954092.77</v>
      </c>
      <c r="E2205" s="51">
        <v>31766.48</v>
      </c>
      <c r="F2205" s="1">
        <v>45464</v>
      </c>
      <c r="G2205" s="1">
        <v>45568</v>
      </c>
      <c r="H2205" s="2" t="s">
        <v>40</v>
      </c>
      <c r="I2205" s="2" t="s">
        <v>18</v>
      </c>
      <c r="J2205">
        <f>Sheet1[[#This Row],[policy_end_date]]-Sheet1[[#This Row],[policy_start_date]]</f>
        <v>104</v>
      </c>
      <c r="K2205" s="5">
        <f>(Sheet1[[#This Row],[policy_end_date]]-Sheet1[[#This Row],[policy_start_date]])/365</f>
        <v>0.28493150684931506</v>
      </c>
      <c r="L2205" s="2" t="str">
        <f>IF(Sheet1[[#This Row],[coverage_amount]]&lt;300000,"Low",IF(Sheet1[[#This Row],[coverage_amount]]&lt;700000,"Medium","High"))</f>
        <v>High</v>
      </c>
      <c r="M2205" s="2" t="str">
        <f>IF(Sheet1[[#This Row],[annual_premium]]&lt;15000,"Low",IF(Sheet1[[#This Row],[annual_premium]]&lt;35000,"Medium","High"))</f>
        <v>Medium</v>
      </c>
      <c r="N2205" s="2">
        <f>YEAR(Sheet1[[#This Row],[policy_start_date]])</f>
        <v>2024</v>
      </c>
      <c r="O2205" s="2" t="str">
        <f>TEXT(Sheet1[[#This Row],[policy_start_date]],"mmm")</f>
        <v>Jun</v>
      </c>
      <c r="P2205" s="2" t="str">
        <f>"Q"&amp;ROUNDUP(MONTH(Sheet1[[#This Row],[policy_start_date]])/3,0)</f>
        <v>Q2</v>
      </c>
      <c r="Q2205" s="2">
        <f ca="1">DATEDIF(Sheet1[[#This Row],[policy_start_date]],TODAY(),"D")</f>
        <v>768</v>
      </c>
      <c r="R2205" s="2">
        <f>YEAR(Sheet1[[#This Row],[policy_end_date]])</f>
        <v>2024</v>
      </c>
      <c r="S2205" s="2" t="str">
        <f>TEXT(Sheet1[[#This Row],[policy_end_date]],"mmm")</f>
        <v>Oct</v>
      </c>
      <c r="T2205" s="2" t="str">
        <f>IF(Sheet1[[#This Row],[status]]="Active","Active","Inactive")</f>
        <v>Inactive</v>
      </c>
      <c r="U2205" s="6">
        <f>Sheet1[[#This Row],[coverage_amount]]/Sheet1[[#This Row],[annual_premium]]</f>
        <v>30.034576383659758</v>
      </c>
    </row>
    <row r="2206" spans="1:21" x14ac:dyDescent="0.3">
      <c r="A2206" s="2" t="s">
        <v>3944</v>
      </c>
      <c r="B2206" s="2" t="s">
        <v>1542</v>
      </c>
      <c r="C2206" s="2" t="s">
        <v>16</v>
      </c>
      <c r="D2206" s="51">
        <v>397267.05</v>
      </c>
      <c r="E2206" s="51">
        <v>21497.71</v>
      </c>
      <c r="F2206" s="1">
        <v>45324</v>
      </c>
      <c r="G2206" s="1">
        <v>45580</v>
      </c>
      <c r="H2206" s="2" t="s">
        <v>640</v>
      </c>
      <c r="I2206" s="2" t="s">
        <v>13</v>
      </c>
      <c r="J2206">
        <f>Sheet1[[#This Row],[policy_end_date]]-Sheet1[[#This Row],[policy_start_date]]</f>
        <v>256</v>
      </c>
      <c r="K2206" s="5">
        <f>(Sheet1[[#This Row],[policy_end_date]]-Sheet1[[#This Row],[policy_start_date]])/365</f>
        <v>0.70136986301369864</v>
      </c>
      <c r="L2206" s="2" t="str">
        <f>IF(Sheet1[[#This Row],[coverage_amount]]&lt;300000,"Low",IF(Sheet1[[#This Row],[coverage_amount]]&lt;700000,"Medium","High"))</f>
        <v>Medium</v>
      </c>
      <c r="M2206" s="2" t="str">
        <f>IF(Sheet1[[#This Row],[annual_premium]]&lt;15000,"Low",IF(Sheet1[[#This Row],[annual_premium]]&lt;35000,"Medium","High"))</f>
        <v>Medium</v>
      </c>
      <c r="N2206" s="2">
        <f>YEAR(Sheet1[[#This Row],[policy_start_date]])</f>
        <v>2024</v>
      </c>
      <c r="O2206" s="2" t="str">
        <f>TEXT(Sheet1[[#This Row],[policy_start_date]],"mmm")</f>
        <v>Feb</v>
      </c>
      <c r="P2206" s="2" t="str">
        <f>"Q"&amp;ROUNDUP(MONTH(Sheet1[[#This Row],[policy_start_date]])/3,0)</f>
        <v>Q1</v>
      </c>
      <c r="Q2206" s="2">
        <f ca="1">DATEDIF(Sheet1[[#This Row],[policy_start_date]],TODAY(),"D")</f>
        <v>908</v>
      </c>
      <c r="R2206" s="2">
        <f>YEAR(Sheet1[[#This Row],[policy_end_date]])</f>
        <v>2024</v>
      </c>
      <c r="S2206" s="2" t="str">
        <f>TEXT(Sheet1[[#This Row],[policy_end_date]],"mmm")</f>
        <v>Oct</v>
      </c>
      <c r="T2206" s="2" t="str">
        <f>IF(Sheet1[[#This Row],[status]]="Active","Active","Inactive")</f>
        <v>Active</v>
      </c>
      <c r="U2206" s="6">
        <f>Sheet1[[#This Row],[coverage_amount]]/Sheet1[[#This Row],[annual_premium]]</f>
        <v>18.479505491515145</v>
      </c>
    </row>
    <row r="2207" spans="1:21" x14ac:dyDescent="0.3">
      <c r="A2207" s="2" t="s">
        <v>3945</v>
      </c>
      <c r="B2207" s="2" t="s">
        <v>2788</v>
      </c>
      <c r="C2207" s="2" t="s">
        <v>11</v>
      </c>
      <c r="D2207" s="51">
        <v>538245.88</v>
      </c>
      <c r="E2207" s="51">
        <v>13312.57</v>
      </c>
      <c r="F2207" s="1">
        <v>44963</v>
      </c>
      <c r="G2207" s="1">
        <v>45145</v>
      </c>
      <c r="H2207" s="2" t="s">
        <v>581</v>
      </c>
      <c r="I2207" s="2" t="s">
        <v>18</v>
      </c>
      <c r="J2207">
        <f>Sheet1[[#This Row],[policy_end_date]]-Sheet1[[#This Row],[policy_start_date]]</f>
        <v>182</v>
      </c>
      <c r="K2207" s="5">
        <f>(Sheet1[[#This Row],[policy_end_date]]-Sheet1[[#This Row],[policy_start_date]])/365</f>
        <v>0.49863013698630138</v>
      </c>
      <c r="L2207" s="2" t="str">
        <f>IF(Sheet1[[#This Row],[coverage_amount]]&lt;300000,"Low",IF(Sheet1[[#This Row],[coverage_amount]]&lt;700000,"Medium","High"))</f>
        <v>Medium</v>
      </c>
      <c r="M2207" s="2" t="str">
        <f>IF(Sheet1[[#This Row],[annual_premium]]&lt;15000,"Low",IF(Sheet1[[#This Row],[annual_premium]]&lt;35000,"Medium","High"))</f>
        <v>Low</v>
      </c>
      <c r="N2207" s="2">
        <f>YEAR(Sheet1[[#This Row],[policy_start_date]])</f>
        <v>2023</v>
      </c>
      <c r="O2207" s="2" t="str">
        <f>TEXT(Sheet1[[#This Row],[policy_start_date]],"mmm")</f>
        <v>Feb</v>
      </c>
      <c r="P2207" s="2" t="str">
        <f>"Q"&amp;ROUNDUP(MONTH(Sheet1[[#This Row],[policy_start_date]])/3,0)</f>
        <v>Q1</v>
      </c>
      <c r="Q2207" s="2">
        <f ca="1">DATEDIF(Sheet1[[#This Row],[policy_start_date]],TODAY(),"D")</f>
        <v>1269</v>
      </c>
      <c r="R2207" s="2">
        <f>YEAR(Sheet1[[#This Row],[policy_end_date]])</f>
        <v>2023</v>
      </c>
      <c r="S2207" s="2" t="str">
        <f>TEXT(Sheet1[[#This Row],[policy_end_date]],"mmm")</f>
        <v>Aug</v>
      </c>
      <c r="T2207" s="2" t="str">
        <f>IF(Sheet1[[#This Row],[status]]="Active","Active","Inactive")</f>
        <v>Inactive</v>
      </c>
      <c r="U2207" s="6">
        <f>Sheet1[[#This Row],[coverage_amount]]/Sheet1[[#This Row],[annual_premium]]</f>
        <v>40.431402802013437</v>
      </c>
    </row>
    <row r="2208" spans="1:21" x14ac:dyDescent="0.3">
      <c r="A2208" s="2" t="s">
        <v>3946</v>
      </c>
      <c r="B2208" s="2" t="s">
        <v>838</v>
      </c>
      <c r="C2208" s="2" t="s">
        <v>11</v>
      </c>
      <c r="D2208" s="51">
        <v>999892.9</v>
      </c>
      <c r="E2208" s="51">
        <v>3013.88</v>
      </c>
      <c r="F2208" s="1">
        <v>44323</v>
      </c>
      <c r="G2208" s="1">
        <v>44686</v>
      </c>
      <c r="H2208" s="2" t="s">
        <v>182</v>
      </c>
      <c r="I2208" s="2" t="s">
        <v>29</v>
      </c>
      <c r="J2208">
        <f>Sheet1[[#This Row],[policy_end_date]]-Sheet1[[#This Row],[policy_start_date]]</f>
        <v>363</v>
      </c>
      <c r="K2208" s="5">
        <f>(Sheet1[[#This Row],[policy_end_date]]-Sheet1[[#This Row],[policy_start_date]])/365</f>
        <v>0.9945205479452055</v>
      </c>
      <c r="L2208" s="2" t="str">
        <f>IF(Sheet1[[#This Row],[coverage_amount]]&lt;300000,"Low",IF(Sheet1[[#This Row],[coverage_amount]]&lt;700000,"Medium","High"))</f>
        <v>High</v>
      </c>
      <c r="M2208" s="2" t="str">
        <f>IF(Sheet1[[#This Row],[annual_premium]]&lt;15000,"Low",IF(Sheet1[[#This Row],[annual_premium]]&lt;35000,"Medium","High"))</f>
        <v>Low</v>
      </c>
      <c r="N2208" s="2">
        <f>YEAR(Sheet1[[#This Row],[policy_start_date]])</f>
        <v>2021</v>
      </c>
      <c r="O2208" s="2" t="str">
        <f>TEXT(Sheet1[[#This Row],[policy_start_date]],"mmm")</f>
        <v>May</v>
      </c>
      <c r="P2208" s="2" t="str">
        <f>"Q"&amp;ROUNDUP(MONTH(Sheet1[[#This Row],[policy_start_date]])/3,0)</f>
        <v>Q2</v>
      </c>
      <c r="Q2208" s="2">
        <f ca="1">DATEDIF(Sheet1[[#This Row],[policy_start_date]],TODAY(),"D")</f>
        <v>1909</v>
      </c>
      <c r="R2208" s="2">
        <f>YEAR(Sheet1[[#This Row],[policy_end_date]])</f>
        <v>2022</v>
      </c>
      <c r="S2208" s="2" t="str">
        <f>TEXT(Sheet1[[#This Row],[policy_end_date]],"mmm")</f>
        <v>May</v>
      </c>
      <c r="T2208" s="2" t="str">
        <f>IF(Sheet1[[#This Row],[status]]="Active","Active","Inactive")</f>
        <v>Inactive</v>
      </c>
      <c r="U2208" s="6">
        <f>Sheet1[[#This Row],[coverage_amount]]/Sheet1[[#This Row],[annual_premium]]</f>
        <v>331.76267800974159</v>
      </c>
    </row>
    <row r="2209" spans="1:21" x14ac:dyDescent="0.3">
      <c r="A2209" s="2" t="s">
        <v>3947</v>
      </c>
      <c r="B2209" s="2" t="s">
        <v>3948</v>
      </c>
      <c r="C2209" s="2" t="s">
        <v>35</v>
      </c>
      <c r="D2209" s="51">
        <v>803202.2</v>
      </c>
      <c r="E2209" s="51">
        <v>43661.66</v>
      </c>
      <c r="F2209" s="1">
        <v>45256</v>
      </c>
      <c r="G2209" s="1">
        <v>45515</v>
      </c>
      <c r="H2209" s="2" t="s">
        <v>973</v>
      </c>
      <c r="I2209" s="2" t="s">
        <v>13</v>
      </c>
      <c r="J2209">
        <f>Sheet1[[#This Row],[policy_end_date]]-Sheet1[[#This Row],[policy_start_date]]</f>
        <v>259</v>
      </c>
      <c r="K2209" s="5">
        <f>(Sheet1[[#This Row],[policy_end_date]]-Sheet1[[#This Row],[policy_start_date]])/365</f>
        <v>0.70958904109589038</v>
      </c>
      <c r="L2209" s="2" t="str">
        <f>IF(Sheet1[[#This Row],[coverage_amount]]&lt;300000,"Low",IF(Sheet1[[#This Row],[coverage_amount]]&lt;700000,"Medium","High"))</f>
        <v>High</v>
      </c>
      <c r="M2209" s="2" t="str">
        <f>IF(Sheet1[[#This Row],[annual_premium]]&lt;15000,"Low",IF(Sheet1[[#This Row],[annual_premium]]&lt;35000,"Medium","High"))</f>
        <v>High</v>
      </c>
      <c r="N2209" s="2">
        <f>YEAR(Sheet1[[#This Row],[policy_start_date]])</f>
        <v>2023</v>
      </c>
      <c r="O2209" s="2" t="str">
        <f>TEXT(Sheet1[[#This Row],[policy_start_date]],"mmm")</f>
        <v>Nov</v>
      </c>
      <c r="P2209" s="2" t="str">
        <f>"Q"&amp;ROUNDUP(MONTH(Sheet1[[#This Row],[policy_start_date]])/3,0)</f>
        <v>Q4</v>
      </c>
      <c r="Q2209" s="2">
        <f ca="1">DATEDIF(Sheet1[[#This Row],[policy_start_date]],TODAY(),"D")</f>
        <v>976</v>
      </c>
      <c r="R2209" s="2">
        <f>YEAR(Sheet1[[#This Row],[policy_end_date]])</f>
        <v>2024</v>
      </c>
      <c r="S2209" s="2" t="str">
        <f>TEXT(Sheet1[[#This Row],[policy_end_date]],"mmm")</f>
        <v>Aug</v>
      </c>
      <c r="T2209" s="2" t="str">
        <f>IF(Sheet1[[#This Row],[status]]="Active","Active","Inactive")</f>
        <v>Active</v>
      </c>
      <c r="U2209" s="6">
        <f>Sheet1[[#This Row],[coverage_amount]]/Sheet1[[#This Row],[annual_premium]]</f>
        <v>18.396052738260522</v>
      </c>
    </row>
    <row r="2210" spans="1:21" x14ac:dyDescent="0.3">
      <c r="A2210" s="2" t="s">
        <v>3949</v>
      </c>
      <c r="B2210" s="2" t="s">
        <v>1961</v>
      </c>
      <c r="C2210" s="2" t="s">
        <v>27</v>
      </c>
      <c r="D2210" s="51">
        <v>353624.14</v>
      </c>
      <c r="E2210" s="51">
        <v>36536.89</v>
      </c>
      <c r="F2210" s="1">
        <v>44422</v>
      </c>
      <c r="G2210" s="1">
        <v>44731</v>
      </c>
      <c r="H2210" s="2" t="s">
        <v>49</v>
      </c>
      <c r="I2210" s="2" t="s">
        <v>13</v>
      </c>
      <c r="J2210">
        <f>Sheet1[[#This Row],[policy_end_date]]-Sheet1[[#This Row],[policy_start_date]]</f>
        <v>309</v>
      </c>
      <c r="K2210" s="5">
        <f>(Sheet1[[#This Row],[policy_end_date]]-Sheet1[[#This Row],[policy_start_date]])/365</f>
        <v>0.84657534246575339</v>
      </c>
      <c r="L2210" s="2" t="str">
        <f>IF(Sheet1[[#This Row],[coverage_amount]]&lt;300000,"Low",IF(Sheet1[[#This Row],[coverage_amount]]&lt;700000,"Medium","High"))</f>
        <v>Medium</v>
      </c>
      <c r="M2210" s="2" t="str">
        <f>IF(Sheet1[[#This Row],[annual_premium]]&lt;15000,"Low",IF(Sheet1[[#This Row],[annual_premium]]&lt;35000,"Medium","High"))</f>
        <v>High</v>
      </c>
      <c r="N2210" s="2">
        <f>YEAR(Sheet1[[#This Row],[policy_start_date]])</f>
        <v>2021</v>
      </c>
      <c r="O2210" s="2" t="str">
        <f>TEXT(Sheet1[[#This Row],[policy_start_date]],"mmm")</f>
        <v>Aug</v>
      </c>
      <c r="P2210" s="2" t="str">
        <f>"Q"&amp;ROUNDUP(MONTH(Sheet1[[#This Row],[policy_start_date]])/3,0)</f>
        <v>Q3</v>
      </c>
      <c r="Q2210" s="2">
        <f ca="1">DATEDIF(Sheet1[[#This Row],[policy_start_date]],TODAY(),"D")</f>
        <v>1810</v>
      </c>
      <c r="R2210" s="2">
        <f>YEAR(Sheet1[[#This Row],[policy_end_date]])</f>
        <v>2022</v>
      </c>
      <c r="S2210" s="2" t="str">
        <f>TEXT(Sheet1[[#This Row],[policy_end_date]],"mmm")</f>
        <v>Jun</v>
      </c>
      <c r="T2210" s="2" t="str">
        <f>IF(Sheet1[[#This Row],[status]]="Active","Active","Inactive")</f>
        <v>Active</v>
      </c>
      <c r="U2210" s="6">
        <f>Sheet1[[#This Row],[coverage_amount]]/Sheet1[[#This Row],[annual_premium]]</f>
        <v>9.6785506374516288</v>
      </c>
    </row>
    <row r="2211" spans="1:21" x14ac:dyDescent="0.3">
      <c r="A2211" s="2" t="s">
        <v>3950</v>
      </c>
      <c r="B2211" s="2" t="s">
        <v>3951</v>
      </c>
      <c r="C2211" s="2" t="s">
        <v>11</v>
      </c>
      <c r="D2211" s="51">
        <v>423347.9</v>
      </c>
      <c r="E2211" s="51">
        <v>47259</v>
      </c>
      <c r="F2211" s="1">
        <v>44579</v>
      </c>
      <c r="G2211" s="1">
        <v>45485</v>
      </c>
      <c r="H2211" s="2" t="s">
        <v>368</v>
      </c>
      <c r="I2211" s="2" t="s">
        <v>13</v>
      </c>
      <c r="J2211">
        <f>Sheet1[[#This Row],[policy_end_date]]-Sheet1[[#This Row],[policy_start_date]]</f>
        <v>906</v>
      </c>
      <c r="K2211" s="5">
        <f>(Sheet1[[#This Row],[policy_end_date]]-Sheet1[[#This Row],[policy_start_date]])/365</f>
        <v>2.4821917808219176</v>
      </c>
      <c r="L2211" s="2" t="str">
        <f>IF(Sheet1[[#This Row],[coverage_amount]]&lt;300000,"Low",IF(Sheet1[[#This Row],[coverage_amount]]&lt;700000,"Medium","High"))</f>
        <v>Medium</v>
      </c>
      <c r="M2211" s="2" t="str">
        <f>IF(Sheet1[[#This Row],[annual_premium]]&lt;15000,"Low",IF(Sheet1[[#This Row],[annual_premium]]&lt;35000,"Medium","High"))</f>
        <v>High</v>
      </c>
      <c r="N2211" s="2">
        <f>YEAR(Sheet1[[#This Row],[policy_start_date]])</f>
        <v>2022</v>
      </c>
      <c r="O2211" s="2" t="str">
        <f>TEXT(Sheet1[[#This Row],[policy_start_date]],"mmm")</f>
        <v>Jan</v>
      </c>
      <c r="P2211" s="2" t="str">
        <f>"Q"&amp;ROUNDUP(MONTH(Sheet1[[#This Row],[policy_start_date]])/3,0)</f>
        <v>Q1</v>
      </c>
      <c r="Q2211" s="2">
        <f ca="1">DATEDIF(Sheet1[[#This Row],[policy_start_date]],TODAY(),"D")</f>
        <v>1653</v>
      </c>
      <c r="R2211" s="2">
        <f>YEAR(Sheet1[[#This Row],[policy_end_date]])</f>
        <v>2024</v>
      </c>
      <c r="S2211" s="2" t="str">
        <f>TEXT(Sheet1[[#This Row],[policy_end_date]],"mmm")</f>
        <v>Jul</v>
      </c>
      <c r="T2211" s="2" t="str">
        <f>IF(Sheet1[[#This Row],[status]]="Active","Active","Inactive")</f>
        <v>Active</v>
      </c>
      <c r="U2211" s="6">
        <f>Sheet1[[#This Row],[coverage_amount]]/Sheet1[[#This Row],[annual_premium]]</f>
        <v>8.958037622463447</v>
      </c>
    </row>
    <row r="2212" spans="1:21" x14ac:dyDescent="0.3">
      <c r="A2212" s="2" t="s">
        <v>3952</v>
      </c>
      <c r="B2212" s="2" t="s">
        <v>3953</v>
      </c>
      <c r="C2212" s="2" t="s">
        <v>11</v>
      </c>
      <c r="D2212" s="51">
        <v>222468.9</v>
      </c>
      <c r="E2212" s="51">
        <v>20534.64</v>
      </c>
      <c r="F2212" s="1">
        <v>45286</v>
      </c>
      <c r="G2212" s="1">
        <v>45299</v>
      </c>
      <c r="H2212" s="2" t="s">
        <v>726</v>
      </c>
      <c r="I2212" s="2" t="s">
        <v>18</v>
      </c>
      <c r="J2212">
        <f>Sheet1[[#This Row],[policy_end_date]]-Sheet1[[#This Row],[policy_start_date]]</f>
        <v>13</v>
      </c>
      <c r="K2212" s="5">
        <f>(Sheet1[[#This Row],[policy_end_date]]-Sheet1[[#This Row],[policy_start_date]])/365</f>
        <v>3.5616438356164383E-2</v>
      </c>
      <c r="L2212" s="2" t="str">
        <f>IF(Sheet1[[#This Row],[coverage_amount]]&lt;300000,"Low",IF(Sheet1[[#This Row],[coverage_amount]]&lt;700000,"Medium","High"))</f>
        <v>Low</v>
      </c>
      <c r="M2212" s="2" t="str">
        <f>IF(Sheet1[[#This Row],[annual_premium]]&lt;15000,"Low",IF(Sheet1[[#This Row],[annual_premium]]&lt;35000,"Medium","High"))</f>
        <v>Medium</v>
      </c>
      <c r="N2212" s="2">
        <f>YEAR(Sheet1[[#This Row],[policy_start_date]])</f>
        <v>2023</v>
      </c>
      <c r="O2212" s="2" t="str">
        <f>TEXT(Sheet1[[#This Row],[policy_start_date]],"mmm")</f>
        <v>Dec</v>
      </c>
      <c r="P2212" s="2" t="str">
        <f>"Q"&amp;ROUNDUP(MONTH(Sheet1[[#This Row],[policy_start_date]])/3,0)</f>
        <v>Q4</v>
      </c>
      <c r="Q2212" s="2">
        <f ca="1">DATEDIF(Sheet1[[#This Row],[policy_start_date]],TODAY(),"D")</f>
        <v>946</v>
      </c>
      <c r="R2212" s="2">
        <f>YEAR(Sheet1[[#This Row],[policy_end_date]])</f>
        <v>2024</v>
      </c>
      <c r="S2212" s="2" t="str">
        <f>TEXT(Sheet1[[#This Row],[policy_end_date]],"mmm")</f>
        <v>Jan</v>
      </c>
      <c r="T2212" s="2" t="str">
        <f>IF(Sheet1[[#This Row],[status]]="Active","Active","Inactive")</f>
        <v>Inactive</v>
      </c>
      <c r="U2212" s="6">
        <f>Sheet1[[#This Row],[coverage_amount]]/Sheet1[[#This Row],[annual_premium]]</f>
        <v>10.8338349247905</v>
      </c>
    </row>
    <row r="2213" spans="1:21" x14ac:dyDescent="0.3">
      <c r="A2213" s="2" t="s">
        <v>3954</v>
      </c>
      <c r="B2213" s="2" t="s">
        <v>3955</v>
      </c>
      <c r="C2213" s="2" t="s">
        <v>11</v>
      </c>
      <c r="D2213" s="51">
        <v>455258.92</v>
      </c>
      <c r="E2213" s="51">
        <v>20239.11</v>
      </c>
      <c r="F2213" s="1">
        <v>45218</v>
      </c>
      <c r="G2213" s="1">
        <v>45440</v>
      </c>
      <c r="H2213" s="2" t="s">
        <v>170</v>
      </c>
      <c r="I2213" s="2" t="s">
        <v>13</v>
      </c>
      <c r="J2213">
        <f>Sheet1[[#This Row],[policy_end_date]]-Sheet1[[#This Row],[policy_start_date]]</f>
        <v>222</v>
      </c>
      <c r="K2213" s="5">
        <f>(Sheet1[[#This Row],[policy_end_date]]-Sheet1[[#This Row],[policy_start_date]])/365</f>
        <v>0.60821917808219184</v>
      </c>
      <c r="L2213" s="2" t="str">
        <f>IF(Sheet1[[#This Row],[coverage_amount]]&lt;300000,"Low",IF(Sheet1[[#This Row],[coverage_amount]]&lt;700000,"Medium","High"))</f>
        <v>Medium</v>
      </c>
      <c r="M2213" s="2" t="str">
        <f>IF(Sheet1[[#This Row],[annual_premium]]&lt;15000,"Low",IF(Sheet1[[#This Row],[annual_premium]]&lt;35000,"Medium","High"))</f>
        <v>Medium</v>
      </c>
      <c r="N2213" s="2">
        <f>YEAR(Sheet1[[#This Row],[policy_start_date]])</f>
        <v>2023</v>
      </c>
      <c r="O2213" s="2" t="str">
        <f>TEXT(Sheet1[[#This Row],[policy_start_date]],"mmm")</f>
        <v>Oct</v>
      </c>
      <c r="P2213" s="2" t="str">
        <f>"Q"&amp;ROUNDUP(MONTH(Sheet1[[#This Row],[policy_start_date]])/3,0)</f>
        <v>Q4</v>
      </c>
      <c r="Q2213" s="2">
        <f ca="1">DATEDIF(Sheet1[[#This Row],[policy_start_date]],TODAY(),"D")</f>
        <v>1014</v>
      </c>
      <c r="R2213" s="2">
        <f>YEAR(Sheet1[[#This Row],[policy_end_date]])</f>
        <v>2024</v>
      </c>
      <c r="S2213" s="2" t="str">
        <f>TEXT(Sheet1[[#This Row],[policy_end_date]],"mmm")</f>
        <v>May</v>
      </c>
      <c r="T2213" s="2" t="str">
        <f>IF(Sheet1[[#This Row],[status]]="Active","Active","Inactive")</f>
        <v>Active</v>
      </c>
      <c r="U2213" s="6">
        <f>Sheet1[[#This Row],[coverage_amount]]/Sheet1[[#This Row],[annual_premium]]</f>
        <v>22.49401875873</v>
      </c>
    </row>
    <row r="2214" spans="1:21" x14ac:dyDescent="0.3">
      <c r="A2214" s="2" t="s">
        <v>3956</v>
      </c>
      <c r="B2214" s="2" t="s">
        <v>2795</v>
      </c>
      <c r="C2214" s="2" t="s">
        <v>39</v>
      </c>
      <c r="D2214" s="51">
        <v>667410.53</v>
      </c>
      <c r="E2214" s="51">
        <v>17506.95</v>
      </c>
      <c r="F2214" s="1">
        <v>44304</v>
      </c>
      <c r="G2214" s="1">
        <v>44353</v>
      </c>
      <c r="H2214" s="2" t="s">
        <v>614</v>
      </c>
      <c r="I2214" s="2" t="s">
        <v>29</v>
      </c>
      <c r="J2214">
        <f>Sheet1[[#This Row],[policy_end_date]]-Sheet1[[#This Row],[policy_start_date]]</f>
        <v>49</v>
      </c>
      <c r="K2214" s="5">
        <f>(Sheet1[[#This Row],[policy_end_date]]-Sheet1[[#This Row],[policy_start_date]])/365</f>
        <v>0.13424657534246576</v>
      </c>
      <c r="L2214" s="2" t="str">
        <f>IF(Sheet1[[#This Row],[coverage_amount]]&lt;300000,"Low",IF(Sheet1[[#This Row],[coverage_amount]]&lt;700000,"Medium","High"))</f>
        <v>Medium</v>
      </c>
      <c r="M2214" s="2" t="str">
        <f>IF(Sheet1[[#This Row],[annual_premium]]&lt;15000,"Low",IF(Sheet1[[#This Row],[annual_premium]]&lt;35000,"Medium","High"))</f>
        <v>Medium</v>
      </c>
      <c r="N2214" s="2">
        <f>YEAR(Sheet1[[#This Row],[policy_start_date]])</f>
        <v>2021</v>
      </c>
      <c r="O2214" s="2" t="str">
        <f>TEXT(Sheet1[[#This Row],[policy_start_date]],"mmm")</f>
        <v>Apr</v>
      </c>
      <c r="P2214" s="2" t="str">
        <f>"Q"&amp;ROUNDUP(MONTH(Sheet1[[#This Row],[policy_start_date]])/3,0)</f>
        <v>Q2</v>
      </c>
      <c r="Q2214" s="2">
        <f ca="1">DATEDIF(Sheet1[[#This Row],[policy_start_date]],TODAY(),"D")</f>
        <v>1928</v>
      </c>
      <c r="R2214" s="2">
        <f>YEAR(Sheet1[[#This Row],[policy_end_date]])</f>
        <v>2021</v>
      </c>
      <c r="S2214" s="2" t="str">
        <f>TEXT(Sheet1[[#This Row],[policy_end_date]],"mmm")</f>
        <v>Jun</v>
      </c>
      <c r="T2214" s="2" t="str">
        <f>IF(Sheet1[[#This Row],[status]]="Active","Active","Inactive")</f>
        <v>Inactive</v>
      </c>
      <c r="U2214" s="6">
        <f>Sheet1[[#This Row],[coverage_amount]]/Sheet1[[#This Row],[annual_premium]]</f>
        <v>38.122604451375025</v>
      </c>
    </row>
    <row r="2215" spans="1:21" x14ac:dyDescent="0.3">
      <c r="A2215" s="2" t="s">
        <v>3957</v>
      </c>
      <c r="B2215" s="2" t="s">
        <v>1701</v>
      </c>
      <c r="C2215" s="2" t="s">
        <v>16</v>
      </c>
      <c r="D2215" s="51">
        <v>817469.31</v>
      </c>
      <c r="E2215" s="51">
        <v>13856.64</v>
      </c>
      <c r="F2215" s="1">
        <v>45148</v>
      </c>
      <c r="G2215" s="1">
        <v>45168</v>
      </c>
      <c r="H2215" s="2" t="s">
        <v>161</v>
      </c>
      <c r="I2215" s="2" t="s">
        <v>13</v>
      </c>
      <c r="J2215">
        <f>Sheet1[[#This Row],[policy_end_date]]-Sheet1[[#This Row],[policy_start_date]]</f>
        <v>20</v>
      </c>
      <c r="K2215" s="5">
        <f>(Sheet1[[#This Row],[policy_end_date]]-Sheet1[[#This Row],[policy_start_date]])/365</f>
        <v>5.4794520547945202E-2</v>
      </c>
      <c r="L2215" s="2" t="str">
        <f>IF(Sheet1[[#This Row],[coverage_amount]]&lt;300000,"Low",IF(Sheet1[[#This Row],[coverage_amount]]&lt;700000,"Medium","High"))</f>
        <v>High</v>
      </c>
      <c r="M2215" s="2" t="str">
        <f>IF(Sheet1[[#This Row],[annual_premium]]&lt;15000,"Low",IF(Sheet1[[#This Row],[annual_premium]]&lt;35000,"Medium","High"))</f>
        <v>Low</v>
      </c>
      <c r="N2215" s="2">
        <f>YEAR(Sheet1[[#This Row],[policy_start_date]])</f>
        <v>2023</v>
      </c>
      <c r="O2215" s="2" t="str">
        <f>TEXT(Sheet1[[#This Row],[policy_start_date]],"mmm")</f>
        <v>Aug</v>
      </c>
      <c r="P2215" s="2" t="str">
        <f>"Q"&amp;ROUNDUP(MONTH(Sheet1[[#This Row],[policy_start_date]])/3,0)</f>
        <v>Q3</v>
      </c>
      <c r="Q2215" s="2">
        <f ca="1">DATEDIF(Sheet1[[#This Row],[policy_start_date]],TODAY(),"D")</f>
        <v>1084</v>
      </c>
      <c r="R2215" s="2">
        <f>YEAR(Sheet1[[#This Row],[policy_end_date]])</f>
        <v>2023</v>
      </c>
      <c r="S2215" s="2" t="str">
        <f>TEXT(Sheet1[[#This Row],[policy_end_date]],"mmm")</f>
        <v>Aug</v>
      </c>
      <c r="T2215" s="2" t="str">
        <f>IF(Sheet1[[#This Row],[status]]="Active","Active","Inactive")</f>
        <v>Active</v>
      </c>
      <c r="U2215" s="6">
        <f>Sheet1[[#This Row],[coverage_amount]]/Sheet1[[#This Row],[annual_premium]]</f>
        <v>58.994771459747824</v>
      </c>
    </row>
    <row r="2216" spans="1:21" x14ac:dyDescent="0.3">
      <c r="A2216" s="2" t="s">
        <v>3958</v>
      </c>
      <c r="B2216" s="2" t="s">
        <v>3959</v>
      </c>
      <c r="C2216" s="2" t="s">
        <v>27</v>
      </c>
      <c r="D2216" s="51">
        <v>997507.71</v>
      </c>
      <c r="E2216" s="51">
        <v>43267.51</v>
      </c>
      <c r="F2216" s="1">
        <v>44525</v>
      </c>
      <c r="G2216" s="1">
        <v>45537</v>
      </c>
      <c r="H2216" s="2" t="s">
        <v>2027</v>
      </c>
      <c r="I2216" s="2" t="s">
        <v>18</v>
      </c>
      <c r="J2216">
        <f>Sheet1[[#This Row],[policy_end_date]]-Sheet1[[#This Row],[policy_start_date]]</f>
        <v>1012</v>
      </c>
      <c r="K2216" s="5">
        <f>(Sheet1[[#This Row],[policy_end_date]]-Sheet1[[#This Row],[policy_start_date]])/365</f>
        <v>2.7726027397260276</v>
      </c>
      <c r="L2216" s="2" t="str">
        <f>IF(Sheet1[[#This Row],[coverage_amount]]&lt;300000,"Low",IF(Sheet1[[#This Row],[coverage_amount]]&lt;700000,"Medium","High"))</f>
        <v>High</v>
      </c>
      <c r="M2216" s="2" t="str">
        <f>IF(Sheet1[[#This Row],[annual_premium]]&lt;15000,"Low",IF(Sheet1[[#This Row],[annual_premium]]&lt;35000,"Medium","High"))</f>
        <v>High</v>
      </c>
      <c r="N2216" s="2">
        <f>YEAR(Sheet1[[#This Row],[policy_start_date]])</f>
        <v>2021</v>
      </c>
      <c r="O2216" s="2" t="str">
        <f>TEXT(Sheet1[[#This Row],[policy_start_date]],"mmm")</f>
        <v>Nov</v>
      </c>
      <c r="P2216" s="2" t="str">
        <f>"Q"&amp;ROUNDUP(MONTH(Sheet1[[#This Row],[policy_start_date]])/3,0)</f>
        <v>Q4</v>
      </c>
      <c r="Q2216" s="2">
        <f ca="1">DATEDIF(Sheet1[[#This Row],[policy_start_date]],TODAY(),"D")</f>
        <v>1707</v>
      </c>
      <c r="R2216" s="2">
        <f>YEAR(Sheet1[[#This Row],[policy_end_date]])</f>
        <v>2024</v>
      </c>
      <c r="S2216" s="2" t="str">
        <f>TEXT(Sheet1[[#This Row],[policy_end_date]],"mmm")</f>
        <v>Sep</v>
      </c>
      <c r="T2216" s="2" t="str">
        <f>IF(Sheet1[[#This Row],[status]]="Active","Active","Inactive")</f>
        <v>Inactive</v>
      </c>
      <c r="U2216" s="6">
        <f>Sheet1[[#This Row],[coverage_amount]]/Sheet1[[#This Row],[annual_premium]]</f>
        <v>23.054428369000203</v>
      </c>
    </row>
    <row r="2217" spans="1:21" x14ac:dyDescent="0.3">
      <c r="A2217" s="2" t="s">
        <v>3960</v>
      </c>
      <c r="B2217" s="2" t="s">
        <v>1866</v>
      </c>
      <c r="C2217" s="2" t="s">
        <v>35</v>
      </c>
      <c r="D2217" s="51">
        <v>775941.26</v>
      </c>
      <c r="E2217" s="51">
        <v>16778.21</v>
      </c>
      <c r="F2217" s="1">
        <v>45273</v>
      </c>
      <c r="G2217" s="1">
        <v>45686</v>
      </c>
      <c r="H2217" s="2" t="s">
        <v>298</v>
      </c>
      <c r="I2217" s="2" t="s">
        <v>13</v>
      </c>
      <c r="J2217">
        <f>Sheet1[[#This Row],[policy_end_date]]-Sheet1[[#This Row],[policy_start_date]]</f>
        <v>413</v>
      </c>
      <c r="K2217" s="5">
        <f>(Sheet1[[#This Row],[policy_end_date]]-Sheet1[[#This Row],[policy_start_date]])/365</f>
        <v>1.1315068493150684</v>
      </c>
      <c r="L2217" s="2" t="str">
        <f>IF(Sheet1[[#This Row],[coverage_amount]]&lt;300000,"Low",IF(Sheet1[[#This Row],[coverage_amount]]&lt;700000,"Medium","High"))</f>
        <v>High</v>
      </c>
      <c r="M2217" s="2" t="str">
        <f>IF(Sheet1[[#This Row],[annual_premium]]&lt;15000,"Low",IF(Sheet1[[#This Row],[annual_premium]]&lt;35000,"Medium","High"))</f>
        <v>Medium</v>
      </c>
      <c r="N2217" s="2">
        <f>YEAR(Sheet1[[#This Row],[policy_start_date]])</f>
        <v>2023</v>
      </c>
      <c r="O2217" s="2" t="str">
        <f>TEXT(Sheet1[[#This Row],[policy_start_date]],"mmm")</f>
        <v>Dec</v>
      </c>
      <c r="P2217" s="2" t="str">
        <f>"Q"&amp;ROUNDUP(MONTH(Sheet1[[#This Row],[policy_start_date]])/3,0)</f>
        <v>Q4</v>
      </c>
      <c r="Q2217" s="2">
        <f ca="1">DATEDIF(Sheet1[[#This Row],[policy_start_date]],TODAY(),"D")</f>
        <v>959</v>
      </c>
      <c r="R2217" s="2">
        <f>YEAR(Sheet1[[#This Row],[policy_end_date]])</f>
        <v>2025</v>
      </c>
      <c r="S2217" s="2" t="str">
        <f>TEXT(Sheet1[[#This Row],[policy_end_date]],"mmm")</f>
        <v>Jan</v>
      </c>
      <c r="T2217" s="2" t="str">
        <f>IF(Sheet1[[#This Row],[status]]="Active","Active","Inactive")</f>
        <v>Active</v>
      </c>
      <c r="U2217" s="6">
        <f>Sheet1[[#This Row],[coverage_amount]]/Sheet1[[#This Row],[annual_premium]]</f>
        <v>46.246963174259953</v>
      </c>
    </row>
    <row r="2218" spans="1:21" x14ac:dyDescent="0.3">
      <c r="A2218" s="2" t="s">
        <v>3961</v>
      </c>
      <c r="B2218" s="2" t="s">
        <v>3962</v>
      </c>
      <c r="C2218" s="2" t="s">
        <v>27</v>
      </c>
      <c r="D2218" s="51">
        <v>394130.04</v>
      </c>
      <c r="E2218" s="51">
        <v>23217.52</v>
      </c>
      <c r="F2218" s="1">
        <v>45030</v>
      </c>
      <c r="G2218" s="1">
        <v>45129</v>
      </c>
      <c r="H2218" s="2" t="s">
        <v>2249</v>
      </c>
      <c r="I2218" s="2" t="s">
        <v>13</v>
      </c>
      <c r="J2218">
        <f>Sheet1[[#This Row],[policy_end_date]]-Sheet1[[#This Row],[policy_start_date]]</f>
        <v>99</v>
      </c>
      <c r="K2218" s="5">
        <f>(Sheet1[[#This Row],[policy_end_date]]-Sheet1[[#This Row],[policy_start_date]])/365</f>
        <v>0.27123287671232876</v>
      </c>
      <c r="L2218" s="2" t="str">
        <f>IF(Sheet1[[#This Row],[coverage_amount]]&lt;300000,"Low",IF(Sheet1[[#This Row],[coverage_amount]]&lt;700000,"Medium","High"))</f>
        <v>Medium</v>
      </c>
      <c r="M2218" s="2" t="str">
        <f>IF(Sheet1[[#This Row],[annual_premium]]&lt;15000,"Low",IF(Sheet1[[#This Row],[annual_premium]]&lt;35000,"Medium","High"))</f>
        <v>Medium</v>
      </c>
      <c r="N2218" s="2">
        <f>YEAR(Sheet1[[#This Row],[policy_start_date]])</f>
        <v>2023</v>
      </c>
      <c r="O2218" s="2" t="str">
        <f>TEXT(Sheet1[[#This Row],[policy_start_date]],"mmm")</f>
        <v>Apr</v>
      </c>
      <c r="P2218" s="2" t="str">
        <f>"Q"&amp;ROUNDUP(MONTH(Sheet1[[#This Row],[policy_start_date]])/3,0)</f>
        <v>Q2</v>
      </c>
      <c r="Q2218" s="2">
        <f ca="1">DATEDIF(Sheet1[[#This Row],[policy_start_date]],TODAY(),"D")</f>
        <v>1202</v>
      </c>
      <c r="R2218" s="2">
        <f>YEAR(Sheet1[[#This Row],[policy_end_date]])</f>
        <v>2023</v>
      </c>
      <c r="S2218" s="2" t="str">
        <f>TEXT(Sheet1[[#This Row],[policy_end_date]],"mmm")</f>
        <v>Jul</v>
      </c>
      <c r="T2218" s="2" t="str">
        <f>IF(Sheet1[[#This Row],[status]]="Active","Active","Inactive")</f>
        <v>Active</v>
      </c>
      <c r="U2218" s="6">
        <f>Sheet1[[#This Row],[coverage_amount]]/Sheet1[[#This Row],[annual_premium]]</f>
        <v>16.975544330316069</v>
      </c>
    </row>
    <row r="2219" spans="1:21" x14ac:dyDescent="0.3">
      <c r="A2219" s="2" t="s">
        <v>3963</v>
      </c>
      <c r="B2219" s="2" t="s">
        <v>1544</v>
      </c>
      <c r="C2219" s="2" t="s">
        <v>27</v>
      </c>
      <c r="D2219" s="51">
        <v>477525.09</v>
      </c>
      <c r="E2219" s="51">
        <v>36394.71</v>
      </c>
      <c r="F2219" s="1">
        <v>45327</v>
      </c>
      <c r="G2219" s="1">
        <v>45541</v>
      </c>
      <c r="H2219" s="2" t="s">
        <v>691</v>
      </c>
      <c r="I2219" s="2" t="s">
        <v>13</v>
      </c>
      <c r="J2219">
        <f>Sheet1[[#This Row],[policy_end_date]]-Sheet1[[#This Row],[policy_start_date]]</f>
        <v>214</v>
      </c>
      <c r="K2219" s="5">
        <f>(Sheet1[[#This Row],[policy_end_date]]-Sheet1[[#This Row],[policy_start_date]])/365</f>
        <v>0.58630136986301373</v>
      </c>
      <c r="L2219" s="2" t="str">
        <f>IF(Sheet1[[#This Row],[coverage_amount]]&lt;300000,"Low",IF(Sheet1[[#This Row],[coverage_amount]]&lt;700000,"Medium","High"))</f>
        <v>Medium</v>
      </c>
      <c r="M2219" s="2" t="str">
        <f>IF(Sheet1[[#This Row],[annual_premium]]&lt;15000,"Low",IF(Sheet1[[#This Row],[annual_premium]]&lt;35000,"Medium","High"))</f>
        <v>High</v>
      </c>
      <c r="N2219" s="2">
        <f>YEAR(Sheet1[[#This Row],[policy_start_date]])</f>
        <v>2024</v>
      </c>
      <c r="O2219" s="2" t="str">
        <f>TEXT(Sheet1[[#This Row],[policy_start_date]],"mmm")</f>
        <v>Feb</v>
      </c>
      <c r="P2219" s="2" t="str">
        <f>"Q"&amp;ROUNDUP(MONTH(Sheet1[[#This Row],[policy_start_date]])/3,0)</f>
        <v>Q1</v>
      </c>
      <c r="Q2219" s="2">
        <f ca="1">DATEDIF(Sheet1[[#This Row],[policy_start_date]],TODAY(),"D")</f>
        <v>905</v>
      </c>
      <c r="R2219" s="2">
        <f>YEAR(Sheet1[[#This Row],[policy_end_date]])</f>
        <v>2024</v>
      </c>
      <c r="S2219" s="2" t="str">
        <f>TEXT(Sheet1[[#This Row],[policy_end_date]],"mmm")</f>
        <v>Sep</v>
      </c>
      <c r="T2219" s="2" t="str">
        <f>IF(Sheet1[[#This Row],[status]]="Active","Active","Inactive")</f>
        <v>Active</v>
      </c>
      <c r="U2219" s="6">
        <f>Sheet1[[#This Row],[coverage_amount]]/Sheet1[[#This Row],[annual_premium]]</f>
        <v>13.120727984918688</v>
      </c>
    </row>
    <row r="2220" spans="1:21" x14ac:dyDescent="0.3">
      <c r="A2220" s="2" t="s">
        <v>3964</v>
      </c>
      <c r="B2220" s="2" t="s">
        <v>1265</v>
      </c>
      <c r="C2220" s="2" t="s">
        <v>16</v>
      </c>
      <c r="D2220" s="51">
        <v>265020.34000000003</v>
      </c>
      <c r="E2220" s="51">
        <v>43417.98</v>
      </c>
      <c r="F2220" s="1">
        <v>44711</v>
      </c>
      <c r="G2220" s="1">
        <v>45130</v>
      </c>
      <c r="H2220" s="2" t="s">
        <v>795</v>
      </c>
      <c r="I2220" s="2" t="s">
        <v>13</v>
      </c>
      <c r="J2220">
        <f>Sheet1[[#This Row],[policy_end_date]]-Sheet1[[#This Row],[policy_start_date]]</f>
        <v>419</v>
      </c>
      <c r="K2220" s="5">
        <f>(Sheet1[[#This Row],[policy_end_date]]-Sheet1[[#This Row],[policy_start_date]])/365</f>
        <v>1.1479452054794521</v>
      </c>
      <c r="L2220" s="2" t="str">
        <f>IF(Sheet1[[#This Row],[coverage_amount]]&lt;300000,"Low",IF(Sheet1[[#This Row],[coverage_amount]]&lt;700000,"Medium","High"))</f>
        <v>Low</v>
      </c>
      <c r="M2220" s="2" t="str">
        <f>IF(Sheet1[[#This Row],[annual_premium]]&lt;15000,"Low",IF(Sheet1[[#This Row],[annual_premium]]&lt;35000,"Medium","High"))</f>
        <v>High</v>
      </c>
      <c r="N2220" s="2">
        <f>YEAR(Sheet1[[#This Row],[policy_start_date]])</f>
        <v>2022</v>
      </c>
      <c r="O2220" s="2" t="str">
        <f>TEXT(Sheet1[[#This Row],[policy_start_date]],"mmm")</f>
        <v>May</v>
      </c>
      <c r="P2220" s="2" t="str">
        <f>"Q"&amp;ROUNDUP(MONTH(Sheet1[[#This Row],[policy_start_date]])/3,0)</f>
        <v>Q2</v>
      </c>
      <c r="Q2220" s="2">
        <f ca="1">DATEDIF(Sheet1[[#This Row],[policy_start_date]],TODAY(),"D")</f>
        <v>1521</v>
      </c>
      <c r="R2220" s="2">
        <f>YEAR(Sheet1[[#This Row],[policy_end_date]])</f>
        <v>2023</v>
      </c>
      <c r="S2220" s="2" t="str">
        <f>TEXT(Sheet1[[#This Row],[policy_end_date]],"mmm")</f>
        <v>Jul</v>
      </c>
      <c r="T2220" s="2" t="str">
        <f>IF(Sheet1[[#This Row],[status]]="Active","Active","Inactive")</f>
        <v>Active</v>
      </c>
      <c r="U2220" s="6">
        <f>Sheet1[[#This Row],[coverage_amount]]/Sheet1[[#This Row],[annual_premium]]</f>
        <v>6.1039306757246656</v>
      </c>
    </row>
    <row r="2221" spans="1:21" x14ac:dyDescent="0.3">
      <c r="A2221" s="2" t="s">
        <v>3965</v>
      </c>
      <c r="B2221" s="2" t="s">
        <v>3966</v>
      </c>
      <c r="C2221" s="2" t="s">
        <v>27</v>
      </c>
      <c r="D2221" s="51">
        <v>842818.57</v>
      </c>
      <c r="E2221" s="51">
        <v>31168.75</v>
      </c>
      <c r="F2221" s="1">
        <v>44978</v>
      </c>
      <c r="G2221" s="1">
        <v>45439</v>
      </c>
      <c r="H2221" s="2" t="s">
        <v>199</v>
      </c>
      <c r="I2221" s="2" t="s">
        <v>29</v>
      </c>
      <c r="J2221">
        <f>Sheet1[[#This Row],[policy_end_date]]-Sheet1[[#This Row],[policy_start_date]]</f>
        <v>461</v>
      </c>
      <c r="K2221" s="5">
        <f>(Sheet1[[#This Row],[policy_end_date]]-Sheet1[[#This Row],[policy_start_date]])/365</f>
        <v>1.263013698630137</v>
      </c>
      <c r="L2221" s="2" t="str">
        <f>IF(Sheet1[[#This Row],[coverage_amount]]&lt;300000,"Low",IF(Sheet1[[#This Row],[coverage_amount]]&lt;700000,"Medium","High"))</f>
        <v>High</v>
      </c>
      <c r="M2221" s="2" t="str">
        <f>IF(Sheet1[[#This Row],[annual_premium]]&lt;15000,"Low",IF(Sheet1[[#This Row],[annual_premium]]&lt;35000,"Medium","High"))</f>
        <v>Medium</v>
      </c>
      <c r="N2221" s="2">
        <f>YEAR(Sheet1[[#This Row],[policy_start_date]])</f>
        <v>2023</v>
      </c>
      <c r="O2221" s="2" t="str">
        <f>TEXT(Sheet1[[#This Row],[policy_start_date]],"mmm")</f>
        <v>Feb</v>
      </c>
      <c r="P2221" s="2" t="str">
        <f>"Q"&amp;ROUNDUP(MONTH(Sheet1[[#This Row],[policy_start_date]])/3,0)</f>
        <v>Q1</v>
      </c>
      <c r="Q2221" s="2">
        <f ca="1">DATEDIF(Sheet1[[#This Row],[policy_start_date]],TODAY(),"D")</f>
        <v>1254</v>
      </c>
      <c r="R2221" s="2">
        <f>YEAR(Sheet1[[#This Row],[policy_end_date]])</f>
        <v>2024</v>
      </c>
      <c r="S2221" s="2" t="str">
        <f>TEXT(Sheet1[[#This Row],[policy_end_date]],"mmm")</f>
        <v>May</v>
      </c>
      <c r="T2221" s="2" t="str">
        <f>IF(Sheet1[[#This Row],[status]]="Active","Active","Inactive")</f>
        <v>Inactive</v>
      </c>
      <c r="U2221" s="6">
        <f>Sheet1[[#This Row],[coverage_amount]]/Sheet1[[#This Row],[annual_premium]]</f>
        <v>27.04049953880088</v>
      </c>
    </row>
    <row r="2222" spans="1:21" x14ac:dyDescent="0.3">
      <c r="A2222" s="2" t="s">
        <v>3967</v>
      </c>
      <c r="B2222" s="2" t="s">
        <v>3968</v>
      </c>
      <c r="C2222" s="2" t="s">
        <v>39</v>
      </c>
      <c r="D2222" s="51">
        <v>476553.37</v>
      </c>
      <c r="E2222" s="51">
        <v>10932.16</v>
      </c>
      <c r="F2222" s="1">
        <v>45059</v>
      </c>
      <c r="G2222" s="1">
        <v>45836</v>
      </c>
      <c r="H2222" s="2" t="s">
        <v>405</v>
      </c>
      <c r="I2222" s="2" t="s">
        <v>29</v>
      </c>
      <c r="J2222">
        <f>Sheet1[[#This Row],[policy_end_date]]-Sheet1[[#This Row],[policy_start_date]]</f>
        <v>777</v>
      </c>
      <c r="K2222" s="5">
        <f>(Sheet1[[#This Row],[policy_end_date]]-Sheet1[[#This Row],[policy_start_date]])/365</f>
        <v>2.128767123287671</v>
      </c>
      <c r="L2222" s="2" t="str">
        <f>IF(Sheet1[[#This Row],[coverage_amount]]&lt;300000,"Low",IF(Sheet1[[#This Row],[coverage_amount]]&lt;700000,"Medium","High"))</f>
        <v>Medium</v>
      </c>
      <c r="M2222" s="2" t="str">
        <f>IF(Sheet1[[#This Row],[annual_premium]]&lt;15000,"Low",IF(Sheet1[[#This Row],[annual_premium]]&lt;35000,"Medium","High"))</f>
        <v>Low</v>
      </c>
      <c r="N2222" s="2">
        <f>YEAR(Sheet1[[#This Row],[policy_start_date]])</f>
        <v>2023</v>
      </c>
      <c r="O2222" s="2" t="str">
        <f>TEXT(Sheet1[[#This Row],[policy_start_date]],"mmm")</f>
        <v>May</v>
      </c>
      <c r="P2222" s="2" t="str">
        <f>"Q"&amp;ROUNDUP(MONTH(Sheet1[[#This Row],[policy_start_date]])/3,0)</f>
        <v>Q2</v>
      </c>
      <c r="Q2222" s="2">
        <f ca="1">DATEDIF(Sheet1[[#This Row],[policy_start_date]],TODAY(),"D")</f>
        <v>1173</v>
      </c>
      <c r="R2222" s="2">
        <f>YEAR(Sheet1[[#This Row],[policy_end_date]])</f>
        <v>2025</v>
      </c>
      <c r="S2222" s="2" t="str">
        <f>TEXT(Sheet1[[#This Row],[policy_end_date]],"mmm")</f>
        <v>Jun</v>
      </c>
      <c r="T2222" s="2" t="str">
        <f>IF(Sheet1[[#This Row],[status]]="Active","Active","Inactive")</f>
        <v>Inactive</v>
      </c>
      <c r="U2222" s="6">
        <f>Sheet1[[#This Row],[coverage_amount]]/Sheet1[[#This Row],[annual_premium]]</f>
        <v>43.591876628223517</v>
      </c>
    </row>
    <row r="2223" spans="1:21" x14ac:dyDescent="0.3">
      <c r="A2223" s="2" t="s">
        <v>3969</v>
      </c>
      <c r="B2223" s="2" t="s">
        <v>3970</v>
      </c>
      <c r="C2223" s="2" t="s">
        <v>11</v>
      </c>
      <c r="D2223" s="51">
        <v>220447.16</v>
      </c>
      <c r="E2223" s="51">
        <v>16720.5</v>
      </c>
      <c r="F2223" s="1">
        <v>45365</v>
      </c>
      <c r="G2223" s="1">
        <v>45488</v>
      </c>
      <c r="H2223" s="2" t="s">
        <v>128</v>
      </c>
      <c r="I2223" s="2" t="s">
        <v>29</v>
      </c>
      <c r="J2223">
        <f>Sheet1[[#This Row],[policy_end_date]]-Sheet1[[#This Row],[policy_start_date]]</f>
        <v>123</v>
      </c>
      <c r="K2223" s="5">
        <f>(Sheet1[[#This Row],[policy_end_date]]-Sheet1[[#This Row],[policy_start_date]])/365</f>
        <v>0.33698630136986302</v>
      </c>
      <c r="L2223" s="2" t="str">
        <f>IF(Sheet1[[#This Row],[coverage_amount]]&lt;300000,"Low",IF(Sheet1[[#This Row],[coverage_amount]]&lt;700000,"Medium","High"))</f>
        <v>Low</v>
      </c>
      <c r="M2223" s="2" t="str">
        <f>IF(Sheet1[[#This Row],[annual_premium]]&lt;15000,"Low",IF(Sheet1[[#This Row],[annual_premium]]&lt;35000,"Medium","High"))</f>
        <v>Medium</v>
      </c>
      <c r="N2223" s="2">
        <f>YEAR(Sheet1[[#This Row],[policy_start_date]])</f>
        <v>2024</v>
      </c>
      <c r="O2223" s="2" t="str">
        <f>TEXT(Sheet1[[#This Row],[policy_start_date]],"mmm")</f>
        <v>Mar</v>
      </c>
      <c r="P2223" s="2" t="str">
        <f>"Q"&amp;ROUNDUP(MONTH(Sheet1[[#This Row],[policy_start_date]])/3,0)</f>
        <v>Q1</v>
      </c>
      <c r="Q2223" s="2">
        <f ca="1">DATEDIF(Sheet1[[#This Row],[policy_start_date]],TODAY(),"D")</f>
        <v>867</v>
      </c>
      <c r="R2223" s="2">
        <f>YEAR(Sheet1[[#This Row],[policy_end_date]])</f>
        <v>2024</v>
      </c>
      <c r="S2223" s="2" t="str">
        <f>TEXT(Sheet1[[#This Row],[policy_end_date]],"mmm")</f>
        <v>Jul</v>
      </c>
      <c r="T2223" s="2" t="str">
        <f>IF(Sheet1[[#This Row],[status]]="Active","Active","Inactive")</f>
        <v>Inactive</v>
      </c>
      <c r="U2223" s="6">
        <f>Sheet1[[#This Row],[coverage_amount]]/Sheet1[[#This Row],[annual_premium]]</f>
        <v>13.184244490296344</v>
      </c>
    </row>
    <row r="2224" spans="1:21" x14ac:dyDescent="0.3">
      <c r="A2224" s="2" t="s">
        <v>3971</v>
      </c>
      <c r="B2224" s="2" t="s">
        <v>1189</v>
      </c>
      <c r="C2224" s="2" t="s">
        <v>16</v>
      </c>
      <c r="D2224" s="51">
        <v>812439.59</v>
      </c>
      <c r="E2224" s="51">
        <v>35834.47</v>
      </c>
      <c r="F2224" s="1">
        <v>44637</v>
      </c>
      <c r="G2224" s="1">
        <v>45251</v>
      </c>
      <c r="H2224" s="2" t="s">
        <v>537</v>
      </c>
      <c r="I2224" s="2" t="s">
        <v>13</v>
      </c>
      <c r="J2224">
        <f>Sheet1[[#This Row],[policy_end_date]]-Sheet1[[#This Row],[policy_start_date]]</f>
        <v>614</v>
      </c>
      <c r="K2224" s="5">
        <f>(Sheet1[[#This Row],[policy_end_date]]-Sheet1[[#This Row],[policy_start_date]])/365</f>
        <v>1.6821917808219178</v>
      </c>
      <c r="L2224" s="2" t="str">
        <f>IF(Sheet1[[#This Row],[coverage_amount]]&lt;300000,"Low",IF(Sheet1[[#This Row],[coverage_amount]]&lt;700000,"Medium","High"))</f>
        <v>High</v>
      </c>
      <c r="M2224" s="2" t="str">
        <f>IF(Sheet1[[#This Row],[annual_premium]]&lt;15000,"Low",IF(Sheet1[[#This Row],[annual_premium]]&lt;35000,"Medium","High"))</f>
        <v>High</v>
      </c>
      <c r="N2224" s="2">
        <f>YEAR(Sheet1[[#This Row],[policy_start_date]])</f>
        <v>2022</v>
      </c>
      <c r="O2224" s="2" t="str">
        <f>TEXT(Sheet1[[#This Row],[policy_start_date]],"mmm")</f>
        <v>Mar</v>
      </c>
      <c r="P2224" s="2" t="str">
        <f>"Q"&amp;ROUNDUP(MONTH(Sheet1[[#This Row],[policy_start_date]])/3,0)</f>
        <v>Q1</v>
      </c>
      <c r="Q2224" s="2">
        <f ca="1">DATEDIF(Sheet1[[#This Row],[policy_start_date]],TODAY(),"D")</f>
        <v>1595</v>
      </c>
      <c r="R2224" s="2">
        <f>YEAR(Sheet1[[#This Row],[policy_end_date]])</f>
        <v>2023</v>
      </c>
      <c r="S2224" s="2" t="str">
        <f>TEXT(Sheet1[[#This Row],[policy_end_date]],"mmm")</f>
        <v>Nov</v>
      </c>
      <c r="T2224" s="2" t="str">
        <f>IF(Sheet1[[#This Row],[status]]="Active","Active","Inactive")</f>
        <v>Active</v>
      </c>
      <c r="U2224" s="6">
        <f>Sheet1[[#This Row],[coverage_amount]]/Sheet1[[#This Row],[annual_premium]]</f>
        <v>22.672013566825459</v>
      </c>
    </row>
    <row r="2225" spans="1:21" x14ac:dyDescent="0.3">
      <c r="A2225" s="2" t="s">
        <v>3972</v>
      </c>
      <c r="B2225" s="2" t="s">
        <v>2360</v>
      </c>
      <c r="C2225" s="2" t="s">
        <v>16</v>
      </c>
      <c r="D2225" s="51">
        <v>294630.88</v>
      </c>
      <c r="E2225" s="51">
        <v>30829.61</v>
      </c>
      <c r="F2225" s="1">
        <v>44751</v>
      </c>
      <c r="G2225" s="1">
        <v>44824</v>
      </c>
      <c r="H2225" s="2" t="s">
        <v>225</v>
      </c>
      <c r="I2225" s="2" t="s">
        <v>13</v>
      </c>
      <c r="J2225">
        <f>Sheet1[[#This Row],[policy_end_date]]-Sheet1[[#This Row],[policy_start_date]]</f>
        <v>73</v>
      </c>
      <c r="K2225" s="5">
        <f>(Sheet1[[#This Row],[policy_end_date]]-Sheet1[[#This Row],[policy_start_date]])/365</f>
        <v>0.2</v>
      </c>
      <c r="L2225" s="2" t="str">
        <f>IF(Sheet1[[#This Row],[coverage_amount]]&lt;300000,"Low",IF(Sheet1[[#This Row],[coverage_amount]]&lt;700000,"Medium","High"))</f>
        <v>Low</v>
      </c>
      <c r="M2225" s="2" t="str">
        <f>IF(Sheet1[[#This Row],[annual_premium]]&lt;15000,"Low",IF(Sheet1[[#This Row],[annual_premium]]&lt;35000,"Medium","High"))</f>
        <v>Medium</v>
      </c>
      <c r="N2225" s="2">
        <f>YEAR(Sheet1[[#This Row],[policy_start_date]])</f>
        <v>2022</v>
      </c>
      <c r="O2225" s="2" t="str">
        <f>TEXT(Sheet1[[#This Row],[policy_start_date]],"mmm")</f>
        <v>Jul</v>
      </c>
      <c r="P2225" s="2" t="str">
        <f>"Q"&amp;ROUNDUP(MONTH(Sheet1[[#This Row],[policy_start_date]])/3,0)</f>
        <v>Q3</v>
      </c>
      <c r="Q2225" s="2">
        <f ca="1">DATEDIF(Sheet1[[#This Row],[policy_start_date]],TODAY(),"D")</f>
        <v>1481</v>
      </c>
      <c r="R2225" s="2">
        <f>YEAR(Sheet1[[#This Row],[policy_end_date]])</f>
        <v>2022</v>
      </c>
      <c r="S2225" s="2" t="str">
        <f>TEXT(Sheet1[[#This Row],[policy_end_date]],"mmm")</f>
        <v>Sep</v>
      </c>
      <c r="T2225" s="2" t="str">
        <f>IF(Sheet1[[#This Row],[status]]="Active","Active","Inactive")</f>
        <v>Active</v>
      </c>
      <c r="U2225" s="6">
        <f>Sheet1[[#This Row],[coverage_amount]]/Sheet1[[#This Row],[annual_premium]]</f>
        <v>9.5567501502613883</v>
      </c>
    </row>
    <row r="2226" spans="1:21" x14ac:dyDescent="0.3">
      <c r="A2226" s="2" t="s">
        <v>3973</v>
      </c>
      <c r="B2226" s="2" t="s">
        <v>2022</v>
      </c>
      <c r="C2226" s="2" t="s">
        <v>39</v>
      </c>
      <c r="D2226" s="51">
        <v>288569.77</v>
      </c>
      <c r="E2226" s="51">
        <v>24717.96</v>
      </c>
      <c r="F2226" s="1">
        <v>44102</v>
      </c>
      <c r="G2226" s="1">
        <v>45516</v>
      </c>
      <c r="H2226" s="2" t="s">
        <v>909</v>
      </c>
      <c r="I2226" s="2" t="s">
        <v>18</v>
      </c>
      <c r="J2226">
        <f>Sheet1[[#This Row],[policy_end_date]]-Sheet1[[#This Row],[policy_start_date]]</f>
        <v>1414</v>
      </c>
      <c r="K2226" s="5">
        <f>(Sheet1[[#This Row],[policy_end_date]]-Sheet1[[#This Row],[policy_start_date]])/365</f>
        <v>3.8739726027397259</v>
      </c>
      <c r="L2226" s="2" t="str">
        <f>IF(Sheet1[[#This Row],[coverage_amount]]&lt;300000,"Low",IF(Sheet1[[#This Row],[coverage_amount]]&lt;700000,"Medium","High"))</f>
        <v>Low</v>
      </c>
      <c r="M2226" s="2" t="str">
        <f>IF(Sheet1[[#This Row],[annual_premium]]&lt;15000,"Low",IF(Sheet1[[#This Row],[annual_premium]]&lt;35000,"Medium","High"))</f>
        <v>Medium</v>
      </c>
      <c r="N2226" s="2">
        <f>YEAR(Sheet1[[#This Row],[policy_start_date]])</f>
        <v>2020</v>
      </c>
      <c r="O2226" s="2" t="str">
        <f>TEXT(Sheet1[[#This Row],[policy_start_date]],"mmm")</f>
        <v>Sep</v>
      </c>
      <c r="P2226" s="2" t="str">
        <f>"Q"&amp;ROUNDUP(MONTH(Sheet1[[#This Row],[policy_start_date]])/3,0)</f>
        <v>Q3</v>
      </c>
      <c r="Q2226" s="2">
        <f ca="1">DATEDIF(Sheet1[[#This Row],[policy_start_date]],TODAY(),"D")</f>
        <v>2130</v>
      </c>
      <c r="R2226" s="2">
        <f>YEAR(Sheet1[[#This Row],[policy_end_date]])</f>
        <v>2024</v>
      </c>
      <c r="S2226" s="2" t="str">
        <f>TEXT(Sheet1[[#This Row],[policy_end_date]],"mmm")</f>
        <v>Aug</v>
      </c>
      <c r="T2226" s="2" t="str">
        <f>IF(Sheet1[[#This Row],[status]]="Active","Active","Inactive")</f>
        <v>Inactive</v>
      </c>
      <c r="U2226" s="6">
        <f>Sheet1[[#This Row],[coverage_amount]]/Sheet1[[#This Row],[annual_premium]]</f>
        <v>11.674497814544567</v>
      </c>
    </row>
    <row r="2227" spans="1:21" x14ac:dyDescent="0.3">
      <c r="A2227" s="2" t="s">
        <v>3974</v>
      </c>
      <c r="B2227" s="2" t="s">
        <v>3975</v>
      </c>
      <c r="C2227" s="2" t="s">
        <v>35</v>
      </c>
      <c r="D2227" s="51">
        <v>679983.22</v>
      </c>
      <c r="E2227" s="51">
        <v>23289.56</v>
      </c>
      <c r="F2227" s="1">
        <v>44627</v>
      </c>
      <c r="G2227" s="1">
        <v>45420</v>
      </c>
      <c r="H2227" s="2" t="s">
        <v>116</v>
      </c>
      <c r="I2227" s="2" t="s">
        <v>13</v>
      </c>
      <c r="J2227">
        <f>Sheet1[[#This Row],[policy_end_date]]-Sheet1[[#This Row],[policy_start_date]]</f>
        <v>793</v>
      </c>
      <c r="K2227" s="5">
        <f>(Sheet1[[#This Row],[policy_end_date]]-Sheet1[[#This Row],[policy_start_date]])/365</f>
        <v>2.1726027397260275</v>
      </c>
      <c r="L2227" s="2" t="str">
        <f>IF(Sheet1[[#This Row],[coverage_amount]]&lt;300000,"Low",IF(Sheet1[[#This Row],[coverage_amount]]&lt;700000,"Medium","High"))</f>
        <v>Medium</v>
      </c>
      <c r="M2227" s="2" t="str">
        <f>IF(Sheet1[[#This Row],[annual_premium]]&lt;15000,"Low",IF(Sheet1[[#This Row],[annual_premium]]&lt;35000,"Medium","High"))</f>
        <v>Medium</v>
      </c>
      <c r="N2227" s="2">
        <f>YEAR(Sheet1[[#This Row],[policy_start_date]])</f>
        <v>2022</v>
      </c>
      <c r="O2227" s="2" t="str">
        <f>TEXT(Sheet1[[#This Row],[policy_start_date]],"mmm")</f>
        <v>Mar</v>
      </c>
      <c r="P2227" s="2" t="str">
        <f>"Q"&amp;ROUNDUP(MONTH(Sheet1[[#This Row],[policy_start_date]])/3,0)</f>
        <v>Q1</v>
      </c>
      <c r="Q2227" s="2">
        <f ca="1">DATEDIF(Sheet1[[#This Row],[policy_start_date]],TODAY(),"D")</f>
        <v>1605</v>
      </c>
      <c r="R2227" s="2">
        <f>YEAR(Sheet1[[#This Row],[policy_end_date]])</f>
        <v>2024</v>
      </c>
      <c r="S2227" s="2" t="str">
        <f>TEXT(Sheet1[[#This Row],[policy_end_date]],"mmm")</f>
        <v>May</v>
      </c>
      <c r="T2227" s="2" t="str">
        <f>IF(Sheet1[[#This Row],[status]]="Active","Active","Inactive")</f>
        <v>Active</v>
      </c>
      <c r="U2227" s="6">
        <f>Sheet1[[#This Row],[coverage_amount]]/Sheet1[[#This Row],[annual_premium]]</f>
        <v>29.196911405797273</v>
      </c>
    </row>
    <row r="2228" spans="1:21" x14ac:dyDescent="0.3">
      <c r="A2228" s="2" t="s">
        <v>3976</v>
      </c>
      <c r="B2228" s="2" t="s">
        <v>3977</v>
      </c>
      <c r="C2228" s="2" t="s">
        <v>39</v>
      </c>
      <c r="D2228" s="51">
        <v>491989.26</v>
      </c>
      <c r="E2228" s="51">
        <v>3626.2</v>
      </c>
      <c r="F2228" s="1">
        <v>44211</v>
      </c>
      <c r="G2228" s="1">
        <v>44260</v>
      </c>
      <c r="H2228" s="2" t="s">
        <v>586</v>
      </c>
      <c r="I2228" s="2" t="s">
        <v>18</v>
      </c>
      <c r="J2228">
        <f>Sheet1[[#This Row],[policy_end_date]]-Sheet1[[#This Row],[policy_start_date]]</f>
        <v>49</v>
      </c>
      <c r="K2228" s="5">
        <f>(Sheet1[[#This Row],[policy_end_date]]-Sheet1[[#This Row],[policy_start_date]])/365</f>
        <v>0.13424657534246576</v>
      </c>
      <c r="L2228" s="2" t="str">
        <f>IF(Sheet1[[#This Row],[coverage_amount]]&lt;300000,"Low",IF(Sheet1[[#This Row],[coverage_amount]]&lt;700000,"Medium","High"))</f>
        <v>Medium</v>
      </c>
      <c r="M2228" s="2" t="str">
        <f>IF(Sheet1[[#This Row],[annual_premium]]&lt;15000,"Low",IF(Sheet1[[#This Row],[annual_premium]]&lt;35000,"Medium","High"))</f>
        <v>Low</v>
      </c>
      <c r="N2228" s="2">
        <f>YEAR(Sheet1[[#This Row],[policy_start_date]])</f>
        <v>2021</v>
      </c>
      <c r="O2228" s="2" t="str">
        <f>TEXT(Sheet1[[#This Row],[policy_start_date]],"mmm")</f>
        <v>Jan</v>
      </c>
      <c r="P2228" s="2" t="str">
        <f>"Q"&amp;ROUNDUP(MONTH(Sheet1[[#This Row],[policy_start_date]])/3,0)</f>
        <v>Q1</v>
      </c>
      <c r="Q2228" s="2">
        <f ca="1">DATEDIF(Sheet1[[#This Row],[policy_start_date]],TODAY(),"D")</f>
        <v>2021</v>
      </c>
      <c r="R2228" s="2">
        <f>YEAR(Sheet1[[#This Row],[policy_end_date]])</f>
        <v>2021</v>
      </c>
      <c r="S2228" s="2" t="str">
        <f>TEXT(Sheet1[[#This Row],[policy_end_date]],"mmm")</f>
        <v>Mar</v>
      </c>
      <c r="T2228" s="2" t="str">
        <f>IF(Sheet1[[#This Row],[status]]="Active","Active","Inactive")</f>
        <v>Inactive</v>
      </c>
      <c r="U2228" s="6">
        <f>Sheet1[[#This Row],[coverage_amount]]/Sheet1[[#This Row],[annual_premium]]</f>
        <v>135.67626165131543</v>
      </c>
    </row>
    <row r="2229" spans="1:21" x14ac:dyDescent="0.3">
      <c r="A2229" s="2" t="s">
        <v>3978</v>
      </c>
      <c r="B2229" s="2" t="s">
        <v>3979</v>
      </c>
      <c r="C2229" s="2" t="s">
        <v>11</v>
      </c>
      <c r="D2229" s="51">
        <v>594868.46</v>
      </c>
      <c r="E2229" s="51">
        <v>47282.66</v>
      </c>
      <c r="F2229" s="1">
        <v>44661</v>
      </c>
      <c r="G2229" s="1">
        <v>44710</v>
      </c>
      <c r="H2229" s="2" t="s">
        <v>1272</v>
      </c>
      <c r="I2229" s="2" t="s">
        <v>13</v>
      </c>
      <c r="J2229">
        <f>Sheet1[[#This Row],[policy_end_date]]-Sheet1[[#This Row],[policy_start_date]]</f>
        <v>49</v>
      </c>
      <c r="K2229" s="5">
        <f>(Sheet1[[#This Row],[policy_end_date]]-Sheet1[[#This Row],[policy_start_date]])/365</f>
        <v>0.13424657534246576</v>
      </c>
      <c r="L2229" s="2" t="str">
        <f>IF(Sheet1[[#This Row],[coverage_amount]]&lt;300000,"Low",IF(Sheet1[[#This Row],[coverage_amount]]&lt;700000,"Medium","High"))</f>
        <v>Medium</v>
      </c>
      <c r="M2229" s="2" t="str">
        <f>IF(Sheet1[[#This Row],[annual_premium]]&lt;15000,"Low",IF(Sheet1[[#This Row],[annual_premium]]&lt;35000,"Medium","High"))</f>
        <v>High</v>
      </c>
      <c r="N2229" s="2">
        <f>YEAR(Sheet1[[#This Row],[policy_start_date]])</f>
        <v>2022</v>
      </c>
      <c r="O2229" s="2" t="str">
        <f>TEXT(Sheet1[[#This Row],[policy_start_date]],"mmm")</f>
        <v>Apr</v>
      </c>
      <c r="P2229" s="2" t="str">
        <f>"Q"&amp;ROUNDUP(MONTH(Sheet1[[#This Row],[policy_start_date]])/3,0)</f>
        <v>Q2</v>
      </c>
      <c r="Q2229" s="2">
        <f ca="1">DATEDIF(Sheet1[[#This Row],[policy_start_date]],TODAY(),"D")</f>
        <v>1571</v>
      </c>
      <c r="R2229" s="2">
        <f>YEAR(Sheet1[[#This Row],[policy_end_date]])</f>
        <v>2022</v>
      </c>
      <c r="S2229" s="2" t="str">
        <f>TEXT(Sheet1[[#This Row],[policy_end_date]],"mmm")</f>
        <v>May</v>
      </c>
      <c r="T2229" s="2" t="str">
        <f>IF(Sheet1[[#This Row],[status]]="Active","Active","Inactive")</f>
        <v>Active</v>
      </c>
      <c r="U2229" s="6">
        <f>Sheet1[[#This Row],[coverage_amount]]/Sheet1[[#This Row],[annual_premium]]</f>
        <v>12.581112399344706</v>
      </c>
    </row>
    <row r="2230" spans="1:21" x14ac:dyDescent="0.3">
      <c r="A2230" s="2" t="s">
        <v>3980</v>
      </c>
      <c r="B2230" s="2" t="s">
        <v>175</v>
      </c>
      <c r="C2230" s="2" t="s">
        <v>11</v>
      </c>
      <c r="D2230" s="51">
        <v>887288.76</v>
      </c>
      <c r="E2230" s="51">
        <v>29720.83</v>
      </c>
      <c r="F2230" s="1">
        <v>44089</v>
      </c>
      <c r="G2230" s="1">
        <v>44896</v>
      </c>
      <c r="H2230" s="2" t="s">
        <v>1286</v>
      </c>
      <c r="I2230" s="2" t="s">
        <v>13</v>
      </c>
      <c r="J2230">
        <f>Sheet1[[#This Row],[policy_end_date]]-Sheet1[[#This Row],[policy_start_date]]</f>
        <v>807</v>
      </c>
      <c r="K2230" s="5">
        <f>(Sheet1[[#This Row],[policy_end_date]]-Sheet1[[#This Row],[policy_start_date]])/365</f>
        <v>2.2109589041095892</v>
      </c>
      <c r="L2230" s="2" t="str">
        <f>IF(Sheet1[[#This Row],[coverage_amount]]&lt;300000,"Low",IF(Sheet1[[#This Row],[coverage_amount]]&lt;700000,"Medium","High"))</f>
        <v>High</v>
      </c>
      <c r="M2230" s="2" t="str">
        <f>IF(Sheet1[[#This Row],[annual_premium]]&lt;15000,"Low",IF(Sheet1[[#This Row],[annual_premium]]&lt;35000,"Medium","High"))</f>
        <v>Medium</v>
      </c>
      <c r="N2230" s="2">
        <f>YEAR(Sheet1[[#This Row],[policy_start_date]])</f>
        <v>2020</v>
      </c>
      <c r="O2230" s="2" t="str">
        <f>TEXT(Sheet1[[#This Row],[policy_start_date]],"mmm")</f>
        <v>Sep</v>
      </c>
      <c r="P2230" s="2" t="str">
        <f>"Q"&amp;ROUNDUP(MONTH(Sheet1[[#This Row],[policy_start_date]])/3,0)</f>
        <v>Q3</v>
      </c>
      <c r="Q2230" s="2">
        <f ca="1">DATEDIF(Sheet1[[#This Row],[policy_start_date]],TODAY(),"D")</f>
        <v>2143</v>
      </c>
      <c r="R2230" s="2">
        <f>YEAR(Sheet1[[#This Row],[policy_end_date]])</f>
        <v>2022</v>
      </c>
      <c r="S2230" s="2" t="str">
        <f>TEXT(Sheet1[[#This Row],[policy_end_date]],"mmm")</f>
        <v>Dec</v>
      </c>
      <c r="T2230" s="2" t="str">
        <f>IF(Sheet1[[#This Row],[status]]="Active","Active","Inactive")</f>
        <v>Active</v>
      </c>
      <c r="U2230" s="6">
        <f>Sheet1[[#This Row],[coverage_amount]]/Sheet1[[#This Row],[annual_premium]]</f>
        <v>29.854104343653926</v>
      </c>
    </row>
    <row r="2231" spans="1:21" x14ac:dyDescent="0.3">
      <c r="A2231" s="2" t="s">
        <v>3981</v>
      </c>
      <c r="B2231" s="2" t="s">
        <v>836</v>
      </c>
      <c r="C2231" s="2" t="s">
        <v>11</v>
      </c>
      <c r="D2231" s="51">
        <v>864233.59</v>
      </c>
      <c r="E2231" s="51">
        <v>18450.84</v>
      </c>
      <c r="F2231" s="1">
        <v>44336</v>
      </c>
      <c r="G2231" s="1">
        <v>45157</v>
      </c>
      <c r="H2231" s="2" t="s">
        <v>1447</v>
      </c>
      <c r="I2231" s="2" t="s">
        <v>13</v>
      </c>
      <c r="J2231">
        <f>Sheet1[[#This Row],[policy_end_date]]-Sheet1[[#This Row],[policy_start_date]]</f>
        <v>821</v>
      </c>
      <c r="K2231" s="5">
        <f>(Sheet1[[#This Row],[policy_end_date]]-Sheet1[[#This Row],[policy_start_date]])/365</f>
        <v>2.2493150684931509</v>
      </c>
      <c r="L2231" s="2" t="str">
        <f>IF(Sheet1[[#This Row],[coverage_amount]]&lt;300000,"Low",IF(Sheet1[[#This Row],[coverage_amount]]&lt;700000,"Medium","High"))</f>
        <v>High</v>
      </c>
      <c r="M2231" s="2" t="str">
        <f>IF(Sheet1[[#This Row],[annual_premium]]&lt;15000,"Low",IF(Sheet1[[#This Row],[annual_premium]]&lt;35000,"Medium","High"))</f>
        <v>Medium</v>
      </c>
      <c r="N2231" s="2">
        <f>YEAR(Sheet1[[#This Row],[policy_start_date]])</f>
        <v>2021</v>
      </c>
      <c r="O2231" s="2" t="str">
        <f>TEXT(Sheet1[[#This Row],[policy_start_date]],"mmm")</f>
        <v>May</v>
      </c>
      <c r="P2231" s="2" t="str">
        <f>"Q"&amp;ROUNDUP(MONTH(Sheet1[[#This Row],[policy_start_date]])/3,0)</f>
        <v>Q2</v>
      </c>
      <c r="Q2231" s="2">
        <f ca="1">DATEDIF(Sheet1[[#This Row],[policy_start_date]],TODAY(),"D")</f>
        <v>1896</v>
      </c>
      <c r="R2231" s="2">
        <f>YEAR(Sheet1[[#This Row],[policy_end_date]])</f>
        <v>2023</v>
      </c>
      <c r="S2231" s="2" t="str">
        <f>TEXT(Sheet1[[#This Row],[policy_end_date]],"mmm")</f>
        <v>Aug</v>
      </c>
      <c r="T2231" s="2" t="str">
        <f>IF(Sheet1[[#This Row],[status]]="Active","Active","Inactive")</f>
        <v>Active</v>
      </c>
      <c r="U2231" s="6">
        <f>Sheet1[[#This Row],[coverage_amount]]/Sheet1[[#This Row],[annual_premium]]</f>
        <v>46.839796453711593</v>
      </c>
    </row>
    <row r="2232" spans="1:21" x14ac:dyDescent="0.3">
      <c r="A2232" s="2" t="s">
        <v>3982</v>
      </c>
      <c r="B2232" s="2" t="s">
        <v>1937</v>
      </c>
      <c r="C2232" s="2" t="s">
        <v>35</v>
      </c>
      <c r="D2232" s="51">
        <v>282817.56</v>
      </c>
      <c r="E2232" s="51">
        <v>43226.7</v>
      </c>
      <c r="F2232" s="1">
        <v>45104</v>
      </c>
      <c r="G2232" s="1">
        <v>45493</v>
      </c>
      <c r="H2232" s="2" t="s">
        <v>680</v>
      </c>
      <c r="I2232" s="2" t="s">
        <v>13</v>
      </c>
      <c r="J2232">
        <f>Sheet1[[#This Row],[policy_end_date]]-Sheet1[[#This Row],[policy_start_date]]</f>
        <v>389</v>
      </c>
      <c r="K2232" s="5">
        <f>(Sheet1[[#This Row],[policy_end_date]]-Sheet1[[#This Row],[policy_start_date]])/365</f>
        <v>1.0657534246575342</v>
      </c>
      <c r="L2232" s="2" t="str">
        <f>IF(Sheet1[[#This Row],[coverage_amount]]&lt;300000,"Low",IF(Sheet1[[#This Row],[coverage_amount]]&lt;700000,"Medium","High"))</f>
        <v>Low</v>
      </c>
      <c r="M2232" s="2" t="str">
        <f>IF(Sheet1[[#This Row],[annual_premium]]&lt;15000,"Low",IF(Sheet1[[#This Row],[annual_premium]]&lt;35000,"Medium","High"))</f>
        <v>High</v>
      </c>
      <c r="N2232" s="2">
        <f>YEAR(Sheet1[[#This Row],[policy_start_date]])</f>
        <v>2023</v>
      </c>
      <c r="O2232" s="2" t="str">
        <f>TEXT(Sheet1[[#This Row],[policy_start_date]],"mmm")</f>
        <v>Jun</v>
      </c>
      <c r="P2232" s="2" t="str">
        <f>"Q"&amp;ROUNDUP(MONTH(Sheet1[[#This Row],[policy_start_date]])/3,0)</f>
        <v>Q2</v>
      </c>
      <c r="Q2232" s="2">
        <f ca="1">DATEDIF(Sheet1[[#This Row],[policy_start_date]],TODAY(),"D")</f>
        <v>1128</v>
      </c>
      <c r="R2232" s="2">
        <f>YEAR(Sheet1[[#This Row],[policy_end_date]])</f>
        <v>2024</v>
      </c>
      <c r="S2232" s="2" t="str">
        <f>TEXT(Sheet1[[#This Row],[policy_end_date]],"mmm")</f>
        <v>Jul</v>
      </c>
      <c r="T2232" s="2" t="str">
        <f>IF(Sheet1[[#This Row],[status]]="Active","Active","Inactive")</f>
        <v>Active</v>
      </c>
      <c r="U2232" s="6">
        <f>Sheet1[[#This Row],[coverage_amount]]/Sheet1[[#This Row],[annual_premium]]</f>
        <v>6.5426590510031994</v>
      </c>
    </row>
    <row r="2233" spans="1:21" x14ac:dyDescent="0.3">
      <c r="A2233" s="2" t="s">
        <v>3983</v>
      </c>
      <c r="B2233" s="2" t="s">
        <v>3027</v>
      </c>
      <c r="C2233" s="2" t="s">
        <v>11</v>
      </c>
      <c r="D2233" s="51">
        <v>935953.18</v>
      </c>
      <c r="E2233" s="51">
        <v>4001.39</v>
      </c>
      <c r="F2233" s="1">
        <v>44550</v>
      </c>
      <c r="G2233" s="1">
        <v>44829</v>
      </c>
      <c r="H2233" s="2" t="s">
        <v>371</v>
      </c>
      <c r="I2233" s="2" t="s">
        <v>13</v>
      </c>
      <c r="J2233">
        <f>Sheet1[[#This Row],[policy_end_date]]-Sheet1[[#This Row],[policy_start_date]]</f>
        <v>279</v>
      </c>
      <c r="K2233" s="5">
        <f>(Sheet1[[#This Row],[policy_end_date]]-Sheet1[[#This Row],[policy_start_date]])/365</f>
        <v>0.76438356164383559</v>
      </c>
      <c r="L2233" s="2" t="str">
        <f>IF(Sheet1[[#This Row],[coverage_amount]]&lt;300000,"Low",IF(Sheet1[[#This Row],[coverage_amount]]&lt;700000,"Medium","High"))</f>
        <v>High</v>
      </c>
      <c r="M2233" s="2" t="str">
        <f>IF(Sheet1[[#This Row],[annual_premium]]&lt;15000,"Low",IF(Sheet1[[#This Row],[annual_premium]]&lt;35000,"Medium","High"))</f>
        <v>Low</v>
      </c>
      <c r="N2233" s="2">
        <f>YEAR(Sheet1[[#This Row],[policy_start_date]])</f>
        <v>2021</v>
      </c>
      <c r="O2233" s="2" t="str">
        <f>TEXT(Sheet1[[#This Row],[policy_start_date]],"mmm")</f>
        <v>Dec</v>
      </c>
      <c r="P2233" s="2" t="str">
        <f>"Q"&amp;ROUNDUP(MONTH(Sheet1[[#This Row],[policy_start_date]])/3,0)</f>
        <v>Q4</v>
      </c>
      <c r="Q2233" s="2">
        <f ca="1">DATEDIF(Sheet1[[#This Row],[policy_start_date]],TODAY(),"D")</f>
        <v>1682</v>
      </c>
      <c r="R2233" s="2">
        <f>YEAR(Sheet1[[#This Row],[policy_end_date]])</f>
        <v>2022</v>
      </c>
      <c r="S2233" s="2" t="str">
        <f>TEXT(Sheet1[[#This Row],[policy_end_date]],"mmm")</f>
        <v>Sep</v>
      </c>
      <c r="T2233" s="2" t="str">
        <f>IF(Sheet1[[#This Row],[status]]="Active","Active","Inactive")</f>
        <v>Active</v>
      </c>
      <c r="U2233" s="6">
        <f>Sheet1[[#This Row],[coverage_amount]]/Sheet1[[#This Row],[annual_premium]]</f>
        <v>233.90701231322117</v>
      </c>
    </row>
    <row r="2234" spans="1:21" x14ac:dyDescent="0.3">
      <c r="A2234" s="2" t="s">
        <v>3984</v>
      </c>
      <c r="B2234" s="2" t="s">
        <v>3985</v>
      </c>
      <c r="C2234" s="2" t="s">
        <v>39</v>
      </c>
      <c r="D2234" s="51">
        <v>273824.06</v>
      </c>
      <c r="E2234" s="51">
        <v>28256.55</v>
      </c>
      <c r="F2234" s="1">
        <v>45395</v>
      </c>
      <c r="G2234" s="1">
        <v>45549</v>
      </c>
      <c r="H2234" s="2" t="s">
        <v>755</v>
      </c>
      <c r="I2234" s="2" t="s">
        <v>29</v>
      </c>
      <c r="J2234">
        <f>Sheet1[[#This Row],[policy_end_date]]-Sheet1[[#This Row],[policy_start_date]]</f>
        <v>154</v>
      </c>
      <c r="K2234" s="5">
        <f>(Sheet1[[#This Row],[policy_end_date]]-Sheet1[[#This Row],[policy_start_date]])/365</f>
        <v>0.42191780821917807</v>
      </c>
      <c r="L2234" s="2" t="str">
        <f>IF(Sheet1[[#This Row],[coverage_amount]]&lt;300000,"Low",IF(Sheet1[[#This Row],[coverage_amount]]&lt;700000,"Medium","High"))</f>
        <v>Low</v>
      </c>
      <c r="M2234" s="2" t="str">
        <f>IF(Sheet1[[#This Row],[annual_premium]]&lt;15000,"Low",IF(Sheet1[[#This Row],[annual_premium]]&lt;35000,"Medium","High"))</f>
        <v>Medium</v>
      </c>
      <c r="N2234" s="2">
        <f>YEAR(Sheet1[[#This Row],[policy_start_date]])</f>
        <v>2024</v>
      </c>
      <c r="O2234" s="2" t="str">
        <f>TEXT(Sheet1[[#This Row],[policy_start_date]],"mmm")</f>
        <v>Apr</v>
      </c>
      <c r="P2234" s="2" t="str">
        <f>"Q"&amp;ROUNDUP(MONTH(Sheet1[[#This Row],[policy_start_date]])/3,0)</f>
        <v>Q2</v>
      </c>
      <c r="Q2234" s="2">
        <f ca="1">DATEDIF(Sheet1[[#This Row],[policy_start_date]],TODAY(),"D")</f>
        <v>837</v>
      </c>
      <c r="R2234" s="2">
        <f>YEAR(Sheet1[[#This Row],[policy_end_date]])</f>
        <v>2024</v>
      </c>
      <c r="S2234" s="2" t="str">
        <f>TEXT(Sheet1[[#This Row],[policy_end_date]],"mmm")</f>
        <v>Sep</v>
      </c>
      <c r="T2234" s="2" t="str">
        <f>IF(Sheet1[[#This Row],[status]]="Active","Active","Inactive")</f>
        <v>Inactive</v>
      </c>
      <c r="U2234" s="6">
        <f>Sheet1[[#This Row],[coverage_amount]]/Sheet1[[#This Row],[annual_premium]]</f>
        <v>9.6906402232402762</v>
      </c>
    </row>
    <row r="2235" spans="1:21" x14ac:dyDescent="0.3">
      <c r="A2235" s="2" t="s">
        <v>3986</v>
      </c>
      <c r="B2235" s="2" t="s">
        <v>3987</v>
      </c>
      <c r="C2235" s="2" t="s">
        <v>11</v>
      </c>
      <c r="D2235" s="51">
        <v>722772.4</v>
      </c>
      <c r="E2235" s="51">
        <v>18055.89</v>
      </c>
      <c r="F2235" s="1">
        <v>44453</v>
      </c>
      <c r="G2235" s="1">
        <v>45410</v>
      </c>
      <c r="H2235" s="2" t="s">
        <v>1197</v>
      </c>
      <c r="I2235" s="2" t="s">
        <v>18</v>
      </c>
      <c r="J2235">
        <f>Sheet1[[#This Row],[policy_end_date]]-Sheet1[[#This Row],[policy_start_date]]</f>
        <v>957</v>
      </c>
      <c r="K2235" s="5">
        <f>(Sheet1[[#This Row],[policy_end_date]]-Sheet1[[#This Row],[policy_start_date]])/365</f>
        <v>2.6219178082191781</v>
      </c>
      <c r="L2235" s="2" t="str">
        <f>IF(Sheet1[[#This Row],[coverage_amount]]&lt;300000,"Low",IF(Sheet1[[#This Row],[coverage_amount]]&lt;700000,"Medium","High"))</f>
        <v>High</v>
      </c>
      <c r="M2235" s="2" t="str">
        <f>IF(Sheet1[[#This Row],[annual_premium]]&lt;15000,"Low",IF(Sheet1[[#This Row],[annual_premium]]&lt;35000,"Medium","High"))</f>
        <v>Medium</v>
      </c>
      <c r="N2235" s="2">
        <f>YEAR(Sheet1[[#This Row],[policy_start_date]])</f>
        <v>2021</v>
      </c>
      <c r="O2235" s="2" t="str">
        <f>TEXT(Sheet1[[#This Row],[policy_start_date]],"mmm")</f>
        <v>Sep</v>
      </c>
      <c r="P2235" s="2" t="str">
        <f>"Q"&amp;ROUNDUP(MONTH(Sheet1[[#This Row],[policy_start_date]])/3,0)</f>
        <v>Q3</v>
      </c>
      <c r="Q2235" s="2">
        <f ca="1">DATEDIF(Sheet1[[#This Row],[policy_start_date]],TODAY(),"D")</f>
        <v>1779</v>
      </c>
      <c r="R2235" s="2">
        <f>YEAR(Sheet1[[#This Row],[policy_end_date]])</f>
        <v>2024</v>
      </c>
      <c r="S2235" s="2" t="str">
        <f>TEXT(Sheet1[[#This Row],[policy_end_date]],"mmm")</f>
        <v>Apr</v>
      </c>
      <c r="T2235" s="2" t="str">
        <f>IF(Sheet1[[#This Row],[status]]="Active","Active","Inactive")</f>
        <v>Inactive</v>
      </c>
      <c r="U2235" s="6">
        <f>Sheet1[[#This Row],[coverage_amount]]/Sheet1[[#This Row],[annual_premium]]</f>
        <v>40.029729910849042</v>
      </c>
    </row>
    <row r="2236" spans="1:21" x14ac:dyDescent="0.3">
      <c r="A2236" s="2" t="s">
        <v>3988</v>
      </c>
      <c r="B2236" s="2" t="s">
        <v>3989</v>
      </c>
      <c r="C2236" s="2" t="s">
        <v>39</v>
      </c>
      <c r="D2236" s="51">
        <v>581519.15</v>
      </c>
      <c r="E2236" s="51">
        <v>41291.760000000002</v>
      </c>
      <c r="F2236" s="1">
        <v>45305</v>
      </c>
      <c r="G2236" s="1">
        <v>45795</v>
      </c>
      <c r="H2236" s="2" t="s">
        <v>569</v>
      </c>
      <c r="I2236" s="2" t="s">
        <v>29</v>
      </c>
      <c r="J2236">
        <f>Sheet1[[#This Row],[policy_end_date]]-Sheet1[[#This Row],[policy_start_date]]</f>
        <v>490</v>
      </c>
      <c r="K2236" s="5">
        <f>(Sheet1[[#This Row],[policy_end_date]]-Sheet1[[#This Row],[policy_start_date]])/365</f>
        <v>1.3424657534246576</v>
      </c>
      <c r="L2236" s="2" t="str">
        <f>IF(Sheet1[[#This Row],[coverage_amount]]&lt;300000,"Low",IF(Sheet1[[#This Row],[coverage_amount]]&lt;700000,"Medium","High"))</f>
        <v>Medium</v>
      </c>
      <c r="M2236" s="2" t="str">
        <f>IF(Sheet1[[#This Row],[annual_premium]]&lt;15000,"Low",IF(Sheet1[[#This Row],[annual_premium]]&lt;35000,"Medium","High"))</f>
        <v>High</v>
      </c>
      <c r="N2236" s="2">
        <f>YEAR(Sheet1[[#This Row],[policy_start_date]])</f>
        <v>2024</v>
      </c>
      <c r="O2236" s="2" t="str">
        <f>TEXT(Sheet1[[#This Row],[policy_start_date]],"mmm")</f>
        <v>Jan</v>
      </c>
      <c r="P2236" s="2" t="str">
        <f>"Q"&amp;ROUNDUP(MONTH(Sheet1[[#This Row],[policy_start_date]])/3,0)</f>
        <v>Q1</v>
      </c>
      <c r="Q2236" s="2">
        <f ca="1">DATEDIF(Sheet1[[#This Row],[policy_start_date]],TODAY(),"D")</f>
        <v>927</v>
      </c>
      <c r="R2236" s="2">
        <f>YEAR(Sheet1[[#This Row],[policy_end_date]])</f>
        <v>2025</v>
      </c>
      <c r="S2236" s="2" t="str">
        <f>TEXT(Sheet1[[#This Row],[policy_end_date]],"mmm")</f>
        <v>May</v>
      </c>
      <c r="T2236" s="2" t="str">
        <f>IF(Sheet1[[#This Row],[status]]="Active","Active","Inactive")</f>
        <v>Inactive</v>
      </c>
      <c r="U2236" s="6">
        <f>Sheet1[[#This Row],[coverage_amount]]/Sheet1[[#This Row],[annual_premium]]</f>
        <v>14.083176643475598</v>
      </c>
    </row>
    <row r="2237" spans="1:21" x14ac:dyDescent="0.3">
      <c r="A2237" s="2" t="s">
        <v>3990</v>
      </c>
      <c r="B2237" s="2" t="s">
        <v>3991</v>
      </c>
      <c r="C2237" s="2" t="s">
        <v>39</v>
      </c>
      <c r="D2237" s="51">
        <v>284894.63</v>
      </c>
      <c r="E2237" s="51">
        <v>48019.74</v>
      </c>
      <c r="F2237" s="1">
        <v>44943</v>
      </c>
      <c r="G2237" s="1">
        <v>45384</v>
      </c>
      <c r="H2237" s="2" t="s">
        <v>269</v>
      </c>
      <c r="I2237" s="2" t="s">
        <v>29</v>
      </c>
      <c r="J2237">
        <f>Sheet1[[#This Row],[policy_end_date]]-Sheet1[[#This Row],[policy_start_date]]</f>
        <v>441</v>
      </c>
      <c r="K2237" s="5">
        <f>(Sheet1[[#This Row],[policy_end_date]]-Sheet1[[#This Row],[policy_start_date]])/365</f>
        <v>1.2082191780821918</v>
      </c>
      <c r="L2237" s="2" t="str">
        <f>IF(Sheet1[[#This Row],[coverage_amount]]&lt;300000,"Low",IF(Sheet1[[#This Row],[coverage_amount]]&lt;700000,"Medium","High"))</f>
        <v>Low</v>
      </c>
      <c r="M2237" s="2" t="str">
        <f>IF(Sheet1[[#This Row],[annual_premium]]&lt;15000,"Low",IF(Sheet1[[#This Row],[annual_premium]]&lt;35000,"Medium","High"))</f>
        <v>High</v>
      </c>
      <c r="N2237" s="2">
        <f>YEAR(Sheet1[[#This Row],[policy_start_date]])</f>
        <v>2023</v>
      </c>
      <c r="O2237" s="2" t="str">
        <f>TEXT(Sheet1[[#This Row],[policy_start_date]],"mmm")</f>
        <v>Jan</v>
      </c>
      <c r="P2237" s="2" t="str">
        <f>"Q"&amp;ROUNDUP(MONTH(Sheet1[[#This Row],[policy_start_date]])/3,0)</f>
        <v>Q1</v>
      </c>
      <c r="Q2237" s="2">
        <f ca="1">DATEDIF(Sheet1[[#This Row],[policy_start_date]],TODAY(),"D")</f>
        <v>1289</v>
      </c>
      <c r="R2237" s="2">
        <f>YEAR(Sheet1[[#This Row],[policy_end_date]])</f>
        <v>2024</v>
      </c>
      <c r="S2237" s="2" t="str">
        <f>TEXT(Sheet1[[#This Row],[policy_end_date]],"mmm")</f>
        <v>Apr</v>
      </c>
      <c r="T2237" s="2" t="str">
        <f>IF(Sheet1[[#This Row],[status]]="Active","Active","Inactive")</f>
        <v>Inactive</v>
      </c>
      <c r="U2237" s="6">
        <f>Sheet1[[#This Row],[coverage_amount]]/Sheet1[[#This Row],[annual_premium]]</f>
        <v>5.9328649009761403</v>
      </c>
    </row>
    <row r="2238" spans="1:21" x14ac:dyDescent="0.3">
      <c r="A2238" s="2" t="s">
        <v>3992</v>
      </c>
      <c r="B2238" s="2" t="s">
        <v>3993</v>
      </c>
      <c r="C2238" s="2" t="s">
        <v>39</v>
      </c>
      <c r="D2238" s="51">
        <v>968106.89</v>
      </c>
      <c r="E2238" s="51">
        <v>27108.94</v>
      </c>
      <c r="F2238" s="1">
        <v>44788</v>
      </c>
      <c r="G2238" s="1">
        <v>45449</v>
      </c>
      <c r="H2238" s="2" t="s">
        <v>329</v>
      </c>
      <c r="I2238" s="2" t="s">
        <v>29</v>
      </c>
      <c r="J2238">
        <f>Sheet1[[#This Row],[policy_end_date]]-Sheet1[[#This Row],[policy_start_date]]</f>
        <v>661</v>
      </c>
      <c r="K2238" s="5">
        <f>(Sheet1[[#This Row],[policy_end_date]]-Sheet1[[#This Row],[policy_start_date]])/365</f>
        <v>1.810958904109589</v>
      </c>
      <c r="L2238" s="2" t="str">
        <f>IF(Sheet1[[#This Row],[coverage_amount]]&lt;300000,"Low",IF(Sheet1[[#This Row],[coverage_amount]]&lt;700000,"Medium","High"))</f>
        <v>High</v>
      </c>
      <c r="M2238" s="2" t="str">
        <f>IF(Sheet1[[#This Row],[annual_premium]]&lt;15000,"Low",IF(Sheet1[[#This Row],[annual_premium]]&lt;35000,"Medium","High"))</f>
        <v>Medium</v>
      </c>
      <c r="N2238" s="2">
        <f>YEAR(Sheet1[[#This Row],[policy_start_date]])</f>
        <v>2022</v>
      </c>
      <c r="O2238" s="2" t="str">
        <f>TEXT(Sheet1[[#This Row],[policy_start_date]],"mmm")</f>
        <v>Aug</v>
      </c>
      <c r="P2238" s="2" t="str">
        <f>"Q"&amp;ROUNDUP(MONTH(Sheet1[[#This Row],[policy_start_date]])/3,0)</f>
        <v>Q3</v>
      </c>
      <c r="Q2238" s="2">
        <f ca="1">DATEDIF(Sheet1[[#This Row],[policy_start_date]],TODAY(),"D")</f>
        <v>1444</v>
      </c>
      <c r="R2238" s="2">
        <f>YEAR(Sheet1[[#This Row],[policy_end_date]])</f>
        <v>2024</v>
      </c>
      <c r="S2238" s="2" t="str">
        <f>TEXT(Sheet1[[#This Row],[policy_end_date]],"mmm")</f>
        <v>Jun</v>
      </c>
      <c r="T2238" s="2" t="str">
        <f>IF(Sheet1[[#This Row],[status]]="Active","Active","Inactive")</f>
        <v>Inactive</v>
      </c>
      <c r="U2238" s="6">
        <f>Sheet1[[#This Row],[coverage_amount]]/Sheet1[[#This Row],[annual_premium]]</f>
        <v>35.711720561556447</v>
      </c>
    </row>
    <row r="2239" spans="1:21" x14ac:dyDescent="0.3">
      <c r="A2239" s="2" t="s">
        <v>3994</v>
      </c>
      <c r="B2239" s="2" t="s">
        <v>2647</v>
      </c>
      <c r="C2239" s="2" t="s">
        <v>16</v>
      </c>
      <c r="D2239" s="51">
        <v>672180.77</v>
      </c>
      <c r="E2239" s="51">
        <v>41354.06</v>
      </c>
      <c r="F2239" s="1">
        <v>44313</v>
      </c>
      <c r="G2239" s="1">
        <v>45657</v>
      </c>
      <c r="H2239" s="2" t="s">
        <v>365</v>
      </c>
      <c r="I2239" s="2" t="s">
        <v>13</v>
      </c>
      <c r="J2239">
        <f>Sheet1[[#This Row],[policy_end_date]]-Sheet1[[#This Row],[policy_start_date]]</f>
        <v>1344</v>
      </c>
      <c r="K2239" s="5">
        <f>(Sheet1[[#This Row],[policy_end_date]]-Sheet1[[#This Row],[policy_start_date]])/365</f>
        <v>3.6821917808219178</v>
      </c>
      <c r="L2239" s="2" t="str">
        <f>IF(Sheet1[[#This Row],[coverage_amount]]&lt;300000,"Low",IF(Sheet1[[#This Row],[coverage_amount]]&lt;700000,"Medium","High"))</f>
        <v>Medium</v>
      </c>
      <c r="M2239" s="2" t="str">
        <f>IF(Sheet1[[#This Row],[annual_premium]]&lt;15000,"Low",IF(Sheet1[[#This Row],[annual_premium]]&lt;35000,"Medium","High"))</f>
        <v>High</v>
      </c>
      <c r="N2239" s="2">
        <f>YEAR(Sheet1[[#This Row],[policy_start_date]])</f>
        <v>2021</v>
      </c>
      <c r="O2239" s="2" t="str">
        <f>TEXT(Sheet1[[#This Row],[policy_start_date]],"mmm")</f>
        <v>Apr</v>
      </c>
      <c r="P2239" s="2" t="str">
        <f>"Q"&amp;ROUNDUP(MONTH(Sheet1[[#This Row],[policy_start_date]])/3,0)</f>
        <v>Q2</v>
      </c>
      <c r="Q2239" s="2">
        <f ca="1">DATEDIF(Sheet1[[#This Row],[policy_start_date]],TODAY(),"D")</f>
        <v>1919</v>
      </c>
      <c r="R2239" s="2">
        <f>YEAR(Sheet1[[#This Row],[policy_end_date]])</f>
        <v>2024</v>
      </c>
      <c r="S2239" s="2" t="str">
        <f>TEXT(Sheet1[[#This Row],[policy_end_date]],"mmm")</f>
        <v>Dec</v>
      </c>
      <c r="T2239" s="2" t="str">
        <f>IF(Sheet1[[#This Row],[status]]="Active","Active","Inactive")</f>
        <v>Active</v>
      </c>
      <c r="U2239" s="6">
        <f>Sheet1[[#This Row],[coverage_amount]]/Sheet1[[#This Row],[annual_premium]]</f>
        <v>16.254287245315215</v>
      </c>
    </row>
    <row r="2240" spans="1:21" x14ac:dyDescent="0.3">
      <c r="A2240" s="2" t="s">
        <v>3995</v>
      </c>
      <c r="B2240" s="2" t="s">
        <v>10</v>
      </c>
      <c r="C2240" s="2" t="s">
        <v>27</v>
      </c>
      <c r="D2240" s="51">
        <v>819978.35</v>
      </c>
      <c r="E2240" s="51">
        <v>13794.69</v>
      </c>
      <c r="F2240" s="1">
        <v>44395</v>
      </c>
      <c r="G2240" s="1">
        <v>45787</v>
      </c>
      <c r="H2240" s="2" t="s">
        <v>669</v>
      </c>
      <c r="I2240" s="2" t="s">
        <v>29</v>
      </c>
      <c r="J2240">
        <f>Sheet1[[#This Row],[policy_end_date]]-Sheet1[[#This Row],[policy_start_date]]</f>
        <v>1392</v>
      </c>
      <c r="K2240" s="5">
        <f>(Sheet1[[#This Row],[policy_end_date]]-Sheet1[[#This Row],[policy_start_date]])/365</f>
        <v>3.8136986301369862</v>
      </c>
      <c r="L2240" s="2" t="str">
        <f>IF(Sheet1[[#This Row],[coverage_amount]]&lt;300000,"Low",IF(Sheet1[[#This Row],[coverage_amount]]&lt;700000,"Medium","High"))</f>
        <v>High</v>
      </c>
      <c r="M2240" s="2" t="str">
        <f>IF(Sheet1[[#This Row],[annual_premium]]&lt;15000,"Low",IF(Sheet1[[#This Row],[annual_premium]]&lt;35000,"Medium","High"))</f>
        <v>Low</v>
      </c>
      <c r="N2240" s="2">
        <f>YEAR(Sheet1[[#This Row],[policy_start_date]])</f>
        <v>2021</v>
      </c>
      <c r="O2240" s="2" t="str">
        <f>TEXT(Sheet1[[#This Row],[policy_start_date]],"mmm")</f>
        <v>Jul</v>
      </c>
      <c r="P2240" s="2" t="str">
        <f>"Q"&amp;ROUNDUP(MONTH(Sheet1[[#This Row],[policy_start_date]])/3,0)</f>
        <v>Q3</v>
      </c>
      <c r="Q2240" s="2">
        <f ca="1">DATEDIF(Sheet1[[#This Row],[policy_start_date]],TODAY(),"D")</f>
        <v>1837</v>
      </c>
      <c r="R2240" s="2">
        <f>YEAR(Sheet1[[#This Row],[policy_end_date]])</f>
        <v>2025</v>
      </c>
      <c r="S2240" s="2" t="str">
        <f>TEXT(Sheet1[[#This Row],[policy_end_date]],"mmm")</f>
        <v>May</v>
      </c>
      <c r="T2240" s="2" t="str">
        <f>IF(Sheet1[[#This Row],[status]]="Active","Active","Inactive")</f>
        <v>Inactive</v>
      </c>
      <c r="U2240" s="6">
        <f>Sheet1[[#This Row],[coverage_amount]]/Sheet1[[#This Row],[annual_premium]]</f>
        <v>59.441593105753007</v>
      </c>
    </row>
    <row r="2241" spans="1:21" x14ac:dyDescent="0.3">
      <c r="A2241" s="2" t="s">
        <v>3996</v>
      </c>
      <c r="B2241" s="2" t="s">
        <v>3997</v>
      </c>
      <c r="C2241" s="2" t="s">
        <v>39</v>
      </c>
      <c r="D2241" s="51">
        <v>375147.91</v>
      </c>
      <c r="E2241" s="51">
        <v>30423.66</v>
      </c>
      <c r="F2241" s="1">
        <v>44662</v>
      </c>
      <c r="G2241" s="1">
        <v>45556</v>
      </c>
      <c r="H2241" s="2" t="s">
        <v>1449</v>
      </c>
      <c r="I2241" s="2" t="s">
        <v>13</v>
      </c>
      <c r="J2241">
        <f>Sheet1[[#This Row],[policy_end_date]]-Sheet1[[#This Row],[policy_start_date]]</f>
        <v>894</v>
      </c>
      <c r="K2241" s="5">
        <f>(Sheet1[[#This Row],[policy_end_date]]-Sheet1[[#This Row],[policy_start_date]])/365</f>
        <v>2.4493150684931506</v>
      </c>
      <c r="L2241" s="2" t="str">
        <f>IF(Sheet1[[#This Row],[coverage_amount]]&lt;300000,"Low",IF(Sheet1[[#This Row],[coverage_amount]]&lt;700000,"Medium","High"))</f>
        <v>Medium</v>
      </c>
      <c r="M2241" s="2" t="str">
        <f>IF(Sheet1[[#This Row],[annual_premium]]&lt;15000,"Low",IF(Sheet1[[#This Row],[annual_premium]]&lt;35000,"Medium","High"))</f>
        <v>Medium</v>
      </c>
      <c r="N2241" s="2">
        <f>YEAR(Sheet1[[#This Row],[policy_start_date]])</f>
        <v>2022</v>
      </c>
      <c r="O2241" s="2" t="str">
        <f>TEXT(Sheet1[[#This Row],[policy_start_date]],"mmm")</f>
        <v>Apr</v>
      </c>
      <c r="P2241" s="2" t="str">
        <f>"Q"&amp;ROUNDUP(MONTH(Sheet1[[#This Row],[policy_start_date]])/3,0)</f>
        <v>Q2</v>
      </c>
      <c r="Q2241" s="2">
        <f ca="1">DATEDIF(Sheet1[[#This Row],[policy_start_date]],TODAY(),"D")</f>
        <v>1570</v>
      </c>
      <c r="R2241" s="2">
        <f>YEAR(Sheet1[[#This Row],[policy_end_date]])</f>
        <v>2024</v>
      </c>
      <c r="S2241" s="2" t="str">
        <f>TEXT(Sheet1[[#This Row],[policy_end_date]],"mmm")</f>
        <v>Sep</v>
      </c>
      <c r="T2241" s="2" t="str">
        <f>IF(Sheet1[[#This Row],[status]]="Active","Active","Inactive")</f>
        <v>Active</v>
      </c>
      <c r="U2241" s="6">
        <f>Sheet1[[#This Row],[coverage_amount]]/Sheet1[[#This Row],[annual_premium]]</f>
        <v>12.330794848483055</v>
      </c>
    </row>
    <row r="2242" spans="1:21" x14ac:dyDescent="0.3">
      <c r="A2242" s="2" t="s">
        <v>3998</v>
      </c>
      <c r="B2242" s="2" t="s">
        <v>2170</v>
      </c>
      <c r="C2242" s="2" t="s">
        <v>16</v>
      </c>
      <c r="D2242" s="51">
        <v>517429.33</v>
      </c>
      <c r="E2242" s="51">
        <v>30227.17</v>
      </c>
      <c r="F2242" s="1">
        <v>45247</v>
      </c>
      <c r="G2242" s="1">
        <v>45832</v>
      </c>
      <c r="H2242" s="2" t="s">
        <v>581</v>
      </c>
      <c r="I2242" s="2" t="s">
        <v>29</v>
      </c>
      <c r="J2242">
        <f>Sheet1[[#This Row],[policy_end_date]]-Sheet1[[#This Row],[policy_start_date]]</f>
        <v>585</v>
      </c>
      <c r="K2242" s="5">
        <f>(Sheet1[[#This Row],[policy_end_date]]-Sheet1[[#This Row],[policy_start_date]])/365</f>
        <v>1.6027397260273972</v>
      </c>
      <c r="L2242" s="2" t="str">
        <f>IF(Sheet1[[#This Row],[coverage_amount]]&lt;300000,"Low",IF(Sheet1[[#This Row],[coverage_amount]]&lt;700000,"Medium","High"))</f>
        <v>Medium</v>
      </c>
      <c r="M2242" s="2" t="str">
        <f>IF(Sheet1[[#This Row],[annual_premium]]&lt;15000,"Low",IF(Sheet1[[#This Row],[annual_premium]]&lt;35000,"Medium","High"))</f>
        <v>Medium</v>
      </c>
      <c r="N2242" s="2">
        <f>YEAR(Sheet1[[#This Row],[policy_start_date]])</f>
        <v>2023</v>
      </c>
      <c r="O2242" s="2" t="str">
        <f>TEXT(Sheet1[[#This Row],[policy_start_date]],"mmm")</f>
        <v>Nov</v>
      </c>
      <c r="P2242" s="2" t="str">
        <f>"Q"&amp;ROUNDUP(MONTH(Sheet1[[#This Row],[policy_start_date]])/3,0)</f>
        <v>Q4</v>
      </c>
      <c r="Q2242" s="2">
        <f ca="1">DATEDIF(Sheet1[[#This Row],[policy_start_date]],TODAY(),"D")</f>
        <v>985</v>
      </c>
      <c r="R2242" s="2">
        <f>YEAR(Sheet1[[#This Row],[policy_end_date]])</f>
        <v>2025</v>
      </c>
      <c r="S2242" s="2" t="str">
        <f>TEXT(Sheet1[[#This Row],[policy_end_date]],"mmm")</f>
        <v>Jun</v>
      </c>
      <c r="T2242" s="2" t="str">
        <f>IF(Sheet1[[#This Row],[status]]="Active","Active","Inactive")</f>
        <v>Inactive</v>
      </c>
      <c r="U2242" s="6">
        <f>Sheet1[[#This Row],[coverage_amount]]/Sheet1[[#This Row],[annual_premium]]</f>
        <v>17.118020972522405</v>
      </c>
    </row>
    <row r="2243" spans="1:21" x14ac:dyDescent="0.3">
      <c r="A2243" s="2" t="s">
        <v>3999</v>
      </c>
      <c r="B2243" s="2" t="s">
        <v>3962</v>
      </c>
      <c r="C2243" s="2" t="s">
        <v>35</v>
      </c>
      <c r="D2243" s="51">
        <v>920411.93</v>
      </c>
      <c r="E2243" s="51">
        <v>29369.27</v>
      </c>
      <c r="F2243" s="1">
        <v>45489</v>
      </c>
      <c r="G2243" s="1">
        <v>45822</v>
      </c>
      <c r="H2243" s="2" t="s">
        <v>688</v>
      </c>
      <c r="I2243" s="2" t="s">
        <v>29</v>
      </c>
      <c r="J2243">
        <f>Sheet1[[#This Row],[policy_end_date]]-Sheet1[[#This Row],[policy_start_date]]</f>
        <v>333</v>
      </c>
      <c r="K2243" s="5">
        <f>(Sheet1[[#This Row],[policy_end_date]]-Sheet1[[#This Row],[policy_start_date]])/365</f>
        <v>0.9123287671232877</v>
      </c>
      <c r="L2243" s="2" t="str">
        <f>IF(Sheet1[[#This Row],[coverage_amount]]&lt;300000,"Low",IF(Sheet1[[#This Row],[coverage_amount]]&lt;700000,"Medium","High"))</f>
        <v>High</v>
      </c>
      <c r="M2243" s="2" t="str">
        <f>IF(Sheet1[[#This Row],[annual_premium]]&lt;15000,"Low",IF(Sheet1[[#This Row],[annual_premium]]&lt;35000,"Medium","High"))</f>
        <v>Medium</v>
      </c>
      <c r="N2243" s="2">
        <f>YEAR(Sheet1[[#This Row],[policy_start_date]])</f>
        <v>2024</v>
      </c>
      <c r="O2243" s="2" t="str">
        <f>TEXT(Sheet1[[#This Row],[policy_start_date]],"mmm")</f>
        <v>Jul</v>
      </c>
      <c r="P2243" s="2" t="str">
        <f>"Q"&amp;ROUNDUP(MONTH(Sheet1[[#This Row],[policy_start_date]])/3,0)</f>
        <v>Q3</v>
      </c>
      <c r="Q2243" s="2">
        <f ca="1">DATEDIF(Sheet1[[#This Row],[policy_start_date]],TODAY(),"D")</f>
        <v>743</v>
      </c>
      <c r="R2243" s="2">
        <f>YEAR(Sheet1[[#This Row],[policy_end_date]])</f>
        <v>2025</v>
      </c>
      <c r="S2243" s="2" t="str">
        <f>TEXT(Sheet1[[#This Row],[policy_end_date]],"mmm")</f>
        <v>Jun</v>
      </c>
      <c r="T2243" s="2" t="str">
        <f>IF(Sheet1[[#This Row],[status]]="Active","Active","Inactive")</f>
        <v>Inactive</v>
      </c>
      <c r="U2243" s="6">
        <f>Sheet1[[#This Row],[coverage_amount]]/Sheet1[[#This Row],[annual_premium]]</f>
        <v>31.339285246109284</v>
      </c>
    </row>
    <row r="2244" spans="1:21" x14ac:dyDescent="0.3">
      <c r="A2244" s="2" t="s">
        <v>4000</v>
      </c>
      <c r="B2244" s="2" t="s">
        <v>4001</v>
      </c>
      <c r="C2244" s="2" t="s">
        <v>39</v>
      </c>
      <c r="D2244" s="51">
        <v>412393.7</v>
      </c>
      <c r="E2244" s="51">
        <v>21950.09</v>
      </c>
      <c r="F2244" s="1">
        <v>44841</v>
      </c>
      <c r="G2244" s="1">
        <v>45515</v>
      </c>
      <c r="H2244" s="2" t="s">
        <v>957</v>
      </c>
      <c r="I2244" s="2" t="s">
        <v>29</v>
      </c>
      <c r="J2244">
        <f>Sheet1[[#This Row],[policy_end_date]]-Sheet1[[#This Row],[policy_start_date]]</f>
        <v>674</v>
      </c>
      <c r="K2244" s="5">
        <f>(Sheet1[[#This Row],[policy_end_date]]-Sheet1[[#This Row],[policy_start_date]])/365</f>
        <v>1.8465753424657534</v>
      </c>
      <c r="L2244" s="2" t="str">
        <f>IF(Sheet1[[#This Row],[coverage_amount]]&lt;300000,"Low",IF(Sheet1[[#This Row],[coverage_amount]]&lt;700000,"Medium","High"))</f>
        <v>Medium</v>
      </c>
      <c r="M2244" s="2" t="str">
        <f>IF(Sheet1[[#This Row],[annual_premium]]&lt;15000,"Low",IF(Sheet1[[#This Row],[annual_premium]]&lt;35000,"Medium","High"))</f>
        <v>Medium</v>
      </c>
      <c r="N2244" s="2">
        <f>YEAR(Sheet1[[#This Row],[policy_start_date]])</f>
        <v>2022</v>
      </c>
      <c r="O2244" s="2" t="str">
        <f>TEXT(Sheet1[[#This Row],[policy_start_date]],"mmm")</f>
        <v>Oct</v>
      </c>
      <c r="P2244" s="2" t="str">
        <f>"Q"&amp;ROUNDUP(MONTH(Sheet1[[#This Row],[policy_start_date]])/3,0)</f>
        <v>Q4</v>
      </c>
      <c r="Q2244" s="2">
        <f ca="1">DATEDIF(Sheet1[[#This Row],[policy_start_date]],TODAY(),"D")</f>
        <v>1391</v>
      </c>
      <c r="R2244" s="2">
        <f>YEAR(Sheet1[[#This Row],[policy_end_date]])</f>
        <v>2024</v>
      </c>
      <c r="S2244" s="2" t="str">
        <f>TEXT(Sheet1[[#This Row],[policy_end_date]],"mmm")</f>
        <v>Aug</v>
      </c>
      <c r="T2244" s="2" t="str">
        <f>IF(Sheet1[[#This Row],[status]]="Active","Active","Inactive")</f>
        <v>Inactive</v>
      </c>
      <c r="U2244" s="6">
        <f>Sheet1[[#This Row],[coverage_amount]]/Sheet1[[#This Row],[annual_premium]]</f>
        <v>18.787790847326821</v>
      </c>
    </row>
    <row r="2245" spans="1:21" x14ac:dyDescent="0.3">
      <c r="A2245" s="2" t="s">
        <v>4002</v>
      </c>
      <c r="B2245" s="2" t="s">
        <v>2207</v>
      </c>
      <c r="C2245" s="2" t="s">
        <v>11</v>
      </c>
      <c r="D2245" s="51">
        <v>412283.16</v>
      </c>
      <c r="E2245" s="51">
        <v>40697.43</v>
      </c>
      <c r="F2245" s="1">
        <v>45353</v>
      </c>
      <c r="G2245" s="1">
        <v>45862</v>
      </c>
      <c r="H2245" s="2" t="s">
        <v>70</v>
      </c>
      <c r="I2245" s="2" t="s">
        <v>18</v>
      </c>
      <c r="J2245">
        <f>Sheet1[[#This Row],[policy_end_date]]-Sheet1[[#This Row],[policy_start_date]]</f>
        <v>509</v>
      </c>
      <c r="K2245" s="5">
        <f>(Sheet1[[#This Row],[policy_end_date]]-Sheet1[[#This Row],[policy_start_date]])/365</f>
        <v>1.3945205479452054</v>
      </c>
      <c r="L2245" s="2" t="str">
        <f>IF(Sheet1[[#This Row],[coverage_amount]]&lt;300000,"Low",IF(Sheet1[[#This Row],[coverage_amount]]&lt;700000,"Medium","High"))</f>
        <v>Medium</v>
      </c>
      <c r="M2245" s="2" t="str">
        <f>IF(Sheet1[[#This Row],[annual_premium]]&lt;15000,"Low",IF(Sheet1[[#This Row],[annual_premium]]&lt;35000,"Medium","High"))</f>
        <v>High</v>
      </c>
      <c r="N2245" s="2">
        <f>YEAR(Sheet1[[#This Row],[policy_start_date]])</f>
        <v>2024</v>
      </c>
      <c r="O2245" s="2" t="str">
        <f>TEXT(Sheet1[[#This Row],[policy_start_date]],"mmm")</f>
        <v>Mar</v>
      </c>
      <c r="P2245" s="2" t="str">
        <f>"Q"&amp;ROUNDUP(MONTH(Sheet1[[#This Row],[policy_start_date]])/3,0)</f>
        <v>Q1</v>
      </c>
      <c r="Q2245" s="2">
        <f ca="1">DATEDIF(Sheet1[[#This Row],[policy_start_date]],TODAY(),"D")</f>
        <v>879</v>
      </c>
      <c r="R2245" s="2">
        <f>YEAR(Sheet1[[#This Row],[policy_end_date]])</f>
        <v>2025</v>
      </c>
      <c r="S2245" s="2" t="str">
        <f>TEXT(Sheet1[[#This Row],[policy_end_date]],"mmm")</f>
        <v>Jul</v>
      </c>
      <c r="T2245" s="2" t="str">
        <f>IF(Sheet1[[#This Row],[status]]="Active","Active","Inactive")</f>
        <v>Inactive</v>
      </c>
      <c r="U2245" s="6">
        <f>Sheet1[[#This Row],[coverage_amount]]/Sheet1[[#This Row],[annual_premium]]</f>
        <v>10.130447057713472</v>
      </c>
    </row>
    <row r="2246" spans="1:21" x14ac:dyDescent="0.3">
      <c r="A2246" s="2" t="s">
        <v>4003</v>
      </c>
      <c r="B2246" s="2" t="s">
        <v>4004</v>
      </c>
      <c r="C2246" s="2" t="s">
        <v>27</v>
      </c>
      <c r="D2246" s="51">
        <v>539412.42000000004</v>
      </c>
      <c r="E2246" s="51">
        <v>30930.33</v>
      </c>
      <c r="F2246" s="1">
        <v>44895</v>
      </c>
      <c r="G2246" s="1">
        <v>44918</v>
      </c>
      <c r="H2246" s="2" t="s">
        <v>315</v>
      </c>
      <c r="I2246" s="2" t="s">
        <v>13</v>
      </c>
      <c r="J2246">
        <f>Sheet1[[#This Row],[policy_end_date]]-Sheet1[[#This Row],[policy_start_date]]</f>
        <v>23</v>
      </c>
      <c r="K2246" s="5">
        <f>(Sheet1[[#This Row],[policy_end_date]]-Sheet1[[#This Row],[policy_start_date]])/365</f>
        <v>6.3013698630136991E-2</v>
      </c>
      <c r="L2246" s="2" t="str">
        <f>IF(Sheet1[[#This Row],[coverage_amount]]&lt;300000,"Low",IF(Sheet1[[#This Row],[coverage_amount]]&lt;700000,"Medium","High"))</f>
        <v>Medium</v>
      </c>
      <c r="M2246" s="2" t="str">
        <f>IF(Sheet1[[#This Row],[annual_premium]]&lt;15000,"Low",IF(Sheet1[[#This Row],[annual_premium]]&lt;35000,"Medium","High"))</f>
        <v>Medium</v>
      </c>
      <c r="N2246" s="2">
        <f>YEAR(Sheet1[[#This Row],[policy_start_date]])</f>
        <v>2022</v>
      </c>
      <c r="O2246" s="2" t="str">
        <f>TEXT(Sheet1[[#This Row],[policy_start_date]],"mmm")</f>
        <v>Nov</v>
      </c>
      <c r="P2246" s="2" t="str">
        <f>"Q"&amp;ROUNDUP(MONTH(Sheet1[[#This Row],[policy_start_date]])/3,0)</f>
        <v>Q4</v>
      </c>
      <c r="Q2246" s="2">
        <f ca="1">DATEDIF(Sheet1[[#This Row],[policy_start_date]],TODAY(),"D")</f>
        <v>1337</v>
      </c>
      <c r="R2246" s="2">
        <f>YEAR(Sheet1[[#This Row],[policy_end_date]])</f>
        <v>2022</v>
      </c>
      <c r="S2246" s="2" t="str">
        <f>TEXT(Sheet1[[#This Row],[policy_end_date]],"mmm")</f>
        <v>Dec</v>
      </c>
      <c r="T2246" s="2" t="str">
        <f>IF(Sheet1[[#This Row],[status]]="Active","Active","Inactive")</f>
        <v>Active</v>
      </c>
      <c r="U2246" s="6">
        <f>Sheet1[[#This Row],[coverage_amount]]/Sheet1[[#This Row],[annual_premium]]</f>
        <v>17.439594727893301</v>
      </c>
    </row>
    <row r="2247" spans="1:21" x14ac:dyDescent="0.3">
      <c r="A2247" s="2" t="s">
        <v>4005</v>
      </c>
      <c r="B2247" s="2" t="s">
        <v>66</v>
      </c>
      <c r="C2247" s="2" t="s">
        <v>39</v>
      </c>
      <c r="D2247" s="51">
        <v>464947.6</v>
      </c>
      <c r="E2247" s="51">
        <v>22547.89</v>
      </c>
      <c r="F2247" s="1">
        <v>45491</v>
      </c>
      <c r="G2247" s="1">
        <v>45853</v>
      </c>
      <c r="H2247" s="2" t="s">
        <v>179</v>
      </c>
      <c r="I2247" s="2" t="s">
        <v>13</v>
      </c>
      <c r="J2247">
        <f>Sheet1[[#This Row],[policy_end_date]]-Sheet1[[#This Row],[policy_start_date]]</f>
        <v>362</v>
      </c>
      <c r="K2247" s="5">
        <f>(Sheet1[[#This Row],[policy_end_date]]-Sheet1[[#This Row],[policy_start_date]])/365</f>
        <v>0.99178082191780825</v>
      </c>
      <c r="L2247" s="2" t="str">
        <f>IF(Sheet1[[#This Row],[coverage_amount]]&lt;300000,"Low",IF(Sheet1[[#This Row],[coverage_amount]]&lt;700000,"Medium","High"))</f>
        <v>Medium</v>
      </c>
      <c r="M2247" s="2" t="str">
        <f>IF(Sheet1[[#This Row],[annual_premium]]&lt;15000,"Low",IF(Sheet1[[#This Row],[annual_premium]]&lt;35000,"Medium","High"))</f>
        <v>Medium</v>
      </c>
      <c r="N2247" s="2">
        <f>YEAR(Sheet1[[#This Row],[policy_start_date]])</f>
        <v>2024</v>
      </c>
      <c r="O2247" s="2" t="str">
        <f>TEXT(Sheet1[[#This Row],[policy_start_date]],"mmm")</f>
        <v>Jul</v>
      </c>
      <c r="P2247" s="2" t="str">
        <f>"Q"&amp;ROUNDUP(MONTH(Sheet1[[#This Row],[policy_start_date]])/3,0)</f>
        <v>Q3</v>
      </c>
      <c r="Q2247" s="2">
        <f ca="1">DATEDIF(Sheet1[[#This Row],[policy_start_date]],TODAY(),"D")</f>
        <v>741</v>
      </c>
      <c r="R2247" s="2">
        <f>YEAR(Sheet1[[#This Row],[policy_end_date]])</f>
        <v>2025</v>
      </c>
      <c r="S2247" s="2" t="str">
        <f>TEXT(Sheet1[[#This Row],[policy_end_date]],"mmm")</f>
        <v>Jul</v>
      </c>
      <c r="T2247" s="2" t="str">
        <f>IF(Sheet1[[#This Row],[status]]="Active","Active","Inactive")</f>
        <v>Active</v>
      </c>
      <c r="U2247" s="6">
        <f>Sheet1[[#This Row],[coverage_amount]]/Sheet1[[#This Row],[annual_premium]]</f>
        <v>20.620448299153491</v>
      </c>
    </row>
    <row r="2248" spans="1:21" x14ac:dyDescent="0.3">
      <c r="A2248" s="2" t="s">
        <v>4006</v>
      </c>
      <c r="B2248" s="2" t="s">
        <v>1818</v>
      </c>
      <c r="C2248" s="2" t="s">
        <v>39</v>
      </c>
      <c r="D2248" s="51">
        <v>552601.34</v>
      </c>
      <c r="E2248" s="51">
        <v>19350.79</v>
      </c>
      <c r="F2248" s="1">
        <v>44580</v>
      </c>
      <c r="G2248" s="1">
        <v>44586</v>
      </c>
      <c r="H2248" s="2" t="s">
        <v>76</v>
      </c>
      <c r="I2248" s="2" t="s">
        <v>18</v>
      </c>
      <c r="J2248">
        <f>Sheet1[[#This Row],[policy_end_date]]-Sheet1[[#This Row],[policy_start_date]]</f>
        <v>6</v>
      </c>
      <c r="K2248" s="5">
        <f>(Sheet1[[#This Row],[policy_end_date]]-Sheet1[[#This Row],[policy_start_date]])/365</f>
        <v>1.643835616438356E-2</v>
      </c>
      <c r="L2248" s="2" t="str">
        <f>IF(Sheet1[[#This Row],[coverage_amount]]&lt;300000,"Low",IF(Sheet1[[#This Row],[coverage_amount]]&lt;700000,"Medium","High"))</f>
        <v>Medium</v>
      </c>
      <c r="M2248" s="2" t="str">
        <f>IF(Sheet1[[#This Row],[annual_premium]]&lt;15000,"Low",IF(Sheet1[[#This Row],[annual_premium]]&lt;35000,"Medium","High"))</f>
        <v>Medium</v>
      </c>
      <c r="N2248" s="2">
        <f>YEAR(Sheet1[[#This Row],[policy_start_date]])</f>
        <v>2022</v>
      </c>
      <c r="O2248" s="2" t="str">
        <f>TEXT(Sheet1[[#This Row],[policy_start_date]],"mmm")</f>
        <v>Jan</v>
      </c>
      <c r="P2248" s="2" t="str">
        <f>"Q"&amp;ROUNDUP(MONTH(Sheet1[[#This Row],[policy_start_date]])/3,0)</f>
        <v>Q1</v>
      </c>
      <c r="Q2248" s="2">
        <f ca="1">DATEDIF(Sheet1[[#This Row],[policy_start_date]],TODAY(),"D")</f>
        <v>1652</v>
      </c>
      <c r="R2248" s="2">
        <f>YEAR(Sheet1[[#This Row],[policy_end_date]])</f>
        <v>2022</v>
      </c>
      <c r="S2248" s="2" t="str">
        <f>TEXT(Sheet1[[#This Row],[policy_end_date]],"mmm")</f>
        <v>Jan</v>
      </c>
      <c r="T2248" s="2" t="str">
        <f>IF(Sheet1[[#This Row],[status]]="Active","Active","Inactive")</f>
        <v>Inactive</v>
      </c>
      <c r="U2248" s="6">
        <f>Sheet1[[#This Row],[coverage_amount]]/Sheet1[[#This Row],[annual_premium]]</f>
        <v>28.557042890755362</v>
      </c>
    </row>
    <row r="2249" spans="1:21" x14ac:dyDescent="0.3">
      <c r="A2249" s="2" t="s">
        <v>4007</v>
      </c>
      <c r="B2249" s="2" t="s">
        <v>445</v>
      </c>
      <c r="C2249" s="2" t="s">
        <v>27</v>
      </c>
      <c r="D2249" s="51">
        <v>670064.06000000006</v>
      </c>
      <c r="E2249" s="51">
        <v>36286.6</v>
      </c>
      <c r="F2249" s="1">
        <v>45079</v>
      </c>
      <c r="G2249" s="1">
        <v>45347</v>
      </c>
      <c r="H2249" s="2" t="s">
        <v>1669</v>
      </c>
      <c r="I2249" s="2" t="s">
        <v>18</v>
      </c>
      <c r="J2249">
        <f>Sheet1[[#This Row],[policy_end_date]]-Sheet1[[#This Row],[policy_start_date]]</f>
        <v>268</v>
      </c>
      <c r="K2249" s="5">
        <f>(Sheet1[[#This Row],[policy_end_date]]-Sheet1[[#This Row],[policy_start_date]])/365</f>
        <v>0.73424657534246573</v>
      </c>
      <c r="L2249" s="2" t="str">
        <f>IF(Sheet1[[#This Row],[coverage_amount]]&lt;300000,"Low",IF(Sheet1[[#This Row],[coverage_amount]]&lt;700000,"Medium","High"))</f>
        <v>Medium</v>
      </c>
      <c r="M2249" s="2" t="str">
        <f>IF(Sheet1[[#This Row],[annual_premium]]&lt;15000,"Low",IF(Sheet1[[#This Row],[annual_premium]]&lt;35000,"Medium","High"))</f>
        <v>High</v>
      </c>
      <c r="N2249" s="2">
        <f>YEAR(Sheet1[[#This Row],[policy_start_date]])</f>
        <v>2023</v>
      </c>
      <c r="O2249" s="2" t="str">
        <f>TEXT(Sheet1[[#This Row],[policy_start_date]],"mmm")</f>
        <v>Jun</v>
      </c>
      <c r="P2249" s="2" t="str">
        <f>"Q"&amp;ROUNDUP(MONTH(Sheet1[[#This Row],[policy_start_date]])/3,0)</f>
        <v>Q2</v>
      </c>
      <c r="Q2249" s="2">
        <f ca="1">DATEDIF(Sheet1[[#This Row],[policy_start_date]],TODAY(),"D")</f>
        <v>1153</v>
      </c>
      <c r="R2249" s="2">
        <f>YEAR(Sheet1[[#This Row],[policy_end_date]])</f>
        <v>2024</v>
      </c>
      <c r="S2249" s="2" t="str">
        <f>TEXT(Sheet1[[#This Row],[policy_end_date]],"mmm")</f>
        <v>Feb</v>
      </c>
      <c r="T2249" s="2" t="str">
        <f>IF(Sheet1[[#This Row],[status]]="Active","Active","Inactive")</f>
        <v>Inactive</v>
      </c>
      <c r="U2249" s="6">
        <f>Sheet1[[#This Row],[coverage_amount]]/Sheet1[[#This Row],[annual_premium]]</f>
        <v>18.465881620212421</v>
      </c>
    </row>
    <row r="2250" spans="1:21" x14ac:dyDescent="0.3">
      <c r="A2250" s="2" t="s">
        <v>4008</v>
      </c>
      <c r="B2250" s="2" t="s">
        <v>4009</v>
      </c>
      <c r="C2250" s="2" t="s">
        <v>35</v>
      </c>
      <c r="D2250" s="51">
        <v>128750.2</v>
      </c>
      <c r="E2250" s="51">
        <v>34628.339999999997</v>
      </c>
      <c r="F2250" s="1">
        <v>44655</v>
      </c>
      <c r="G2250" s="1">
        <v>45410</v>
      </c>
      <c r="H2250" s="2" t="s">
        <v>17</v>
      </c>
      <c r="I2250" s="2" t="s">
        <v>13</v>
      </c>
      <c r="J2250">
        <f>Sheet1[[#This Row],[policy_end_date]]-Sheet1[[#This Row],[policy_start_date]]</f>
        <v>755</v>
      </c>
      <c r="K2250" s="5">
        <f>(Sheet1[[#This Row],[policy_end_date]]-Sheet1[[#This Row],[policy_start_date]])/365</f>
        <v>2.0684931506849313</v>
      </c>
      <c r="L2250" s="2" t="str">
        <f>IF(Sheet1[[#This Row],[coverage_amount]]&lt;300000,"Low",IF(Sheet1[[#This Row],[coverage_amount]]&lt;700000,"Medium","High"))</f>
        <v>Low</v>
      </c>
      <c r="M2250" s="2" t="str">
        <f>IF(Sheet1[[#This Row],[annual_premium]]&lt;15000,"Low",IF(Sheet1[[#This Row],[annual_premium]]&lt;35000,"Medium","High"))</f>
        <v>Medium</v>
      </c>
      <c r="N2250" s="2">
        <f>YEAR(Sheet1[[#This Row],[policy_start_date]])</f>
        <v>2022</v>
      </c>
      <c r="O2250" s="2" t="str">
        <f>TEXT(Sheet1[[#This Row],[policy_start_date]],"mmm")</f>
        <v>Apr</v>
      </c>
      <c r="P2250" s="2" t="str">
        <f>"Q"&amp;ROUNDUP(MONTH(Sheet1[[#This Row],[policy_start_date]])/3,0)</f>
        <v>Q2</v>
      </c>
      <c r="Q2250" s="2">
        <f ca="1">DATEDIF(Sheet1[[#This Row],[policy_start_date]],TODAY(),"D")</f>
        <v>1577</v>
      </c>
      <c r="R2250" s="2">
        <f>YEAR(Sheet1[[#This Row],[policy_end_date]])</f>
        <v>2024</v>
      </c>
      <c r="S2250" s="2" t="str">
        <f>TEXT(Sheet1[[#This Row],[policy_end_date]],"mmm")</f>
        <v>Apr</v>
      </c>
      <c r="T2250" s="2" t="str">
        <f>IF(Sheet1[[#This Row],[status]]="Active","Active","Inactive")</f>
        <v>Active</v>
      </c>
      <c r="U2250" s="6">
        <f>Sheet1[[#This Row],[coverage_amount]]/Sheet1[[#This Row],[annual_premium]]</f>
        <v>3.7180586767947874</v>
      </c>
    </row>
    <row r="2251" spans="1:21" x14ac:dyDescent="0.3">
      <c r="A2251" s="2" t="s">
        <v>4010</v>
      </c>
      <c r="B2251" s="2" t="s">
        <v>3196</v>
      </c>
      <c r="C2251" s="2" t="s">
        <v>16</v>
      </c>
      <c r="D2251" s="51">
        <v>269027.68</v>
      </c>
      <c r="E2251" s="51">
        <v>12901.4</v>
      </c>
      <c r="F2251" s="1">
        <v>44985</v>
      </c>
      <c r="G2251" s="1">
        <v>45775</v>
      </c>
      <c r="H2251" s="2" t="s">
        <v>269</v>
      </c>
      <c r="I2251" s="2" t="s">
        <v>18</v>
      </c>
      <c r="J2251">
        <f>Sheet1[[#This Row],[policy_end_date]]-Sheet1[[#This Row],[policy_start_date]]</f>
        <v>790</v>
      </c>
      <c r="K2251" s="5">
        <f>(Sheet1[[#This Row],[policy_end_date]]-Sheet1[[#This Row],[policy_start_date]])/365</f>
        <v>2.1643835616438358</v>
      </c>
      <c r="L2251" s="2" t="str">
        <f>IF(Sheet1[[#This Row],[coverage_amount]]&lt;300000,"Low",IF(Sheet1[[#This Row],[coverage_amount]]&lt;700000,"Medium","High"))</f>
        <v>Low</v>
      </c>
      <c r="M2251" s="2" t="str">
        <f>IF(Sheet1[[#This Row],[annual_premium]]&lt;15000,"Low",IF(Sheet1[[#This Row],[annual_premium]]&lt;35000,"Medium","High"))</f>
        <v>Low</v>
      </c>
      <c r="N2251" s="2">
        <f>YEAR(Sheet1[[#This Row],[policy_start_date]])</f>
        <v>2023</v>
      </c>
      <c r="O2251" s="2" t="str">
        <f>TEXT(Sheet1[[#This Row],[policy_start_date]],"mmm")</f>
        <v>Feb</v>
      </c>
      <c r="P2251" s="2" t="str">
        <f>"Q"&amp;ROUNDUP(MONTH(Sheet1[[#This Row],[policy_start_date]])/3,0)</f>
        <v>Q1</v>
      </c>
      <c r="Q2251" s="2">
        <f ca="1">DATEDIF(Sheet1[[#This Row],[policy_start_date]],TODAY(),"D")</f>
        <v>1247</v>
      </c>
      <c r="R2251" s="2">
        <f>YEAR(Sheet1[[#This Row],[policy_end_date]])</f>
        <v>2025</v>
      </c>
      <c r="S2251" s="2" t="str">
        <f>TEXT(Sheet1[[#This Row],[policy_end_date]],"mmm")</f>
        <v>Apr</v>
      </c>
      <c r="T2251" s="2" t="str">
        <f>IF(Sheet1[[#This Row],[status]]="Active","Active","Inactive")</f>
        <v>Inactive</v>
      </c>
      <c r="U2251" s="6">
        <f>Sheet1[[#This Row],[coverage_amount]]/Sheet1[[#This Row],[annual_premium]]</f>
        <v>20.852595842311686</v>
      </c>
    </row>
    <row r="2252" spans="1:21" x14ac:dyDescent="0.3">
      <c r="A2252" s="2" t="s">
        <v>4011</v>
      </c>
      <c r="B2252" s="2" t="s">
        <v>964</v>
      </c>
      <c r="C2252" s="2" t="s">
        <v>11</v>
      </c>
      <c r="D2252" s="51">
        <v>773916.94</v>
      </c>
      <c r="E2252" s="51">
        <v>12735.61</v>
      </c>
      <c r="F2252" s="1">
        <v>44923</v>
      </c>
      <c r="G2252" s="1">
        <v>45485</v>
      </c>
      <c r="H2252" s="2" t="s">
        <v>474</v>
      </c>
      <c r="I2252" s="2" t="s">
        <v>29</v>
      </c>
      <c r="J2252">
        <f>Sheet1[[#This Row],[policy_end_date]]-Sheet1[[#This Row],[policy_start_date]]</f>
        <v>562</v>
      </c>
      <c r="K2252" s="5">
        <f>(Sheet1[[#This Row],[policy_end_date]]-Sheet1[[#This Row],[policy_start_date]])/365</f>
        <v>1.5397260273972602</v>
      </c>
      <c r="L2252" s="2" t="str">
        <f>IF(Sheet1[[#This Row],[coverage_amount]]&lt;300000,"Low",IF(Sheet1[[#This Row],[coverage_amount]]&lt;700000,"Medium","High"))</f>
        <v>High</v>
      </c>
      <c r="M2252" s="2" t="str">
        <f>IF(Sheet1[[#This Row],[annual_premium]]&lt;15000,"Low",IF(Sheet1[[#This Row],[annual_premium]]&lt;35000,"Medium","High"))</f>
        <v>Low</v>
      </c>
      <c r="N2252" s="2">
        <f>YEAR(Sheet1[[#This Row],[policy_start_date]])</f>
        <v>2022</v>
      </c>
      <c r="O2252" s="2" t="str">
        <f>TEXT(Sheet1[[#This Row],[policy_start_date]],"mmm")</f>
        <v>Dec</v>
      </c>
      <c r="P2252" s="2" t="str">
        <f>"Q"&amp;ROUNDUP(MONTH(Sheet1[[#This Row],[policy_start_date]])/3,0)</f>
        <v>Q4</v>
      </c>
      <c r="Q2252" s="2">
        <f ca="1">DATEDIF(Sheet1[[#This Row],[policy_start_date]],TODAY(),"D")</f>
        <v>1309</v>
      </c>
      <c r="R2252" s="2">
        <f>YEAR(Sheet1[[#This Row],[policy_end_date]])</f>
        <v>2024</v>
      </c>
      <c r="S2252" s="2" t="str">
        <f>TEXT(Sheet1[[#This Row],[policy_end_date]],"mmm")</f>
        <v>Jul</v>
      </c>
      <c r="T2252" s="2" t="str">
        <f>IF(Sheet1[[#This Row],[status]]="Active","Active","Inactive")</f>
        <v>Inactive</v>
      </c>
      <c r="U2252" s="6">
        <f>Sheet1[[#This Row],[coverage_amount]]/Sheet1[[#This Row],[annual_premium]]</f>
        <v>60.767952222155039</v>
      </c>
    </row>
    <row r="2253" spans="1:21" x14ac:dyDescent="0.3">
      <c r="A2253" s="2" t="s">
        <v>4012</v>
      </c>
      <c r="B2253" s="2" t="s">
        <v>3269</v>
      </c>
      <c r="C2253" s="2" t="s">
        <v>16</v>
      </c>
      <c r="D2253" s="51">
        <v>385512.42</v>
      </c>
      <c r="E2253" s="51">
        <v>9385.16</v>
      </c>
      <c r="F2253" s="1">
        <v>44946</v>
      </c>
      <c r="G2253" s="1">
        <v>45295</v>
      </c>
      <c r="H2253" s="2" t="s">
        <v>281</v>
      </c>
      <c r="I2253" s="2" t="s">
        <v>29</v>
      </c>
      <c r="J2253">
        <f>Sheet1[[#This Row],[policy_end_date]]-Sheet1[[#This Row],[policy_start_date]]</f>
        <v>349</v>
      </c>
      <c r="K2253" s="5">
        <f>(Sheet1[[#This Row],[policy_end_date]]-Sheet1[[#This Row],[policy_start_date]])/365</f>
        <v>0.95616438356164379</v>
      </c>
      <c r="L2253" s="2" t="str">
        <f>IF(Sheet1[[#This Row],[coverage_amount]]&lt;300000,"Low",IF(Sheet1[[#This Row],[coverage_amount]]&lt;700000,"Medium","High"))</f>
        <v>Medium</v>
      </c>
      <c r="M2253" s="2" t="str">
        <f>IF(Sheet1[[#This Row],[annual_premium]]&lt;15000,"Low",IF(Sheet1[[#This Row],[annual_premium]]&lt;35000,"Medium","High"))</f>
        <v>Low</v>
      </c>
      <c r="N2253" s="2">
        <f>YEAR(Sheet1[[#This Row],[policy_start_date]])</f>
        <v>2023</v>
      </c>
      <c r="O2253" s="2" t="str">
        <f>TEXT(Sheet1[[#This Row],[policy_start_date]],"mmm")</f>
        <v>Jan</v>
      </c>
      <c r="P2253" s="2" t="str">
        <f>"Q"&amp;ROUNDUP(MONTH(Sheet1[[#This Row],[policy_start_date]])/3,0)</f>
        <v>Q1</v>
      </c>
      <c r="Q2253" s="2">
        <f ca="1">DATEDIF(Sheet1[[#This Row],[policy_start_date]],TODAY(),"D")</f>
        <v>1286</v>
      </c>
      <c r="R2253" s="2">
        <f>YEAR(Sheet1[[#This Row],[policy_end_date]])</f>
        <v>2024</v>
      </c>
      <c r="S2253" s="2" t="str">
        <f>TEXT(Sheet1[[#This Row],[policy_end_date]],"mmm")</f>
        <v>Jan</v>
      </c>
      <c r="T2253" s="2" t="str">
        <f>IF(Sheet1[[#This Row],[status]]="Active","Active","Inactive")</f>
        <v>Inactive</v>
      </c>
      <c r="U2253" s="6">
        <f>Sheet1[[#This Row],[coverage_amount]]/Sheet1[[#This Row],[annual_premium]]</f>
        <v>41.076808493408741</v>
      </c>
    </row>
    <row r="2254" spans="1:21" x14ac:dyDescent="0.3">
      <c r="A2254" s="2" t="s">
        <v>4013</v>
      </c>
      <c r="B2254" s="2" t="s">
        <v>268</v>
      </c>
      <c r="C2254" s="2" t="s">
        <v>16</v>
      </c>
      <c r="D2254" s="51">
        <v>450241.27</v>
      </c>
      <c r="E2254" s="51">
        <v>30733</v>
      </c>
      <c r="F2254" s="1">
        <v>44356</v>
      </c>
      <c r="G2254" s="1">
        <v>45802</v>
      </c>
      <c r="H2254" s="2" t="s">
        <v>477</v>
      </c>
      <c r="I2254" s="2" t="s">
        <v>18</v>
      </c>
      <c r="J2254">
        <f>Sheet1[[#This Row],[policy_end_date]]-Sheet1[[#This Row],[policy_start_date]]</f>
        <v>1446</v>
      </c>
      <c r="K2254" s="5">
        <f>(Sheet1[[#This Row],[policy_end_date]]-Sheet1[[#This Row],[policy_start_date]])/365</f>
        <v>3.9616438356164383</v>
      </c>
      <c r="L2254" s="2" t="str">
        <f>IF(Sheet1[[#This Row],[coverage_amount]]&lt;300000,"Low",IF(Sheet1[[#This Row],[coverage_amount]]&lt;700000,"Medium","High"))</f>
        <v>Medium</v>
      </c>
      <c r="M2254" s="2" t="str">
        <f>IF(Sheet1[[#This Row],[annual_premium]]&lt;15000,"Low",IF(Sheet1[[#This Row],[annual_premium]]&lt;35000,"Medium","High"))</f>
        <v>Medium</v>
      </c>
      <c r="N2254" s="2">
        <f>YEAR(Sheet1[[#This Row],[policy_start_date]])</f>
        <v>2021</v>
      </c>
      <c r="O2254" s="2" t="str">
        <f>TEXT(Sheet1[[#This Row],[policy_start_date]],"mmm")</f>
        <v>Jun</v>
      </c>
      <c r="P2254" s="2" t="str">
        <f>"Q"&amp;ROUNDUP(MONTH(Sheet1[[#This Row],[policy_start_date]])/3,0)</f>
        <v>Q2</v>
      </c>
      <c r="Q2254" s="2">
        <f ca="1">DATEDIF(Sheet1[[#This Row],[policy_start_date]],TODAY(),"D")</f>
        <v>1876</v>
      </c>
      <c r="R2254" s="2">
        <f>YEAR(Sheet1[[#This Row],[policy_end_date]])</f>
        <v>2025</v>
      </c>
      <c r="S2254" s="2" t="str">
        <f>TEXT(Sheet1[[#This Row],[policy_end_date]],"mmm")</f>
        <v>May</v>
      </c>
      <c r="T2254" s="2" t="str">
        <f>IF(Sheet1[[#This Row],[status]]="Active","Active","Inactive")</f>
        <v>Inactive</v>
      </c>
      <c r="U2254" s="6">
        <f>Sheet1[[#This Row],[coverage_amount]]/Sheet1[[#This Row],[annual_premium]]</f>
        <v>14.650091758045098</v>
      </c>
    </row>
    <row r="2255" spans="1:21" x14ac:dyDescent="0.3">
      <c r="A2255" s="2" t="s">
        <v>4014</v>
      </c>
      <c r="B2255" s="2" t="s">
        <v>4015</v>
      </c>
      <c r="C2255" s="2" t="s">
        <v>16</v>
      </c>
      <c r="D2255" s="51">
        <v>192902.45</v>
      </c>
      <c r="E2255" s="51">
        <v>25767.06</v>
      </c>
      <c r="F2255" s="1">
        <v>45238</v>
      </c>
      <c r="G2255" s="1">
        <v>45341</v>
      </c>
      <c r="H2255" s="2" t="s">
        <v>626</v>
      </c>
      <c r="I2255" s="2" t="s">
        <v>18</v>
      </c>
      <c r="J2255">
        <f>Sheet1[[#This Row],[policy_end_date]]-Sheet1[[#This Row],[policy_start_date]]</f>
        <v>103</v>
      </c>
      <c r="K2255" s="5">
        <f>(Sheet1[[#This Row],[policy_end_date]]-Sheet1[[#This Row],[policy_start_date]])/365</f>
        <v>0.28219178082191781</v>
      </c>
      <c r="L2255" s="2" t="str">
        <f>IF(Sheet1[[#This Row],[coverage_amount]]&lt;300000,"Low",IF(Sheet1[[#This Row],[coverage_amount]]&lt;700000,"Medium","High"))</f>
        <v>Low</v>
      </c>
      <c r="M2255" s="2" t="str">
        <f>IF(Sheet1[[#This Row],[annual_premium]]&lt;15000,"Low",IF(Sheet1[[#This Row],[annual_premium]]&lt;35000,"Medium","High"))</f>
        <v>Medium</v>
      </c>
      <c r="N2255" s="2">
        <f>YEAR(Sheet1[[#This Row],[policy_start_date]])</f>
        <v>2023</v>
      </c>
      <c r="O2255" s="2" t="str">
        <f>TEXT(Sheet1[[#This Row],[policy_start_date]],"mmm")</f>
        <v>Nov</v>
      </c>
      <c r="P2255" s="2" t="str">
        <f>"Q"&amp;ROUNDUP(MONTH(Sheet1[[#This Row],[policy_start_date]])/3,0)</f>
        <v>Q4</v>
      </c>
      <c r="Q2255" s="2">
        <f ca="1">DATEDIF(Sheet1[[#This Row],[policy_start_date]],TODAY(),"D")</f>
        <v>994</v>
      </c>
      <c r="R2255" s="2">
        <f>YEAR(Sheet1[[#This Row],[policy_end_date]])</f>
        <v>2024</v>
      </c>
      <c r="S2255" s="2" t="str">
        <f>TEXT(Sheet1[[#This Row],[policy_end_date]],"mmm")</f>
        <v>Feb</v>
      </c>
      <c r="T2255" s="2" t="str">
        <f>IF(Sheet1[[#This Row],[status]]="Active","Active","Inactive")</f>
        <v>Inactive</v>
      </c>
      <c r="U2255" s="6">
        <f>Sheet1[[#This Row],[coverage_amount]]/Sheet1[[#This Row],[annual_premium]]</f>
        <v>7.4863973615926689</v>
      </c>
    </row>
    <row r="2256" spans="1:21" x14ac:dyDescent="0.3">
      <c r="A2256" s="2" t="s">
        <v>4016</v>
      </c>
      <c r="B2256" s="2" t="s">
        <v>4017</v>
      </c>
      <c r="C2256" s="2" t="s">
        <v>39</v>
      </c>
      <c r="D2256" s="51">
        <v>316944.90000000002</v>
      </c>
      <c r="E2256" s="51">
        <v>49820.08</v>
      </c>
      <c r="F2256" s="1">
        <v>44620</v>
      </c>
      <c r="G2256" s="1">
        <v>44949</v>
      </c>
      <c r="H2256" s="2" t="s">
        <v>32</v>
      </c>
      <c r="I2256" s="2" t="s">
        <v>18</v>
      </c>
      <c r="J2256">
        <f>Sheet1[[#This Row],[policy_end_date]]-Sheet1[[#This Row],[policy_start_date]]</f>
        <v>329</v>
      </c>
      <c r="K2256" s="5">
        <f>(Sheet1[[#This Row],[policy_end_date]]-Sheet1[[#This Row],[policy_start_date]])/365</f>
        <v>0.90136986301369859</v>
      </c>
      <c r="L2256" s="2" t="str">
        <f>IF(Sheet1[[#This Row],[coverage_amount]]&lt;300000,"Low",IF(Sheet1[[#This Row],[coverage_amount]]&lt;700000,"Medium","High"))</f>
        <v>Medium</v>
      </c>
      <c r="M2256" s="2" t="str">
        <f>IF(Sheet1[[#This Row],[annual_premium]]&lt;15000,"Low",IF(Sheet1[[#This Row],[annual_premium]]&lt;35000,"Medium","High"))</f>
        <v>High</v>
      </c>
      <c r="N2256" s="2">
        <f>YEAR(Sheet1[[#This Row],[policy_start_date]])</f>
        <v>2022</v>
      </c>
      <c r="O2256" s="2" t="str">
        <f>TEXT(Sheet1[[#This Row],[policy_start_date]],"mmm")</f>
        <v>Feb</v>
      </c>
      <c r="P2256" s="2" t="str">
        <f>"Q"&amp;ROUNDUP(MONTH(Sheet1[[#This Row],[policy_start_date]])/3,0)</f>
        <v>Q1</v>
      </c>
      <c r="Q2256" s="2">
        <f ca="1">DATEDIF(Sheet1[[#This Row],[policy_start_date]],TODAY(),"D")</f>
        <v>1612</v>
      </c>
      <c r="R2256" s="2">
        <f>YEAR(Sheet1[[#This Row],[policy_end_date]])</f>
        <v>2023</v>
      </c>
      <c r="S2256" s="2" t="str">
        <f>TEXT(Sheet1[[#This Row],[policy_end_date]],"mmm")</f>
        <v>Jan</v>
      </c>
      <c r="T2256" s="2" t="str">
        <f>IF(Sheet1[[#This Row],[status]]="Active","Active","Inactive")</f>
        <v>Inactive</v>
      </c>
      <c r="U2256" s="6">
        <f>Sheet1[[#This Row],[coverage_amount]]/Sheet1[[#This Row],[annual_premium]]</f>
        <v>6.3617902660935108</v>
      </c>
    </row>
    <row r="2257" spans="1:21" x14ac:dyDescent="0.3">
      <c r="A2257" s="2" t="s">
        <v>4018</v>
      </c>
      <c r="B2257" s="2" t="s">
        <v>3214</v>
      </c>
      <c r="C2257" s="2" t="s">
        <v>16</v>
      </c>
      <c r="D2257" s="51">
        <v>768642.32</v>
      </c>
      <c r="E2257" s="51">
        <v>30504.76</v>
      </c>
      <c r="F2257" s="1">
        <v>44680</v>
      </c>
      <c r="G2257" s="1">
        <v>45440</v>
      </c>
      <c r="H2257" s="2" t="s">
        <v>153</v>
      </c>
      <c r="I2257" s="2" t="s">
        <v>13</v>
      </c>
      <c r="J2257">
        <f>Sheet1[[#This Row],[policy_end_date]]-Sheet1[[#This Row],[policy_start_date]]</f>
        <v>760</v>
      </c>
      <c r="K2257" s="5">
        <f>(Sheet1[[#This Row],[policy_end_date]]-Sheet1[[#This Row],[policy_start_date]])/365</f>
        <v>2.0821917808219177</v>
      </c>
      <c r="L2257" s="2" t="str">
        <f>IF(Sheet1[[#This Row],[coverage_amount]]&lt;300000,"Low",IF(Sheet1[[#This Row],[coverage_amount]]&lt;700000,"Medium","High"))</f>
        <v>High</v>
      </c>
      <c r="M2257" s="2" t="str">
        <f>IF(Sheet1[[#This Row],[annual_premium]]&lt;15000,"Low",IF(Sheet1[[#This Row],[annual_premium]]&lt;35000,"Medium","High"))</f>
        <v>Medium</v>
      </c>
      <c r="N2257" s="2">
        <f>YEAR(Sheet1[[#This Row],[policy_start_date]])</f>
        <v>2022</v>
      </c>
      <c r="O2257" s="2" t="str">
        <f>TEXT(Sheet1[[#This Row],[policy_start_date]],"mmm")</f>
        <v>Apr</v>
      </c>
      <c r="P2257" s="2" t="str">
        <f>"Q"&amp;ROUNDUP(MONTH(Sheet1[[#This Row],[policy_start_date]])/3,0)</f>
        <v>Q2</v>
      </c>
      <c r="Q2257" s="2">
        <f ca="1">DATEDIF(Sheet1[[#This Row],[policy_start_date]],TODAY(),"D")</f>
        <v>1552</v>
      </c>
      <c r="R2257" s="2">
        <f>YEAR(Sheet1[[#This Row],[policy_end_date]])</f>
        <v>2024</v>
      </c>
      <c r="S2257" s="2" t="str">
        <f>TEXT(Sheet1[[#This Row],[policy_end_date]],"mmm")</f>
        <v>May</v>
      </c>
      <c r="T2257" s="2" t="str">
        <f>IF(Sheet1[[#This Row],[status]]="Active","Active","Inactive")</f>
        <v>Active</v>
      </c>
      <c r="U2257" s="6">
        <f>Sheet1[[#This Row],[coverage_amount]]/Sheet1[[#This Row],[annual_premium]]</f>
        <v>25.197455085698099</v>
      </c>
    </row>
    <row r="2258" spans="1:21" x14ac:dyDescent="0.3">
      <c r="A2258" s="2" t="s">
        <v>4019</v>
      </c>
      <c r="B2258" s="2" t="s">
        <v>1377</v>
      </c>
      <c r="C2258" s="2" t="s">
        <v>16</v>
      </c>
      <c r="D2258" s="51">
        <v>333799.71999999997</v>
      </c>
      <c r="E2258" s="51">
        <v>40271.64</v>
      </c>
      <c r="F2258" s="1">
        <v>44208</v>
      </c>
      <c r="G2258" s="1">
        <v>44792</v>
      </c>
      <c r="H2258" s="2" t="s">
        <v>281</v>
      </c>
      <c r="I2258" s="2" t="s">
        <v>13</v>
      </c>
      <c r="J2258">
        <f>Sheet1[[#This Row],[policy_end_date]]-Sheet1[[#This Row],[policy_start_date]]</f>
        <v>584</v>
      </c>
      <c r="K2258" s="5">
        <f>(Sheet1[[#This Row],[policy_end_date]]-Sheet1[[#This Row],[policy_start_date]])/365</f>
        <v>1.6</v>
      </c>
      <c r="L2258" s="2" t="str">
        <f>IF(Sheet1[[#This Row],[coverage_amount]]&lt;300000,"Low",IF(Sheet1[[#This Row],[coverage_amount]]&lt;700000,"Medium","High"))</f>
        <v>Medium</v>
      </c>
      <c r="M2258" s="2" t="str">
        <f>IF(Sheet1[[#This Row],[annual_premium]]&lt;15000,"Low",IF(Sheet1[[#This Row],[annual_premium]]&lt;35000,"Medium","High"))</f>
        <v>High</v>
      </c>
      <c r="N2258" s="2">
        <f>YEAR(Sheet1[[#This Row],[policy_start_date]])</f>
        <v>2021</v>
      </c>
      <c r="O2258" s="2" t="str">
        <f>TEXT(Sheet1[[#This Row],[policy_start_date]],"mmm")</f>
        <v>Jan</v>
      </c>
      <c r="P2258" s="2" t="str">
        <f>"Q"&amp;ROUNDUP(MONTH(Sheet1[[#This Row],[policy_start_date]])/3,0)</f>
        <v>Q1</v>
      </c>
      <c r="Q2258" s="2">
        <f ca="1">DATEDIF(Sheet1[[#This Row],[policy_start_date]],TODAY(),"D")</f>
        <v>2024</v>
      </c>
      <c r="R2258" s="2">
        <f>YEAR(Sheet1[[#This Row],[policy_end_date]])</f>
        <v>2022</v>
      </c>
      <c r="S2258" s="2" t="str">
        <f>TEXT(Sheet1[[#This Row],[policy_end_date]],"mmm")</f>
        <v>Aug</v>
      </c>
      <c r="T2258" s="2" t="str">
        <f>IF(Sheet1[[#This Row],[status]]="Active","Active","Inactive")</f>
        <v>Active</v>
      </c>
      <c r="U2258" s="6">
        <f>Sheet1[[#This Row],[coverage_amount]]/Sheet1[[#This Row],[annual_premium]]</f>
        <v>8.2887044083628076</v>
      </c>
    </row>
    <row r="2259" spans="1:21" x14ac:dyDescent="0.3">
      <c r="A2259" s="2" t="s">
        <v>4020</v>
      </c>
      <c r="B2259" s="2" t="s">
        <v>4021</v>
      </c>
      <c r="C2259" s="2" t="s">
        <v>27</v>
      </c>
      <c r="D2259" s="51">
        <v>169667.23</v>
      </c>
      <c r="E2259" s="51">
        <v>27781.07</v>
      </c>
      <c r="F2259" s="1">
        <v>45213</v>
      </c>
      <c r="G2259" s="1">
        <v>45760</v>
      </c>
      <c r="H2259" s="2" t="s">
        <v>70</v>
      </c>
      <c r="I2259" s="2" t="s">
        <v>18</v>
      </c>
      <c r="J2259">
        <f>Sheet1[[#This Row],[policy_end_date]]-Sheet1[[#This Row],[policy_start_date]]</f>
        <v>547</v>
      </c>
      <c r="K2259" s="5">
        <f>(Sheet1[[#This Row],[policy_end_date]]-Sheet1[[#This Row],[policy_start_date]])/365</f>
        <v>1.4986301369863013</v>
      </c>
      <c r="L2259" s="2" t="str">
        <f>IF(Sheet1[[#This Row],[coverage_amount]]&lt;300000,"Low",IF(Sheet1[[#This Row],[coverage_amount]]&lt;700000,"Medium","High"))</f>
        <v>Low</v>
      </c>
      <c r="M2259" s="2" t="str">
        <f>IF(Sheet1[[#This Row],[annual_premium]]&lt;15000,"Low",IF(Sheet1[[#This Row],[annual_premium]]&lt;35000,"Medium","High"))</f>
        <v>Medium</v>
      </c>
      <c r="N2259" s="2">
        <f>YEAR(Sheet1[[#This Row],[policy_start_date]])</f>
        <v>2023</v>
      </c>
      <c r="O2259" s="2" t="str">
        <f>TEXT(Sheet1[[#This Row],[policy_start_date]],"mmm")</f>
        <v>Oct</v>
      </c>
      <c r="P2259" s="2" t="str">
        <f>"Q"&amp;ROUNDUP(MONTH(Sheet1[[#This Row],[policy_start_date]])/3,0)</f>
        <v>Q4</v>
      </c>
      <c r="Q2259" s="2">
        <f ca="1">DATEDIF(Sheet1[[#This Row],[policy_start_date]],TODAY(),"D")</f>
        <v>1019</v>
      </c>
      <c r="R2259" s="2">
        <f>YEAR(Sheet1[[#This Row],[policy_end_date]])</f>
        <v>2025</v>
      </c>
      <c r="S2259" s="2" t="str">
        <f>TEXT(Sheet1[[#This Row],[policy_end_date]],"mmm")</f>
        <v>Apr</v>
      </c>
      <c r="T2259" s="2" t="str">
        <f>IF(Sheet1[[#This Row],[status]]="Active","Active","Inactive")</f>
        <v>Inactive</v>
      </c>
      <c r="U2259" s="6">
        <f>Sheet1[[#This Row],[coverage_amount]]/Sheet1[[#This Row],[annual_premium]]</f>
        <v>6.1072964432255494</v>
      </c>
    </row>
    <row r="2260" spans="1:21" x14ac:dyDescent="0.3">
      <c r="A2260" s="2" t="s">
        <v>4022</v>
      </c>
      <c r="B2260" s="2" t="s">
        <v>3048</v>
      </c>
      <c r="C2260" s="2" t="s">
        <v>16</v>
      </c>
      <c r="D2260" s="51">
        <v>149503.62</v>
      </c>
      <c r="E2260" s="51">
        <v>16851.189999999999</v>
      </c>
      <c r="F2260" s="1">
        <v>45212</v>
      </c>
      <c r="G2260" s="1">
        <v>45657</v>
      </c>
      <c r="H2260" s="2" t="s">
        <v>263</v>
      </c>
      <c r="I2260" s="2" t="s">
        <v>29</v>
      </c>
      <c r="J2260">
        <f>Sheet1[[#This Row],[policy_end_date]]-Sheet1[[#This Row],[policy_start_date]]</f>
        <v>445</v>
      </c>
      <c r="K2260" s="5">
        <f>(Sheet1[[#This Row],[policy_end_date]]-Sheet1[[#This Row],[policy_start_date]])/365</f>
        <v>1.2191780821917808</v>
      </c>
      <c r="L2260" s="2" t="str">
        <f>IF(Sheet1[[#This Row],[coverage_amount]]&lt;300000,"Low",IF(Sheet1[[#This Row],[coverage_amount]]&lt;700000,"Medium","High"))</f>
        <v>Low</v>
      </c>
      <c r="M2260" s="2" t="str">
        <f>IF(Sheet1[[#This Row],[annual_premium]]&lt;15000,"Low",IF(Sheet1[[#This Row],[annual_premium]]&lt;35000,"Medium","High"))</f>
        <v>Medium</v>
      </c>
      <c r="N2260" s="2">
        <f>YEAR(Sheet1[[#This Row],[policy_start_date]])</f>
        <v>2023</v>
      </c>
      <c r="O2260" s="2" t="str">
        <f>TEXT(Sheet1[[#This Row],[policy_start_date]],"mmm")</f>
        <v>Oct</v>
      </c>
      <c r="P2260" s="2" t="str">
        <f>"Q"&amp;ROUNDUP(MONTH(Sheet1[[#This Row],[policy_start_date]])/3,0)</f>
        <v>Q4</v>
      </c>
      <c r="Q2260" s="2">
        <f ca="1">DATEDIF(Sheet1[[#This Row],[policy_start_date]],TODAY(),"D")</f>
        <v>1020</v>
      </c>
      <c r="R2260" s="2">
        <f>YEAR(Sheet1[[#This Row],[policy_end_date]])</f>
        <v>2024</v>
      </c>
      <c r="S2260" s="2" t="str">
        <f>TEXT(Sheet1[[#This Row],[policy_end_date]],"mmm")</f>
        <v>Dec</v>
      </c>
      <c r="T2260" s="2" t="str">
        <f>IF(Sheet1[[#This Row],[status]]="Active","Active","Inactive")</f>
        <v>Inactive</v>
      </c>
      <c r="U2260" s="6">
        <f>Sheet1[[#This Row],[coverage_amount]]/Sheet1[[#This Row],[annual_premium]]</f>
        <v>8.8719918296571336</v>
      </c>
    </row>
    <row r="2261" spans="1:21" x14ac:dyDescent="0.3">
      <c r="A2261" s="2" t="s">
        <v>4023</v>
      </c>
      <c r="B2261" s="2" t="s">
        <v>4024</v>
      </c>
      <c r="C2261" s="2" t="s">
        <v>16</v>
      </c>
      <c r="D2261" s="51">
        <v>432453.69</v>
      </c>
      <c r="E2261" s="51">
        <v>40325.89</v>
      </c>
      <c r="F2261" s="1">
        <v>44954</v>
      </c>
      <c r="G2261" s="1">
        <v>45279</v>
      </c>
      <c r="H2261" s="2" t="s">
        <v>73</v>
      </c>
      <c r="I2261" s="2" t="s">
        <v>13</v>
      </c>
      <c r="J2261">
        <f>Sheet1[[#This Row],[policy_end_date]]-Sheet1[[#This Row],[policy_start_date]]</f>
        <v>325</v>
      </c>
      <c r="K2261" s="5">
        <f>(Sheet1[[#This Row],[policy_end_date]]-Sheet1[[#This Row],[policy_start_date]])/365</f>
        <v>0.8904109589041096</v>
      </c>
      <c r="L2261" s="2" t="str">
        <f>IF(Sheet1[[#This Row],[coverage_amount]]&lt;300000,"Low",IF(Sheet1[[#This Row],[coverage_amount]]&lt;700000,"Medium","High"))</f>
        <v>Medium</v>
      </c>
      <c r="M2261" s="2" t="str">
        <f>IF(Sheet1[[#This Row],[annual_premium]]&lt;15000,"Low",IF(Sheet1[[#This Row],[annual_premium]]&lt;35000,"Medium","High"))</f>
        <v>High</v>
      </c>
      <c r="N2261" s="2">
        <f>YEAR(Sheet1[[#This Row],[policy_start_date]])</f>
        <v>2023</v>
      </c>
      <c r="O2261" s="2" t="str">
        <f>TEXT(Sheet1[[#This Row],[policy_start_date]],"mmm")</f>
        <v>Jan</v>
      </c>
      <c r="P2261" s="2" t="str">
        <f>"Q"&amp;ROUNDUP(MONTH(Sheet1[[#This Row],[policy_start_date]])/3,0)</f>
        <v>Q1</v>
      </c>
      <c r="Q2261" s="2">
        <f ca="1">DATEDIF(Sheet1[[#This Row],[policy_start_date]],TODAY(),"D")</f>
        <v>1278</v>
      </c>
      <c r="R2261" s="2">
        <f>YEAR(Sheet1[[#This Row],[policy_end_date]])</f>
        <v>2023</v>
      </c>
      <c r="S2261" s="2" t="str">
        <f>TEXT(Sheet1[[#This Row],[policy_end_date]],"mmm")</f>
        <v>Dec</v>
      </c>
      <c r="T2261" s="2" t="str">
        <f>IF(Sheet1[[#This Row],[status]]="Active","Active","Inactive")</f>
        <v>Active</v>
      </c>
      <c r="U2261" s="6">
        <f>Sheet1[[#This Row],[coverage_amount]]/Sheet1[[#This Row],[annual_premium]]</f>
        <v>10.723971374221374</v>
      </c>
    </row>
    <row r="2262" spans="1:21" x14ac:dyDescent="0.3">
      <c r="A2262" s="2" t="s">
        <v>4025</v>
      </c>
      <c r="B2262" s="2" t="s">
        <v>4026</v>
      </c>
      <c r="C2262" s="2" t="s">
        <v>35</v>
      </c>
      <c r="D2262" s="51">
        <v>348360.39</v>
      </c>
      <c r="E2262" s="51">
        <v>5546.36</v>
      </c>
      <c r="F2262" s="1">
        <v>45421</v>
      </c>
      <c r="G2262" s="1">
        <v>45483</v>
      </c>
      <c r="H2262" s="2" t="s">
        <v>278</v>
      </c>
      <c r="I2262" s="2" t="s">
        <v>18</v>
      </c>
      <c r="J2262">
        <f>Sheet1[[#This Row],[policy_end_date]]-Sheet1[[#This Row],[policy_start_date]]</f>
        <v>62</v>
      </c>
      <c r="K2262" s="5">
        <f>(Sheet1[[#This Row],[policy_end_date]]-Sheet1[[#This Row],[policy_start_date]])/365</f>
        <v>0.16986301369863013</v>
      </c>
      <c r="L2262" s="2" t="str">
        <f>IF(Sheet1[[#This Row],[coverage_amount]]&lt;300000,"Low",IF(Sheet1[[#This Row],[coverage_amount]]&lt;700000,"Medium","High"))</f>
        <v>Medium</v>
      </c>
      <c r="M2262" s="2" t="str">
        <f>IF(Sheet1[[#This Row],[annual_premium]]&lt;15000,"Low",IF(Sheet1[[#This Row],[annual_premium]]&lt;35000,"Medium","High"))</f>
        <v>Low</v>
      </c>
      <c r="N2262" s="2">
        <f>YEAR(Sheet1[[#This Row],[policy_start_date]])</f>
        <v>2024</v>
      </c>
      <c r="O2262" s="2" t="str">
        <f>TEXT(Sheet1[[#This Row],[policy_start_date]],"mmm")</f>
        <v>May</v>
      </c>
      <c r="P2262" s="2" t="str">
        <f>"Q"&amp;ROUNDUP(MONTH(Sheet1[[#This Row],[policy_start_date]])/3,0)</f>
        <v>Q2</v>
      </c>
      <c r="Q2262" s="2">
        <f ca="1">DATEDIF(Sheet1[[#This Row],[policy_start_date]],TODAY(),"D")</f>
        <v>811</v>
      </c>
      <c r="R2262" s="2">
        <f>YEAR(Sheet1[[#This Row],[policy_end_date]])</f>
        <v>2024</v>
      </c>
      <c r="S2262" s="2" t="str">
        <f>TEXT(Sheet1[[#This Row],[policy_end_date]],"mmm")</f>
        <v>Jul</v>
      </c>
      <c r="T2262" s="2" t="str">
        <f>IF(Sheet1[[#This Row],[status]]="Active","Active","Inactive")</f>
        <v>Inactive</v>
      </c>
      <c r="U2262" s="6">
        <f>Sheet1[[#This Row],[coverage_amount]]/Sheet1[[#This Row],[annual_premium]]</f>
        <v>62.808831377696372</v>
      </c>
    </row>
    <row r="2263" spans="1:21" x14ac:dyDescent="0.3">
      <c r="A2263" s="2" t="s">
        <v>4027</v>
      </c>
      <c r="B2263" s="2" t="s">
        <v>2286</v>
      </c>
      <c r="C2263" s="2" t="s">
        <v>35</v>
      </c>
      <c r="D2263" s="51">
        <v>687788.5</v>
      </c>
      <c r="E2263" s="51">
        <v>12590.84</v>
      </c>
      <c r="F2263" s="1">
        <v>45285</v>
      </c>
      <c r="G2263" s="1">
        <v>45825</v>
      </c>
      <c r="H2263" s="2" t="s">
        <v>680</v>
      </c>
      <c r="I2263" s="2" t="s">
        <v>18</v>
      </c>
      <c r="J2263">
        <f>Sheet1[[#This Row],[policy_end_date]]-Sheet1[[#This Row],[policy_start_date]]</f>
        <v>540</v>
      </c>
      <c r="K2263" s="5">
        <f>(Sheet1[[#This Row],[policy_end_date]]-Sheet1[[#This Row],[policy_start_date]])/365</f>
        <v>1.4794520547945205</v>
      </c>
      <c r="L2263" s="2" t="str">
        <f>IF(Sheet1[[#This Row],[coverage_amount]]&lt;300000,"Low",IF(Sheet1[[#This Row],[coverage_amount]]&lt;700000,"Medium","High"))</f>
        <v>Medium</v>
      </c>
      <c r="M2263" s="2" t="str">
        <f>IF(Sheet1[[#This Row],[annual_premium]]&lt;15000,"Low",IF(Sheet1[[#This Row],[annual_premium]]&lt;35000,"Medium","High"))</f>
        <v>Low</v>
      </c>
      <c r="N2263" s="2">
        <f>YEAR(Sheet1[[#This Row],[policy_start_date]])</f>
        <v>2023</v>
      </c>
      <c r="O2263" s="2" t="str">
        <f>TEXT(Sheet1[[#This Row],[policy_start_date]],"mmm")</f>
        <v>Dec</v>
      </c>
      <c r="P2263" s="2" t="str">
        <f>"Q"&amp;ROUNDUP(MONTH(Sheet1[[#This Row],[policy_start_date]])/3,0)</f>
        <v>Q4</v>
      </c>
      <c r="Q2263" s="2">
        <f ca="1">DATEDIF(Sheet1[[#This Row],[policy_start_date]],TODAY(),"D")</f>
        <v>947</v>
      </c>
      <c r="R2263" s="2">
        <f>YEAR(Sheet1[[#This Row],[policy_end_date]])</f>
        <v>2025</v>
      </c>
      <c r="S2263" s="2" t="str">
        <f>TEXT(Sheet1[[#This Row],[policy_end_date]],"mmm")</f>
        <v>Jun</v>
      </c>
      <c r="T2263" s="2" t="str">
        <f>IF(Sheet1[[#This Row],[status]]="Active","Active","Inactive")</f>
        <v>Inactive</v>
      </c>
      <c r="U2263" s="6">
        <f>Sheet1[[#This Row],[coverage_amount]]/Sheet1[[#This Row],[annual_premium]]</f>
        <v>54.626101197378411</v>
      </c>
    </row>
    <row r="2264" spans="1:21" x14ac:dyDescent="0.3">
      <c r="A2264" s="2" t="s">
        <v>4028</v>
      </c>
      <c r="B2264" s="2" t="s">
        <v>169</v>
      </c>
      <c r="C2264" s="2" t="s">
        <v>39</v>
      </c>
      <c r="D2264" s="51">
        <v>326373.90999999997</v>
      </c>
      <c r="E2264" s="51">
        <v>30454.43</v>
      </c>
      <c r="F2264" s="1">
        <v>44476</v>
      </c>
      <c r="G2264" s="1">
        <v>45689</v>
      </c>
      <c r="H2264" s="2" t="s">
        <v>36</v>
      </c>
      <c r="I2264" s="2" t="s">
        <v>29</v>
      </c>
      <c r="J2264">
        <f>Sheet1[[#This Row],[policy_end_date]]-Sheet1[[#This Row],[policy_start_date]]</f>
        <v>1213</v>
      </c>
      <c r="K2264" s="5">
        <f>(Sheet1[[#This Row],[policy_end_date]]-Sheet1[[#This Row],[policy_start_date]])/365</f>
        <v>3.3232876712328765</v>
      </c>
      <c r="L2264" s="2" t="str">
        <f>IF(Sheet1[[#This Row],[coverage_amount]]&lt;300000,"Low",IF(Sheet1[[#This Row],[coverage_amount]]&lt;700000,"Medium","High"))</f>
        <v>Medium</v>
      </c>
      <c r="M2264" s="2" t="str">
        <f>IF(Sheet1[[#This Row],[annual_premium]]&lt;15000,"Low",IF(Sheet1[[#This Row],[annual_premium]]&lt;35000,"Medium","High"))</f>
        <v>Medium</v>
      </c>
      <c r="N2264" s="2">
        <f>YEAR(Sheet1[[#This Row],[policy_start_date]])</f>
        <v>2021</v>
      </c>
      <c r="O2264" s="2" t="str">
        <f>TEXT(Sheet1[[#This Row],[policy_start_date]],"mmm")</f>
        <v>Oct</v>
      </c>
      <c r="P2264" s="2" t="str">
        <f>"Q"&amp;ROUNDUP(MONTH(Sheet1[[#This Row],[policy_start_date]])/3,0)</f>
        <v>Q4</v>
      </c>
      <c r="Q2264" s="2">
        <f ca="1">DATEDIF(Sheet1[[#This Row],[policy_start_date]],TODAY(),"D")</f>
        <v>1756</v>
      </c>
      <c r="R2264" s="2">
        <f>YEAR(Sheet1[[#This Row],[policy_end_date]])</f>
        <v>2025</v>
      </c>
      <c r="S2264" s="2" t="str">
        <f>TEXT(Sheet1[[#This Row],[policy_end_date]],"mmm")</f>
        <v>Feb</v>
      </c>
      <c r="T2264" s="2" t="str">
        <f>IF(Sheet1[[#This Row],[status]]="Active","Active","Inactive")</f>
        <v>Inactive</v>
      </c>
      <c r="U2264" s="6">
        <f>Sheet1[[#This Row],[coverage_amount]]/Sheet1[[#This Row],[annual_premium]]</f>
        <v>10.716795881584385</v>
      </c>
    </row>
    <row r="2265" spans="1:21" x14ac:dyDescent="0.3">
      <c r="A2265" s="2" t="s">
        <v>4029</v>
      </c>
      <c r="B2265" s="2" t="s">
        <v>4030</v>
      </c>
      <c r="C2265" s="2" t="s">
        <v>39</v>
      </c>
      <c r="D2265" s="51">
        <v>470110.7</v>
      </c>
      <c r="E2265" s="51">
        <v>26833.89</v>
      </c>
      <c r="F2265" s="1">
        <v>45179</v>
      </c>
      <c r="G2265" s="1">
        <v>45201</v>
      </c>
      <c r="H2265" s="2" t="s">
        <v>263</v>
      </c>
      <c r="I2265" s="2" t="s">
        <v>13</v>
      </c>
      <c r="J2265">
        <f>Sheet1[[#This Row],[policy_end_date]]-Sheet1[[#This Row],[policy_start_date]]</f>
        <v>22</v>
      </c>
      <c r="K2265" s="5">
        <f>(Sheet1[[#This Row],[policy_end_date]]-Sheet1[[#This Row],[policy_start_date]])/365</f>
        <v>6.0273972602739728E-2</v>
      </c>
      <c r="L2265" s="2" t="str">
        <f>IF(Sheet1[[#This Row],[coverage_amount]]&lt;300000,"Low",IF(Sheet1[[#This Row],[coverage_amount]]&lt;700000,"Medium","High"))</f>
        <v>Medium</v>
      </c>
      <c r="M2265" s="2" t="str">
        <f>IF(Sheet1[[#This Row],[annual_premium]]&lt;15000,"Low",IF(Sheet1[[#This Row],[annual_premium]]&lt;35000,"Medium","High"))</f>
        <v>Medium</v>
      </c>
      <c r="N2265" s="2">
        <f>YEAR(Sheet1[[#This Row],[policy_start_date]])</f>
        <v>2023</v>
      </c>
      <c r="O2265" s="2" t="str">
        <f>TEXT(Sheet1[[#This Row],[policy_start_date]],"mmm")</f>
        <v>Sep</v>
      </c>
      <c r="P2265" s="2" t="str">
        <f>"Q"&amp;ROUNDUP(MONTH(Sheet1[[#This Row],[policy_start_date]])/3,0)</f>
        <v>Q3</v>
      </c>
      <c r="Q2265" s="2">
        <f ca="1">DATEDIF(Sheet1[[#This Row],[policy_start_date]],TODAY(),"D")</f>
        <v>1053</v>
      </c>
      <c r="R2265" s="2">
        <f>YEAR(Sheet1[[#This Row],[policy_end_date]])</f>
        <v>2023</v>
      </c>
      <c r="S2265" s="2" t="str">
        <f>TEXT(Sheet1[[#This Row],[policy_end_date]],"mmm")</f>
        <v>Oct</v>
      </c>
      <c r="T2265" s="2" t="str">
        <f>IF(Sheet1[[#This Row],[status]]="Active","Active","Inactive")</f>
        <v>Active</v>
      </c>
      <c r="U2265" s="6">
        <f>Sheet1[[#This Row],[coverage_amount]]/Sheet1[[#This Row],[annual_premium]]</f>
        <v>17.519289972493738</v>
      </c>
    </row>
    <row r="2266" spans="1:21" x14ac:dyDescent="0.3">
      <c r="A2266" s="2" t="s">
        <v>4031</v>
      </c>
      <c r="B2266" s="2" t="s">
        <v>2376</v>
      </c>
      <c r="C2266" s="2" t="s">
        <v>11</v>
      </c>
      <c r="D2266" s="51">
        <v>376004.81</v>
      </c>
      <c r="E2266" s="51">
        <v>27599.24</v>
      </c>
      <c r="F2266" s="1">
        <v>45365</v>
      </c>
      <c r="G2266" s="1">
        <v>45537</v>
      </c>
      <c r="H2266" s="2" t="s">
        <v>1038</v>
      </c>
      <c r="I2266" s="2" t="s">
        <v>29</v>
      </c>
      <c r="J2266">
        <f>Sheet1[[#This Row],[policy_end_date]]-Sheet1[[#This Row],[policy_start_date]]</f>
        <v>172</v>
      </c>
      <c r="K2266" s="5">
        <f>(Sheet1[[#This Row],[policy_end_date]]-Sheet1[[#This Row],[policy_start_date]])/365</f>
        <v>0.47123287671232877</v>
      </c>
      <c r="L2266" s="2" t="str">
        <f>IF(Sheet1[[#This Row],[coverage_amount]]&lt;300000,"Low",IF(Sheet1[[#This Row],[coverage_amount]]&lt;700000,"Medium","High"))</f>
        <v>Medium</v>
      </c>
      <c r="M2266" s="2" t="str">
        <f>IF(Sheet1[[#This Row],[annual_premium]]&lt;15000,"Low",IF(Sheet1[[#This Row],[annual_premium]]&lt;35000,"Medium","High"))</f>
        <v>Medium</v>
      </c>
      <c r="N2266" s="2">
        <f>YEAR(Sheet1[[#This Row],[policy_start_date]])</f>
        <v>2024</v>
      </c>
      <c r="O2266" s="2" t="str">
        <f>TEXT(Sheet1[[#This Row],[policy_start_date]],"mmm")</f>
        <v>Mar</v>
      </c>
      <c r="P2266" s="2" t="str">
        <f>"Q"&amp;ROUNDUP(MONTH(Sheet1[[#This Row],[policy_start_date]])/3,0)</f>
        <v>Q1</v>
      </c>
      <c r="Q2266" s="2">
        <f ca="1">DATEDIF(Sheet1[[#This Row],[policy_start_date]],TODAY(),"D")</f>
        <v>867</v>
      </c>
      <c r="R2266" s="2">
        <f>YEAR(Sheet1[[#This Row],[policy_end_date]])</f>
        <v>2024</v>
      </c>
      <c r="S2266" s="2" t="str">
        <f>TEXT(Sheet1[[#This Row],[policy_end_date]],"mmm")</f>
        <v>Sep</v>
      </c>
      <c r="T2266" s="2" t="str">
        <f>IF(Sheet1[[#This Row],[status]]="Active","Active","Inactive")</f>
        <v>Inactive</v>
      </c>
      <c r="U2266" s="6">
        <f>Sheet1[[#This Row],[coverage_amount]]/Sheet1[[#This Row],[annual_premium]]</f>
        <v>13.623737827563367</v>
      </c>
    </row>
    <row r="2267" spans="1:21" x14ac:dyDescent="0.3">
      <c r="A2267" s="2" t="s">
        <v>4032</v>
      </c>
      <c r="B2267" s="2" t="s">
        <v>2114</v>
      </c>
      <c r="C2267" s="2" t="s">
        <v>16</v>
      </c>
      <c r="D2267" s="51">
        <v>846718.69</v>
      </c>
      <c r="E2267" s="51">
        <v>24511.68</v>
      </c>
      <c r="F2267" s="1">
        <v>44354</v>
      </c>
      <c r="G2267" s="1">
        <v>45133</v>
      </c>
      <c r="H2267" s="2" t="s">
        <v>416</v>
      </c>
      <c r="I2267" s="2" t="s">
        <v>18</v>
      </c>
      <c r="J2267">
        <f>Sheet1[[#This Row],[policy_end_date]]-Sheet1[[#This Row],[policy_start_date]]</f>
        <v>779</v>
      </c>
      <c r="K2267" s="5">
        <f>(Sheet1[[#This Row],[policy_end_date]]-Sheet1[[#This Row],[policy_start_date]])/365</f>
        <v>2.1342465753424658</v>
      </c>
      <c r="L2267" s="2" t="str">
        <f>IF(Sheet1[[#This Row],[coverage_amount]]&lt;300000,"Low",IF(Sheet1[[#This Row],[coverage_amount]]&lt;700000,"Medium","High"))</f>
        <v>High</v>
      </c>
      <c r="M2267" s="2" t="str">
        <f>IF(Sheet1[[#This Row],[annual_premium]]&lt;15000,"Low",IF(Sheet1[[#This Row],[annual_premium]]&lt;35000,"Medium","High"))</f>
        <v>Medium</v>
      </c>
      <c r="N2267" s="2">
        <f>YEAR(Sheet1[[#This Row],[policy_start_date]])</f>
        <v>2021</v>
      </c>
      <c r="O2267" s="2" t="str">
        <f>TEXT(Sheet1[[#This Row],[policy_start_date]],"mmm")</f>
        <v>Jun</v>
      </c>
      <c r="P2267" s="2" t="str">
        <f>"Q"&amp;ROUNDUP(MONTH(Sheet1[[#This Row],[policy_start_date]])/3,0)</f>
        <v>Q2</v>
      </c>
      <c r="Q2267" s="2">
        <f ca="1">DATEDIF(Sheet1[[#This Row],[policy_start_date]],TODAY(),"D")</f>
        <v>1878</v>
      </c>
      <c r="R2267" s="2">
        <f>YEAR(Sheet1[[#This Row],[policy_end_date]])</f>
        <v>2023</v>
      </c>
      <c r="S2267" s="2" t="str">
        <f>TEXT(Sheet1[[#This Row],[policy_end_date]],"mmm")</f>
        <v>Jul</v>
      </c>
      <c r="T2267" s="2" t="str">
        <f>IF(Sheet1[[#This Row],[status]]="Active","Active","Inactive")</f>
        <v>Inactive</v>
      </c>
      <c r="U2267" s="6">
        <f>Sheet1[[#This Row],[coverage_amount]]/Sheet1[[#This Row],[annual_premium]]</f>
        <v>34.54347845598506</v>
      </c>
    </row>
    <row r="2268" spans="1:21" x14ac:dyDescent="0.3">
      <c r="A2268" s="2" t="s">
        <v>4033</v>
      </c>
      <c r="B2268" s="2" t="s">
        <v>230</v>
      </c>
      <c r="C2268" s="2" t="s">
        <v>35</v>
      </c>
      <c r="D2268" s="51">
        <v>383062.32</v>
      </c>
      <c r="E2268" s="51">
        <v>12461.6</v>
      </c>
      <c r="F2268" s="1">
        <v>44894</v>
      </c>
      <c r="G2268" s="1">
        <v>45403</v>
      </c>
      <c r="H2268" s="2" t="s">
        <v>108</v>
      </c>
      <c r="I2268" s="2" t="s">
        <v>29</v>
      </c>
      <c r="J2268">
        <f>Sheet1[[#This Row],[policy_end_date]]-Sheet1[[#This Row],[policy_start_date]]</f>
        <v>509</v>
      </c>
      <c r="K2268" s="5">
        <f>(Sheet1[[#This Row],[policy_end_date]]-Sheet1[[#This Row],[policy_start_date]])/365</f>
        <v>1.3945205479452054</v>
      </c>
      <c r="L2268" s="2" t="str">
        <f>IF(Sheet1[[#This Row],[coverage_amount]]&lt;300000,"Low",IF(Sheet1[[#This Row],[coverage_amount]]&lt;700000,"Medium","High"))</f>
        <v>Medium</v>
      </c>
      <c r="M2268" s="2" t="str">
        <f>IF(Sheet1[[#This Row],[annual_premium]]&lt;15000,"Low",IF(Sheet1[[#This Row],[annual_premium]]&lt;35000,"Medium","High"))</f>
        <v>Low</v>
      </c>
      <c r="N2268" s="2">
        <f>YEAR(Sheet1[[#This Row],[policy_start_date]])</f>
        <v>2022</v>
      </c>
      <c r="O2268" s="2" t="str">
        <f>TEXT(Sheet1[[#This Row],[policy_start_date]],"mmm")</f>
        <v>Nov</v>
      </c>
      <c r="P2268" s="2" t="str">
        <f>"Q"&amp;ROUNDUP(MONTH(Sheet1[[#This Row],[policy_start_date]])/3,0)</f>
        <v>Q4</v>
      </c>
      <c r="Q2268" s="2">
        <f ca="1">DATEDIF(Sheet1[[#This Row],[policy_start_date]],TODAY(),"D")</f>
        <v>1338</v>
      </c>
      <c r="R2268" s="2">
        <f>YEAR(Sheet1[[#This Row],[policy_end_date]])</f>
        <v>2024</v>
      </c>
      <c r="S2268" s="2" t="str">
        <f>TEXT(Sheet1[[#This Row],[policy_end_date]],"mmm")</f>
        <v>Apr</v>
      </c>
      <c r="T2268" s="2" t="str">
        <f>IF(Sheet1[[#This Row],[status]]="Active","Active","Inactive")</f>
        <v>Inactive</v>
      </c>
      <c r="U2268" s="6">
        <f>Sheet1[[#This Row],[coverage_amount]]/Sheet1[[#This Row],[annual_premium]]</f>
        <v>30.739417089298325</v>
      </c>
    </row>
    <row r="2269" spans="1:21" x14ac:dyDescent="0.3">
      <c r="A2269" s="2" t="s">
        <v>4034</v>
      </c>
      <c r="B2269" s="2" t="s">
        <v>4035</v>
      </c>
      <c r="C2269" s="2" t="s">
        <v>35</v>
      </c>
      <c r="D2269" s="51">
        <v>675071.24</v>
      </c>
      <c r="E2269" s="51">
        <v>47786.080000000002</v>
      </c>
      <c r="F2269" s="1">
        <v>45130</v>
      </c>
      <c r="G2269" s="1">
        <v>45328</v>
      </c>
      <c r="H2269" s="2" t="s">
        <v>348</v>
      </c>
      <c r="I2269" s="2" t="s">
        <v>13</v>
      </c>
      <c r="J2269">
        <f>Sheet1[[#This Row],[policy_end_date]]-Sheet1[[#This Row],[policy_start_date]]</f>
        <v>198</v>
      </c>
      <c r="K2269" s="5">
        <f>(Sheet1[[#This Row],[policy_end_date]]-Sheet1[[#This Row],[policy_start_date]])/365</f>
        <v>0.54246575342465753</v>
      </c>
      <c r="L2269" s="2" t="str">
        <f>IF(Sheet1[[#This Row],[coverage_amount]]&lt;300000,"Low",IF(Sheet1[[#This Row],[coverage_amount]]&lt;700000,"Medium","High"))</f>
        <v>Medium</v>
      </c>
      <c r="M2269" s="2" t="str">
        <f>IF(Sheet1[[#This Row],[annual_premium]]&lt;15000,"Low",IF(Sheet1[[#This Row],[annual_premium]]&lt;35000,"Medium","High"))</f>
        <v>High</v>
      </c>
      <c r="N2269" s="2">
        <f>YEAR(Sheet1[[#This Row],[policy_start_date]])</f>
        <v>2023</v>
      </c>
      <c r="O2269" s="2" t="str">
        <f>TEXT(Sheet1[[#This Row],[policy_start_date]],"mmm")</f>
        <v>Jul</v>
      </c>
      <c r="P2269" s="2" t="str">
        <f>"Q"&amp;ROUNDUP(MONTH(Sheet1[[#This Row],[policy_start_date]])/3,0)</f>
        <v>Q3</v>
      </c>
      <c r="Q2269" s="2">
        <f ca="1">DATEDIF(Sheet1[[#This Row],[policy_start_date]],TODAY(),"D")</f>
        <v>1102</v>
      </c>
      <c r="R2269" s="2">
        <f>YEAR(Sheet1[[#This Row],[policy_end_date]])</f>
        <v>2024</v>
      </c>
      <c r="S2269" s="2" t="str">
        <f>TEXT(Sheet1[[#This Row],[policy_end_date]],"mmm")</f>
        <v>Feb</v>
      </c>
      <c r="T2269" s="2" t="str">
        <f>IF(Sheet1[[#This Row],[status]]="Active","Active","Inactive")</f>
        <v>Active</v>
      </c>
      <c r="U2269" s="6">
        <f>Sheet1[[#This Row],[coverage_amount]]/Sheet1[[#This Row],[annual_premium]]</f>
        <v>14.126943243722858</v>
      </c>
    </row>
    <row r="2270" spans="1:21" x14ac:dyDescent="0.3">
      <c r="A2270" s="2" t="s">
        <v>4036</v>
      </c>
      <c r="B2270" s="2" t="s">
        <v>3628</v>
      </c>
      <c r="C2270" s="2" t="s">
        <v>39</v>
      </c>
      <c r="D2270" s="51">
        <v>175158.3</v>
      </c>
      <c r="E2270" s="51">
        <v>47436.13</v>
      </c>
      <c r="F2270" s="1">
        <v>45084</v>
      </c>
      <c r="G2270" s="1">
        <v>45581</v>
      </c>
      <c r="H2270" s="2" t="s">
        <v>1291</v>
      </c>
      <c r="I2270" s="2" t="s">
        <v>29</v>
      </c>
      <c r="J2270">
        <f>Sheet1[[#This Row],[policy_end_date]]-Sheet1[[#This Row],[policy_start_date]]</f>
        <v>497</v>
      </c>
      <c r="K2270" s="5">
        <f>(Sheet1[[#This Row],[policy_end_date]]-Sheet1[[#This Row],[policy_start_date]])/365</f>
        <v>1.3616438356164384</v>
      </c>
      <c r="L2270" s="2" t="str">
        <f>IF(Sheet1[[#This Row],[coverage_amount]]&lt;300000,"Low",IF(Sheet1[[#This Row],[coverage_amount]]&lt;700000,"Medium","High"))</f>
        <v>Low</v>
      </c>
      <c r="M2270" s="2" t="str">
        <f>IF(Sheet1[[#This Row],[annual_premium]]&lt;15000,"Low",IF(Sheet1[[#This Row],[annual_premium]]&lt;35000,"Medium","High"))</f>
        <v>High</v>
      </c>
      <c r="N2270" s="2">
        <f>YEAR(Sheet1[[#This Row],[policy_start_date]])</f>
        <v>2023</v>
      </c>
      <c r="O2270" s="2" t="str">
        <f>TEXT(Sheet1[[#This Row],[policy_start_date]],"mmm")</f>
        <v>Jun</v>
      </c>
      <c r="P2270" s="2" t="str">
        <f>"Q"&amp;ROUNDUP(MONTH(Sheet1[[#This Row],[policy_start_date]])/3,0)</f>
        <v>Q2</v>
      </c>
      <c r="Q2270" s="2">
        <f ca="1">DATEDIF(Sheet1[[#This Row],[policy_start_date]],TODAY(),"D")</f>
        <v>1148</v>
      </c>
      <c r="R2270" s="2">
        <f>YEAR(Sheet1[[#This Row],[policy_end_date]])</f>
        <v>2024</v>
      </c>
      <c r="S2270" s="2" t="str">
        <f>TEXT(Sheet1[[#This Row],[policy_end_date]],"mmm")</f>
        <v>Oct</v>
      </c>
      <c r="T2270" s="2" t="str">
        <f>IF(Sheet1[[#This Row],[status]]="Active","Active","Inactive")</f>
        <v>Inactive</v>
      </c>
      <c r="U2270" s="6">
        <f>Sheet1[[#This Row],[coverage_amount]]/Sheet1[[#This Row],[annual_premium]]</f>
        <v>3.6925082210542892</v>
      </c>
    </row>
    <row r="2271" spans="1:21" x14ac:dyDescent="0.3">
      <c r="A2271" s="2" t="s">
        <v>4037</v>
      </c>
      <c r="B2271" s="2" t="s">
        <v>373</v>
      </c>
      <c r="C2271" s="2" t="s">
        <v>39</v>
      </c>
      <c r="D2271" s="51">
        <v>987001.4</v>
      </c>
      <c r="E2271" s="51">
        <v>48164.63</v>
      </c>
      <c r="F2271" s="1">
        <v>44515</v>
      </c>
      <c r="G2271" s="1">
        <v>45224</v>
      </c>
      <c r="H2271" s="2" t="s">
        <v>957</v>
      </c>
      <c r="I2271" s="2" t="s">
        <v>18</v>
      </c>
      <c r="J2271">
        <f>Sheet1[[#This Row],[policy_end_date]]-Sheet1[[#This Row],[policy_start_date]]</f>
        <v>709</v>
      </c>
      <c r="K2271" s="5">
        <f>(Sheet1[[#This Row],[policy_end_date]]-Sheet1[[#This Row],[policy_start_date]])/365</f>
        <v>1.9424657534246574</v>
      </c>
      <c r="L2271" s="2" t="str">
        <f>IF(Sheet1[[#This Row],[coverage_amount]]&lt;300000,"Low",IF(Sheet1[[#This Row],[coverage_amount]]&lt;700000,"Medium","High"))</f>
        <v>High</v>
      </c>
      <c r="M2271" s="2" t="str">
        <f>IF(Sheet1[[#This Row],[annual_premium]]&lt;15000,"Low",IF(Sheet1[[#This Row],[annual_premium]]&lt;35000,"Medium","High"))</f>
        <v>High</v>
      </c>
      <c r="N2271" s="2">
        <f>YEAR(Sheet1[[#This Row],[policy_start_date]])</f>
        <v>2021</v>
      </c>
      <c r="O2271" s="2" t="str">
        <f>TEXT(Sheet1[[#This Row],[policy_start_date]],"mmm")</f>
        <v>Nov</v>
      </c>
      <c r="P2271" s="2" t="str">
        <f>"Q"&amp;ROUNDUP(MONTH(Sheet1[[#This Row],[policy_start_date]])/3,0)</f>
        <v>Q4</v>
      </c>
      <c r="Q2271" s="2">
        <f ca="1">DATEDIF(Sheet1[[#This Row],[policy_start_date]],TODAY(),"D")</f>
        <v>1717</v>
      </c>
      <c r="R2271" s="2">
        <f>YEAR(Sheet1[[#This Row],[policy_end_date]])</f>
        <v>2023</v>
      </c>
      <c r="S2271" s="2" t="str">
        <f>TEXT(Sheet1[[#This Row],[policy_end_date]],"mmm")</f>
        <v>Oct</v>
      </c>
      <c r="T2271" s="2" t="str">
        <f>IF(Sheet1[[#This Row],[status]]="Active","Active","Inactive")</f>
        <v>Inactive</v>
      </c>
      <c r="U2271" s="6">
        <f>Sheet1[[#This Row],[coverage_amount]]/Sheet1[[#This Row],[annual_premium]]</f>
        <v>20.492245035412918</v>
      </c>
    </row>
    <row r="2272" spans="1:21" x14ac:dyDescent="0.3">
      <c r="A2272" s="2" t="s">
        <v>4038</v>
      </c>
      <c r="B2272" s="2" t="s">
        <v>3672</v>
      </c>
      <c r="C2272" s="2" t="s">
        <v>11</v>
      </c>
      <c r="D2272" s="51">
        <v>397786.31</v>
      </c>
      <c r="E2272" s="51">
        <v>20997.94</v>
      </c>
      <c r="F2272" s="1">
        <v>44819</v>
      </c>
      <c r="G2272" s="1">
        <v>45326</v>
      </c>
      <c r="H2272" s="2" t="s">
        <v>902</v>
      </c>
      <c r="I2272" s="2" t="s">
        <v>18</v>
      </c>
      <c r="J2272">
        <f>Sheet1[[#This Row],[policy_end_date]]-Sheet1[[#This Row],[policy_start_date]]</f>
        <v>507</v>
      </c>
      <c r="K2272" s="5">
        <f>(Sheet1[[#This Row],[policy_end_date]]-Sheet1[[#This Row],[policy_start_date]])/365</f>
        <v>1.3890410958904109</v>
      </c>
      <c r="L2272" s="2" t="str">
        <f>IF(Sheet1[[#This Row],[coverage_amount]]&lt;300000,"Low",IF(Sheet1[[#This Row],[coverage_amount]]&lt;700000,"Medium","High"))</f>
        <v>Medium</v>
      </c>
      <c r="M2272" s="2" t="str">
        <f>IF(Sheet1[[#This Row],[annual_premium]]&lt;15000,"Low",IF(Sheet1[[#This Row],[annual_premium]]&lt;35000,"Medium","High"))</f>
        <v>Medium</v>
      </c>
      <c r="N2272" s="2">
        <f>YEAR(Sheet1[[#This Row],[policy_start_date]])</f>
        <v>2022</v>
      </c>
      <c r="O2272" s="2" t="str">
        <f>TEXT(Sheet1[[#This Row],[policy_start_date]],"mmm")</f>
        <v>Sep</v>
      </c>
      <c r="P2272" s="2" t="str">
        <f>"Q"&amp;ROUNDUP(MONTH(Sheet1[[#This Row],[policy_start_date]])/3,0)</f>
        <v>Q3</v>
      </c>
      <c r="Q2272" s="2">
        <f ca="1">DATEDIF(Sheet1[[#This Row],[policy_start_date]],TODAY(),"D")</f>
        <v>1413</v>
      </c>
      <c r="R2272" s="2">
        <f>YEAR(Sheet1[[#This Row],[policy_end_date]])</f>
        <v>2024</v>
      </c>
      <c r="S2272" s="2" t="str">
        <f>TEXT(Sheet1[[#This Row],[policy_end_date]],"mmm")</f>
        <v>Feb</v>
      </c>
      <c r="T2272" s="2" t="str">
        <f>IF(Sheet1[[#This Row],[status]]="Active","Active","Inactive")</f>
        <v>Inactive</v>
      </c>
      <c r="U2272" s="6">
        <f>Sheet1[[#This Row],[coverage_amount]]/Sheet1[[#This Row],[annual_premium]]</f>
        <v>18.9440635605207</v>
      </c>
    </row>
    <row r="2273" spans="1:21" x14ac:dyDescent="0.3">
      <c r="A2273" s="2" t="s">
        <v>4039</v>
      </c>
      <c r="B2273" s="2" t="s">
        <v>2722</v>
      </c>
      <c r="C2273" s="2" t="s">
        <v>39</v>
      </c>
      <c r="D2273" s="51">
        <v>215382.73</v>
      </c>
      <c r="E2273" s="51">
        <v>46494.47</v>
      </c>
      <c r="F2273" s="1">
        <v>45292</v>
      </c>
      <c r="G2273" s="1">
        <v>45399</v>
      </c>
      <c r="H2273" s="2" t="s">
        <v>383</v>
      </c>
      <c r="I2273" s="2" t="s">
        <v>18</v>
      </c>
      <c r="J2273">
        <f>Sheet1[[#This Row],[policy_end_date]]-Sheet1[[#This Row],[policy_start_date]]</f>
        <v>107</v>
      </c>
      <c r="K2273" s="5">
        <f>(Sheet1[[#This Row],[policy_end_date]]-Sheet1[[#This Row],[policy_start_date]])/365</f>
        <v>0.29315068493150687</v>
      </c>
      <c r="L2273" s="2" t="str">
        <f>IF(Sheet1[[#This Row],[coverage_amount]]&lt;300000,"Low",IF(Sheet1[[#This Row],[coverage_amount]]&lt;700000,"Medium","High"))</f>
        <v>Low</v>
      </c>
      <c r="M2273" s="2" t="str">
        <f>IF(Sheet1[[#This Row],[annual_premium]]&lt;15000,"Low",IF(Sheet1[[#This Row],[annual_premium]]&lt;35000,"Medium","High"))</f>
        <v>High</v>
      </c>
      <c r="N2273" s="2">
        <f>YEAR(Sheet1[[#This Row],[policy_start_date]])</f>
        <v>2024</v>
      </c>
      <c r="O2273" s="2" t="str">
        <f>TEXT(Sheet1[[#This Row],[policy_start_date]],"mmm")</f>
        <v>Jan</v>
      </c>
      <c r="P2273" s="2" t="str">
        <f>"Q"&amp;ROUNDUP(MONTH(Sheet1[[#This Row],[policy_start_date]])/3,0)</f>
        <v>Q1</v>
      </c>
      <c r="Q2273" s="2">
        <f ca="1">DATEDIF(Sheet1[[#This Row],[policy_start_date]],TODAY(),"D")</f>
        <v>940</v>
      </c>
      <c r="R2273" s="2">
        <f>YEAR(Sheet1[[#This Row],[policy_end_date]])</f>
        <v>2024</v>
      </c>
      <c r="S2273" s="2" t="str">
        <f>TEXT(Sheet1[[#This Row],[policy_end_date]],"mmm")</f>
        <v>Apr</v>
      </c>
      <c r="T2273" s="2" t="str">
        <f>IF(Sheet1[[#This Row],[status]]="Active","Active","Inactive")</f>
        <v>Inactive</v>
      </c>
      <c r="U2273" s="6">
        <f>Sheet1[[#This Row],[coverage_amount]]/Sheet1[[#This Row],[annual_premium]]</f>
        <v>4.6324375780603591</v>
      </c>
    </row>
    <row r="2274" spans="1:21" x14ac:dyDescent="0.3">
      <c r="A2274" s="2" t="s">
        <v>4040</v>
      </c>
      <c r="B2274" s="2" t="s">
        <v>1022</v>
      </c>
      <c r="C2274" s="2" t="s">
        <v>11</v>
      </c>
      <c r="D2274" s="51">
        <v>697679.45</v>
      </c>
      <c r="E2274" s="51">
        <v>26781.97</v>
      </c>
      <c r="F2274" s="1">
        <v>45398</v>
      </c>
      <c r="G2274" s="1">
        <v>45795</v>
      </c>
      <c r="H2274" s="2" t="s">
        <v>502</v>
      </c>
      <c r="I2274" s="2" t="s">
        <v>18</v>
      </c>
      <c r="J2274">
        <f>Sheet1[[#This Row],[policy_end_date]]-Sheet1[[#This Row],[policy_start_date]]</f>
        <v>397</v>
      </c>
      <c r="K2274" s="5">
        <f>(Sheet1[[#This Row],[policy_end_date]]-Sheet1[[#This Row],[policy_start_date]])/365</f>
        <v>1.0876712328767124</v>
      </c>
      <c r="L2274" s="2" t="str">
        <f>IF(Sheet1[[#This Row],[coverage_amount]]&lt;300000,"Low",IF(Sheet1[[#This Row],[coverage_amount]]&lt;700000,"Medium","High"))</f>
        <v>Medium</v>
      </c>
      <c r="M2274" s="2" t="str">
        <f>IF(Sheet1[[#This Row],[annual_premium]]&lt;15000,"Low",IF(Sheet1[[#This Row],[annual_premium]]&lt;35000,"Medium","High"))</f>
        <v>Medium</v>
      </c>
      <c r="N2274" s="2">
        <f>YEAR(Sheet1[[#This Row],[policy_start_date]])</f>
        <v>2024</v>
      </c>
      <c r="O2274" s="2" t="str">
        <f>TEXT(Sheet1[[#This Row],[policy_start_date]],"mmm")</f>
        <v>Apr</v>
      </c>
      <c r="P2274" s="2" t="str">
        <f>"Q"&amp;ROUNDUP(MONTH(Sheet1[[#This Row],[policy_start_date]])/3,0)</f>
        <v>Q2</v>
      </c>
      <c r="Q2274" s="2">
        <f ca="1">DATEDIF(Sheet1[[#This Row],[policy_start_date]],TODAY(),"D")</f>
        <v>834</v>
      </c>
      <c r="R2274" s="2">
        <f>YEAR(Sheet1[[#This Row],[policy_end_date]])</f>
        <v>2025</v>
      </c>
      <c r="S2274" s="2" t="str">
        <f>TEXT(Sheet1[[#This Row],[policy_end_date]],"mmm")</f>
        <v>May</v>
      </c>
      <c r="T2274" s="2" t="str">
        <f>IF(Sheet1[[#This Row],[status]]="Active","Active","Inactive")</f>
        <v>Inactive</v>
      </c>
      <c r="U2274" s="6">
        <f>Sheet1[[#This Row],[coverage_amount]]/Sheet1[[#This Row],[annual_premium]]</f>
        <v>26.050340956994571</v>
      </c>
    </row>
    <row r="2275" spans="1:21" x14ac:dyDescent="0.3">
      <c r="A2275" s="2" t="s">
        <v>4041</v>
      </c>
      <c r="B2275" s="2" t="s">
        <v>4042</v>
      </c>
      <c r="C2275" s="2" t="s">
        <v>35</v>
      </c>
      <c r="D2275" s="51">
        <v>748646.15</v>
      </c>
      <c r="E2275" s="51">
        <v>44366.62</v>
      </c>
      <c r="F2275" s="1">
        <v>44894</v>
      </c>
      <c r="G2275" s="1">
        <v>45736</v>
      </c>
      <c r="H2275" s="2" t="s">
        <v>902</v>
      </c>
      <c r="I2275" s="2" t="s">
        <v>29</v>
      </c>
      <c r="J2275">
        <f>Sheet1[[#This Row],[policy_end_date]]-Sheet1[[#This Row],[policy_start_date]]</f>
        <v>842</v>
      </c>
      <c r="K2275" s="5">
        <f>(Sheet1[[#This Row],[policy_end_date]]-Sheet1[[#This Row],[policy_start_date]])/365</f>
        <v>2.3068493150684932</v>
      </c>
      <c r="L2275" s="2" t="str">
        <f>IF(Sheet1[[#This Row],[coverage_amount]]&lt;300000,"Low",IF(Sheet1[[#This Row],[coverage_amount]]&lt;700000,"Medium","High"))</f>
        <v>High</v>
      </c>
      <c r="M2275" s="2" t="str">
        <f>IF(Sheet1[[#This Row],[annual_premium]]&lt;15000,"Low",IF(Sheet1[[#This Row],[annual_premium]]&lt;35000,"Medium","High"))</f>
        <v>High</v>
      </c>
      <c r="N2275" s="2">
        <f>YEAR(Sheet1[[#This Row],[policy_start_date]])</f>
        <v>2022</v>
      </c>
      <c r="O2275" s="2" t="str">
        <f>TEXT(Sheet1[[#This Row],[policy_start_date]],"mmm")</f>
        <v>Nov</v>
      </c>
      <c r="P2275" s="2" t="str">
        <f>"Q"&amp;ROUNDUP(MONTH(Sheet1[[#This Row],[policy_start_date]])/3,0)</f>
        <v>Q4</v>
      </c>
      <c r="Q2275" s="2">
        <f ca="1">DATEDIF(Sheet1[[#This Row],[policy_start_date]],TODAY(),"D")</f>
        <v>1338</v>
      </c>
      <c r="R2275" s="2">
        <f>YEAR(Sheet1[[#This Row],[policy_end_date]])</f>
        <v>2025</v>
      </c>
      <c r="S2275" s="2" t="str">
        <f>TEXT(Sheet1[[#This Row],[policy_end_date]],"mmm")</f>
        <v>Mar</v>
      </c>
      <c r="T2275" s="2" t="str">
        <f>IF(Sheet1[[#This Row],[status]]="Active","Active","Inactive")</f>
        <v>Inactive</v>
      </c>
      <c r="U2275" s="6">
        <f>Sheet1[[#This Row],[coverage_amount]]/Sheet1[[#This Row],[annual_premium]]</f>
        <v>16.874085742839998</v>
      </c>
    </row>
    <row r="2276" spans="1:21" x14ac:dyDescent="0.3">
      <c r="A2276" s="2" t="s">
        <v>4043</v>
      </c>
      <c r="B2276" s="2" t="s">
        <v>3139</v>
      </c>
      <c r="C2276" s="2" t="s">
        <v>39</v>
      </c>
      <c r="D2276" s="51">
        <v>539219.41</v>
      </c>
      <c r="E2276" s="51">
        <v>38270.33</v>
      </c>
      <c r="F2276" s="1">
        <v>45309</v>
      </c>
      <c r="G2276" s="1">
        <v>45511</v>
      </c>
      <c r="H2276" s="2" t="s">
        <v>193</v>
      </c>
      <c r="I2276" s="2" t="s">
        <v>13</v>
      </c>
      <c r="J2276">
        <f>Sheet1[[#This Row],[policy_end_date]]-Sheet1[[#This Row],[policy_start_date]]</f>
        <v>202</v>
      </c>
      <c r="K2276" s="5">
        <f>(Sheet1[[#This Row],[policy_end_date]]-Sheet1[[#This Row],[policy_start_date]])/365</f>
        <v>0.55342465753424652</v>
      </c>
      <c r="L2276" s="2" t="str">
        <f>IF(Sheet1[[#This Row],[coverage_amount]]&lt;300000,"Low",IF(Sheet1[[#This Row],[coverage_amount]]&lt;700000,"Medium","High"))</f>
        <v>Medium</v>
      </c>
      <c r="M2276" s="2" t="str">
        <f>IF(Sheet1[[#This Row],[annual_premium]]&lt;15000,"Low",IF(Sheet1[[#This Row],[annual_premium]]&lt;35000,"Medium","High"))</f>
        <v>High</v>
      </c>
      <c r="N2276" s="2">
        <f>YEAR(Sheet1[[#This Row],[policy_start_date]])</f>
        <v>2024</v>
      </c>
      <c r="O2276" s="2" t="str">
        <f>TEXT(Sheet1[[#This Row],[policy_start_date]],"mmm")</f>
        <v>Jan</v>
      </c>
      <c r="P2276" s="2" t="str">
        <f>"Q"&amp;ROUNDUP(MONTH(Sheet1[[#This Row],[policy_start_date]])/3,0)</f>
        <v>Q1</v>
      </c>
      <c r="Q2276" s="2">
        <f ca="1">DATEDIF(Sheet1[[#This Row],[policy_start_date]],TODAY(),"D")</f>
        <v>923</v>
      </c>
      <c r="R2276" s="2">
        <f>YEAR(Sheet1[[#This Row],[policy_end_date]])</f>
        <v>2024</v>
      </c>
      <c r="S2276" s="2" t="str">
        <f>TEXT(Sheet1[[#This Row],[policy_end_date]],"mmm")</f>
        <v>Aug</v>
      </c>
      <c r="T2276" s="2" t="str">
        <f>IF(Sheet1[[#This Row],[status]]="Active","Active","Inactive")</f>
        <v>Active</v>
      </c>
      <c r="U2276" s="6">
        <f>Sheet1[[#This Row],[coverage_amount]]/Sheet1[[#This Row],[annual_premium]]</f>
        <v>14.089750728567013</v>
      </c>
    </row>
    <row r="2277" spans="1:21" x14ac:dyDescent="0.3">
      <c r="A2277" s="2" t="s">
        <v>4044</v>
      </c>
      <c r="B2277" s="2" t="s">
        <v>4045</v>
      </c>
      <c r="C2277" s="2" t="s">
        <v>27</v>
      </c>
      <c r="D2277" s="51">
        <v>506083.57</v>
      </c>
      <c r="E2277" s="51">
        <v>46324.18</v>
      </c>
      <c r="F2277" s="1">
        <v>44719</v>
      </c>
      <c r="G2277" s="1">
        <v>45198</v>
      </c>
      <c r="H2277" s="2" t="s">
        <v>61</v>
      </c>
      <c r="I2277" s="2" t="s">
        <v>18</v>
      </c>
      <c r="J2277">
        <f>Sheet1[[#This Row],[policy_end_date]]-Sheet1[[#This Row],[policy_start_date]]</f>
        <v>479</v>
      </c>
      <c r="K2277" s="5">
        <f>(Sheet1[[#This Row],[policy_end_date]]-Sheet1[[#This Row],[policy_start_date]])/365</f>
        <v>1.3123287671232877</v>
      </c>
      <c r="L2277" s="2" t="str">
        <f>IF(Sheet1[[#This Row],[coverage_amount]]&lt;300000,"Low",IF(Sheet1[[#This Row],[coverage_amount]]&lt;700000,"Medium","High"))</f>
        <v>Medium</v>
      </c>
      <c r="M2277" s="2" t="str">
        <f>IF(Sheet1[[#This Row],[annual_premium]]&lt;15000,"Low",IF(Sheet1[[#This Row],[annual_premium]]&lt;35000,"Medium","High"))</f>
        <v>High</v>
      </c>
      <c r="N2277" s="2">
        <f>YEAR(Sheet1[[#This Row],[policy_start_date]])</f>
        <v>2022</v>
      </c>
      <c r="O2277" s="2" t="str">
        <f>TEXT(Sheet1[[#This Row],[policy_start_date]],"mmm")</f>
        <v>Jun</v>
      </c>
      <c r="P2277" s="2" t="str">
        <f>"Q"&amp;ROUNDUP(MONTH(Sheet1[[#This Row],[policy_start_date]])/3,0)</f>
        <v>Q2</v>
      </c>
      <c r="Q2277" s="2">
        <f ca="1">DATEDIF(Sheet1[[#This Row],[policy_start_date]],TODAY(),"D")</f>
        <v>1513</v>
      </c>
      <c r="R2277" s="2">
        <f>YEAR(Sheet1[[#This Row],[policy_end_date]])</f>
        <v>2023</v>
      </c>
      <c r="S2277" s="2" t="str">
        <f>TEXT(Sheet1[[#This Row],[policy_end_date]],"mmm")</f>
        <v>Sep</v>
      </c>
      <c r="T2277" s="2" t="str">
        <f>IF(Sheet1[[#This Row],[status]]="Active","Active","Inactive")</f>
        <v>Inactive</v>
      </c>
      <c r="U2277" s="6">
        <f>Sheet1[[#This Row],[coverage_amount]]/Sheet1[[#This Row],[annual_premium]]</f>
        <v>10.924825220867374</v>
      </c>
    </row>
    <row r="2278" spans="1:21" x14ac:dyDescent="0.3">
      <c r="A2278" s="2" t="s">
        <v>4046</v>
      </c>
      <c r="B2278" s="2" t="s">
        <v>1779</v>
      </c>
      <c r="C2278" s="2" t="s">
        <v>39</v>
      </c>
      <c r="D2278" s="51">
        <v>748885.76</v>
      </c>
      <c r="E2278" s="51">
        <v>34573.97</v>
      </c>
      <c r="F2278" s="1">
        <v>44808</v>
      </c>
      <c r="G2278" s="1">
        <v>45363</v>
      </c>
      <c r="H2278" s="2" t="s">
        <v>851</v>
      </c>
      <c r="I2278" s="2" t="s">
        <v>29</v>
      </c>
      <c r="J2278">
        <f>Sheet1[[#This Row],[policy_end_date]]-Sheet1[[#This Row],[policy_start_date]]</f>
        <v>555</v>
      </c>
      <c r="K2278" s="5">
        <f>(Sheet1[[#This Row],[policy_end_date]]-Sheet1[[#This Row],[policy_start_date]])/365</f>
        <v>1.5205479452054795</v>
      </c>
      <c r="L2278" s="2" t="str">
        <f>IF(Sheet1[[#This Row],[coverage_amount]]&lt;300000,"Low",IF(Sheet1[[#This Row],[coverage_amount]]&lt;700000,"Medium","High"))</f>
        <v>High</v>
      </c>
      <c r="M2278" s="2" t="str">
        <f>IF(Sheet1[[#This Row],[annual_premium]]&lt;15000,"Low",IF(Sheet1[[#This Row],[annual_premium]]&lt;35000,"Medium","High"))</f>
        <v>Medium</v>
      </c>
      <c r="N2278" s="2">
        <f>YEAR(Sheet1[[#This Row],[policy_start_date]])</f>
        <v>2022</v>
      </c>
      <c r="O2278" s="2" t="str">
        <f>TEXT(Sheet1[[#This Row],[policy_start_date]],"mmm")</f>
        <v>Sep</v>
      </c>
      <c r="P2278" s="2" t="str">
        <f>"Q"&amp;ROUNDUP(MONTH(Sheet1[[#This Row],[policy_start_date]])/3,0)</f>
        <v>Q3</v>
      </c>
      <c r="Q2278" s="2">
        <f ca="1">DATEDIF(Sheet1[[#This Row],[policy_start_date]],TODAY(),"D")</f>
        <v>1424</v>
      </c>
      <c r="R2278" s="2">
        <f>YEAR(Sheet1[[#This Row],[policy_end_date]])</f>
        <v>2024</v>
      </c>
      <c r="S2278" s="2" t="str">
        <f>TEXT(Sheet1[[#This Row],[policy_end_date]],"mmm")</f>
        <v>Mar</v>
      </c>
      <c r="T2278" s="2" t="str">
        <f>IF(Sheet1[[#This Row],[status]]="Active","Active","Inactive")</f>
        <v>Inactive</v>
      </c>
      <c r="U2278" s="6">
        <f>Sheet1[[#This Row],[coverage_amount]]/Sheet1[[#This Row],[annual_premium]]</f>
        <v>21.660392486023444</v>
      </c>
    </row>
    <row r="2279" spans="1:21" x14ac:dyDescent="0.3">
      <c r="A2279" s="2" t="s">
        <v>4047</v>
      </c>
      <c r="B2279" s="2" t="s">
        <v>685</v>
      </c>
      <c r="C2279" s="2" t="s">
        <v>27</v>
      </c>
      <c r="D2279" s="51">
        <v>645179.64</v>
      </c>
      <c r="E2279" s="51">
        <v>20509.82</v>
      </c>
      <c r="F2279" s="1">
        <v>44531</v>
      </c>
      <c r="G2279" s="1">
        <v>44585</v>
      </c>
      <c r="H2279" s="2" t="s">
        <v>307</v>
      </c>
      <c r="I2279" s="2" t="s">
        <v>18</v>
      </c>
      <c r="J2279">
        <f>Sheet1[[#This Row],[policy_end_date]]-Sheet1[[#This Row],[policy_start_date]]</f>
        <v>54</v>
      </c>
      <c r="K2279" s="5">
        <f>(Sheet1[[#This Row],[policy_end_date]]-Sheet1[[#This Row],[policy_start_date]])/365</f>
        <v>0.14794520547945206</v>
      </c>
      <c r="L2279" s="2" t="str">
        <f>IF(Sheet1[[#This Row],[coverage_amount]]&lt;300000,"Low",IF(Sheet1[[#This Row],[coverage_amount]]&lt;700000,"Medium","High"))</f>
        <v>Medium</v>
      </c>
      <c r="M2279" s="2" t="str">
        <f>IF(Sheet1[[#This Row],[annual_premium]]&lt;15000,"Low",IF(Sheet1[[#This Row],[annual_premium]]&lt;35000,"Medium","High"))</f>
        <v>Medium</v>
      </c>
      <c r="N2279" s="2">
        <f>YEAR(Sheet1[[#This Row],[policy_start_date]])</f>
        <v>2021</v>
      </c>
      <c r="O2279" s="2" t="str">
        <f>TEXT(Sheet1[[#This Row],[policy_start_date]],"mmm")</f>
        <v>Dec</v>
      </c>
      <c r="P2279" s="2" t="str">
        <f>"Q"&amp;ROUNDUP(MONTH(Sheet1[[#This Row],[policy_start_date]])/3,0)</f>
        <v>Q4</v>
      </c>
      <c r="Q2279" s="2">
        <f ca="1">DATEDIF(Sheet1[[#This Row],[policy_start_date]],TODAY(),"D")</f>
        <v>1701</v>
      </c>
      <c r="R2279" s="2">
        <f>YEAR(Sheet1[[#This Row],[policy_end_date]])</f>
        <v>2022</v>
      </c>
      <c r="S2279" s="2" t="str">
        <f>TEXT(Sheet1[[#This Row],[policy_end_date]],"mmm")</f>
        <v>Jan</v>
      </c>
      <c r="T2279" s="2" t="str">
        <f>IF(Sheet1[[#This Row],[status]]="Active","Active","Inactive")</f>
        <v>Inactive</v>
      </c>
      <c r="U2279" s="6">
        <f>Sheet1[[#This Row],[coverage_amount]]/Sheet1[[#This Row],[annual_premium]]</f>
        <v>31.457108838595367</v>
      </c>
    </row>
    <row r="2280" spans="1:21" x14ac:dyDescent="0.3">
      <c r="A2280" s="2" t="s">
        <v>4048</v>
      </c>
      <c r="B2280" s="2" t="s">
        <v>3256</v>
      </c>
      <c r="C2280" s="2" t="s">
        <v>27</v>
      </c>
      <c r="D2280" s="51">
        <v>738732.47</v>
      </c>
      <c r="E2280" s="51">
        <v>30687.24</v>
      </c>
      <c r="F2280" s="1">
        <v>44115</v>
      </c>
      <c r="G2280" s="1">
        <v>45012</v>
      </c>
      <c r="H2280" s="2" t="s">
        <v>380</v>
      </c>
      <c r="I2280" s="2" t="s">
        <v>18</v>
      </c>
      <c r="J2280">
        <f>Sheet1[[#This Row],[policy_end_date]]-Sheet1[[#This Row],[policy_start_date]]</f>
        <v>897</v>
      </c>
      <c r="K2280" s="5">
        <f>(Sheet1[[#This Row],[policy_end_date]]-Sheet1[[#This Row],[policy_start_date]])/365</f>
        <v>2.4575342465753423</v>
      </c>
      <c r="L2280" s="2" t="str">
        <f>IF(Sheet1[[#This Row],[coverage_amount]]&lt;300000,"Low",IF(Sheet1[[#This Row],[coverage_amount]]&lt;700000,"Medium","High"))</f>
        <v>High</v>
      </c>
      <c r="M2280" s="2" t="str">
        <f>IF(Sheet1[[#This Row],[annual_premium]]&lt;15000,"Low",IF(Sheet1[[#This Row],[annual_premium]]&lt;35000,"Medium","High"))</f>
        <v>Medium</v>
      </c>
      <c r="N2280" s="2">
        <f>YEAR(Sheet1[[#This Row],[policy_start_date]])</f>
        <v>2020</v>
      </c>
      <c r="O2280" s="2" t="str">
        <f>TEXT(Sheet1[[#This Row],[policy_start_date]],"mmm")</f>
        <v>Oct</v>
      </c>
      <c r="P2280" s="2" t="str">
        <f>"Q"&amp;ROUNDUP(MONTH(Sheet1[[#This Row],[policy_start_date]])/3,0)</f>
        <v>Q4</v>
      </c>
      <c r="Q2280" s="2">
        <f ca="1">DATEDIF(Sheet1[[#This Row],[policy_start_date]],TODAY(),"D")</f>
        <v>2117</v>
      </c>
      <c r="R2280" s="2">
        <f>YEAR(Sheet1[[#This Row],[policy_end_date]])</f>
        <v>2023</v>
      </c>
      <c r="S2280" s="2" t="str">
        <f>TEXT(Sheet1[[#This Row],[policy_end_date]],"mmm")</f>
        <v>Mar</v>
      </c>
      <c r="T2280" s="2" t="str">
        <f>IF(Sheet1[[#This Row],[status]]="Active","Active","Inactive")</f>
        <v>Inactive</v>
      </c>
      <c r="U2280" s="6">
        <f>Sheet1[[#This Row],[coverage_amount]]/Sheet1[[#This Row],[annual_premium]]</f>
        <v>24.072952471450673</v>
      </c>
    </row>
    <row r="2281" spans="1:21" x14ac:dyDescent="0.3">
      <c r="A2281" s="2" t="s">
        <v>4049</v>
      </c>
      <c r="B2281" s="2" t="s">
        <v>355</v>
      </c>
      <c r="C2281" s="2" t="s">
        <v>11</v>
      </c>
      <c r="D2281" s="51">
        <v>657468.71</v>
      </c>
      <c r="E2281" s="51">
        <v>26614.42</v>
      </c>
      <c r="F2281" s="1">
        <v>44877</v>
      </c>
      <c r="G2281" s="1">
        <v>45595</v>
      </c>
      <c r="H2281" s="2" t="s">
        <v>669</v>
      </c>
      <c r="I2281" s="2" t="s">
        <v>13</v>
      </c>
      <c r="J2281">
        <f>Sheet1[[#This Row],[policy_end_date]]-Sheet1[[#This Row],[policy_start_date]]</f>
        <v>718</v>
      </c>
      <c r="K2281" s="5">
        <f>(Sheet1[[#This Row],[policy_end_date]]-Sheet1[[#This Row],[policy_start_date]])/365</f>
        <v>1.9671232876712328</v>
      </c>
      <c r="L2281" s="2" t="str">
        <f>IF(Sheet1[[#This Row],[coverage_amount]]&lt;300000,"Low",IF(Sheet1[[#This Row],[coverage_amount]]&lt;700000,"Medium","High"))</f>
        <v>Medium</v>
      </c>
      <c r="M2281" s="2" t="str">
        <f>IF(Sheet1[[#This Row],[annual_premium]]&lt;15000,"Low",IF(Sheet1[[#This Row],[annual_premium]]&lt;35000,"Medium","High"))</f>
        <v>Medium</v>
      </c>
      <c r="N2281" s="2">
        <f>YEAR(Sheet1[[#This Row],[policy_start_date]])</f>
        <v>2022</v>
      </c>
      <c r="O2281" s="2" t="str">
        <f>TEXT(Sheet1[[#This Row],[policy_start_date]],"mmm")</f>
        <v>Nov</v>
      </c>
      <c r="P2281" s="2" t="str">
        <f>"Q"&amp;ROUNDUP(MONTH(Sheet1[[#This Row],[policy_start_date]])/3,0)</f>
        <v>Q4</v>
      </c>
      <c r="Q2281" s="2">
        <f ca="1">DATEDIF(Sheet1[[#This Row],[policy_start_date]],TODAY(),"D")</f>
        <v>1355</v>
      </c>
      <c r="R2281" s="2">
        <f>YEAR(Sheet1[[#This Row],[policy_end_date]])</f>
        <v>2024</v>
      </c>
      <c r="S2281" s="2" t="str">
        <f>TEXT(Sheet1[[#This Row],[policy_end_date]],"mmm")</f>
        <v>Oct</v>
      </c>
      <c r="T2281" s="2" t="str">
        <f>IF(Sheet1[[#This Row],[status]]="Active","Active","Inactive")</f>
        <v>Active</v>
      </c>
      <c r="U2281" s="6">
        <f>Sheet1[[#This Row],[coverage_amount]]/Sheet1[[#This Row],[annual_premium]]</f>
        <v>24.703476912140111</v>
      </c>
    </row>
    <row r="2282" spans="1:21" x14ac:dyDescent="0.3">
      <c r="A2282" s="2" t="s">
        <v>4050</v>
      </c>
      <c r="B2282" s="2" t="s">
        <v>3027</v>
      </c>
      <c r="C2282" s="2" t="s">
        <v>11</v>
      </c>
      <c r="D2282" s="51">
        <v>169658.03</v>
      </c>
      <c r="E2282" s="51">
        <v>14153.26</v>
      </c>
      <c r="F2282" s="1">
        <v>45282</v>
      </c>
      <c r="G2282" s="1">
        <v>45643</v>
      </c>
      <c r="H2282" s="2" t="s">
        <v>429</v>
      </c>
      <c r="I2282" s="2" t="s">
        <v>13</v>
      </c>
      <c r="J2282">
        <f>Sheet1[[#This Row],[policy_end_date]]-Sheet1[[#This Row],[policy_start_date]]</f>
        <v>361</v>
      </c>
      <c r="K2282" s="5">
        <f>(Sheet1[[#This Row],[policy_end_date]]-Sheet1[[#This Row],[policy_start_date]])/365</f>
        <v>0.989041095890411</v>
      </c>
      <c r="L2282" s="2" t="str">
        <f>IF(Sheet1[[#This Row],[coverage_amount]]&lt;300000,"Low",IF(Sheet1[[#This Row],[coverage_amount]]&lt;700000,"Medium","High"))</f>
        <v>Low</v>
      </c>
      <c r="M2282" s="2" t="str">
        <f>IF(Sheet1[[#This Row],[annual_premium]]&lt;15000,"Low",IF(Sheet1[[#This Row],[annual_premium]]&lt;35000,"Medium","High"))</f>
        <v>Low</v>
      </c>
      <c r="N2282" s="2">
        <f>YEAR(Sheet1[[#This Row],[policy_start_date]])</f>
        <v>2023</v>
      </c>
      <c r="O2282" s="2" t="str">
        <f>TEXT(Sheet1[[#This Row],[policy_start_date]],"mmm")</f>
        <v>Dec</v>
      </c>
      <c r="P2282" s="2" t="str">
        <f>"Q"&amp;ROUNDUP(MONTH(Sheet1[[#This Row],[policy_start_date]])/3,0)</f>
        <v>Q4</v>
      </c>
      <c r="Q2282" s="2">
        <f ca="1">DATEDIF(Sheet1[[#This Row],[policy_start_date]],TODAY(),"D")</f>
        <v>950</v>
      </c>
      <c r="R2282" s="2">
        <f>YEAR(Sheet1[[#This Row],[policy_end_date]])</f>
        <v>2024</v>
      </c>
      <c r="S2282" s="2" t="str">
        <f>TEXT(Sheet1[[#This Row],[policy_end_date]],"mmm")</f>
        <v>Dec</v>
      </c>
      <c r="T2282" s="2" t="str">
        <f>IF(Sheet1[[#This Row],[status]]="Active","Active","Inactive")</f>
        <v>Active</v>
      </c>
      <c r="U2282" s="6">
        <f>Sheet1[[#This Row],[coverage_amount]]/Sheet1[[#This Row],[annual_premium]]</f>
        <v>11.987205067949009</v>
      </c>
    </row>
    <row r="2283" spans="1:21" x14ac:dyDescent="0.3">
      <c r="A2283" s="2" t="s">
        <v>4051</v>
      </c>
      <c r="B2283" s="2" t="s">
        <v>4052</v>
      </c>
      <c r="C2283" s="2" t="s">
        <v>11</v>
      </c>
      <c r="D2283" s="51">
        <v>559751.57999999996</v>
      </c>
      <c r="E2283" s="51">
        <v>48572.27</v>
      </c>
      <c r="F2283" s="1">
        <v>45271</v>
      </c>
      <c r="G2283" s="1">
        <v>45426</v>
      </c>
      <c r="H2283" s="2" t="s">
        <v>909</v>
      </c>
      <c r="I2283" s="2" t="s">
        <v>18</v>
      </c>
      <c r="J2283">
        <f>Sheet1[[#This Row],[policy_end_date]]-Sheet1[[#This Row],[policy_start_date]]</f>
        <v>155</v>
      </c>
      <c r="K2283" s="5">
        <f>(Sheet1[[#This Row],[policy_end_date]]-Sheet1[[#This Row],[policy_start_date]])/365</f>
        <v>0.42465753424657532</v>
      </c>
      <c r="L2283" s="2" t="str">
        <f>IF(Sheet1[[#This Row],[coverage_amount]]&lt;300000,"Low",IF(Sheet1[[#This Row],[coverage_amount]]&lt;700000,"Medium","High"))</f>
        <v>Medium</v>
      </c>
      <c r="M2283" s="2" t="str">
        <f>IF(Sheet1[[#This Row],[annual_premium]]&lt;15000,"Low",IF(Sheet1[[#This Row],[annual_premium]]&lt;35000,"Medium","High"))</f>
        <v>High</v>
      </c>
      <c r="N2283" s="2">
        <f>YEAR(Sheet1[[#This Row],[policy_start_date]])</f>
        <v>2023</v>
      </c>
      <c r="O2283" s="2" t="str">
        <f>TEXT(Sheet1[[#This Row],[policy_start_date]],"mmm")</f>
        <v>Dec</v>
      </c>
      <c r="P2283" s="2" t="str">
        <f>"Q"&amp;ROUNDUP(MONTH(Sheet1[[#This Row],[policy_start_date]])/3,0)</f>
        <v>Q4</v>
      </c>
      <c r="Q2283" s="2">
        <f ca="1">DATEDIF(Sheet1[[#This Row],[policy_start_date]],TODAY(),"D")</f>
        <v>961</v>
      </c>
      <c r="R2283" s="2">
        <f>YEAR(Sheet1[[#This Row],[policy_end_date]])</f>
        <v>2024</v>
      </c>
      <c r="S2283" s="2" t="str">
        <f>TEXT(Sheet1[[#This Row],[policy_end_date]],"mmm")</f>
        <v>May</v>
      </c>
      <c r="T2283" s="2" t="str">
        <f>IF(Sheet1[[#This Row],[status]]="Active","Active","Inactive")</f>
        <v>Inactive</v>
      </c>
      <c r="U2283" s="6">
        <f>Sheet1[[#This Row],[coverage_amount]]/Sheet1[[#This Row],[annual_premium]]</f>
        <v>11.524097597250448</v>
      </c>
    </row>
    <row r="2284" spans="1:21" x14ac:dyDescent="0.3">
      <c r="A2284" s="2" t="s">
        <v>4053</v>
      </c>
      <c r="B2284" s="2" t="s">
        <v>3821</v>
      </c>
      <c r="C2284" s="2" t="s">
        <v>11</v>
      </c>
      <c r="D2284" s="51">
        <v>947590.39</v>
      </c>
      <c r="E2284" s="51">
        <v>46199.24</v>
      </c>
      <c r="F2284" s="1">
        <v>45023</v>
      </c>
      <c r="G2284" s="1">
        <v>45307</v>
      </c>
      <c r="H2284" s="2" t="s">
        <v>1286</v>
      </c>
      <c r="I2284" s="2" t="s">
        <v>18</v>
      </c>
      <c r="J2284">
        <f>Sheet1[[#This Row],[policy_end_date]]-Sheet1[[#This Row],[policy_start_date]]</f>
        <v>284</v>
      </c>
      <c r="K2284" s="5">
        <f>(Sheet1[[#This Row],[policy_end_date]]-Sheet1[[#This Row],[policy_start_date]])/365</f>
        <v>0.77808219178082194</v>
      </c>
      <c r="L2284" s="2" t="str">
        <f>IF(Sheet1[[#This Row],[coverage_amount]]&lt;300000,"Low",IF(Sheet1[[#This Row],[coverage_amount]]&lt;700000,"Medium","High"))</f>
        <v>High</v>
      </c>
      <c r="M2284" s="2" t="str">
        <f>IF(Sheet1[[#This Row],[annual_premium]]&lt;15000,"Low",IF(Sheet1[[#This Row],[annual_premium]]&lt;35000,"Medium","High"))</f>
        <v>High</v>
      </c>
      <c r="N2284" s="2">
        <f>YEAR(Sheet1[[#This Row],[policy_start_date]])</f>
        <v>2023</v>
      </c>
      <c r="O2284" s="2" t="str">
        <f>TEXT(Sheet1[[#This Row],[policy_start_date]],"mmm")</f>
        <v>Apr</v>
      </c>
      <c r="P2284" s="2" t="str">
        <f>"Q"&amp;ROUNDUP(MONTH(Sheet1[[#This Row],[policy_start_date]])/3,0)</f>
        <v>Q2</v>
      </c>
      <c r="Q2284" s="2">
        <f ca="1">DATEDIF(Sheet1[[#This Row],[policy_start_date]],TODAY(),"D")</f>
        <v>1209</v>
      </c>
      <c r="R2284" s="2">
        <f>YEAR(Sheet1[[#This Row],[policy_end_date]])</f>
        <v>2024</v>
      </c>
      <c r="S2284" s="2" t="str">
        <f>TEXT(Sheet1[[#This Row],[policy_end_date]],"mmm")</f>
        <v>Jan</v>
      </c>
      <c r="T2284" s="2" t="str">
        <f>IF(Sheet1[[#This Row],[status]]="Active","Active","Inactive")</f>
        <v>Inactive</v>
      </c>
      <c r="U2284" s="6">
        <f>Sheet1[[#This Row],[coverage_amount]]/Sheet1[[#This Row],[annual_premium]]</f>
        <v>20.510951911763051</v>
      </c>
    </row>
    <row r="2285" spans="1:21" x14ac:dyDescent="0.3">
      <c r="A2285" s="2" t="s">
        <v>4054</v>
      </c>
      <c r="B2285" s="2" t="s">
        <v>4055</v>
      </c>
      <c r="C2285" s="2" t="s">
        <v>35</v>
      </c>
      <c r="D2285" s="51">
        <v>744874.24</v>
      </c>
      <c r="E2285" s="51">
        <v>26151.94</v>
      </c>
      <c r="F2285" s="1">
        <v>45241</v>
      </c>
      <c r="G2285" s="1">
        <v>45715</v>
      </c>
      <c r="H2285" s="2" t="s">
        <v>698</v>
      </c>
      <c r="I2285" s="2" t="s">
        <v>18</v>
      </c>
      <c r="J2285">
        <f>Sheet1[[#This Row],[policy_end_date]]-Sheet1[[#This Row],[policy_start_date]]</f>
        <v>474</v>
      </c>
      <c r="K2285" s="5">
        <f>(Sheet1[[#This Row],[policy_end_date]]-Sheet1[[#This Row],[policy_start_date]])/365</f>
        <v>1.2986301369863014</v>
      </c>
      <c r="L2285" s="2" t="str">
        <f>IF(Sheet1[[#This Row],[coverage_amount]]&lt;300000,"Low",IF(Sheet1[[#This Row],[coverage_amount]]&lt;700000,"Medium","High"))</f>
        <v>High</v>
      </c>
      <c r="M2285" s="2" t="str">
        <f>IF(Sheet1[[#This Row],[annual_premium]]&lt;15000,"Low",IF(Sheet1[[#This Row],[annual_premium]]&lt;35000,"Medium","High"))</f>
        <v>Medium</v>
      </c>
      <c r="N2285" s="2">
        <f>YEAR(Sheet1[[#This Row],[policy_start_date]])</f>
        <v>2023</v>
      </c>
      <c r="O2285" s="2" t="str">
        <f>TEXT(Sheet1[[#This Row],[policy_start_date]],"mmm")</f>
        <v>Nov</v>
      </c>
      <c r="P2285" s="2" t="str">
        <f>"Q"&amp;ROUNDUP(MONTH(Sheet1[[#This Row],[policy_start_date]])/3,0)</f>
        <v>Q4</v>
      </c>
      <c r="Q2285" s="2">
        <f ca="1">DATEDIF(Sheet1[[#This Row],[policy_start_date]],TODAY(),"D")</f>
        <v>991</v>
      </c>
      <c r="R2285" s="2">
        <f>YEAR(Sheet1[[#This Row],[policy_end_date]])</f>
        <v>2025</v>
      </c>
      <c r="S2285" s="2" t="str">
        <f>TEXT(Sheet1[[#This Row],[policy_end_date]],"mmm")</f>
        <v>Feb</v>
      </c>
      <c r="T2285" s="2" t="str">
        <f>IF(Sheet1[[#This Row],[status]]="Active","Active","Inactive")</f>
        <v>Inactive</v>
      </c>
      <c r="U2285" s="6">
        <f>Sheet1[[#This Row],[coverage_amount]]/Sheet1[[#This Row],[annual_premium]]</f>
        <v>28.482561523160424</v>
      </c>
    </row>
    <row r="2286" spans="1:21" x14ac:dyDescent="0.3">
      <c r="A2286" s="2" t="s">
        <v>4056</v>
      </c>
      <c r="B2286" s="2" t="s">
        <v>2333</v>
      </c>
      <c r="C2286" s="2" t="s">
        <v>16</v>
      </c>
      <c r="D2286" s="51">
        <v>817131.36</v>
      </c>
      <c r="E2286" s="51">
        <v>22442.68</v>
      </c>
      <c r="F2286" s="1">
        <v>44785</v>
      </c>
      <c r="G2286" s="1">
        <v>45088</v>
      </c>
      <c r="H2286" s="2" t="s">
        <v>292</v>
      </c>
      <c r="I2286" s="2" t="s">
        <v>13</v>
      </c>
      <c r="J2286">
        <f>Sheet1[[#This Row],[policy_end_date]]-Sheet1[[#This Row],[policy_start_date]]</f>
        <v>303</v>
      </c>
      <c r="K2286" s="5">
        <f>(Sheet1[[#This Row],[policy_end_date]]-Sheet1[[#This Row],[policy_start_date]])/365</f>
        <v>0.83013698630136989</v>
      </c>
      <c r="L2286" s="2" t="str">
        <f>IF(Sheet1[[#This Row],[coverage_amount]]&lt;300000,"Low",IF(Sheet1[[#This Row],[coverage_amount]]&lt;700000,"Medium","High"))</f>
        <v>High</v>
      </c>
      <c r="M2286" s="2" t="str">
        <f>IF(Sheet1[[#This Row],[annual_premium]]&lt;15000,"Low",IF(Sheet1[[#This Row],[annual_premium]]&lt;35000,"Medium","High"))</f>
        <v>Medium</v>
      </c>
      <c r="N2286" s="2">
        <f>YEAR(Sheet1[[#This Row],[policy_start_date]])</f>
        <v>2022</v>
      </c>
      <c r="O2286" s="2" t="str">
        <f>TEXT(Sheet1[[#This Row],[policy_start_date]],"mmm")</f>
        <v>Aug</v>
      </c>
      <c r="P2286" s="2" t="str">
        <f>"Q"&amp;ROUNDUP(MONTH(Sheet1[[#This Row],[policy_start_date]])/3,0)</f>
        <v>Q3</v>
      </c>
      <c r="Q2286" s="2">
        <f ca="1">DATEDIF(Sheet1[[#This Row],[policy_start_date]],TODAY(),"D")</f>
        <v>1447</v>
      </c>
      <c r="R2286" s="2">
        <f>YEAR(Sheet1[[#This Row],[policy_end_date]])</f>
        <v>2023</v>
      </c>
      <c r="S2286" s="2" t="str">
        <f>TEXT(Sheet1[[#This Row],[policy_end_date]],"mmm")</f>
        <v>Jun</v>
      </c>
      <c r="T2286" s="2" t="str">
        <f>IF(Sheet1[[#This Row],[status]]="Active","Active","Inactive")</f>
        <v>Active</v>
      </c>
      <c r="U2286" s="6">
        <f>Sheet1[[#This Row],[coverage_amount]]/Sheet1[[#This Row],[annual_premium]]</f>
        <v>36.409705079785482</v>
      </c>
    </row>
    <row r="2287" spans="1:21" x14ac:dyDescent="0.3">
      <c r="A2287" s="2" t="s">
        <v>4057</v>
      </c>
      <c r="B2287" s="2" t="s">
        <v>583</v>
      </c>
      <c r="C2287" s="2" t="s">
        <v>39</v>
      </c>
      <c r="D2287" s="51">
        <v>884299</v>
      </c>
      <c r="E2287" s="51">
        <v>11131.63</v>
      </c>
      <c r="F2287" s="1">
        <v>45117</v>
      </c>
      <c r="G2287" s="1">
        <v>45777</v>
      </c>
      <c r="H2287" s="2" t="s">
        <v>43</v>
      </c>
      <c r="I2287" s="2" t="s">
        <v>13</v>
      </c>
      <c r="J2287">
        <f>Sheet1[[#This Row],[policy_end_date]]-Sheet1[[#This Row],[policy_start_date]]</f>
        <v>660</v>
      </c>
      <c r="K2287" s="5">
        <f>(Sheet1[[#This Row],[policy_end_date]]-Sheet1[[#This Row],[policy_start_date]])/365</f>
        <v>1.8082191780821917</v>
      </c>
      <c r="L2287" s="2" t="str">
        <f>IF(Sheet1[[#This Row],[coverage_amount]]&lt;300000,"Low",IF(Sheet1[[#This Row],[coverage_amount]]&lt;700000,"Medium","High"))</f>
        <v>High</v>
      </c>
      <c r="M2287" s="2" t="str">
        <f>IF(Sheet1[[#This Row],[annual_premium]]&lt;15000,"Low",IF(Sheet1[[#This Row],[annual_premium]]&lt;35000,"Medium","High"))</f>
        <v>Low</v>
      </c>
      <c r="N2287" s="2">
        <f>YEAR(Sheet1[[#This Row],[policy_start_date]])</f>
        <v>2023</v>
      </c>
      <c r="O2287" s="2" t="str">
        <f>TEXT(Sheet1[[#This Row],[policy_start_date]],"mmm")</f>
        <v>Jul</v>
      </c>
      <c r="P2287" s="2" t="str">
        <f>"Q"&amp;ROUNDUP(MONTH(Sheet1[[#This Row],[policy_start_date]])/3,0)</f>
        <v>Q3</v>
      </c>
      <c r="Q2287" s="2">
        <f ca="1">DATEDIF(Sheet1[[#This Row],[policy_start_date]],TODAY(),"D")</f>
        <v>1115</v>
      </c>
      <c r="R2287" s="2">
        <f>YEAR(Sheet1[[#This Row],[policy_end_date]])</f>
        <v>2025</v>
      </c>
      <c r="S2287" s="2" t="str">
        <f>TEXT(Sheet1[[#This Row],[policy_end_date]],"mmm")</f>
        <v>Apr</v>
      </c>
      <c r="T2287" s="2" t="str">
        <f>IF(Sheet1[[#This Row],[status]]="Active","Active","Inactive")</f>
        <v>Active</v>
      </c>
      <c r="U2287" s="6">
        <f>Sheet1[[#This Row],[coverage_amount]]/Sheet1[[#This Row],[annual_premium]]</f>
        <v>79.440207768314266</v>
      </c>
    </row>
    <row r="2288" spans="1:21" x14ac:dyDescent="0.3">
      <c r="A2288" s="2" t="s">
        <v>4058</v>
      </c>
      <c r="B2288" s="2" t="s">
        <v>1709</v>
      </c>
      <c r="C2288" s="2" t="s">
        <v>11</v>
      </c>
      <c r="D2288" s="51">
        <v>772448.7</v>
      </c>
      <c r="E2288" s="51">
        <v>7103.28</v>
      </c>
      <c r="F2288" s="1">
        <v>45271</v>
      </c>
      <c r="G2288" s="1">
        <v>45708</v>
      </c>
      <c r="H2288" s="2" t="s">
        <v>374</v>
      </c>
      <c r="I2288" s="2" t="s">
        <v>18</v>
      </c>
      <c r="J2288">
        <f>Sheet1[[#This Row],[policy_end_date]]-Sheet1[[#This Row],[policy_start_date]]</f>
        <v>437</v>
      </c>
      <c r="K2288" s="5">
        <f>(Sheet1[[#This Row],[policy_end_date]]-Sheet1[[#This Row],[policy_start_date]])/365</f>
        <v>1.1972602739726028</v>
      </c>
      <c r="L2288" s="2" t="str">
        <f>IF(Sheet1[[#This Row],[coverage_amount]]&lt;300000,"Low",IF(Sheet1[[#This Row],[coverage_amount]]&lt;700000,"Medium","High"))</f>
        <v>High</v>
      </c>
      <c r="M2288" s="2" t="str">
        <f>IF(Sheet1[[#This Row],[annual_premium]]&lt;15000,"Low",IF(Sheet1[[#This Row],[annual_premium]]&lt;35000,"Medium","High"))</f>
        <v>Low</v>
      </c>
      <c r="N2288" s="2">
        <f>YEAR(Sheet1[[#This Row],[policy_start_date]])</f>
        <v>2023</v>
      </c>
      <c r="O2288" s="2" t="str">
        <f>TEXT(Sheet1[[#This Row],[policy_start_date]],"mmm")</f>
        <v>Dec</v>
      </c>
      <c r="P2288" s="2" t="str">
        <f>"Q"&amp;ROUNDUP(MONTH(Sheet1[[#This Row],[policy_start_date]])/3,0)</f>
        <v>Q4</v>
      </c>
      <c r="Q2288" s="2">
        <f ca="1">DATEDIF(Sheet1[[#This Row],[policy_start_date]],TODAY(),"D")</f>
        <v>961</v>
      </c>
      <c r="R2288" s="2">
        <f>YEAR(Sheet1[[#This Row],[policy_end_date]])</f>
        <v>2025</v>
      </c>
      <c r="S2288" s="2" t="str">
        <f>TEXT(Sheet1[[#This Row],[policy_end_date]],"mmm")</f>
        <v>Feb</v>
      </c>
      <c r="T2288" s="2" t="str">
        <f>IF(Sheet1[[#This Row],[status]]="Active","Active","Inactive")</f>
        <v>Inactive</v>
      </c>
      <c r="U2288" s="6">
        <f>Sheet1[[#This Row],[coverage_amount]]/Sheet1[[#This Row],[annual_premium]]</f>
        <v>108.74535425887758</v>
      </c>
    </row>
    <row r="2289" spans="1:21" x14ac:dyDescent="0.3">
      <c r="A2289" s="2" t="s">
        <v>4059</v>
      </c>
      <c r="B2289" s="2" t="s">
        <v>4060</v>
      </c>
      <c r="C2289" s="2" t="s">
        <v>27</v>
      </c>
      <c r="D2289" s="51">
        <v>944268.69</v>
      </c>
      <c r="E2289" s="51">
        <v>34849.19</v>
      </c>
      <c r="F2289" s="1">
        <v>44522</v>
      </c>
      <c r="G2289" s="1">
        <v>45117</v>
      </c>
      <c r="H2289" s="2" t="s">
        <v>32</v>
      </c>
      <c r="I2289" s="2" t="s">
        <v>29</v>
      </c>
      <c r="J2289">
        <f>Sheet1[[#This Row],[policy_end_date]]-Sheet1[[#This Row],[policy_start_date]]</f>
        <v>595</v>
      </c>
      <c r="K2289" s="5">
        <f>(Sheet1[[#This Row],[policy_end_date]]-Sheet1[[#This Row],[policy_start_date]])/365</f>
        <v>1.6301369863013699</v>
      </c>
      <c r="L2289" s="2" t="str">
        <f>IF(Sheet1[[#This Row],[coverage_amount]]&lt;300000,"Low",IF(Sheet1[[#This Row],[coverage_amount]]&lt;700000,"Medium","High"))</f>
        <v>High</v>
      </c>
      <c r="M2289" s="2" t="str">
        <f>IF(Sheet1[[#This Row],[annual_premium]]&lt;15000,"Low",IF(Sheet1[[#This Row],[annual_premium]]&lt;35000,"Medium","High"))</f>
        <v>Medium</v>
      </c>
      <c r="N2289" s="2">
        <f>YEAR(Sheet1[[#This Row],[policy_start_date]])</f>
        <v>2021</v>
      </c>
      <c r="O2289" s="2" t="str">
        <f>TEXT(Sheet1[[#This Row],[policy_start_date]],"mmm")</f>
        <v>Nov</v>
      </c>
      <c r="P2289" s="2" t="str">
        <f>"Q"&amp;ROUNDUP(MONTH(Sheet1[[#This Row],[policy_start_date]])/3,0)</f>
        <v>Q4</v>
      </c>
      <c r="Q2289" s="2">
        <f ca="1">DATEDIF(Sheet1[[#This Row],[policy_start_date]],TODAY(),"D")</f>
        <v>1710</v>
      </c>
      <c r="R2289" s="2">
        <f>YEAR(Sheet1[[#This Row],[policy_end_date]])</f>
        <v>2023</v>
      </c>
      <c r="S2289" s="2" t="str">
        <f>TEXT(Sheet1[[#This Row],[policy_end_date]],"mmm")</f>
        <v>Jul</v>
      </c>
      <c r="T2289" s="2" t="str">
        <f>IF(Sheet1[[#This Row],[status]]="Active","Active","Inactive")</f>
        <v>Inactive</v>
      </c>
      <c r="U2289" s="6">
        <f>Sheet1[[#This Row],[coverage_amount]]/Sheet1[[#This Row],[annual_premium]]</f>
        <v>27.09585760816822</v>
      </c>
    </row>
    <row r="2290" spans="1:21" x14ac:dyDescent="0.3">
      <c r="A2290" s="2" t="s">
        <v>4061</v>
      </c>
      <c r="B2290" s="2" t="s">
        <v>1160</v>
      </c>
      <c r="C2290" s="2" t="s">
        <v>11</v>
      </c>
      <c r="D2290" s="51">
        <v>273804.19</v>
      </c>
      <c r="E2290" s="51">
        <v>6110.62</v>
      </c>
      <c r="F2290" s="1">
        <v>45279</v>
      </c>
      <c r="G2290" s="1">
        <v>45627</v>
      </c>
      <c r="H2290" s="2" t="s">
        <v>1669</v>
      </c>
      <c r="I2290" s="2" t="s">
        <v>13</v>
      </c>
      <c r="J2290">
        <f>Sheet1[[#This Row],[policy_end_date]]-Sheet1[[#This Row],[policy_start_date]]</f>
        <v>348</v>
      </c>
      <c r="K2290" s="5">
        <f>(Sheet1[[#This Row],[policy_end_date]]-Sheet1[[#This Row],[policy_start_date]])/365</f>
        <v>0.95342465753424654</v>
      </c>
      <c r="L2290" s="2" t="str">
        <f>IF(Sheet1[[#This Row],[coverage_amount]]&lt;300000,"Low",IF(Sheet1[[#This Row],[coverage_amount]]&lt;700000,"Medium","High"))</f>
        <v>Low</v>
      </c>
      <c r="M2290" s="2" t="str">
        <f>IF(Sheet1[[#This Row],[annual_premium]]&lt;15000,"Low",IF(Sheet1[[#This Row],[annual_premium]]&lt;35000,"Medium","High"))</f>
        <v>Low</v>
      </c>
      <c r="N2290" s="2">
        <f>YEAR(Sheet1[[#This Row],[policy_start_date]])</f>
        <v>2023</v>
      </c>
      <c r="O2290" s="2" t="str">
        <f>TEXT(Sheet1[[#This Row],[policy_start_date]],"mmm")</f>
        <v>Dec</v>
      </c>
      <c r="P2290" s="2" t="str">
        <f>"Q"&amp;ROUNDUP(MONTH(Sheet1[[#This Row],[policy_start_date]])/3,0)</f>
        <v>Q4</v>
      </c>
      <c r="Q2290" s="2">
        <f ca="1">DATEDIF(Sheet1[[#This Row],[policy_start_date]],TODAY(),"D")</f>
        <v>953</v>
      </c>
      <c r="R2290" s="2">
        <f>YEAR(Sheet1[[#This Row],[policy_end_date]])</f>
        <v>2024</v>
      </c>
      <c r="S2290" s="2" t="str">
        <f>TEXT(Sheet1[[#This Row],[policy_end_date]],"mmm")</f>
        <v>Dec</v>
      </c>
      <c r="T2290" s="2" t="str">
        <f>IF(Sheet1[[#This Row],[status]]="Active","Active","Inactive")</f>
        <v>Active</v>
      </c>
      <c r="U2290" s="6">
        <f>Sheet1[[#This Row],[coverage_amount]]/Sheet1[[#This Row],[annual_premium]]</f>
        <v>44.807922927624368</v>
      </c>
    </row>
    <row r="2291" spans="1:21" x14ac:dyDescent="0.3">
      <c r="A2291" s="2" t="s">
        <v>4062</v>
      </c>
      <c r="B2291" s="2" t="s">
        <v>2877</v>
      </c>
      <c r="C2291" s="2" t="s">
        <v>16</v>
      </c>
      <c r="D2291" s="51">
        <v>980872.16</v>
      </c>
      <c r="E2291" s="51">
        <v>32474.83</v>
      </c>
      <c r="F2291" s="1">
        <v>44564</v>
      </c>
      <c r="G2291" s="1">
        <v>45583</v>
      </c>
      <c r="H2291" s="2" t="s">
        <v>179</v>
      </c>
      <c r="I2291" s="2" t="s">
        <v>13</v>
      </c>
      <c r="J2291">
        <f>Sheet1[[#This Row],[policy_end_date]]-Sheet1[[#This Row],[policy_start_date]]</f>
        <v>1019</v>
      </c>
      <c r="K2291" s="5">
        <f>(Sheet1[[#This Row],[policy_end_date]]-Sheet1[[#This Row],[policy_start_date]])/365</f>
        <v>2.7917808219178082</v>
      </c>
      <c r="L2291" s="2" t="str">
        <f>IF(Sheet1[[#This Row],[coverage_amount]]&lt;300000,"Low",IF(Sheet1[[#This Row],[coverage_amount]]&lt;700000,"Medium","High"))</f>
        <v>High</v>
      </c>
      <c r="M2291" s="2" t="str">
        <f>IF(Sheet1[[#This Row],[annual_premium]]&lt;15000,"Low",IF(Sheet1[[#This Row],[annual_premium]]&lt;35000,"Medium","High"))</f>
        <v>Medium</v>
      </c>
      <c r="N2291" s="2">
        <f>YEAR(Sheet1[[#This Row],[policy_start_date]])</f>
        <v>2022</v>
      </c>
      <c r="O2291" s="2" t="str">
        <f>TEXT(Sheet1[[#This Row],[policy_start_date]],"mmm")</f>
        <v>Jan</v>
      </c>
      <c r="P2291" s="2" t="str">
        <f>"Q"&amp;ROUNDUP(MONTH(Sheet1[[#This Row],[policy_start_date]])/3,0)</f>
        <v>Q1</v>
      </c>
      <c r="Q2291" s="2">
        <f ca="1">DATEDIF(Sheet1[[#This Row],[policy_start_date]],TODAY(),"D")</f>
        <v>1668</v>
      </c>
      <c r="R2291" s="2">
        <f>YEAR(Sheet1[[#This Row],[policy_end_date]])</f>
        <v>2024</v>
      </c>
      <c r="S2291" s="2" t="str">
        <f>TEXT(Sheet1[[#This Row],[policy_end_date]],"mmm")</f>
        <v>Oct</v>
      </c>
      <c r="T2291" s="2" t="str">
        <f>IF(Sheet1[[#This Row],[status]]="Active","Active","Inactive")</f>
        <v>Active</v>
      </c>
      <c r="U2291" s="6">
        <f>Sheet1[[#This Row],[coverage_amount]]/Sheet1[[#This Row],[annual_premium]]</f>
        <v>30.204073739569999</v>
      </c>
    </row>
    <row r="2292" spans="1:21" x14ac:dyDescent="0.3">
      <c r="A2292" s="2" t="s">
        <v>4063</v>
      </c>
      <c r="B2292" s="2" t="s">
        <v>2722</v>
      </c>
      <c r="C2292" s="2" t="s">
        <v>27</v>
      </c>
      <c r="D2292" s="51">
        <v>189310.57</v>
      </c>
      <c r="E2292" s="51">
        <v>49885</v>
      </c>
      <c r="F2292" s="1">
        <v>44915</v>
      </c>
      <c r="G2292" s="1">
        <v>45674</v>
      </c>
      <c r="H2292" s="2" t="s">
        <v>902</v>
      </c>
      <c r="I2292" s="2" t="s">
        <v>29</v>
      </c>
      <c r="J2292">
        <f>Sheet1[[#This Row],[policy_end_date]]-Sheet1[[#This Row],[policy_start_date]]</f>
        <v>759</v>
      </c>
      <c r="K2292" s="5">
        <f>(Sheet1[[#This Row],[policy_end_date]]-Sheet1[[#This Row],[policy_start_date]])/365</f>
        <v>2.0794520547945203</v>
      </c>
      <c r="L2292" s="2" t="str">
        <f>IF(Sheet1[[#This Row],[coverage_amount]]&lt;300000,"Low",IF(Sheet1[[#This Row],[coverage_amount]]&lt;700000,"Medium","High"))</f>
        <v>Low</v>
      </c>
      <c r="M2292" s="2" t="str">
        <f>IF(Sheet1[[#This Row],[annual_premium]]&lt;15000,"Low",IF(Sheet1[[#This Row],[annual_premium]]&lt;35000,"Medium","High"))</f>
        <v>High</v>
      </c>
      <c r="N2292" s="2">
        <f>YEAR(Sheet1[[#This Row],[policy_start_date]])</f>
        <v>2022</v>
      </c>
      <c r="O2292" s="2" t="str">
        <f>TEXT(Sheet1[[#This Row],[policy_start_date]],"mmm")</f>
        <v>Dec</v>
      </c>
      <c r="P2292" s="2" t="str">
        <f>"Q"&amp;ROUNDUP(MONTH(Sheet1[[#This Row],[policy_start_date]])/3,0)</f>
        <v>Q4</v>
      </c>
      <c r="Q2292" s="2">
        <f ca="1">DATEDIF(Sheet1[[#This Row],[policy_start_date]],TODAY(),"D")</f>
        <v>1317</v>
      </c>
      <c r="R2292" s="2">
        <f>YEAR(Sheet1[[#This Row],[policy_end_date]])</f>
        <v>2025</v>
      </c>
      <c r="S2292" s="2" t="str">
        <f>TEXT(Sheet1[[#This Row],[policy_end_date]],"mmm")</f>
        <v>Jan</v>
      </c>
      <c r="T2292" s="2" t="str">
        <f>IF(Sheet1[[#This Row],[status]]="Active","Active","Inactive")</f>
        <v>Inactive</v>
      </c>
      <c r="U2292" s="6">
        <f>Sheet1[[#This Row],[coverage_amount]]/Sheet1[[#This Row],[annual_premium]]</f>
        <v>3.7949397614513383</v>
      </c>
    </row>
    <row r="2293" spans="1:21" x14ac:dyDescent="0.3">
      <c r="A2293" s="2" t="s">
        <v>4064</v>
      </c>
      <c r="B2293" s="2" t="s">
        <v>1625</v>
      </c>
      <c r="C2293" s="2" t="s">
        <v>39</v>
      </c>
      <c r="D2293" s="51">
        <v>519279.47</v>
      </c>
      <c r="E2293" s="51">
        <v>41012.89</v>
      </c>
      <c r="F2293" s="1">
        <v>45401</v>
      </c>
      <c r="G2293" s="1">
        <v>45571</v>
      </c>
      <c r="H2293" s="2" t="s">
        <v>185</v>
      </c>
      <c r="I2293" s="2" t="s">
        <v>13</v>
      </c>
      <c r="J2293">
        <f>Sheet1[[#This Row],[policy_end_date]]-Sheet1[[#This Row],[policy_start_date]]</f>
        <v>170</v>
      </c>
      <c r="K2293" s="5">
        <f>(Sheet1[[#This Row],[policy_end_date]]-Sheet1[[#This Row],[policy_start_date]])/365</f>
        <v>0.46575342465753422</v>
      </c>
      <c r="L2293" s="2" t="str">
        <f>IF(Sheet1[[#This Row],[coverage_amount]]&lt;300000,"Low",IF(Sheet1[[#This Row],[coverage_amount]]&lt;700000,"Medium","High"))</f>
        <v>Medium</v>
      </c>
      <c r="M2293" s="2" t="str">
        <f>IF(Sheet1[[#This Row],[annual_premium]]&lt;15000,"Low",IF(Sheet1[[#This Row],[annual_premium]]&lt;35000,"Medium","High"))</f>
        <v>High</v>
      </c>
      <c r="N2293" s="2">
        <f>YEAR(Sheet1[[#This Row],[policy_start_date]])</f>
        <v>2024</v>
      </c>
      <c r="O2293" s="2" t="str">
        <f>TEXT(Sheet1[[#This Row],[policy_start_date]],"mmm")</f>
        <v>Apr</v>
      </c>
      <c r="P2293" s="2" t="str">
        <f>"Q"&amp;ROUNDUP(MONTH(Sheet1[[#This Row],[policy_start_date]])/3,0)</f>
        <v>Q2</v>
      </c>
      <c r="Q2293" s="2">
        <f ca="1">DATEDIF(Sheet1[[#This Row],[policy_start_date]],TODAY(),"D")</f>
        <v>831</v>
      </c>
      <c r="R2293" s="2">
        <f>YEAR(Sheet1[[#This Row],[policy_end_date]])</f>
        <v>2024</v>
      </c>
      <c r="S2293" s="2" t="str">
        <f>TEXT(Sheet1[[#This Row],[policy_end_date]],"mmm")</f>
        <v>Oct</v>
      </c>
      <c r="T2293" s="2" t="str">
        <f>IF(Sheet1[[#This Row],[status]]="Active","Active","Inactive")</f>
        <v>Active</v>
      </c>
      <c r="U2293" s="6">
        <f>Sheet1[[#This Row],[coverage_amount]]/Sheet1[[#This Row],[annual_premium]]</f>
        <v>12.661372314899047</v>
      </c>
    </row>
    <row r="2294" spans="1:21" x14ac:dyDescent="0.3">
      <c r="A2294" s="2" t="s">
        <v>4065</v>
      </c>
      <c r="B2294" s="2" t="s">
        <v>1688</v>
      </c>
      <c r="C2294" s="2" t="s">
        <v>39</v>
      </c>
      <c r="D2294" s="51">
        <v>965758.96</v>
      </c>
      <c r="E2294" s="51">
        <v>28073.5</v>
      </c>
      <c r="F2294" s="1">
        <v>44522</v>
      </c>
      <c r="G2294" s="1">
        <v>45207</v>
      </c>
      <c r="H2294" s="2" t="s">
        <v>980</v>
      </c>
      <c r="I2294" s="2" t="s">
        <v>18</v>
      </c>
      <c r="J2294">
        <f>Sheet1[[#This Row],[policy_end_date]]-Sheet1[[#This Row],[policy_start_date]]</f>
        <v>685</v>
      </c>
      <c r="K2294" s="5">
        <f>(Sheet1[[#This Row],[policy_end_date]]-Sheet1[[#This Row],[policy_start_date]])/365</f>
        <v>1.8767123287671232</v>
      </c>
      <c r="L2294" s="2" t="str">
        <f>IF(Sheet1[[#This Row],[coverage_amount]]&lt;300000,"Low",IF(Sheet1[[#This Row],[coverage_amount]]&lt;700000,"Medium","High"))</f>
        <v>High</v>
      </c>
      <c r="M2294" s="2" t="str">
        <f>IF(Sheet1[[#This Row],[annual_premium]]&lt;15000,"Low",IF(Sheet1[[#This Row],[annual_premium]]&lt;35000,"Medium","High"))</f>
        <v>Medium</v>
      </c>
      <c r="N2294" s="2">
        <f>YEAR(Sheet1[[#This Row],[policy_start_date]])</f>
        <v>2021</v>
      </c>
      <c r="O2294" s="2" t="str">
        <f>TEXT(Sheet1[[#This Row],[policy_start_date]],"mmm")</f>
        <v>Nov</v>
      </c>
      <c r="P2294" s="2" t="str">
        <f>"Q"&amp;ROUNDUP(MONTH(Sheet1[[#This Row],[policy_start_date]])/3,0)</f>
        <v>Q4</v>
      </c>
      <c r="Q2294" s="2">
        <f ca="1">DATEDIF(Sheet1[[#This Row],[policy_start_date]],TODAY(),"D")</f>
        <v>1710</v>
      </c>
      <c r="R2294" s="2">
        <f>YEAR(Sheet1[[#This Row],[policy_end_date]])</f>
        <v>2023</v>
      </c>
      <c r="S2294" s="2" t="str">
        <f>TEXT(Sheet1[[#This Row],[policy_end_date]],"mmm")</f>
        <v>Oct</v>
      </c>
      <c r="T2294" s="2" t="str">
        <f>IF(Sheet1[[#This Row],[status]]="Active","Active","Inactive")</f>
        <v>Inactive</v>
      </c>
      <c r="U2294" s="6">
        <f>Sheet1[[#This Row],[coverage_amount]]/Sheet1[[#This Row],[annual_premium]]</f>
        <v>34.401088571072364</v>
      </c>
    </row>
    <row r="2295" spans="1:21" x14ac:dyDescent="0.3">
      <c r="A2295" s="2" t="s">
        <v>4066</v>
      </c>
      <c r="B2295" s="2" t="s">
        <v>4067</v>
      </c>
      <c r="C2295" s="2" t="s">
        <v>16</v>
      </c>
      <c r="D2295" s="51">
        <v>720066.31</v>
      </c>
      <c r="E2295" s="51">
        <v>5645.14</v>
      </c>
      <c r="F2295" s="1">
        <v>45291</v>
      </c>
      <c r="G2295" s="1">
        <v>45581</v>
      </c>
      <c r="H2295" s="2" t="s">
        <v>432</v>
      </c>
      <c r="I2295" s="2" t="s">
        <v>29</v>
      </c>
      <c r="J2295">
        <f>Sheet1[[#This Row],[policy_end_date]]-Sheet1[[#This Row],[policy_start_date]]</f>
        <v>290</v>
      </c>
      <c r="K2295" s="5">
        <f>(Sheet1[[#This Row],[policy_end_date]]-Sheet1[[#This Row],[policy_start_date]])/365</f>
        <v>0.79452054794520544</v>
      </c>
      <c r="L2295" s="2" t="str">
        <f>IF(Sheet1[[#This Row],[coverage_amount]]&lt;300000,"Low",IF(Sheet1[[#This Row],[coverage_amount]]&lt;700000,"Medium","High"))</f>
        <v>High</v>
      </c>
      <c r="M2295" s="2" t="str">
        <f>IF(Sheet1[[#This Row],[annual_premium]]&lt;15000,"Low",IF(Sheet1[[#This Row],[annual_premium]]&lt;35000,"Medium","High"))</f>
        <v>Low</v>
      </c>
      <c r="N2295" s="2">
        <f>YEAR(Sheet1[[#This Row],[policy_start_date]])</f>
        <v>2023</v>
      </c>
      <c r="O2295" s="2" t="str">
        <f>TEXT(Sheet1[[#This Row],[policy_start_date]],"mmm")</f>
        <v>Dec</v>
      </c>
      <c r="P2295" s="2" t="str">
        <f>"Q"&amp;ROUNDUP(MONTH(Sheet1[[#This Row],[policy_start_date]])/3,0)</f>
        <v>Q4</v>
      </c>
      <c r="Q2295" s="2">
        <f ca="1">DATEDIF(Sheet1[[#This Row],[policy_start_date]],TODAY(),"D")</f>
        <v>941</v>
      </c>
      <c r="R2295" s="2">
        <f>YEAR(Sheet1[[#This Row],[policy_end_date]])</f>
        <v>2024</v>
      </c>
      <c r="S2295" s="2" t="str">
        <f>TEXT(Sheet1[[#This Row],[policy_end_date]],"mmm")</f>
        <v>Oct</v>
      </c>
      <c r="T2295" s="2" t="str">
        <f>IF(Sheet1[[#This Row],[status]]="Active","Active","Inactive")</f>
        <v>Inactive</v>
      </c>
      <c r="U2295" s="6">
        <f>Sheet1[[#This Row],[coverage_amount]]/Sheet1[[#This Row],[annual_premium]]</f>
        <v>127.55508455060459</v>
      </c>
    </row>
    <row r="2296" spans="1:21" x14ac:dyDescent="0.3">
      <c r="A2296" s="2" t="s">
        <v>4068</v>
      </c>
      <c r="B2296" s="2" t="s">
        <v>4069</v>
      </c>
      <c r="C2296" s="2" t="s">
        <v>39</v>
      </c>
      <c r="D2296" s="51">
        <v>642991.4</v>
      </c>
      <c r="E2296" s="51">
        <v>47507.28</v>
      </c>
      <c r="F2296" s="1">
        <v>45076</v>
      </c>
      <c r="G2296" s="1">
        <v>45599</v>
      </c>
      <c r="H2296" s="2" t="s">
        <v>193</v>
      </c>
      <c r="I2296" s="2" t="s">
        <v>13</v>
      </c>
      <c r="J2296">
        <f>Sheet1[[#This Row],[policy_end_date]]-Sheet1[[#This Row],[policy_start_date]]</f>
        <v>523</v>
      </c>
      <c r="K2296" s="5">
        <f>(Sheet1[[#This Row],[policy_end_date]]-Sheet1[[#This Row],[policy_start_date]])/365</f>
        <v>1.4328767123287671</v>
      </c>
      <c r="L2296" s="2" t="str">
        <f>IF(Sheet1[[#This Row],[coverage_amount]]&lt;300000,"Low",IF(Sheet1[[#This Row],[coverage_amount]]&lt;700000,"Medium","High"))</f>
        <v>Medium</v>
      </c>
      <c r="M2296" s="2" t="str">
        <f>IF(Sheet1[[#This Row],[annual_premium]]&lt;15000,"Low",IF(Sheet1[[#This Row],[annual_premium]]&lt;35000,"Medium","High"))</f>
        <v>High</v>
      </c>
      <c r="N2296" s="2">
        <f>YEAR(Sheet1[[#This Row],[policy_start_date]])</f>
        <v>2023</v>
      </c>
      <c r="O2296" s="2" t="str">
        <f>TEXT(Sheet1[[#This Row],[policy_start_date]],"mmm")</f>
        <v>May</v>
      </c>
      <c r="P2296" s="2" t="str">
        <f>"Q"&amp;ROUNDUP(MONTH(Sheet1[[#This Row],[policy_start_date]])/3,0)</f>
        <v>Q2</v>
      </c>
      <c r="Q2296" s="2">
        <f ca="1">DATEDIF(Sheet1[[#This Row],[policy_start_date]],TODAY(),"D")</f>
        <v>1156</v>
      </c>
      <c r="R2296" s="2">
        <f>YEAR(Sheet1[[#This Row],[policy_end_date]])</f>
        <v>2024</v>
      </c>
      <c r="S2296" s="2" t="str">
        <f>TEXT(Sheet1[[#This Row],[policy_end_date]],"mmm")</f>
        <v>Nov</v>
      </c>
      <c r="T2296" s="2" t="str">
        <f>IF(Sheet1[[#This Row],[status]]="Active","Active","Inactive")</f>
        <v>Active</v>
      </c>
      <c r="U2296" s="6">
        <f>Sheet1[[#This Row],[coverage_amount]]/Sheet1[[#This Row],[annual_premium]]</f>
        <v>13.534586699133271</v>
      </c>
    </row>
    <row r="2297" spans="1:21" x14ac:dyDescent="0.3">
      <c r="A2297" s="2" t="s">
        <v>4070</v>
      </c>
      <c r="B2297" s="2" t="s">
        <v>4071</v>
      </c>
      <c r="C2297" s="2" t="s">
        <v>27</v>
      </c>
      <c r="D2297" s="51">
        <v>816944.93</v>
      </c>
      <c r="E2297" s="51">
        <v>9953.17</v>
      </c>
      <c r="F2297" s="1">
        <v>44689</v>
      </c>
      <c r="G2297" s="1">
        <v>45600</v>
      </c>
      <c r="H2297" s="2" t="s">
        <v>973</v>
      </c>
      <c r="I2297" s="2" t="s">
        <v>29</v>
      </c>
      <c r="J2297">
        <f>Sheet1[[#This Row],[policy_end_date]]-Sheet1[[#This Row],[policy_start_date]]</f>
        <v>911</v>
      </c>
      <c r="K2297" s="5">
        <f>(Sheet1[[#This Row],[policy_end_date]]-Sheet1[[#This Row],[policy_start_date]])/365</f>
        <v>2.495890410958904</v>
      </c>
      <c r="L2297" s="2" t="str">
        <f>IF(Sheet1[[#This Row],[coverage_amount]]&lt;300000,"Low",IF(Sheet1[[#This Row],[coverage_amount]]&lt;700000,"Medium","High"))</f>
        <v>High</v>
      </c>
      <c r="M2297" s="2" t="str">
        <f>IF(Sheet1[[#This Row],[annual_premium]]&lt;15000,"Low",IF(Sheet1[[#This Row],[annual_premium]]&lt;35000,"Medium","High"))</f>
        <v>Low</v>
      </c>
      <c r="N2297" s="2">
        <f>YEAR(Sheet1[[#This Row],[policy_start_date]])</f>
        <v>2022</v>
      </c>
      <c r="O2297" s="2" t="str">
        <f>TEXT(Sheet1[[#This Row],[policy_start_date]],"mmm")</f>
        <v>May</v>
      </c>
      <c r="P2297" s="2" t="str">
        <f>"Q"&amp;ROUNDUP(MONTH(Sheet1[[#This Row],[policy_start_date]])/3,0)</f>
        <v>Q2</v>
      </c>
      <c r="Q2297" s="2">
        <f ca="1">DATEDIF(Sheet1[[#This Row],[policy_start_date]],TODAY(),"D")</f>
        <v>1543</v>
      </c>
      <c r="R2297" s="2">
        <f>YEAR(Sheet1[[#This Row],[policy_end_date]])</f>
        <v>2024</v>
      </c>
      <c r="S2297" s="2" t="str">
        <f>TEXT(Sheet1[[#This Row],[policy_end_date]],"mmm")</f>
        <v>Nov</v>
      </c>
      <c r="T2297" s="2" t="str">
        <f>IF(Sheet1[[#This Row],[status]]="Active","Active","Inactive")</f>
        <v>Inactive</v>
      </c>
      <c r="U2297" s="6">
        <f>Sheet1[[#This Row],[coverage_amount]]/Sheet1[[#This Row],[annual_premium]]</f>
        <v>82.078868340438277</v>
      </c>
    </row>
    <row r="2298" spans="1:21" x14ac:dyDescent="0.3">
      <c r="A2298" s="2" t="s">
        <v>4072</v>
      </c>
      <c r="B2298" s="2" t="s">
        <v>4073</v>
      </c>
      <c r="C2298" s="2" t="s">
        <v>39</v>
      </c>
      <c r="D2298" s="51">
        <v>872155.44</v>
      </c>
      <c r="E2298" s="51">
        <v>37821.29</v>
      </c>
      <c r="F2298" s="1">
        <v>44475</v>
      </c>
      <c r="G2298" s="1">
        <v>45541</v>
      </c>
      <c r="H2298" s="2" t="s">
        <v>723</v>
      </c>
      <c r="I2298" s="2" t="s">
        <v>13</v>
      </c>
      <c r="J2298">
        <f>Sheet1[[#This Row],[policy_end_date]]-Sheet1[[#This Row],[policy_start_date]]</f>
        <v>1066</v>
      </c>
      <c r="K2298" s="5">
        <f>(Sheet1[[#This Row],[policy_end_date]]-Sheet1[[#This Row],[policy_start_date]])/365</f>
        <v>2.9205479452054797</v>
      </c>
      <c r="L2298" s="2" t="str">
        <f>IF(Sheet1[[#This Row],[coverage_amount]]&lt;300000,"Low",IF(Sheet1[[#This Row],[coverage_amount]]&lt;700000,"Medium","High"))</f>
        <v>High</v>
      </c>
      <c r="M2298" s="2" t="str">
        <f>IF(Sheet1[[#This Row],[annual_premium]]&lt;15000,"Low",IF(Sheet1[[#This Row],[annual_premium]]&lt;35000,"Medium","High"))</f>
        <v>High</v>
      </c>
      <c r="N2298" s="2">
        <f>YEAR(Sheet1[[#This Row],[policy_start_date]])</f>
        <v>2021</v>
      </c>
      <c r="O2298" s="2" t="str">
        <f>TEXT(Sheet1[[#This Row],[policy_start_date]],"mmm")</f>
        <v>Oct</v>
      </c>
      <c r="P2298" s="2" t="str">
        <f>"Q"&amp;ROUNDUP(MONTH(Sheet1[[#This Row],[policy_start_date]])/3,0)</f>
        <v>Q4</v>
      </c>
      <c r="Q2298" s="2">
        <f ca="1">DATEDIF(Sheet1[[#This Row],[policy_start_date]],TODAY(),"D")</f>
        <v>1757</v>
      </c>
      <c r="R2298" s="2">
        <f>YEAR(Sheet1[[#This Row],[policy_end_date]])</f>
        <v>2024</v>
      </c>
      <c r="S2298" s="2" t="str">
        <f>TEXT(Sheet1[[#This Row],[policy_end_date]],"mmm")</f>
        <v>Sep</v>
      </c>
      <c r="T2298" s="2" t="str">
        <f>IF(Sheet1[[#This Row],[status]]="Active","Active","Inactive")</f>
        <v>Active</v>
      </c>
      <c r="U2298" s="6">
        <f>Sheet1[[#This Row],[coverage_amount]]/Sheet1[[#This Row],[annual_premium]]</f>
        <v>23.05990726387175</v>
      </c>
    </row>
    <row r="2299" spans="1:21" x14ac:dyDescent="0.3">
      <c r="A2299" s="2" t="s">
        <v>4074</v>
      </c>
      <c r="B2299" s="2" t="s">
        <v>1924</v>
      </c>
      <c r="C2299" s="2" t="s">
        <v>39</v>
      </c>
      <c r="D2299" s="51">
        <v>598067.87</v>
      </c>
      <c r="E2299" s="51">
        <v>36095.35</v>
      </c>
      <c r="F2299" s="1">
        <v>44697</v>
      </c>
      <c r="G2299" s="1">
        <v>45276</v>
      </c>
      <c r="H2299" s="2" t="s">
        <v>49</v>
      </c>
      <c r="I2299" s="2" t="s">
        <v>18</v>
      </c>
      <c r="J2299">
        <f>Sheet1[[#This Row],[policy_end_date]]-Sheet1[[#This Row],[policy_start_date]]</f>
        <v>579</v>
      </c>
      <c r="K2299" s="5">
        <f>(Sheet1[[#This Row],[policy_end_date]]-Sheet1[[#This Row],[policy_start_date]])/365</f>
        <v>1.5863013698630137</v>
      </c>
      <c r="L2299" s="2" t="str">
        <f>IF(Sheet1[[#This Row],[coverage_amount]]&lt;300000,"Low",IF(Sheet1[[#This Row],[coverage_amount]]&lt;700000,"Medium","High"))</f>
        <v>Medium</v>
      </c>
      <c r="M2299" s="2" t="str">
        <f>IF(Sheet1[[#This Row],[annual_premium]]&lt;15000,"Low",IF(Sheet1[[#This Row],[annual_premium]]&lt;35000,"Medium","High"))</f>
        <v>High</v>
      </c>
      <c r="N2299" s="2">
        <f>YEAR(Sheet1[[#This Row],[policy_start_date]])</f>
        <v>2022</v>
      </c>
      <c r="O2299" s="2" t="str">
        <f>TEXT(Sheet1[[#This Row],[policy_start_date]],"mmm")</f>
        <v>May</v>
      </c>
      <c r="P2299" s="2" t="str">
        <f>"Q"&amp;ROUNDUP(MONTH(Sheet1[[#This Row],[policy_start_date]])/3,0)</f>
        <v>Q2</v>
      </c>
      <c r="Q2299" s="2">
        <f ca="1">DATEDIF(Sheet1[[#This Row],[policy_start_date]],TODAY(),"D")</f>
        <v>1535</v>
      </c>
      <c r="R2299" s="2">
        <f>YEAR(Sheet1[[#This Row],[policy_end_date]])</f>
        <v>2023</v>
      </c>
      <c r="S2299" s="2" t="str">
        <f>TEXT(Sheet1[[#This Row],[policy_end_date]],"mmm")</f>
        <v>Dec</v>
      </c>
      <c r="T2299" s="2" t="str">
        <f>IF(Sheet1[[#This Row],[status]]="Active","Active","Inactive")</f>
        <v>Inactive</v>
      </c>
      <c r="U2299" s="6">
        <f>Sheet1[[#This Row],[coverage_amount]]/Sheet1[[#This Row],[annual_premium]]</f>
        <v>16.569111256713121</v>
      </c>
    </row>
    <row r="2300" spans="1:21" x14ac:dyDescent="0.3">
      <c r="A2300" s="2" t="s">
        <v>4075</v>
      </c>
      <c r="B2300" s="2" t="s">
        <v>3796</v>
      </c>
      <c r="C2300" s="2" t="s">
        <v>35</v>
      </c>
      <c r="D2300" s="51">
        <v>353041.16</v>
      </c>
      <c r="E2300" s="51">
        <v>33478.99</v>
      </c>
      <c r="F2300" s="1">
        <v>44757</v>
      </c>
      <c r="G2300" s="1">
        <v>45168</v>
      </c>
      <c r="H2300" s="2" t="s">
        <v>122</v>
      </c>
      <c r="I2300" s="2" t="s">
        <v>29</v>
      </c>
      <c r="J2300">
        <f>Sheet1[[#This Row],[policy_end_date]]-Sheet1[[#This Row],[policy_start_date]]</f>
        <v>411</v>
      </c>
      <c r="K2300" s="5">
        <f>(Sheet1[[#This Row],[policy_end_date]]-Sheet1[[#This Row],[policy_start_date]])/365</f>
        <v>1.1260273972602739</v>
      </c>
      <c r="L2300" s="2" t="str">
        <f>IF(Sheet1[[#This Row],[coverage_amount]]&lt;300000,"Low",IF(Sheet1[[#This Row],[coverage_amount]]&lt;700000,"Medium","High"))</f>
        <v>Medium</v>
      </c>
      <c r="M2300" s="2" t="str">
        <f>IF(Sheet1[[#This Row],[annual_premium]]&lt;15000,"Low",IF(Sheet1[[#This Row],[annual_premium]]&lt;35000,"Medium","High"))</f>
        <v>Medium</v>
      </c>
      <c r="N2300" s="2">
        <f>YEAR(Sheet1[[#This Row],[policy_start_date]])</f>
        <v>2022</v>
      </c>
      <c r="O2300" s="2" t="str">
        <f>TEXT(Sheet1[[#This Row],[policy_start_date]],"mmm")</f>
        <v>Jul</v>
      </c>
      <c r="P2300" s="2" t="str">
        <f>"Q"&amp;ROUNDUP(MONTH(Sheet1[[#This Row],[policy_start_date]])/3,0)</f>
        <v>Q3</v>
      </c>
      <c r="Q2300" s="2">
        <f ca="1">DATEDIF(Sheet1[[#This Row],[policy_start_date]],TODAY(),"D")</f>
        <v>1475</v>
      </c>
      <c r="R2300" s="2">
        <f>YEAR(Sheet1[[#This Row],[policy_end_date]])</f>
        <v>2023</v>
      </c>
      <c r="S2300" s="2" t="str">
        <f>TEXT(Sheet1[[#This Row],[policy_end_date]],"mmm")</f>
        <v>Aug</v>
      </c>
      <c r="T2300" s="2" t="str">
        <f>IF(Sheet1[[#This Row],[status]]="Active","Active","Inactive")</f>
        <v>Inactive</v>
      </c>
      <c r="U2300" s="6">
        <f>Sheet1[[#This Row],[coverage_amount]]/Sheet1[[#This Row],[annual_premium]]</f>
        <v>10.545155633428607</v>
      </c>
    </row>
    <row r="2301" spans="1:21" x14ac:dyDescent="0.3">
      <c r="A2301" s="2" t="s">
        <v>4076</v>
      </c>
      <c r="B2301" s="2" t="s">
        <v>2093</v>
      </c>
      <c r="C2301" s="2" t="s">
        <v>35</v>
      </c>
      <c r="D2301" s="51">
        <v>448547.21</v>
      </c>
      <c r="E2301" s="51">
        <v>37294.54</v>
      </c>
      <c r="F2301" s="1">
        <v>45313</v>
      </c>
      <c r="G2301" s="1">
        <v>45516</v>
      </c>
      <c r="H2301" s="2" t="s">
        <v>32</v>
      </c>
      <c r="I2301" s="2" t="s">
        <v>18</v>
      </c>
      <c r="J2301">
        <f>Sheet1[[#This Row],[policy_end_date]]-Sheet1[[#This Row],[policy_start_date]]</f>
        <v>203</v>
      </c>
      <c r="K2301" s="5">
        <f>(Sheet1[[#This Row],[policy_end_date]]-Sheet1[[#This Row],[policy_start_date]])/365</f>
        <v>0.55616438356164388</v>
      </c>
      <c r="L2301" s="2" t="str">
        <f>IF(Sheet1[[#This Row],[coverage_amount]]&lt;300000,"Low",IF(Sheet1[[#This Row],[coverage_amount]]&lt;700000,"Medium","High"))</f>
        <v>Medium</v>
      </c>
      <c r="M2301" s="2" t="str">
        <f>IF(Sheet1[[#This Row],[annual_premium]]&lt;15000,"Low",IF(Sheet1[[#This Row],[annual_premium]]&lt;35000,"Medium","High"))</f>
        <v>High</v>
      </c>
      <c r="N2301" s="2">
        <f>YEAR(Sheet1[[#This Row],[policy_start_date]])</f>
        <v>2024</v>
      </c>
      <c r="O2301" s="2" t="str">
        <f>TEXT(Sheet1[[#This Row],[policy_start_date]],"mmm")</f>
        <v>Jan</v>
      </c>
      <c r="P2301" s="2" t="str">
        <f>"Q"&amp;ROUNDUP(MONTH(Sheet1[[#This Row],[policy_start_date]])/3,0)</f>
        <v>Q1</v>
      </c>
      <c r="Q2301" s="2">
        <f ca="1">DATEDIF(Sheet1[[#This Row],[policy_start_date]],TODAY(),"D")</f>
        <v>919</v>
      </c>
      <c r="R2301" s="2">
        <f>YEAR(Sheet1[[#This Row],[policy_end_date]])</f>
        <v>2024</v>
      </c>
      <c r="S2301" s="2" t="str">
        <f>TEXT(Sheet1[[#This Row],[policy_end_date]],"mmm")</f>
        <v>Aug</v>
      </c>
      <c r="T2301" s="2" t="str">
        <f>IF(Sheet1[[#This Row],[status]]="Active","Active","Inactive")</f>
        <v>Inactive</v>
      </c>
      <c r="U2301" s="6">
        <f>Sheet1[[#This Row],[coverage_amount]]/Sheet1[[#This Row],[annual_premium]]</f>
        <v>12.027154913292938</v>
      </c>
    </row>
    <row r="2302" spans="1:21" x14ac:dyDescent="0.3">
      <c r="A2302" s="2" t="s">
        <v>4077</v>
      </c>
      <c r="B2302" s="2" t="s">
        <v>4078</v>
      </c>
      <c r="C2302" s="2" t="s">
        <v>27</v>
      </c>
      <c r="D2302" s="51">
        <v>126357.33</v>
      </c>
      <c r="E2302" s="51">
        <v>13097.98</v>
      </c>
      <c r="F2302" s="1">
        <v>45321</v>
      </c>
      <c r="G2302" s="1">
        <v>45384</v>
      </c>
      <c r="H2302" s="2" t="s">
        <v>158</v>
      </c>
      <c r="I2302" s="2" t="s">
        <v>29</v>
      </c>
      <c r="J2302">
        <f>Sheet1[[#This Row],[policy_end_date]]-Sheet1[[#This Row],[policy_start_date]]</f>
        <v>63</v>
      </c>
      <c r="K2302" s="5">
        <f>(Sheet1[[#This Row],[policy_end_date]]-Sheet1[[#This Row],[policy_start_date]])/365</f>
        <v>0.17260273972602741</v>
      </c>
      <c r="L2302" s="2" t="str">
        <f>IF(Sheet1[[#This Row],[coverage_amount]]&lt;300000,"Low",IF(Sheet1[[#This Row],[coverage_amount]]&lt;700000,"Medium","High"))</f>
        <v>Low</v>
      </c>
      <c r="M2302" s="2" t="str">
        <f>IF(Sheet1[[#This Row],[annual_premium]]&lt;15000,"Low",IF(Sheet1[[#This Row],[annual_premium]]&lt;35000,"Medium","High"))</f>
        <v>Low</v>
      </c>
      <c r="N2302" s="2">
        <f>YEAR(Sheet1[[#This Row],[policy_start_date]])</f>
        <v>2024</v>
      </c>
      <c r="O2302" s="2" t="str">
        <f>TEXT(Sheet1[[#This Row],[policy_start_date]],"mmm")</f>
        <v>Jan</v>
      </c>
      <c r="P2302" s="2" t="str">
        <f>"Q"&amp;ROUNDUP(MONTH(Sheet1[[#This Row],[policy_start_date]])/3,0)</f>
        <v>Q1</v>
      </c>
      <c r="Q2302" s="2">
        <f ca="1">DATEDIF(Sheet1[[#This Row],[policy_start_date]],TODAY(),"D")</f>
        <v>911</v>
      </c>
      <c r="R2302" s="2">
        <f>YEAR(Sheet1[[#This Row],[policy_end_date]])</f>
        <v>2024</v>
      </c>
      <c r="S2302" s="2" t="str">
        <f>TEXT(Sheet1[[#This Row],[policy_end_date]],"mmm")</f>
        <v>Apr</v>
      </c>
      <c r="T2302" s="2" t="str">
        <f>IF(Sheet1[[#This Row],[status]]="Active","Active","Inactive")</f>
        <v>Inactive</v>
      </c>
      <c r="U2302" s="6">
        <f>Sheet1[[#This Row],[coverage_amount]]/Sheet1[[#This Row],[annual_premium]]</f>
        <v>9.6470852757448107</v>
      </c>
    </row>
    <row r="2303" spans="1:21" x14ac:dyDescent="0.3">
      <c r="A2303" s="2" t="s">
        <v>4079</v>
      </c>
      <c r="B2303" s="2" t="s">
        <v>3955</v>
      </c>
      <c r="C2303" s="2" t="s">
        <v>39</v>
      </c>
      <c r="D2303" s="51">
        <v>566585.12</v>
      </c>
      <c r="E2303" s="51">
        <v>23423.29</v>
      </c>
      <c r="F2303" s="1">
        <v>45281</v>
      </c>
      <c r="G2303" s="1">
        <v>45710</v>
      </c>
      <c r="H2303" s="2" t="s">
        <v>893</v>
      </c>
      <c r="I2303" s="2" t="s">
        <v>29</v>
      </c>
      <c r="J2303">
        <f>Sheet1[[#This Row],[policy_end_date]]-Sheet1[[#This Row],[policy_start_date]]</f>
        <v>429</v>
      </c>
      <c r="K2303" s="5">
        <f>(Sheet1[[#This Row],[policy_end_date]]-Sheet1[[#This Row],[policy_start_date]])/365</f>
        <v>1.1753424657534246</v>
      </c>
      <c r="L2303" s="2" t="str">
        <f>IF(Sheet1[[#This Row],[coverage_amount]]&lt;300000,"Low",IF(Sheet1[[#This Row],[coverage_amount]]&lt;700000,"Medium","High"))</f>
        <v>Medium</v>
      </c>
      <c r="M2303" s="2" t="str">
        <f>IF(Sheet1[[#This Row],[annual_premium]]&lt;15000,"Low",IF(Sheet1[[#This Row],[annual_premium]]&lt;35000,"Medium","High"))</f>
        <v>Medium</v>
      </c>
      <c r="N2303" s="2">
        <f>YEAR(Sheet1[[#This Row],[policy_start_date]])</f>
        <v>2023</v>
      </c>
      <c r="O2303" s="2" t="str">
        <f>TEXT(Sheet1[[#This Row],[policy_start_date]],"mmm")</f>
        <v>Dec</v>
      </c>
      <c r="P2303" s="2" t="str">
        <f>"Q"&amp;ROUNDUP(MONTH(Sheet1[[#This Row],[policy_start_date]])/3,0)</f>
        <v>Q4</v>
      </c>
      <c r="Q2303" s="2">
        <f ca="1">DATEDIF(Sheet1[[#This Row],[policy_start_date]],TODAY(),"D")</f>
        <v>951</v>
      </c>
      <c r="R2303" s="2">
        <f>YEAR(Sheet1[[#This Row],[policy_end_date]])</f>
        <v>2025</v>
      </c>
      <c r="S2303" s="2" t="str">
        <f>TEXT(Sheet1[[#This Row],[policy_end_date]],"mmm")</f>
        <v>Feb</v>
      </c>
      <c r="T2303" s="2" t="str">
        <f>IF(Sheet1[[#This Row],[status]]="Active","Active","Inactive")</f>
        <v>Inactive</v>
      </c>
      <c r="U2303" s="6">
        <f>Sheet1[[#This Row],[coverage_amount]]/Sheet1[[#This Row],[annual_premium]]</f>
        <v>24.188964060983746</v>
      </c>
    </row>
    <row r="2304" spans="1:21" x14ac:dyDescent="0.3">
      <c r="A2304" s="2" t="s">
        <v>4080</v>
      </c>
      <c r="B2304" s="2" t="s">
        <v>1285</v>
      </c>
      <c r="C2304" s="2" t="s">
        <v>27</v>
      </c>
      <c r="D2304" s="51">
        <v>396618.86</v>
      </c>
      <c r="E2304" s="51">
        <v>48737.06</v>
      </c>
      <c r="F2304" s="1">
        <v>45223</v>
      </c>
      <c r="G2304" s="1">
        <v>45382</v>
      </c>
      <c r="H2304" s="2" t="s">
        <v>1725</v>
      </c>
      <c r="I2304" s="2" t="s">
        <v>18</v>
      </c>
      <c r="J2304">
        <f>Sheet1[[#This Row],[policy_end_date]]-Sheet1[[#This Row],[policy_start_date]]</f>
        <v>159</v>
      </c>
      <c r="K2304" s="5">
        <f>(Sheet1[[#This Row],[policy_end_date]]-Sheet1[[#This Row],[policy_start_date]])/365</f>
        <v>0.43561643835616437</v>
      </c>
      <c r="L2304" s="2" t="str">
        <f>IF(Sheet1[[#This Row],[coverage_amount]]&lt;300000,"Low",IF(Sheet1[[#This Row],[coverage_amount]]&lt;700000,"Medium","High"))</f>
        <v>Medium</v>
      </c>
      <c r="M2304" s="2" t="str">
        <f>IF(Sheet1[[#This Row],[annual_premium]]&lt;15000,"Low",IF(Sheet1[[#This Row],[annual_premium]]&lt;35000,"Medium","High"))</f>
        <v>High</v>
      </c>
      <c r="N2304" s="2">
        <f>YEAR(Sheet1[[#This Row],[policy_start_date]])</f>
        <v>2023</v>
      </c>
      <c r="O2304" s="2" t="str">
        <f>TEXT(Sheet1[[#This Row],[policy_start_date]],"mmm")</f>
        <v>Oct</v>
      </c>
      <c r="P2304" s="2" t="str">
        <f>"Q"&amp;ROUNDUP(MONTH(Sheet1[[#This Row],[policy_start_date]])/3,0)</f>
        <v>Q4</v>
      </c>
      <c r="Q2304" s="2">
        <f ca="1">DATEDIF(Sheet1[[#This Row],[policy_start_date]],TODAY(),"D")</f>
        <v>1009</v>
      </c>
      <c r="R2304" s="2">
        <f>YEAR(Sheet1[[#This Row],[policy_end_date]])</f>
        <v>2024</v>
      </c>
      <c r="S2304" s="2" t="str">
        <f>TEXT(Sheet1[[#This Row],[policy_end_date]],"mmm")</f>
        <v>Mar</v>
      </c>
      <c r="T2304" s="2" t="str">
        <f>IF(Sheet1[[#This Row],[status]]="Active","Active","Inactive")</f>
        <v>Inactive</v>
      </c>
      <c r="U2304" s="6">
        <f>Sheet1[[#This Row],[coverage_amount]]/Sheet1[[#This Row],[annual_premium]]</f>
        <v>8.1379315863533837</v>
      </c>
    </row>
    <row r="2305" spans="1:21" x14ac:dyDescent="0.3">
      <c r="A2305" s="2" t="s">
        <v>4081</v>
      </c>
      <c r="B2305" s="2" t="s">
        <v>3046</v>
      </c>
      <c r="C2305" s="2" t="s">
        <v>16</v>
      </c>
      <c r="D2305" s="51">
        <v>527086.98</v>
      </c>
      <c r="E2305" s="51">
        <v>49449.14</v>
      </c>
      <c r="F2305" s="1">
        <v>44907</v>
      </c>
      <c r="G2305" s="1">
        <v>45496</v>
      </c>
      <c r="H2305" s="2" t="s">
        <v>358</v>
      </c>
      <c r="I2305" s="2" t="s">
        <v>18</v>
      </c>
      <c r="J2305">
        <f>Sheet1[[#This Row],[policy_end_date]]-Sheet1[[#This Row],[policy_start_date]]</f>
        <v>589</v>
      </c>
      <c r="K2305" s="5">
        <f>(Sheet1[[#This Row],[policy_end_date]]-Sheet1[[#This Row],[policy_start_date]])/365</f>
        <v>1.6136986301369862</v>
      </c>
      <c r="L2305" s="2" t="str">
        <f>IF(Sheet1[[#This Row],[coverage_amount]]&lt;300000,"Low",IF(Sheet1[[#This Row],[coverage_amount]]&lt;700000,"Medium","High"))</f>
        <v>Medium</v>
      </c>
      <c r="M2305" s="2" t="str">
        <f>IF(Sheet1[[#This Row],[annual_premium]]&lt;15000,"Low",IF(Sheet1[[#This Row],[annual_premium]]&lt;35000,"Medium","High"))</f>
        <v>High</v>
      </c>
      <c r="N2305" s="2">
        <f>YEAR(Sheet1[[#This Row],[policy_start_date]])</f>
        <v>2022</v>
      </c>
      <c r="O2305" s="2" t="str">
        <f>TEXT(Sheet1[[#This Row],[policy_start_date]],"mmm")</f>
        <v>Dec</v>
      </c>
      <c r="P2305" s="2" t="str">
        <f>"Q"&amp;ROUNDUP(MONTH(Sheet1[[#This Row],[policy_start_date]])/3,0)</f>
        <v>Q4</v>
      </c>
      <c r="Q2305" s="2">
        <f ca="1">DATEDIF(Sheet1[[#This Row],[policy_start_date]],TODAY(),"D")</f>
        <v>1325</v>
      </c>
      <c r="R2305" s="2">
        <f>YEAR(Sheet1[[#This Row],[policy_end_date]])</f>
        <v>2024</v>
      </c>
      <c r="S2305" s="2" t="str">
        <f>TEXT(Sheet1[[#This Row],[policy_end_date]],"mmm")</f>
        <v>Jul</v>
      </c>
      <c r="T2305" s="2" t="str">
        <f>IF(Sheet1[[#This Row],[status]]="Active","Active","Inactive")</f>
        <v>Inactive</v>
      </c>
      <c r="U2305" s="6">
        <f>Sheet1[[#This Row],[coverage_amount]]/Sheet1[[#This Row],[annual_premium]]</f>
        <v>10.659173850141782</v>
      </c>
    </row>
    <row r="2306" spans="1:21" x14ac:dyDescent="0.3">
      <c r="A2306" s="2" t="s">
        <v>4082</v>
      </c>
      <c r="B2306" s="2" t="s">
        <v>4083</v>
      </c>
      <c r="C2306" s="2" t="s">
        <v>16</v>
      </c>
      <c r="D2306" s="51">
        <v>728936.49</v>
      </c>
      <c r="E2306" s="51">
        <v>12256.94</v>
      </c>
      <c r="F2306" s="1">
        <v>44453</v>
      </c>
      <c r="G2306" s="1">
        <v>44919</v>
      </c>
      <c r="H2306" s="2" t="s">
        <v>581</v>
      </c>
      <c r="I2306" s="2" t="s">
        <v>13</v>
      </c>
      <c r="J2306">
        <f>Sheet1[[#This Row],[policy_end_date]]-Sheet1[[#This Row],[policy_start_date]]</f>
        <v>466</v>
      </c>
      <c r="K2306" s="5">
        <f>(Sheet1[[#This Row],[policy_end_date]]-Sheet1[[#This Row],[policy_start_date]])/365</f>
        <v>1.2767123287671234</v>
      </c>
      <c r="L2306" s="2" t="str">
        <f>IF(Sheet1[[#This Row],[coverage_amount]]&lt;300000,"Low",IF(Sheet1[[#This Row],[coverage_amount]]&lt;700000,"Medium","High"))</f>
        <v>High</v>
      </c>
      <c r="M2306" s="2" t="str">
        <f>IF(Sheet1[[#This Row],[annual_premium]]&lt;15000,"Low",IF(Sheet1[[#This Row],[annual_premium]]&lt;35000,"Medium","High"))</f>
        <v>Low</v>
      </c>
      <c r="N2306" s="2">
        <f>YEAR(Sheet1[[#This Row],[policy_start_date]])</f>
        <v>2021</v>
      </c>
      <c r="O2306" s="2" t="str">
        <f>TEXT(Sheet1[[#This Row],[policy_start_date]],"mmm")</f>
        <v>Sep</v>
      </c>
      <c r="P2306" s="2" t="str">
        <f>"Q"&amp;ROUNDUP(MONTH(Sheet1[[#This Row],[policy_start_date]])/3,0)</f>
        <v>Q3</v>
      </c>
      <c r="Q2306" s="2">
        <f ca="1">DATEDIF(Sheet1[[#This Row],[policy_start_date]],TODAY(),"D")</f>
        <v>1779</v>
      </c>
      <c r="R2306" s="2">
        <f>YEAR(Sheet1[[#This Row],[policy_end_date]])</f>
        <v>2022</v>
      </c>
      <c r="S2306" s="2" t="str">
        <f>TEXT(Sheet1[[#This Row],[policy_end_date]],"mmm")</f>
        <v>Dec</v>
      </c>
      <c r="T2306" s="2" t="str">
        <f>IF(Sheet1[[#This Row],[status]]="Active","Active","Inactive")</f>
        <v>Active</v>
      </c>
      <c r="U2306" s="6">
        <f>Sheet1[[#This Row],[coverage_amount]]/Sheet1[[#This Row],[annual_premium]]</f>
        <v>59.471327264390617</v>
      </c>
    </row>
    <row r="2307" spans="1:21" x14ac:dyDescent="0.3">
      <c r="A2307" s="2" t="s">
        <v>4084</v>
      </c>
      <c r="B2307" s="2" t="s">
        <v>1494</v>
      </c>
      <c r="C2307" s="2" t="s">
        <v>27</v>
      </c>
      <c r="D2307" s="51">
        <v>998810.12</v>
      </c>
      <c r="E2307" s="51">
        <v>17110.45</v>
      </c>
      <c r="F2307" s="1">
        <v>44569</v>
      </c>
      <c r="G2307" s="1">
        <v>45842</v>
      </c>
      <c r="H2307" s="2" t="s">
        <v>1050</v>
      </c>
      <c r="I2307" s="2" t="s">
        <v>13</v>
      </c>
      <c r="J2307">
        <f>Sheet1[[#This Row],[policy_end_date]]-Sheet1[[#This Row],[policy_start_date]]</f>
        <v>1273</v>
      </c>
      <c r="K2307" s="5">
        <f>(Sheet1[[#This Row],[policy_end_date]]-Sheet1[[#This Row],[policy_start_date]])/365</f>
        <v>3.4876712328767123</v>
      </c>
      <c r="L2307" s="2" t="str">
        <f>IF(Sheet1[[#This Row],[coverage_amount]]&lt;300000,"Low",IF(Sheet1[[#This Row],[coverage_amount]]&lt;700000,"Medium","High"))</f>
        <v>High</v>
      </c>
      <c r="M2307" s="2" t="str">
        <f>IF(Sheet1[[#This Row],[annual_premium]]&lt;15000,"Low",IF(Sheet1[[#This Row],[annual_premium]]&lt;35000,"Medium","High"))</f>
        <v>Medium</v>
      </c>
      <c r="N2307" s="2">
        <f>YEAR(Sheet1[[#This Row],[policy_start_date]])</f>
        <v>2022</v>
      </c>
      <c r="O2307" s="2" t="str">
        <f>TEXT(Sheet1[[#This Row],[policy_start_date]],"mmm")</f>
        <v>Jan</v>
      </c>
      <c r="P2307" s="2" t="str">
        <f>"Q"&amp;ROUNDUP(MONTH(Sheet1[[#This Row],[policy_start_date]])/3,0)</f>
        <v>Q1</v>
      </c>
      <c r="Q2307" s="2">
        <f ca="1">DATEDIF(Sheet1[[#This Row],[policy_start_date]],TODAY(),"D")</f>
        <v>1663</v>
      </c>
      <c r="R2307" s="2">
        <f>YEAR(Sheet1[[#This Row],[policy_end_date]])</f>
        <v>2025</v>
      </c>
      <c r="S2307" s="2" t="str">
        <f>TEXT(Sheet1[[#This Row],[policy_end_date]],"mmm")</f>
        <v>Jul</v>
      </c>
      <c r="T2307" s="2" t="str">
        <f>IF(Sheet1[[#This Row],[status]]="Active","Active","Inactive")</f>
        <v>Active</v>
      </c>
      <c r="U2307" s="6">
        <f>Sheet1[[#This Row],[coverage_amount]]/Sheet1[[#This Row],[annual_premium]]</f>
        <v>58.374275369730192</v>
      </c>
    </row>
    <row r="2308" spans="1:21" x14ac:dyDescent="0.3">
      <c r="A2308" s="2" t="s">
        <v>4085</v>
      </c>
      <c r="B2308" s="2" t="s">
        <v>4086</v>
      </c>
      <c r="C2308" s="2" t="s">
        <v>16</v>
      </c>
      <c r="D2308" s="51">
        <v>648016.11</v>
      </c>
      <c r="E2308" s="51">
        <v>15597.34</v>
      </c>
      <c r="F2308" s="1">
        <v>44836</v>
      </c>
      <c r="G2308" s="1">
        <v>45155</v>
      </c>
      <c r="H2308" s="2" t="s">
        <v>605</v>
      </c>
      <c r="I2308" s="2" t="s">
        <v>29</v>
      </c>
      <c r="J2308">
        <f>Sheet1[[#This Row],[policy_end_date]]-Sheet1[[#This Row],[policy_start_date]]</f>
        <v>319</v>
      </c>
      <c r="K2308" s="5">
        <f>(Sheet1[[#This Row],[policy_end_date]]-Sheet1[[#This Row],[policy_start_date]])/365</f>
        <v>0.87397260273972599</v>
      </c>
      <c r="L2308" s="2" t="str">
        <f>IF(Sheet1[[#This Row],[coverage_amount]]&lt;300000,"Low",IF(Sheet1[[#This Row],[coverage_amount]]&lt;700000,"Medium","High"))</f>
        <v>Medium</v>
      </c>
      <c r="M2308" s="2" t="str">
        <f>IF(Sheet1[[#This Row],[annual_premium]]&lt;15000,"Low",IF(Sheet1[[#This Row],[annual_premium]]&lt;35000,"Medium","High"))</f>
        <v>Medium</v>
      </c>
      <c r="N2308" s="2">
        <f>YEAR(Sheet1[[#This Row],[policy_start_date]])</f>
        <v>2022</v>
      </c>
      <c r="O2308" s="2" t="str">
        <f>TEXT(Sheet1[[#This Row],[policy_start_date]],"mmm")</f>
        <v>Oct</v>
      </c>
      <c r="P2308" s="2" t="str">
        <f>"Q"&amp;ROUNDUP(MONTH(Sheet1[[#This Row],[policy_start_date]])/3,0)</f>
        <v>Q4</v>
      </c>
      <c r="Q2308" s="2">
        <f ca="1">DATEDIF(Sheet1[[#This Row],[policy_start_date]],TODAY(),"D")</f>
        <v>1396</v>
      </c>
      <c r="R2308" s="2">
        <f>YEAR(Sheet1[[#This Row],[policy_end_date]])</f>
        <v>2023</v>
      </c>
      <c r="S2308" s="2" t="str">
        <f>TEXT(Sheet1[[#This Row],[policy_end_date]],"mmm")</f>
        <v>Aug</v>
      </c>
      <c r="T2308" s="2" t="str">
        <f>IF(Sheet1[[#This Row],[status]]="Active","Active","Inactive")</f>
        <v>Inactive</v>
      </c>
      <c r="U2308" s="6">
        <f>Sheet1[[#This Row],[coverage_amount]]/Sheet1[[#This Row],[annual_premium]]</f>
        <v>41.546578455044255</v>
      </c>
    </row>
    <row r="2309" spans="1:21" x14ac:dyDescent="0.3">
      <c r="A2309" s="2" t="s">
        <v>4087</v>
      </c>
      <c r="B2309" s="2" t="s">
        <v>2155</v>
      </c>
      <c r="C2309" s="2" t="s">
        <v>35</v>
      </c>
      <c r="D2309" s="51">
        <v>678996.09</v>
      </c>
      <c r="E2309" s="51">
        <v>37196.959999999999</v>
      </c>
      <c r="F2309" s="1">
        <v>45346</v>
      </c>
      <c r="G2309" s="1">
        <v>45823</v>
      </c>
      <c r="H2309" s="2" t="s">
        <v>358</v>
      </c>
      <c r="I2309" s="2" t="s">
        <v>13</v>
      </c>
      <c r="J2309">
        <f>Sheet1[[#This Row],[policy_end_date]]-Sheet1[[#This Row],[policy_start_date]]</f>
        <v>477</v>
      </c>
      <c r="K2309" s="5">
        <f>(Sheet1[[#This Row],[policy_end_date]]-Sheet1[[#This Row],[policy_start_date]])/365</f>
        <v>1.3068493150684932</v>
      </c>
      <c r="L2309" s="2" t="str">
        <f>IF(Sheet1[[#This Row],[coverage_amount]]&lt;300000,"Low",IF(Sheet1[[#This Row],[coverage_amount]]&lt;700000,"Medium","High"))</f>
        <v>Medium</v>
      </c>
      <c r="M2309" s="2" t="str">
        <f>IF(Sheet1[[#This Row],[annual_premium]]&lt;15000,"Low",IF(Sheet1[[#This Row],[annual_premium]]&lt;35000,"Medium","High"))</f>
        <v>High</v>
      </c>
      <c r="N2309" s="2">
        <f>YEAR(Sheet1[[#This Row],[policy_start_date]])</f>
        <v>2024</v>
      </c>
      <c r="O2309" s="2" t="str">
        <f>TEXT(Sheet1[[#This Row],[policy_start_date]],"mmm")</f>
        <v>Feb</v>
      </c>
      <c r="P2309" s="2" t="str">
        <f>"Q"&amp;ROUNDUP(MONTH(Sheet1[[#This Row],[policy_start_date]])/3,0)</f>
        <v>Q1</v>
      </c>
      <c r="Q2309" s="2">
        <f ca="1">DATEDIF(Sheet1[[#This Row],[policy_start_date]],TODAY(),"D")</f>
        <v>886</v>
      </c>
      <c r="R2309" s="2">
        <f>YEAR(Sheet1[[#This Row],[policy_end_date]])</f>
        <v>2025</v>
      </c>
      <c r="S2309" s="2" t="str">
        <f>TEXT(Sheet1[[#This Row],[policy_end_date]],"mmm")</f>
        <v>Jun</v>
      </c>
      <c r="T2309" s="2" t="str">
        <f>IF(Sheet1[[#This Row],[status]]="Active","Active","Inactive")</f>
        <v>Active</v>
      </c>
      <c r="U2309" s="6">
        <f>Sheet1[[#This Row],[coverage_amount]]/Sheet1[[#This Row],[annual_premium]]</f>
        <v>18.254074795359621</v>
      </c>
    </row>
    <row r="2310" spans="1:21" x14ac:dyDescent="0.3">
      <c r="A2310" s="2" t="s">
        <v>4088</v>
      </c>
      <c r="B2310" s="2" t="s">
        <v>3684</v>
      </c>
      <c r="C2310" s="2" t="s">
        <v>11</v>
      </c>
      <c r="D2310" s="51">
        <v>149817.99</v>
      </c>
      <c r="E2310" s="51">
        <v>32683.07</v>
      </c>
      <c r="F2310" s="1">
        <v>45272</v>
      </c>
      <c r="G2310" s="1">
        <v>45334</v>
      </c>
      <c r="H2310" s="2" t="s">
        <v>1305</v>
      </c>
      <c r="I2310" s="2" t="s">
        <v>29</v>
      </c>
      <c r="J2310">
        <f>Sheet1[[#This Row],[policy_end_date]]-Sheet1[[#This Row],[policy_start_date]]</f>
        <v>62</v>
      </c>
      <c r="K2310" s="5">
        <f>(Sheet1[[#This Row],[policy_end_date]]-Sheet1[[#This Row],[policy_start_date]])/365</f>
        <v>0.16986301369863013</v>
      </c>
      <c r="L2310" s="2" t="str">
        <f>IF(Sheet1[[#This Row],[coverage_amount]]&lt;300000,"Low",IF(Sheet1[[#This Row],[coverage_amount]]&lt;700000,"Medium","High"))</f>
        <v>Low</v>
      </c>
      <c r="M2310" s="2" t="str">
        <f>IF(Sheet1[[#This Row],[annual_premium]]&lt;15000,"Low",IF(Sheet1[[#This Row],[annual_premium]]&lt;35000,"Medium","High"))</f>
        <v>Medium</v>
      </c>
      <c r="N2310" s="2">
        <f>YEAR(Sheet1[[#This Row],[policy_start_date]])</f>
        <v>2023</v>
      </c>
      <c r="O2310" s="2" t="str">
        <f>TEXT(Sheet1[[#This Row],[policy_start_date]],"mmm")</f>
        <v>Dec</v>
      </c>
      <c r="P2310" s="2" t="str">
        <f>"Q"&amp;ROUNDUP(MONTH(Sheet1[[#This Row],[policy_start_date]])/3,0)</f>
        <v>Q4</v>
      </c>
      <c r="Q2310" s="2">
        <f ca="1">DATEDIF(Sheet1[[#This Row],[policy_start_date]],TODAY(),"D")</f>
        <v>960</v>
      </c>
      <c r="R2310" s="2">
        <f>YEAR(Sheet1[[#This Row],[policy_end_date]])</f>
        <v>2024</v>
      </c>
      <c r="S2310" s="2" t="str">
        <f>TEXT(Sheet1[[#This Row],[policy_end_date]],"mmm")</f>
        <v>Feb</v>
      </c>
      <c r="T2310" s="2" t="str">
        <f>IF(Sheet1[[#This Row],[status]]="Active","Active","Inactive")</f>
        <v>Inactive</v>
      </c>
      <c r="U2310" s="6">
        <f>Sheet1[[#This Row],[coverage_amount]]/Sheet1[[#This Row],[annual_premium]]</f>
        <v>4.5839631956239115</v>
      </c>
    </row>
    <row r="2311" spans="1:21" x14ac:dyDescent="0.3">
      <c r="A2311" s="2" t="s">
        <v>4089</v>
      </c>
      <c r="B2311" s="2" t="s">
        <v>1245</v>
      </c>
      <c r="C2311" s="2" t="s">
        <v>16</v>
      </c>
      <c r="D2311" s="51">
        <v>789891.49</v>
      </c>
      <c r="E2311" s="51">
        <v>26979.47</v>
      </c>
      <c r="F2311" s="1">
        <v>44860</v>
      </c>
      <c r="G2311" s="1">
        <v>45651</v>
      </c>
      <c r="H2311" s="2" t="s">
        <v>272</v>
      </c>
      <c r="I2311" s="2" t="s">
        <v>29</v>
      </c>
      <c r="J2311">
        <f>Sheet1[[#This Row],[policy_end_date]]-Sheet1[[#This Row],[policy_start_date]]</f>
        <v>791</v>
      </c>
      <c r="K2311" s="5">
        <f>(Sheet1[[#This Row],[policy_end_date]]-Sheet1[[#This Row],[policy_start_date]])/365</f>
        <v>2.1671232876712327</v>
      </c>
      <c r="L2311" s="2" t="str">
        <f>IF(Sheet1[[#This Row],[coverage_amount]]&lt;300000,"Low",IF(Sheet1[[#This Row],[coverage_amount]]&lt;700000,"Medium","High"))</f>
        <v>High</v>
      </c>
      <c r="M2311" s="2" t="str">
        <f>IF(Sheet1[[#This Row],[annual_premium]]&lt;15000,"Low",IF(Sheet1[[#This Row],[annual_premium]]&lt;35000,"Medium","High"))</f>
        <v>Medium</v>
      </c>
      <c r="N2311" s="2">
        <f>YEAR(Sheet1[[#This Row],[policy_start_date]])</f>
        <v>2022</v>
      </c>
      <c r="O2311" s="2" t="str">
        <f>TEXT(Sheet1[[#This Row],[policy_start_date]],"mmm")</f>
        <v>Oct</v>
      </c>
      <c r="P2311" s="2" t="str">
        <f>"Q"&amp;ROUNDUP(MONTH(Sheet1[[#This Row],[policy_start_date]])/3,0)</f>
        <v>Q4</v>
      </c>
      <c r="Q2311" s="2">
        <f ca="1">DATEDIF(Sheet1[[#This Row],[policy_start_date]],TODAY(),"D")</f>
        <v>1372</v>
      </c>
      <c r="R2311" s="2">
        <f>YEAR(Sheet1[[#This Row],[policy_end_date]])</f>
        <v>2024</v>
      </c>
      <c r="S2311" s="2" t="str">
        <f>TEXT(Sheet1[[#This Row],[policy_end_date]],"mmm")</f>
        <v>Dec</v>
      </c>
      <c r="T2311" s="2" t="str">
        <f>IF(Sheet1[[#This Row],[status]]="Active","Active","Inactive")</f>
        <v>Inactive</v>
      </c>
      <c r="U2311" s="6">
        <f>Sheet1[[#This Row],[coverage_amount]]/Sheet1[[#This Row],[annual_premium]]</f>
        <v>29.277502115497448</v>
      </c>
    </row>
    <row r="2312" spans="1:21" x14ac:dyDescent="0.3">
      <c r="A2312" s="2" t="s">
        <v>4090</v>
      </c>
      <c r="B2312" s="2" t="s">
        <v>4091</v>
      </c>
      <c r="C2312" s="2" t="s">
        <v>27</v>
      </c>
      <c r="D2312" s="51">
        <v>937187.87</v>
      </c>
      <c r="E2312" s="51">
        <v>36910.39</v>
      </c>
      <c r="F2312" s="1">
        <v>44999</v>
      </c>
      <c r="G2312" s="1">
        <v>45421</v>
      </c>
      <c r="H2312" s="2" t="s">
        <v>170</v>
      </c>
      <c r="I2312" s="2" t="s">
        <v>13</v>
      </c>
      <c r="J2312">
        <f>Sheet1[[#This Row],[policy_end_date]]-Sheet1[[#This Row],[policy_start_date]]</f>
        <v>422</v>
      </c>
      <c r="K2312" s="5">
        <f>(Sheet1[[#This Row],[policy_end_date]]-Sheet1[[#This Row],[policy_start_date]])/365</f>
        <v>1.1561643835616437</v>
      </c>
      <c r="L2312" s="2" t="str">
        <f>IF(Sheet1[[#This Row],[coverage_amount]]&lt;300000,"Low",IF(Sheet1[[#This Row],[coverage_amount]]&lt;700000,"Medium","High"))</f>
        <v>High</v>
      </c>
      <c r="M2312" s="2" t="str">
        <f>IF(Sheet1[[#This Row],[annual_premium]]&lt;15000,"Low",IF(Sheet1[[#This Row],[annual_premium]]&lt;35000,"Medium","High"))</f>
        <v>High</v>
      </c>
      <c r="N2312" s="2">
        <f>YEAR(Sheet1[[#This Row],[policy_start_date]])</f>
        <v>2023</v>
      </c>
      <c r="O2312" s="2" t="str">
        <f>TEXT(Sheet1[[#This Row],[policy_start_date]],"mmm")</f>
        <v>Mar</v>
      </c>
      <c r="P2312" s="2" t="str">
        <f>"Q"&amp;ROUNDUP(MONTH(Sheet1[[#This Row],[policy_start_date]])/3,0)</f>
        <v>Q1</v>
      </c>
      <c r="Q2312" s="2">
        <f ca="1">DATEDIF(Sheet1[[#This Row],[policy_start_date]],TODAY(),"D")</f>
        <v>1233</v>
      </c>
      <c r="R2312" s="2">
        <f>YEAR(Sheet1[[#This Row],[policy_end_date]])</f>
        <v>2024</v>
      </c>
      <c r="S2312" s="2" t="str">
        <f>TEXT(Sheet1[[#This Row],[policy_end_date]],"mmm")</f>
        <v>May</v>
      </c>
      <c r="T2312" s="2" t="str">
        <f>IF(Sheet1[[#This Row],[status]]="Active","Active","Inactive")</f>
        <v>Active</v>
      </c>
      <c r="U2312" s="6">
        <f>Sheet1[[#This Row],[coverage_amount]]/Sheet1[[#This Row],[annual_premium]]</f>
        <v>25.390895896792205</v>
      </c>
    </row>
    <row r="2313" spans="1:21" x14ac:dyDescent="0.3">
      <c r="A2313" s="2" t="s">
        <v>4092</v>
      </c>
      <c r="B2313" s="2" t="s">
        <v>468</v>
      </c>
      <c r="C2313" s="2" t="s">
        <v>35</v>
      </c>
      <c r="D2313" s="51">
        <v>930857.89</v>
      </c>
      <c r="E2313" s="51">
        <v>17082.560000000001</v>
      </c>
      <c r="F2313" s="1">
        <v>44262</v>
      </c>
      <c r="G2313" s="1">
        <v>44845</v>
      </c>
      <c r="H2313" s="2" t="s">
        <v>766</v>
      </c>
      <c r="I2313" s="2" t="s">
        <v>18</v>
      </c>
      <c r="J2313">
        <f>Sheet1[[#This Row],[policy_end_date]]-Sheet1[[#This Row],[policy_start_date]]</f>
        <v>583</v>
      </c>
      <c r="K2313" s="5">
        <f>(Sheet1[[#This Row],[policy_end_date]]-Sheet1[[#This Row],[policy_start_date]])/365</f>
        <v>1.5972602739726027</v>
      </c>
      <c r="L2313" s="2" t="str">
        <f>IF(Sheet1[[#This Row],[coverage_amount]]&lt;300000,"Low",IF(Sheet1[[#This Row],[coverage_amount]]&lt;700000,"Medium","High"))</f>
        <v>High</v>
      </c>
      <c r="M2313" s="2" t="str">
        <f>IF(Sheet1[[#This Row],[annual_premium]]&lt;15000,"Low",IF(Sheet1[[#This Row],[annual_premium]]&lt;35000,"Medium","High"))</f>
        <v>Medium</v>
      </c>
      <c r="N2313" s="2">
        <f>YEAR(Sheet1[[#This Row],[policy_start_date]])</f>
        <v>2021</v>
      </c>
      <c r="O2313" s="2" t="str">
        <f>TEXT(Sheet1[[#This Row],[policy_start_date]],"mmm")</f>
        <v>Mar</v>
      </c>
      <c r="P2313" s="2" t="str">
        <f>"Q"&amp;ROUNDUP(MONTH(Sheet1[[#This Row],[policy_start_date]])/3,0)</f>
        <v>Q1</v>
      </c>
      <c r="Q2313" s="2">
        <f ca="1">DATEDIF(Sheet1[[#This Row],[policy_start_date]],TODAY(),"D")</f>
        <v>1970</v>
      </c>
      <c r="R2313" s="2">
        <f>YEAR(Sheet1[[#This Row],[policy_end_date]])</f>
        <v>2022</v>
      </c>
      <c r="S2313" s="2" t="str">
        <f>TEXT(Sheet1[[#This Row],[policy_end_date]],"mmm")</f>
        <v>Oct</v>
      </c>
      <c r="T2313" s="2" t="str">
        <f>IF(Sheet1[[#This Row],[status]]="Active","Active","Inactive")</f>
        <v>Inactive</v>
      </c>
      <c r="U2313" s="6">
        <f>Sheet1[[#This Row],[coverage_amount]]/Sheet1[[#This Row],[annual_premium]]</f>
        <v>54.491709088099206</v>
      </c>
    </row>
    <row r="2314" spans="1:21" x14ac:dyDescent="0.3">
      <c r="A2314" s="2" t="s">
        <v>4093</v>
      </c>
      <c r="B2314" s="2" t="s">
        <v>4094</v>
      </c>
      <c r="C2314" s="2" t="s">
        <v>35</v>
      </c>
      <c r="D2314" s="51">
        <v>213740.92</v>
      </c>
      <c r="E2314" s="51">
        <v>46257.8</v>
      </c>
      <c r="F2314" s="1">
        <v>44359</v>
      </c>
      <c r="G2314" s="1">
        <v>45715</v>
      </c>
      <c r="H2314" s="2" t="s">
        <v>1733</v>
      </c>
      <c r="I2314" s="2" t="s">
        <v>13</v>
      </c>
      <c r="J2314">
        <f>Sheet1[[#This Row],[policy_end_date]]-Sheet1[[#This Row],[policy_start_date]]</f>
        <v>1356</v>
      </c>
      <c r="K2314" s="5">
        <f>(Sheet1[[#This Row],[policy_end_date]]-Sheet1[[#This Row],[policy_start_date]])/365</f>
        <v>3.7150684931506848</v>
      </c>
      <c r="L2314" s="2" t="str">
        <f>IF(Sheet1[[#This Row],[coverage_amount]]&lt;300000,"Low",IF(Sheet1[[#This Row],[coverage_amount]]&lt;700000,"Medium","High"))</f>
        <v>Low</v>
      </c>
      <c r="M2314" s="2" t="str">
        <f>IF(Sheet1[[#This Row],[annual_premium]]&lt;15000,"Low",IF(Sheet1[[#This Row],[annual_premium]]&lt;35000,"Medium","High"))</f>
        <v>High</v>
      </c>
      <c r="N2314" s="2">
        <f>YEAR(Sheet1[[#This Row],[policy_start_date]])</f>
        <v>2021</v>
      </c>
      <c r="O2314" s="2" t="str">
        <f>TEXT(Sheet1[[#This Row],[policy_start_date]],"mmm")</f>
        <v>Jun</v>
      </c>
      <c r="P2314" s="2" t="str">
        <f>"Q"&amp;ROUNDUP(MONTH(Sheet1[[#This Row],[policy_start_date]])/3,0)</f>
        <v>Q2</v>
      </c>
      <c r="Q2314" s="2">
        <f ca="1">DATEDIF(Sheet1[[#This Row],[policy_start_date]],TODAY(),"D")</f>
        <v>1873</v>
      </c>
      <c r="R2314" s="2">
        <f>YEAR(Sheet1[[#This Row],[policy_end_date]])</f>
        <v>2025</v>
      </c>
      <c r="S2314" s="2" t="str">
        <f>TEXT(Sheet1[[#This Row],[policy_end_date]],"mmm")</f>
        <v>Feb</v>
      </c>
      <c r="T2314" s="2" t="str">
        <f>IF(Sheet1[[#This Row],[status]]="Active","Active","Inactive")</f>
        <v>Active</v>
      </c>
      <c r="U2314" s="6">
        <f>Sheet1[[#This Row],[coverage_amount]]/Sheet1[[#This Row],[annual_premium]]</f>
        <v>4.6206460315881861</v>
      </c>
    </row>
    <row r="2315" spans="1:21" x14ac:dyDescent="0.3">
      <c r="A2315" s="2" t="s">
        <v>4095</v>
      </c>
      <c r="B2315" s="2" t="s">
        <v>3128</v>
      </c>
      <c r="C2315" s="2" t="s">
        <v>27</v>
      </c>
      <c r="D2315" s="51">
        <v>896830.4</v>
      </c>
      <c r="E2315" s="51">
        <v>6322.34</v>
      </c>
      <c r="F2315" s="1">
        <v>45395</v>
      </c>
      <c r="G2315" s="1">
        <v>45759</v>
      </c>
      <c r="H2315" s="2" t="s">
        <v>1291</v>
      </c>
      <c r="I2315" s="2" t="s">
        <v>18</v>
      </c>
      <c r="J2315">
        <f>Sheet1[[#This Row],[policy_end_date]]-Sheet1[[#This Row],[policy_start_date]]</f>
        <v>364</v>
      </c>
      <c r="K2315" s="5">
        <f>(Sheet1[[#This Row],[policy_end_date]]-Sheet1[[#This Row],[policy_start_date]])/365</f>
        <v>0.99726027397260275</v>
      </c>
      <c r="L2315" s="2" t="str">
        <f>IF(Sheet1[[#This Row],[coverage_amount]]&lt;300000,"Low",IF(Sheet1[[#This Row],[coverage_amount]]&lt;700000,"Medium","High"))</f>
        <v>High</v>
      </c>
      <c r="M2315" s="2" t="str">
        <f>IF(Sheet1[[#This Row],[annual_premium]]&lt;15000,"Low",IF(Sheet1[[#This Row],[annual_premium]]&lt;35000,"Medium","High"))</f>
        <v>Low</v>
      </c>
      <c r="N2315" s="2">
        <f>YEAR(Sheet1[[#This Row],[policy_start_date]])</f>
        <v>2024</v>
      </c>
      <c r="O2315" s="2" t="str">
        <f>TEXT(Sheet1[[#This Row],[policy_start_date]],"mmm")</f>
        <v>Apr</v>
      </c>
      <c r="P2315" s="2" t="str">
        <f>"Q"&amp;ROUNDUP(MONTH(Sheet1[[#This Row],[policy_start_date]])/3,0)</f>
        <v>Q2</v>
      </c>
      <c r="Q2315" s="2">
        <f ca="1">DATEDIF(Sheet1[[#This Row],[policy_start_date]],TODAY(),"D")</f>
        <v>837</v>
      </c>
      <c r="R2315" s="2">
        <f>YEAR(Sheet1[[#This Row],[policy_end_date]])</f>
        <v>2025</v>
      </c>
      <c r="S2315" s="2" t="str">
        <f>TEXT(Sheet1[[#This Row],[policy_end_date]],"mmm")</f>
        <v>Apr</v>
      </c>
      <c r="T2315" s="2" t="str">
        <f>IF(Sheet1[[#This Row],[status]]="Active","Active","Inactive")</f>
        <v>Inactive</v>
      </c>
      <c r="U2315" s="6">
        <f>Sheet1[[#This Row],[coverage_amount]]/Sheet1[[#This Row],[annual_premium]]</f>
        <v>141.85102351344597</v>
      </c>
    </row>
    <row r="2316" spans="1:21" x14ac:dyDescent="0.3">
      <c r="A2316" s="2" t="s">
        <v>4096</v>
      </c>
      <c r="B2316" s="2" t="s">
        <v>3939</v>
      </c>
      <c r="C2316" s="2" t="s">
        <v>11</v>
      </c>
      <c r="D2316" s="51">
        <v>553370.46</v>
      </c>
      <c r="E2316" s="51">
        <v>30907.64</v>
      </c>
      <c r="F2316" s="1">
        <v>44666</v>
      </c>
      <c r="G2316" s="1">
        <v>44981</v>
      </c>
      <c r="H2316" s="2" t="s">
        <v>213</v>
      </c>
      <c r="I2316" s="2" t="s">
        <v>18</v>
      </c>
      <c r="J2316">
        <f>Sheet1[[#This Row],[policy_end_date]]-Sheet1[[#This Row],[policy_start_date]]</f>
        <v>315</v>
      </c>
      <c r="K2316" s="5">
        <f>(Sheet1[[#This Row],[policy_end_date]]-Sheet1[[#This Row],[policy_start_date]])/365</f>
        <v>0.86301369863013699</v>
      </c>
      <c r="L2316" s="2" t="str">
        <f>IF(Sheet1[[#This Row],[coverage_amount]]&lt;300000,"Low",IF(Sheet1[[#This Row],[coverage_amount]]&lt;700000,"Medium","High"))</f>
        <v>Medium</v>
      </c>
      <c r="M2316" s="2" t="str">
        <f>IF(Sheet1[[#This Row],[annual_premium]]&lt;15000,"Low",IF(Sheet1[[#This Row],[annual_premium]]&lt;35000,"Medium","High"))</f>
        <v>Medium</v>
      </c>
      <c r="N2316" s="2">
        <f>YEAR(Sheet1[[#This Row],[policy_start_date]])</f>
        <v>2022</v>
      </c>
      <c r="O2316" s="2" t="str">
        <f>TEXT(Sheet1[[#This Row],[policy_start_date]],"mmm")</f>
        <v>Apr</v>
      </c>
      <c r="P2316" s="2" t="str">
        <f>"Q"&amp;ROUNDUP(MONTH(Sheet1[[#This Row],[policy_start_date]])/3,0)</f>
        <v>Q2</v>
      </c>
      <c r="Q2316" s="2">
        <f ca="1">DATEDIF(Sheet1[[#This Row],[policy_start_date]],TODAY(),"D")</f>
        <v>1566</v>
      </c>
      <c r="R2316" s="2">
        <f>YEAR(Sheet1[[#This Row],[policy_end_date]])</f>
        <v>2023</v>
      </c>
      <c r="S2316" s="2" t="str">
        <f>TEXT(Sheet1[[#This Row],[policy_end_date]],"mmm")</f>
        <v>Feb</v>
      </c>
      <c r="T2316" s="2" t="str">
        <f>IF(Sheet1[[#This Row],[status]]="Active","Active","Inactive")</f>
        <v>Inactive</v>
      </c>
      <c r="U2316" s="6">
        <f>Sheet1[[#This Row],[coverage_amount]]/Sheet1[[#This Row],[annual_premium]]</f>
        <v>17.904002376111535</v>
      </c>
    </row>
    <row r="2317" spans="1:21" x14ac:dyDescent="0.3">
      <c r="A2317" s="2" t="s">
        <v>4097</v>
      </c>
      <c r="B2317" s="2" t="s">
        <v>4098</v>
      </c>
      <c r="C2317" s="2" t="s">
        <v>11</v>
      </c>
      <c r="D2317" s="51">
        <v>593807.86</v>
      </c>
      <c r="E2317" s="51">
        <v>31676.07</v>
      </c>
      <c r="F2317" s="1">
        <v>45109</v>
      </c>
      <c r="G2317" s="1">
        <v>45124</v>
      </c>
      <c r="H2317" s="2" t="s">
        <v>2027</v>
      </c>
      <c r="I2317" s="2" t="s">
        <v>29</v>
      </c>
      <c r="J2317">
        <f>Sheet1[[#This Row],[policy_end_date]]-Sheet1[[#This Row],[policy_start_date]]</f>
        <v>15</v>
      </c>
      <c r="K2317" s="5">
        <f>(Sheet1[[#This Row],[policy_end_date]]-Sheet1[[#This Row],[policy_start_date]])/365</f>
        <v>4.1095890410958902E-2</v>
      </c>
      <c r="L2317" s="2" t="str">
        <f>IF(Sheet1[[#This Row],[coverage_amount]]&lt;300000,"Low",IF(Sheet1[[#This Row],[coverage_amount]]&lt;700000,"Medium","High"))</f>
        <v>Medium</v>
      </c>
      <c r="M2317" s="2" t="str">
        <f>IF(Sheet1[[#This Row],[annual_premium]]&lt;15000,"Low",IF(Sheet1[[#This Row],[annual_premium]]&lt;35000,"Medium","High"))</f>
        <v>Medium</v>
      </c>
      <c r="N2317" s="2">
        <f>YEAR(Sheet1[[#This Row],[policy_start_date]])</f>
        <v>2023</v>
      </c>
      <c r="O2317" s="2" t="str">
        <f>TEXT(Sheet1[[#This Row],[policy_start_date]],"mmm")</f>
        <v>Jul</v>
      </c>
      <c r="P2317" s="2" t="str">
        <f>"Q"&amp;ROUNDUP(MONTH(Sheet1[[#This Row],[policy_start_date]])/3,0)</f>
        <v>Q3</v>
      </c>
      <c r="Q2317" s="2">
        <f ca="1">DATEDIF(Sheet1[[#This Row],[policy_start_date]],TODAY(),"D")</f>
        <v>1123</v>
      </c>
      <c r="R2317" s="2">
        <f>YEAR(Sheet1[[#This Row],[policy_end_date]])</f>
        <v>2023</v>
      </c>
      <c r="S2317" s="2" t="str">
        <f>TEXT(Sheet1[[#This Row],[policy_end_date]],"mmm")</f>
        <v>Jul</v>
      </c>
      <c r="T2317" s="2" t="str">
        <f>IF(Sheet1[[#This Row],[status]]="Active","Active","Inactive")</f>
        <v>Inactive</v>
      </c>
      <c r="U2317" s="6">
        <f>Sheet1[[#This Row],[coverage_amount]]/Sheet1[[#This Row],[annual_premium]]</f>
        <v>18.746260505169992</v>
      </c>
    </row>
    <row r="2318" spans="1:21" x14ac:dyDescent="0.3">
      <c r="A2318" s="2" t="s">
        <v>4099</v>
      </c>
      <c r="B2318" s="2" t="s">
        <v>476</v>
      </c>
      <c r="C2318" s="2" t="s">
        <v>35</v>
      </c>
      <c r="D2318" s="51">
        <v>100981.9</v>
      </c>
      <c r="E2318" s="51">
        <v>41019.96</v>
      </c>
      <c r="F2318" s="1">
        <v>45368</v>
      </c>
      <c r="G2318" s="1">
        <v>45856</v>
      </c>
      <c r="H2318" s="2" t="s">
        <v>1442</v>
      </c>
      <c r="I2318" s="2" t="s">
        <v>13</v>
      </c>
      <c r="J2318">
        <f>Sheet1[[#This Row],[policy_end_date]]-Sheet1[[#This Row],[policy_start_date]]</f>
        <v>488</v>
      </c>
      <c r="K2318" s="5">
        <f>(Sheet1[[#This Row],[policy_end_date]]-Sheet1[[#This Row],[policy_start_date]])/365</f>
        <v>1.3369863013698631</v>
      </c>
      <c r="L2318" s="2" t="str">
        <f>IF(Sheet1[[#This Row],[coverage_amount]]&lt;300000,"Low",IF(Sheet1[[#This Row],[coverage_amount]]&lt;700000,"Medium","High"))</f>
        <v>Low</v>
      </c>
      <c r="M2318" s="2" t="str">
        <f>IF(Sheet1[[#This Row],[annual_premium]]&lt;15000,"Low",IF(Sheet1[[#This Row],[annual_premium]]&lt;35000,"Medium","High"))</f>
        <v>High</v>
      </c>
      <c r="N2318" s="2">
        <f>YEAR(Sheet1[[#This Row],[policy_start_date]])</f>
        <v>2024</v>
      </c>
      <c r="O2318" s="2" t="str">
        <f>TEXT(Sheet1[[#This Row],[policy_start_date]],"mmm")</f>
        <v>Mar</v>
      </c>
      <c r="P2318" s="2" t="str">
        <f>"Q"&amp;ROUNDUP(MONTH(Sheet1[[#This Row],[policy_start_date]])/3,0)</f>
        <v>Q1</v>
      </c>
      <c r="Q2318" s="2">
        <f ca="1">DATEDIF(Sheet1[[#This Row],[policy_start_date]],TODAY(),"D")</f>
        <v>864</v>
      </c>
      <c r="R2318" s="2">
        <f>YEAR(Sheet1[[#This Row],[policy_end_date]])</f>
        <v>2025</v>
      </c>
      <c r="S2318" s="2" t="str">
        <f>TEXT(Sheet1[[#This Row],[policy_end_date]],"mmm")</f>
        <v>Jul</v>
      </c>
      <c r="T2318" s="2" t="str">
        <f>IF(Sheet1[[#This Row],[status]]="Active","Active","Inactive")</f>
        <v>Active</v>
      </c>
      <c r="U2318" s="6">
        <f>Sheet1[[#This Row],[coverage_amount]]/Sheet1[[#This Row],[annual_premium]]</f>
        <v>2.4617747067525175</v>
      </c>
    </row>
    <row r="2319" spans="1:21" x14ac:dyDescent="0.3">
      <c r="A2319" s="2" t="s">
        <v>4100</v>
      </c>
      <c r="B2319" s="2" t="s">
        <v>487</v>
      </c>
      <c r="C2319" s="2" t="s">
        <v>16</v>
      </c>
      <c r="D2319" s="51">
        <v>399714.8</v>
      </c>
      <c r="E2319" s="51">
        <v>9075.0300000000007</v>
      </c>
      <c r="F2319" s="1">
        <v>44617</v>
      </c>
      <c r="G2319" s="1">
        <v>44863</v>
      </c>
      <c r="H2319" s="2" t="s">
        <v>723</v>
      </c>
      <c r="I2319" s="2" t="s">
        <v>18</v>
      </c>
      <c r="J2319">
        <f>Sheet1[[#This Row],[policy_end_date]]-Sheet1[[#This Row],[policy_start_date]]</f>
        <v>246</v>
      </c>
      <c r="K2319" s="5">
        <f>(Sheet1[[#This Row],[policy_end_date]]-Sheet1[[#This Row],[policy_start_date]])/365</f>
        <v>0.67397260273972603</v>
      </c>
      <c r="L2319" s="2" t="str">
        <f>IF(Sheet1[[#This Row],[coverage_amount]]&lt;300000,"Low",IF(Sheet1[[#This Row],[coverage_amount]]&lt;700000,"Medium","High"))</f>
        <v>Medium</v>
      </c>
      <c r="M2319" s="2" t="str">
        <f>IF(Sheet1[[#This Row],[annual_premium]]&lt;15000,"Low",IF(Sheet1[[#This Row],[annual_premium]]&lt;35000,"Medium","High"))</f>
        <v>Low</v>
      </c>
      <c r="N2319" s="2">
        <f>YEAR(Sheet1[[#This Row],[policy_start_date]])</f>
        <v>2022</v>
      </c>
      <c r="O2319" s="2" t="str">
        <f>TEXT(Sheet1[[#This Row],[policy_start_date]],"mmm")</f>
        <v>Feb</v>
      </c>
      <c r="P2319" s="2" t="str">
        <f>"Q"&amp;ROUNDUP(MONTH(Sheet1[[#This Row],[policy_start_date]])/3,0)</f>
        <v>Q1</v>
      </c>
      <c r="Q2319" s="2">
        <f ca="1">DATEDIF(Sheet1[[#This Row],[policy_start_date]],TODAY(),"D")</f>
        <v>1615</v>
      </c>
      <c r="R2319" s="2">
        <f>YEAR(Sheet1[[#This Row],[policy_end_date]])</f>
        <v>2022</v>
      </c>
      <c r="S2319" s="2" t="str">
        <f>TEXT(Sheet1[[#This Row],[policy_end_date]],"mmm")</f>
        <v>Oct</v>
      </c>
      <c r="T2319" s="2" t="str">
        <f>IF(Sheet1[[#This Row],[status]]="Active","Active","Inactive")</f>
        <v>Inactive</v>
      </c>
      <c r="U2319" s="6">
        <f>Sheet1[[#This Row],[coverage_amount]]/Sheet1[[#This Row],[annual_premium]]</f>
        <v>44.045562383815806</v>
      </c>
    </row>
    <row r="2320" spans="1:21" x14ac:dyDescent="0.3">
      <c r="A2320" s="2" t="s">
        <v>4101</v>
      </c>
      <c r="B2320" s="2" t="s">
        <v>1811</v>
      </c>
      <c r="C2320" s="2" t="s">
        <v>11</v>
      </c>
      <c r="D2320" s="51">
        <v>843643.72</v>
      </c>
      <c r="E2320" s="51">
        <v>45359.46</v>
      </c>
      <c r="F2320" s="1">
        <v>44574</v>
      </c>
      <c r="G2320" s="1">
        <v>44719</v>
      </c>
      <c r="H2320" s="2" t="s">
        <v>569</v>
      </c>
      <c r="I2320" s="2" t="s">
        <v>18</v>
      </c>
      <c r="J2320">
        <f>Sheet1[[#This Row],[policy_end_date]]-Sheet1[[#This Row],[policy_start_date]]</f>
        <v>145</v>
      </c>
      <c r="K2320" s="5">
        <f>(Sheet1[[#This Row],[policy_end_date]]-Sheet1[[#This Row],[policy_start_date]])/365</f>
        <v>0.39726027397260272</v>
      </c>
      <c r="L2320" s="2" t="str">
        <f>IF(Sheet1[[#This Row],[coverage_amount]]&lt;300000,"Low",IF(Sheet1[[#This Row],[coverage_amount]]&lt;700000,"Medium","High"))</f>
        <v>High</v>
      </c>
      <c r="M2320" s="2" t="str">
        <f>IF(Sheet1[[#This Row],[annual_premium]]&lt;15000,"Low",IF(Sheet1[[#This Row],[annual_premium]]&lt;35000,"Medium","High"))</f>
        <v>High</v>
      </c>
      <c r="N2320" s="2">
        <f>YEAR(Sheet1[[#This Row],[policy_start_date]])</f>
        <v>2022</v>
      </c>
      <c r="O2320" s="2" t="str">
        <f>TEXT(Sheet1[[#This Row],[policy_start_date]],"mmm")</f>
        <v>Jan</v>
      </c>
      <c r="P2320" s="2" t="str">
        <f>"Q"&amp;ROUNDUP(MONTH(Sheet1[[#This Row],[policy_start_date]])/3,0)</f>
        <v>Q1</v>
      </c>
      <c r="Q2320" s="2">
        <f ca="1">DATEDIF(Sheet1[[#This Row],[policy_start_date]],TODAY(),"D")</f>
        <v>1658</v>
      </c>
      <c r="R2320" s="2">
        <f>YEAR(Sheet1[[#This Row],[policy_end_date]])</f>
        <v>2022</v>
      </c>
      <c r="S2320" s="2" t="str">
        <f>TEXT(Sheet1[[#This Row],[policy_end_date]],"mmm")</f>
        <v>Jun</v>
      </c>
      <c r="T2320" s="2" t="str">
        <f>IF(Sheet1[[#This Row],[status]]="Active","Active","Inactive")</f>
        <v>Inactive</v>
      </c>
      <c r="U2320" s="6">
        <f>Sheet1[[#This Row],[coverage_amount]]/Sheet1[[#This Row],[annual_premium]]</f>
        <v>18.599068860167208</v>
      </c>
    </row>
    <row r="2321" spans="1:21" x14ac:dyDescent="0.3">
      <c r="A2321" s="2" t="s">
        <v>4102</v>
      </c>
      <c r="B2321" s="2" t="s">
        <v>4103</v>
      </c>
      <c r="C2321" s="2" t="s">
        <v>11</v>
      </c>
      <c r="D2321" s="51">
        <v>829140.38</v>
      </c>
      <c r="E2321" s="51">
        <v>31979.9</v>
      </c>
      <c r="F2321" s="1">
        <v>44953</v>
      </c>
      <c r="G2321" s="1">
        <v>45204</v>
      </c>
      <c r="H2321" s="2" t="s">
        <v>1962</v>
      </c>
      <c r="I2321" s="2" t="s">
        <v>18</v>
      </c>
      <c r="J2321">
        <f>Sheet1[[#This Row],[policy_end_date]]-Sheet1[[#This Row],[policy_start_date]]</f>
        <v>251</v>
      </c>
      <c r="K2321" s="5">
        <f>(Sheet1[[#This Row],[policy_end_date]]-Sheet1[[#This Row],[policy_start_date]])/365</f>
        <v>0.68767123287671228</v>
      </c>
      <c r="L2321" s="2" t="str">
        <f>IF(Sheet1[[#This Row],[coverage_amount]]&lt;300000,"Low",IF(Sheet1[[#This Row],[coverage_amount]]&lt;700000,"Medium","High"))</f>
        <v>High</v>
      </c>
      <c r="M2321" s="2" t="str">
        <f>IF(Sheet1[[#This Row],[annual_premium]]&lt;15000,"Low",IF(Sheet1[[#This Row],[annual_premium]]&lt;35000,"Medium","High"))</f>
        <v>Medium</v>
      </c>
      <c r="N2321" s="2">
        <f>YEAR(Sheet1[[#This Row],[policy_start_date]])</f>
        <v>2023</v>
      </c>
      <c r="O2321" s="2" t="str">
        <f>TEXT(Sheet1[[#This Row],[policy_start_date]],"mmm")</f>
        <v>Jan</v>
      </c>
      <c r="P2321" s="2" t="str">
        <f>"Q"&amp;ROUNDUP(MONTH(Sheet1[[#This Row],[policy_start_date]])/3,0)</f>
        <v>Q1</v>
      </c>
      <c r="Q2321" s="2">
        <f ca="1">DATEDIF(Sheet1[[#This Row],[policy_start_date]],TODAY(),"D")</f>
        <v>1279</v>
      </c>
      <c r="R2321" s="2">
        <f>YEAR(Sheet1[[#This Row],[policy_end_date]])</f>
        <v>2023</v>
      </c>
      <c r="S2321" s="2" t="str">
        <f>TEXT(Sheet1[[#This Row],[policy_end_date]],"mmm")</f>
        <v>Oct</v>
      </c>
      <c r="T2321" s="2" t="str">
        <f>IF(Sheet1[[#This Row],[status]]="Active","Active","Inactive")</f>
        <v>Inactive</v>
      </c>
      <c r="U2321" s="6">
        <f>Sheet1[[#This Row],[coverage_amount]]/Sheet1[[#This Row],[annual_premium]]</f>
        <v>25.926922223021336</v>
      </c>
    </row>
    <row r="2322" spans="1:21" x14ac:dyDescent="0.3">
      <c r="A2322" s="2" t="s">
        <v>4104</v>
      </c>
      <c r="B2322" s="2" t="s">
        <v>4105</v>
      </c>
      <c r="C2322" s="2" t="s">
        <v>35</v>
      </c>
      <c r="D2322" s="51">
        <v>782836.6</v>
      </c>
      <c r="E2322" s="51">
        <v>13722.05</v>
      </c>
      <c r="F2322" s="1">
        <v>44762</v>
      </c>
      <c r="G2322" s="1">
        <v>45785</v>
      </c>
      <c r="H2322" s="2" t="s">
        <v>389</v>
      </c>
      <c r="I2322" s="2" t="s">
        <v>13</v>
      </c>
      <c r="J2322">
        <f>Sheet1[[#This Row],[policy_end_date]]-Sheet1[[#This Row],[policy_start_date]]</f>
        <v>1023</v>
      </c>
      <c r="K2322" s="5">
        <f>(Sheet1[[#This Row],[policy_end_date]]-Sheet1[[#This Row],[policy_start_date]])/365</f>
        <v>2.8027397260273972</v>
      </c>
      <c r="L2322" s="2" t="str">
        <f>IF(Sheet1[[#This Row],[coverage_amount]]&lt;300000,"Low",IF(Sheet1[[#This Row],[coverage_amount]]&lt;700000,"Medium","High"))</f>
        <v>High</v>
      </c>
      <c r="M2322" s="2" t="str">
        <f>IF(Sheet1[[#This Row],[annual_premium]]&lt;15000,"Low",IF(Sheet1[[#This Row],[annual_premium]]&lt;35000,"Medium","High"))</f>
        <v>Low</v>
      </c>
      <c r="N2322" s="2">
        <f>YEAR(Sheet1[[#This Row],[policy_start_date]])</f>
        <v>2022</v>
      </c>
      <c r="O2322" s="2" t="str">
        <f>TEXT(Sheet1[[#This Row],[policy_start_date]],"mmm")</f>
        <v>Jul</v>
      </c>
      <c r="P2322" s="2" t="str">
        <f>"Q"&amp;ROUNDUP(MONTH(Sheet1[[#This Row],[policy_start_date]])/3,0)</f>
        <v>Q3</v>
      </c>
      <c r="Q2322" s="2">
        <f ca="1">DATEDIF(Sheet1[[#This Row],[policy_start_date]],TODAY(),"D")</f>
        <v>1470</v>
      </c>
      <c r="R2322" s="2">
        <f>YEAR(Sheet1[[#This Row],[policy_end_date]])</f>
        <v>2025</v>
      </c>
      <c r="S2322" s="2" t="str">
        <f>TEXT(Sheet1[[#This Row],[policy_end_date]],"mmm")</f>
        <v>May</v>
      </c>
      <c r="T2322" s="2" t="str">
        <f>IF(Sheet1[[#This Row],[status]]="Active","Active","Inactive")</f>
        <v>Active</v>
      </c>
      <c r="U2322" s="6">
        <f>Sheet1[[#This Row],[coverage_amount]]/Sheet1[[#This Row],[annual_premium]]</f>
        <v>57.04953705896714</v>
      </c>
    </row>
    <row r="2323" spans="1:21" x14ac:dyDescent="0.3">
      <c r="A2323" s="2" t="s">
        <v>4106</v>
      </c>
      <c r="B2323" s="2" t="s">
        <v>2830</v>
      </c>
      <c r="C2323" s="2" t="s">
        <v>11</v>
      </c>
      <c r="D2323" s="51">
        <v>483697.35</v>
      </c>
      <c r="E2323" s="51">
        <v>41541.69</v>
      </c>
      <c r="F2323" s="1">
        <v>45233</v>
      </c>
      <c r="G2323" s="1">
        <v>45268</v>
      </c>
      <c r="H2323" s="2" t="s">
        <v>64</v>
      </c>
      <c r="I2323" s="2" t="s">
        <v>18</v>
      </c>
      <c r="J2323">
        <f>Sheet1[[#This Row],[policy_end_date]]-Sheet1[[#This Row],[policy_start_date]]</f>
        <v>35</v>
      </c>
      <c r="K2323" s="5">
        <f>(Sheet1[[#This Row],[policy_end_date]]-Sheet1[[#This Row],[policy_start_date]])/365</f>
        <v>9.5890410958904104E-2</v>
      </c>
      <c r="L2323" s="2" t="str">
        <f>IF(Sheet1[[#This Row],[coverage_amount]]&lt;300000,"Low",IF(Sheet1[[#This Row],[coverage_amount]]&lt;700000,"Medium","High"))</f>
        <v>Medium</v>
      </c>
      <c r="M2323" s="2" t="str">
        <f>IF(Sheet1[[#This Row],[annual_premium]]&lt;15000,"Low",IF(Sheet1[[#This Row],[annual_premium]]&lt;35000,"Medium","High"))</f>
        <v>High</v>
      </c>
      <c r="N2323" s="2">
        <f>YEAR(Sheet1[[#This Row],[policy_start_date]])</f>
        <v>2023</v>
      </c>
      <c r="O2323" s="2" t="str">
        <f>TEXT(Sheet1[[#This Row],[policy_start_date]],"mmm")</f>
        <v>Nov</v>
      </c>
      <c r="P2323" s="2" t="str">
        <f>"Q"&amp;ROUNDUP(MONTH(Sheet1[[#This Row],[policy_start_date]])/3,0)</f>
        <v>Q4</v>
      </c>
      <c r="Q2323" s="2">
        <f ca="1">DATEDIF(Sheet1[[#This Row],[policy_start_date]],TODAY(),"D")</f>
        <v>999</v>
      </c>
      <c r="R2323" s="2">
        <f>YEAR(Sheet1[[#This Row],[policy_end_date]])</f>
        <v>2023</v>
      </c>
      <c r="S2323" s="2" t="str">
        <f>TEXT(Sheet1[[#This Row],[policy_end_date]],"mmm")</f>
        <v>Dec</v>
      </c>
      <c r="T2323" s="2" t="str">
        <f>IF(Sheet1[[#This Row],[status]]="Active","Active","Inactive")</f>
        <v>Inactive</v>
      </c>
      <c r="U2323" s="6">
        <f>Sheet1[[#This Row],[coverage_amount]]/Sheet1[[#This Row],[annual_premium]]</f>
        <v>11.643660862136326</v>
      </c>
    </row>
    <row r="2324" spans="1:21" x14ac:dyDescent="0.3">
      <c r="A2324" s="2" t="s">
        <v>4107</v>
      </c>
      <c r="B2324" s="2" t="s">
        <v>4108</v>
      </c>
      <c r="C2324" s="2" t="s">
        <v>35</v>
      </c>
      <c r="D2324" s="51">
        <v>688755.34</v>
      </c>
      <c r="E2324" s="51">
        <v>41015.269999999997</v>
      </c>
      <c r="F2324" s="1">
        <v>44848</v>
      </c>
      <c r="G2324" s="1">
        <v>45650</v>
      </c>
      <c r="H2324" s="2" t="s">
        <v>1161</v>
      </c>
      <c r="I2324" s="2" t="s">
        <v>13</v>
      </c>
      <c r="J2324">
        <f>Sheet1[[#This Row],[policy_end_date]]-Sheet1[[#This Row],[policy_start_date]]</f>
        <v>802</v>
      </c>
      <c r="K2324" s="5">
        <f>(Sheet1[[#This Row],[policy_end_date]]-Sheet1[[#This Row],[policy_start_date]])/365</f>
        <v>2.1972602739726028</v>
      </c>
      <c r="L2324" s="2" t="str">
        <f>IF(Sheet1[[#This Row],[coverage_amount]]&lt;300000,"Low",IF(Sheet1[[#This Row],[coverage_amount]]&lt;700000,"Medium","High"))</f>
        <v>Medium</v>
      </c>
      <c r="M2324" s="2" t="str">
        <f>IF(Sheet1[[#This Row],[annual_premium]]&lt;15000,"Low",IF(Sheet1[[#This Row],[annual_premium]]&lt;35000,"Medium","High"))</f>
        <v>High</v>
      </c>
      <c r="N2324" s="2">
        <f>YEAR(Sheet1[[#This Row],[policy_start_date]])</f>
        <v>2022</v>
      </c>
      <c r="O2324" s="2" t="str">
        <f>TEXT(Sheet1[[#This Row],[policy_start_date]],"mmm")</f>
        <v>Oct</v>
      </c>
      <c r="P2324" s="2" t="str">
        <f>"Q"&amp;ROUNDUP(MONTH(Sheet1[[#This Row],[policy_start_date]])/3,0)</f>
        <v>Q4</v>
      </c>
      <c r="Q2324" s="2">
        <f ca="1">DATEDIF(Sheet1[[#This Row],[policy_start_date]],TODAY(),"D")</f>
        <v>1384</v>
      </c>
      <c r="R2324" s="2">
        <f>YEAR(Sheet1[[#This Row],[policy_end_date]])</f>
        <v>2024</v>
      </c>
      <c r="S2324" s="2" t="str">
        <f>TEXT(Sheet1[[#This Row],[policy_end_date]],"mmm")</f>
        <v>Dec</v>
      </c>
      <c r="T2324" s="2" t="str">
        <f>IF(Sheet1[[#This Row],[status]]="Active","Active","Inactive")</f>
        <v>Active</v>
      </c>
      <c r="U2324" s="6">
        <f>Sheet1[[#This Row],[coverage_amount]]/Sheet1[[#This Row],[annual_premium]]</f>
        <v>16.79265649110685</v>
      </c>
    </row>
    <row r="2325" spans="1:21" x14ac:dyDescent="0.3">
      <c r="A2325" s="2" t="s">
        <v>4109</v>
      </c>
      <c r="B2325" s="2" t="s">
        <v>3080</v>
      </c>
      <c r="C2325" s="2" t="s">
        <v>16</v>
      </c>
      <c r="D2325" s="51">
        <v>631356</v>
      </c>
      <c r="E2325" s="51">
        <v>43578.09</v>
      </c>
      <c r="F2325" s="1">
        <v>44528</v>
      </c>
      <c r="G2325" s="1">
        <v>45637</v>
      </c>
      <c r="H2325" s="2" t="s">
        <v>680</v>
      </c>
      <c r="I2325" s="2" t="s">
        <v>13</v>
      </c>
      <c r="J2325">
        <f>Sheet1[[#This Row],[policy_end_date]]-Sheet1[[#This Row],[policy_start_date]]</f>
        <v>1109</v>
      </c>
      <c r="K2325" s="5">
        <f>(Sheet1[[#This Row],[policy_end_date]]-Sheet1[[#This Row],[policy_start_date]])/365</f>
        <v>3.0383561643835617</v>
      </c>
      <c r="L2325" s="2" t="str">
        <f>IF(Sheet1[[#This Row],[coverage_amount]]&lt;300000,"Low",IF(Sheet1[[#This Row],[coverage_amount]]&lt;700000,"Medium","High"))</f>
        <v>Medium</v>
      </c>
      <c r="M2325" s="2" t="str">
        <f>IF(Sheet1[[#This Row],[annual_premium]]&lt;15000,"Low",IF(Sheet1[[#This Row],[annual_premium]]&lt;35000,"Medium","High"))</f>
        <v>High</v>
      </c>
      <c r="N2325" s="2">
        <f>YEAR(Sheet1[[#This Row],[policy_start_date]])</f>
        <v>2021</v>
      </c>
      <c r="O2325" s="2" t="str">
        <f>TEXT(Sheet1[[#This Row],[policy_start_date]],"mmm")</f>
        <v>Nov</v>
      </c>
      <c r="P2325" s="2" t="str">
        <f>"Q"&amp;ROUNDUP(MONTH(Sheet1[[#This Row],[policy_start_date]])/3,0)</f>
        <v>Q4</v>
      </c>
      <c r="Q2325" s="2">
        <f ca="1">DATEDIF(Sheet1[[#This Row],[policy_start_date]],TODAY(),"D")</f>
        <v>1704</v>
      </c>
      <c r="R2325" s="2">
        <f>YEAR(Sheet1[[#This Row],[policy_end_date]])</f>
        <v>2024</v>
      </c>
      <c r="S2325" s="2" t="str">
        <f>TEXT(Sheet1[[#This Row],[policy_end_date]],"mmm")</f>
        <v>Dec</v>
      </c>
      <c r="T2325" s="2" t="str">
        <f>IF(Sheet1[[#This Row],[status]]="Active","Active","Inactive")</f>
        <v>Active</v>
      </c>
      <c r="U2325" s="6">
        <f>Sheet1[[#This Row],[coverage_amount]]/Sheet1[[#This Row],[annual_premium]]</f>
        <v>14.487922715291102</v>
      </c>
    </row>
    <row r="2326" spans="1:21" x14ac:dyDescent="0.3">
      <c r="A2326" s="2" t="s">
        <v>4110</v>
      </c>
      <c r="B2326" s="2" t="s">
        <v>4111</v>
      </c>
      <c r="C2326" s="2" t="s">
        <v>39</v>
      </c>
      <c r="D2326" s="51">
        <v>764918.89</v>
      </c>
      <c r="E2326" s="51">
        <v>39459.980000000003</v>
      </c>
      <c r="F2326" s="1">
        <v>45386</v>
      </c>
      <c r="G2326" s="1">
        <v>45769</v>
      </c>
      <c r="H2326" s="2" t="s">
        <v>1305</v>
      </c>
      <c r="I2326" s="2" t="s">
        <v>29</v>
      </c>
      <c r="J2326">
        <f>Sheet1[[#This Row],[policy_end_date]]-Sheet1[[#This Row],[policy_start_date]]</f>
        <v>383</v>
      </c>
      <c r="K2326" s="5">
        <f>(Sheet1[[#This Row],[policy_end_date]]-Sheet1[[#This Row],[policy_start_date]])/365</f>
        <v>1.0493150684931507</v>
      </c>
      <c r="L2326" s="2" t="str">
        <f>IF(Sheet1[[#This Row],[coverage_amount]]&lt;300000,"Low",IF(Sheet1[[#This Row],[coverage_amount]]&lt;700000,"Medium","High"))</f>
        <v>High</v>
      </c>
      <c r="M2326" s="2" t="str">
        <f>IF(Sheet1[[#This Row],[annual_premium]]&lt;15000,"Low",IF(Sheet1[[#This Row],[annual_premium]]&lt;35000,"Medium","High"))</f>
        <v>High</v>
      </c>
      <c r="N2326" s="2">
        <f>YEAR(Sheet1[[#This Row],[policy_start_date]])</f>
        <v>2024</v>
      </c>
      <c r="O2326" s="2" t="str">
        <f>TEXT(Sheet1[[#This Row],[policy_start_date]],"mmm")</f>
        <v>Apr</v>
      </c>
      <c r="P2326" s="2" t="str">
        <f>"Q"&amp;ROUNDUP(MONTH(Sheet1[[#This Row],[policy_start_date]])/3,0)</f>
        <v>Q2</v>
      </c>
      <c r="Q2326" s="2">
        <f ca="1">DATEDIF(Sheet1[[#This Row],[policy_start_date]],TODAY(),"D")</f>
        <v>846</v>
      </c>
      <c r="R2326" s="2">
        <f>YEAR(Sheet1[[#This Row],[policy_end_date]])</f>
        <v>2025</v>
      </c>
      <c r="S2326" s="2" t="str">
        <f>TEXT(Sheet1[[#This Row],[policy_end_date]],"mmm")</f>
        <v>Apr</v>
      </c>
      <c r="T2326" s="2" t="str">
        <f>IF(Sheet1[[#This Row],[status]]="Active","Active","Inactive")</f>
        <v>Inactive</v>
      </c>
      <c r="U2326" s="6">
        <f>Sheet1[[#This Row],[coverage_amount]]/Sheet1[[#This Row],[annual_premium]]</f>
        <v>19.384675055587962</v>
      </c>
    </row>
    <row r="2327" spans="1:21" x14ac:dyDescent="0.3">
      <c r="A2327" s="2" t="s">
        <v>4112</v>
      </c>
      <c r="B2327" s="2" t="s">
        <v>2088</v>
      </c>
      <c r="C2327" s="2" t="s">
        <v>39</v>
      </c>
      <c r="D2327" s="51">
        <v>610590.52</v>
      </c>
      <c r="E2327" s="51">
        <v>10551.13</v>
      </c>
      <c r="F2327" s="1">
        <v>45436</v>
      </c>
      <c r="G2327" s="1">
        <v>45617</v>
      </c>
      <c r="H2327" s="2" t="s">
        <v>153</v>
      </c>
      <c r="I2327" s="2" t="s">
        <v>18</v>
      </c>
      <c r="J2327">
        <f>Sheet1[[#This Row],[policy_end_date]]-Sheet1[[#This Row],[policy_start_date]]</f>
        <v>181</v>
      </c>
      <c r="K2327" s="5">
        <f>(Sheet1[[#This Row],[policy_end_date]]-Sheet1[[#This Row],[policy_start_date]])/365</f>
        <v>0.49589041095890413</v>
      </c>
      <c r="L2327" s="2" t="str">
        <f>IF(Sheet1[[#This Row],[coverage_amount]]&lt;300000,"Low",IF(Sheet1[[#This Row],[coverage_amount]]&lt;700000,"Medium","High"))</f>
        <v>Medium</v>
      </c>
      <c r="M2327" s="2" t="str">
        <f>IF(Sheet1[[#This Row],[annual_premium]]&lt;15000,"Low",IF(Sheet1[[#This Row],[annual_premium]]&lt;35000,"Medium","High"))</f>
        <v>Low</v>
      </c>
      <c r="N2327" s="2">
        <f>YEAR(Sheet1[[#This Row],[policy_start_date]])</f>
        <v>2024</v>
      </c>
      <c r="O2327" s="2" t="str">
        <f>TEXT(Sheet1[[#This Row],[policy_start_date]],"mmm")</f>
        <v>May</v>
      </c>
      <c r="P2327" s="2" t="str">
        <f>"Q"&amp;ROUNDUP(MONTH(Sheet1[[#This Row],[policy_start_date]])/3,0)</f>
        <v>Q2</v>
      </c>
      <c r="Q2327" s="2">
        <f ca="1">DATEDIF(Sheet1[[#This Row],[policy_start_date]],TODAY(),"D")</f>
        <v>796</v>
      </c>
      <c r="R2327" s="2">
        <f>YEAR(Sheet1[[#This Row],[policy_end_date]])</f>
        <v>2024</v>
      </c>
      <c r="S2327" s="2" t="str">
        <f>TEXT(Sheet1[[#This Row],[policy_end_date]],"mmm")</f>
        <v>Nov</v>
      </c>
      <c r="T2327" s="2" t="str">
        <f>IF(Sheet1[[#This Row],[status]]="Active","Active","Inactive")</f>
        <v>Inactive</v>
      </c>
      <c r="U2327" s="6">
        <f>Sheet1[[#This Row],[coverage_amount]]/Sheet1[[#This Row],[annual_premium]]</f>
        <v>57.869680309123297</v>
      </c>
    </row>
    <row r="2328" spans="1:21" x14ac:dyDescent="0.3">
      <c r="A2328" s="2" t="s">
        <v>4113</v>
      </c>
      <c r="B2328" s="2" t="s">
        <v>2623</v>
      </c>
      <c r="C2328" s="2" t="s">
        <v>39</v>
      </c>
      <c r="D2328" s="51">
        <v>998413.36</v>
      </c>
      <c r="E2328" s="51">
        <v>47458.92</v>
      </c>
      <c r="F2328" s="1">
        <v>44852</v>
      </c>
      <c r="G2328" s="1">
        <v>45833</v>
      </c>
      <c r="H2328" s="2" t="s">
        <v>131</v>
      </c>
      <c r="I2328" s="2" t="s">
        <v>13</v>
      </c>
      <c r="J2328">
        <f>Sheet1[[#This Row],[policy_end_date]]-Sheet1[[#This Row],[policy_start_date]]</f>
        <v>981</v>
      </c>
      <c r="K2328" s="5">
        <f>(Sheet1[[#This Row],[policy_end_date]]-Sheet1[[#This Row],[policy_start_date]])/365</f>
        <v>2.6876712328767125</v>
      </c>
      <c r="L2328" s="2" t="str">
        <f>IF(Sheet1[[#This Row],[coverage_amount]]&lt;300000,"Low",IF(Sheet1[[#This Row],[coverage_amount]]&lt;700000,"Medium","High"))</f>
        <v>High</v>
      </c>
      <c r="M2328" s="2" t="str">
        <f>IF(Sheet1[[#This Row],[annual_premium]]&lt;15000,"Low",IF(Sheet1[[#This Row],[annual_premium]]&lt;35000,"Medium","High"))</f>
        <v>High</v>
      </c>
      <c r="N2328" s="2">
        <f>YEAR(Sheet1[[#This Row],[policy_start_date]])</f>
        <v>2022</v>
      </c>
      <c r="O2328" s="2" t="str">
        <f>TEXT(Sheet1[[#This Row],[policy_start_date]],"mmm")</f>
        <v>Oct</v>
      </c>
      <c r="P2328" s="2" t="str">
        <f>"Q"&amp;ROUNDUP(MONTH(Sheet1[[#This Row],[policy_start_date]])/3,0)</f>
        <v>Q4</v>
      </c>
      <c r="Q2328" s="2">
        <f ca="1">DATEDIF(Sheet1[[#This Row],[policy_start_date]],TODAY(),"D")</f>
        <v>1380</v>
      </c>
      <c r="R2328" s="2">
        <f>YEAR(Sheet1[[#This Row],[policy_end_date]])</f>
        <v>2025</v>
      </c>
      <c r="S2328" s="2" t="str">
        <f>TEXT(Sheet1[[#This Row],[policy_end_date]],"mmm")</f>
        <v>Jun</v>
      </c>
      <c r="T2328" s="2" t="str">
        <f>IF(Sheet1[[#This Row],[status]]="Active","Active","Inactive")</f>
        <v>Active</v>
      </c>
      <c r="U2328" s="6">
        <f>Sheet1[[#This Row],[coverage_amount]]/Sheet1[[#This Row],[annual_premium]]</f>
        <v>21.037422680499262</v>
      </c>
    </row>
    <row r="2329" spans="1:21" x14ac:dyDescent="0.3">
      <c r="A2329" s="2" t="s">
        <v>4114</v>
      </c>
      <c r="B2329" s="2" t="s">
        <v>4115</v>
      </c>
      <c r="C2329" s="2" t="s">
        <v>35</v>
      </c>
      <c r="D2329" s="51">
        <v>937668.62</v>
      </c>
      <c r="E2329" s="51">
        <v>45261.4</v>
      </c>
      <c r="F2329" s="1">
        <v>45454</v>
      </c>
      <c r="G2329" s="1">
        <v>45723</v>
      </c>
      <c r="H2329" s="2" t="s">
        <v>61</v>
      </c>
      <c r="I2329" s="2" t="s">
        <v>18</v>
      </c>
      <c r="J2329">
        <f>Sheet1[[#This Row],[policy_end_date]]-Sheet1[[#This Row],[policy_start_date]]</f>
        <v>269</v>
      </c>
      <c r="K2329" s="5">
        <f>(Sheet1[[#This Row],[policy_end_date]]-Sheet1[[#This Row],[policy_start_date]])/365</f>
        <v>0.73698630136986298</v>
      </c>
      <c r="L2329" s="2" t="str">
        <f>IF(Sheet1[[#This Row],[coverage_amount]]&lt;300000,"Low",IF(Sheet1[[#This Row],[coverage_amount]]&lt;700000,"Medium","High"))</f>
        <v>High</v>
      </c>
      <c r="M2329" s="2" t="str">
        <f>IF(Sheet1[[#This Row],[annual_premium]]&lt;15000,"Low",IF(Sheet1[[#This Row],[annual_premium]]&lt;35000,"Medium","High"))</f>
        <v>High</v>
      </c>
      <c r="N2329" s="2">
        <f>YEAR(Sheet1[[#This Row],[policy_start_date]])</f>
        <v>2024</v>
      </c>
      <c r="O2329" s="2" t="str">
        <f>TEXT(Sheet1[[#This Row],[policy_start_date]],"mmm")</f>
        <v>Jun</v>
      </c>
      <c r="P2329" s="2" t="str">
        <f>"Q"&amp;ROUNDUP(MONTH(Sheet1[[#This Row],[policy_start_date]])/3,0)</f>
        <v>Q2</v>
      </c>
      <c r="Q2329" s="2">
        <f ca="1">DATEDIF(Sheet1[[#This Row],[policy_start_date]],TODAY(),"D")</f>
        <v>778</v>
      </c>
      <c r="R2329" s="2">
        <f>YEAR(Sheet1[[#This Row],[policy_end_date]])</f>
        <v>2025</v>
      </c>
      <c r="S2329" s="2" t="str">
        <f>TEXT(Sheet1[[#This Row],[policy_end_date]],"mmm")</f>
        <v>Mar</v>
      </c>
      <c r="T2329" s="2" t="str">
        <f>IF(Sheet1[[#This Row],[status]]="Active","Active","Inactive")</f>
        <v>Inactive</v>
      </c>
      <c r="U2329" s="6">
        <f>Sheet1[[#This Row],[coverage_amount]]/Sheet1[[#This Row],[annual_premium]]</f>
        <v>20.71673920824367</v>
      </c>
    </row>
    <row r="2330" spans="1:21" x14ac:dyDescent="0.3">
      <c r="A2330" s="2" t="s">
        <v>4116</v>
      </c>
      <c r="B2330" s="2" t="s">
        <v>4117</v>
      </c>
      <c r="C2330" s="2" t="s">
        <v>11</v>
      </c>
      <c r="D2330" s="51">
        <v>513438.71</v>
      </c>
      <c r="E2330" s="51">
        <v>38271.199999999997</v>
      </c>
      <c r="F2330" s="1">
        <v>45058</v>
      </c>
      <c r="G2330" s="1">
        <v>45751</v>
      </c>
      <c r="H2330" s="2" t="s">
        <v>374</v>
      </c>
      <c r="I2330" s="2" t="s">
        <v>13</v>
      </c>
      <c r="J2330">
        <f>Sheet1[[#This Row],[policy_end_date]]-Sheet1[[#This Row],[policy_start_date]]</f>
        <v>693</v>
      </c>
      <c r="K2330" s="5">
        <f>(Sheet1[[#This Row],[policy_end_date]]-Sheet1[[#This Row],[policy_start_date]])/365</f>
        <v>1.8986301369863015</v>
      </c>
      <c r="L2330" s="2" t="str">
        <f>IF(Sheet1[[#This Row],[coverage_amount]]&lt;300000,"Low",IF(Sheet1[[#This Row],[coverage_amount]]&lt;700000,"Medium","High"))</f>
        <v>Medium</v>
      </c>
      <c r="M2330" s="2" t="str">
        <f>IF(Sheet1[[#This Row],[annual_premium]]&lt;15000,"Low",IF(Sheet1[[#This Row],[annual_premium]]&lt;35000,"Medium","High"))</f>
        <v>High</v>
      </c>
      <c r="N2330" s="2">
        <f>YEAR(Sheet1[[#This Row],[policy_start_date]])</f>
        <v>2023</v>
      </c>
      <c r="O2330" s="2" t="str">
        <f>TEXT(Sheet1[[#This Row],[policy_start_date]],"mmm")</f>
        <v>May</v>
      </c>
      <c r="P2330" s="2" t="str">
        <f>"Q"&amp;ROUNDUP(MONTH(Sheet1[[#This Row],[policy_start_date]])/3,0)</f>
        <v>Q2</v>
      </c>
      <c r="Q2330" s="2">
        <f ca="1">DATEDIF(Sheet1[[#This Row],[policy_start_date]],TODAY(),"D")</f>
        <v>1174</v>
      </c>
      <c r="R2330" s="2">
        <f>YEAR(Sheet1[[#This Row],[policy_end_date]])</f>
        <v>2025</v>
      </c>
      <c r="S2330" s="2" t="str">
        <f>TEXT(Sheet1[[#This Row],[policy_end_date]],"mmm")</f>
        <v>Apr</v>
      </c>
      <c r="T2330" s="2" t="str">
        <f>IF(Sheet1[[#This Row],[status]]="Active","Active","Inactive")</f>
        <v>Active</v>
      </c>
      <c r="U2330" s="6">
        <f>Sheet1[[#This Row],[coverage_amount]]/Sheet1[[#This Row],[annual_premium]]</f>
        <v>13.415798563933194</v>
      </c>
    </row>
    <row r="2331" spans="1:21" x14ac:dyDescent="0.3">
      <c r="A2331" s="2" t="s">
        <v>4118</v>
      </c>
      <c r="B2331" s="2" t="s">
        <v>956</v>
      </c>
      <c r="C2331" s="2" t="s">
        <v>39</v>
      </c>
      <c r="D2331" s="51">
        <v>798051.85</v>
      </c>
      <c r="E2331" s="51">
        <v>40572.07</v>
      </c>
      <c r="F2331" s="1">
        <v>44855</v>
      </c>
      <c r="G2331" s="1">
        <v>45644</v>
      </c>
      <c r="H2331" s="2" t="s">
        <v>73</v>
      </c>
      <c r="I2331" s="2" t="s">
        <v>18</v>
      </c>
      <c r="J2331">
        <f>Sheet1[[#This Row],[policy_end_date]]-Sheet1[[#This Row],[policy_start_date]]</f>
        <v>789</v>
      </c>
      <c r="K2331" s="5">
        <f>(Sheet1[[#This Row],[policy_end_date]]-Sheet1[[#This Row],[policy_start_date]])/365</f>
        <v>2.1616438356164385</v>
      </c>
      <c r="L2331" s="2" t="str">
        <f>IF(Sheet1[[#This Row],[coverage_amount]]&lt;300000,"Low",IF(Sheet1[[#This Row],[coverage_amount]]&lt;700000,"Medium","High"))</f>
        <v>High</v>
      </c>
      <c r="M2331" s="2" t="str">
        <f>IF(Sheet1[[#This Row],[annual_premium]]&lt;15000,"Low",IF(Sheet1[[#This Row],[annual_premium]]&lt;35000,"Medium","High"))</f>
        <v>High</v>
      </c>
      <c r="N2331" s="2">
        <f>YEAR(Sheet1[[#This Row],[policy_start_date]])</f>
        <v>2022</v>
      </c>
      <c r="O2331" s="2" t="str">
        <f>TEXT(Sheet1[[#This Row],[policy_start_date]],"mmm")</f>
        <v>Oct</v>
      </c>
      <c r="P2331" s="2" t="str">
        <f>"Q"&amp;ROUNDUP(MONTH(Sheet1[[#This Row],[policy_start_date]])/3,0)</f>
        <v>Q4</v>
      </c>
      <c r="Q2331" s="2">
        <f ca="1">DATEDIF(Sheet1[[#This Row],[policy_start_date]],TODAY(),"D")</f>
        <v>1377</v>
      </c>
      <c r="R2331" s="2">
        <f>YEAR(Sheet1[[#This Row],[policy_end_date]])</f>
        <v>2024</v>
      </c>
      <c r="S2331" s="2" t="str">
        <f>TEXT(Sheet1[[#This Row],[policy_end_date]],"mmm")</f>
        <v>Dec</v>
      </c>
      <c r="T2331" s="2" t="str">
        <f>IF(Sheet1[[#This Row],[status]]="Active","Active","Inactive")</f>
        <v>Inactive</v>
      </c>
      <c r="U2331" s="6">
        <f>Sheet1[[#This Row],[coverage_amount]]/Sheet1[[#This Row],[annual_premium]]</f>
        <v>19.66998109783405</v>
      </c>
    </row>
    <row r="2332" spans="1:21" x14ac:dyDescent="0.3">
      <c r="A2332" s="2" t="s">
        <v>4119</v>
      </c>
      <c r="B2332" s="2" t="s">
        <v>3785</v>
      </c>
      <c r="C2332" s="2" t="s">
        <v>16</v>
      </c>
      <c r="D2332" s="51">
        <v>906302.04</v>
      </c>
      <c r="E2332" s="51">
        <v>7265.62</v>
      </c>
      <c r="F2332" s="1">
        <v>45481</v>
      </c>
      <c r="G2332" s="1">
        <v>45765</v>
      </c>
      <c r="H2332" s="2" t="s">
        <v>683</v>
      </c>
      <c r="I2332" s="2" t="s">
        <v>13</v>
      </c>
      <c r="J2332">
        <f>Sheet1[[#This Row],[policy_end_date]]-Sheet1[[#This Row],[policy_start_date]]</f>
        <v>284</v>
      </c>
      <c r="K2332" s="5">
        <f>(Sheet1[[#This Row],[policy_end_date]]-Sheet1[[#This Row],[policy_start_date]])/365</f>
        <v>0.77808219178082194</v>
      </c>
      <c r="L2332" s="2" t="str">
        <f>IF(Sheet1[[#This Row],[coverage_amount]]&lt;300000,"Low",IF(Sheet1[[#This Row],[coverage_amount]]&lt;700000,"Medium","High"))</f>
        <v>High</v>
      </c>
      <c r="M2332" s="2" t="str">
        <f>IF(Sheet1[[#This Row],[annual_premium]]&lt;15000,"Low",IF(Sheet1[[#This Row],[annual_premium]]&lt;35000,"Medium","High"))</f>
        <v>Low</v>
      </c>
      <c r="N2332" s="2">
        <f>YEAR(Sheet1[[#This Row],[policy_start_date]])</f>
        <v>2024</v>
      </c>
      <c r="O2332" s="2" t="str">
        <f>TEXT(Sheet1[[#This Row],[policy_start_date]],"mmm")</f>
        <v>Jul</v>
      </c>
      <c r="P2332" s="2" t="str">
        <f>"Q"&amp;ROUNDUP(MONTH(Sheet1[[#This Row],[policy_start_date]])/3,0)</f>
        <v>Q3</v>
      </c>
      <c r="Q2332" s="2">
        <f ca="1">DATEDIF(Sheet1[[#This Row],[policy_start_date]],TODAY(),"D")</f>
        <v>751</v>
      </c>
      <c r="R2332" s="2">
        <f>YEAR(Sheet1[[#This Row],[policy_end_date]])</f>
        <v>2025</v>
      </c>
      <c r="S2332" s="2" t="str">
        <f>TEXT(Sheet1[[#This Row],[policy_end_date]],"mmm")</f>
        <v>Apr</v>
      </c>
      <c r="T2332" s="2" t="str">
        <f>IF(Sheet1[[#This Row],[status]]="Active","Active","Inactive")</f>
        <v>Active</v>
      </c>
      <c r="U2332" s="6">
        <f>Sheet1[[#This Row],[coverage_amount]]/Sheet1[[#This Row],[annual_premium]]</f>
        <v>124.73843113182357</v>
      </c>
    </row>
    <row r="2333" spans="1:21" x14ac:dyDescent="0.3">
      <c r="A2333" s="2" t="s">
        <v>4120</v>
      </c>
      <c r="B2333" s="2" t="s">
        <v>4121</v>
      </c>
      <c r="C2333" s="2" t="s">
        <v>27</v>
      </c>
      <c r="D2333" s="51">
        <v>121486.3</v>
      </c>
      <c r="E2333" s="51">
        <v>12406.15</v>
      </c>
      <c r="F2333" s="1">
        <v>45146</v>
      </c>
      <c r="G2333" s="1">
        <v>45182</v>
      </c>
      <c r="H2333" s="2" t="s">
        <v>17</v>
      </c>
      <c r="I2333" s="2" t="s">
        <v>18</v>
      </c>
      <c r="J2333">
        <f>Sheet1[[#This Row],[policy_end_date]]-Sheet1[[#This Row],[policy_start_date]]</f>
        <v>36</v>
      </c>
      <c r="K2333" s="5">
        <f>(Sheet1[[#This Row],[policy_end_date]]-Sheet1[[#This Row],[policy_start_date]])/365</f>
        <v>9.8630136986301367E-2</v>
      </c>
      <c r="L2333" s="2" t="str">
        <f>IF(Sheet1[[#This Row],[coverage_amount]]&lt;300000,"Low",IF(Sheet1[[#This Row],[coverage_amount]]&lt;700000,"Medium","High"))</f>
        <v>Low</v>
      </c>
      <c r="M2333" s="2" t="str">
        <f>IF(Sheet1[[#This Row],[annual_premium]]&lt;15000,"Low",IF(Sheet1[[#This Row],[annual_premium]]&lt;35000,"Medium","High"))</f>
        <v>Low</v>
      </c>
      <c r="N2333" s="2">
        <f>YEAR(Sheet1[[#This Row],[policy_start_date]])</f>
        <v>2023</v>
      </c>
      <c r="O2333" s="2" t="str">
        <f>TEXT(Sheet1[[#This Row],[policy_start_date]],"mmm")</f>
        <v>Aug</v>
      </c>
      <c r="P2333" s="2" t="str">
        <f>"Q"&amp;ROUNDUP(MONTH(Sheet1[[#This Row],[policy_start_date]])/3,0)</f>
        <v>Q3</v>
      </c>
      <c r="Q2333" s="2">
        <f ca="1">DATEDIF(Sheet1[[#This Row],[policy_start_date]],TODAY(),"D")</f>
        <v>1086</v>
      </c>
      <c r="R2333" s="2">
        <f>YEAR(Sheet1[[#This Row],[policy_end_date]])</f>
        <v>2023</v>
      </c>
      <c r="S2333" s="2" t="str">
        <f>TEXT(Sheet1[[#This Row],[policy_end_date]],"mmm")</f>
        <v>Sep</v>
      </c>
      <c r="T2333" s="2" t="str">
        <f>IF(Sheet1[[#This Row],[status]]="Active","Active","Inactive")</f>
        <v>Inactive</v>
      </c>
      <c r="U2333" s="6">
        <f>Sheet1[[#This Row],[coverage_amount]]/Sheet1[[#This Row],[annual_premium]]</f>
        <v>9.7924255308858914</v>
      </c>
    </row>
    <row r="2334" spans="1:21" x14ac:dyDescent="0.3">
      <c r="A2334" s="2" t="s">
        <v>4122</v>
      </c>
      <c r="B2334" s="2" t="s">
        <v>2488</v>
      </c>
      <c r="C2334" s="2" t="s">
        <v>35</v>
      </c>
      <c r="D2334" s="51">
        <v>865222.78</v>
      </c>
      <c r="E2334" s="51">
        <v>31726.27</v>
      </c>
      <c r="F2334" s="1">
        <v>44578</v>
      </c>
      <c r="G2334" s="1">
        <v>45001</v>
      </c>
      <c r="H2334" s="2" t="s">
        <v>332</v>
      </c>
      <c r="I2334" s="2" t="s">
        <v>29</v>
      </c>
      <c r="J2334">
        <f>Sheet1[[#This Row],[policy_end_date]]-Sheet1[[#This Row],[policy_start_date]]</f>
        <v>423</v>
      </c>
      <c r="K2334" s="5">
        <f>(Sheet1[[#This Row],[policy_end_date]]-Sheet1[[#This Row],[policy_start_date]])/365</f>
        <v>1.1589041095890411</v>
      </c>
      <c r="L2334" s="2" t="str">
        <f>IF(Sheet1[[#This Row],[coverage_amount]]&lt;300000,"Low",IF(Sheet1[[#This Row],[coverage_amount]]&lt;700000,"Medium","High"))</f>
        <v>High</v>
      </c>
      <c r="M2334" s="2" t="str">
        <f>IF(Sheet1[[#This Row],[annual_premium]]&lt;15000,"Low",IF(Sheet1[[#This Row],[annual_premium]]&lt;35000,"Medium","High"))</f>
        <v>Medium</v>
      </c>
      <c r="N2334" s="2">
        <f>YEAR(Sheet1[[#This Row],[policy_start_date]])</f>
        <v>2022</v>
      </c>
      <c r="O2334" s="2" t="str">
        <f>TEXT(Sheet1[[#This Row],[policy_start_date]],"mmm")</f>
        <v>Jan</v>
      </c>
      <c r="P2334" s="2" t="str">
        <f>"Q"&amp;ROUNDUP(MONTH(Sheet1[[#This Row],[policy_start_date]])/3,0)</f>
        <v>Q1</v>
      </c>
      <c r="Q2334" s="2">
        <f ca="1">DATEDIF(Sheet1[[#This Row],[policy_start_date]],TODAY(),"D")</f>
        <v>1654</v>
      </c>
      <c r="R2334" s="2">
        <f>YEAR(Sheet1[[#This Row],[policy_end_date]])</f>
        <v>2023</v>
      </c>
      <c r="S2334" s="2" t="str">
        <f>TEXT(Sheet1[[#This Row],[policy_end_date]],"mmm")</f>
        <v>Mar</v>
      </c>
      <c r="T2334" s="2" t="str">
        <f>IF(Sheet1[[#This Row],[status]]="Active","Active","Inactive")</f>
        <v>Inactive</v>
      </c>
      <c r="U2334" s="6">
        <f>Sheet1[[#This Row],[coverage_amount]]/Sheet1[[#This Row],[annual_premium]]</f>
        <v>27.271493938619322</v>
      </c>
    </row>
    <row r="2335" spans="1:21" x14ac:dyDescent="0.3">
      <c r="A2335" s="2" t="s">
        <v>4123</v>
      </c>
      <c r="B2335" s="2" t="s">
        <v>3408</v>
      </c>
      <c r="C2335" s="2" t="s">
        <v>16</v>
      </c>
      <c r="D2335" s="51">
        <v>148505.32</v>
      </c>
      <c r="E2335" s="51">
        <v>4192.3999999999996</v>
      </c>
      <c r="F2335" s="1">
        <v>44725</v>
      </c>
      <c r="G2335" s="1">
        <v>45090</v>
      </c>
      <c r="H2335" s="2" t="s">
        <v>516</v>
      </c>
      <c r="I2335" s="2" t="s">
        <v>18</v>
      </c>
      <c r="J2335">
        <f>Sheet1[[#This Row],[policy_end_date]]-Sheet1[[#This Row],[policy_start_date]]</f>
        <v>365</v>
      </c>
      <c r="K2335" s="5">
        <f>(Sheet1[[#This Row],[policy_end_date]]-Sheet1[[#This Row],[policy_start_date]])/365</f>
        <v>1</v>
      </c>
      <c r="L2335" s="2" t="str">
        <f>IF(Sheet1[[#This Row],[coverage_amount]]&lt;300000,"Low",IF(Sheet1[[#This Row],[coverage_amount]]&lt;700000,"Medium","High"))</f>
        <v>Low</v>
      </c>
      <c r="M2335" s="2" t="str">
        <f>IF(Sheet1[[#This Row],[annual_premium]]&lt;15000,"Low",IF(Sheet1[[#This Row],[annual_premium]]&lt;35000,"Medium","High"))</f>
        <v>Low</v>
      </c>
      <c r="N2335" s="2">
        <f>YEAR(Sheet1[[#This Row],[policy_start_date]])</f>
        <v>2022</v>
      </c>
      <c r="O2335" s="2" t="str">
        <f>TEXT(Sheet1[[#This Row],[policy_start_date]],"mmm")</f>
        <v>Jun</v>
      </c>
      <c r="P2335" s="2" t="str">
        <f>"Q"&amp;ROUNDUP(MONTH(Sheet1[[#This Row],[policy_start_date]])/3,0)</f>
        <v>Q2</v>
      </c>
      <c r="Q2335" s="2">
        <f ca="1">DATEDIF(Sheet1[[#This Row],[policy_start_date]],TODAY(),"D")</f>
        <v>1507</v>
      </c>
      <c r="R2335" s="2">
        <f>YEAR(Sheet1[[#This Row],[policy_end_date]])</f>
        <v>2023</v>
      </c>
      <c r="S2335" s="2" t="str">
        <f>TEXT(Sheet1[[#This Row],[policy_end_date]],"mmm")</f>
        <v>Jun</v>
      </c>
      <c r="T2335" s="2" t="str">
        <f>IF(Sheet1[[#This Row],[status]]="Active","Active","Inactive")</f>
        <v>Inactive</v>
      </c>
      <c r="U2335" s="6">
        <f>Sheet1[[#This Row],[coverage_amount]]/Sheet1[[#This Row],[annual_premium]]</f>
        <v>35.422507394332605</v>
      </c>
    </row>
    <row r="2336" spans="1:21" x14ac:dyDescent="0.3">
      <c r="A2336" s="2" t="s">
        <v>4124</v>
      </c>
      <c r="B2336" s="2" t="s">
        <v>1199</v>
      </c>
      <c r="C2336" s="2" t="s">
        <v>16</v>
      </c>
      <c r="D2336" s="51">
        <v>151792.98000000001</v>
      </c>
      <c r="E2336" s="51">
        <v>43015.25</v>
      </c>
      <c r="F2336" s="1">
        <v>44883</v>
      </c>
      <c r="G2336" s="1">
        <v>45454</v>
      </c>
      <c r="H2336" s="2" t="s">
        <v>301</v>
      </c>
      <c r="I2336" s="2" t="s">
        <v>18</v>
      </c>
      <c r="J2336">
        <f>Sheet1[[#This Row],[policy_end_date]]-Sheet1[[#This Row],[policy_start_date]]</f>
        <v>571</v>
      </c>
      <c r="K2336" s="5">
        <f>(Sheet1[[#This Row],[policy_end_date]]-Sheet1[[#This Row],[policy_start_date]])/365</f>
        <v>1.5643835616438355</v>
      </c>
      <c r="L2336" s="2" t="str">
        <f>IF(Sheet1[[#This Row],[coverage_amount]]&lt;300000,"Low",IF(Sheet1[[#This Row],[coverage_amount]]&lt;700000,"Medium","High"))</f>
        <v>Low</v>
      </c>
      <c r="M2336" s="2" t="str">
        <f>IF(Sheet1[[#This Row],[annual_premium]]&lt;15000,"Low",IF(Sheet1[[#This Row],[annual_premium]]&lt;35000,"Medium","High"))</f>
        <v>High</v>
      </c>
      <c r="N2336" s="2">
        <f>YEAR(Sheet1[[#This Row],[policy_start_date]])</f>
        <v>2022</v>
      </c>
      <c r="O2336" s="2" t="str">
        <f>TEXT(Sheet1[[#This Row],[policy_start_date]],"mmm")</f>
        <v>Nov</v>
      </c>
      <c r="P2336" s="2" t="str">
        <f>"Q"&amp;ROUNDUP(MONTH(Sheet1[[#This Row],[policy_start_date]])/3,0)</f>
        <v>Q4</v>
      </c>
      <c r="Q2336" s="2">
        <f ca="1">DATEDIF(Sheet1[[#This Row],[policy_start_date]],TODAY(),"D")</f>
        <v>1349</v>
      </c>
      <c r="R2336" s="2">
        <f>YEAR(Sheet1[[#This Row],[policy_end_date]])</f>
        <v>2024</v>
      </c>
      <c r="S2336" s="2" t="str">
        <f>TEXT(Sheet1[[#This Row],[policy_end_date]],"mmm")</f>
        <v>Jun</v>
      </c>
      <c r="T2336" s="2" t="str">
        <f>IF(Sheet1[[#This Row],[status]]="Active","Active","Inactive")</f>
        <v>Inactive</v>
      </c>
      <c r="U2336" s="6">
        <f>Sheet1[[#This Row],[coverage_amount]]/Sheet1[[#This Row],[annual_premium]]</f>
        <v>3.5288178029884754</v>
      </c>
    </row>
    <row r="2337" spans="1:21" x14ac:dyDescent="0.3">
      <c r="A2337" s="2" t="s">
        <v>4125</v>
      </c>
      <c r="B2337" s="2" t="s">
        <v>3908</v>
      </c>
      <c r="C2337" s="2" t="s">
        <v>11</v>
      </c>
      <c r="D2337" s="51">
        <v>459429.72</v>
      </c>
      <c r="E2337" s="51">
        <v>40809.14</v>
      </c>
      <c r="F2337" s="1">
        <v>44362</v>
      </c>
      <c r="G2337" s="1">
        <v>45197</v>
      </c>
      <c r="H2337" s="2" t="s">
        <v>1213</v>
      </c>
      <c r="I2337" s="2" t="s">
        <v>29</v>
      </c>
      <c r="J2337">
        <f>Sheet1[[#This Row],[policy_end_date]]-Sheet1[[#This Row],[policy_start_date]]</f>
        <v>835</v>
      </c>
      <c r="K2337" s="5">
        <f>(Sheet1[[#This Row],[policy_end_date]]-Sheet1[[#This Row],[policy_start_date]])/365</f>
        <v>2.2876712328767121</v>
      </c>
      <c r="L2337" s="2" t="str">
        <f>IF(Sheet1[[#This Row],[coverage_amount]]&lt;300000,"Low",IF(Sheet1[[#This Row],[coverage_amount]]&lt;700000,"Medium","High"))</f>
        <v>Medium</v>
      </c>
      <c r="M2337" s="2" t="str">
        <f>IF(Sheet1[[#This Row],[annual_premium]]&lt;15000,"Low",IF(Sheet1[[#This Row],[annual_premium]]&lt;35000,"Medium","High"))</f>
        <v>High</v>
      </c>
      <c r="N2337" s="2">
        <f>YEAR(Sheet1[[#This Row],[policy_start_date]])</f>
        <v>2021</v>
      </c>
      <c r="O2337" s="2" t="str">
        <f>TEXT(Sheet1[[#This Row],[policy_start_date]],"mmm")</f>
        <v>Jun</v>
      </c>
      <c r="P2337" s="2" t="str">
        <f>"Q"&amp;ROUNDUP(MONTH(Sheet1[[#This Row],[policy_start_date]])/3,0)</f>
        <v>Q2</v>
      </c>
      <c r="Q2337" s="2">
        <f ca="1">DATEDIF(Sheet1[[#This Row],[policy_start_date]],TODAY(),"D")</f>
        <v>1870</v>
      </c>
      <c r="R2337" s="2">
        <f>YEAR(Sheet1[[#This Row],[policy_end_date]])</f>
        <v>2023</v>
      </c>
      <c r="S2337" s="2" t="str">
        <f>TEXT(Sheet1[[#This Row],[policy_end_date]],"mmm")</f>
        <v>Sep</v>
      </c>
      <c r="T2337" s="2" t="str">
        <f>IF(Sheet1[[#This Row],[status]]="Active","Active","Inactive")</f>
        <v>Inactive</v>
      </c>
      <c r="U2337" s="6">
        <f>Sheet1[[#This Row],[coverage_amount]]/Sheet1[[#This Row],[annual_premium]]</f>
        <v>11.25801033788019</v>
      </c>
    </row>
    <row r="2338" spans="1:21" x14ac:dyDescent="0.3">
      <c r="A2338" s="2" t="s">
        <v>4126</v>
      </c>
      <c r="B2338" s="2" t="s">
        <v>4127</v>
      </c>
      <c r="C2338" s="2" t="s">
        <v>11</v>
      </c>
      <c r="D2338" s="51">
        <v>815531.69</v>
      </c>
      <c r="E2338" s="51">
        <v>49246.74</v>
      </c>
      <c r="F2338" s="1">
        <v>45333</v>
      </c>
      <c r="G2338" s="1">
        <v>45746</v>
      </c>
      <c r="H2338" s="2" t="s">
        <v>111</v>
      </c>
      <c r="I2338" s="2" t="s">
        <v>13</v>
      </c>
      <c r="J2338">
        <f>Sheet1[[#This Row],[policy_end_date]]-Sheet1[[#This Row],[policy_start_date]]</f>
        <v>413</v>
      </c>
      <c r="K2338" s="5">
        <f>(Sheet1[[#This Row],[policy_end_date]]-Sheet1[[#This Row],[policy_start_date]])/365</f>
        <v>1.1315068493150684</v>
      </c>
      <c r="L2338" s="2" t="str">
        <f>IF(Sheet1[[#This Row],[coverage_amount]]&lt;300000,"Low",IF(Sheet1[[#This Row],[coverage_amount]]&lt;700000,"Medium","High"))</f>
        <v>High</v>
      </c>
      <c r="M2338" s="2" t="str">
        <f>IF(Sheet1[[#This Row],[annual_premium]]&lt;15000,"Low",IF(Sheet1[[#This Row],[annual_premium]]&lt;35000,"Medium","High"))</f>
        <v>High</v>
      </c>
      <c r="N2338" s="2">
        <f>YEAR(Sheet1[[#This Row],[policy_start_date]])</f>
        <v>2024</v>
      </c>
      <c r="O2338" s="2" t="str">
        <f>TEXT(Sheet1[[#This Row],[policy_start_date]],"mmm")</f>
        <v>Feb</v>
      </c>
      <c r="P2338" s="2" t="str">
        <f>"Q"&amp;ROUNDUP(MONTH(Sheet1[[#This Row],[policy_start_date]])/3,0)</f>
        <v>Q1</v>
      </c>
      <c r="Q2338" s="2">
        <f ca="1">DATEDIF(Sheet1[[#This Row],[policy_start_date]],TODAY(),"D")</f>
        <v>899</v>
      </c>
      <c r="R2338" s="2">
        <f>YEAR(Sheet1[[#This Row],[policy_end_date]])</f>
        <v>2025</v>
      </c>
      <c r="S2338" s="2" t="str">
        <f>TEXT(Sheet1[[#This Row],[policy_end_date]],"mmm")</f>
        <v>Mar</v>
      </c>
      <c r="T2338" s="2" t="str">
        <f>IF(Sheet1[[#This Row],[status]]="Active","Active","Inactive")</f>
        <v>Active</v>
      </c>
      <c r="U2338" s="6">
        <f>Sheet1[[#This Row],[coverage_amount]]/Sheet1[[#This Row],[annual_premium]]</f>
        <v>16.56011524823775</v>
      </c>
    </row>
    <row r="2339" spans="1:21" x14ac:dyDescent="0.3">
      <c r="A2339" s="2" t="s">
        <v>4128</v>
      </c>
      <c r="B2339" s="2" t="s">
        <v>563</v>
      </c>
      <c r="C2339" s="2" t="s">
        <v>27</v>
      </c>
      <c r="D2339" s="51">
        <v>213037.32</v>
      </c>
      <c r="E2339" s="51">
        <v>38754.92</v>
      </c>
      <c r="F2339" s="1">
        <v>44937</v>
      </c>
      <c r="G2339" s="1">
        <v>45832</v>
      </c>
      <c r="H2339" s="2" t="s">
        <v>228</v>
      </c>
      <c r="I2339" s="2" t="s">
        <v>13</v>
      </c>
      <c r="J2339">
        <f>Sheet1[[#This Row],[policy_end_date]]-Sheet1[[#This Row],[policy_start_date]]</f>
        <v>895</v>
      </c>
      <c r="K2339" s="5">
        <f>(Sheet1[[#This Row],[policy_end_date]]-Sheet1[[#This Row],[policy_start_date]])/365</f>
        <v>2.452054794520548</v>
      </c>
      <c r="L2339" s="2" t="str">
        <f>IF(Sheet1[[#This Row],[coverage_amount]]&lt;300000,"Low",IF(Sheet1[[#This Row],[coverage_amount]]&lt;700000,"Medium","High"))</f>
        <v>Low</v>
      </c>
      <c r="M2339" s="2" t="str">
        <f>IF(Sheet1[[#This Row],[annual_premium]]&lt;15000,"Low",IF(Sheet1[[#This Row],[annual_premium]]&lt;35000,"Medium","High"))</f>
        <v>High</v>
      </c>
      <c r="N2339" s="2">
        <f>YEAR(Sheet1[[#This Row],[policy_start_date]])</f>
        <v>2023</v>
      </c>
      <c r="O2339" s="2" t="str">
        <f>TEXT(Sheet1[[#This Row],[policy_start_date]],"mmm")</f>
        <v>Jan</v>
      </c>
      <c r="P2339" s="2" t="str">
        <f>"Q"&amp;ROUNDUP(MONTH(Sheet1[[#This Row],[policy_start_date]])/3,0)</f>
        <v>Q1</v>
      </c>
      <c r="Q2339" s="2">
        <f ca="1">DATEDIF(Sheet1[[#This Row],[policy_start_date]],TODAY(),"D")</f>
        <v>1295</v>
      </c>
      <c r="R2339" s="2">
        <f>YEAR(Sheet1[[#This Row],[policy_end_date]])</f>
        <v>2025</v>
      </c>
      <c r="S2339" s="2" t="str">
        <f>TEXT(Sheet1[[#This Row],[policy_end_date]],"mmm")</f>
        <v>Jun</v>
      </c>
      <c r="T2339" s="2" t="str">
        <f>IF(Sheet1[[#This Row],[status]]="Active","Active","Inactive")</f>
        <v>Active</v>
      </c>
      <c r="U2339" s="6">
        <f>Sheet1[[#This Row],[coverage_amount]]/Sheet1[[#This Row],[annual_premium]]</f>
        <v>5.4970393436497877</v>
      </c>
    </row>
    <row r="2340" spans="1:21" x14ac:dyDescent="0.3">
      <c r="A2340" s="2" t="s">
        <v>4129</v>
      </c>
      <c r="B2340" s="2" t="s">
        <v>4130</v>
      </c>
      <c r="C2340" s="2" t="s">
        <v>27</v>
      </c>
      <c r="D2340" s="51">
        <v>457074.41</v>
      </c>
      <c r="E2340" s="51">
        <v>30337.46</v>
      </c>
      <c r="F2340" s="1">
        <v>45308</v>
      </c>
      <c r="G2340" s="1">
        <v>45679</v>
      </c>
      <c r="H2340" s="2" t="s">
        <v>2304</v>
      </c>
      <c r="I2340" s="2" t="s">
        <v>13</v>
      </c>
      <c r="J2340">
        <f>Sheet1[[#This Row],[policy_end_date]]-Sheet1[[#This Row],[policy_start_date]]</f>
        <v>371</v>
      </c>
      <c r="K2340" s="5">
        <f>(Sheet1[[#This Row],[policy_end_date]]-Sheet1[[#This Row],[policy_start_date]])/365</f>
        <v>1.0164383561643835</v>
      </c>
      <c r="L2340" s="2" t="str">
        <f>IF(Sheet1[[#This Row],[coverage_amount]]&lt;300000,"Low",IF(Sheet1[[#This Row],[coverage_amount]]&lt;700000,"Medium","High"))</f>
        <v>Medium</v>
      </c>
      <c r="M2340" s="2" t="str">
        <f>IF(Sheet1[[#This Row],[annual_premium]]&lt;15000,"Low",IF(Sheet1[[#This Row],[annual_premium]]&lt;35000,"Medium","High"))</f>
        <v>Medium</v>
      </c>
      <c r="N2340" s="2">
        <f>YEAR(Sheet1[[#This Row],[policy_start_date]])</f>
        <v>2024</v>
      </c>
      <c r="O2340" s="2" t="str">
        <f>TEXT(Sheet1[[#This Row],[policy_start_date]],"mmm")</f>
        <v>Jan</v>
      </c>
      <c r="P2340" s="2" t="str">
        <f>"Q"&amp;ROUNDUP(MONTH(Sheet1[[#This Row],[policy_start_date]])/3,0)</f>
        <v>Q1</v>
      </c>
      <c r="Q2340" s="2">
        <f ca="1">DATEDIF(Sheet1[[#This Row],[policy_start_date]],TODAY(),"D")</f>
        <v>924</v>
      </c>
      <c r="R2340" s="2">
        <f>YEAR(Sheet1[[#This Row],[policy_end_date]])</f>
        <v>2025</v>
      </c>
      <c r="S2340" s="2" t="str">
        <f>TEXT(Sheet1[[#This Row],[policy_end_date]],"mmm")</f>
        <v>Jan</v>
      </c>
      <c r="T2340" s="2" t="str">
        <f>IF(Sheet1[[#This Row],[status]]="Active","Active","Inactive")</f>
        <v>Active</v>
      </c>
      <c r="U2340" s="6">
        <f>Sheet1[[#This Row],[coverage_amount]]/Sheet1[[#This Row],[annual_premium]]</f>
        <v>15.066337458706167</v>
      </c>
    </row>
    <row r="2341" spans="1:21" x14ac:dyDescent="0.3">
      <c r="A2341" s="2" t="s">
        <v>4131</v>
      </c>
      <c r="B2341" s="2" t="s">
        <v>878</v>
      </c>
      <c r="C2341" s="2" t="s">
        <v>16</v>
      </c>
      <c r="D2341" s="51">
        <v>493280.72</v>
      </c>
      <c r="E2341" s="51">
        <v>43713.19</v>
      </c>
      <c r="F2341" s="1">
        <v>44650</v>
      </c>
      <c r="G2341" s="1">
        <v>45285</v>
      </c>
      <c r="H2341" s="2" t="s">
        <v>830</v>
      </c>
      <c r="I2341" s="2" t="s">
        <v>29</v>
      </c>
      <c r="J2341">
        <f>Sheet1[[#This Row],[policy_end_date]]-Sheet1[[#This Row],[policy_start_date]]</f>
        <v>635</v>
      </c>
      <c r="K2341" s="5">
        <f>(Sheet1[[#This Row],[policy_end_date]]-Sheet1[[#This Row],[policy_start_date]])/365</f>
        <v>1.7397260273972603</v>
      </c>
      <c r="L2341" s="2" t="str">
        <f>IF(Sheet1[[#This Row],[coverage_amount]]&lt;300000,"Low",IF(Sheet1[[#This Row],[coverage_amount]]&lt;700000,"Medium","High"))</f>
        <v>Medium</v>
      </c>
      <c r="M2341" s="2" t="str">
        <f>IF(Sheet1[[#This Row],[annual_premium]]&lt;15000,"Low",IF(Sheet1[[#This Row],[annual_premium]]&lt;35000,"Medium","High"))</f>
        <v>High</v>
      </c>
      <c r="N2341" s="2">
        <f>YEAR(Sheet1[[#This Row],[policy_start_date]])</f>
        <v>2022</v>
      </c>
      <c r="O2341" s="2" t="str">
        <f>TEXT(Sheet1[[#This Row],[policy_start_date]],"mmm")</f>
        <v>Mar</v>
      </c>
      <c r="P2341" s="2" t="str">
        <f>"Q"&amp;ROUNDUP(MONTH(Sheet1[[#This Row],[policy_start_date]])/3,0)</f>
        <v>Q1</v>
      </c>
      <c r="Q2341" s="2">
        <f ca="1">DATEDIF(Sheet1[[#This Row],[policy_start_date]],TODAY(),"D")</f>
        <v>1582</v>
      </c>
      <c r="R2341" s="2">
        <f>YEAR(Sheet1[[#This Row],[policy_end_date]])</f>
        <v>2023</v>
      </c>
      <c r="S2341" s="2" t="str">
        <f>TEXT(Sheet1[[#This Row],[policy_end_date]],"mmm")</f>
        <v>Dec</v>
      </c>
      <c r="T2341" s="2" t="str">
        <f>IF(Sheet1[[#This Row],[status]]="Active","Active","Inactive")</f>
        <v>Inactive</v>
      </c>
      <c r="U2341" s="6">
        <f>Sheet1[[#This Row],[coverage_amount]]/Sheet1[[#This Row],[annual_premium]]</f>
        <v>11.284482326730215</v>
      </c>
    </row>
    <row r="2342" spans="1:21" x14ac:dyDescent="0.3">
      <c r="A2342" s="2" t="s">
        <v>4132</v>
      </c>
      <c r="B2342" s="2" t="s">
        <v>4133</v>
      </c>
      <c r="C2342" s="2" t="s">
        <v>35</v>
      </c>
      <c r="D2342" s="51">
        <v>107536.68</v>
      </c>
      <c r="E2342" s="51">
        <v>49481.18</v>
      </c>
      <c r="F2342" s="1">
        <v>45433</v>
      </c>
      <c r="G2342" s="1">
        <v>45813</v>
      </c>
      <c r="H2342" s="2" t="s">
        <v>269</v>
      </c>
      <c r="I2342" s="2" t="s">
        <v>13</v>
      </c>
      <c r="J2342">
        <f>Sheet1[[#This Row],[policy_end_date]]-Sheet1[[#This Row],[policy_start_date]]</f>
        <v>380</v>
      </c>
      <c r="K2342" s="5">
        <f>(Sheet1[[#This Row],[policy_end_date]]-Sheet1[[#This Row],[policy_start_date]])/365</f>
        <v>1.0410958904109588</v>
      </c>
      <c r="L2342" s="2" t="str">
        <f>IF(Sheet1[[#This Row],[coverage_amount]]&lt;300000,"Low",IF(Sheet1[[#This Row],[coverage_amount]]&lt;700000,"Medium","High"))</f>
        <v>Low</v>
      </c>
      <c r="M2342" s="2" t="str">
        <f>IF(Sheet1[[#This Row],[annual_premium]]&lt;15000,"Low",IF(Sheet1[[#This Row],[annual_premium]]&lt;35000,"Medium","High"))</f>
        <v>High</v>
      </c>
      <c r="N2342" s="2">
        <f>YEAR(Sheet1[[#This Row],[policy_start_date]])</f>
        <v>2024</v>
      </c>
      <c r="O2342" s="2" t="str">
        <f>TEXT(Sheet1[[#This Row],[policy_start_date]],"mmm")</f>
        <v>May</v>
      </c>
      <c r="P2342" s="2" t="str">
        <f>"Q"&amp;ROUNDUP(MONTH(Sheet1[[#This Row],[policy_start_date]])/3,0)</f>
        <v>Q2</v>
      </c>
      <c r="Q2342" s="2">
        <f ca="1">DATEDIF(Sheet1[[#This Row],[policy_start_date]],TODAY(),"D")</f>
        <v>799</v>
      </c>
      <c r="R2342" s="2">
        <f>YEAR(Sheet1[[#This Row],[policy_end_date]])</f>
        <v>2025</v>
      </c>
      <c r="S2342" s="2" t="str">
        <f>TEXT(Sheet1[[#This Row],[policy_end_date]],"mmm")</f>
        <v>Jun</v>
      </c>
      <c r="T2342" s="2" t="str">
        <f>IF(Sheet1[[#This Row],[status]]="Active","Active","Inactive")</f>
        <v>Active</v>
      </c>
      <c r="U2342" s="6">
        <f>Sheet1[[#This Row],[coverage_amount]]/Sheet1[[#This Row],[annual_premium]]</f>
        <v>2.1732844689637552</v>
      </c>
    </row>
    <row r="2343" spans="1:21" x14ac:dyDescent="0.3">
      <c r="A2343" s="2" t="s">
        <v>4134</v>
      </c>
      <c r="B2343" s="2" t="s">
        <v>937</v>
      </c>
      <c r="C2343" s="2" t="s">
        <v>27</v>
      </c>
      <c r="D2343" s="51">
        <v>523601.4</v>
      </c>
      <c r="E2343" s="51">
        <v>13332.61</v>
      </c>
      <c r="F2343" s="1">
        <v>45473</v>
      </c>
      <c r="G2343" s="1">
        <v>45686</v>
      </c>
      <c r="H2343" s="2" t="s">
        <v>438</v>
      </c>
      <c r="I2343" s="2" t="s">
        <v>13</v>
      </c>
      <c r="J2343">
        <f>Sheet1[[#This Row],[policy_end_date]]-Sheet1[[#This Row],[policy_start_date]]</f>
        <v>213</v>
      </c>
      <c r="K2343" s="5">
        <f>(Sheet1[[#This Row],[policy_end_date]]-Sheet1[[#This Row],[policy_start_date]])/365</f>
        <v>0.58356164383561648</v>
      </c>
      <c r="L2343" s="2" t="str">
        <f>IF(Sheet1[[#This Row],[coverage_amount]]&lt;300000,"Low",IF(Sheet1[[#This Row],[coverage_amount]]&lt;700000,"Medium","High"))</f>
        <v>Medium</v>
      </c>
      <c r="M2343" s="2" t="str">
        <f>IF(Sheet1[[#This Row],[annual_premium]]&lt;15000,"Low",IF(Sheet1[[#This Row],[annual_premium]]&lt;35000,"Medium","High"))</f>
        <v>Low</v>
      </c>
      <c r="N2343" s="2">
        <f>YEAR(Sheet1[[#This Row],[policy_start_date]])</f>
        <v>2024</v>
      </c>
      <c r="O2343" s="2" t="str">
        <f>TEXT(Sheet1[[#This Row],[policy_start_date]],"mmm")</f>
        <v>Jun</v>
      </c>
      <c r="P2343" s="2" t="str">
        <f>"Q"&amp;ROUNDUP(MONTH(Sheet1[[#This Row],[policy_start_date]])/3,0)</f>
        <v>Q2</v>
      </c>
      <c r="Q2343" s="2">
        <f ca="1">DATEDIF(Sheet1[[#This Row],[policy_start_date]],TODAY(),"D")</f>
        <v>759</v>
      </c>
      <c r="R2343" s="2">
        <f>YEAR(Sheet1[[#This Row],[policy_end_date]])</f>
        <v>2025</v>
      </c>
      <c r="S2343" s="2" t="str">
        <f>TEXT(Sheet1[[#This Row],[policy_end_date]],"mmm")</f>
        <v>Jan</v>
      </c>
      <c r="T2343" s="2" t="str">
        <f>IF(Sheet1[[#This Row],[status]]="Active","Active","Inactive")</f>
        <v>Active</v>
      </c>
      <c r="U2343" s="6">
        <f>Sheet1[[#This Row],[coverage_amount]]/Sheet1[[#This Row],[annual_premium]]</f>
        <v>39.272235518776895</v>
      </c>
    </row>
    <row r="2344" spans="1:21" x14ac:dyDescent="0.3">
      <c r="A2344" s="2" t="s">
        <v>4135</v>
      </c>
      <c r="B2344" s="2" t="s">
        <v>4136</v>
      </c>
      <c r="C2344" s="2" t="s">
        <v>16</v>
      </c>
      <c r="D2344" s="51">
        <v>568396.72</v>
      </c>
      <c r="E2344" s="51">
        <v>6975.67</v>
      </c>
      <c r="F2344" s="1">
        <v>44981</v>
      </c>
      <c r="G2344" s="1">
        <v>45002</v>
      </c>
      <c r="H2344" s="2" t="s">
        <v>380</v>
      </c>
      <c r="I2344" s="2" t="s">
        <v>13</v>
      </c>
      <c r="J2344">
        <f>Sheet1[[#This Row],[policy_end_date]]-Sheet1[[#This Row],[policy_start_date]]</f>
        <v>21</v>
      </c>
      <c r="K2344" s="5">
        <f>(Sheet1[[#This Row],[policy_end_date]]-Sheet1[[#This Row],[policy_start_date]])/365</f>
        <v>5.7534246575342465E-2</v>
      </c>
      <c r="L2344" s="2" t="str">
        <f>IF(Sheet1[[#This Row],[coverage_amount]]&lt;300000,"Low",IF(Sheet1[[#This Row],[coverage_amount]]&lt;700000,"Medium","High"))</f>
        <v>Medium</v>
      </c>
      <c r="M2344" s="2" t="str">
        <f>IF(Sheet1[[#This Row],[annual_premium]]&lt;15000,"Low",IF(Sheet1[[#This Row],[annual_premium]]&lt;35000,"Medium","High"))</f>
        <v>Low</v>
      </c>
      <c r="N2344" s="2">
        <f>YEAR(Sheet1[[#This Row],[policy_start_date]])</f>
        <v>2023</v>
      </c>
      <c r="O2344" s="2" t="str">
        <f>TEXT(Sheet1[[#This Row],[policy_start_date]],"mmm")</f>
        <v>Feb</v>
      </c>
      <c r="P2344" s="2" t="str">
        <f>"Q"&amp;ROUNDUP(MONTH(Sheet1[[#This Row],[policy_start_date]])/3,0)</f>
        <v>Q1</v>
      </c>
      <c r="Q2344" s="2">
        <f ca="1">DATEDIF(Sheet1[[#This Row],[policy_start_date]],TODAY(),"D")</f>
        <v>1251</v>
      </c>
      <c r="R2344" s="2">
        <f>YEAR(Sheet1[[#This Row],[policy_end_date]])</f>
        <v>2023</v>
      </c>
      <c r="S2344" s="2" t="str">
        <f>TEXT(Sheet1[[#This Row],[policy_end_date]],"mmm")</f>
        <v>Mar</v>
      </c>
      <c r="T2344" s="2" t="str">
        <f>IF(Sheet1[[#This Row],[status]]="Active","Active","Inactive")</f>
        <v>Active</v>
      </c>
      <c r="U2344" s="6">
        <f>Sheet1[[#This Row],[coverage_amount]]/Sheet1[[#This Row],[annual_premium]]</f>
        <v>81.482742159534496</v>
      </c>
    </row>
    <row r="2345" spans="1:21" x14ac:dyDescent="0.3">
      <c r="A2345" s="2" t="s">
        <v>4137</v>
      </c>
      <c r="B2345" s="2" t="s">
        <v>4138</v>
      </c>
      <c r="C2345" s="2" t="s">
        <v>16</v>
      </c>
      <c r="D2345" s="51">
        <v>712748.09</v>
      </c>
      <c r="E2345" s="51">
        <v>36301.69</v>
      </c>
      <c r="F2345" s="1">
        <v>44165</v>
      </c>
      <c r="G2345" s="1">
        <v>44791</v>
      </c>
      <c r="H2345" s="2" t="s">
        <v>365</v>
      </c>
      <c r="I2345" s="2" t="s">
        <v>18</v>
      </c>
      <c r="J2345">
        <f>Sheet1[[#This Row],[policy_end_date]]-Sheet1[[#This Row],[policy_start_date]]</f>
        <v>626</v>
      </c>
      <c r="K2345" s="5">
        <f>(Sheet1[[#This Row],[policy_end_date]]-Sheet1[[#This Row],[policy_start_date]])/365</f>
        <v>1.715068493150685</v>
      </c>
      <c r="L2345" s="2" t="str">
        <f>IF(Sheet1[[#This Row],[coverage_amount]]&lt;300000,"Low",IF(Sheet1[[#This Row],[coverage_amount]]&lt;700000,"Medium","High"))</f>
        <v>High</v>
      </c>
      <c r="M2345" s="2" t="str">
        <f>IF(Sheet1[[#This Row],[annual_premium]]&lt;15000,"Low",IF(Sheet1[[#This Row],[annual_premium]]&lt;35000,"Medium","High"))</f>
        <v>High</v>
      </c>
      <c r="N2345" s="2">
        <f>YEAR(Sheet1[[#This Row],[policy_start_date]])</f>
        <v>2020</v>
      </c>
      <c r="O2345" s="2" t="str">
        <f>TEXT(Sheet1[[#This Row],[policy_start_date]],"mmm")</f>
        <v>Nov</v>
      </c>
      <c r="P2345" s="2" t="str">
        <f>"Q"&amp;ROUNDUP(MONTH(Sheet1[[#This Row],[policy_start_date]])/3,0)</f>
        <v>Q4</v>
      </c>
      <c r="Q2345" s="2">
        <f ca="1">DATEDIF(Sheet1[[#This Row],[policy_start_date]],TODAY(),"D")</f>
        <v>2067</v>
      </c>
      <c r="R2345" s="2">
        <f>YEAR(Sheet1[[#This Row],[policy_end_date]])</f>
        <v>2022</v>
      </c>
      <c r="S2345" s="2" t="str">
        <f>TEXT(Sheet1[[#This Row],[policy_end_date]],"mmm")</f>
        <v>Aug</v>
      </c>
      <c r="T2345" s="2" t="str">
        <f>IF(Sheet1[[#This Row],[status]]="Active","Active","Inactive")</f>
        <v>Inactive</v>
      </c>
      <c r="U2345" s="6">
        <f>Sheet1[[#This Row],[coverage_amount]]/Sheet1[[#This Row],[annual_premium]]</f>
        <v>19.634019518099567</v>
      </c>
    </row>
    <row r="2346" spans="1:21" x14ac:dyDescent="0.3">
      <c r="A2346" s="2" t="s">
        <v>4139</v>
      </c>
      <c r="B2346" s="2" t="s">
        <v>4140</v>
      </c>
      <c r="C2346" s="2" t="s">
        <v>35</v>
      </c>
      <c r="D2346" s="51">
        <v>971000.13</v>
      </c>
      <c r="E2346" s="51">
        <v>20335.77</v>
      </c>
      <c r="F2346" s="1">
        <v>45191</v>
      </c>
      <c r="G2346" s="1">
        <v>45562</v>
      </c>
      <c r="H2346" s="2" t="s">
        <v>2940</v>
      </c>
      <c r="I2346" s="2" t="s">
        <v>29</v>
      </c>
      <c r="J2346">
        <f>Sheet1[[#This Row],[policy_end_date]]-Sheet1[[#This Row],[policy_start_date]]</f>
        <v>371</v>
      </c>
      <c r="K2346" s="5">
        <f>(Sheet1[[#This Row],[policy_end_date]]-Sheet1[[#This Row],[policy_start_date]])/365</f>
        <v>1.0164383561643835</v>
      </c>
      <c r="L2346" s="2" t="str">
        <f>IF(Sheet1[[#This Row],[coverage_amount]]&lt;300000,"Low",IF(Sheet1[[#This Row],[coverage_amount]]&lt;700000,"Medium","High"))</f>
        <v>High</v>
      </c>
      <c r="M2346" s="2" t="str">
        <f>IF(Sheet1[[#This Row],[annual_premium]]&lt;15000,"Low",IF(Sheet1[[#This Row],[annual_premium]]&lt;35000,"Medium","High"))</f>
        <v>Medium</v>
      </c>
      <c r="N2346" s="2">
        <f>YEAR(Sheet1[[#This Row],[policy_start_date]])</f>
        <v>2023</v>
      </c>
      <c r="O2346" s="2" t="str">
        <f>TEXT(Sheet1[[#This Row],[policy_start_date]],"mmm")</f>
        <v>Sep</v>
      </c>
      <c r="P2346" s="2" t="str">
        <f>"Q"&amp;ROUNDUP(MONTH(Sheet1[[#This Row],[policy_start_date]])/3,0)</f>
        <v>Q3</v>
      </c>
      <c r="Q2346" s="2">
        <f ca="1">DATEDIF(Sheet1[[#This Row],[policy_start_date]],TODAY(),"D")</f>
        <v>1041</v>
      </c>
      <c r="R2346" s="2">
        <f>YEAR(Sheet1[[#This Row],[policy_end_date]])</f>
        <v>2024</v>
      </c>
      <c r="S2346" s="2" t="str">
        <f>TEXT(Sheet1[[#This Row],[policy_end_date]],"mmm")</f>
        <v>Sep</v>
      </c>
      <c r="T2346" s="2" t="str">
        <f>IF(Sheet1[[#This Row],[status]]="Active","Active","Inactive")</f>
        <v>Inactive</v>
      </c>
      <c r="U2346" s="6">
        <f>Sheet1[[#This Row],[coverage_amount]]/Sheet1[[#This Row],[annual_premium]]</f>
        <v>47.748382775769002</v>
      </c>
    </row>
    <row r="2347" spans="1:21" x14ac:dyDescent="0.3">
      <c r="A2347" s="2" t="s">
        <v>4141</v>
      </c>
      <c r="B2347" s="2" t="s">
        <v>476</v>
      </c>
      <c r="C2347" s="2" t="s">
        <v>39</v>
      </c>
      <c r="D2347" s="51">
        <v>791904.16</v>
      </c>
      <c r="E2347" s="51">
        <v>7005.62</v>
      </c>
      <c r="F2347" s="1">
        <v>44576</v>
      </c>
      <c r="G2347" s="1">
        <v>44839</v>
      </c>
      <c r="H2347" s="2" t="s">
        <v>988</v>
      </c>
      <c r="I2347" s="2" t="s">
        <v>18</v>
      </c>
      <c r="J2347">
        <f>Sheet1[[#This Row],[policy_end_date]]-Sheet1[[#This Row],[policy_start_date]]</f>
        <v>263</v>
      </c>
      <c r="K2347" s="5">
        <f>(Sheet1[[#This Row],[policy_end_date]]-Sheet1[[#This Row],[policy_start_date]])/365</f>
        <v>0.72054794520547949</v>
      </c>
      <c r="L2347" s="2" t="str">
        <f>IF(Sheet1[[#This Row],[coverage_amount]]&lt;300000,"Low",IF(Sheet1[[#This Row],[coverage_amount]]&lt;700000,"Medium","High"))</f>
        <v>High</v>
      </c>
      <c r="M2347" s="2" t="str">
        <f>IF(Sheet1[[#This Row],[annual_premium]]&lt;15000,"Low",IF(Sheet1[[#This Row],[annual_premium]]&lt;35000,"Medium","High"))</f>
        <v>Low</v>
      </c>
      <c r="N2347" s="2">
        <f>YEAR(Sheet1[[#This Row],[policy_start_date]])</f>
        <v>2022</v>
      </c>
      <c r="O2347" s="2" t="str">
        <f>TEXT(Sheet1[[#This Row],[policy_start_date]],"mmm")</f>
        <v>Jan</v>
      </c>
      <c r="P2347" s="2" t="str">
        <f>"Q"&amp;ROUNDUP(MONTH(Sheet1[[#This Row],[policy_start_date]])/3,0)</f>
        <v>Q1</v>
      </c>
      <c r="Q2347" s="2">
        <f ca="1">DATEDIF(Sheet1[[#This Row],[policy_start_date]],TODAY(),"D")</f>
        <v>1656</v>
      </c>
      <c r="R2347" s="2">
        <f>YEAR(Sheet1[[#This Row],[policy_end_date]])</f>
        <v>2022</v>
      </c>
      <c r="S2347" s="2" t="str">
        <f>TEXT(Sheet1[[#This Row],[policy_end_date]],"mmm")</f>
        <v>Oct</v>
      </c>
      <c r="T2347" s="2" t="str">
        <f>IF(Sheet1[[#This Row],[status]]="Active","Active","Inactive")</f>
        <v>Inactive</v>
      </c>
      <c r="U2347" s="6">
        <f>Sheet1[[#This Row],[coverage_amount]]/Sheet1[[#This Row],[annual_premium]]</f>
        <v>113.03841201778002</v>
      </c>
    </row>
    <row r="2348" spans="1:21" x14ac:dyDescent="0.3">
      <c r="A2348" s="2" t="s">
        <v>4142</v>
      </c>
      <c r="B2348" s="2" t="s">
        <v>1956</v>
      </c>
      <c r="C2348" s="2" t="s">
        <v>27</v>
      </c>
      <c r="D2348" s="51">
        <v>837784.36</v>
      </c>
      <c r="E2348" s="51">
        <v>9052.26</v>
      </c>
      <c r="F2348" s="1">
        <v>44107</v>
      </c>
      <c r="G2348" s="1">
        <v>45180</v>
      </c>
      <c r="H2348" s="2" t="s">
        <v>383</v>
      </c>
      <c r="I2348" s="2" t="s">
        <v>29</v>
      </c>
      <c r="J2348">
        <f>Sheet1[[#This Row],[policy_end_date]]-Sheet1[[#This Row],[policy_start_date]]</f>
        <v>1073</v>
      </c>
      <c r="K2348" s="5">
        <f>(Sheet1[[#This Row],[policy_end_date]]-Sheet1[[#This Row],[policy_start_date]])/365</f>
        <v>2.9397260273972603</v>
      </c>
      <c r="L2348" s="2" t="str">
        <f>IF(Sheet1[[#This Row],[coverage_amount]]&lt;300000,"Low",IF(Sheet1[[#This Row],[coverage_amount]]&lt;700000,"Medium","High"))</f>
        <v>High</v>
      </c>
      <c r="M2348" s="2" t="str">
        <f>IF(Sheet1[[#This Row],[annual_premium]]&lt;15000,"Low",IF(Sheet1[[#This Row],[annual_premium]]&lt;35000,"Medium","High"))</f>
        <v>Low</v>
      </c>
      <c r="N2348" s="2">
        <f>YEAR(Sheet1[[#This Row],[policy_start_date]])</f>
        <v>2020</v>
      </c>
      <c r="O2348" s="2" t="str">
        <f>TEXT(Sheet1[[#This Row],[policy_start_date]],"mmm")</f>
        <v>Oct</v>
      </c>
      <c r="P2348" s="2" t="str">
        <f>"Q"&amp;ROUNDUP(MONTH(Sheet1[[#This Row],[policy_start_date]])/3,0)</f>
        <v>Q4</v>
      </c>
      <c r="Q2348" s="2">
        <f ca="1">DATEDIF(Sheet1[[#This Row],[policy_start_date]],TODAY(),"D")</f>
        <v>2125</v>
      </c>
      <c r="R2348" s="2">
        <f>YEAR(Sheet1[[#This Row],[policy_end_date]])</f>
        <v>2023</v>
      </c>
      <c r="S2348" s="2" t="str">
        <f>TEXT(Sheet1[[#This Row],[policy_end_date]],"mmm")</f>
        <v>Sep</v>
      </c>
      <c r="T2348" s="2" t="str">
        <f>IF(Sheet1[[#This Row],[status]]="Active","Active","Inactive")</f>
        <v>Inactive</v>
      </c>
      <c r="U2348" s="6">
        <f>Sheet1[[#This Row],[coverage_amount]]/Sheet1[[#This Row],[annual_premium]]</f>
        <v>92.549745588394501</v>
      </c>
    </row>
    <row r="2349" spans="1:21" x14ac:dyDescent="0.3">
      <c r="A2349" s="2" t="s">
        <v>4143</v>
      </c>
      <c r="B2349" s="2" t="s">
        <v>1837</v>
      </c>
      <c r="C2349" s="2" t="s">
        <v>39</v>
      </c>
      <c r="D2349" s="51">
        <v>343257.24</v>
      </c>
      <c r="E2349" s="51">
        <v>38915.800000000003</v>
      </c>
      <c r="F2349" s="1">
        <v>44314</v>
      </c>
      <c r="G2349" s="1">
        <v>45364</v>
      </c>
      <c r="H2349" s="2" t="s">
        <v>1192</v>
      </c>
      <c r="I2349" s="2" t="s">
        <v>18</v>
      </c>
      <c r="J2349">
        <f>Sheet1[[#This Row],[policy_end_date]]-Sheet1[[#This Row],[policy_start_date]]</f>
        <v>1050</v>
      </c>
      <c r="K2349" s="5">
        <f>(Sheet1[[#This Row],[policy_end_date]]-Sheet1[[#This Row],[policy_start_date]])/365</f>
        <v>2.8767123287671232</v>
      </c>
      <c r="L2349" s="2" t="str">
        <f>IF(Sheet1[[#This Row],[coverage_amount]]&lt;300000,"Low",IF(Sheet1[[#This Row],[coverage_amount]]&lt;700000,"Medium","High"))</f>
        <v>Medium</v>
      </c>
      <c r="M2349" s="2" t="str">
        <f>IF(Sheet1[[#This Row],[annual_premium]]&lt;15000,"Low",IF(Sheet1[[#This Row],[annual_premium]]&lt;35000,"Medium","High"))</f>
        <v>High</v>
      </c>
      <c r="N2349" s="2">
        <f>YEAR(Sheet1[[#This Row],[policy_start_date]])</f>
        <v>2021</v>
      </c>
      <c r="O2349" s="2" t="str">
        <f>TEXT(Sheet1[[#This Row],[policy_start_date]],"mmm")</f>
        <v>Apr</v>
      </c>
      <c r="P2349" s="2" t="str">
        <f>"Q"&amp;ROUNDUP(MONTH(Sheet1[[#This Row],[policy_start_date]])/3,0)</f>
        <v>Q2</v>
      </c>
      <c r="Q2349" s="2">
        <f ca="1">DATEDIF(Sheet1[[#This Row],[policy_start_date]],TODAY(),"D")</f>
        <v>1918</v>
      </c>
      <c r="R2349" s="2">
        <f>YEAR(Sheet1[[#This Row],[policy_end_date]])</f>
        <v>2024</v>
      </c>
      <c r="S2349" s="2" t="str">
        <f>TEXT(Sheet1[[#This Row],[policy_end_date]],"mmm")</f>
        <v>Mar</v>
      </c>
      <c r="T2349" s="2" t="str">
        <f>IF(Sheet1[[#This Row],[status]]="Active","Active","Inactive")</f>
        <v>Inactive</v>
      </c>
      <c r="U2349" s="6">
        <f>Sheet1[[#This Row],[coverage_amount]]/Sheet1[[#This Row],[annual_premium]]</f>
        <v>8.8205109492802407</v>
      </c>
    </row>
    <row r="2350" spans="1:21" x14ac:dyDescent="0.3">
      <c r="A2350" s="2" t="s">
        <v>4144</v>
      </c>
      <c r="B2350" s="2" t="s">
        <v>4145</v>
      </c>
      <c r="C2350" s="2" t="s">
        <v>16</v>
      </c>
      <c r="D2350" s="51">
        <v>627514.89</v>
      </c>
      <c r="E2350" s="51">
        <v>12023.94</v>
      </c>
      <c r="F2350" s="1">
        <v>44383</v>
      </c>
      <c r="G2350" s="1">
        <v>44704</v>
      </c>
      <c r="H2350" s="2" t="s">
        <v>881</v>
      </c>
      <c r="I2350" s="2" t="s">
        <v>29</v>
      </c>
      <c r="J2350">
        <f>Sheet1[[#This Row],[policy_end_date]]-Sheet1[[#This Row],[policy_start_date]]</f>
        <v>321</v>
      </c>
      <c r="K2350" s="5">
        <f>(Sheet1[[#This Row],[policy_end_date]]-Sheet1[[#This Row],[policy_start_date]])/365</f>
        <v>0.8794520547945206</v>
      </c>
      <c r="L2350" s="2" t="str">
        <f>IF(Sheet1[[#This Row],[coverage_amount]]&lt;300000,"Low",IF(Sheet1[[#This Row],[coverage_amount]]&lt;700000,"Medium","High"))</f>
        <v>Medium</v>
      </c>
      <c r="M2350" s="2" t="str">
        <f>IF(Sheet1[[#This Row],[annual_premium]]&lt;15000,"Low",IF(Sheet1[[#This Row],[annual_premium]]&lt;35000,"Medium","High"))</f>
        <v>Low</v>
      </c>
      <c r="N2350" s="2">
        <f>YEAR(Sheet1[[#This Row],[policy_start_date]])</f>
        <v>2021</v>
      </c>
      <c r="O2350" s="2" t="str">
        <f>TEXT(Sheet1[[#This Row],[policy_start_date]],"mmm")</f>
        <v>Jul</v>
      </c>
      <c r="P2350" s="2" t="str">
        <f>"Q"&amp;ROUNDUP(MONTH(Sheet1[[#This Row],[policy_start_date]])/3,0)</f>
        <v>Q3</v>
      </c>
      <c r="Q2350" s="2">
        <f ca="1">DATEDIF(Sheet1[[#This Row],[policy_start_date]],TODAY(),"D")</f>
        <v>1849</v>
      </c>
      <c r="R2350" s="2">
        <f>YEAR(Sheet1[[#This Row],[policy_end_date]])</f>
        <v>2022</v>
      </c>
      <c r="S2350" s="2" t="str">
        <f>TEXT(Sheet1[[#This Row],[policy_end_date]],"mmm")</f>
        <v>May</v>
      </c>
      <c r="T2350" s="2" t="str">
        <f>IF(Sheet1[[#This Row],[status]]="Active","Active","Inactive")</f>
        <v>Inactive</v>
      </c>
      <c r="U2350" s="6">
        <f>Sheet1[[#This Row],[coverage_amount]]/Sheet1[[#This Row],[annual_premium]]</f>
        <v>52.188790862229851</v>
      </c>
    </row>
    <row r="2351" spans="1:21" x14ac:dyDescent="0.3">
      <c r="A2351" s="2" t="s">
        <v>4146</v>
      </c>
      <c r="B2351" s="2" t="s">
        <v>1123</v>
      </c>
      <c r="C2351" s="2" t="s">
        <v>16</v>
      </c>
      <c r="D2351" s="51">
        <v>130625.48</v>
      </c>
      <c r="E2351" s="51">
        <v>35963.660000000003</v>
      </c>
      <c r="F2351" s="1">
        <v>44870</v>
      </c>
      <c r="G2351" s="1">
        <v>45111</v>
      </c>
      <c r="H2351" s="2" t="s">
        <v>762</v>
      </c>
      <c r="I2351" s="2" t="s">
        <v>29</v>
      </c>
      <c r="J2351">
        <f>Sheet1[[#This Row],[policy_end_date]]-Sheet1[[#This Row],[policy_start_date]]</f>
        <v>241</v>
      </c>
      <c r="K2351" s="5">
        <f>(Sheet1[[#This Row],[policy_end_date]]-Sheet1[[#This Row],[policy_start_date]])/365</f>
        <v>0.66027397260273968</v>
      </c>
      <c r="L2351" s="2" t="str">
        <f>IF(Sheet1[[#This Row],[coverage_amount]]&lt;300000,"Low",IF(Sheet1[[#This Row],[coverage_amount]]&lt;700000,"Medium","High"))</f>
        <v>Low</v>
      </c>
      <c r="M2351" s="2" t="str">
        <f>IF(Sheet1[[#This Row],[annual_premium]]&lt;15000,"Low",IF(Sheet1[[#This Row],[annual_premium]]&lt;35000,"Medium","High"))</f>
        <v>High</v>
      </c>
      <c r="N2351" s="2">
        <f>YEAR(Sheet1[[#This Row],[policy_start_date]])</f>
        <v>2022</v>
      </c>
      <c r="O2351" s="2" t="str">
        <f>TEXT(Sheet1[[#This Row],[policy_start_date]],"mmm")</f>
        <v>Nov</v>
      </c>
      <c r="P2351" s="2" t="str">
        <f>"Q"&amp;ROUNDUP(MONTH(Sheet1[[#This Row],[policy_start_date]])/3,0)</f>
        <v>Q4</v>
      </c>
      <c r="Q2351" s="2">
        <f ca="1">DATEDIF(Sheet1[[#This Row],[policy_start_date]],TODAY(),"D")</f>
        <v>1362</v>
      </c>
      <c r="R2351" s="2">
        <f>YEAR(Sheet1[[#This Row],[policy_end_date]])</f>
        <v>2023</v>
      </c>
      <c r="S2351" s="2" t="str">
        <f>TEXT(Sheet1[[#This Row],[policy_end_date]],"mmm")</f>
        <v>Jul</v>
      </c>
      <c r="T2351" s="2" t="str">
        <f>IF(Sheet1[[#This Row],[status]]="Active","Active","Inactive")</f>
        <v>Inactive</v>
      </c>
      <c r="U2351" s="6">
        <f>Sheet1[[#This Row],[coverage_amount]]/Sheet1[[#This Row],[annual_premium]]</f>
        <v>3.6321520112246635</v>
      </c>
    </row>
    <row r="2352" spans="1:21" x14ac:dyDescent="0.3">
      <c r="A2352" s="2" t="s">
        <v>4147</v>
      </c>
      <c r="B2352" s="2" t="s">
        <v>274</v>
      </c>
      <c r="C2352" s="2" t="s">
        <v>27</v>
      </c>
      <c r="D2352" s="51">
        <v>339413.32</v>
      </c>
      <c r="E2352" s="51">
        <v>45157.56</v>
      </c>
      <c r="F2352" s="1">
        <v>44895</v>
      </c>
      <c r="G2352" s="1">
        <v>45074</v>
      </c>
      <c r="H2352" s="2" t="s">
        <v>893</v>
      </c>
      <c r="I2352" s="2" t="s">
        <v>13</v>
      </c>
      <c r="J2352">
        <f>Sheet1[[#This Row],[policy_end_date]]-Sheet1[[#This Row],[policy_start_date]]</f>
        <v>179</v>
      </c>
      <c r="K2352" s="5">
        <f>(Sheet1[[#This Row],[policy_end_date]]-Sheet1[[#This Row],[policy_start_date]])/365</f>
        <v>0.49041095890410957</v>
      </c>
      <c r="L2352" s="2" t="str">
        <f>IF(Sheet1[[#This Row],[coverage_amount]]&lt;300000,"Low",IF(Sheet1[[#This Row],[coverage_amount]]&lt;700000,"Medium","High"))</f>
        <v>Medium</v>
      </c>
      <c r="M2352" s="2" t="str">
        <f>IF(Sheet1[[#This Row],[annual_premium]]&lt;15000,"Low",IF(Sheet1[[#This Row],[annual_premium]]&lt;35000,"Medium","High"))</f>
        <v>High</v>
      </c>
      <c r="N2352" s="2">
        <f>YEAR(Sheet1[[#This Row],[policy_start_date]])</f>
        <v>2022</v>
      </c>
      <c r="O2352" s="2" t="str">
        <f>TEXT(Sheet1[[#This Row],[policy_start_date]],"mmm")</f>
        <v>Nov</v>
      </c>
      <c r="P2352" s="2" t="str">
        <f>"Q"&amp;ROUNDUP(MONTH(Sheet1[[#This Row],[policy_start_date]])/3,0)</f>
        <v>Q4</v>
      </c>
      <c r="Q2352" s="2">
        <f ca="1">DATEDIF(Sheet1[[#This Row],[policy_start_date]],TODAY(),"D")</f>
        <v>1337</v>
      </c>
      <c r="R2352" s="2">
        <f>YEAR(Sheet1[[#This Row],[policy_end_date]])</f>
        <v>2023</v>
      </c>
      <c r="S2352" s="2" t="str">
        <f>TEXT(Sheet1[[#This Row],[policy_end_date]],"mmm")</f>
        <v>May</v>
      </c>
      <c r="T2352" s="2" t="str">
        <f>IF(Sheet1[[#This Row],[status]]="Active","Active","Inactive")</f>
        <v>Active</v>
      </c>
      <c r="U2352" s="6">
        <f>Sheet1[[#This Row],[coverage_amount]]/Sheet1[[#This Row],[annual_premium]]</f>
        <v>7.5162014953863769</v>
      </c>
    </row>
    <row r="2353" spans="1:21" x14ac:dyDescent="0.3">
      <c r="A2353" s="2" t="s">
        <v>4148</v>
      </c>
      <c r="B2353" s="2" t="s">
        <v>2865</v>
      </c>
      <c r="C2353" s="2" t="s">
        <v>27</v>
      </c>
      <c r="D2353" s="51">
        <v>351904.66</v>
      </c>
      <c r="E2353" s="51">
        <v>31204.89</v>
      </c>
      <c r="F2353" s="1">
        <v>44040</v>
      </c>
      <c r="G2353" s="1">
        <v>45260</v>
      </c>
      <c r="H2353" s="2" t="s">
        <v>1437</v>
      </c>
      <c r="I2353" s="2" t="s">
        <v>29</v>
      </c>
      <c r="J2353">
        <f>Sheet1[[#This Row],[policy_end_date]]-Sheet1[[#This Row],[policy_start_date]]</f>
        <v>1220</v>
      </c>
      <c r="K2353" s="5">
        <f>(Sheet1[[#This Row],[policy_end_date]]-Sheet1[[#This Row],[policy_start_date]])/365</f>
        <v>3.3424657534246576</v>
      </c>
      <c r="L2353" s="2" t="str">
        <f>IF(Sheet1[[#This Row],[coverage_amount]]&lt;300000,"Low",IF(Sheet1[[#This Row],[coverage_amount]]&lt;700000,"Medium","High"))</f>
        <v>Medium</v>
      </c>
      <c r="M2353" s="2" t="str">
        <f>IF(Sheet1[[#This Row],[annual_premium]]&lt;15000,"Low",IF(Sheet1[[#This Row],[annual_premium]]&lt;35000,"Medium","High"))</f>
        <v>Medium</v>
      </c>
      <c r="N2353" s="2">
        <f>YEAR(Sheet1[[#This Row],[policy_start_date]])</f>
        <v>2020</v>
      </c>
      <c r="O2353" s="2" t="str">
        <f>TEXT(Sheet1[[#This Row],[policy_start_date]],"mmm")</f>
        <v>Jul</v>
      </c>
      <c r="P2353" s="2" t="str">
        <f>"Q"&amp;ROUNDUP(MONTH(Sheet1[[#This Row],[policy_start_date]])/3,0)</f>
        <v>Q3</v>
      </c>
      <c r="Q2353" s="2">
        <f ca="1">DATEDIF(Sheet1[[#This Row],[policy_start_date]],TODAY(),"D")</f>
        <v>2192</v>
      </c>
      <c r="R2353" s="2">
        <f>YEAR(Sheet1[[#This Row],[policy_end_date]])</f>
        <v>2023</v>
      </c>
      <c r="S2353" s="2" t="str">
        <f>TEXT(Sheet1[[#This Row],[policy_end_date]],"mmm")</f>
        <v>Nov</v>
      </c>
      <c r="T2353" s="2" t="str">
        <f>IF(Sheet1[[#This Row],[status]]="Active","Active","Inactive")</f>
        <v>Inactive</v>
      </c>
      <c r="U2353" s="6">
        <f>Sheet1[[#This Row],[coverage_amount]]/Sheet1[[#This Row],[annual_premium]]</f>
        <v>11.277228024197489</v>
      </c>
    </row>
    <row r="2354" spans="1:21" x14ac:dyDescent="0.3">
      <c r="A2354" s="2" t="s">
        <v>4149</v>
      </c>
      <c r="B2354" s="2" t="s">
        <v>3775</v>
      </c>
      <c r="C2354" s="2" t="s">
        <v>35</v>
      </c>
      <c r="D2354" s="51">
        <v>916975.81</v>
      </c>
      <c r="E2354" s="51">
        <v>3934.8</v>
      </c>
      <c r="F2354" s="1">
        <v>44690</v>
      </c>
      <c r="G2354" s="1">
        <v>44889</v>
      </c>
      <c r="H2354" s="2" t="s">
        <v>329</v>
      </c>
      <c r="I2354" s="2" t="s">
        <v>13</v>
      </c>
      <c r="J2354">
        <f>Sheet1[[#This Row],[policy_end_date]]-Sheet1[[#This Row],[policy_start_date]]</f>
        <v>199</v>
      </c>
      <c r="K2354" s="5">
        <f>(Sheet1[[#This Row],[policy_end_date]]-Sheet1[[#This Row],[policy_start_date]])/365</f>
        <v>0.54520547945205478</v>
      </c>
      <c r="L2354" s="2" t="str">
        <f>IF(Sheet1[[#This Row],[coverage_amount]]&lt;300000,"Low",IF(Sheet1[[#This Row],[coverage_amount]]&lt;700000,"Medium","High"))</f>
        <v>High</v>
      </c>
      <c r="M2354" s="2" t="str">
        <f>IF(Sheet1[[#This Row],[annual_premium]]&lt;15000,"Low",IF(Sheet1[[#This Row],[annual_premium]]&lt;35000,"Medium","High"))</f>
        <v>Low</v>
      </c>
      <c r="N2354" s="2">
        <f>YEAR(Sheet1[[#This Row],[policy_start_date]])</f>
        <v>2022</v>
      </c>
      <c r="O2354" s="2" t="str">
        <f>TEXT(Sheet1[[#This Row],[policy_start_date]],"mmm")</f>
        <v>May</v>
      </c>
      <c r="P2354" s="2" t="str">
        <f>"Q"&amp;ROUNDUP(MONTH(Sheet1[[#This Row],[policy_start_date]])/3,0)</f>
        <v>Q2</v>
      </c>
      <c r="Q2354" s="2">
        <f ca="1">DATEDIF(Sheet1[[#This Row],[policy_start_date]],TODAY(),"D")</f>
        <v>1542</v>
      </c>
      <c r="R2354" s="2">
        <f>YEAR(Sheet1[[#This Row],[policy_end_date]])</f>
        <v>2022</v>
      </c>
      <c r="S2354" s="2" t="str">
        <f>TEXT(Sheet1[[#This Row],[policy_end_date]],"mmm")</f>
        <v>Nov</v>
      </c>
      <c r="T2354" s="2" t="str">
        <f>IF(Sheet1[[#This Row],[status]]="Active","Active","Inactive")</f>
        <v>Active</v>
      </c>
      <c r="U2354" s="6">
        <f>Sheet1[[#This Row],[coverage_amount]]/Sheet1[[#This Row],[annual_premium]]</f>
        <v>233.04254599979669</v>
      </c>
    </row>
    <row r="2355" spans="1:21" x14ac:dyDescent="0.3">
      <c r="A2355" s="2" t="s">
        <v>4150</v>
      </c>
      <c r="B2355" s="2" t="s">
        <v>2998</v>
      </c>
      <c r="C2355" s="2" t="s">
        <v>27</v>
      </c>
      <c r="D2355" s="51">
        <v>149265.84</v>
      </c>
      <c r="E2355" s="51">
        <v>45645.95</v>
      </c>
      <c r="F2355" s="1">
        <v>44993</v>
      </c>
      <c r="G2355" s="1">
        <v>45822</v>
      </c>
      <c r="H2355" s="2" t="s">
        <v>102</v>
      </c>
      <c r="I2355" s="2" t="s">
        <v>18</v>
      </c>
      <c r="J2355">
        <f>Sheet1[[#This Row],[policy_end_date]]-Sheet1[[#This Row],[policy_start_date]]</f>
        <v>829</v>
      </c>
      <c r="K2355" s="5">
        <f>(Sheet1[[#This Row],[policy_end_date]]-Sheet1[[#This Row],[policy_start_date]])/365</f>
        <v>2.2712328767123289</v>
      </c>
      <c r="L2355" s="2" t="str">
        <f>IF(Sheet1[[#This Row],[coverage_amount]]&lt;300000,"Low",IF(Sheet1[[#This Row],[coverage_amount]]&lt;700000,"Medium","High"))</f>
        <v>Low</v>
      </c>
      <c r="M2355" s="2" t="str">
        <f>IF(Sheet1[[#This Row],[annual_premium]]&lt;15000,"Low",IF(Sheet1[[#This Row],[annual_premium]]&lt;35000,"Medium","High"))</f>
        <v>High</v>
      </c>
      <c r="N2355" s="2">
        <f>YEAR(Sheet1[[#This Row],[policy_start_date]])</f>
        <v>2023</v>
      </c>
      <c r="O2355" s="2" t="str">
        <f>TEXT(Sheet1[[#This Row],[policy_start_date]],"mmm")</f>
        <v>Mar</v>
      </c>
      <c r="P2355" s="2" t="str">
        <f>"Q"&amp;ROUNDUP(MONTH(Sheet1[[#This Row],[policy_start_date]])/3,0)</f>
        <v>Q1</v>
      </c>
      <c r="Q2355" s="2">
        <f ca="1">DATEDIF(Sheet1[[#This Row],[policy_start_date]],TODAY(),"D")</f>
        <v>1239</v>
      </c>
      <c r="R2355" s="2">
        <f>YEAR(Sheet1[[#This Row],[policy_end_date]])</f>
        <v>2025</v>
      </c>
      <c r="S2355" s="2" t="str">
        <f>TEXT(Sheet1[[#This Row],[policy_end_date]],"mmm")</f>
        <v>Jun</v>
      </c>
      <c r="T2355" s="2" t="str">
        <f>IF(Sheet1[[#This Row],[status]]="Active","Active","Inactive")</f>
        <v>Inactive</v>
      </c>
      <c r="U2355" s="6">
        <f>Sheet1[[#This Row],[coverage_amount]]/Sheet1[[#This Row],[annual_premium]]</f>
        <v>3.2700785064173274</v>
      </c>
    </row>
    <row r="2356" spans="1:21" x14ac:dyDescent="0.3">
      <c r="A2356" s="2" t="s">
        <v>4151</v>
      </c>
      <c r="B2356" s="2" t="s">
        <v>2637</v>
      </c>
      <c r="C2356" s="2" t="s">
        <v>16</v>
      </c>
      <c r="D2356" s="51">
        <v>689160.26</v>
      </c>
      <c r="E2356" s="51">
        <v>35264.76</v>
      </c>
      <c r="F2356" s="1">
        <v>44854</v>
      </c>
      <c r="G2356" s="1">
        <v>45475</v>
      </c>
      <c r="H2356" s="2" t="s">
        <v>1746</v>
      </c>
      <c r="I2356" s="2" t="s">
        <v>29</v>
      </c>
      <c r="J2356">
        <f>Sheet1[[#This Row],[policy_end_date]]-Sheet1[[#This Row],[policy_start_date]]</f>
        <v>621</v>
      </c>
      <c r="K2356" s="5">
        <f>(Sheet1[[#This Row],[policy_end_date]]-Sheet1[[#This Row],[policy_start_date]])/365</f>
        <v>1.7013698630136986</v>
      </c>
      <c r="L2356" s="2" t="str">
        <f>IF(Sheet1[[#This Row],[coverage_amount]]&lt;300000,"Low",IF(Sheet1[[#This Row],[coverage_amount]]&lt;700000,"Medium","High"))</f>
        <v>Medium</v>
      </c>
      <c r="M2356" s="2" t="str">
        <f>IF(Sheet1[[#This Row],[annual_premium]]&lt;15000,"Low",IF(Sheet1[[#This Row],[annual_premium]]&lt;35000,"Medium","High"))</f>
        <v>High</v>
      </c>
      <c r="N2356" s="2">
        <f>YEAR(Sheet1[[#This Row],[policy_start_date]])</f>
        <v>2022</v>
      </c>
      <c r="O2356" s="2" t="str">
        <f>TEXT(Sheet1[[#This Row],[policy_start_date]],"mmm")</f>
        <v>Oct</v>
      </c>
      <c r="P2356" s="2" t="str">
        <f>"Q"&amp;ROUNDUP(MONTH(Sheet1[[#This Row],[policy_start_date]])/3,0)</f>
        <v>Q4</v>
      </c>
      <c r="Q2356" s="2">
        <f ca="1">DATEDIF(Sheet1[[#This Row],[policy_start_date]],TODAY(),"D")</f>
        <v>1378</v>
      </c>
      <c r="R2356" s="2">
        <f>YEAR(Sheet1[[#This Row],[policy_end_date]])</f>
        <v>2024</v>
      </c>
      <c r="S2356" s="2" t="str">
        <f>TEXT(Sheet1[[#This Row],[policy_end_date]],"mmm")</f>
        <v>Jul</v>
      </c>
      <c r="T2356" s="2" t="str">
        <f>IF(Sheet1[[#This Row],[status]]="Active","Active","Inactive")</f>
        <v>Inactive</v>
      </c>
      <c r="U2356" s="6">
        <f>Sheet1[[#This Row],[coverage_amount]]/Sheet1[[#This Row],[annual_premium]]</f>
        <v>19.542462787213069</v>
      </c>
    </row>
    <row r="2357" spans="1:21" x14ac:dyDescent="0.3">
      <c r="A2357" s="2" t="s">
        <v>4152</v>
      </c>
      <c r="B2357" s="2" t="s">
        <v>3519</v>
      </c>
      <c r="C2357" s="2" t="s">
        <v>39</v>
      </c>
      <c r="D2357" s="51">
        <v>788169.22</v>
      </c>
      <c r="E2357" s="51">
        <v>25479.8</v>
      </c>
      <c r="F2357" s="1">
        <v>44808</v>
      </c>
      <c r="G2357" s="1">
        <v>45107</v>
      </c>
      <c r="H2357" s="2" t="s">
        <v>405</v>
      </c>
      <c r="I2357" s="2" t="s">
        <v>13</v>
      </c>
      <c r="J2357">
        <f>Sheet1[[#This Row],[policy_end_date]]-Sheet1[[#This Row],[policy_start_date]]</f>
        <v>299</v>
      </c>
      <c r="K2357" s="5">
        <f>(Sheet1[[#This Row],[policy_end_date]]-Sheet1[[#This Row],[policy_start_date]])/365</f>
        <v>0.81917808219178079</v>
      </c>
      <c r="L2357" s="2" t="str">
        <f>IF(Sheet1[[#This Row],[coverage_amount]]&lt;300000,"Low",IF(Sheet1[[#This Row],[coverage_amount]]&lt;700000,"Medium","High"))</f>
        <v>High</v>
      </c>
      <c r="M2357" s="2" t="str">
        <f>IF(Sheet1[[#This Row],[annual_premium]]&lt;15000,"Low",IF(Sheet1[[#This Row],[annual_premium]]&lt;35000,"Medium","High"))</f>
        <v>Medium</v>
      </c>
      <c r="N2357" s="2">
        <f>YEAR(Sheet1[[#This Row],[policy_start_date]])</f>
        <v>2022</v>
      </c>
      <c r="O2357" s="2" t="str">
        <f>TEXT(Sheet1[[#This Row],[policy_start_date]],"mmm")</f>
        <v>Sep</v>
      </c>
      <c r="P2357" s="2" t="str">
        <f>"Q"&amp;ROUNDUP(MONTH(Sheet1[[#This Row],[policy_start_date]])/3,0)</f>
        <v>Q3</v>
      </c>
      <c r="Q2357" s="2">
        <f ca="1">DATEDIF(Sheet1[[#This Row],[policy_start_date]],TODAY(),"D")</f>
        <v>1424</v>
      </c>
      <c r="R2357" s="2">
        <f>YEAR(Sheet1[[#This Row],[policy_end_date]])</f>
        <v>2023</v>
      </c>
      <c r="S2357" s="2" t="str">
        <f>TEXT(Sheet1[[#This Row],[policy_end_date]],"mmm")</f>
        <v>Jun</v>
      </c>
      <c r="T2357" s="2" t="str">
        <f>IF(Sheet1[[#This Row],[status]]="Active","Active","Inactive")</f>
        <v>Active</v>
      </c>
      <c r="U2357" s="6">
        <f>Sheet1[[#This Row],[coverage_amount]]/Sheet1[[#This Row],[annual_premium]]</f>
        <v>30.933100730774967</v>
      </c>
    </row>
    <row r="2358" spans="1:21" x14ac:dyDescent="0.3">
      <c r="A2358" s="2" t="s">
        <v>4153</v>
      </c>
      <c r="B2358" s="2" t="s">
        <v>4154</v>
      </c>
      <c r="C2358" s="2" t="s">
        <v>27</v>
      </c>
      <c r="D2358" s="51">
        <v>275582.61</v>
      </c>
      <c r="E2358" s="51">
        <v>28440.45</v>
      </c>
      <c r="F2358" s="1">
        <v>45409</v>
      </c>
      <c r="G2358" s="1">
        <v>45645</v>
      </c>
      <c r="H2358" s="2" t="s">
        <v>658</v>
      </c>
      <c r="I2358" s="2" t="s">
        <v>29</v>
      </c>
      <c r="J2358">
        <f>Sheet1[[#This Row],[policy_end_date]]-Sheet1[[#This Row],[policy_start_date]]</f>
        <v>236</v>
      </c>
      <c r="K2358" s="5">
        <f>(Sheet1[[#This Row],[policy_end_date]]-Sheet1[[#This Row],[policy_start_date]])/365</f>
        <v>0.64657534246575343</v>
      </c>
      <c r="L2358" s="2" t="str">
        <f>IF(Sheet1[[#This Row],[coverage_amount]]&lt;300000,"Low",IF(Sheet1[[#This Row],[coverage_amount]]&lt;700000,"Medium","High"))</f>
        <v>Low</v>
      </c>
      <c r="M2358" s="2" t="str">
        <f>IF(Sheet1[[#This Row],[annual_premium]]&lt;15000,"Low",IF(Sheet1[[#This Row],[annual_premium]]&lt;35000,"Medium","High"))</f>
        <v>Medium</v>
      </c>
      <c r="N2358" s="2">
        <f>YEAR(Sheet1[[#This Row],[policy_start_date]])</f>
        <v>2024</v>
      </c>
      <c r="O2358" s="2" t="str">
        <f>TEXT(Sheet1[[#This Row],[policy_start_date]],"mmm")</f>
        <v>Apr</v>
      </c>
      <c r="P2358" s="2" t="str">
        <f>"Q"&amp;ROUNDUP(MONTH(Sheet1[[#This Row],[policy_start_date]])/3,0)</f>
        <v>Q2</v>
      </c>
      <c r="Q2358" s="2">
        <f ca="1">DATEDIF(Sheet1[[#This Row],[policy_start_date]],TODAY(),"D")</f>
        <v>823</v>
      </c>
      <c r="R2358" s="2">
        <f>YEAR(Sheet1[[#This Row],[policy_end_date]])</f>
        <v>2024</v>
      </c>
      <c r="S2358" s="2" t="str">
        <f>TEXT(Sheet1[[#This Row],[policy_end_date]],"mmm")</f>
        <v>Dec</v>
      </c>
      <c r="T2358" s="2" t="str">
        <f>IF(Sheet1[[#This Row],[status]]="Active","Active","Inactive")</f>
        <v>Inactive</v>
      </c>
      <c r="U2358" s="6">
        <f>Sheet1[[#This Row],[coverage_amount]]/Sheet1[[#This Row],[annual_premium]]</f>
        <v>9.6898118700653466</v>
      </c>
    </row>
    <row r="2359" spans="1:21" x14ac:dyDescent="0.3">
      <c r="A2359" s="2" t="s">
        <v>4155</v>
      </c>
      <c r="B2359" s="2" t="s">
        <v>4156</v>
      </c>
      <c r="C2359" s="2" t="s">
        <v>16</v>
      </c>
      <c r="D2359" s="51">
        <v>811840.1</v>
      </c>
      <c r="E2359" s="51">
        <v>16160.1</v>
      </c>
      <c r="F2359" s="1">
        <v>45136</v>
      </c>
      <c r="G2359" s="1">
        <v>45436</v>
      </c>
      <c r="H2359" s="2" t="s">
        <v>43</v>
      </c>
      <c r="I2359" s="2" t="s">
        <v>29</v>
      </c>
      <c r="J2359">
        <f>Sheet1[[#This Row],[policy_end_date]]-Sheet1[[#This Row],[policy_start_date]]</f>
        <v>300</v>
      </c>
      <c r="K2359" s="5">
        <f>(Sheet1[[#This Row],[policy_end_date]]-Sheet1[[#This Row],[policy_start_date]])/365</f>
        <v>0.82191780821917804</v>
      </c>
      <c r="L2359" s="2" t="str">
        <f>IF(Sheet1[[#This Row],[coverage_amount]]&lt;300000,"Low",IF(Sheet1[[#This Row],[coverage_amount]]&lt;700000,"Medium","High"))</f>
        <v>High</v>
      </c>
      <c r="M2359" s="2" t="str">
        <f>IF(Sheet1[[#This Row],[annual_premium]]&lt;15000,"Low",IF(Sheet1[[#This Row],[annual_premium]]&lt;35000,"Medium","High"))</f>
        <v>Medium</v>
      </c>
      <c r="N2359" s="2">
        <f>YEAR(Sheet1[[#This Row],[policy_start_date]])</f>
        <v>2023</v>
      </c>
      <c r="O2359" s="2" t="str">
        <f>TEXT(Sheet1[[#This Row],[policy_start_date]],"mmm")</f>
        <v>Jul</v>
      </c>
      <c r="P2359" s="2" t="str">
        <f>"Q"&amp;ROUNDUP(MONTH(Sheet1[[#This Row],[policy_start_date]])/3,0)</f>
        <v>Q3</v>
      </c>
      <c r="Q2359" s="2">
        <f ca="1">DATEDIF(Sheet1[[#This Row],[policy_start_date]],TODAY(),"D")</f>
        <v>1096</v>
      </c>
      <c r="R2359" s="2">
        <f>YEAR(Sheet1[[#This Row],[policy_end_date]])</f>
        <v>2024</v>
      </c>
      <c r="S2359" s="2" t="str">
        <f>TEXT(Sheet1[[#This Row],[policy_end_date]],"mmm")</f>
        <v>May</v>
      </c>
      <c r="T2359" s="2" t="str">
        <f>IF(Sheet1[[#This Row],[status]]="Active","Active","Inactive")</f>
        <v>Inactive</v>
      </c>
      <c r="U2359" s="6">
        <f>Sheet1[[#This Row],[coverage_amount]]/Sheet1[[#This Row],[annual_premium]]</f>
        <v>50.237319075995813</v>
      </c>
    </row>
    <row r="2360" spans="1:21" x14ac:dyDescent="0.3">
      <c r="A2360" s="2" t="s">
        <v>4157</v>
      </c>
      <c r="B2360" s="2" t="s">
        <v>4158</v>
      </c>
      <c r="C2360" s="2" t="s">
        <v>35</v>
      </c>
      <c r="D2360" s="51">
        <v>606969.59</v>
      </c>
      <c r="E2360" s="51">
        <v>24853.96</v>
      </c>
      <c r="F2360" s="1">
        <v>44698</v>
      </c>
      <c r="G2360" s="1">
        <v>45169</v>
      </c>
      <c r="H2360" s="2" t="s">
        <v>36</v>
      </c>
      <c r="I2360" s="2" t="s">
        <v>13</v>
      </c>
      <c r="J2360">
        <f>Sheet1[[#This Row],[policy_end_date]]-Sheet1[[#This Row],[policy_start_date]]</f>
        <v>471</v>
      </c>
      <c r="K2360" s="5">
        <f>(Sheet1[[#This Row],[policy_end_date]]-Sheet1[[#This Row],[policy_start_date]])/365</f>
        <v>1.2904109589041095</v>
      </c>
      <c r="L2360" s="2" t="str">
        <f>IF(Sheet1[[#This Row],[coverage_amount]]&lt;300000,"Low",IF(Sheet1[[#This Row],[coverage_amount]]&lt;700000,"Medium","High"))</f>
        <v>Medium</v>
      </c>
      <c r="M2360" s="2" t="str">
        <f>IF(Sheet1[[#This Row],[annual_premium]]&lt;15000,"Low",IF(Sheet1[[#This Row],[annual_premium]]&lt;35000,"Medium","High"))</f>
        <v>Medium</v>
      </c>
      <c r="N2360" s="2">
        <f>YEAR(Sheet1[[#This Row],[policy_start_date]])</f>
        <v>2022</v>
      </c>
      <c r="O2360" s="2" t="str">
        <f>TEXT(Sheet1[[#This Row],[policy_start_date]],"mmm")</f>
        <v>May</v>
      </c>
      <c r="P2360" s="2" t="str">
        <f>"Q"&amp;ROUNDUP(MONTH(Sheet1[[#This Row],[policy_start_date]])/3,0)</f>
        <v>Q2</v>
      </c>
      <c r="Q2360" s="2">
        <f ca="1">DATEDIF(Sheet1[[#This Row],[policy_start_date]],TODAY(),"D")</f>
        <v>1534</v>
      </c>
      <c r="R2360" s="2">
        <f>YEAR(Sheet1[[#This Row],[policy_end_date]])</f>
        <v>2023</v>
      </c>
      <c r="S2360" s="2" t="str">
        <f>TEXT(Sheet1[[#This Row],[policy_end_date]],"mmm")</f>
        <v>Aug</v>
      </c>
      <c r="T2360" s="2" t="str">
        <f>IF(Sheet1[[#This Row],[status]]="Active","Active","Inactive")</f>
        <v>Active</v>
      </c>
      <c r="U2360" s="6">
        <f>Sheet1[[#This Row],[coverage_amount]]/Sheet1[[#This Row],[annual_premium]]</f>
        <v>24.421443906725528</v>
      </c>
    </row>
    <row r="2361" spans="1:21" x14ac:dyDescent="0.3">
      <c r="A2361" s="2" t="s">
        <v>4159</v>
      </c>
      <c r="B2361" s="2" t="s">
        <v>4160</v>
      </c>
      <c r="C2361" s="2" t="s">
        <v>27</v>
      </c>
      <c r="D2361" s="51">
        <v>628076.97</v>
      </c>
      <c r="E2361" s="51">
        <v>13662.93</v>
      </c>
      <c r="F2361" s="1">
        <v>45129</v>
      </c>
      <c r="G2361" s="1">
        <v>45329</v>
      </c>
      <c r="H2361" s="2" t="s">
        <v>2524</v>
      </c>
      <c r="I2361" s="2" t="s">
        <v>29</v>
      </c>
      <c r="J2361">
        <f>Sheet1[[#This Row],[policy_end_date]]-Sheet1[[#This Row],[policy_start_date]]</f>
        <v>200</v>
      </c>
      <c r="K2361" s="5">
        <f>(Sheet1[[#This Row],[policy_end_date]]-Sheet1[[#This Row],[policy_start_date]])/365</f>
        <v>0.54794520547945202</v>
      </c>
      <c r="L2361" s="2" t="str">
        <f>IF(Sheet1[[#This Row],[coverage_amount]]&lt;300000,"Low",IF(Sheet1[[#This Row],[coverage_amount]]&lt;700000,"Medium","High"))</f>
        <v>Medium</v>
      </c>
      <c r="M2361" s="2" t="str">
        <f>IF(Sheet1[[#This Row],[annual_premium]]&lt;15000,"Low",IF(Sheet1[[#This Row],[annual_premium]]&lt;35000,"Medium","High"))</f>
        <v>Low</v>
      </c>
      <c r="N2361" s="2">
        <f>YEAR(Sheet1[[#This Row],[policy_start_date]])</f>
        <v>2023</v>
      </c>
      <c r="O2361" s="2" t="str">
        <f>TEXT(Sheet1[[#This Row],[policy_start_date]],"mmm")</f>
        <v>Jul</v>
      </c>
      <c r="P2361" s="2" t="str">
        <f>"Q"&amp;ROUNDUP(MONTH(Sheet1[[#This Row],[policy_start_date]])/3,0)</f>
        <v>Q3</v>
      </c>
      <c r="Q2361" s="2">
        <f ca="1">DATEDIF(Sheet1[[#This Row],[policy_start_date]],TODAY(),"D")</f>
        <v>1103</v>
      </c>
      <c r="R2361" s="2">
        <f>YEAR(Sheet1[[#This Row],[policy_end_date]])</f>
        <v>2024</v>
      </c>
      <c r="S2361" s="2" t="str">
        <f>TEXT(Sheet1[[#This Row],[policy_end_date]],"mmm")</f>
        <v>Feb</v>
      </c>
      <c r="T2361" s="2" t="str">
        <f>IF(Sheet1[[#This Row],[status]]="Active","Active","Inactive")</f>
        <v>Inactive</v>
      </c>
      <c r="U2361" s="6">
        <f>Sheet1[[#This Row],[coverage_amount]]/Sheet1[[#This Row],[annual_premium]]</f>
        <v>45.969420175613863</v>
      </c>
    </row>
    <row r="2362" spans="1:21" x14ac:dyDescent="0.3">
      <c r="A2362" s="2" t="s">
        <v>4161</v>
      </c>
      <c r="B2362" s="2" t="s">
        <v>4162</v>
      </c>
      <c r="C2362" s="2" t="s">
        <v>11</v>
      </c>
      <c r="D2362" s="51">
        <v>469788.09</v>
      </c>
      <c r="E2362" s="51">
        <v>13995.67</v>
      </c>
      <c r="F2362" s="1">
        <v>45269</v>
      </c>
      <c r="G2362" s="1">
        <v>45349</v>
      </c>
      <c r="H2362" s="2" t="s">
        <v>348</v>
      </c>
      <c r="I2362" s="2" t="s">
        <v>29</v>
      </c>
      <c r="J2362">
        <f>Sheet1[[#This Row],[policy_end_date]]-Sheet1[[#This Row],[policy_start_date]]</f>
        <v>80</v>
      </c>
      <c r="K2362" s="5">
        <f>(Sheet1[[#This Row],[policy_end_date]]-Sheet1[[#This Row],[policy_start_date]])/365</f>
        <v>0.21917808219178081</v>
      </c>
      <c r="L2362" s="2" t="str">
        <f>IF(Sheet1[[#This Row],[coverage_amount]]&lt;300000,"Low",IF(Sheet1[[#This Row],[coverage_amount]]&lt;700000,"Medium","High"))</f>
        <v>Medium</v>
      </c>
      <c r="M2362" s="2" t="str">
        <f>IF(Sheet1[[#This Row],[annual_premium]]&lt;15000,"Low",IF(Sheet1[[#This Row],[annual_premium]]&lt;35000,"Medium","High"))</f>
        <v>Low</v>
      </c>
      <c r="N2362" s="2">
        <f>YEAR(Sheet1[[#This Row],[policy_start_date]])</f>
        <v>2023</v>
      </c>
      <c r="O2362" s="2" t="str">
        <f>TEXT(Sheet1[[#This Row],[policy_start_date]],"mmm")</f>
        <v>Dec</v>
      </c>
      <c r="P2362" s="2" t="str">
        <f>"Q"&amp;ROUNDUP(MONTH(Sheet1[[#This Row],[policy_start_date]])/3,0)</f>
        <v>Q4</v>
      </c>
      <c r="Q2362" s="2">
        <f ca="1">DATEDIF(Sheet1[[#This Row],[policy_start_date]],TODAY(),"D")</f>
        <v>963</v>
      </c>
      <c r="R2362" s="2">
        <f>YEAR(Sheet1[[#This Row],[policy_end_date]])</f>
        <v>2024</v>
      </c>
      <c r="S2362" s="2" t="str">
        <f>TEXT(Sheet1[[#This Row],[policy_end_date]],"mmm")</f>
        <v>Feb</v>
      </c>
      <c r="T2362" s="2" t="str">
        <f>IF(Sheet1[[#This Row],[status]]="Active","Active","Inactive")</f>
        <v>Inactive</v>
      </c>
      <c r="U2362" s="6">
        <f>Sheet1[[#This Row],[coverage_amount]]/Sheet1[[#This Row],[annual_premium]]</f>
        <v>33.566673835550567</v>
      </c>
    </row>
    <row r="2363" spans="1:21" x14ac:dyDescent="0.3">
      <c r="A2363" s="2" t="s">
        <v>4163</v>
      </c>
      <c r="B2363" s="2" t="s">
        <v>2055</v>
      </c>
      <c r="C2363" s="2" t="s">
        <v>16</v>
      </c>
      <c r="D2363" s="51">
        <v>349093.38</v>
      </c>
      <c r="E2363" s="51">
        <v>39480.54</v>
      </c>
      <c r="F2363" s="1">
        <v>44048</v>
      </c>
      <c r="G2363" s="1">
        <v>44470</v>
      </c>
      <c r="H2363" s="2" t="s">
        <v>534</v>
      </c>
      <c r="I2363" s="2" t="s">
        <v>29</v>
      </c>
      <c r="J2363">
        <f>Sheet1[[#This Row],[policy_end_date]]-Sheet1[[#This Row],[policy_start_date]]</f>
        <v>422</v>
      </c>
      <c r="K2363" s="5">
        <f>(Sheet1[[#This Row],[policy_end_date]]-Sheet1[[#This Row],[policy_start_date]])/365</f>
        <v>1.1561643835616437</v>
      </c>
      <c r="L2363" s="2" t="str">
        <f>IF(Sheet1[[#This Row],[coverage_amount]]&lt;300000,"Low",IF(Sheet1[[#This Row],[coverage_amount]]&lt;700000,"Medium","High"))</f>
        <v>Medium</v>
      </c>
      <c r="M2363" s="2" t="str">
        <f>IF(Sheet1[[#This Row],[annual_premium]]&lt;15000,"Low",IF(Sheet1[[#This Row],[annual_premium]]&lt;35000,"Medium","High"))</f>
        <v>High</v>
      </c>
      <c r="N2363" s="2">
        <f>YEAR(Sheet1[[#This Row],[policy_start_date]])</f>
        <v>2020</v>
      </c>
      <c r="O2363" s="2" t="str">
        <f>TEXT(Sheet1[[#This Row],[policy_start_date]],"mmm")</f>
        <v>Aug</v>
      </c>
      <c r="P2363" s="2" t="str">
        <f>"Q"&amp;ROUNDUP(MONTH(Sheet1[[#This Row],[policy_start_date]])/3,0)</f>
        <v>Q3</v>
      </c>
      <c r="Q2363" s="2">
        <f ca="1">DATEDIF(Sheet1[[#This Row],[policy_start_date]],TODAY(),"D")</f>
        <v>2184</v>
      </c>
      <c r="R2363" s="2">
        <f>YEAR(Sheet1[[#This Row],[policy_end_date]])</f>
        <v>2021</v>
      </c>
      <c r="S2363" s="2" t="str">
        <f>TEXT(Sheet1[[#This Row],[policy_end_date]],"mmm")</f>
        <v>Oct</v>
      </c>
      <c r="T2363" s="2" t="str">
        <f>IF(Sheet1[[#This Row],[status]]="Active","Active","Inactive")</f>
        <v>Inactive</v>
      </c>
      <c r="U2363" s="6">
        <f>Sheet1[[#This Row],[coverage_amount]]/Sheet1[[#This Row],[annual_premium]]</f>
        <v>8.8421632530862038</v>
      </c>
    </row>
    <row r="2364" spans="1:21" x14ac:dyDescent="0.3">
      <c r="A2364" s="2" t="s">
        <v>4164</v>
      </c>
      <c r="B2364" s="2" t="s">
        <v>92</v>
      </c>
      <c r="C2364" s="2" t="s">
        <v>39</v>
      </c>
      <c r="D2364" s="51">
        <v>956165.38</v>
      </c>
      <c r="E2364" s="51">
        <v>29629.98</v>
      </c>
      <c r="F2364" s="1">
        <v>44466</v>
      </c>
      <c r="G2364" s="1">
        <v>45504</v>
      </c>
      <c r="H2364" s="2" t="s">
        <v>248</v>
      </c>
      <c r="I2364" s="2" t="s">
        <v>18</v>
      </c>
      <c r="J2364">
        <f>Sheet1[[#This Row],[policy_end_date]]-Sheet1[[#This Row],[policy_start_date]]</f>
        <v>1038</v>
      </c>
      <c r="K2364" s="5">
        <f>(Sheet1[[#This Row],[policy_end_date]]-Sheet1[[#This Row],[policy_start_date]])/365</f>
        <v>2.8438356164383563</v>
      </c>
      <c r="L2364" s="2" t="str">
        <f>IF(Sheet1[[#This Row],[coverage_amount]]&lt;300000,"Low",IF(Sheet1[[#This Row],[coverage_amount]]&lt;700000,"Medium","High"))</f>
        <v>High</v>
      </c>
      <c r="M2364" s="2" t="str">
        <f>IF(Sheet1[[#This Row],[annual_premium]]&lt;15000,"Low",IF(Sheet1[[#This Row],[annual_premium]]&lt;35000,"Medium","High"))</f>
        <v>Medium</v>
      </c>
      <c r="N2364" s="2">
        <f>YEAR(Sheet1[[#This Row],[policy_start_date]])</f>
        <v>2021</v>
      </c>
      <c r="O2364" s="2" t="str">
        <f>TEXT(Sheet1[[#This Row],[policy_start_date]],"mmm")</f>
        <v>Sep</v>
      </c>
      <c r="P2364" s="2" t="str">
        <f>"Q"&amp;ROUNDUP(MONTH(Sheet1[[#This Row],[policy_start_date]])/3,0)</f>
        <v>Q3</v>
      </c>
      <c r="Q2364" s="2">
        <f ca="1">DATEDIF(Sheet1[[#This Row],[policy_start_date]],TODAY(),"D")</f>
        <v>1766</v>
      </c>
      <c r="R2364" s="2">
        <f>YEAR(Sheet1[[#This Row],[policy_end_date]])</f>
        <v>2024</v>
      </c>
      <c r="S2364" s="2" t="str">
        <f>TEXT(Sheet1[[#This Row],[policy_end_date]],"mmm")</f>
        <v>Jul</v>
      </c>
      <c r="T2364" s="2" t="str">
        <f>IF(Sheet1[[#This Row],[status]]="Active","Active","Inactive")</f>
        <v>Inactive</v>
      </c>
      <c r="U2364" s="6">
        <f>Sheet1[[#This Row],[coverage_amount]]/Sheet1[[#This Row],[annual_premium]]</f>
        <v>32.270199979885241</v>
      </c>
    </row>
    <row r="2365" spans="1:21" x14ac:dyDescent="0.3">
      <c r="A2365" s="2" t="s">
        <v>4165</v>
      </c>
      <c r="B2365" s="2" t="s">
        <v>1139</v>
      </c>
      <c r="C2365" s="2" t="s">
        <v>27</v>
      </c>
      <c r="D2365" s="51">
        <v>517010.39</v>
      </c>
      <c r="E2365" s="51">
        <v>21127.34</v>
      </c>
      <c r="F2365" s="1">
        <v>44443</v>
      </c>
      <c r="G2365" s="1">
        <v>45477</v>
      </c>
      <c r="H2365" s="2" t="s">
        <v>150</v>
      </c>
      <c r="I2365" s="2" t="s">
        <v>29</v>
      </c>
      <c r="J2365">
        <f>Sheet1[[#This Row],[policy_end_date]]-Sheet1[[#This Row],[policy_start_date]]</f>
        <v>1034</v>
      </c>
      <c r="K2365" s="5">
        <f>(Sheet1[[#This Row],[policy_end_date]]-Sheet1[[#This Row],[policy_start_date]])/365</f>
        <v>2.8328767123287673</v>
      </c>
      <c r="L2365" s="2" t="str">
        <f>IF(Sheet1[[#This Row],[coverage_amount]]&lt;300000,"Low",IF(Sheet1[[#This Row],[coverage_amount]]&lt;700000,"Medium","High"))</f>
        <v>Medium</v>
      </c>
      <c r="M2365" s="2" t="str">
        <f>IF(Sheet1[[#This Row],[annual_premium]]&lt;15000,"Low",IF(Sheet1[[#This Row],[annual_premium]]&lt;35000,"Medium","High"))</f>
        <v>Medium</v>
      </c>
      <c r="N2365" s="2">
        <f>YEAR(Sheet1[[#This Row],[policy_start_date]])</f>
        <v>2021</v>
      </c>
      <c r="O2365" s="2" t="str">
        <f>TEXT(Sheet1[[#This Row],[policy_start_date]],"mmm")</f>
        <v>Sep</v>
      </c>
      <c r="P2365" s="2" t="str">
        <f>"Q"&amp;ROUNDUP(MONTH(Sheet1[[#This Row],[policy_start_date]])/3,0)</f>
        <v>Q3</v>
      </c>
      <c r="Q2365" s="2">
        <f ca="1">DATEDIF(Sheet1[[#This Row],[policy_start_date]],TODAY(),"D")</f>
        <v>1789</v>
      </c>
      <c r="R2365" s="2">
        <f>YEAR(Sheet1[[#This Row],[policy_end_date]])</f>
        <v>2024</v>
      </c>
      <c r="S2365" s="2" t="str">
        <f>TEXT(Sheet1[[#This Row],[policy_end_date]],"mmm")</f>
        <v>Jul</v>
      </c>
      <c r="T2365" s="2" t="str">
        <f>IF(Sheet1[[#This Row],[status]]="Active","Active","Inactive")</f>
        <v>Inactive</v>
      </c>
      <c r="U2365" s="6">
        <f>Sheet1[[#This Row],[coverage_amount]]/Sheet1[[#This Row],[annual_premium]]</f>
        <v>24.471153964483936</v>
      </c>
    </row>
    <row r="2366" spans="1:21" x14ac:dyDescent="0.3">
      <c r="A2366" s="2" t="s">
        <v>4166</v>
      </c>
      <c r="B2366" s="2" t="s">
        <v>2284</v>
      </c>
      <c r="C2366" s="2" t="s">
        <v>39</v>
      </c>
      <c r="D2366" s="51">
        <v>223851.13</v>
      </c>
      <c r="E2366" s="51">
        <v>24631.68</v>
      </c>
      <c r="F2366" s="1">
        <v>44853</v>
      </c>
      <c r="G2366" s="1">
        <v>45627</v>
      </c>
      <c r="H2366" s="2" t="s">
        <v>755</v>
      </c>
      <c r="I2366" s="2" t="s">
        <v>13</v>
      </c>
      <c r="J2366">
        <f>Sheet1[[#This Row],[policy_end_date]]-Sheet1[[#This Row],[policy_start_date]]</f>
        <v>774</v>
      </c>
      <c r="K2366" s="5">
        <f>(Sheet1[[#This Row],[policy_end_date]]-Sheet1[[#This Row],[policy_start_date]])/365</f>
        <v>2.1205479452054794</v>
      </c>
      <c r="L2366" s="2" t="str">
        <f>IF(Sheet1[[#This Row],[coverage_amount]]&lt;300000,"Low",IF(Sheet1[[#This Row],[coverage_amount]]&lt;700000,"Medium","High"))</f>
        <v>Low</v>
      </c>
      <c r="M2366" s="2" t="str">
        <f>IF(Sheet1[[#This Row],[annual_premium]]&lt;15000,"Low",IF(Sheet1[[#This Row],[annual_premium]]&lt;35000,"Medium","High"))</f>
        <v>Medium</v>
      </c>
      <c r="N2366" s="2">
        <f>YEAR(Sheet1[[#This Row],[policy_start_date]])</f>
        <v>2022</v>
      </c>
      <c r="O2366" s="2" t="str">
        <f>TEXT(Sheet1[[#This Row],[policy_start_date]],"mmm")</f>
        <v>Oct</v>
      </c>
      <c r="P2366" s="2" t="str">
        <f>"Q"&amp;ROUNDUP(MONTH(Sheet1[[#This Row],[policy_start_date]])/3,0)</f>
        <v>Q4</v>
      </c>
      <c r="Q2366" s="2">
        <f ca="1">DATEDIF(Sheet1[[#This Row],[policy_start_date]],TODAY(),"D")</f>
        <v>1379</v>
      </c>
      <c r="R2366" s="2">
        <f>YEAR(Sheet1[[#This Row],[policy_end_date]])</f>
        <v>2024</v>
      </c>
      <c r="S2366" s="2" t="str">
        <f>TEXT(Sheet1[[#This Row],[policy_end_date]],"mmm")</f>
        <v>Dec</v>
      </c>
      <c r="T2366" s="2" t="str">
        <f>IF(Sheet1[[#This Row],[status]]="Active","Active","Inactive")</f>
        <v>Active</v>
      </c>
      <c r="U2366" s="6">
        <f>Sheet1[[#This Row],[coverage_amount]]/Sheet1[[#This Row],[annual_premium]]</f>
        <v>9.0879359426559621</v>
      </c>
    </row>
    <row r="2367" spans="1:21" x14ac:dyDescent="0.3">
      <c r="A2367" s="2" t="s">
        <v>4167</v>
      </c>
      <c r="B2367" s="2" t="s">
        <v>693</v>
      </c>
      <c r="C2367" s="2" t="s">
        <v>35</v>
      </c>
      <c r="D2367" s="51">
        <v>772914.95</v>
      </c>
      <c r="E2367" s="51">
        <v>37692.660000000003</v>
      </c>
      <c r="F2367" s="1">
        <v>45154</v>
      </c>
      <c r="G2367" s="1">
        <v>45694</v>
      </c>
      <c r="H2367" s="2" t="s">
        <v>260</v>
      </c>
      <c r="I2367" s="2" t="s">
        <v>18</v>
      </c>
      <c r="J2367">
        <f>Sheet1[[#This Row],[policy_end_date]]-Sheet1[[#This Row],[policy_start_date]]</f>
        <v>540</v>
      </c>
      <c r="K2367" s="5">
        <f>(Sheet1[[#This Row],[policy_end_date]]-Sheet1[[#This Row],[policy_start_date]])/365</f>
        <v>1.4794520547945205</v>
      </c>
      <c r="L2367" s="2" t="str">
        <f>IF(Sheet1[[#This Row],[coverage_amount]]&lt;300000,"Low",IF(Sheet1[[#This Row],[coverage_amount]]&lt;700000,"Medium","High"))</f>
        <v>High</v>
      </c>
      <c r="M2367" s="2" t="str">
        <f>IF(Sheet1[[#This Row],[annual_premium]]&lt;15000,"Low",IF(Sheet1[[#This Row],[annual_premium]]&lt;35000,"Medium","High"))</f>
        <v>High</v>
      </c>
      <c r="N2367" s="2">
        <f>YEAR(Sheet1[[#This Row],[policy_start_date]])</f>
        <v>2023</v>
      </c>
      <c r="O2367" s="2" t="str">
        <f>TEXT(Sheet1[[#This Row],[policy_start_date]],"mmm")</f>
        <v>Aug</v>
      </c>
      <c r="P2367" s="2" t="str">
        <f>"Q"&amp;ROUNDUP(MONTH(Sheet1[[#This Row],[policy_start_date]])/3,0)</f>
        <v>Q3</v>
      </c>
      <c r="Q2367" s="2">
        <f ca="1">DATEDIF(Sheet1[[#This Row],[policy_start_date]],TODAY(),"D")</f>
        <v>1078</v>
      </c>
      <c r="R2367" s="2">
        <f>YEAR(Sheet1[[#This Row],[policy_end_date]])</f>
        <v>2025</v>
      </c>
      <c r="S2367" s="2" t="str">
        <f>TEXT(Sheet1[[#This Row],[policy_end_date]],"mmm")</f>
        <v>Feb</v>
      </c>
      <c r="T2367" s="2" t="str">
        <f>IF(Sheet1[[#This Row],[status]]="Active","Active","Inactive")</f>
        <v>Inactive</v>
      </c>
      <c r="U2367" s="6">
        <f>Sheet1[[#This Row],[coverage_amount]]/Sheet1[[#This Row],[annual_premium]]</f>
        <v>20.505715171070438</v>
      </c>
    </row>
    <row r="2368" spans="1:21" x14ac:dyDescent="0.3">
      <c r="A2368" s="2" t="s">
        <v>4168</v>
      </c>
      <c r="B2368" s="2" t="s">
        <v>3392</v>
      </c>
      <c r="C2368" s="2" t="s">
        <v>11</v>
      </c>
      <c r="D2368" s="51">
        <v>505325.66</v>
      </c>
      <c r="E2368" s="51">
        <v>43991.41</v>
      </c>
      <c r="F2368" s="1">
        <v>44912</v>
      </c>
      <c r="G2368" s="1">
        <v>45325</v>
      </c>
      <c r="H2368" s="2" t="s">
        <v>2524</v>
      </c>
      <c r="I2368" s="2" t="s">
        <v>29</v>
      </c>
      <c r="J2368">
        <f>Sheet1[[#This Row],[policy_end_date]]-Sheet1[[#This Row],[policy_start_date]]</f>
        <v>413</v>
      </c>
      <c r="K2368" s="5">
        <f>(Sheet1[[#This Row],[policy_end_date]]-Sheet1[[#This Row],[policy_start_date]])/365</f>
        <v>1.1315068493150684</v>
      </c>
      <c r="L2368" s="2" t="str">
        <f>IF(Sheet1[[#This Row],[coverage_amount]]&lt;300000,"Low",IF(Sheet1[[#This Row],[coverage_amount]]&lt;700000,"Medium","High"))</f>
        <v>Medium</v>
      </c>
      <c r="M2368" s="2" t="str">
        <f>IF(Sheet1[[#This Row],[annual_premium]]&lt;15000,"Low",IF(Sheet1[[#This Row],[annual_premium]]&lt;35000,"Medium","High"))</f>
        <v>High</v>
      </c>
      <c r="N2368" s="2">
        <f>YEAR(Sheet1[[#This Row],[policy_start_date]])</f>
        <v>2022</v>
      </c>
      <c r="O2368" s="2" t="str">
        <f>TEXT(Sheet1[[#This Row],[policy_start_date]],"mmm")</f>
        <v>Dec</v>
      </c>
      <c r="P2368" s="2" t="str">
        <f>"Q"&amp;ROUNDUP(MONTH(Sheet1[[#This Row],[policy_start_date]])/3,0)</f>
        <v>Q4</v>
      </c>
      <c r="Q2368" s="2">
        <f ca="1">DATEDIF(Sheet1[[#This Row],[policy_start_date]],TODAY(),"D")</f>
        <v>1320</v>
      </c>
      <c r="R2368" s="2">
        <f>YEAR(Sheet1[[#This Row],[policy_end_date]])</f>
        <v>2024</v>
      </c>
      <c r="S2368" s="2" t="str">
        <f>TEXT(Sheet1[[#This Row],[policy_end_date]],"mmm")</f>
        <v>Feb</v>
      </c>
      <c r="T2368" s="2" t="str">
        <f>IF(Sheet1[[#This Row],[status]]="Active","Active","Inactive")</f>
        <v>Inactive</v>
      </c>
      <c r="U2368" s="6">
        <f>Sheet1[[#This Row],[coverage_amount]]/Sheet1[[#This Row],[annual_premium]]</f>
        <v>11.486916650318777</v>
      </c>
    </row>
    <row r="2369" spans="1:21" x14ac:dyDescent="0.3">
      <c r="A2369" s="2" t="s">
        <v>4169</v>
      </c>
      <c r="B2369" s="2" t="s">
        <v>2004</v>
      </c>
      <c r="C2369" s="2" t="s">
        <v>11</v>
      </c>
      <c r="D2369" s="51">
        <v>474925.59</v>
      </c>
      <c r="E2369" s="51">
        <v>33648.199999999997</v>
      </c>
      <c r="F2369" s="1">
        <v>44387</v>
      </c>
      <c r="G2369" s="1">
        <v>45264</v>
      </c>
      <c r="H2369" s="2" t="s">
        <v>909</v>
      </c>
      <c r="I2369" s="2" t="s">
        <v>18</v>
      </c>
      <c r="J2369">
        <f>Sheet1[[#This Row],[policy_end_date]]-Sheet1[[#This Row],[policy_start_date]]</f>
        <v>877</v>
      </c>
      <c r="K2369" s="5">
        <f>(Sheet1[[#This Row],[policy_end_date]]-Sheet1[[#This Row],[policy_start_date]])/365</f>
        <v>2.4027397260273973</v>
      </c>
      <c r="L2369" s="2" t="str">
        <f>IF(Sheet1[[#This Row],[coverage_amount]]&lt;300000,"Low",IF(Sheet1[[#This Row],[coverage_amount]]&lt;700000,"Medium","High"))</f>
        <v>Medium</v>
      </c>
      <c r="M2369" s="2" t="str">
        <f>IF(Sheet1[[#This Row],[annual_premium]]&lt;15000,"Low",IF(Sheet1[[#This Row],[annual_premium]]&lt;35000,"Medium","High"))</f>
        <v>Medium</v>
      </c>
      <c r="N2369" s="2">
        <f>YEAR(Sheet1[[#This Row],[policy_start_date]])</f>
        <v>2021</v>
      </c>
      <c r="O2369" s="2" t="str">
        <f>TEXT(Sheet1[[#This Row],[policy_start_date]],"mmm")</f>
        <v>Jul</v>
      </c>
      <c r="P2369" s="2" t="str">
        <f>"Q"&amp;ROUNDUP(MONTH(Sheet1[[#This Row],[policy_start_date]])/3,0)</f>
        <v>Q3</v>
      </c>
      <c r="Q2369" s="2">
        <f ca="1">DATEDIF(Sheet1[[#This Row],[policy_start_date]],TODAY(),"D")</f>
        <v>1845</v>
      </c>
      <c r="R2369" s="2">
        <f>YEAR(Sheet1[[#This Row],[policy_end_date]])</f>
        <v>2023</v>
      </c>
      <c r="S2369" s="2" t="str">
        <f>TEXT(Sheet1[[#This Row],[policy_end_date]],"mmm")</f>
        <v>Dec</v>
      </c>
      <c r="T2369" s="2" t="str">
        <f>IF(Sheet1[[#This Row],[status]]="Active","Active","Inactive")</f>
        <v>Inactive</v>
      </c>
      <c r="U2369" s="6">
        <f>Sheet1[[#This Row],[coverage_amount]]/Sheet1[[#This Row],[annual_premium]]</f>
        <v>14.114442674496706</v>
      </c>
    </row>
    <row r="2370" spans="1:21" x14ac:dyDescent="0.3">
      <c r="A2370" s="2" t="s">
        <v>4170</v>
      </c>
      <c r="B2370" s="2" t="s">
        <v>4171</v>
      </c>
      <c r="C2370" s="2" t="s">
        <v>35</v>
      </c>
      <c r="D2370" s="51">
        <v>222943.63</v>
      </c>
      <c r="E2370" s="51">
        <v>20239.12</v>
      </c>
      <c r="F2370" s="1">
        <v>44988</v>
      </c>
      <c r="G2370" s="1">
        <v>45442</v>
      </c>
      <c r="H2370" s="2" t="s">
        <v>688</v>
      </c>
      <c r="I2370" s="2" t="s">
        <v>18</v>
      </c>
      <c r="J2370">
        <f>Sheet1[[#This Row],[policy_end_date]]-Sheet1[[#This Row],[policy_start_date]]</f>
        <v>454</v>
      </c>
      <c r="K2370" s="5">
        <f>(Sheet1[[#This Row],[policy_end_date]]-Sheet1[[#This Row],[policy_start_date]])/365</f>
        <v>1.2438356164383562</v>
      </c>
      <c r="L2370" s="2" t="str">
        <f>IF(Sheet1[[#This Row],[coverage_amount]]&lt;300000,"Low",IF(Sheet1[[#This Row],[coverage_amount]]&lt;700000,"Medium","High"))</f>
        <v>Low</v>
      </c>
      <c r="M2370" s="2" t="str">
        <f>IF(Sheet1[[#This Row],[annual_premium]]&lt;15000,"Low",IF(Sheet1[[#This Row],[annual_premium]]&lt;35000,"Medium","High"))</f>
        <v>Medium</v>
      </c>
      <c r="N2370" s="2">
        <f>YEAR(Sheet1[[#This Row],[policy_start_date]])</f>
        <v>2023</v>
      </c>
      <c r="O2370" s="2" t="str">
        <f>TEXT(Sheet1[[#This Row],[policy_start_date]],"mmm")</f>
        <v>Mar</v>
      </c>
      <c r="P2370" s="2" t="str">
        <f>"Q"&amp;ROUNDUP(MONTH(Sheet1[[#This Row],[policy_start_date]])/3,0)</f>
        <v>Q1</v>
      </c>
      <c r="Q2370" s="2">
        <f ca="1">DATEDIF(Sheet1[[#This Row],[policy_start_date]],TODAY(),"D")</f>
        <v>1244</v>
      </c>
      <c r="R2370" s="2">
        <f>YEAR(Sheet1[[#This Row],[policy_end_date]])</f>
        <v>2024</v>
      </c>
      <c r="S2370" s="2" t="str">
        <f>TEXT(Sheet1[[#This Row],[policy_end_date]],"mmm")</f>
        <v>May</v>
      </c>
      <c r="T2370" s="2" t="str">
        <f>IF(Sheet1[[#This Row],[status]]="Active","Active","Inactive")</f>
        <v>Inactive</v>
      </c>
      <c r="U2370" s="6">
        <f>Sheet1[[#This Row],[coverage_amount]]/Sheet1[[#This Row],[annual_premium]]</f>
        <v>11.015480416144577</v>
      </c>
    </row>
    <row r="2371" spans="1:21" x14ac:dyDescent="0.3">
      <c r="A2371" s="2" t="s">
        <v>4172</v>
      </c>
      <c r="B2371" s="2" t="s">
        <v>1766</v>
      </c>
      <c r="C2371" s="2" t="s">
        <v>35</v>
      </c>
      <c r="D2371" s="51">
        <v>774805.97</v>
      </c>
      <c r="E2371" s="51">
        <v>15545.92</v>
      </c>
      <c r="F2371" s="1">
        <v>45035</v>
      </c>
      <c r="G2371" s="1">
        <v>45490</v>
      </c>
      <c r="H2371" s="2" t="s">
        <v>774</v>
      </c>
      <c r="I2371" s="2" t="s">
        <v>18</v>
      </c>
      <c r="J2371">
        <f>Sheet1[[#This Row],[policy_end_date]]-Sheet1[[#This Row],[policy_start_date]]</f>
        <v>455</v>
      </c>
      <c r="K2371" s="5">
        <f>(Sheet1[[#This Row],[policy_end_date]]-Sheet1[[#This Row],[policy_start_date]])/365</f>
        <v>1.2465753424657535</v>
      </c>
      <c r="L2371" s="2" t="str">
        <f>IF(Sheet1[[#This Row],[coverage_amount]]&lt;300000,"Low",IF(Sheet1[[#This Row],[coverage_amount]]&lt;700000,"Medium","High"))</f>
        <v>High</v>
      </c>
      <c r="M2371" s="2" t="str">
        <f>IF(Sheet1[[#This Row],[annual_premium]]&lt;15000,"Low",IF(Sheet1[[#This Row],[annual_premium]]&lt;35000,"Medium","High"))</f>
        <v>Medium</v>
      </c>
      <c r="N2371" s="2">
        <f>YEAR(Sheet1[[#This Row],[policy_start_date]])</f>
        <v>2023</v>
      </c>
      <c r="O2371" s="2" t="str">
        <f>TEXT(Sheet1[[#This Row],[policy_start_date]],"mmm")</f>
        <v>Apr</v>
      </c>
      <c r="P2371" s="2" t="str">
        <f>"Q"&amp;ROUNDUP(MONTH(Sheet1[[#This Row],[policy_start_date]])/3,0)</f>
        <v>Q2</v>
      </c>
      <c r="Q2371" s="2">
        <f ca="1">DATEDIF(Sheet1[[#This Row],[policy_start_date]],TODAY(),"D")</f>
        <v>1197</v>
      </c>
      <c r="R2371" s="2">
        <f>YEAR(Sheet1[[#This Row],[policy_end_date]])</f>
        <v>2024</v>
      </c>
      <c r="S2371" s="2" t="str">
        <f>TEXT(Sheet1[[#This Row],[policy_end_date]],"mmm")</f>
        <v>Jul</v>
      </c>
      <c r="T2371" s="2" t="str">
        <f>IF(Sheet1[[#This Row],[status]]="Active","Active","Inactive")</f>
        <v>Inactive</v>
      </c>
      <c r="U2371" s="6">
        <f>Sheet1[[#This Row],[coverage_amount]]/Sheet1[[#This Row],[annual_premium]]</f>
        <v>49.839827427389309</v>
      </c>
    </row>
    <row r="2372" spans="1:21" x14ac:dyDescent="0.3">
      <c r="A2372" s="2" t="s">
        <v>4173</v>
      </c>
      <c r="B2372" s="2" t="s">
        <v>4174</v>
      </c>
      <c r="C2372" s="2" t="s">
        <v>11</v>
      </c>
      <c r="D2372" s="51">
        <v>252519.57</v>
      </c>
      <c r="E2372" s="51">
        <v>31124.58</v>
      </c>
      <c r="F2372" s="1">
        <v>44685</v>
      </c>
      <c r="G2372" s="1">
        <v>45692</v>
      </c>
      <c r="H2372" s="2" t="s">
        <v>43</v>
      </c>
      <c r="I2372" s="2" t="s">
        <v>18</v>
      </c>
      <c r="J2372">
        <f>Sheet1[[#This Row],[policy_end_date]]-Sheet1[[#This Row],[policy_start_date]]</f>
        <v>1007</v>
      </c>
      <c r="K2372" s="5">
        <f>(Sheet1[[#This Row],[policy_end_date]]-Sheet1[[#This Row],[policy_start_date]])/365</f>
        <v>2.7589041095890412</v>
      </c>
      <c r="L2372" s="2" t="str">
        <f>IF(Sheet1[[#This Row],[coverage_amount]]&lt;300000,"Low",IF(Sheet1[[#This Row],[coverage_amount]]&lt;700000,"Medium","High"))</f>
        <v>Low</v>
      </c>
      <c r="M2372" s="2" t="str">
        <f>IF(Sheet1[[#This Row],[annual_premium]]&lt;15000,"Low",IF(Sheet1[[#This Row],[annual_premium]]&lt;35000,"Medium","High"))</f>
        <v>Medium</v>
      </c>
      <c r="N2372" s="2">
        <f>YEAR(Sheet1[[#This Row],[policy_start_date]])</f>
        <v>2022</v>
      </c>
      <c r="O2372" s="2" t="str">
        <f>TEXT(Sheet1[[#This Row],[policy_start_date]],"mmm")</f>
        <v>May</v>
      </c>
      <c r="P2372" s="2" t="str">
        <f>"Q"&amp;ROUNDUP(MONTH(Sheet1[[#This Row],[policy_start_date]])/3,0)</f>
        <v>Q2</v>
      </c>
      <c r="Q2372" s="2">
        <f ca="1">DATEDIF(Sheet1[[#This Row],[policy_start_date]],TODAY(),"D")</f>
        <v>1547</v>
      </c>
      <c r="R2372" s="2">
        <f>YEAR(Sheet1[[#This Row],[policy_end_date]])</f>
        <v>2025</v>
      </c>
      <c r="S2372" s="2" t="str">
        <f>TEXT(Sheet1[[#This Row],[policy_end_date]],"mmm")</f>
        <v>Feb</v>
      </c>
      <c r="T2372" s="2" t="str">
        <f>IF(Sheet1[[#This Row],[status]]="Active","Active","Inactive")</f>
        <v>Inactive</v>
      </c>
      <c r="U2372" s="6">
        <f>Sheet1[[#This Row],[coverage_amount]]/Sheet1[[#This Row],[annual_premium]]</f>
        <v>8.1131880333806912</v>
      </c>
    </row>
    <row r="2373" spans="1:21" x14ac:dyDescent="0.3">
      <c r="A2373" s="2" t="s">
        <v>4175</v>
      </c>
      <c r="B2373" s="2" t="s">
        <v>2703</v>
      </c>
      <c r="C2373" s="2" t="s">
        <v>11</v>
      </c>
      <c r="D2373" s="51">
        <v>268779.21000000002</v>
      </c>
      <c r="E2373" s="51">
        <v>46742.55</v>
      </c>
      <c r="F2373" s="1">
        <v>44435</v>
      </c>
      <c r="G2373" s="1">
        <v>45244</v>
      </c>
      <c r="H2373" s="2" t="s">
        <v>798</v>
      </c>
      <c r="I2373" s="2" t="s">
        <v>18</v>
      </c>
      <c r="J2373">
        <f>Sheet1[[#This Row],[policy_end_date]]-Sheet1[[#This Row],[policy_start_date]]</f>
        <v>809</v>
      </c>
      <c r="K2373" s="5">
        <f>(Sheet1[[#This Row],[policy_end_date]]-Sheet1[[#This Row],[policy_start_date]])/365</f>
        <v>2.2164383561643834</v>
      </c>
      <c r="L2373" s="2" t="str">
        <f>IF(Sheet1[[#This Row],[coverage_amount]]&lt;300000,"Low",IF(Sheet1[[#This Row],[coverage_amount]]&lt;700000,"Medium","High"))</f>
        <v>Low</v>
      </c>
      <c r="M2373" s="2" t="str">
        <f>IF(Sheet1[[#This Row],[annual_premium]]&lt;15000,"Low",IF(Sheet1[[#This Row],[annual_premium]]&lt;35000,"Medium","High"))</f>
        <v>High</v>
      </c>
      <c r="N2373" s="2">
        <f>YEAR(Sheet1[[#This Row],[policy_start_date]])</f>
        <v>2021</v>
      </c>
      <c r="O2373" s="2" t="str">
        <f>TEXT(Sheet1[[#This Row],[policy_start_date]],"mmm")</f>
        <v>Aug</v>
      </c>
      <c r="P2373" s="2" t="str">
        <f>"Q"&amp;ROUNDUP(MONTH(Sheet1[[#This Row],[policy_start_date]])/3,0)</f>
        <v>Q3</v>
      </c>
      <c r="Q2373" s="2">
        <f ca="1">DATEDIF(Sheet1[[#This Row],[policy_start_date]],TODAY(),"D")</f>
        <v>1797</v>
      </c>
      <c r="R2373" s="2">
        <f>YEAR(Sheet1[[#This Row],[policy_end_date]])</f>
        <v>2023</v>
      </c>
      <c r="S2373" s="2" t="str">
        <f>TEXT(Sheet1[[#This Row],[policy_end_date]],"mmm")</f>
        <v>Nov</v>
      </c>
      <c r="T2373" s="2" t="str">
        <f>IF(Sheet1[[#This Row],[status]]="Active","Active","Inactive")</f>
        <v>Inactive</v>
      </c>
      <c r="U2373" s="6">
        <f>Sheet1[[#This Row],[coverage_amount]]/Sheet1[[#This Row],[annual_premium]]</f>
        <v>5.750204257149</v>
      </c>
    </row>
    <row r="2374" spans="1:21" x14ac:dyDescent="0.3">
      <c r="A2374" s="2" t="s">
        <v>4176</v>
      </c>
      <c r="B2374" s="2" t="s">
        <v>1201</v>
      </c>
      <c r="C2374" s="2" t="s">
        <v>11</v>
      </c>
      <c r="D2374" s="51">
        <v>777615.54</v>
      </c>
      <c r="E2374" s="51">
        <v>16549.22</v>
      </c>
      <c r="F2374" s="1">
        <v>45006</v>
      </c>
      <c r="G2374" s="1">
        <v>45268</v>
      </c>
      <c r="H2374" s="2" t="s">
        <v>988</v>
      </c>
      <c r="I2374" s="2" t="s">
        <v>18</v>
      </c>
      <c r="J2374">
        <f>Sheet1[[#This Row],[policy_end_date]]-Sheet1[[#This Row],[policy_start_date]]</f>
        <v>262</v>
      </c>
      <c r="K2374" s="5">
        <f>(Sheet1[[#This Row],[policy_end_date]]-Sheet1[[#This Row],[policy_start_date]])/365</f>
        <v>0.71780821917808224</v>
      </c>
      <c r="L2374" s="2" t="str">
        <f>IF(Sheet1[[#This Row],[coverage_amount]]&lt;300000,"Low",IF(Sheet1[[#This Row],[coverage_amount]]&lt;700000,"Medium","High"))</f>
        <v>High</v>
      </c>
      <c r="M2374" s="2" t="str">
        <f>IF(Sheet1[[#This Row],[annual_premium]]&lt;15000,"Low",IF(Sheet1[[#This Row],[annual_premium]]&lt;35000,"Medium","High"))</f>
        <v>Medium</v>
      </c>
      <c r="N2374" s="2">
        <f>YEAR(Sheet1[[#This Row],[policy_start_date]])</f>
        <v>2023</v>
      </c>
      <c r="O2374" s="2" t="str">
        <f>TEXT(Sheet1[[#This Row],[policy_start_date]],"mmm")</f>
        <v>Mar</v>
      </c>
      <c r="P2374" s="2" t="str">
        <f>"Q"&amp;ROUNDUP(MONTH(Sheet1[[#This Row],[policy_start_date]])/3,0)</f>
        <v>Q1</v>
      </c>
      <c r="Q2374" s="2">
        <f ca="1">DATEDIF(Sheet1[[#This Row],[policy_start_date]],TODAY(),"D")</f>
        <v>1226</v>
      </c>
      <c r="R2374" s="2">
        <f>YEAR(Sheet1[[#This Row],[policy_end_date]])</f>
        <v>2023</v>
      </c>
      <c r="S2374" s="2" t="str">
        <f>TEXT(Sheet1[[#This Row],[policy_end_date]],"mmm")</f>
        <v>Dec</v>
      </c>
      <c r="T2374" s="2" t="str">
        <f>IF(Sheet1[[#This Row],[status]]="Active","Active","Inactive")</f>
        <v>Inactive</v>
      </c>
      <c r="U2374" s="6">
        <f>Sheet1[[#This Row],[coverage_amount]]/Sheet1[[#This Row],[annual_premium]]</f>
        <v>46.988047775061304</v>
      </c>
    </row>
    <row r="2375" spans="1:21" x14ac:dyDescent="0.3">
      <c r="A2375" s="2" t="s">
        <v>4177</v>
      </c>
      <c r="B2375" s="2" t="s">
        <v>1878</v>
      </c>
      <c r="C2375" s="2" t="s">
        <v>11</v>
      </c>
      <c r="D2375" s="51">
        <v>517152.92</v>
      </c>
      <c r="E2375" s="51">
        <v>48620.38</v>
      </c>
      <c r="F2375" s="1">
        <v>45424</v>
      </c>
      <c r="G2375" s="1">
        <v>45592</v>
      </c>
      <c r="H2375" s="2" t="s">
        <v>176</v>
      </c>
      <c r="I2375" s="2" t="s">
        <v>13</v>
      </c>
      <c r="J2375">
        <f>Sheet1[[#This Row],[policy_end_date]]-Sheet1[[#This Row],[policy_start_date]]</f>
        <v>168</v>
      </c>
      <c r="K2375" s="5">
        <f>(Sheet1[[#This Row],[policy_end_date]]-Sheet1[[#This Row],[policy_start_date]])/365</f>
        <v>0.46027397260273972</v>
      </c>
      <c r="L2375" s="2" t="str">
        <f>IF(Sheet1[[#This Row],[coverage_amount]]&lt;300000,"Low",IF(Sheet1[[#This Row],[coverage_amount]]&lt;700000,"Medium","High"))</f>
        <v>Medium</v>
      </c>
      <c r="M2375" s="2" t="str">
        <f>IF(Sheet1[[#This Row],[annual_premium]]&lt;15000,"Low",IF(Sheet1[[#This Row],[annual_premium]]&lt;35000,"Medium","High"))</f>
        <v>High</v>
      </c>
      <c r="N2375" s="2">
        <f>YEAR(Sheet1[[#This Row],[policy_start_date]])</f>
        <v>2024</v>
      </c>
      <c r="O2375" s="2" t="str">
        <f>TEXT(Sheet1[[#This Row],[policy_start_date]],"mmm")</f>
        <v>May</v>
      </c>
      <c r="P2375" s="2" t="str">
        <f>"Q"&amp;ROUNDUP(MONTH(Sheet1[[#This Row],[policy_start_date]])/3,0)</f>
        <v>Q2</v>
      </c>
      <c r="Q2375" s="2">
        <f ca="1">DATEDIF(Sheet1[[#This Row],[policy_start_date]],TODAY(),"D")</f>
        <v>808</v>
      </c>
      <c r="R2375" s="2">
        <f>YEAR(Sheet1[[#This Row],[policy_end_date]])</f>
        <v>2024</v>
      </c>
      <c r="S2375" s="2" t="str">
        <f>TEXT(Sheet1[[#This Row],[policy_end_date]],"mmm")</f>
        <v>Oct</v>
      </c>
      <c r="T2375" s="2" t="str">
        <f>IF(Sheet1[[#This Row],[status]]="Active","Active","Inactive")</f>
        <v>Active</v>
      </c>
      <c r="U2375" s="6">
        <f>Sheet1[[#This Row],[coverage_amount]]/Sheet1[[#This Row],[annual_premium]]</f>
        <v>10.636546238429235</v>
      </c>
    </row>
    <row r="2376" spans="1:21" x14ac:dyDescent="0.3">
      <c r="A2376" s="2" t="s">
        <v>4178</v>
      </c>
      <c r="B2376" s="2" t="s">
        <v>4179</v>
      </c>
      <c r="C2376" s="2" t="s">
        <v>27</v>
      </c>
      <c r="D2376" s="51">
        <v>308882.68</v>
      </c>
      <c r="E2376" s="51">
        <v>30027.52</v>
      </c>
      <c r="F2376" s="1">
        <v>44928</v>
      </c>
      <c r="G2376" s="1">
        <v>45847</v>
      </c>
      <c r="H2376" s="2" t="s">
        <v>222</v>
      </c>
      <c r="I2376" s="2" t="s">
        <v>13</v>
      </c>
      <c r="J2376">
        <f>Sheet1[[#This Row],[policy_end_date]]-Sheet1[[#This Row],[policy_start_date]]</f>
        <v>919</v>
      </c>
      <c r="K2376" s="5">
        <f>(Sheet1[[#This Row],[policy_end_date]]-Sheet1[[#This Row],[policy_start_date]])/365</f>
        <v>2.5178082191780824</v>
      </c>
      <c r="L2376" s="2" t="str">
        <f>IF(Sheet1[[#This Row],[coverage_amount]]&lt;300000,"Low",IF(Sheet1[[#This Row],[coverage_amount]]&lt;700000,"Medium","High"))</f>
        <v>Medium</v>
      </c>
      <c r="M2376" s="2" t="str">
        <f>IF(Sheet1[[#This Row],[annual_premium]]&lt;15000,"Low",IF(Sheet1[[#This Row],[annual_premium]]&lt;35000,"Medium","High"))</f>
        <v>Medium</v>
      </c>
      <c r="N2376" s="2">
        <f>YEAR(Sheet1[[#This Row],[policy_start_date]])</f>
        <v>2023</v>
      </c>
      <c r="O2376" s="2" t="str">
        <f>TEXT(Sheet1[[#This Row],[policy_start_date]],"mmm")</f>
        <v>Jan</v>
      </c>
      <c r="P2376" s="2" t="str">
        <f>"Q"&amp;ROUNDUP(MONTH(Sheet1[[#This Row],[policy_start_date]])/3,0)</f>
        <v>Q1</v>
      </c>
      <c r="Q2376" s="2">
        <f ca="1">DATEDIF(Sheet1[[#This Row],[policy_start_date]],TODAY(),"D")</f>
        <v>1304</v>
      </c>
      <c r="R2376" s="2">
        <f>YEAR(Sheet1[[#This Row],[policy_end_date]])</f>
        <v>2025</v>
      </c>
      <c r="S2376" s="2" t="str">
        <f>TEXT(Sheet1[[#This Row],[policy_end_date]],"mmm")</f>
        <v>Jul</v>
      </c>
      <c r="T2376" s="2" t="str">
        <f>IF(Sheet1[[#This Row],[status]]="Active","Active","Inactive")</f>
        <v>Active</v>
      </c>
      <c r="U2376" s="6">
        <f>Sheet1[[#This Row],[coverage_amount]]/Sheet1[[#This Row],[annual_premium]]</f>
        <v>10.286653043607997</v>
      </c>
    </row>
    <row r="2377" spans="1:21" x14ac:dyDescent="0.3">
      <c r="A2377" s="2" t="s">
        <v>4180</v>
      </c>
      <c r="B2377" s="2" t="s">
        <v>2657</v>
      </c>
      <c r="C2377" s="2" t="s">
        <v>16</v>
      </c>
      <c r="D2377" s="51">
        <v>439136.93</v>
      </c>
      <c r="E2377" s="51">
        <v>30782.799999999999</v>
      </c>
      <c r="F2377" s="1">
        <v>44491</v>
      </c>
      <c r="G2377" s="1">
        <v>44688</v>
      </c>
      <c r="H2377" s="2" t="s">
        <v>688</v>
      </c>
      <c r="I2377" s="2" t="s">
        <v>29</v>
      </c>
      <c r="J2377">
        <f>Sheet1[[#This Row],[policy_end_date]]-Sheet1[[#This Row],[policy_start_date]]</f>
        <v>197</v>
      </c>
      <c r="K2377" s="5">
        <f>(Sheet1[[#This Row],[policy_end_date]]-Sheet1[[#This Row],[policy_start_date]])/365</f>
        <v>0.53972602739726028</v>
      </c>
      <c r="L2377" s="2" t="str">
        <f>IF(Sheet1[[#This Row],[coverage_amount]]&lt;300000,"Low",IF(Sheet1[[#This Row],[coverage_amount]]&lt;700000,"Medium","High"))</f>
        <v>Medium</v>
      </c>
      <c r="M2377" s="2" t="str">
        <f>IF(Sheet1[[#This Row],[annual_premium]]&lt;15000,"Low",IF(Sheet1[[#This Row],[annual_premium]]&lt;35000,"Medium","High"))</f>
        <v>Medium</v>
      </c>
      <c r="N2377" s="2">
        <f>YEAR(Sheet1[[#This Row],[policy_start_date]])</f>
        <v>2021</v>
      </c>
      <c r="O2377" s="2" t="str">
        <f>TEXT(Sheet1[[#This Row],[policy_start_date]],"mmm")</f>
        <v>Oct</v>
      </c>
      <c r="P2377" s="2" t="str">
        <f>"Q"&amp;ROUNDUP(MONTH(Sheet1[[#This Row],[policy_start_date]])/3,0)</f>
        <v>Q4</v>
      </c>
      <c r="Q2377" s="2">
        <f ca="1">DATEDIF(Sheet1[[#This Row],[policy_start_date]],TODAY(),"D")</f>
        <v>1741</v>
      </c>
      <c r="R2377" s="2">
        <f>YEAR(Sheet1[[#This Row],[policy_end_date]])</f>
        <v>2022</v>
      </c>
      <c r="S2377" s="2" t="str">
        <f>TEXT(Sheet1[[#This Row],[policy_end_date]],"mmm")</f>
        <v>May</v>
      </c>
      <c r="T2377" s="2" t="str">
        <f>IF(Sheet1[[#This Row],[status]]="Active","Active","Inactive")</f>
        <v>Inactive</v>
      </c>
      <c r="U2377" s="6">
        <f>Sheet1[[#This Row],[coverage_amount]]/Sheet1[[#This Row],[annual_premium]]</f>
        <v>14.265659069350416</v>
      </c>
    </row>
    <row r="2378" spans="1:21" x14ac:dyDescent="0.3">
      <c r="A2378" s="2" t="s">
        <v>4181</v>
      </c>
      <c r="B2378" s="2" t="s">
        <v>4182</v>
      </c>
      <c r="C2378" s="2" t="s">
        <v>16</v>
      </c>
      <c r="D2378" s="51">
        <v>165737.24</v>
      </c>
      <c r="E2378" s="51">
        <v>34707.07</v>
      </c>
      <c r="F2378" s="1">
        <v>44935</v>
      </c>
      <c r="G2378" s="1">
        <v>44944</v>
      </c>
      <c r="H2378" s="2" t="s">
        <v>2930</v>
      </c>
      <c r="I2378" s="2" t="s">
        <v>18</v>
      </c>
      <c r="J2378">
        <f>Sheet1[[#This Row],[policy_end_date]]-Sheet1[[#This Row],[policy_start_date]]</f>
        <v>9</v>
      </c>
      <c r="K2378" s="5">
        <f>(Sheet1[[#This Row],[policy_end_date]]-Sheet1[[#This Row],[policy_start_date]])/365</f>
        <v>2.4657534246575342E-2</v>
      </c>
      <c r="L2378" s="2" t="str">
        <f>IF(Sheet1[[#This Row],[coverage_amount]]&lt;300000,"Low",IF(Sheet1[[#This Row],[coverage_amount]]&lt;700000,"Medium","High"))</f>
        <v>Low</v>
      </c>
      <c r="M2378" s="2" t="str">
        <f>IF(Sheet1[[#This Row],[annual_premium]]&lt;15000,"Low",IF(Sheet1[[#This Row],[annual_premium]]&lt;35000,"Medium","High"))</f>
        <v>Medium</v>
      </c>
      <c r="N2378" s="2">
        <f>YEAR(Sheet1[[#This Row],[policy_start_date]])</f>
        <v>2023</v>
      </c>
      <c r="O2378" s="2" t="str">
        <f>TEXT(Sheet1[[#This Row],[policy_start_date]],"mmm")</f>
        <v>Jan</v>
      </c>
      <c r="P2378" s="2" t="str">
        <f>"Q"&amp;ROUNDUP(MONTH(Sheet1[[#This Row],[policy_start_date]])/3,0)</f>
        <v>Q1</v>
      </c>
      <c r="Q2378" s="2">
        <f ca="1">DATEDIF(Sheet1[[#This Row],[policy_start_date]],TODAY(),"D")</f>
        <v>1297</v>
      </c>
      <c r="R2378" s="2">
        <f>YEAR(Sheet1[[#This Row],[policy_end_date]])</f>
        <v>2023</v>
      </c>
      <c r="S2378" s="2" t="str">
        <f>TEXT(Sheet1[[#This Row],[policy_end_date]],"mmm")</f>
        <v>Jan</v>
      </c>
      <c r="T2378" s="2" t="str">
        <f>IF(Sheet1[[#This Row],[status]]="Active","Active","Inactive")</f>
        <v>Inactive</v>
      </c>
      <c r="U2378" s="6">
        <f>Sheet1[[#This Row],[coverage_amount]]/Sheet1[[#This Row],[annual_premium]]</f>
        <v>4.7753163836647685</v>
      </c>
    </row>
    <row r="2379" spans="1:21" x14ac:dyDescent="0.3">
      <c r="A2379" s="2" t="s">
        <v>4183</v>
      </c>
      <c r="B2379" s="2" t="s">
        <v>842</v>
      </c>
      <c r="C2379" s="2" t="s">
        <v>16</v>
      </c>
      <c r="D2379" s="51">
        <v>847597.52</v>
      </c>
      <c r="E2379" s="51">
        <v>7410.79</v>
      </c>
      <c r="F2379" s="1">
        <v>45196</v>
      </c>
      <c r="G2379" s="1">
        <v>45703</v>
      </c>
      <c r="H2379" s="2" t="s">
        <v>929</v>
      </c>
      <c r="I2379" s="2" t="s">
        <v>13</v>
      </c>
      <c r="J2379">
        <f>Sheet1[[#This Row],[policy_end_date]]-Sheet1[[#This Row],[policy_start_date]]</f>
        <v>507</v>
      </c>
      <c r="K2379" s="5">
        <f>(Sheet1[[#This Row],[policy_end_date]]-Sheet1[[#This Row],[policy_start_date]])/365</f>
        <v>1.3890410958904109</v>
      </c>
      <c r="L2379" s="2" t="str">
        <f>IF(Sheet1[[#This Row],[coverage_amount]]&lt;300000,"Low",IF(Sheet1[[#This Row],[coverage_amount]]&lt;700000,"Medium","High"))</f>
        <v>High</v>
      </c>
      <c r="M2379" s="2" t="str">
        <f>IF(Sheet1[[#This Row],[annual_premium]]&lt;15000,"Low",IF(Sheet1[[#This Row],[annual_premium]]&lt;35000,"Medium","High"))</f>
        <v>Low</v>
      </c>
      <c r="N2379" s="2">
        <f>YEAR(Sheet1[[#This Row],[policy_start_date]])</f>
        <v>2023</v>
      </c>
      <c r="O2379" s="2" t="str">
        <f>TEXT(Sheet1[[#This Row],[policy_start_date]],"mmm")</f>
        <v>Sep</v>
      </c>
      <c r="P2379" s="2" t="str">
        <f>"Q"&amp;ROUNDUP(MONTH(Sheet1[[#This Row],[policy_start_date]])/3,0)</f>
        <v>Q3</v>
      </c>
      <c r="Q2379" s="2">
        <f ca="1">DATEDIF(Sheet1[[#This Row],[policy_start_date]],TODAY(),"D")</f>
        <v>1036</v>
      </c>
      <c r="R2379" s="2">
        <f>YEAR(Sheet1[[#This Row],[policy_end_date]])</f>
        <v>2025</v>
      </c>
      <c r="S2379" s="2" t="str">
        <f>TEXT(Sheet1[[#This Row],[policy_end_date]],"mmm")</f>
        <v>Feb</v>
      </c>
      <c r="T2379" s="2" t="str">
        <f>IF(Sheet1[[#This Row],[status]]="Active","Active","Inactive")</f>
        <v>Active</v>
      </c>
      <c r="U2379" s="6">
        <f>Sheet1[[#This Row],[coverage_amount]]/Sheet1[[#This Row],[annual_premium]]</f>
        <v>114.37343657019022</v>
      </c>
    </row>
    <row r="2380" spans="1:21" x14ac:dyDescent="0.3">
      <c r="A2380" s="2" t="s">
        <v>4184</v>
      </c>
      <c r="B2380" s="2" t="s">
        <v>3763</v>
      </c>
      <c r="C2380" s="2" t="s">
        <v>35</v>
      </c>
      <c r="D2380" s="51">
        <v>702657.93</v>
      </c>
      <c r="E2380" s="51">
        <v>35382.370000000003</v>
      </c>
      <c r="F2380" s="1">
        <v>45274</v>
      </c>
      <c r="G2380" s="1">
        <v>45827</v>
      </c>
      <c r="H2380" s="2" t="s">
        <v>128</v>
      </c>
      <c r="I2380" s="2" t="s">
        <v>18</v>
      </c>
      <c r="J2380">
        <f>Sheet1[[#This Row],[policy_end_date]]-Sheet1[[#This Row],[policy_start_date]]</f>
        <v>553</v>
      </c>
      <c r="K2380" s="5">
        <f>(Sheet1[[#This Row],[policy_end_date]]-Sheet1[[#This Row],[policy_start_date]])/365</f>
        <v>1.515068493150685</v>
      </c>
      <c r="L2380" s="2" t="str">
        <f>IF(Sheet1[[#This Row],[coverage_amount]]&lt;300000,"Low",IF(Sheet1[[#This Row],[coverage_amount]]&lt;700000,"Medium","High"))</f>
        <v>High</v>
      </c>
      <c r="M2380" s="2" t="str">
        <f>IF(Sheet1[[#This Row],[annual_premium]]&lt;15000,"Low",IF(Sheet1[[#This Row],[annual_premium]]&lt;35000,"Medium","High"))</f>
        <v>High</v>
      </c>
      <c r="N2380" s="2">
        <f>YEAR(Sheet1[[#This Row],[policy_start_date]])</f>
        <v>2023</v>
      </c>
      <c r="O2380" s="2" t="str">
        <f>TEXT(Sheet1[[#This Row],[policy_start_date]],"mmm")</f>
        <v>Dec</v>
      </c>
      <c r="P2380" s="2" t="str">
        <f>"Q"&amp;ROUNDUP(MONTH(Sheet1[[#This Row],[policy_start_date]])/3,0)</f>
        <v>Q4</v>
      </c>
      <c r="Q2380" s="2">
        <f ca="1">DATEDIF(Sheet1[[#This Row],[policy_start_date]],TODAY(),"D")</f>
        <v>958</v>
      </c>
      <c r="R2380" s="2">
        <f>YEAR(Sheet1[[#This Row],[policy_end_date]])</f>
        <v>2025</v>
      </c>
      <c r="S2380" s="2" t="str">
        <f>TEXT(Sheet1[[#This Row],[policy_end_date]],"mmm")</f>
        <v>Jun</v>
      </c>
      <c r="T2380" s="2" t="str">
        <f>IF(Sheet1[[#This Row],[status]]="Active","Active","Inactive")</f>
        <v>Inactive</v>
      </c>
      <c r="U2380" s="6">
        <f>Sheet1[[#This Row],[coverage_amount]]/Sheet1[[#This Row],[annual_premium]]</f>
        <v>19.858984290764017</v>
      </c>
    </row>
    <row r="2381" spans="1:21" x14ac:dyDescent="0.3">
      <c r="A2381" s="2" t="s">
        <v>4185</v>
      </c>
      <c r="B2381" s="2" t="s">
        <v>568</v>
      </c>
      <c r="C2381" s="2" t="s">
        <v>39</v>
      </c>
      <c r="D2381" s="51">
        <v>948625.99</v>
      </c>
      <c r="E2381" s="51">
        <v>29859.64</v>
      </c>
      <c r="F2381" s="1">
        <v>45213</v>
      </c>
      <c r="G2381" s="1">
        <v>45387</v>
      </c>
      <c r="H2381" s="2" t="s">
        <v>554</v>
      </c>
      <c r="I2381" s="2" t="s">
        <v>13</v>
      </c>
      <c r="J2381">
        <f>Sheet1[[#This Row],[policy_end_date]]-Sheet1[[#This Row],[policy_start_date]]</f>
        <v>174</v>
      </c>
      <c r="K2381" s="5">
        <f>(Sheet1[[#This Row],[policy_end_date]]-Sheet1[[#This Row],[policy_start_date]])/365</f>
        <v>0.47671232876712327</v>
      </c>
      <c r="L2381" s="2" t="str">
        <f>IF(Sheet1[[#This Row],[coverage_amount]]&lt;300000,"Low",IF(Sheet1[[#This Row],[coverage_amount]]&lt;700000,"Medium","High"))</f>
        <v>High</v>
      </c>
      <c r="M2381" s="2" t="str">
        <f>IF(Sheet1[[#This Row],[annual_premium]]&lt;15000,"Low",IF(Sheet1[[#This Row],[annual_premium]]&lt;35000,"Medium","High"))</f>
        <v>Medium</v>
      </c>
      <c r="N2381" s="2">
        <f>YEAR(Sheet1[[#This Row],[policy_start_date]])</f>
        <v>2023</v>
      </c>
      <c r="O2381" s="2" t="str">
        <f>TEXT(Sheet1[[#This Row],[policy_start_date]],"mmm")</f>
        <v>Oct</v>
      </c>
      <c r="P2381" s="2" t="str">
        <f>"Q"&amp;ROUNDUP(MONTH(Sheet1[[#This Row],[policy_start_date]])/3,0)</f>
        <v>Q4</v>
      </c>
      <c r="Q2381" s="2">
        <f ca="1">DATEDIF(Sheet1[[#This Row],[policy_start_date]],TODAY(),"D")</f>
        <v>1019</v>
      </c>
      <c r="R2381" s="2">
        <f>YEAR(Sheet1[[#This Row],[policy_end_date]])</f>
        <v>2024</v>
      </c>
      <c r="S2381" s="2" t="str">
        <f>TEXT(Sheet1[[#This Row],[policy_end_date]],"mmm")</f>
        <v>Apr</v>
      </c>
      <c r="T2381" s="2" t="str">
        <f>IF(Sheet1[[#This Row],[status]]="Active","Active","Inactive")</f>
        <v>Active</v>
      </c>
      <c r="U2381" s="6">
        <f>Sheet1[[#This Row],[coverage_amount]]/Sheet1[[#This Row],[annual_premium]]</f>
        <v>31.769505258603253</v>
      </c>
    </row>
    <row r="2382" spans="1:21" x14ac:dyDescent="0.3">
      <c r="A2382" s="2" t="s">
        <v>4186</v>
      </c>
      <c r="B2382" s="2" t="s">
        <v>4187</v>
      </c>
      <c r="C2382" s="2" t="s">
        <v>16</v>
      </c>
      <c r="D2382" s="51">
        <v>117470.24</v>
      </c>
      <c r="E2382" s="51">
        <v>46734.98</v>
      </c>
      <c r="F2382" s="1">
        <v>45432</v>
      </c>
      <c r="G2382" s="1">
        <v>45599</v>
      </c>
      <c r="H2382" s="2" t="s">
        <v>161</v>
      </c>
      <c r="I2382" s="2" t="s">
        <v>13</v>
      </c>
      <c r="J2382">
        <f>Sheet1[[#This Row],[policy_end_date]]-Sheet1[[#This Row],[policy_start_date]]</f>
        <v>167</v>
      </c>
      <c r="K2382" s="5">
        <f>(Sheet1[[#This Row],[policy_end_date]]-Sheet1[[#This Row],[policy_start_date]])/365</f>
        <v>0.45753424657534247</v>
      </c>
      <c r="L2382" s="2" t="str">
        <f>IF(Sheet1[[#This Row],[coverage_amount]]&lt;300000,"Low",IF(Sheet1[[#This Row],[coverage_amount]]&lt;700000,"Medium","High"))</f>
        <v>Low</v>
      </c>
      <c r="M2382" s="2" t="str">
        <f>IF(Sheet1[[#This Row],[annual_premium]]&lt;15000,"Low",IF(Sheet1[[#This Row],[annual_premium]]&lt;35000,"Medium","High"))</f>
        <v>High</v>
      </c>
      <c r="N2382" s="2">
        <f>YEAR(Sheet1[[#This Row],[policy_start_date]])</f>
        <v>2024</v>
      </c>
      <c r="O2382" s="2" t="str">
        <f>TEXT(Sheet1[[#This Row],[policy_start_date]],"mmm")</f>
        <v>May</v>
      </c>
      <c r="P2382" s="2" t="str">
        <f>"Q"&amp;ROUNDUP(MONTH(Sheet1[[#This Row],[policy_start_date]])/3,0)</f>
        <v>Q2</v>
      </c>
      <c r="Q2382" s="2">
        <f ca="1">DATEDIF(Sheet1[[#This Row],[policy_start_date]],TODAY(),"D")</f>
        <v>800</v>
      </c>
      <c r="R2382" s="2">
        <f>YEAR(Sheet1[[#This Row],[policy_end_date]])</f>
        <v>2024</v>
      </c>
      <c r="S2382" s="2" t="str">
        <f>TEXT(Sheet1[[#This Row],[policy_end_date]],"mmm")</f>
        <v>Nov</v>
      </c>
      <c r="T2382" s="2" t="str">
        <f>IF(Sheet1[[#This Row],[status]]="Active","Active","Inactive")</f>
        <v>Active</v>
      </c>
      <c r="U2382" s="6">
        <f>Sheet1[[#This Row],[coverage_amount]]/Sheet1[[#This Row],[annual_premium]]</f>
        <v>2.5135399651396022</v>
      </c>
    </row>
    <row r="2383" spans="1:21" x14ac:dyDescent="0.3">
      <c r="A2383" s="2" t="s">
        <v>4188</v>
      </c>
      <c r="B2383" s="2" t="s">
        <v>3959</v>
      </c>
      <c r="C2383" s="2" t="s">
        <v>39</v>
      </c>
      <c r="D2383" s="51">
        <v>459509.65</v>
      </c>
      <c r="E2383" s="51">
        <v>32722.36</v>
      </c>
      <c r="F2383" s="1">
        <v>44648</v>
      </c>
      <c r="G2383" s="1">
        <v>45859</v>
      </c>
      <c r="H2383" s="2" t="s">
        <v>353</v>
      </c>
      <c r="I2383" s="2" t="s">
        <v>13</v>
      </c>
      <c r="J2383">
        <f>Sheet1[[#This Row],[policy_end_date]]-Sheet1[[#This Row],[policy_start_date]]</f>
        <v>1211</v>
      </c>
      <c r="K2383" s="5">
        <f>(Sheet1[[#This Row],[policy_end_date]]-Sheet1[[#This Row],[policy_start_date]])/365</f>
        <v>3.3178082191780822</v>
      </c>
      <c r="L2383" s="2" t="str">
        <f>IF(Sheet1[[#This Row],[coverage_amount]]&lt;300000,"Low",IF(Sheet1[[#This Row],[coverage_amount]]&lt;700000,"Medium","High"))</f>
        <v>Medium</v>
      </c>
      <c r="M2383" s="2" t="str">
        <f>IF(Sheet1[[#This Row],[annual_premium]]&lt;15000,"Low",IF(Sheet1[[#This Row],[annual_premium]]&lt;35000,"Medium","High"))</f>
        <v>Medium</v>
      </c>
      <c r="N2383" s="2">
        <f>YEAR(Sheet1[[#This Row],[policy_start_date]])</f>
        <v>2022</v>
      </c>
      <c r="O2383" s="2" t="str">
        <f>TEXT(Sheet1[[#This Row],[policy_start_date]],"mmm")</f>
        <v>Mar</v>
      </c>
      <c r="P2383" s="2" t="str">
        <f>"Q"&amp;ROUNDUP(MONTH(Sheet1[[#This Row],[policy_start_date]])/3,0)</f>
        <v>Q1</v>
      </c>
      <c r="Q2383" s="2">
        <f ca="1">DATEDIF(Sheet1[[#This Row],[policy_start_date]],TODAY(),"D")</f>
        <v>1584</v>
      </c>
      <c r="R2383" s="2">
        <f>YEAR(Sheet1[[#This Row],[policy_end_date]])</f>
        <v>2025</v>
      </c>
      <c r="S2383" s="2" t="str">
        <f>TEXT(Sheet1[[#This Row],[policy_end_date]],"mmm")</f>
        <v>Jul</v>
      </c>
      <c r="T2383" s="2" t="str">
        <f>IF(Sheet1[[#This Row],[status]]="Active","Active","Inactive")</f>
        <v>Active</v>
      </c>
      <c r="U2383" s="6">
        <f>Sheet1[[#This Row],[coverage_amount]]/Sheet1[[#This Row],[annual_premium]]</f>
        <v>14.042680601276926</v>
      </c>
    </row>
    <row r="2384" spans="1:21" x14ac:dyDescent="0.3">
      <c r="A2384" s="2" t="s">
        <v>4189</v>
      </c>
      <c r="B2384" s="2" t="s">
        <v>2175</v>
      </c>
      <c r="C2384" s="2" t="s">
        <v>39</v>
      </c>
      <c r="D2384" s="51">
        <v>554511.91</v>
      </c>
      <c r="E2384" s="51">
        <v>42157.47</v>
      </c>
      <c r="F2384" s="1">
        <v>44795</v>
      </c>
      <c r="G2384" s="1">
        <v>45819</v>
      </c>
      <c r="H2384" s="2" t="s">
        <v>522</v>
      </c>
      <c r="I2384" s="2" t="s">
        <v>13</v>
      </c>
      <c r="J2384">
        <f>Sheet1[[#This Row],[policy_end_date]]-Sheet1[[#This Row],[policy_start_date]]</f>
        <v>1024</v>
      </c>
      <c r="K2384" s="5">
        <f>(Sheet1[[#This Row],[policy_end_date]]-Sheet1[[#This Row],[policy_start_date]])/365</f>
        <v>2.8054794520547945</v>
      </c>
      <c r="L2384" s="2" t="str">
        <f>IF(Sheet1[[#This Row],[coverage_amount]]&lt;300000,"Low",IF(Sheet1[[#This Row],[coverage_amount]]&lt;700000,"Medium","High"))</f>
        <v>Medium</v>
      </c>
      <c r="M2384" s="2" t="str">
        <f>IF(Sheet1[[#This Row],[annual_premium]]&lt;15000,"Low",IF(Sheet1[[#This Row],[annual_premium]]&lt;35000,"Medium","High"))</f>
        <v>High</v>
      </c>
      <c r="N2384" s="2">
        <f>YEAR(Sheet1[[#This Row],[policy_start_date]])</f>
        <v>2022</v>
      </c>
      <c r="O2384" s="2" t="str">
        <f>TEXT(Sheet1[[#This Row],[policy_start_date]],"mmm")</f>
        <v>Aug</v>
      </c>
      <c r="P2384" s="2" t="str">
        <f>"Q"&amp;ROUNDUP(MONTH(Sheet1[[#This Row],[policy_start_date]])/3,0)</f>
        <v>Q3</v>
      </c>
      <c r="Q2384" s="2">
        <f ca="1">DATEDIF(Sheet1[[#This Row],[policy_start_date]],TODAY(),"D")</f>
        <v>1437</v>
      </c>
      <c r="R2384" s="2">
        <f>YEAR(Sheet1[[#This Row],[policy_end_date]])</f>
        <v>2025</v>
      </c>
      <c r="S2384" s="2" t="str">
        <f>TEXT(Sheet1[[#This Row],[policy_end_date]],"mmm")</f>
        <v>Jun</v>
      </c>
      <c r="T2384" s="2" t="str">
        <f>IF(Sheet1[[#This Row],[status]]="Active","Active","Inactive")</f>
        <v>Active</v>
      </c>
      <c r="U2384" s="6">
        <f>Sheet1[[#This Row],[coverage_amount]]/Sheet1[[#This Row],[annual_premium]]</f>
        <v>13.153348860830596</v>
      </c>
    </row>
    <row r="2385" spans="1:21" x14ac:dyDescent="0.3">
      <c r="A2385" s="2" t="s">
        <v>4190</v>
      </c>
      <c r="B2385" s="2" t="s">
        <v>607</v>
      </c>
      <c r="C2385" s="2" t="s">
        <v>39</v>
      </c>
      <c r="D2385" s="51">
        <v>212525.71</v>
      </c>
      <c r="E2385" s="51">
        <v>17031.810000000001</v>
      </c>
      <c r="F2385" s="1">
        <v>44214</v>
      </c>
      <c r="G2385" s="1">
        <v>45841</v>
      </c>
      <c r="H2385" s="2" t="s">
        <v>1183</v>
      </c>
      <c r="I2385" s="2" t="s">
        <v>18</v>
      </c>
      <c r="J2385">
        <f>Sheet1[[#This Row],[policy_end_date]]-Sheet1[[#This Row],[policy_start_date]]</f>
        <v>1627</v>
      </c>
      <c r="K2385" s="5">
        <f>(Sheet1[[#This Row],[policy_end_date]]-Sheet1[[#This Row],[policy_start_date]])/365</f>
        <v>4.4575342465753423</v>
      </c>
      <c r="L2385" s="2" t="str">
        <f>IF(Sheet1[[#This Row],[coverage_amount]]&lt;300000,"Low",IF(Sheet1[[#This Row],[coverage_amount]]&lt;700000,"Medium","High"))</f>
        <v>Low</v>
      </c>
      <c r="M2385" s="2" t="str">
        <f>IF(Sheet1[[#This Row],[annual_premium]]&lt;15000,"Low",IF(Sheet1[[#This Row],[annual_premium]]&lt;35000,"Medium","High"))</f>
        <v>Medium</v>
      </c>
      <c r="N2385" s="2">
        <f>YEAR(Sheet1[[#This Row],[policy_start_date]])</f>
        <v>2021</v>
      </c>
      <c r="O2385" s="2" t="str">
        <f>TEXT(Sheet1[[#This Row],[policy_start_date]],"mmm")</f>
        <v>Jan</v>
      </c>
      <c r="P2385" s="2" t="str">
        <f>"Q"&amp;ROUNDUP(MONTH(Sheet1[[#This Row],[policy_start_date]])/3,0)</f>
        <v>Q1</v>
      </c>
      <c r="Q2385" s="2">
        <f ca="1">DATEDIF(Sheet1[[#This Row],[policy_start_date]],TODAY(),"D")</f>
        <v>2018</v>
      </c>
      <c r="R2385" s="2">
        <f>YEAR(Sheet1[[#This Row],[policy_end_date]])</f>
        <v>2025</v>
      </c>
      <c r="S2385" s="2" t="str">
        <f>TEXT(Sheet1[[#This Row],[policy_end_date]],"mmm")</f>
        <v>Jul</v>
      </c>
      <c r="T2385" s="2" t="str">
        <f>IF(Sheet1[[#This Row],[status]]="Active","Active","Inactive")</f>
        <v>Inactive</v>
      </c>
      <c r="U2385" s="6">
        <f>Sheet1[[#This Row],[coverage_amount]]/Sheet1[[#This Row],[annual_premium]]</f>
        <v>12.478163506990741</v>
      </c>
    </row>
    <row r="2386" spans="1:21" x14ac:dyDescent="0.3">
      <c r="A2386" s="2" t="s">
        <v>4191</v>
      </c>
      <c r="B2386" s="2" t="s">
        <v>4192</v>
      </c>
      <c r="C2386" s="2" t="s">
        <v>16</v>
      </c>
      <c r="D2386" s="51">
        <v>706681.32</v>
      </c>
      <c r="E2386" s="51">
        <v>29738.94</v>
      </c>
      <c r="F2386" s="1">
        <v>45178</v>
      </c>
      <c r="G2386" s="1">
        <v>45278</v>
      </c>
      <c r="H2386" s="2" t="s">
        <v>284</v>
      </c>
      <c r="I2386" s="2" t="s">
        <v>18</v>
      </c>
      <c r="J2386">
        <f>Sheet1[[#This Row],[policy_end_date]]-Sheet1[[#This Row],[policy_start_date]]</f>
        <v>100</v>
      </c>
      <c r="K2386" s="5">
        <f>(Sheet1[[#This Row],[policy_end_date]]-Sheet1[[#This Row],[policy_start_date]])/365</f>
        <v>0.27397260273972601</v>
      </c>
      <c r="L2386" s="2" t="str">
        <f>IF(Sheet1[[#This Row],[coverage_amount]]&lt;300000,"Low",IF(Sheet1[[#This Row],[coverage_amount]]&lt;700000,"Medium","High"))</f>
        <v>High</v>
      </c>
      <c r="M2386" s="2" t="str">
        <f>IF(Sheet1[[#This Row],[annual_premium]]&lt;15000,"Low",IF(Sheet1[[#This Row],[annual_premium]]&lt;35000,"Medium","High"))</f>
        <v>Medium</v>
      </c>
      <c r="N2386" s="2">
        <f>YEAR(Sheet1[[#This Row],[policy_start_date]])</f>
        <v>2023</v>
      </c>
      <c r="O2386" s="2" t="str">
        <f>TEXT(Sheet1[[#This Row],[policy_start_date]],"mmm")</f>
        <v>Sep</v>
      </c>
      <c r="P2386" s="2" t="str">
        <f>"Q"&amp;ROUNDUP(MONTH(Sheet1[[#This Row],[policy_start_date]])/3,0)</f>
        <v>Q3</v>
      </c>
      <c r="Q2386" s="2">
        <f ca="1">DATEDIF(Sheet1[[#This Row],[policy_start_date]],TODAY(),"D")</f>
        <v>1054</v>
      </c>
      <c r="R2386" s="2">
        <f>YEAR(Sheet1[[#This Row],[policy_end_date]])</f>
        <v>2023</v>
      </c>
      <c r="S2386" s="2" t="str">
        <f>TEXT(Sheet1[[#This Row],[policy_end_date]],"mmm")</f>
        <v>Dec</v>
      </c>
      <c r="T2386" s="2" t="str">
        <f>IF(Sheet1[[#This Row],[status]]="Active","Active","Inactive")</f>
        <v>Inactive</v>
      </c>
      <c r="U2386" s="6">
        <f>Sheet1[[#This Row],[coverage_amount]]/Sheet1[[#This Row],[annual_premium]]</f>
        <v>23.762828130390659</v>
      </c>
    </row>
    <row r="2387" spans="1:21" x14ac:dyDescent="0.3">
      <c r="A2387" s="2" t="s">
        <v>4193</v>
      </c>
      <c r="B2387" s="2" t="s">
        <v>2258</v>
      </c>
      <c r="C2387" s="2" t="s">
        <v>35</v>
      </c>
      <c r="D2387" s="51">
        <v>899373.01</v>
      </c>
      <c r="E2387" s="51">
        <v>27487.200000000001</v>
      </c>
      <c r="F2387" s="1">
        <v>45008</v>
      </c>
      <c r="G2387" s="1">
        <v>45564</v>
      </c>
      <c r="H2387" s="2" t="s">
        <v>335</v>
      </c>
      <c r="I2387" s="2" t="s">
        <v>13</v>
      </c>
      <c r="J2387">
        <f>Sheet1[[#This Row],[policy_end_date]]-Sheet1[[#This Row],[policy_start_date]]</f>
        <v>556</v>
      </c>
      <c r="K2387" s="5">
        <f>(Sheet1[[#This Row],[policy_end_date]]-Sheet1[[#This Row],[policy_start_date]])/365</f>
        <v>1.5232876712328767</v>
      </c>
      <c r="L2387" s="2" t="str">
        <f>IF(Sheet1[[#This Row],[coverage_amount]]&lt;300000,"Low",IF(Sheet1[[#This Row],[coverage_amount]]&lt;700000,"Medium","High"))</f>
        <v>High</v>
      </c>
      <c r="M2387" s="2" t="str">
        <f>IF(Sheet1[[#This Row],[annual_premium]]&lt;15000,"Low",IF(Sheet1[[#This Row],[annual_premium]]&lt;35000,"Medium","High"))</f>
        <v>Medium</v>
      </c>
      <c r="N2387" s="2">
        <f>YEAR(Sheet1[[#This Row],[policy_start_date]])</f>
        <v>2023</v>
      </c>
      <c r="O2387" s="2" t="str">
        <f>TEXT(Sheet1[[#This Row],[policy_start_date]],"mmm")</f>
        <v>Mar</v>
      </c>
      <c r="P2387" s="2" t="str">
        <f>"Q"&amp;ROUNDUP(MONTH(Sheet1[[#This Row],[policy_start_date]])/3,0)</f>
        <v>Q1</v>
      </c>
      <c r="Q2387" s="2">
        <f ca="1">DATEDIF(Sheet1[[#This Row],[policy_start_date]],TODAY(),"D")</f>
        <v>1224</v>
      </c>
      <c r="R2387" s="2">
        <f>YEAR(Sheet1[[#This Row],[policy_end_date]])</f>
        <v>2024</v>
      </c>
      <c r="S2387" s="2" t="str">
        <f>TEXT(Sheet1[[#This Row],[policy_end_date]],"mmm")</f>
        <v>Sep</v>
      </c>
      <c r="T2387" s="2" t="str">
        <f>IF(Sheet1[[#This Row],[status]]="Active","Active","Inactive")</f>
        <v>Active</v>
      </c>
      <c r="U2387" s="6">
        <f>Sheet1[[#This Row],[coverage_amount]]/Sheet1[[#This Row],[annual_premium]]</f>
        <v>32.71970262522192</v>
      </c>
    </row>
    <row r="2388" spans="1:21" x14ac:dyDescent="0.3">
      <c r="A2388" s="2" t="s">
        <v>4194</v>
      </c>
      <c r="B2388" s="2" t="s">
        <v>2757</v>
      </c>
      <c r="C2388" s="2" t="s">
        <v>27</v>
      </c>
      <c r="D2388" s="51">
        <v>677144.52</v>
      </c>
      <c r="E2388" s="51">
        <v>23740.42</v>
      </c>
      <c r="F2388" s="1">
        <v>45461</v>
      </c>
      <c r="G2388" s="1">
        <v>45721</v>
      </c>
      <c r="H2388" s="2" t="s">
        <v>2027</v>
      </c>
      <c r="I2388" s="2" t="s">
        <v>18</v>
      </c>
      <c r="J2388">
        <f>Sheet1[[#This Row],[policy_end_date]]-Sheet1[[#This Row],[policy_start_date]]</f>
        <v>260</v>
      </c>
      <c r="K2388" s="5">
        <f>(Sheet1[[#This Row],[policy_end_date]]-Sheet1[[#This Row],[policy_start_date]])/365</f>
        <v>0.71232876712328763</v>
      </c>
      <c r="L2388" s="2" t="str">
        <f>IF(Sheet1[[#This Row],[coverage_amount]]&lt;300000,"Low",IF(Sheet1[[#This Row],[coverage_amount]]&lt;700000,"Medium","High"))</f>
        <v>Medium</v>
      </c>
      <c r="M2388" s="2" t="str">
        <f>IF(Sheet1[[#This Row],[annual_premium]]&lt;15000,"Low",IF(Sheet1[[#This Row],[annual_premium]]&lt;35000,"Medium","High"))</f>
        <v>Medium</v>
      </c>
      <c r="N2388" s="2">
        <f>YEAR(Sheet1[[#This Row],[policy_start_date]])</f>
        <v>2024</v>
      </c>
      <c r="O2388" s="2" t="str">
        <f>TEXT(Sheet1[[#This Row],[policy_start_date]],"mmm")</f>
        <v>Jun</v>
      </c>
      <c r="P2388" s="2" t="str">
        <f>"Q"&amp;ROUNDUP(MONTH(Sheet1[[#This Row],[policy_start_date]])/3,0)</f>
        <v>Q2</v>
      </c>
      <c r="Q2388" s="2">
        <f ca="1">DATEDIF(Sheet1[[#This Row],[policy_start_date]],TODAY(),"D")</f>
        <v>771</v>
      </c>
      <c r="R2388" s="2">
        <f>YEAR(Sheet1[[#This Row],[policy_end_date]])</f>
        <v>2025</v>
      </c>
      <c r="S2388" s="2" t="str">
        <f>TEXT(Sheet1[[#This Row],[policy_end_date]],"mmm")</f>
        <v>Mar</v>
      </c>
      <c r="T2388" s="2" t="str">
        <f>IF(Sheet1[[#This Row],[status]]="Active","Active","Inactive")</f>
        <v>Inactive</v>
      </c>
      <c r="U2388" s="6">
        <f>Sheet1[[#This Row],[coverage_amount]]/Sheet1[[#This Row],[annual_premium]]</f>
        <v>28.522853428877841</v>
      </c>
    </row>
    <row r="2389" spans="1:21" x14ac:dyDescent="0.3">
      <c r="A2389" s="2" t="s">
        <v>4195</v>
      </c>
      <c r="B2389" s="2" t="s">
        <v>4196</v>
      </c>
      <c r="C2389" s="2" t="s">
        <v>16</v>
      </c>
      <c r="D2389" s="51">
        <v>314605.17</v>
      </c>
      <c r="E2389" s="51">
        <v>20170.03</v>
      </c>
      <c r="F2389" s="1">
        <v>44426</v>
      </c>
      <c r="G2389" s="1">
        <v>45231</v>
      </c>
      <c r="H2389" s="2" t="s">
        <v>726</v>
      </c>
      <c r="I2389" s="2" t="s">
        <v>13</v>
      </c>
      <c r="J2389">
        <f>Sheet1[[#This Row],[policy_end_date]]-Sheet1[[#This Row],[policy_start_date]]</f>
        <v>805</v>
      </c>
      <c r="K2389" s="5">
        <f>(Sheet1[[#This Row],[policy_end_date]]-Sheet1[[#This Row],[policy_start_date]])/365</f>
        <v>2.2054794520547945</v>
      </c>
      <c r="L2389" s="2" t="str">
        <f>IF(Sheet1[[#This Row],[coverage_amount]]&lt;300000,"Low",IF(Sheet1[[#This Row],[coverage_amount]]&lt;700000,"Medium","High"))</f>
        <v>Medium</v>
      </c>
      <c r="M2389" s="2" t="str">
        <f>IF(Sheet1[[#This Row],[annual_premium]]&lt;15000,"Low",IF(Sheet1[[#This Row],[annual_premium]]&lt;35000,"Medium","High"))</f>
        <v>Medium</v>
      </c>
      <c r="N2389" s="2">
        <f>YEAR(Sheet1[[#This Row],[policy_start_date]])</f>
        <v>2021</v>
      </c>
      <c r="O2389" s="2" t="str">
        <f>TEXT(Sheet1[[#This Row],[policy_start_date]],"mmm")</f>
        <v>Aug</v>
      </c>
      <c r="P2389" s="2" t="str">
        <f>"Q"&amp;ROUNDUP(MONTH(Sheet1[[#This Row],[policy_start_date]])/3,0)</f>
        <v>Q3</v>
      </c>
      <c r="Q2389" s="2">
        <f ca="1">DATEDIF(Sheet1[[#This Row],[policy_start_date]],TODAY(),"D")</f>
        <v>1806</v>
      </c>
      <c r="R2389" s="2">
        <f>YEAR(Sheet1[[#This Row],[policy_end_date]])</f>
        <v>2023</v>
      </c>
      <c r="S2389" s="2" t="str">
        <f>TEXT(Sheet1[[#This Row],[policy_end_date]],"mmm")</f>
        <v>Nov</v>
      </c>
      <c r="T2389" s="2" t="str">
        <f>IF(Sheet1[[#This Row],[status]]="Active","Active","Inactive")</f>
        <v>Active</v>
      </c>
      <c r="U2389" s="6">
        <f>Sheet1[[#This Row],[coverage_amount]]/Sheet1[[#This Row],[annual_premium]]</f>
        <v>15.597655035713878</v>
      </c>
    </row>
    <row r="2390" spans="1:21" x14ac:dyDescent="0.3">
      <c r="A2390" s="2" t="s">
        <v>4197</v>
      </c>
      <c r="B2390" s="2" t="s">
        <v>4187</v>
      </c>
      <c r="C2390" s="2" t="s">
        <v>35</v>
      </c>
      <c r="D2390" s="51">
        <v>727100.32</v>
      </c>
      <c r="E2390" s="51">
        <v>25411.83</v>
      </c>
      <c r="F2390" s="1">
        <v>44237</v>
      </c>
      <c r="G2390" s="1">
        <v>45706</v>
      </c>
      <c r="H2390" s="2" t="s">
        <v>586</v>
      </c>
      <c r="I2390" s="2" t="s">
        <v>18</v>
      </c>
      <c r="J2390">
        <f>Sheet1[[#This Row],[policy_end_date]]-Sheet1[[#This Row],[policy_start_date]]</f>
        <v>1469</v>
      </c>
      <c r="K2390" s="5">
        <f>(Sheet1[[#This Row],[policy_end_date]]-Sheet1[[#This Row],[policy_start_date]])/365</f>
        <v>4.0246575342465754</v>
      </c>
      <c r="L2390" s="2" t="str">
        <f>IF(Sheet1[[#This Row],[coverage_amount]]&lt;300000,"Low",IF(Sheet1[[#This Row],[coverage_amount]]&lt;700000,"Medium","High"))</f>
        <v>High</v>
      </c>
      <c r="M2390" s="2" t="str">
        <f>IF(Sheet1[[#This Row],[annual_premium]]&lt;15000,"Low",IF(Sheet1[[#This Row],[annual_premium]]&lt;35000,"Medium","High"))</f>
        <v>Medium</v>
      </c>
      <c r="N2390" s="2">
        <f>YEAR(Sheet1[[#This Row],[policy_start_date]])</f>
        <v>2021</v>
      </c>
      <c r="O2390" s="2" t="str">
        <f>TEXT(Sheet1[[#This Row],[policy_start_date]],"mmm")</f>
        <v>Feb</v>
      </c>
      <c r="P2390" s="2" t="str">
        <f>"Q"&amp;ROUNDUP(MONTH(Sheet1[[#This Row],[policy_start_date]])/3,0)</f>
        <v>Q1</v>
      </c>
      <c r="Q2390" s="2">
        <f ca="1">DATEDIF(Sheet1[[#This Row],[policy_start_date]],TODAY(),"D")</f>
        <v>1995</v>
      </c>
      <c r="R2390" s="2">
        <f>YEAR(Sheet1[[#This Row],[policy_end_date]])</f>
        <v>2025</v>
      </c>
      <c r="S2390" s="2" t="str">
        <f>TEXT(Sheet1[[#This Row],[policy_end_date]],"mmm")</f>
        <v>Feb</v>
      </c>
      <c r="T2390" s="2" t="str">
        <f>IF(Sheet1[[#This Row],[status]]="Active","Active","Inactive")</f>
        <v>Inactive</v>
      </c>
      <c r="U2390" s="6">
        <f>Sheet1[[#This Row],[coverage_amount]]/Sheet1[[#This Row],[annual_premium]]</f>
        <v>28.61267055540667</v>
      </c>
    </row>
    <row r="2391" spans="1:21" x14ac:dyDescent="0.3">
      <c r="A2391" s="2" t="s">
        <v>4198</v>
      </c>
      <c r="B2391" s="2" t="s">
        <v>489</v>
      </c>
      <c r="C2391" s="2" t="s">
        <v>27</v>
      </c>
      <c r="D2391" s="51">
        <v>716005.78</v>
      </c>
      <c r="E2391" s="51">
        <v>25192.09</v>
      </c>
      <c r="F2391" s="1">
        <v>44747</v>
      </c>
      <c r="G2391" s="1">
        <v>45370</v>
      </c>
      <c r="H2391" s="2" t="s">
        <v>471</v>
      </c>
      <c r="I2391" s="2" t="s">
        <v>29</v>
      </c>
      <c r="J2391">
        <f>Sheet1[[#This Row],[policy_end_date]]-Sheet1[[#This Row],[policy_start_date]]</f>
        <v>623</v>
      </c>
      <c r="K2391" s="5">
        <f>(Sheet1[[#This Row],[policy_end_date]]-Sheet1[[#This Row],[policy_start_date]])/365</f>
        <v>1.7068493150684931</v>
      </c>
      <c r="L2391" s="2" t="str">
        <f>IF(Sheet1[[#This Row],[coverage_amount]]&lt;300000,"Low",IF(Sheet1[[#This Row],[coverage_amount]]&lt;700000,"Medium","High"))</f>
        <v>High</v>
      </c>
      <c r="M2391" s="2" t="str">
        <f>IF(Sheet1[[#This Row],[annual_premium]]&lt;15000,"Low",IF(Sheet1[[#This Row],[annual_premium]]&lt;35000,"Medium","High"))</f>
        <v>Medium</v>
      </c>
      <c r="N2391" s="2">
        <f>YEAR(Sheet1[[#This Row],[policy_start_date]])</f>
        <v>2022</v>
      </c>
      <c r="O2391" s="2" t="str">
        <f>TEXT(Sheet1[[#This Row],[policy_start_date]],"mmm")</f>
        <v>Jul</v>
      </c>
      <c r="P2391" s="2" t="str">
        <f>"Q"&amp;ROUNDUP(MONTH(Sheet1[[#This Row],[policy_start_date]])/3,0)</f>
        <v>Q3</v>
      </c>
      <c r="Q2391" s="2">
        <f ca="1">DATEDIF(Sheet1[[#This Row],[policy_start_date]],TODAY(),"D")</f>
        <v>1485</v>
      </c>
      <c r="R2391" s="2">
        <f>YEAR(Sheet1[[#This Row],[policy_end_date]])</f>
        <v>2024</v>
      </c>
      <c r="S2391" s="2" t="str">
        <f>TEXT(Sheet1[[#This Row],[policy_end_date]],"mmm")</f>
        <v>Mar</v>
      </c>
      <c r="T2391" s="2" t="str">
        <f>IF(Sheet1[[#This Row],[status]]="Active","Active","Inactive")</f>
        <v>Inactive</v>
      </c>
      <c r="U2391" s="6">
        <f>Sheet1[[#This Row],[coverage_amount]]/Sheet1[[#This Row],[annual_premium]]</f>
        <v>28.421849080405796</v>
      </c>
    </row>
    <row r="2392" spans="1:21" x14ac:dyDescent="0.3">
      <c r="A2392" s="2" t="s">
        <v>4199</v>
      </c>
      <c r="B2392" s="2" t="s">
        <v>288</v>
      </c>
      <c r="C2392" s="2" t="s">
        <v>11</v>
      </c>
      <c r="D2392" s="51">
        <v>494983.61</v>
      </c>
      <c r="E2392" s="51">
        <v>22562.240000000002</v>
      </c>
      <c r="F2392" s="1">
        <v>44431</v>
      </c>
      <c r="G2392" s="1">
        <v>45837</v>
      </c>
      <c r="H2392" s="2" t="s">
        <v>1449</v>
      </c>
      <c r="I2392" s="2" t="s">
        <v>18</v>
      </c>
      <c r="J2392">
        <f>Sheet1[[#This Row],[policy_end_date]]-Sheet1[[#This Row],[policy_start_date]]</f>
        <v>1406</v>
      </c>
      <c r="K2392" s="5">
        <f>(Sheet1[[#This Row],[policy_end_date]]-Sheet1[[#This Row],[policy_start_date]])/365</f>
        <v>3.8520547945205479</v>
      </c>
      <c r="L2392" s="2" t="str">
        <f>IF(Sheet1[[#This Row],[coverage_amount]]&lt;300000,"Low",IF(Sheet1[[#This Row],[coverage_amount]]&lt;700000,"Medium","High"))</f>
        <v>Medium</v>
      </c>
      <c r="M2392" s="2" t="str">
        <f>IF(Sheet1[[#This Row],[annual_premium]]&lt;15000,"Low",IF(Sheet1[[#This Row],[annual_premium]]&lt;35000,"Medium","High"))</f>
        <v>Medium</v>
      </c>
      <c r="N2392" s="2">
        <f>YEAR(Sheet1[[#This Row],[policy_start_date]])</f>
        <v>2021</v>
      </c>
      <c r="O2392" s="2" t="str">
        <f>TEXT(Sheet1[[#This Row],[policy_start_date]],"mmm")</f>
        <v>Aug</v>
      </c>
      <c r="P2392" s="2" t="str">
        <f>"Q"&amp;ROUNDUP(MONTH(Sheet1[[#This Row],[policy_start_date]])/3,0)</f>
        <v>Q3</v>
      </c>
      <c r="Q2392" s="2">
        <f ca="1">DATEDIF(Sheet1[[#This Row],[policy_start_date]],TODAY(),"D")</f>
        <v>1801</v>
      </c>
      <c r="R2392" s="2">
        <f>YEAR(Sheet1[[#This Row],[policy_end_date]])</f>
        <v>2025</v>
      </c>
      <c r="S2392" s="2" t="str">
        <f>TEXT(Sheet1[[#This Row],[policy_end_date]],"mmm")</f>
        <v>Jun</v>
      </c>
      <c r="T2392" s="2" t="str">
        <f>IF(Sheet1[[#This Row],[status]]="Active","Active","Inactive")</f>
        <v>Inactive</v>
      </c>
      <c r="U2392" s="6">
        <f>Sheet1[[#This Row],[coverage_amount]]/Sheet1[[#This Row],[annual_premium]]</f>
        <v>21.938584555434211</v>
      </c>
    </row>
    <row r="2393" spans="1:21" x14ac:dyDescent="0.3">
      <c r="A2393" s="2" t="s">
        <v>4200</v>
      </c>
      <c r="B2393" s="2" t="s">
        <v>956</v>
      </c>
      <c r="C2393" s="2" t="s">
        <v>35</v>
      </c>
      <c r="D2393" s="51">
        <v>733483.5</v>
      </c>
      <c r="E2393" s="51">
        <v>22259.22</v>
      </c>
      <c r="F2393" s="1">
        <v>45023</v>
      </c>
      <c r="G2393" s="1">
        <v>45077</v>
      </c>
      <c r="H2393" s="2" t="s">
        <v>55</v>
      </c>
      <c r="I2393" s="2" t="s">
        <v>18</v>
      </c>
      <c r="J2393">
        <f>Sheet1[[#This Row],[policy_end_date]]-Sheet1[[#This Row],[policy_start_date]]</f>
        <v>54</v>
      </c>
      <c r="K2393" s="5">
        <f>(Sheet1[[#This Row],[policy_end_date]]-Sheet1[[#This Row],[policy_start_date]])/365</f>
        <v>0.14794520547945206</v>
      </c>
      <c r="L2393" s="2" t="str">
        <f>IF(Sheet1[[#This Row],[coverage_amount]]&lt;300000,"Low",IF(Sheet1[[#This Row],[coverage_amount]]&lt;700000,"Medium","High"))</f>
        <v>High</v>
      </c>
      <c r="M2393" s="2" t="str">
        <f>IF(Sheet1[[#This Row],[annual_premium]]&lt;15000,"Low",IF(Sheet1[[#This Row],[annual_premium]]&lt;35000,"Medium","High"))</f>
        <v>Medium</v>
      </c>
      <c r="N2393" s="2">
        <f>YEAR(Sheet1[[#This Row],[policy_start_date]])</f>
        <v>2023</v>
      </c>
      <c r="O2393" s="2" t="str">
        <f>TEXT(Sheet1[[#This Row],[policy_start_date]],"mmm")</f>
        <v>Apr</v>
      </c>
      <c r="P2393" s="2" t="str">
        <f>"Q"&amp;ROUNDUP(MONTH(Sheet1[[#This Row],[policy_start_date]])/3,0)</f>
        <v>Q2</v>
      </c>
      <c r="Q2393" s="2">
        <f ca="1">DATEDIF(Sheet1[[#This Row],[policy_start_date]],TODAY(),"D")</f>
        <v>1209</v>
      </c>
      <c r="R2393" s="2">
        <f>YEAR(Sheet1[[#This Row],[policy_end_date]])</f>
        <v>2023</v>
      </c>
      <c r="S2393" s="2" t="str">
        <f>TEXT(Sheet1[[#This Row],[policy_end_date]],"mmm")</f>
        <v>May</v>
      </c>
      <c r="T2393" s="2" t="str">
        <f>IF(Sheet1[[#This Row],[status]]="Active","Active","Inactive")</f>
        <v>Inactive</v>
      </c>
      <c r="U2393" s="6">
        <f>Sheet1[[#This Row],[coverage_amount]]/Sheet1[[#This Row],[annual_premium]]</f>
        <v>32.951895888535176</v>
      </c>
    </row>
    <row r="2394" spans="1:21" x14ac:dyDescent="0.3">
      <c r="A2394" s="2" t="s">
        <v>4201</v>
      </c>
      <c r="B2394" s="2" t="s">
        <v>512</v>
      </c>
      <c r="C2394" s="2" t="s">
        <v>39</v>
      </c>
      <c r="D2394" s="51">
        <v>665837.51</v>
      </c>
      <c r="E2394" s="51">
        <v>17101.96</v>
      </c>
      <c r="F2394" s="1">
        <v>44788</v>
      </c>
      <c r="G2394" s="1">
        <v>45317</v>
      </c>
      <c r="H2394" s="2" t="s">
        <v>623</v>
      </c>
      <c r="I2394" s="2" t="s">
        <v>29</v>
      </c>
      <c r="J2394">
        <f>Sheet1[[#This Row],[policy_end_date]]-Sheet1[[#This Row],[policy_start_date]]</f>
        <v>529</v>
      </c>
      <c r="K2394" s="5">
        <f>(Sheet1[[#This Row],[policy_end_date]]-Sheet1[[#This Row],[policy_start_date]])/365</f>
        <v>1.4493150684931506</v>
      </c>
      <c r="L2394" s="2" t="str">
        <f>IF(Sheet1[[#This Row],[coverage_amount]]&lt;300000,"Low",IF(Sheet1[[#This Row],[coverage_amount]]&lt;700000,"Medium","High"))</f>
        <v>Medium</v>
      </c>
      <c r="M2394" s="2" t="str">
        <f>IF(Sheet1[[#This Row],[annual_premium]]&lt;15000,"Low",IF(Sheet1[[#This Row],[annual_premium]]&lt;35000,"Medium","High"))</f>
        <v>Medium</v>
      </c>
      <c r="N2394" s="2">
        <f>YEAR(Sheet1[[#This Row],[policy_start_date]])</f>
        <v>2022</v>
      </c>
      <c r="O2394" s="2" t="str">
        <f>TEXT(Sheet1[[#This Row],[policy_start_date]],"mmm")</f>
        <v>Aug</v>
      </c>
      <c r="P2394" s="2" t="str">
        <f>"Q"&amp;ROUNDUP(MONTH(Sheet1[[#This Row],[policy_start_date]])/3,0)</f>
        <v>Q3</v>
      </c>
      <c r="Q2394" s="2">
        <f ca="1">DATEDIF(Sheet1[[#This Row],[policy_start_date]],TODAY(),"D")</f>
        <v>1444</v>
      </c>
      <c r="R2394" s="2">
        <f>YEAR(Sheet1[[#This Row],[policy_end_date]])</f>
        <v>2024</v>
      </c>
      <c r="S2394" s="2" t="str">
        <f>TEXT(Sheet1[[#This Row],[policy_end_date]],"mmm")</f>
        <v>Jan</v>
      </c>
      <c r="T2394" s="2" t="str">
        <f>IF(Sheet1[[#This Row],[status]]="Active","Active","Inactive")</f>
        <v>Inactive</v>
      </c>
      <c r="U2394" s="6">
        <f>Sheet1[[#This Row],[coverage_amount]]/Sheet1[[#This Row],[annual_premium]]</f>
        <v>38.933403539711243</v>
      </c>
    </row>
    <row r="2395" spans="1:21" x14ac:dyDescent="0.3">
      <c r="A2395" s="2" t="s">
        <v>4202</v>
      </c>
      <c r="B2395" s="2" t="s">
        <v>1621</v>
      </c>
      <c r="C2395" s="2" t="s">
        <v>11</v>
      </c>
      <c r="D2395" s="51">
        <v>135826.82999999999</v>
      </c>
      <c r="E2395" s="51">
        <v>37347.760000000002</v>
      </c>
      <c r="F2395" s="1">
        <v>44476</v>
      </c>
      <c r="G2395" s="1">
        <v>45701</v>
      </c>
      <c r="H2395" s="2" t="s">
        <v>1140</v>
      </c>
      <c r="I2395" s="2" t="s">
        <v>18</v>
      </c>
      <c r="J2395">
        <f>Sheet1[[#This Row],[policy_end_date]]-Sheet1[[#This Row],[policy_start_date]]</f>
        <v>1225</v>
      </c>
      <c r="K2395" s="5">
        <f>(Sheet1[[#This Row],[policy_end_date]]-Sheet1[[#This Row],[policy_start_date]])/365</f>
        <v>3.3561643835616439</v>
      </c>
      <c r="L2395" s="2" t="str">
        <f>IF(Sheet1[[#This Row],[coverage_amount]]&lt;300000,"Low",IF(Sheet1[[#This Row],[coverage_amount]]&lt;700000,"Medium","High"))</f>
        <v>Low</v>
      </c>
      <c r="M2395" s="2" t="str">
        <f>IF(Sheet1[[#This Row],[annual_premium]]&lt;15000,"Low",IF(Sheet1[[#This Row],[annual_premium]]&lt;35000,"Medium","High"))</f>
        <v>High</v>
      </c>
      <c r="N2395" s="2">
        <f>YEAR(Sheet1[[#This Row],[policy_start_date]])</f>
        <v>2021</v>
      </c>
      <c r="O2395" s="2" t="str">
        <f>TEXT(Sheet1[[#This Row],[policy_start_date]],"mmm")</f>
        <v>Oct</v>
      </c>
      <c r="P2395" s="2" t="str">
        <f>"Q"&amp;ROUNDUP(MONTH(Sheet1[[#This Row],[policy_start_date]])/3,0)</f>
        <v>Q4</v>
      </c>
      <c r="Q2395" s="2">
        <f ca="1">DATEDIF(Sheet1[[#This Row],[policy_start_date]],TODAY(),"D")</f>
        <v>1756</v>
      </c>
      <c r="R2395" s="2">
        <f>YEAR(Sheet1[[#This Row],[policy_end_date]])</f>
        <v>2025</v>
      </c>
      <c r="S2395" s="2" t="str">
        <f>TEXT(Sheet1[[#This Row],[policy_end_date]],"mmm")</f>
        <v>Feb</v>
      </c>
      <c r="T2395" s="2" t="str">
        <f>IF(Sheet1[[#This Row],[status]]="Active","Active","Inactive")</f>
        <v>Inactive</v>
      </c>
      <c r="U2395" s="6">
        <f>Sheet1[[#This Row],[coverage_amount]]/Sheet1[[#This Row],[annual_premium]]</f>
        <v>3.6368132921492475</v>
      </c>
    </row>
    <row r="2396" spans="1:21" x14ac:dyDescent="0.3">
      <c r="A2396" s="2" t="s">
        <v>4203</v>
      </c>
      <c r="B2396" s="2" t="s">
        <v>4204</v>
      </c>
      <c r="C2396" s="2" t="s">
        <v>27</v>
      </c>
      <c r="D2396" s="51">
        <v>103373.63</v>
      </c>
      <c r="E2396" s="51">
        <v>25861.85</v>
      </c>
      <c r="F2396" s="1">
        <v>44797</v>
      </c>
      <c r="G2396" s="1">
        <v>45145</v>
      </c>
      <c r="H2396" s="2" t="s">
        <v>1238</v>
      </c>
      <c r="I2396" s="2" t="s">
        <v>13</v>
      </c>
      <c r="J2396">
        <f>Sheet1[[#This Row],[policy_end_date]]-Sheet1[[#This Row],[policy_start_date]]</f>
        <v>348</v>
      </c>
      <c r="K2396" s="5">
        <f>(Sheet1[[#This Row],[policy_end_date]]-Sheet1[[#This Row],[policy_start_date]])/365</f>
        <v>0.95342465753424654</v>
      </c>
      <c r="L2396" s="2" t="str">
        <f>IF(Sheet1[[#This Row],[coverage_amount]]&lt;300000,"Low",IF(Sheet1[[#This Row],[coverage_amount]]&lt;700000,"Medium","High"))</f>
        <v>Low</v>
      </c>
      <c r="M2396" s="2" t="str">
        <f>IF(Sheet1[[#This Row],[annual_premium]]&lt;15000,"Low",IF(Sheet1[[#This Row],[annual_premium]]&lt;35000,"Medium","High"))</f>
        <v>Medium</v>
      </c>
      <c r="N2396" s="2">
        <f>YEAR(Sheet1[[#This Row],[policy_start_date]])</f>
        <v>2022</v>
      </c>
      <c r="O2396" s="2" t="str">
        <f>TEXT(Sheet1[[#This Row],[policy_start_date]],"mmm")</f>
        <v>Aug</v>
      </c>
      <c r="P2396" s="2" t="str">
        <f>"Q"&amp;ROUNDUP(MONTH(Sheet1[[#This Row],[policy_start_date]])/3,0)</f>
        <v>Q3</v>
      </c>
      <c r="Q2396" s="2">
        <f ca="1">DATEDIF(Sheet1[[#This Row],[policy_start_date]],TODAY(),"D")</f>
        <v>1435</v>
      </c>
      <c r="R2396" s="2">
        <f>YEAR(Sheet1[[#This Row],[policy_end_date]])</f>
        <v>2023</v>
      </c>
      <c r="S2396" s="2" t="str">
        <f>TEXT(Sheet1[[#This Row],[policy_end_date]],"mmm")</f>
        <v>Aug</v>
      </c>
      <c r="T2396" s="2" t="str">
        <f>IF(Sheet1[[#This Row],[status]]="Active","Active","Inactive")</f>
        <v>Active</v>
      </c>
      <c r="U2396" s="6">
        <f>Sheet1[[#This Row],[coverage_amount]]/Sheet1[[#This Row],[annual_premium]]</f>
        <v>3.9971475358491371</v>
      </c>
    </row>
    <row r="2397" spans="1:21" x14ac:dyDescent="0.3">
      <c r="A2397" s="2" t="s">
        <v>4205</v>
      </c>
      <c r="B2397" s="2" t="s">
        <v>4206</v>
      </c>
      <c r="C2397" s="2" t="s">
        <v>16</v>
      </c>
      <c r="D2397" s="51">
        <v>524421.72</v>
      </c>
      <c r="E2397" s="51">
        <v>29230.99</v>
      </c>
      <c r="F2397" s="1">
        <v>44769</v>
      </c>
      <c r="G2397" s="1">
        <v>44825</v>
      </c>
      <c r="H2397" s="2" t="s">
        <v>167</v>
      </c>
      <c r="I2397" s="2" t="s">
        <v>18</v>
      </c>
      <c r="J2397">
        <f>Sheet1[[#This Row],[policy_end_date]]-Sheet1[[#This Row],[policy_start_date]]</f>
        <v>56</v>
      </c>
      <c r="K2397" s="5">
        <f>(Sheet1[[#This Row],[policy_end_date]]-Sheet1[[#This Row],[policy_start_date]])/365</f>
        <v>0.15342465753424658</v>
      </c>
      <c r="L2397" s="2" t="str">
        <f>IF(Sheet1[[#This Row],[coverage_amount]]&lt;300000,"Low",IF(Sheet1[[#This Row],[coverage_amount]]&lt;700000,"Medium","High"))</f>
        <v>Medium</v>
      </c>
      <c r="M2397" s="2" t="str">
        <f>IF(Sheet1[[#This Row],[annual_premium]]&lt;15000,"Low",IF(Sheet1[[#This Row],[annual_premium]]&lt;35000,"Medium","High"))</f>
        <v>Medium</v>
      </c>
      <c r="N2397" s="2">
        <f>YEAR(Sheet1[[#This Row],[policy_start_date]])</f>
        <v>2022</v>
      </c>
      <c r="O2397" s="2" t="str">
        <f>TEXT(Sheet1[[#This Row],[policy_start_date]],"mmm")</f>
        <v>Jul</v>
      </c>
      <c r="P2397" s="2" t="str">
        <f>"Q"&amp;ROUNDUP(MONTH(Sheet1[[#This Row],[policy_start_date]])/3,0)</f>
        <v>Q3</v>
      </c>
      <c r="Q2397" s="2">
        <f ca="1">DATEDIF(Sheet1[[#This Row],[policy_start_date]],TODAY(),"D")</f>
        <v>1463</v>
      </c>
      <c r="R2397" s="2">
        <f>YEAR(Sheet1[[#This Row],[policy_end_date]])</f>
        <v>2022</v>
      </c>
      <c r="S2397" s="2" t="str">
        <f>TEXT(Sheet1[[#This Row],[policy_end_date]],"mmm")</f>
        <v>Sep</v>
      </c>
      <c r="T2397" s="2" t="str">
        <f>IF(Sheet1[[#This Row],[status]]="Active","Active","Inactive")</f>
        <v>Inactive</v>
      </c>
      <c r="U2397" s="6">
        <f>Sheet1[[#This Row],[coverage_amount]]/Sheet1[[#This Row],[annual_premium]]</f>
        <v>17.940607553832422</v>
      </c>
    </row>
    <row r="2398" spans="1:21" x14ac:dyDescent="0.3">
      <c r="A2398" s="2" t="s">
        <v>4207</v>
      </c>
      <c r="B2398" s="2" t="s">
        <v>4208</v>
      </c>
      <c r="C2398" s="2" t="s">
        <v>16</v>
      </c>
      <c r="D2398" s="51">
        <v>696916.57</v>
      </c>
      <c r="E2398" s="51">
        <v>47540.24</v>
      </c>
      <c r="F2398" s="1">
        <v>44424</v>
      </c>
      <c r="G2398" s="1">
        <v>44898</v>
      </c>
      <c r="H2398" s="2" t="s">
        <v>1108</v>
      </c>
      <c r="I2398" s="2" t="s">
        <v>18</v>
      </c>
      <c r="J2398">
        <f>Sheet1[[#This Row],[policy_end_date]]-Sheet1[[#This Row],[policy_start_date]]</f>
        <v>474</v>
      </c>
      <c r="K2398" s="5">
        <f>(Sheet1[[#This Row],[policy_end_date]]-Sheet1[[#This Row],[policy_start_date]])/365</f>
        <v>1.2986301369863014</v>
      </c>
      <c r="L2398" s="2" t="str">
        <f>IF(Sheet1[[#This Row],[coverage_amount]]&lt;300000,"Low",IF(Sheet1[[#This Row],[coverage_amount]]&lt;700000,"Medium","High"))</f>
        <v>Medium</v>
      </c>
      <c r="M2398" s="2" t="str">
        <f>IF(Sheet1[[#This Row],[annual_premium]]&lt;15000,"Low",IF(Sheet1[[#This Row],[annual_premium]]&lt;35000,"Medium","High"))</f>
        <v>High</v>
      </c>
      <c r="N2398" s="2">
        <f>YEAR(Sheet1[[#This Row],[policy_start_date]])</f>
        <v>2021</v>
      </c>
      <c r="O2398" s="2" t="str">
        <f>TEXT(Sheet1[[#This Row],[policy_start_date]],"mmm")</f>
        <v>Aug</v>
      </c>
      <c r="P2398" s="2" t="str">
        <f>"Q"&amp;ROUNDUP(MONTH(Sheet1[[#This Row],[policy_start_date]])/3,0)</f>
        <v>Q3</v>
      </c>
      <c r="Q2398" s="2">
        <f ca="1">DATEDIF(Sheet1[[#This Row],[policy_start_date]],TODAY(),"D")</f>
        <v>1808</v>
      </c>
      <c r="R2398" s="2">
        <f>YEAR(Sheet1[[#This Row],[policy_end_date]])</f>
        <v>2022</v>
      </c>
      <c r="S2398" s="2" t="str">
        <f>TEXT(Sheet1[[#This Row],[policy_end_date]],"mmm")</f>
        <v>Dec</v>
      </c>
      <c r="T2398" s="2" t="str">
        <f>IF(Sheet1[[#This Row],[status]]="Active","Active","Inactive")</f>
        <v>Inactive</v>
      </c>
      <c r="U2398" s="6">
        <f>Sheet1[[#This Row],[coverage_amount]]/Sheet1[[#This Row],[annual_premium]]</f>
        <v>14.659508870800821</v>
      </c>
    </row>
    <row r="2399" spans="1:21" x14ac:dyDescent="0.3">
      <c r="A2399" s="2" t="s">
        <v>4209</v>
      </c>
      <c r="B2399" s="2" t="s">
        <v>3200</v>
      </c>
      <c r="C2399" s="2" t="s">
        <v>27</v>
      </c>
      <c r="D2399" s="51">
        <v>966215.53</v>
      </c>
      <c r="E2399" s="51">
        <v>20143.32</v>
      </c>
      <c r="F2399" s="1">
        <v>44890</v>
      </c>
      <c r="G2399" s="1">
        <v>45558</v>
      </c>
      <c r="H2399" s="2" t="s">
        <v>683</v>
      </c>
      <c r="I2399" s="2" t="s">
        <v>29</v>
      </c>
      <c r="J2399">
        <f>Sheet1[[#This Row],[policy_end_date]]-Sheet1[[#This Row],[policy_start_date]]</f>
        <v>668</v>
      </c>
      <c r="K2399" s="5">
        <f>(Sheet1[[#This Row],[policy_end_date]]-Sheet1[[#This Row],[policy_start_date]])/365</f>
        <v>1.8301369863013699</v>
      </c>
      <c r="L2399" s="2" t="str">
        <f>IF(Sheet1[[#This Row],[coverage_amount]]&lt;300000,"Low",IF(Sheet1[[#This Row],[coverage_amount]]&lt;700000,"Medium","High"))</f>
        <v>High</v>
      </c>
      <c r="M2399" s="2" t="str">
        <f>IF(Sheet1[[#This Row],[annual_premium]]&lt;15000,"Low",IF(Sheet1[[#This Row],[annual_premium]]&lt;35000,"Medium","High"))</f>
        <v>Medium</v>
      </c>
      <c r="N2399" s="2">
        <f>YEAR(Sheet1[[#This Row],[policy_start_date]])</f>
        <v>2022</v>
      </c>
      <c r="O2399" s="2" t="str">
        <f>TEXT(Sheet1[[#This Row],[policy_start_date]],"mmm")</f>
        <v>Nov</v>
      </c>
      <c r="P2399" s="2" t="str">
        <f>"Q"&amp;ROUNDUP(MONTH(Sheet1[[#This Row],[policy_start_date]])/3,0)</f>
        <v>Q4</v>
      </c>
      <c r="Q2399" s="2">
        <f ca="1">DATEDIF(Sheet1[[#This Row],[policy_start_date]],TODAY(),"D")</f>
        <v>1342</v>
      </c>
      <c r="R2399" s="2">
        <f>YEAR(Sheet1[[#This Row],[policy_end_date]])</f>
        <v>2024</v>
      </c>
      <c r="S2399" s="2" t="str">
        <f>TEXT(Sheet1[[#This Row],[policy_end_date]],"mmm")</f>
        <v>Sep</v>
      </c>
      <c r="T2399" s="2" t="str">
        <f>IF(Sheet1[[#This Row],[status]]="Active","Active","Inactive")</f>
        <v>Inactive</v>
      </c>
      <c r="U2399" s="6">
        <f>Sheet1[[#This Row],[coverage_amount]]/Sheet1[[#This Row],[annual_premium]]</f>
        <v>47.967044657980914</v>
      </c>
    </row>
    <row r="2400" spans="1:21" x14ac:dyDescent="0.3">
      <c r="A2400" s="2" t="s">
        <v>4210</v>
      </c>
      <c r="B2400" s="2" t="s">
        <v>3858</v>
      </c>
      <c r="C2400" s="2" t="s">
        <v>11</v>
      </c>
      <c r="D2400" s="51">
        <v>134414.82</v>
      </c>
      <c r="E2400" s="51">
        <v>25454.03</v>
      </c>
      <c r="F2400" s="1">
        <v>45371</v>
      </c>
      <c r="G2400" s="1">
        <v>45531</v>
      </c>
      <c r="H2400" s="2" t="s">
        <v>2118</v>
      </c>
      <c r="I2400" s="2" t="s">
        <v>13</v>
      </c>
      <c r="J2400">
        <f>Sheet1[[#This Row],[policy_end_date]]-Sheet1[[#This Row],[policy_start_date]]</f>
        <v>160</v>
      </c>
      <c r="K2400" s="5">
        <f>(Sheet1[[#This Row],[policy_end_date]]-Sheet1[[#This Row],[policy_start_date]])/365</f>
        <v>0.43835616438356162</v>
      </c>
      <c r="L2400" s="2" t="str">
        <f>IF(Sheet1[[#This Row],[coverage_amount]]&lt;300000,"Low",IF(Sheet1[[#This Row],[coverage_amount]]&lt;700000,"Medium","High"))</f>
        <v>Low</v>
      </c>
      <c r="M2400" s="2" t="str">
        <f>IF(Sheet1[[#This Row],[annual_premium]]&lt;15000,"Low",IF(Sheet1[[#This Row],[annual_premium]]&lt;35000,"Medium","High"))</f>
        <v>Medium</v>
      </c>
      <c r="N2400" s="2">
        <f>YEAR(Sheet1[[#This Row],[policy_start_date]])</f>
        <v>2024</v>
      </c>
      <c r="O2400" s="2" t="str">
        <f>TEXT(Sheet1[[#This Row],[policy_start_date]],"mmm")</f>
        <v>Mar</v>
      </c>
      <c r="P2400" s="2" t="str">
        <f>"Q"&amp;ROUNDUP(MONTH(Sheet1[[#This Row],[policy_start_date]])/3,0)</f>
        <v>Q1</v>
      </c>
      <c r="Q2400" s="2">
        <f ca="1">DATEDIF(Sheet1[[#This Row],[policy_start_date]],TODAY(),"D")</f>
        <v>861</v>
      </c>
      <c r="R2400" s="2">
        <f>YEAR(Sheet1[[#This Row],[policy_end_date]])</f>
        <v>2024</v>
      </c>
      <c r="S2400" s="2" t="str">
        <f>TEXT(Sheet1[[#This Row],[policy_end_date]],"mmm")</f>
        <v>Aug</v>
      </c>
      <c r="T2400" s="2" t="str">
        <f>IF(Sheet1[[#This Row],[status]]="Active","Active","Inactive")</f>
        <v>Active</v>
      </c>
      <c r="U2400" s="6">
        <f>Sheet1[[#This Row],[coverage_amount]]/Sheet1[[#This Row],[annual_premium]]</f>
        <v>5.2806891482409668</v>
      </c>
    </row>
    <row r="2401" spans="1:21" x14ac:dyDescent="0.3">
      <c r="A2401" s="2" t="s">
        <v>4211</v>
      </c>
      <c r="B2401" s="2" t="s">
        <v>1892</v>
      </c>
      <c r="C2401" s="2" t="s">
        <v>16</v>
      </c>
      <c r="D2401" s="51">
        <v>485179.7</v>
      </c>
      <c r="E2401" s="51">
        <v>15868.27</v>
      </c>
      <c r="F2401" s="1">
        <v>45170</v>
      </c>
      <c r="G2401" s="1">
        <v>45629</v>
      </c>
      <c r="H2401" s="2" t="s">
        <v>96</v>
      </c>
      <c r="I2401" s="2" t="s">
        <v>29</v>
      </c>
      <c r="J2401">
        <f>Sheet1[[#This Row],[policy_end_date]]-Sheet1[[#This Row],[policy_start_date]]</f>
        <v>459</v>
      </c>
      <c r="K2401" s="5">
        <f>(Sheet1[[#This Row],[policy_end_date]]-Sheet1[[#This Row],[policy_start_date]])/365</f>
        <v>1.2575342465753425</v>
      </c>
      <c r="L2401" s="2" t="str">
        <f>IF(Sheet1[[#This Row],[coverage_amount]]&lt;300000,"Low",IF(Sheet1[[#This Row],[coverage_amount]]&lt;700000,"Medium","High"))</f>
        <v>Medium</v>
      </c>
      <c r="M2401" s="2" t="str">
        <f>IF(Sheet1[[#This Row],[annual_premium]]&lt;15000,"Low",IF(Sheet1[[#This Row],[annual_premium]]&lt;35000,"Medium","High"))</f>
        <v>Medium</v>
      </c>
      <c r="N2401" s="2">
        <f>YEAR(Sheet1[[#This Row],[policy_start_date]])</f>
        <v>2023</v>
      </c>
      <c r="O2401" s="2" t="str">
        <f>TEXT(Sheet1[[#This Row],[policy_start_date]],"mmm")</f>
        <v>Sep</v>
      </c>
      <c r="P2401" s="2" t="str">
        <f>"Q"&amp;ROUNDUP(MONTH(Sheet1[[#This Row],[policy_start_date]])/3,0)</f>
        <v>Q3</v>
      </c>
      <c r="Q2401" s="2">
        <f ca="1">DATEDIF(Sheet1[[#This Row],[policy_start_date]],TODAY(),"D")</f>
        <v>1062</v>
      </c>
      <c r="R2401" s="2">
        <f>YEAR(Sheet1[[#This Row],[policy_end_date]])</f>
        <v>2024</v>
      </c>
      <c r="S2401" s="2" t="str">
        <f>TEXT(Sheet1[[#This Row],[policy_end_date]],"mmm")</f>
        <v>Dec</v>
      </c>
      <c r="T2401" s="2" t="str">
        <f>IF(Sheet1[[#This Row],[status]]="Active","Active","Inactive")</f>
        <v>Inactive</v>
      </c>
      <c r="U2401" s="6">
        <f>Sheet1[[#This Row],[coverage_amount]]/Sheet1[[#This Row],[annual_premium]]</f>
        <v>30.575462857639806</v>
      </c>
    </row>
    <row r="2402" spans="1:21" x14ac:dyDescent="0.3">
      <c r="A2402" s="2" t="s">
        <v>4212</v>
      </c>
      <c r="B2402" s="2" t="s">
        <v>4213</v>
      </c>
      <c r="C2402" s="2" t="s">
        <v>35</v>
      </c>
      <c r="D2402" s="51">
        <v>855572.93</v>
      </c>
      <c r="E2402" s="51">
        <v>42341.85</v>
      </c>
      <c r="F2402" s="1">
        <v>44989</v>
      </c>
      <c r="G2402" s="1">
        <v>45571</v>
      </c>
      <c r="H2402" s="2" t="s">
        <v>85</v>
      </c>
      <c r="I2402" s="2" t="s">
        <v>29</v>
      </c>
      <c r="J2402">
        <f>Sheet1[[#This Row],[policy_end_date]]-Sheet1[[#This Row],[policy_start_date]]</f>
        <v>582</v>
      </c>
      <c r="K2402" s="5">
        <f>(Sheet1[[#This Row],[policy_end_date]]-Sheet1[[#This Row],[policy_start_date]])/365</f>
        <v>1.5945205479452054</v>
      </c>
      <c r="L2402" s="2" t="str">
        <f>IF(Sheet1[[#This Row],[coverage_amount]]&lt;300000,"Low",IF(Sheet1[[#This Row],[coverage_amount]]&lt;700000,"Medium","High"))</f>
        <v>High</v>
      </c>
      <c r="M2402" s="2" t="str">
        <f>IF(Sheet1[[#This Row],[annual_premium]]&lt;15000,"Low",IF(Sheet1[[#This Row],[annual_premium]]&lt;35000,"Medium","High"))</f>
        <v>High</v>
      </c>
      <c r="N2402" s="2">
        <f>YEAR(Sheet1[[#This Row],[policy_start_date]])</f>
        <v>2023</v>
      </c>
      <c r="O2402" s="2" t="str">
        <f>TEXT(Sheet1[[#This Row],[policy_start_date]],"mmm")</f>
        <v>Mar</v>
      </c>
      <c r="P2402" s="2" t="str">
        <f>"Q"&amp;ROUNDUP(MONTH(Sheet1[[#This Row],[policy_start_date]])/3,0)</f>
        <v>Q1</v>
      </c>
      <c r="Q2402" s="2">
        <f ca="1">DATEDIF(Sheet1[[#This Row],[policy_start_date]],TODAY(),"D")</f>
        <v>1243</v>
      </c>
      <c r="R2402" s="2">
        <f>YEAR(Sheet1[[#This Row],[policy_end_date]])</f>
        <v>2024</v>
      </c>
      <c r="S2402" s="2" t="str">
        <f>TEXT(Sheet1[[#This Row],[policy_end_date]],"mmm")</f>
        <v>Oct</v>
      </c>
      <c r="T2402" s="2" t="str">
        <f>IF(Sheet1[[#This Row],[status]]="Active","Active","Inactive")</f>
        <v>Inactive</v>
      </c>
      <c r="U2402" s="6">
        <f>Sheet1[[#This Row],[coverage_amount]]/Sheet1[[#This Row],[annual_premium]]</f>
        <v>20.206319043688456</v>
      </c>
    </row>
    <row r="2403" spans="1:21" x14ac:dyDescent="0.3">
      <c r="A2403" s="2" t="s">
        <v>4214</v>
      </c>
      <c r="B2403" s="2" t="s">
        <v>3013</v>
      </c>
      <c r="C2403" s="2" t="s">
        <v>11</v>
      </c>
      <c r="D2403" s="51">
        <v>761478.88</v>
      </c>
      <c r="E2403" s="51">
        <v>36843.58</v>
      </c>
      <c r="F2403" s="1">
        <v>45192</v>
      </c>
      <c r="G2403" s="1">
        <v>45441</v>
      </c>
      <c r="H2403" s="2" t="s">
        <v>2940</v>
      </c>
      <c r="I2403" s="2" t="s">
        <v>29</v>
      </c>
      <c r="J2403">
        <f>Sheet1[[#This Row],[policy_end_date]]-Sheet1[[#This Row],[policy_start_date]]</f>
        <v>249</v>
      </c>
      <c r="K2403" s="5">
        <f>(Sheet1[[#This Row],[policy_end_date]]-Sheet1[[#This Row],[policy_start_date]])/365</f>
        <v>0.68219178082191778</v>
      </c>
      <c r="L2403" s="2" t="str">
        <f>IF(Sheet1[[#This Row],[coverage_amount]]&lt;300000,"Low",IF(Sheet1[[#This Row],[coverage_amount]]&lt;700000,"Medium","High"))</f>
        <v>High</v>
      </c>
      <c r="M2403" s="2" t="str">
        <f>IF(Sheet1[[#This Row],[annual_premium]]&lt;15000,"Low",IF(Sheet1[[#This Row],[annual_premium]]&lt;35000,"Medium","High"))</f>
        <v>High</v>
      </c>
      <c r="N2403" s="2">
        <f>YEAR(Sheet1[[#This Row],[policy_start_date]])</f>
        <v>2023</v>
      </c>
      <c r="O2403" s="2" t="str">
        <f>TEXT(Sheet1[[#This Row],[policy_start_date]],"mmm")</f>
        <v>Sep</v>
      </c>
      <c r="P2403" s="2" t="str">
        <f>"Q"&amp;ROUNDUP(MONTH(Sheet1[[#This Row],[policy_start_date]])/3,0)</f>
        <v>Q3</v>
      </c>
      <c r="Q2403" s="2">
        <f ca="1">DATEDIF(Sheet1[[#This Row],[policy_start_date]],TODAY(),"D")</f>
        <v>1040</v>
      </c>
      <c r="R2403" s="2">
        <f>YEAR(Sheet1[[#This Row],[policy_end_date]])</f>
        <v>2024</v>
      </c>
      <c r="S2403" s="2" t="str">
        <f>TEXT(Sheet1[[#This Row],[policy_end_date]],"mmm")</f>
        <v>May</v>
      </c>
      <c r="T2403" s="2" t="str">
        <f>IF(Sheet1[[#This Row],[status]]="Active","Active","Inactive")</f>
        <v>Inactive</v>
      </c>
      <c r="U2403" s="6">
        <f>Sheet1[[#This Row],[coverage_amount]]/Sheet1[[#This Row],[annual_premium]]</f>
        <v>20.667885151225803</v>
      </c>
    </row>
    <row r="2404" spans="1:21" x14ac:dyDescent="0.3">
      <c r="A2404" s="2" t="s">
        <v>4215</v>
      </c>
      <c r="B2404" s="2" t="s">
        <v>4216</v>
      </c>
      <c r="C2404" s="2" t="s">
        <v>11</v>
      </c>
      <c r="D2404" s="51">
        <v>519150.01</v>
      </c>
      <c r="E2404" s="51">
        <v>44339.62</v>
      </c>
      <c r="F2404" s="1">
        <v>45207</v>
      </c>
      <c r="G2404" s="1">
        <v>45537</v>
      </c>
      <c r="H2404" s="2" t="s">
        <v>698</v>
      </c>
      <c r="I2404" s="2" t="s">
        <v>29</v>
      </c>
      <c r="J2404">
        <f>Sheet1[[#This Row],[policy_end_date]]-Sheet1[[#This Row],[policy_start_date]]</f>
        <v>330</v>
      </c>
      <c r="K2404" s="5">
        <f>(Sheet1[[#This Row],[policy_end_date]]-Sheet1[[#This Row],[policy_start_date]])/365</f>
        <v>0.90410958904109584</v>
      </c>
      <c r="L2404" s="2" t="str">
        <f>IF(Sheet1[[#This Row],[coverage_amount]]&lt;300000,"Low",IF(Sheet1[[#This Row],[coverage_amount]]&lt;700000,"Medium","High"))</f>
        <v>Medium</v>
      </c>
      <c r="M2404" s="2" t="str">
        <f>IF(Sheet1[[#This Row],[annual_premium]]&lt;15000,"Low",IF(Sheet1[[#This Row],[annual_premium]]&lt;35000,"Medium","High"))</f>
        <v>High</v>
      </c>
      <c r="N2404" s="2">
        <f>YEAR(Sheet1[[#This Row],[policy_start_date]])</f>
        <v>2023</v>
      </c>
      <c r="O2404" s="2" t="str">
        <f>TEXT(Sheet1[[#This Row],[policy_start_date]],"mmm")</f>
        <v>Oct</v>
      </c>
      <c r="P2404" s="2" t="str">
        <f>"Q"&amp;ROUNDUP(MONTH(Sheet1[[#This Row],[policy_start_date]])/3,0)</f>
        <v>Q4</v>
      </c>
      <c r="Q2404" s="2">
        <f ca="1">DATEDIF(Sheet1[[#This Row],[policy_start_date]],TODAY(),"D")</f>
        <v>1025</v>
      </c>
      <c r="R2404" s="2">
        <f>YEAR(Sheet1[[#This Row],[policy_end_date]])</f>
        <v>2024</v>
      </c>
      <c r="S2404" s="2" t="str">
        <f>TEXT(Sheet1[[#This Row],[policy_end_date]],"mmm")</f>
        <v>Sep</v>
      </c>
      <c r="T2404" s="2" t="str">
        <f>IF(Sheet1[[#This Row],[status]]="Active","Active","Inactive")</f>
        <v>Inactive</v>
      </c>
      <c r="U2404" s="6">
        <f>Sheet1[[#This Row],[coverage_amount]]/Sheet1[[#This Row],[annual_premium]]</f>
        <v>11.708490284761123</v>
      </c>
    </row>
    <row r="2405" spans="1:21" x14ac:dyDescent="0.3">
      <c r="A2405" s="2" t="s">
        <v>4217</v>
      </c>
      <c r="B2405" s="2" t="s">
        <v>4218</v>
      </c>
      <c r="C2405" s="2" t="s">
        <v>27</v>
      </c>
      <c r="D2405" s="51">
        <v>356777.3</v>
      </c>
      <c r="E2405" s="51">
        <v>24779.919999999998</v>
      </c>
      <c r="F2405" s="1">
        <v>44857</v>
      </c>
      <c r="G2405" s="1">
        <v>44859</v>
      </c>
      <c r="H2405" s="2" t="s">
        <v>49</v>
      </c>
      <c r="I2405" s="2" t="s">
        <v>29</v>
      </c>
      <c r="J2405">
        <f>Sheet1[[#This Row],[policy_end_date]]-Sheet1[[#This Row],[policy_start_date]]</f>
        <v>2</v>
      </c>
      <c r="K2405" s="5">
        <f>(Sheet1[[#This Row],[policy_end_date]]-Sheet1[[#This Row],[policy_start_date]])/365</f>
        <v>5.4794520547945206E-3</v>
      </c>
      <c r="L2405" s="2" t="str">
        <f>IF(Sheet1[[#This Row],[coverage_amount]]&lt;300000,"Low",IF(Sheet1[[#This Row],[coverage_amount]]&lt;700000,"Medium","High"))</f>
        <v>Medium</v>
      </c>
      <c r="M2405" s="2" t="str">
        <f>IF(Sheet1[[#This Row],[annual_premium]]&lt;15000,"Low",IF(Sheet1[[#This Row],[annual_premium]]&lt;35000,"Medium","High"))</f>
        <v>Medium</v>
      </c>
      <c r="N2405" s="2">
        <f>YEAR(Sheet1[[#This Row],[policy_start_date]])</f>
        <v>2022</v>
      </c>
      <c r="O2405" s="2" t="str">
        <f>TEXT(Sheet1[[#This Row],[policy_start_date]],"mmm")</f>
        <v>Oct</v>
      </c>
      <c r="P2405" s="2" t="str">
        <f>"Q"&amp;ROUNDUP(MONTH(Sheet1[[#This Row],[policy_start_date]])/3,0)</f>
        <v>Q4</v>
      </c>
      <c r="Q2405" s="2">
        <f ca="1">DATEDIF(Sheet1[[#This Row],[policy_start_date]],TODAY(),"D")</f>
        <v>1375</v>
      </c>
      <c r="R2405" s="2">
        <f>YEAR(Sheet1[[#This Row],[policy_end_date]])</f>
        <v>2022</v>
      </c>
      <c r="S2405" s="2" t="str">
        <f>TEXT(Sheet1[[#This Row],[policy_end_date]],"mmm")</f>
        <v>Oct</v>
      </c>
      <c r="T2405" s="2" t="str">
        <f>IF(Sheet1[[#This Row],[status]]="Active","Active","Inactive")</f>
        <v>Inactive</v>
      </c>
      <c r="U2405" s="6">
        <f>Sheet1[[#This Row],[coverage_amount]]/Sheet1[[#This Row],[annual_premium]]</f>
        <v>14.397839056784688</v>
      </c>
    </row>
    <row r="2406" spans="1:21" x14ac:dyDescent="0.3">
      <c r="A2406" s="2" t="s">
        <v>4219</v>
      </c>
      <c r="B2406" s="2" t="s">
        <v>1414</v>
      </c>
      <c r="C2406" s="2" t="s">
        <v>27</v>
      </c>
      <c r="D2406" s="51">
        <v>129407.37</v>
      </c>
      <c r="E2406" s="51">
        <v>49104.58</v>
      </c>
      <c r="F2406" s="1">
        <v>45332</v>
      </c>
      <c r="G2406" s="1">
        <v>45511</v>
      </c>
      <c r="H2406" s="2" t="s">
        <v>537</v>
      </c>
      <c r="I2406" s="2" t="s">
        <v>29</v>
      </c>
      <c r="J2406">
        <f>Sheet1[[#This Row],[policy_end_date]]-Sheet1[[#This Row],[policy_start_date]]</f>
        <v>179</v>
      </c>
      <c r="K2406" s="5">
        <f>(Sheet1[[#This Row],[policy_end_date]]-Sheet1[[#This Row],[policy_start_date]])/365</f>
        <v>0.49041095890410957</v>
      </c>
      <c r="L2406" s="2" t="str">
        <f>IF(Sheet1[[#This Row],[coverage_amount]]&lt;300000,"Low",IF(Sheet1[[#This Row],[coverage_amount]]&lt;700000,"Medium","High"))</f>
        <v>Low</v>
      </c>
      <c r="M2406" s="2" t="str">
        <f>IF(Sheet1[[#This Row],[annual_premium]]&lt;15000,"Low",IF(Sheet1[[#This Row],[annual_premium]]&lt;35000,"Medium","High"))</f>
        <v>High</v>
      </c>
      <c r="N2406" s="2">
        <f>YEAR(Sheet1[[#This Row],[policy_start_date]])</f>
        <v>2024</v>
      </c>
      <c r="O2406" s="2" t="str">
        <f>TEXT(Sheet1[[#This Row],[policy_start_date]],"mmm")</f>
        <v>Feb</v>
      </c>
      <c r="P2406" s="2" t="str">
        <f>"Q"&amp;ROUNDUP(MONTH(Sheet1[[#This Row],[policy_start_date]])/3,0)</f>
        <v>Q1</v>
      </c>
      <c r="Q2406" s="2">
        <f ca="1">DATEDIF(Sheet1[[#This Row],[policy_start_date]],TODAY(),"D")</f>
        <v>900</v>
      </c>
      <c r="R2406" s="2">
        <f>YEAR(Sheet1[[#This Row],[policy_end_date]])</f>
        <v>2024</v>
      </c>
      <c r="S2406" s="2" t="str">
        <f>TEXT(Sheet1[[#This Row],[policy_end_date]],"mmm")</f>
        <v>Aug</v>
      </c>
      <c r="T2406" s="2" t="str">
        <f>IF(Sheet1[[#This Row],[status]]="Active","Active","Inactive")</f>
        <v>Inactive</v>
      </c>
      <c r="U2406" s="6">
        <f>Sheet1[[#This Row],[coverage_amount]]/Sheet1[[#This Row],[annual_premium]]</f>
        <v>2.6353421615661916</v>
      </c>
    </row>
    <row r="2407" spans="1:21" x14ac:dyDescent="0.3">
      <c r="A2407" s="2" t="s">
        <v>4220</v>
      </c>
      <c r="B2407" s="2" t="s">
        <v>10</v>
      </c>
      <c r="C2407" s="2" t="s">
        <v>39</v>
      </c>
      <c r="D2407" s="51">
        <v>528170.68999999994</v>
      </c>
      <c r="E2407" s="51">
        <v>3806.73</v>
      </c>
      <c r="F2407" s="1">
        <v>45278</v>
      </c>
      <c r="G2407" s="1">
        <v>45355</v>
      </c>
      <c r="H2407" s="2" t="s">
        <v>179</v>
      </c>
      <c r="I2407" s="2" t="s">
        <v>13</v>
      </c>
      <c r="J2407">
        <f>Sheet1[[#This Row],[policy_end_date]]-Sheet1[[#This Row],[policy_start_date]]</f>
        <v>77</v>
      </c>
      <c r="K2407" s="5">
        <f>(Sheet1[[#This Row],[policy_end_date]]-Sheet1[[#This Row],[policy_start_date]])/365</f>
        <v>0.21095890410958903</v>
      </c>
      <c r="L2407" s="2" t="str">
        <f>IF(Sheet1[[#This Row],[coverage_amount]]&lt;300000,"Low",IF(Sheet1[[#This Row],[coverage_amount]]&lt;700000,"Medium","High"))</f>
        <v>Medium</v>
      </c>
      <c r="M2407" s="2" t="str">
        <f>IF(Sheet1[[#This Row],[annual_premium]]&lt;15000,"Low",IF(Sheet1[[#This Row],[annual_premium]]&lt;35000,"Medium","High"))</f>
        <v>Low</v>
      </c>
      <c r="N2407" s="2">
        <f>YEAR(Sheet1[[#This Row],[policy_start_date]])</f>
        <v>2023</v>
      </c>
      <c r="O2407" s="2" t="str">
        <f>TEXT(Sheet1[[#This Row],[policy_start_date]],"mmm")</f>
        <v>Dec</v>
      </c>
      <c r="P2407" s="2" t="str">
        <f>"Q"&amp;ROUNDUP(MONTH(Sheet1[[#This Row],[policy_start_date]])/3,0)</f>
        <v>Q4</v>
      </c>
      <c r="Q2407" s="2">
        <f ca="1">DATEDIF(Sheet1[[#This Row],[policy_start_date]],TODAY(),"D")</f>
        <v>954</v>
      </c>
      <c r="R2407" s="2">
        <f>YEAR(Sheet1[[#This Row],[policy_end_date]])</f>
        <v>2024</v>
      </c>
      <c r="S2407" s="2" t="str">
        <f>TEXT(Sheet1[[#This Row],[policy_end_date]],"mmm")</f>
        <v>Mar</v>
      </c>
      <c r="T2407" s="2" t="str">
        <f>IF(Sheet1[[#This Row],[status]]="Active","Active","Inactive")</f>
        <v>Active</v>
      </c>
      <c r="U2407" s="6">
        <f>Sheet1[[#This Row],[coverage_amount]]/Sheet1[[#This Row],[annual_premium]]</f>
        <v>138.74655938298747</v>
      </c>
    </row>
    <row r="2408" spans="1:21" x14ac:dyDescent="0.3">
      <c r="A2408" s="2" t="s">
        <v>4221</v>
      </c>
      <c r="B2408" s="2" t="s">
        <v>393</v>
      </c>
      <c r="C2408" s="2" t="s">
        <v>11</v>
      </c>
      <c r="D2408" s="51">
        <v>694609.67</v>
      </c>
      <c r="E2408" s="51">
        <v>17297.04</v>
      </c>
      <c r="F2408" s="1">
        <v>44989</v>
      </c>
      <c r="G2408" s="1">
        <v>45217</v>
      </c>
      <c r="H2408" s="2" t="s">
        <v>1725</v>
      </c>
      <c r="I2408" s="2" t="s">
        <v>18</v>
      </c>
      <c r="J2408">
        <f>Sheet1[[#This Row],[policy_end_date]]-Sheet1[[#This Row],[policy_start_date]]</f>
        <v>228</v>
      </c>
      <c r="K2408" s="5">
        <f>(Sheet1[[#This Row],[policy_end_date]]-Sheet1[[#This Row],[policy_start_date]])/365</f>
        <v>0.62465753424657533</v>
      </c>
      <c r="L2408" s="2" t="str">
        <f>IF(Sheet1[[#This Row],[coverage_amount]]&lt;300000,"Low",IF(Sheet1[[#This Row],[coverage_amount]]&lt;700000,"Medium","High"))</f>
        <v>Medium</v>
      </c>
      <c r="M2408" s="2" t="str">
        <f>IF(Sheet1[[#This Row],[annual_premium]]&lt;15000,"Low",IF(Sheet1[[#This Row],[annual_premium]]&lt;35000,"Medium","High"))</f>
        <v>Medium</v>
      </c>
      <c r="N2408" s="2">
        <f>YEAR(Sheet1[[#This Row],[policy_start_date]])</f>
        <v>2023</v>
      </c>
      <c r="O2408" s="2" t="str">
        <f>TEXT(Sheet1[[#This Row],[policy_start_date]],"mmm")</f>
        <v>Mar</v>
      </c>
      <c r="P2408" s="2" t="str">
        <f>"Q"&amp;ROUNDUP(MONTH(Sheet1[[#This Row],[policy_start_date]])/3,0)</f>
        <v>Q1</v>
      </c>
      <c r="Q2408" s="2">
        <f ca="1">DATEDIF(Sheet1[[#This Row],[policy_start_date]],TODAY(),"D")</f>
        <v>1243</v>
      </c>
      <c r="R2408" s="2">
        <f>YEAR(Sheet1[[#This Row],[policy_end_date]])</f>
        <v>2023</v>
      </c>
      <c r="S2408" s="2" t="str">
        <f>TEXT(Sheet1[[#This Row],[policy_end_date]],"mmm")</f>
        <v>Oct</v>
      </c>
      <c r="T2408" s="2" t="str">
        <f>IF(Sheet1[[#This Row],[status]]="Active","Active","Inactive")</f>
        <v>Inactive</v>
      </c>
      <c r="U2408" s="6">
        <f>Sheet1[[#This Row],[coverage_amount]]/Sheet1[[#This Row],[annual_premium]]</f>
        <v>40.157718892943535</v>
      </c>
    </row>
    <row r="2409" spans="1:21" x14ac:dyDescent="0.3">
      <c r="A2409" s="2" t="s">
        <v>4222</v>
      </c>
      <c r="B2409" s="2" t="s">
        <v>4223</v>
      </c>
      <c r="C2409" s="2" t="s">
        <v>39</v>
      </c>
      <c r="D2409" s="51">
        <v>503091.84</v>
      </c>
      <c r="E2409" s="51">
        <v>14194.64</v>
      </c>
      <c r="F2409" s="1">
        <v>44410</v>
      </c>
      <c r="G2409" s="1">
        <v>45284</v>
      </c>
      <c r="H2409" s="2" t="s">
        <v>164</v>
      </c>
      <c r="I2409" s="2" t="s">
        <v>29</v>
      </c>
      <c r="J2409">
        <f>Sheet1[[#This Row],[policy_end_date]]-Sheet1[[#This Row],[policy_start_date]]</f>
        <v>874</v>
      </c>
      <c r="K2409" s="5">
        <f>(Sheet1[[#This Row],[policy_end_date]]-Sheet1[[#This Row],[policy_start_date]])/365</f>
        <v>2.3945205479452056</v>
      </c>
      <c r="L2409" s="2" t="str">
        <f>IF(Sheet1[[#This Row],[coverage_amount]]&lt;300000,"Low",IF(Sheet1[[#This Row],[coverage_amount]]&lt;700000,"Medium","High"))</f>
        <v>Medium</v>
      </c>
      <c r="M2409" s="2" t="str">
        <f>IF(Sheet1[[#This Row],[annual_premium]]&lt;15000,"Low",IF(Sheet1[[#This Row],[annual_premium]]&lt;35000,"Medium","High"))</f>
        <v>Low</v>
      </c>
      <c r="N2409" s="2">
        <f>YEAR(Sheet1[[#This Row],[policy_start_date]])</f>
        <v>2021</v>
      </c>
      <c r="O2409" s="2" t="str">
        <f>TEXT(Sheet1[[#This Row],[policy_start_date]],"mmm")</f>
        <v>Aug</v>
      </c>
      <c r="P2409" s="2" t="str">
        <f>"Q"&amp;ROUNDUP(MONTH(Sheet1[[#This Row],[policy_start_date]])/3,0)</f>
        <v>Q3</v>
      </c>
      <c r="Q2409" s="2">
        <f ca="1">DATEDIF(Sheet1[[#This Row],[policy_start_date]],TODAY(),"D")</f>
        <v>1822</v>
      </c>
      <c r="R2409" s="2">
        <f>YEAR(Sheet1[[#This Row],[policy_end_date]])</f>
        <v>2023</v>
      </c>
      <c r="S2409" s="2" t="str">
        <f>TEXT(Sheet1[[#This Row],[policy_end_date]],"mmm")</f>
        <v>Dec</v>
      </c>
      <c r="T2409" s="2" t="str">
        <f>IF(Sheet1[[#This Row],[status]]="Active","Active","Inactive")</f>
        <v>Inactive</v>
      </c>
      <c r="U2409" s="6">
        <f>Sheet1[[#This Row],[coverage_amount]]/Sheet1[[#This Row],[annual_premium]]</f>
        <v>35.442381067783337</v>
      </c>
    </row>
    <row r="2410" spans="1:21" x14ac:dyDescent="0.3">
      <c r="A2410" s="2" t="s">
        <v>4224</v>
      </c>
      <c r="B2410" s="2" t="s">
        <v>4225</v>
      </c>
      <c r="C2410" s="2" t="s">
        <v>11</v>
      </c>
      <c r="D2410" s="51">
        <v>965404.83</v>
      </c>
      <c r="E2410" s="51">
        <v>16994.240000000002</v>
      </c>
      <c r="F2410" s="1">
        <v>44350</v>
      </c>
      <c r="G2410" s="1">
        <v>44977</v>
      </c>
      <c r="H2410" s="2" t="s">
        <v>1669</v>
      </c>
      <c r="I2410" s="2" t="s">
        <v>29</v>
      </c>
      <c r="J2410">
        <f>Sheet1[[#This Row],[policy_end_date]]-Sheet1[[#This Row],[policy_start_date]]</f>
        <v>627</v>
      </c>
      <c r="K2410" s="5">
        <f>(Sheet1[[#This Row],[policy_end_date]]-Sheet1[[#This Row],[policy_start_date]])/365</f>
        <v>1.7178082191780821</v>
      </c>
      <c r="L2410" s="2" t="str">
        <f>IF(Sheet1[[#This Row],[coverage_amount]]&lt;300000,"Low",IF(Sheet1[[#This Row],[coverage_amount]]&lt;700000,"Medium","High"))</f>
        <v>High</v>
      </c>
      <c r="M2410" s="2" t="str">
        <f>IF(Sheet1[[#This Row],[annual_premium]]&lt;15000,"Low",IF(Sheet1[[#This Row],[annual_premium]]&lt;35000,"Medium","High"))</f>
        <v>Medium</v>
      </c>
      <c r="N2410" s="2">
        <f>YEAR(Sheet1[[#This Row],[policy_start_date]])</f>
        <v>2021</v>
      </c>
      <c r="O2410" s="2" t="str">
        <f>TEXT(Sheet1[[#This Row],[policy_start_date]],"mmm")</f>
        <v>Jun</v>
      </c>
      <c r="P2410" s="2" t="str">
        <f>"Q"&amp;ROUNDUP(MONTH(Sheet1[[#This Row],[policy_start_date]])/3,0)</f>
        <v>Q2</v>
      </c>
      <c r="Q2410" s="2">
        <f ca="1">DATEDIF(Sheet1[[#This Row],[policy_start_date]],TODAY(),"D")</f>
        <v>1882</v>
      </c>
      <c r="R2410" s="2">
        <f>YEAR(Sheet1[[#This Row],[policy_end_date]])</f>
        <v>2023</v>
      </c>
      <c r="S2410" s="2" t="str">
        <f>TEXT(Sheet1[[#This Row],[policy_end_date]],"mmm")</f>
        <v>Feb</v>
      </c>
      <c r="T2410" s="2" t="str">
        <f>IF(Sheet1[[#This Row],[status]]="Active","Active","Inactive")</f>
        <v>Inactive</v>
      </c>
      <c r="U2410" s="6">
        <f>Sheet1[[#This Row],[coverage_amount]]/Sheet1[[#This Row],[annual_premium]]</f>
        <v>56.807767219952161</v>
      </c>
    </row>
    <row r="2411" spans="1:21" x14ac:dyDescent="0.3">
      <c r="A2411" s="2" t="s">
        <v>4226</v>
      </c>
      <c r="B2411" s="2" t="s">
        <v>149</v>
      </c>
      <c r="C2411" s="2" t="s">
        <v>27</v>
      </c>
      <c r="D2411" s="51">
        <v>357592.01</v>
      </c>
      <c r="E2411" s="51">
        <v>36961.58</v>
      </c>
      <c r="F2411" s="1">
        <v>44364</v>
      </c>
      <c r="G2411" s="1">
        <v>45064</v>
      </c>
      <c r="H2411" s="2" t="s">
        <v>298</v>
      </c>
      <c r="I2411" s="2" t="s">
        <v>29</v>
      </c>
      <c r="J2411">
        <f>Sheet1[[#This Row],[policy_end_date]]-Sheet1[[#This Row],[policy_start_date]]</f>
        <v>700</v>
      </c>
      <c r="K2411" s="5">
        <f>(Sheet1[[#This Row],[policy_end_date]]-Sheet1[[#This Row],[policy_start_date]])/365</f>
        <v>1.9178082191780821</v>
      </c>
      <c r="L2411" s="2" t="str">
        <f>IF(Sheet1[[#This Row],[coverage_amount]]&lt;300000,"Low",IF(Sheet1[[#This Row],[coverage_amount]]&lt;700000,"Medium","High"))</f>
        <v>Medium</v>
      </c>
      <c r="M2411" s="2" t="str">
        <f>IF(Sheet1[[#This Row],[annual_premium]]&lt;15000,"Low",IF(Sheet1[[#This Row],[annual_premium]]&lt;35000,"Medium","High"))</f>
        <v>High</v>
      </c>
      <c r="N2411" s="2">
        <f>YEAR(Sheet1[[#This Row],[policy_start_date]])</f>
        <v>2021</v>
      </c>
      <c r="O2411" s="2" t="str">
        <f>TEXT(Sheet1[[#This Row],[policy_start_date]],"mmm")</f>
        <v>Jun</v>
      </c>
      <c r="P2411" s="2" t="str">
        <f>"Q"&amp;ROUNDUP(MONTH(Sheet1[[#This Row],[policy_start_date]])/3,0)</f>
        <v>Q2</v>
      </c>
      <c r="Q2411" s="2">
        <f ca="1">DATEDIF(Sheet1[[#This Row],[policy_start_date]],TODAY(),"D")</f>
        <v>1868</v>
      </c>
      <c r="R2411" s="2">
        <f>YEAR(Sheet1[[#This Row],[policy_end_date]])</f>
        <v>2023</v>
      </c>
      <c r="S2411" s="2" t="str">
        <f>TEXT(Sheet1[[#This Row],[policy_end_date]],"mmm")</f>
        <v>May</v>
      </c>
      <c r="T2411" s="2" t="str">
        <f>IF(Sheet1[[#This Row],[status]]="Active","Active","Inactive")</f>
        <v>Inactive</v>
      </c>
      <c r="U2411" s="6">
        <f>Sheet1[[#This Row],[coverage_amount]]/Sheet1[[#This Row],[annual_premium]]</f>
        <v>9.6746949129339157</v>
      </c>
    </row>
    <row r="2412" spans="1:21" x14ac:dyDescent="0.3">
      <c r="A2412" s="2" t="s">
        <v>4227</v>
      </c>
      <c r="B2412" s="2" t="s">
        <v>4228</v>
      </c>
      <c r="C2412" s="2" t="s">
        <v>11</v>
      </c>
      <c r="D2412" s="51">
        <v>292642.62</v>
      </c>
      <c r="E2412" s="51">
        <v>47653.48</v>
      </c>
      <c r="F2412" s="1">
        <v>45442</v>
      </c>
      <c r="G2412" s="1">
        <v>45591</v>
      </c>
      <c r="H2412" s="2" t="s">
        <v>1183</v>
      </c>
      <c r="I2412" s="2" t="s">
        <v>13</v>
      </c>
      <c r="J2412">
        <f>Sheet1[[#This Row],[policy_end_date]]-Sheet1[[#This Row],[policy_start_date]]</f>
        <v>149</v>
      </c>
      <c r="K2412" s="5">
        <f>(Sheet1[[#This Row],[policy_end_date]]-Sheet1[[#This Row],[policy_start_date]])/365</f>
        <v>0.40821917808219177</v>
      </c>
      <c r="L2412" s="2" t="str">
        <f>IF(Sheet1[[#This Row],[coverage_amount]]&lt;300000,"Low",IF(Sheet1[[#This Row],[coverage_amount]]&lt;700000,"Medium","High"))</f>
        <v>Low</v>
      </c>
      <c r="M2412" s="2" t="str">
        <f>IF(Sheet1[[#This Row],[annual_premium]]&lt;15000,"Low",IF(Sheet1[[#This Row],[annual_premium]]&lt;35000,"Medium","High"))</f>
        <v>High</v>
      </c>
      <c r="N2412" s="2">
        <f>YEAR(Sheet1[[#This Row],[policy_start_date]])</f>
        <v>2024</v>
      </c>
      <c r="O2412" s="2" t="str">
        <f>TEXT(Sheet1[[#This Row],[policy_start_date]],"mmm")</f>
        <v>May</v>
      </c>
      <c r="P2412" s="2" t="str">
        <f>"Q"&amp;ROUNDUP(MONTH(Sheet1[[#This Row],[policy_start_date]])/3,0)</f>
        <v>Q2</v>
      </c>
      <c r="Q2412" s="2">
        <f ca="1">DATEDIF(Sheet1[[#This Row],[policy_start_date]],TODAY(),"D")</f>
        <v>790</v>
      </c>
      <c r="R2412" s="2">
        <f>YEAR(Sheet1[[#This Row],[policy_end_date]])</f>
        <v>2024</v>
      </c>
      <c r="S2412" s="2" t="str">
        <f>TEXT(Sheet1[[#This Row],[policy_end_date]],"mmm")</f>
        <v>Oct</v>
      </c>
      <c r="T2412" s="2" t="str">
        <f>IF(Sheet1[[#This Row],[status]]="Active","Active","Inactive")</f>
        <v>Active</v>
      </c>
      <c r="U2412" s="6">
        <f>Sheet1[[#This Row],[coverage_amount]]/Sheet1[[#This Row],[annual_premium]]</f>
        <v>6.1410545462786761</v>
      </c>
    </row>
    <row r="2413" spans="1:21" x14ac:dyDescent="0.3">
      <c r="A2413" s="2" t="s">
        <v>4229</v>
      </c>
      <c r="B2413" s="2" t="s">
        <v>673</v>
      </c>
      <c r="C2413" s="2" t="s">
        <v>35</v>
      </c>
      <c r="D2413" s="51">
        <v>128587.38</v>
      </c>
      <c r="E2413" s="51">
        <v>49118.85</v>
      </c>
      <c r="F2413" s="1">
        <v>45326</v>
      </c>
      <c r="G2413" s="1">
        <v>45756</v>
      </c>
      <c r="H2413" s="2" t="s">
        <v>432</v>
      </c>
      <c r="I2413" s="2" t="s">
        <v>18</v>
      </c>
      <c r="J2413">
        <f>Sheet1[[#This Row],[policy_end_date]]-Sheet1[[#This Row],[policy_start_date]]</f>
        <v>430</v>
      </c>
      <c r="K2413" s="5">
        <f>(Sheet1[[#This Row],[policy_end_date]]-Sheet1[[#This Row],[policy_start_date]])/365</f>
        <v>1.178082191780822</v>
      </c>
      <c r="L2413" s="2" t="str">
        <f>IF(Sheet1[[#This Row],[coverage_amount]]&lt;300000,"Low",IF(Sheet1[[#This Row],[coverage_amount]]&lt;700000,"Medium","High"))</f>
        <v>Low</v>
      </c>
      <c r="M2413" s="2" t="str">
        <f>IF(Sheet1[[#This Row],[annual_premium]]&lt;15000,"Low",IF(Sheet1[[#This Row],[annual_premium]]&lt;35000,"Medium","High"))</f>
        <v>High</v>
      </c>
      <c r="N2413" s="2">
        <f>YEAR(Sheet1[[#This Row],[policy_start_date]])</f>
        <v>2024</v>
      </c>
      <c r="O2413" s="2" t="str">
        <f>TEXT(Sheet1[[#This Row],[policy_start_date]],"mmm")</f>
        <v>Feb</v>
      </c>
      <c r="P2413" s="2" t="str">
        <f>"Q"&amp;ROUNDUP(MONTH(Sheet1[[#This Row],[policy_start_date]])/3,0)</f>
        <v>Q1</v>
      </c>
      <c r="Q2413" s="2">
        <f ca="1">DATEDIF(Sheet1[[#This Row],[policy_start_date]],TODAY(),"D")</f>
        <v>906</v>
      </c>
      <c r="R2413" s="2">
        <f>YEAR(Sheet1[[#This Row],[policy_end_date]])</f>
        <v>2025</v>
      </c>
      <c r="S2413" s="2" t="str">
        <f>TEXT(Sheet1[[#This Row],[policy_end_date]],"mmm")</f>
        <v>Apr</v>
      </c>
      <c r="T2413" s="2" t="str">
        <f>IF(Sheet1[[#This Row],[status]]="Active","Active","Inactive")</f>
        <v>Inactive</v>
      </c>
      <c r="U2413" s="6">
        <f>Sheet1[[#This Row],[coverage_amount]]/Sheet1[[#This Row],[annual_premium]]</f>
        <v>2.6178825440742202</v>
      </c>
    </row>
    <row r="2414" spans="1:21" x14ac:dyDescent="0.3">
      <c r="A2414" s="2" t="s">
        <v>4230</v>
      </c>
      <c r="B2414" s="2" t="s">
        <v>4231</v>
      </c>
      <c r="C2414" s="2" t="s">
        <v>27</v>
      </c>
      <c r="D2414" s="51">
        <v>874890.75</v>
      </c>
      <c r="E2414" s="51">
        <v>25501.02</v>
      </c>
      <c r="F2414" s="1">
        <v>44703</v>
      </c>
      <c r="G2414" s="1">
        <v>44818</v>
      </c>
      <c r="H2414" s="2" t="s">
        <v>787</v>
      </c>
      <c r="I2414" s="2" t="s">
        <v>29</v>
      </c>
      <c r="J2414">
        <f>Sheet1[[#This Row],[policy_end_date]]-Sheet1[[#This Row],[policy_start_date]]</f>
        <v>115</v>
      </c>
      <c r="K2414" s="5">
        <f>(Sheet1[[#This Row],[policy_end_date]]-Sheet1[[#This Row],[policy_start_date]])/365</f>
        <v>0.31506849315068491</v>
      </c>
      <c r="L2414" s="2" t="str">
        <f>IF(Sheet1[[#This Row],[coverage_amount]]&lt;300000,"Low",IF(Sheet1[[#This Row],[coverage_amount]]&lt;700000,"Medium","High"))</f>
        <v>High</v>
      </c>
      <c r="M2414" s="2" t="str">
        <f>IF(Sheet1[[#This Row],[annual_premium]]&lt;15000,"Low",IF(Sheet1[[#This Row],[annual_premium]]&lt;35000,"Medium","High"))</f>
        <v>Medium</v>
      </c>
      <c r="N2414" s="2">
        <f>YEAR(Sheet1[[#This Row],[policy_start_date]])</f>
        <v>2022</v>
      </c>
      <c r="O2414" s="2" t="str">
        <f>TEXT(Sheet1[[#This Row],[policy_start_date]],"mmm")</f>
        <v>May</v>
      </c>
      <c r="P2414" s="2" t="str">
        <f>"Q"&amp;ROUNDUP(MONTH(Sheet1[[#This Row],[policy_start_date]])/3,0)</f>
        <v>Q2</v>
      </c>
      <c r="Q2414" s="2">
        <f ca="1">DATEDIF(Sheet1[[#This Row],[policy_start_date]],TODAY(),"D")</f>
        <v>1529</v>
      </c>
      <c r="R2414" s="2">
        <f>YEAR(Sheet1[[#This Row],[policy_end_date]])</f>
        <v>2022</v>
      </c>
      <c r="S2414" s="2" t="str">
        <f>TEXT(Sheet1[[#This Row],[policy_end_date]],"mmm")</f>
        <v>Sep</v>
      </c>
      <c r="T2414" s="2" t="str">
        <f>IF(Sheet1[[#This Row],[status]]="Active","Active","Inactive")</f>
        <v>Inactive</v>
      </c>
      <c r="U2414" s="6">
        <f>Sheet1[[#This Row],[coverage_amount]]/Sheet1[[#This Row],[annual_premium]]</f>
        <v>34.308068853716442</v>
      </c>
    </row>
    <row r="2415" spans="1:21" x14ac:dyDescent="0.3">
      <c r="A2415" s="2" t="s">
        <v>4232</v>
      </c>
      <c r="B2415" s="2" t="s">
        <v>878</v>
      </c>
      <c r="C2415" s="2" t="s">
        <v>27</v>
      </c>
      <c r="D2415" s="51">
        <v>719378.71</v>
      </c>
      <c r="E2415" s="51">
        <v>10405.57</v>
      </c>
      <c r="F2415" s="1">
        <v>44172</v>
      </c>
      <c r="G2415" s="1">
        <v>45814</v>
      </c>
      <c r="H2415" s="2" t="s">
        <v>717</v>
      </c>
      <c r="I2415" s="2" t="s">
        <v>29</v>
      </c>
      <c r="J2415">
        <f>Sheet1[[#This Row],[policy_end_date]]-Sheet1[[#This Row],[policy_start_date]]</f>
        <v>1642</v>
      </c>
      <c r="K2415" s="5">
        <f>(Sheet1[[#This Row],[policy_end_date]]-Sheet1[[#This Row],[policy_start_date]])/365</f>
        <v>4.4986301369863018</v>
      </c>
      <c r="L2415" s="2" t="str">
        <f>IF(Sheet1[[#This Row],[coverage_amount]]&lt;300000,"Low",IF(Sheet1[[#This Row],[coverage_amount]]&lt;700000,"Medium","High"))</f>
        <v>High</v>
      </c>
      <c r="M2415" s="2" t="str">
        <f>IF(Sheet1[[#This Row],[annual_premium]]&lt;15000,"Low",IF(Sheet1[[#This Row],[annual_premium]]&lt;35000,"Medium","High"))</f>
        <v>Low</v>
      </c>
      <c r="N2415" s="2">
        <f>YEAR(Sheet1[[#This Row],[policy_start_date]])</f>
        <v>2020</v>
      </c>
      <c r="O2415" s="2" t="str">
        <f>TEXT(Sheet1[[#This Row],[policy_start_date]],"mmm")</f>
        <v>Dec</v>
      </c>
      <c r="P2415" s="2" t="str">
        <f>"Q"&amp;ROUNDUP(MONTH(Sheet1[[#This Row],[policy_start_date]])/3,0)</f>
        <v>Q4</v>
      </c>
      <c r="Q2415" s="2">
        <f ca="1">DATEDIF(Sheet1[[#This Row],[policy_start_date]],TODAY(),"D")</f>
        <v>2060</v>
      </c>
      <c r="R2415" s="2">
        <f>YEAR(Sheet1[[#This Row],[policy_end_date]])</f>
        <v>2025</v>
      </c>
      <c r="S2415" s="2" t="str">
        <f>TEXT(Sheet1[[#This Row],[policy_end_date]],"mmm")</f>
        <v>Jun</v>
      </c>
      <c r="T2415" s="2" t="str">
        <f>IF(Sheet1[[#This Row],[status]]="Active","Active","Inactive")</f>
        <v>Inactive</v>
      </c>
      <c r="U2415" s="6">
        <f>Sheet1[[#This Row],[coverage_amount]]/Sheet1[[#This Row],[annual_premium]]</f>
        <v>69.134003230961881</v>
      </c>
    </row>
    <row r="2416" spans="1:21" x14ac:dyDescent="0.3">
      <c r="A2416" s="2" t="s">
        <v>4233</v>
      </c>
      <c r="B2416" s="2" t="s">
        <v>622</v>
      </c>
      <c r="C2416" s="2" t="s">
        <v>39</v>
      </c>
      <c r="D2416" s="51">
        <v>602868.56999999995</v>
      </c>
      <c r="E2416" s="51">
        <v>44861.33</v>
      </c>
      <c r="F2416" s="1">
        <v>44544</v>
      </c>
      <c r="G2416" s="1">
        <v>45790</v>
      </c>
      <c r="H2416" s="2" t="s">
        <v>713</v>
      </c>
      <c r="I2416" s="2" t="s">
        <v>29</v>
      </c>
      <c r="J2416">
        <f>Sheet1[[#This Row],[policy_end_date]]-Sheet1[[#This Row],[policy_start_date]]</f>
        <v>1246</v>
      </c>
      <c r="K2416" s="5">
        <f>(Sheet1[[#This Row],[policy_end_date]]-Sheet1[[#This Row],[policy_start_date]])/365</f>
        <v>3.4136986301369863</v>
      </c>
      <c r="L2416" s="2" t="str">
        <f>IF(Sheet1[[#This Row],[coverage_amount]]&lt;300000,"Low",IF(Sheet1[[#This Row],[coverage_amount]]&lt;700000,"Medium","High"))</f>
        <v>Medium</v>
      </c>
      <c r="M2416" s="2" t="str">
        <f>IF(Sheet1[[#This Row],[annual_premium]]&lt;15000,"Low",IF(Sheet1[[#This Row],[annual_premium]]&lt;35000,"Medium","High"))</f>
        <v>High</v>
      </c>
      <c r="N2416" s="2">
        <f>YEAR(Sheet1[[#This Row],[policy_start_date]])</f>
        <v>2021</v>
      </c>
      <c r="O2416" s="2" t="str">
        <f>TEXT(Sheet1[[#This Row],[policy_start_date]],"mmm")</f>
        <v>Dec</v>
      </c>
      <c r="P2416" s="2" t="str">
        <f>"Q"&amp;ROUNDUP(MONTH(Sheet1[[#This Row],[policy_start_date]])/3,0)</f>
        <v>Q4</v>
      </c>
      <c r="Q2416" s="2">
        <f ca="1">DATEDIF(Sheet1[[#This Row],[policy_start_date]],TODAY(),"D")</f>
        <v>1688</v>
      </c>
      <c r="R2416" s="2">
        <f>YEAR(Sheet1[[#This Row],[policy_end_date]])</f>
        <v>2025</v>
      </c>
      <c r="S2416" s="2" t="str">
        <f>TEXT(Sheet1[[#This Row],[policy_end_date]],"mmm")</f>
        <v>May</v>
      </c>
      <c r="T2416" s="2" t="str">
        <f>IF(Sheet1[[#This Row],[status]]="Active","Active","Inactive")</f>
        <v>Inactive</v>
      </c>
      <c r="U2416" s="6">
        <f>Sheet1[[#This Row],[coverage_amount]]/Sheet1[[#This Row],[annual_premium]]</f>
        <v>13.43849078928333</v>
      </c>
    </row>
    <row r="2417" spans="1:21" x14ac:dyDescent="0.3">
      <c r="A2417" s="2" t="s">
        <v>4234</v>
      </c>
      <c r="B2417" s="2" t="s">
        <v>4235</v>
      </c>
      <c r="C2417" s="2" t="s">
        <v>39</v>
      </c>
      <c r="D2417" s="51">
        <v>820635.43</v>
      </c>
      <c r="E2417" s="51">
        <v>45114.49</v>
      </c>
      <c r="F2417" s="1">
        <v>44836</v>
      </c>
      <c r="G2417" s="1">
        <v>44887</v>
      </c>
      <c r="H2417" s="2" t="s">
        <v>190</v>
      </c>
      <c r="I2417" s="2" t="s">
        <v>18</v>
      </c>
      <c r="J2417">
        <f>Sheet1[[#This Row],[policy_end_date]]-Sheet1[[#This Row],[policy_start_date]]</f>
        <v>51</v>
      </c>
      <c r="K2417" s="5">
        <f>(Sheet1[[#This Row],[policy_end_date]]-Sheet1[[#This Row],[policy_start_date]])/365</f>
        <v>0.13972602739726028</v>
      </c>
      <c r="L2417" s="2" t="str">
        <f>IF(Sheet1[[#This Row],[coverage_amount]]&lt;300000,"Low",IF(Sheet1[[#This Row],[coverage_amount]]&lt;700000,"Medium","High"))</f>
        <v>High</v>
      </c>
      <c r="M2417" s="2" t="str">
        <f>IF(Sheet1[[#This Row],[annual_premium]]&lt;15000,"Low",IF(Sheet1[[#This Row],[annual_premium]]&lt;35000,"Medium","High"))</f>
        <v>High</v>
      </c>
      <c r="N2417" s="2">
        <f>YEAR(Sheet1[[#This Row],[policy_start_date]])</f>
        <v>2022</v>
      </c>
      <c r="O2417" s="2" t="str">
        <f>TEXT(Sheet1[[#This Row],[policy_start_date]],"mmm")</f>
        <v>Oct</v>
      </c>
      <c r="P2417" s="2" t="str">
        <f>"Q"&amp;ROUNDUP(MONTH(Sheet1[[#This Row],[policy_start_date]])/3,0)</f>
        <v>Q4</v>
      </c>
      <c r="Q2417" s="2">
        <f ca="1">DATEDIF(Sheet1[[#This Row],[policy_start_date]],TODAY(),"D")</f>
        <v>1396</v>
      </c>
      <c r="R2417" s="2">
        <f>YEAR(Sheet1[[#This Row],[policy_end_date]])</f>
        <v>2022</v>
      </c>
      <c r="S2417" s="2" t="str">
        <f>TEXT(Sheet1[[#This Row],[policy_end_date]],"mmm")</f>
        <v>Nov</v>
      </c>
      <c r="T2417" s="2" t="str">
        <f>IF(Sheet1[[#This Row],[status]]="Active","Active","Inactive")</f>
        <v>Inactive</v>
      </c>
      <c r="U2417" s="6">
        <f>Sheet1[[#This Row],[coverage_amount]]/Sheet1[[#This Row],[annual_premium]]</f>
        <v>18.190063325552391</v>
      </c>
    </row>
    <row r="2418" spans="1:21" x14ac:dyDescent="0.3">
      <c r="A2418" s="2" t="s">
        <v>4236</v>
      </c>
      <c r="B2418" s="2" t="s">
        <v>1077</v>
      </c>
      <c r="C2418" s="2" t="s">
        <v>16</v>
      </c>
      <c r="D2418" s="51">
        <v>788618.35</v>
      </c>
      <c r="E2418" s="51">
        <v>44560.77</v>
      </c>
      <c r="F2418" s="1">
        <v>44310</v>
      </c>
      <c r="G2418" s="1">
        <v>44598</v>
      </c>
      <c r="H2418" s="2" t="s">
        <v>36</v>
      </c>
      <c r="I2418" s="2" t="s">
        <v>13</v>
      </c>
      <c r="J2418">
        <f>Sheet1[[#This Row],[policy_end_date]]-Sheet1[[#This Row],[policy_start_date]]</f>
        <v>288</v>
      </c>
      <c r="K2418" s="5">
        <f>(Sheet1[[#This Row],[policy_end_date]]-Sheet1[[#This Row],[policy_start_date]])/365</f>
        <v>0.78904109589041094</v>
      </c>
      <c r="L2418" s="2" t="str">
        <f>IF(Sheet1[[#This Row],[coverage_amount]]&lt;300000,"Low",IF(Sheet1[[#This Row],[coverage_amount]]&lt;700000,"Medium","High"))</f>
        <v>High</v>
      </c>
      <c r="M2418" s="2" t="str">
        <f>IF(Sheet1[[#This Row],[annual_premium]]&lt;15000,"Low",IF(Sheet1[[#This Row],[annual_premium]]&lt;35000,"Medium","High"))</f>
        <v>High</v>
      </c>
      <c r="N2418" s="2">
        <f>YEAR(Sheet1[[#This Row],[policy_start_date]])</f>
        <v>2021</v>
      </c>
      <c r="O2418" s="2" t="str">
        <f>TEXT(Sheet1[[#This Row],[policy_start_date]],"mmm")</f>
        <v>Apr</v>
      </c>
      <c r="P2418" s="2" t="str">
        <f>"Q"&amp;ROUNDUP(MONTH(Sheet1[[#This Row],[policy_start_date]])/3,0)</f>
        <v>Q2</v>
      </c>
      <c r="Q2418" s="2">
        <f ca="1">DATEDIF(Sheet1[[#This Row],[policy_start_date]],TODAY(),"D")</f>
        <v>1922</v>
      </c>
      <c r="R2418" s="2">
        <f>YEAR(Sheet1[[#This Row],[policy_end_date]])</f>
        <v>2022</v>
      </c>
      <c r="S2418" s="2" t="str">
        <f>TEXT(Sheet1[[#This Row],[policy_end_date]],"mmm")</f>
        <v>Feb</v>
      </c>
      <c r="T2418" s="2" t="str">
        <f>IF(Sheet1[[#This Row],[status]]="Active","Active","Inactive")</f>
        <v>Active</v>
      </c>
      <c r="U2418" s="6">
        <f>Sheet1[[#This Row],[coverage_amount]]/Sheet1[[#This Row],[annual_premium]]</f>
        <v>17.697592523648044</v>
      </c>
    </row>
    <row r="2419" spans="1:21" x14ac:dyDescent="0.3">
      <c r="A2419" s="2" t="s">
        <v>4237</v>
      </c>
      <c r="B2419" s="2" t="s">
        <v>2803</v>
      </c>
      <c r="C2419" s="2" t="s">
        <v>11</v>
      </c>
      <c r="D2419" s="51">
        <v>811031.5</v>
      </c>
      <c r="E2419" s="51">
        <v>15379.8</v>
      </c>
      <c r="F2419" s="1">
        <v>45305</v>
      </c>
      <c r="G2419" s="1">
        <v>45570</v>
      </c>
      <c r="H2419" s="2" t="s">
        <v>301</v>
      </c>
      <c r="I2419" s="2" t="s">
        <v>13</v>
      </c>
      <c r="J2419">
        <f>Sheet1[[#This Row],[policy_end_date]]-Sheet1[[#This Row],[policy_start_date]]</f>
        <v>265</v>
      </c>
      <c r="K2419" s="5">
        <f>(Sheet1[[#This Row],[policy_end_date]]-Sheet1[[#This Row],[policy_start_date]])/365</f>
        <v>0.72602739726027399</v>
      </c>
      <c r="L2419" s="2" t="str">
        <f>IF(Sheet1[[#This Row],[coverage_amount]]&lt;300000,"Low",IF(Sheet1[[#This Row],[coverage_amount]]&lt;700000,"Medium","High"))</f>
        <v>High</v>
      </c>
      <c r="M2419" s="2" t="str">
        <f>IF(Sheet1[[#This Row],[annual_premium]]&lt;15000,"Low",IF(Sheet1[[#This Row],[annual_premium]]&lt;35000,"Medium","High"))</f>
        <v>Medium</v>
      </c>
      <c r="N2419" s="2">
        <f>YEAR(Sheet1[[#This Row],[policy_start_date]])</f>
        <v>2024</v>
      </c>
      <c r="O2419" s="2" t="str">
        <f>TEXT(Sheet1[[#This Row],[policy_start_date]],"mmm")</f>
        <v>Jan</v>
      </c>
      <c r="P2419" s="2" t="str">
        <f>"Q"&amp;ROUNDUP(MONTH(Sheet1[[#This Row],[policy_start_date]])/3,0)</f>
        <v>Q1</v>
      </c>
      <c r="Q2419" s="2">
        <f ca="1">DATEDIF(Sheet1[[#This Row],[policy_start_date]],TODAY(),"D")</f>
        <v>927</v>
      </c>
      <c r="R2419" s="2">
        <f>YEAR(Sheet1[[#This Row],[policy_end_date]])</f>
        <v>2024</v>
      </c>
      <c r="S2419" s="2" t="str">
        <f>TEXT(Sheet1[[#This Row],[policy_end_date]],"mmm")</f>
        <v>Oct</v>
      </c>
      <c r="T2419" s="2" t="str">
        <f>IF(Sheet1[[#This Row],[status]]="Active","Active","Inactive")</f>
        <v>Active</v>
      </c>
      <c r="U2419" s="6">
        <f>Sheet1[[#This Row],[coverage_amount]]/Sheet1[[#This Row],[annual_premium]]</f>
        <v>52.733553102120965</v>
      </c>
    </row>
    <row r="2420" spans="1:21" x14ac:dyDescent="0.3">
      <c r="A2420" s="2" t="s">
        <v>4238</v>
      </c>
      <c r="B2420" s="2" t="s">
        <v>4239</v>
      </c>
      <c r="C2420" s="2" t="s">
        <v>35</v>
      </c>
      <c r="D2420" s="51">
        <v>805080.64</v>
      </c>
      <c r="E2420" s="51">
        <v>25726.81</v>
      </c>
      <c r="F2420" s="1">
        <v>44336</v>
      </c>
      <c r="G2420" s="1">
        <v>45641</v>
      </c>
      <c r="H2420" s="2" t="s">
        <v>691</v>
      </c>
      <c r="I2420" s="2" t="s">
        <v>29</v>
      </c>
      <c r="J2420">
        <f>Sheet1[[#This Row],[policy_end_date]]-Sheet1[[#This Row],[policy_start_date]]</f>
        <v>1305</v>
      </c>
      <c r="K2420" s="5">
        <f>(Sheet1[[#This Row],[policy_end_date]]-Sheet1[[#This Row],[policy_start_date]])/365</f>
        <v>3.5753424657534247</v>
      </c>
      <c r="L2420" s="2" t="str">
        <f>IF(Sheet1[[#This Row],[coverage_amount]]&lt;300000,"Low",IF(Sheet1[[#This Row],[coverage_amount]]&lt;700000,"Medium","High"))</f>
        <v>High</v>
      </c>
      <c r="M2420" s="2" t="str">
        <f>IF(Sheet1[[#This Row],[annual_premium]]&lt;15000,"Low",IF(Sheet1[[#This Row],[annual_premium]]&lt;35000,"Medium","High"))</f>
        <v>Medium</v>
      </c>
      <c r="N2420" s="2">
        <f>YEAR(Sheet1[[#This Row],[policy_start_date]])</f>
        <v>2021</v>
      </c>
      <c r="O2420" s="2" t="str">
        <f>TEXT(Sheet1[[#This Row],[policy_start_date]],"mmm")</f>
        <v>May</v>
      </c>
      <c r="P2420" s="2" t="str">
        <f>"Q"&amp;ROUNDUP(MONTH(Sheet1[[#This Row],[policy_start_date]])/3,0)</f>
        <v>Q2</v>
      </c>
      <c r="Q2420" s="2">
        <f ca="1">DATEDIF(Sheet1[[#This Row],[policy_start_date]],TODAY(),"D")</f>
        <v>1896</v>
      </c>
      <c r="R2420" s="2">
        <f>YEAR(Sheet1[[#This Row],[policy_end_date]])</f>
        <v>2024</v>
      </c>
      <c r="S2420" s="2" t="str">
        <f>TEXT(Sheet1[[#This Row],[policy_end_date]],"mmm")</f>
        <v>Dec</v>
      </c>
      <c r="T2420" s="2" t="str">
        <f>IF(Sheet1[[#This Row],[status]]="Active","Active","Inactive")</f>
        <v>Inactive</v>
      </c>
      <c r="U2420" s="6">
        <f>Sheet1[[#This Row],[coverage_amount]]/Sheet1[[#This Row],[annual_premium]]</f>
        <v>31.293449906925886</v>
      </c>
    </row>
    <row r="2421" spans="1:21" x14ac:dyDescent="0.3">
      <c r="A2421" s="2" t="s">
        <v>4240</v>
      </c>
      <c r="B2421" s="2" t="s">
        <v>3788</v>
      </c>
      <c r="C2421" s="2" t="s">
        <v>39</v>
      </c>
      <c r="D2421" s="51">
        <v>141709.43</v>
      </c>
      <c r="E2421" s="51">
        <v>39485.980000000003</v>
      </c>
      <c r="F2421" s="1">
        <v>45018</v>
      </c>
      <c r="G2421" s="1">
        <v>45603</v>
      </c>
      <c r="H2421" s="2" t="s">
        <v>1128</v>
      </c>
      <c r="I2421" s="2" t="s">
        <v>29</v>
      </c>
      <c r="J2421">
        <f>Sheet1[[#This Row],[policy_end_date]]-Sheet1[[#This Row],[policy_start_date]]</f>
        <v>585</v>
      </c>
      <c r="K2421" s="5">
        <f>(Sheet1[[#This Row],[policy_end_date]]-Sheet1[[#This Row],[policy_start_date]])/365</f>
        <v>1.6027397260273972</v>
      </c>
      <c r="L2421" s="2" t="str">
        <f>IF(Sheet1[[#This Row],[coverage_amount]]&lt;300000,"Low",IF(Sheet1[[#This Row],[coverage_amount]]&lt;700000,"Medium","High"))</f>
        <v>Low</v>
      </c>
      <c r="M2421" s="2" t="str">
        <f>IF(Sheet1[[#This Row],[annual_premium]]&lt;15000,"Low",IF(Sheet1[[#This Row],[annual_premium]]&lt;35000,"Medium","High"))</f>
        <v>High</v>
      </c>
      <c r="N2421" s="2">
        <f>YEAR(Sheet1[[#This Row],[policy_start_date]])</f>
        <v>2023</v>
      </c>
      <c r="O2421" s="2" t="str">
        <f>TEXT(Sheet1[[#This Row],[policy_start_date]],"mmm")</f>
        <v>Apr</v>
      </c>
      <c r="P2421" s="2" t="str">
        <f>"Q"&amp;ROUNDUP(MONTH(Sheet1[[#This Row],[policy_start_date]])/3,0)</f>
        <v>Q2</v>
      </c>
      <c r="Q2421" s="2">
        <f ca="1">DATEDIF(Sheet1[[#This Row],[policy_start_date]],TODAY(),"D")</f>
        <v>1214</v>
      </c>
      <c r="R2421" s="2">
        <f>YEAR(Sheet1[[#This Row],[policy_end_date]])</f>
        <v>2024</v>
      </c>
      <c r="S2421" s="2" t="str">
        <f>TEXT(Sheet1[[#This Row],[policy_end_date]],"mmm")</f>
        <v>Nov</v>
      </c>
      <c r="T2421" s="2" t="str">
        <f>IF(Sheet1[[#This Row],[status]]="Active","Active","Inactive")</f>
        <v>Inactive</v>
      </c>
      <c r="U2421" s="6">
        <f>Sheet1[[#This Row],[coverage_amount]]/Sheet1[[#This Row],[annual_premium]]</f>
        <v>3.5888543224709122</v>
      </c>
    </row>
    <row r="2422" spans="1:21" x14ac:dyDescent="0.3">
      <c r="A2422" s="2" t="s">
        <v>4241</v>
      </c>
      <c r="B2422" s="2" t="s">
        <v>3248</v>
      </c>
      <c r="C2422" s="2" t="s">
        <v>39</v>
      </c>
      <c r="D2422" s="51">
        <v>368954.75</v>
      </c>
      <c r="E2422" s="51">
        <v>30087.94</v>
      </c>
      <c r="F2422" s="1">
        <v>45471</v>
      </c>
      <c r="G2422" s="1">
        <v>45785</v>
      </c>
      <c r="H2422" s="2" t="s">
        <v>1238</v>
      </c>
      <c r="I2422" s="2" t="s">
        <v>29</v>
      </c>
      <c r="J2422">
        <f>Sheet1[[#This Row],[policy_end_date]]-Sheet1[[#This Row],[policy_start_date]]</f>
        <v>314</v>
      </c>
      <c r="K2422" s="5">
        <f>(Sheet1[[#This Row],[policy_end_date]]-Sheet1[[#This Row],[policy_start_date]])/365</f>
        <v>0.86027397260273974</v>
      </c>
      <c r="L2422" s="2" t="str">
        <f>IF(Sheet1[[#This Row],[coverage_amount]]&lt;300000,"Low",IF(Sheet1[[#This Row],[coverage_amount]]&lt;700000,"Medium","High"))</f>
        <v>Medium</v>
      </c>
      <c r="M2422" s="2" t="str">
        <f>IF(Sheet1[[#This Row],[annual_premium]]&lt;15000,"Low",IF(Sheet1[[#This Row],[annual_premium]]&lt;35000,"Medium","High"))</f>
        <v>Medium</v>
      </c>
      <c r="N2422" s="2">
        <f>YEAR(Sheet1[[#This Row],[policy_start_date]])</f>
        <v>2024</v>
      </c>
      <c r="O2422" s="2" t="str">
        <f>TEXT(Sheet1[[#This Row],[policy_start_date]],"mmm")</f>
        <v>Jun</v>
      </c>
      <c r="P2422" s="2" t="str">
        <f>"Q"&amp;ROUNDUP(MONTH(Sheet1[[#This Row],[policy_start_date]])/3,0)</f>
        <v>Q2</v>
      </c>
      <c r="Q2422" s="2">
        <f ca="1">DATEDIF(Sheet1[[#This Row],[policy_start_date]],TODAY(),"D")</f>
        <v>761</v>
      </c>
      <c r="R2422" s="2">
        <f>YEAR(Sheet1[[#This Row],[policy_end_date]])</f>
        <v>2025</v>
      </c>
      <c r="S2422" s="2" t="str">
        <f>TEXT(Sheet1[[#This Row],[policy_end_date]],"mmm")</f>
        <v>May</v>
      </c>
      <c r="T2422" s="2" t="str">
        <f>IF(Sheet1[[#This Row],[status]]="Active","Active","Inactive")</f>
        <v>Inactive</v>
      </c>
      <c r="U2422" s="6">
        <f>Sheet1[[#This Row],[coverage_amount]]/Sheet1[[#This Row],[annual_premium]]</f>
        <v>12.262546056659247</v>
      </c>
    </row>
    <row r="2423" spans="1:21" x14ac:dyDescent="0.3">
      <c r="A2423" s="2" t="s">
        <v>4242</v>
      </c>
      <c r="B2423" s="2" t="s">
        <v>4243</v>
      </c>
      <c r="C2423" s="2" t="s">
        <v>39</v>
      </c>
      <c r="D2423" s="51">
        <v>549728.85</v>
      </c>
      <c r="E2423" s="51">
        <v>44066.96</v>
      </c>
      <c r="F2423" s="1">
        <v>44936</v>
      </c>
      <c r="G2423" s="1">
        <v>45007</v>
      </c>
      <c r="H2423" s="2" t="s">
        <v>564</v>
      </c>
      <c r="I2423" s="2" t="s">
        <v>18</v>
      </c>
      <c r="J2423">
        <f>Sheet1[[#This Row],[policy_end_date]]-Sheet1[[#This Row],[policy_start_date]]</f>
        <v>71</v>
      </c>
      <c r="K2423" s="5">
        <f>(Sheet1[[#This Row],[policy_end_date]]-Sheet1[[#This Row],[policy_start_date]])/365</f>
        <v>0.19452054794520549</v>
      </c>
      <c r="L2423" s="2" t="str">
        <f>IF(Sheet1[[#This Row],[coverage_amount]]&lt;300000,"Low",IF(Sheet1[[#This Row],[coverage_amount]]&lt;700000,"Medium","High"))</f>
        <v>Medium</v>
      </c>
      <c r="M2423" s="2" t="str">
        <f>IF(Sheet1[[#This Row],[annual_premium]]&lt;15000,"Low",IF(Sheet1[[#This Row],[annual_premium]]&lt;35000,"Medium","High"))</f>
        <v>High</v>
      </c>
      <c r="N2423" s="2">
        <f>YEAR(Sheet1[[#This Row],[policy_start_date]])</f>
        <v>2023</v>
      </c>
      <c r="O2423" s="2" t="str">
        <f>TEXT(Sheet1[[#This Row],[policy_start_date]],"mmm")</f>
        <v>Jan</v>
      </c>
      <c r="P2423" s="2" t="str">
        <f>"Q"&amp;ROUNDUP(MONTH(Sheet1[[#This Row],[policy_start_date]])/3,0)</f>
        <v>Q1</v>
      </c>
      <c r="Q2423" s="2">
        <f ca="1">DATEDIF(Sheet1[[#This Row],[policy_start_date]],TODAY(),"D")</f>
        <v>1296</v>
      </c>
      <c r="R2423" s="2">
        <f>YEAR(Sheet1[[#This Row],[policy_end_date]])</f>
        <v>2023</v>
      </c>
      <c r="S2423" s="2" t="str">
        <f>TEXT(Sheet1[[#This Row],[policy_end_date]],"mmm")</f>
        <v>Mar</v>
      </c>
      <c r="T2423" s="2" t="str">
        <f>IF(Sheet1[[#This Row],[status]]="Active","Active","Inactive")</f>
        <v>Inactive</v>
      </c>
      <c r="U2423" s="6">
        <f>Sheet1[[#This Row],[coverage_amount]]/Sheet1[[#This Row],[annual_premium]]</f>
        <v>12.47485304182544</v>
      </c>
    </row>
    <row r="2424" spans="1:21" x14ac:dyDescent="0.3">
      <c r="A2424" s="2" t="s">
        <v>4244</v>
      </c>
      <c r="B2424" s="2" t="s">
        <v>1990</v>
      </c>
      <c r="C2424" s="2" t="s">
        <v>39</v>
      </c>
      <c r="D2424" s="51">
        <v>305469.28999999998</v>
      </c>
      <c r="E2424" s="51">
        <v>12333.18</v>
      </c>
      <c r="F2424" s="1">
        <v>45240</v>
      </c>
      <c r="G2424" s="1">
        <v>45266</v>
      </c>
      <c r="H2424" s="2" t="s">
        <v>441</v>
      </c>
      <c r="I2424" s="2" t="s">
        <v>29</v>
      </c>
      <c r="J2424">
        <f>Sheet1[[#This Row],[policy_end_date]]-Sheet1[[#This Row],[policy_start_date]]</f>
        <v>26</v>
      </c>
      <c r="K2424" s="5">
        <f>(Sheet1[[#This Row],[policy_end_date]]-Sheet1[[#This Row],[policy_start_date]])/365</f>
        <v>7.1232876712328766E-2</v>
      </c>
      <c r="L2424" s="2" t="str">
        <f>IF(Sheet1[[#This Row],[coverage_amount]]&lt;300000,"Low",IF(Sheet1[[#This Row],[coverage_amount]]&lt;700000,"Medium","High"))</f>
        <v>Medium</v>
      </c>
      <c r="M2424" s="2" t="str">
        <f>IF(Sheet1[[#This Row],[annual_premium]]&lt;15000,"Low",IF(Sheet1[[#This Row],[annual_premium]]&lt;35000,"Medium","High"))</f>
        <v>Low</v>
      </c>
      <c r="N2424" s="2">
        <f>YEAR(Sheet1[[#This Row],[policy_start_date]])</f>
        <v>2023</v>
      </c>
      <c r="O2424" s="2" t="str">
        <f>TEXT(Sheet1[[#This Row],[policy_start_date]],"mmm")</f>
        <v>Nov</v>
      </c>
      <c r="P2424" s="2" t="str">
        <f>"Q"&amp;ROUNDUP(MONTH(Sheet1[[#This Row],[policy_start_date]])/3,0)</f>
        <v>Q4</v>
      </c>
      <c r="Q2424" s="2">
        <f ca="1">DATEDIF(Sheet1[[#This Row],[policy_start_date]],TODAY(),"D")</f>
        <v>992</v>
      </c>
      <c r="R2424" s="2">
        <f>YEAR(Sheet1[[#This Row],[policy_end_date]])</f>
        <v>2023</v>
      </c>
      <c r="S2424" s="2" t="str">
        <f>TEXT(Sheet1[[#This Row],[policy_end_date]],"mmm")</f>
        <v>Dec</v>
      </c>
      <c r="T2424" s="2" t="str">
        <f>IF(Sheet1[[#This Row],[status]]="Active","Active","Inactive")</f>
        <v>Inactive</v>
      </c>
      <c r="U2424" s="6">
        <f>Sheet1[[#This Row],[coverage_amount]]/Sheet1[[#This Row],[annual_premium]]</f>
        <v>24.768088197853267</v>
      </c>
    </row>
    <row r="2425" spans="1:21" x14ac:dyDescent="0.3">
      <c r="A2425" s="2" t="s">
        <v>4245</v>
      </c>
      <c r="B2425" s="2" t="s">
        <v>1791</v>
      </c>
      <c r="C2425" s="2" t="s">
        <v>11</v>
      </c>
      <c r="D2425" s="51">
        <v>422895.07</v>
      </c>
      <c r="E2425" s="51">
        <v>45276.91</v>
      </c>
      <c r="F2425" s="1">
        <v>44568</v>
      </c>
      <c r="G2425" s="1">
        <v>44732</v>
      </c>
      <c r="H2425" s="2" t="s">
        <v>377</v>
      </c>
      <c r="I2425" s="2" t="s">
        <v>29</v>
      </c>
      <c r="J2425">
        <f>Sheet1[[#This Row],[policy_end_date]]-Sheet1[[#This Row],[policy_start_date]]</f>
        <v>164</v>
      </c>
      <c r="K2425" s="5">
        <f>(Sheet1[[#This Row],[policy_end_date]]-Sheet1[[#This Row],[policy_start_date]])/365</f>
        <v>0.44931506849315067</v>
      </c>
      <c r="L2425" s="2" t="str">
        <f>IF(Sheet1[[#This Row],[coverage_amount]]&lt;300000,"Low",IF(Sheet1[[#This Row],[coverage_amount]]&lt;700000,"Medium","High"))</f>
        <v>Medium</v>
      </c>
      <c r="M2425" s="2" t="str">
        <f>IF(Sheet1[[#This Row],[annual_premium]]&lt;15000,"Low",IF(Sheet1[[#This Row],[annual_premium]]&lt;35000,"Medium","High"))</f>
        <v>High</v>
      </c>
      <c r="N2425" s="2">
        <f>YEAR(Sheet1[[#This Row],[policy_start_date]])</f>
        <v>2022</v>
      </c>
      <c r="O2425" s="2" t="str">
        <f>TEXT(Sheet1[[#This Row],[policy_start_date]],"mmm")</f>
        <v>Jan</v>
      </c>
      <c r="P2425" s="2" t="str">
        <f>"Q"&amp;ROUNDUP(MONTH(Sheet1[[#This Row],[policy_start_date]])/3,0)</f>
        <v>Q1</v>
      </c>
      <c r="Q2425" s="2">
        <f ca="1">DATEDIF(Sheet1[[#This Row],[policy_start_date]],TODAY(),"D")</f>
        <v>1664</v>
      </c>
      <c r="R2425" s="2">
        <f>YEAR(Sheet1[[#This Row],[policy_end_date]])</f>
        <v>2022</v>
      </c>
      <c r="S2425" s="2" t="str">
        <f>TEXT(Sheet1[[#This Row],[policy_end_date]],"mmm")</f>
        <v>Jun</v>
      </c>
      <c r="T2425" s="2" t="str">
        <f>IF(Sheet1[[#This Row],[status]]="Active","Active","Inactive")</f>
        <v>Inactive</v>
      </c>
      <c r="U2425" s="6">
        <f>Sheet1[[#This Row],[coverage_amount]]/Sheet1[[#This Row],[annual_premium]]</f>
        <v>9.3401928267631327</v>
      </c>
    </row>
    <row r="2426" spans="1:21" x14ac:dyDescent="0.3">
      <c r="A2426" s="2" t="s">
        <v>4246</v>
      </c>
      <c r="B2426" s="2" t="s">
        <v>2017</v>
      </c>
      <c r="C2426" s="2" t="s">
        <v>39</v>
      </c>
      <c r="D2426" s="51">
        <v>810318.39</v>
      </c>
      <c r="E2426" s="51">
        <v>5940.43</v>
      </c>
      <c r="F2426" s="1">
        <v>45174</v>
      </c>
      <c r="G2426" s="1">
        <v>45807</v>
      </c>
      <c r="H2426" s="2" t="s">
        <v>1002</v>
      </c>
      <c r="I2426" s="2" t="s">
        <v>29</v>
      </c>
      <c r="J2426">
        <f>Sheet1[[#This Row],[policy_end_date]]-Sheet1[[#This Row],[policy_start_date]]</f>
        <v>633</v>
      </c>
      <c r="K2426" s="5">
        <f>(Sheet1[[#This Row],[policy_end_date]]-Sheet1[[#This Row],[policy_start_date]])/365</f>
        <v>1.7342465753424658</v>
      </c>
      <c r="L2426" s="2" t="str">
        <f>IF(Sheet1[[#This Row],[coverage_amount]]&lt;300000,"Low",IF(Sheet1[[#This Row],[coverage_amount]]&lt;700000,"Medium","High"))</f>
        <v>High</v>
      </c>
      <c r="M2426" s="2" t="str">
        <f>IF(Sheet1[[#This Row],[annual_premium]]&lt;15000,"Low",IF(Sheet1[[#This Row],[annual_premium]]&lt;35000,"Medium","High"))</f>
        <v>Low</v>
      </c>
      <c r="N2426" s="2">
        <f>YEAR(Sheet1[[#This Row],[policy_start_date]])</f>
        <v>2023</v>
      </c>
      <c r="O2426" s="2" t="str">
        <f>TEXT(Sheet1[[#This Row],[policy_start_date]],"mmm")</f>
        <v>Sep</v>
      </c>
      <c r="P2426" s="2" t="str">
        <f>"Q"&amp;ROUNDUP(MONTH(Sheet1[[#This Row],[policy_start_date]])/3,0)</f>
        <v>Q3</v>
      </c>
      <c r="Q2426" s="2">
        <f ca="1">DATEDIF(Sheet1[[#This Row],[policy_start_date]],TODAY(),"D")</f>
        <v>1058</v>
      </c>
      <c r="R2426" s="2">
        <f>YEAR(Sheet1[[#This Row],[policy_end_date]])</f>
        <v>2025</v>
      </c>
      <c r="S2426" s="2" t="str">
        <f>TEXT(Sheet1[[#This Row],[policy_end_date]],"mmm")</f>
        <v>May</v>
      </c>
      <c r="T2426" s="2" t="str">
        <f>IF(Sheet1[[#This Row],[status]]="Active","Active","Inactive")</f>
        <v>Inactive</v>
      </c>
      <c r="U2426" s="6">
        <f>Sheet1[[#This Row],[coverage_amount]]/Sheet1[[#This Row],[annual_premium]]</f>
        <v>136.4073627666684</v>
      </c>
    </row>
    <row r="2427" spans="1:21" x14ac:dyDescent="0.3">
      <c r="A2427" s="2" t="s">
        <v>4247</v>
      </c>
      <c r="B2427" s="2" t="s">
        <v>4248</v>
      </c>
      <c r="C2427" s="2" t="s">
        <v>35</v>
      </c>
      <c r="D2427" s="51">
        <v>370288.66</v>
      </c>
      <c r="E2427" s="51">
        <v>44877.49</v>
      </c>
      <c r="F2427" s="1">
        <v>44884</v>
      </c>
      <c r="G2427" s="1">
        <v>45635</v>
      </c>
      <c r="H2427" s="2" t="s">
        <v>591</v>
      </c>
      <c r="I2427" s="2" t="s">
        <v>29</v>
      </c>
      <c r="J2427">
        <f>Sheet1[[#This Row],[policy_end_date]]-Sheet1[[#This Row],[policy_start_date]]</f>
        <v>751</v>
      </c>
      <c r="K2427" s="5">
        <f>(Sheet1[[#This Row],[policy_end_date]]-Sheet1[[#This Row],[policy_start_date]])/365</f>
        <v>2.0575342465753423</v>
      </c>
      <c r="L2427" s="2" t="str">
        <f>IF(Sheet1[[#This Row],[coverage_amount]]&lt;300000,"Low",IF(Sheet1[[#This Row],[coverage_amount]]&lt;700000,"Medium","High"))</f>
        <v>Medium</v>
      </c>
      <c r="M2427" s="2" t="str">
        <f>IF(Sheet1[[#This Row],[annual_premium]]&lt;15000,"Low",IF(Sheet1[[#This Row],[annual_premium]]&lt;35000,"Medium","High"))</f>
        <v>High</v>
      </c>
      <c r="N2427" s="2">
        <f>YEAR(Sheet1[[#This Row],[policy_start_date]])</f>
        <v>2022</v>
      </c>
      <c r="O2427" s="2" t="str">
        <f>TEXT(Sheet1[[#This Row],[policy_start_date]],"mmm")</f>
        <v>Nov</v>
      </c>
      <c r="P2427" s="2" t="str">
        <f>"Q"&amp;ROUNDUP(MONTH(Sheet1[[#This Row],[policy_start_date]])/3,0)</f>
        <v>Q4</v>
      </c>
      <c r="Q2427" s="2">
        <f ca="1">DATEDIF(Sheet1[[#This Row],[policy_start_date]],TODAY(),"D")</f>
        <v>1348</v>
      </c>
      <c r="R2427" s="2">
        <f>YEAR(Sheet1[[#This Row],[policy_end_date]])</f>
        <v>2024</v>
      </c>
      <c r="S2427" s="2" t="str">
        <f>TEXT(Sheet1[[#This Row],[policy_end_date]],"mmm")</f>
        <v>Dec</v>
      </c>
      <c r="T2427" s="2" t="str">
        <f>IF(Sheet1[[#This Row],[status]]="Active","Active","Inactive")</f>
        <v>Inactive</v>
      </c>
      <c r="U2427" s="6">
        <f>Sheet1[[#This Row],[coverage_amount]]/Sheet1[[#This Row],[annual_premium]]</f>
        <v>8.2511000503816057</v>
      </c>
    </row>
    <row r="2428" spans="1:21" x14ac:dyDescent="0.3">
      <c r="A2428" s="2" t="s">
        <v>4249</v>
      </c>
      <c r="B2428" s="2" t="s">
        <v>4250</v>
      </c>
      <c r="C2428" s="2" t="s">
        <v>27</v>
      </c>
      <c r="D2428" s="51">
        <v>342878.93</v>
      </c>
      <c r="E2428" s="51">
        <v>43814.96</v>
      </c>
      <c r="F2428" s="1">
        <v>44524</v>
      </c>
      <c r="G2428" s="1">
        <v>44701</v>
      </c>
      <c r="H2428" s="2" t="s">
        <v>73</v>
      </c>
      <c r="I2428" s="2" t="s">
        <v>13</v>
      </c>
      <c r="J2428">
        <f>Sheet1[[#This Row],[policy_end_date]]-Sheet1[[#This Row],[policy_start_date]]</f>
        <v>177</v>
      </c>
      <c r="K2428" s="5">
        <f>(Sheet1[[#This Row],[policy_end_date]]-Sheet1[[#This Row],[policy_start_date]])/365</f>
        <v>0.48493150684931507</v>
      </c>
      <c r="L2428" s="2" t="str">
        <f>IF(Sheet1[[#This Row],[coverage_amount]]&lt;300000,"Low",IF(Sheet1[[#This Row],[coverage_amount]]&lt;700000,"Medium","High"))</f>
        <v>Medium</v>
      </c>
      <c r="M2428" s="2" t="str">
        <f>IF(Sheet1[[#This Row],[annual_premium]]&lt;15000,"Low",IF(Sheet1[[#This Row],[annual_premium]]&lt;35000,"Medium","High"))</f>
        <v>High</v>
      </c>
      <c r="N2428" s="2">
        <f>YEAR(Sheet1[[#This Row],[policy_start_date]])</f>
        <v>2021</v>
      </c>
      <c r="O2428" s="2" t="str">
        <f>TEXT(Sheet1[[#This Row],[policy_start_date]],"mmm")</f>
        <v>Nov</v>
      </c>
      <c r="P2428" s="2" t="str">
        <f>"Q"&amp;ROUNDUP(MONTH(Sheet1[[#This Row],[policy_start_date]])/3,0)</f>
        <v>Q4</v>
      </c>
      <c r="Q2428" s="2">
        <f ca="1">DATEDIF(Sheet1[[#This Row],[policy_start_date]],TODAY(),"D")</f>
        <v>1708</v>
      </c>
      <c r="R2428" s="2">
        <f>YEAR(Sheet1[[#This Row],[policy_end_date]])</f>
        <v>2022</v>
      </c>
      <c r="S2428" s="2" t="str">
        <f>TEXT(Sheet1[[#This Row],[policy_end_date]],"mmm")</f>
        <v>May</v>
      </c>
      <c r="T2428" s="2" t="str">
        <f>IF(Sheet1[[#This Row],[status]]="Active","Active","Inactive")</f>
        <v>Active</v>
      </c>
      <c r="U2428" s="6">
        <f>Sheet1[[#This Row],[coverage_amount]]/Sheet1[[#This Row],[annual_premium]]</f>
        <v>7.8256132152123383</v>
      </c>
    </row>
    <row r="2429" spans="1:21" x14ac:dyDescent="0.3">
      <c r="A2429" s="2" t="s">
        <v>4251</v>
      </c>
      <c r="B2429" s="2" t="s">
        <v>4252</v>
      </c>
      <c r="C2429" s="2" t="s">
        <v>16</v>
      </c>
      <c r="D2429" s="51">
        <v>950741.41</v>
      </c>
      <c r="E2429" s="51">
        <v>19021.43</v>
      </c>
      <c r="F2429" s="1">
        <v>44937</v>
      </c>
      <c r="G2429" s="1">
        <v>45334</v>
      </c>
      <c r="H2429" s="2" t="s">
        <v>2118</v>
      </c>
      <c r="I2429" s="2" t="s">
        <v>18</v>
      </c>
      <c r="J2429">
        <f>Sheet1[[#This Row],[policy_end_date]]-Sheet1[[#This Row],[policy_start_date]]</f>
        <v>397</v>
      </c>
      <c r="K2429" s="5">
        <f>(Sheet1[[#This Row],[policy_end_date]]-Sheet1[[#This Row],[policy_start_date]])/365</f>
        <v>1.0876712328767124</v>
      </c>
      <c r="L2429" s="2" t="str">
        <f>IF(Sheet1[[#This Row],[coverage_amount]]&lt;300000,"Low",IF(Sheet1[[#This Row],[coverage_amount]]&lt;700000,"Medium","High"))</f>
        <v>High</v>
      </c>
      <c r="M2429" s="2" t="str">
        <f>IF(Sheet1[[#This Row],[annual_premium]]&lt;15000,"Low",IF(Sheet1[[#This Row],[annual_premium]]&lt;35000,"Medium","High"))</f>
        <v>Medium</v>
      </c>
      <c r="N2429" s="2">
        <f>YEAR(Sheet1[[#This Row],[policy_start_date]])</f>
        <v>2023</v>
      </c>
      <c r="O2429" s="2" t="str">
        <f>TEXT(Sheet1[[#This Row],[policy_start_date]],"mmm")</f>
        <v>Jan</v>
      </c>
      <c r="P2429" s="2" t="str">
        <f>"Q"&amp;ROUNDUP(MONTH(Sheet1[[#This Row],[policy_start_date]])/3,0)</f>
        <v>Q1</v>
      </c>
      <c r="Q2429" s="2">
        <f ca="1">DATEDIF(Sheet1[[#This Row],[policy_start_date]],TODAY(),"D")</f>
        <v>1295</v>
      </c>
      <c r="R2429" s="2">
        <f>YEAR(Sheet1[[#This Row],[policy_end_date]])</f>
        <v>2024</v>
      </c>
      <c r="S2429" s="2" t="str">
        <f>TEXT(Sheet1[[#This Row],[policy_end_date]],"mmm")</f>
        <v>Feb</v>
      </c>
      <c r="T2429" s="2" t="str">
        <f>IF(Sheet1[[#This Row],[status]]="Active","Active","Inactive")</f>
        <v>Inactive</v>
      </c>
      <c r="U2429" s="6">
        <f>Sheet1[[#This Row],[coverage_amount]]/Sheet1[[#This Row],[annual_premium]]</f>
        <v>49.982646415122311</v>
      </c>
    </row>
    <row r="2430" spans="1:21" x14ac:dyDescent="0.3">
      <c r="A2430" s="2" t="s">
        <v>4253</v>
      </c>
      <c r="B2430" s="2" t="s">
        <v>4254</v>
      </c>
      <c r="C2430" s="2" t="s">
        <v>16</v>
      </c>
      <c r="D2430" s="51">
        <v>352188.03</v>
      </c>
      <c r="E2430" s="51">
        <v>46051.360000000001</v>
      </c>
      <c r="F2430" s="1">
        <v>45435</v>
      </c>
      <c r="G2430" s="1">
        <v>45778</v>
      </c>
      <c r="H2430" s="2" t="s">
        <v>82</v>
      </c>
      <c r="I2430" s="2" t="s">
        <v>13</v>
      </c>
      <c r="J2430">
        <f>Sheet1[[#This Row],[policy_end_date]]-Sheet1[[#This Row],[policy_start_date]]</f>
        <v>343</v>
      </c>
      <c r="K2430" s="5">
        <f>(Sheet1[[#This Row],[policy_end_date]]-Sheet1[[#This Row],[policy_start_date]])/365</f>
        <v>0.9397260273972603</v>
      </c>
      <c r="L2430" s="2" t="str">
        <f>IF(Sheet1[[#This Row],[coverage_amount]]&lt;300000,"Low",IF(Sheet1[[#This Row],[coverage_amount]]&lt;700000,"Medium","High"))</f>
        <v>Medium</v>
      </c>
      <c r="M2430" s="2" t="str">
        <f>IF(Sheet1[[#This Row],[annual_premium]]&lt;15000,"Low",IF(Sheet1[[#This Row],[annual_premium]]&lt;35000,"Medium","High"))</f>
        <v>High</v>
      </c>
      <c r="N2430" s="2">
        <f>YEAR(Sheet1[[#This Row],[policy_start_date]])</f>
        <v>2024</v>
      </c>
      <c r="O2430" s="2" t="str">
        <f>TEXT(Sheet1[[#This Row],[policy_start_date]],"mmm")</f>
        <v>May</v>
      </c>
      <c r="P2430" s="2" t="str">
        <f>"Q"&amp;ROUNDUP(MONTH(Sheet1[[#This Row],[policy_start_date]])/3,0)</f>
        <v>Q2</v>
      </c>
      <c r="Q2430" s="2">
        <f ca="1">DATEDIF(Sheet1[[#This Row],[policy_start_date]],TODAY(),"D")</f>
        <v>797</v>
      </c>
      <c r="R2430" s="2">
        <f>YEAR(Sheet1[[#This Row],[policy_end_date]])</f>
        <v>2025</v>
      </c>
      <c r="S2430" s="2" t="str">
        <f>TEXT(Sheet1[[#This Row],[policy_end_date]],"mmm")</f>
        <v>May</v>
      </c>
      <c r="T2430" s="2" t="str">
        <f>IF(Sheet1[[#This Row],[status]]="Active","Active","Inactive")</f>
        <v>Active</v>
      </c>
      <c r="U2430" s="6">
        <f>Sheet1[[#This Row],[coverage_amount]]/Sheet1[[#This Row],[annual_premium]]</f>
        <v>7.6477226731197518</v>
      </c>
    </row>
    <row r="2431" spans="1:21" x14ac:dyDescent="0.3">
      <c r="A2431" s="2" t="s">
        <v>4255</v>
      </c>
      <c r="B2431" s="2" t="s">
        <v>4256</v>
      </c>
      <c r="C2431" s="2" t="s">
        <v>16</v>
      </c>
      <c r="D2431" s="51">
        <v>395224.08</v>
      </c>
      <c r="E2431" s="51">
        <v>23620.09</v>
      </c>
      <c r="F2431" s="1">
        <v>44351</v>
      </c>
      <c r="G2431" s="1">
        <v>45718</v>
      </c>
      <c r="H2431" s="2" t="s">
        <v>804</v>
      </c>
      <c r="I2431" s="2" t="s">
        <v>13</v>
      </c>
      <c r="J2431">
        <f>Sheet1[[#This Row],[policy_end_date]]-Sheet1[[#This Row],[policy_start_date]]</f>
        <v>1367</v>
      </c>
      <c r="K2431" s="5">
        <f>(Sheet1[[#This Row],[policy_end_date]]-Sheet1[[#This Row],[policy_start_date]])/365</f>
        <v>3.7452054794520548</v>
      </c>
      <c r="L2431" s="2" t="str">
        <f>IF(Sheet1[[#This Row],[coverage_amount]]&lt;300000,"Low",IF(Sheet1[[#This Row],[coverage_amount]]&lt;700000,"Medium","High"))</f>
        <v>Medium</v>
      </c>
      <c r="M2431" s="2" t="str">
        <f>IF(Sheet1[[#This Row],[annual_premium]]&lt;15000,"Low",IF(Sheet1[[#This Row],[annual_premium]]&lt;35000,"Medium","High"))</f>
        <v>Medium</v>
      </c>
      <c r="N2431" s="2">
        <f>YEAR(Sheet1[[#This Row],[policy_start_date]])</f>
        <v>2021</v>
      </c>
      <c r="O2431" s="2" t="str">
        <f>TEXT(Sheet1[[#This Row],[policy_start_date]],"mmm")</f>
        <v>Jun</v>
      </c>
      <c r="P2431" s="2" t="str">
        <f>"Q"&amp;ROUNDUP(MONTH(Sheet1[[#This Row],[policy_start_date]])/3,0)</f>
        <v>Q2</v>
      </c>
      <c r="Q2431" s="2">
        <f ca="1">DATEDIF(Sheet1[[#This Row],[policy_start_date]],TODAY(),"D")</f>
        <v>1881</v>
      </c>
      <c r="R2431" s="2">
        <f>YEAR(Sheet1[[#This Row],[policy_end_date]])</f>
        <v>2025</v>
      </c>
      <c r="S2431" s="2" t="str">
        <f>TEXT(Sheet1[[#This Row],[policy_end_date]],"mmm")</f>
        <v>Mar</v>
      </c>
      <c r="T2431" s="2" t="str">
        <f>IF(Sheet1[[#This Row],[status]]="Active","Active","Inactive")</f>
        <v>Active</v>
      </c>
      <c r="U2431" s="6">
        <f>Sheet1[[#This Row],[coverage_amount]]/Sheet1[[#This Row],[annual_premium]]</f>
        <v>16.732539122416554</v>
      </c>
    </row>
    <row r="2432" spans="1:21" x14ac:dyDescent="0.3">
      <c r="A2432" s="2" t="s">
        <v>4257</v>
      </c>
      <c r="B2432" s="2" t="s">
        <v>3025</v>
      </c>
      <c r="C2432" s="2" t="s">
        <v>39</v>
      </c>
      <c r="D2432" s="51">
        <v>247842.61</v>
      </c>
      <c r="E2432" s="51">
        <v>32153.67</v>
      </c>
      <c r="F2432" s="1">
        <v>45347</v>
      </c>
      <c r="G2432" s="1">
        <v>45719</v>
      </c>
      <c r="H2432" s="2" t="s">
        <v>269</v>
      </c>
      <c r="I2432" s="2" t="s">
        <v>18</v>
      </c>
      <c r="J2432">
        <f>Sheet1[[#This Row],[policy_end_date]]-Sheet1[[#This Row],[policy_start_date]]</f>
        <v>372</v>
      </c>
      <c r="K2432" s="5">
        <f>(Sheet1[[#This Row],[policy_end_date]]-Sheet1[[#This Row],[policy_start_date]])/365</f>
        <v>1.0191780821917809</v>
      </c>
      <c r="L2432" s="2" t="str">
        <f>IF(Sheet1[[#This Row],[coverage_amount]]&lt;300000,"Low",IF(Sheet1[[#This Row],[coverage_amount]]&lt;700000,"Medium","High"))</f>
        <v>Low</v>
      </c>
      <c r="M2432" s="2" t="str">
        <f>IF(Sheet1[[#This Row],[annual_premium]]&lt;15000,"Low",IF(Sheet1[[#This Row],[annual_premium]]&lt;35000,"Medium","High"))</f>
        <v>Medium</v>
      </c>
      <c r="N2432" s="2">
        <f>YEAR(Sheet1[[#This Row],[policy_start_date]])</f>
        <v>2024</v>
      </c>
      <c r="O2432" s="2" t="str">
        <f>TEXT(Sheet1[[#This Row],[policy_start_date]],"mmm")</f>
        <v>Feb</v>
      </c>
      <c r="P2432" s="2" t="str">
        <f>"Q"&amp;ROUNDUP(MONTH(Sheet1[[#This Row],[policy_start_date]])/3,0)</f>
        <v>Q1</v>
      </c>
      <c r="Q2432" s="2">
        <f ca="1">DATEDIF(Sheet1[[#This Row],[policy_start_date]],TODAY(),"D")</f>
        <v>885</v>
      </c>
      <c r="R2432" s="2">
        <f>YEAR(Sheet1[[#This Row],[policy_end_date]])</f>
        <v>2025</v>
      </c>
      <c r="S2432" s="2" t="str">
        <f>TEXT(Sheet1[[#This Row],[policy_end_date]],"mmm")</f>
        <v>Mar</v>
      </c>
      <c r="T2432" s="2" t="str">
        <f>IF(Sheet1[[#This Row],[status]]="Active","Active","Inactive")</f>
        <v>Inactive</v>
      </c>
      <c r="U2432" s="6">
        <f>Sheet1[[#This Row],[coverage_amount]]/Sheet1[[#This Row],[annual_premium]]</f>
        <v>7.7080659843806325</v>
      </c>
    </row>
    <row r="2433" spans="1:21" x14ac:dyDescent="0.3">
      <c r="A2433" s="2" t="s">
        <v>4258</v>
      </c>
      <c r="B2433" s="2" t="s">
        <v>2423</v>
      </c>
      <c r="C2433" s="2" t="s">
        <v>39</v>
      </c>
      <c r="D2433" s="51">
        <v>506435.31</v>
      </c>
      <c r="E2433" s="51">
        <v>43737.9</v>
      </c>
      <c r="F2433" s="1">
        <v>44149</v>
      </c>
      <c r="G2433" s="1">
        <v>45170</v>
      </c>
      <c r="H2433" s="2" t="s">
        <v>119</v>
      </c>
      <c r="I2433" s="2" t="s">
        <v>18</v>
      </c>
      <c r="J2433">
        <f>Sheet1[[#This Row],[policy_end_date]]-Sheet1[[#This Row],[policy_start_date]]</f>
        <v>1021</v>
      </c>
      <c r="K2433" s="5">
        <f>(Sheet1[[#This Row],[policy_end_date]]-Sheet1[[#This Row],[policy_start_date]])/365</f>
        <v>2.7972602739726029</v>
      </c>
      <c r="L2433" s="2" t="str">
        <f>IF(Sheet1[[#This Row],[coverage_amount]]&lt;300000,"Low",IF(Sheet1[[#This Row],[coverage_amount]]&lt;700000,"Medium","High"))</f>
        <v>Medium</v>
      </c>
      <c r="M2433" s="2" t="str">
        <f>IF(Sheet1[[#This Row],[annual_premium]]&lt;15000,"Low",IF(Sheet1[[#This Row],[annual_premium]]&lt;35000,"Medium","High"))</f>
        <v>High</v>
      </c>
      <c r="N2433" s="2">
        <f>YEAR(Sheet1[[#This Row],[policy_start_date]])</f>
        <v>2020</v>
      </c>
      <c r="O2433" s="2" t="str">
        <f>TEXT(Sheet1[[#This Row],[policy_start_date]],"mmm")</f>
        <v>Nov</v>
      </c>
      <c r="P2433" s="2" t="str">
        <f>"Q"&amp;ROUNDUP(MONTH(Sheet1[[#This Row],[policy_start_date]])/3,0)</f>
        <v>Q4</v>
      </c>
      <c r="Q2433" s="2">
        <f ca="1">DATEDIF(Sheet1[[#This Row],[policy_start_date]],TODAY(),"D")</f>
        <v>2083</v>
      </c>
      <c r="R2433" s="2">
        <f>YEAR(Sheet1[[#This Row],[policy_end_date]])</f>
        <v>2023</v>
      </c>
      <c r="S2433" s="2" t="str">
        <f>TEXT(Sheet1[[#This Row],[policy_end_date]],"mmm")</f>
        <v>Sep</v>
      </c>
      <c r="T2433" s="2" t="str">
        <f>IF(Sheet1[[#This Row],[status]]="Active","Active","Inactive")</f>
        <v>Inactive</v>
      </c>
      <c r="U2433" s="6">
        <f>Sheet1[[#This Row],[coverage_amount]]/Sheet1[[#This Row],[annual_premium]]</f>
        <v>11.578866612251616</v>
      </c>
    </row>
    <row r="2434" spans="1:21" x14ac:dyDescent="0.3">
      <c r="A2434" s="2" t="s">
        <v>4259</v>
      </c>
      <c r="B2434" s="2" t="s">
        <v>311</v>
      </c>
      <c r="C2434" s="2" t="s">
        <v>16</v>
      </c>
      <c r="D2434" s="51">
        <v>324976.57</v>
      </c>
      <c r="E2434" s="51">
        <v>17554.03</v>
      </c>
      <c r="F2434" s="1">
        <v>44895</v>
      </c>
      <c r="G2434" s="1">
        <v>45173</v>
      </c>
      <c r="H2434" s="2" t="s">
        <v>581</v>
      </c>
      <c r="I2434" s="2" t="s">
        <v>13</v>
      </c>
      <c r="J2434">
        <f>Sheet1[[#This Row],[policy_end_date]]-Sheet1[[#This Row],[policy_start_date]]</f>
        <v>278</v>
      </c>
      <c r="K2434" s="5">
        <f>(Sheet1[[#This Row],[policy_end_date]]-Sheet1[[#This Row],[policy_start_date]])/365</f>
        <v>0.76164383561643834</v>
      </c>
      <c r="L2434" s="2" t="str">
        <f>IF(Sheet1[[#This Row],[coverage_amount]]&lt;300000,"Low",IF(Sheet1[[#This Row],[coverage_amount]]&lt;700000,"Medium","High"))</f>
        <v>Medium</v>
      </c>
      <c r="M2434" s="2" t="str">
        <f>IF(Sheet1[[#This Row],[annual_premium]]&lt;15000,"Low",IF(Sheet1[[#This Row],[annual_premium]]&lt;35000,"Medium","High"))</f>
        <v>Medium</v>
      </c>
      <c r="N2434" s="2">
        <f>YEAR(Sheet1[[#This Row],[policy_start_date]])</f>
        <v>2022</v>
      </c>
      <c r="O2434" s="2" t="str">
        <f>TEXT(Sheet1[[#This Row],[policy_start_date]],"mmm")</f>
        <v>Nov</v>
      </c>
      <c r="P2434" s="2" t="str">
        <f>"Q"&amp;ROUNDUP(MONTH(Sheet1[[#This Row],[policy_start_date]])/3,0)</f>
        <v>Q4</v>
      </c>
      <c r="Q2434" s="2">
        <f ca="1">DATEDIF(Sheet1[[#This Row],[policy_start_date]],TODAY(),"D")</f>
        <v>1337</v>
      </c>
      <c r="R2434" s="2">
        <f>YEAR(Sheet1[[#This Row],[policy_end_date]])</f>
        <v>2023</v>
      </c>
      <c r="S2434" s="2" t="str">
        <f>TEXT(Sheet1[[#This Row],[policy_end_date]],"mmm")</f>
        <v>Sep</v>
      </c>
      <c r="T2434" s="2" t="str">
        <f>IF(Sheet1[[#This Row],[status]]="Active","Active","Inactive")</f>
        <v>Active</v>
      </c>
      <c r="U2434" s="6">
        <f>Sheet1[[#This Row],[coverage_amount]]/Sheet1[[#This Row],[annual_premium]]</f>
        <v>18.512932357982756</v>
      </c>
    </row>
    <row r="2435" spans="1:21" x14ac:dyDescent="0.3">
      <c r="A2435" s="2" t="s">
        <v>4260</v>
      </c>
      <c r="B2435" s="2" t="s">
        <v>2230</v>
      </c>
      <c r="C2435" s="2" t="s">
        <v>27</v>
      </c>
      <c r="D2435" s="51">
        <v>536162.43000000005</v>
      </c>
      <c r="E2435" s="51">
        <v>46093.33</v>
      </c>
      <c r="F2435" s="1">
        <v>45211</v>
      </c>
      <c r="G2435" s="1">
        <v>45342</v>
      </c>
      <c r="H2435" s="2" t="s">
        <v>723</v>
      </c>
      <c r="I2435" s="2" t="s">
        <v>13</v>
      </c>
      <c r="J2435">
        <f>Sheet1[[#This Row],[policy_end_date]]-Sheet1[[#This Row],[policy_start_date]]</f>
        <v>131</v>
      </c>
      <c r="K2435" s="5">
        <f>(Sheet1[[#This Row],[policy_end_date]]-Sheet1[[#This Row],[policy_start_date]])/365</f>
        <v>0.35890410958904112</v>
      </c>
      <c r="L2435" s="2" t="str">
        <f>IF(Sheet1[[#This Row],[coverage_amount]]&lt;300000,"Low",IF(Sheet1[[#This Row],[coverage_amount]]&lt;700000,"Medium","High"))</f>
        <v>Medium</v>
      </c>
      <c r="M2435" s="2" t="str">
        <f>IF(Sheet1[[#This Row],[annual_premium]]&lt;15000,"Low",IF(Sheet1[[#This Row],[annual_premium]]&lt;35000,"Medium","High"))</f>
        <v>High</v>
      </c>
      <c r="N2435" s="2">
        <f>YEAR(Sheet1[[#This Row],[policy_start_date]])</f>
        <v>2023</v>
      </c>
      <c r="O2435" s="2" t="str">
        <f>TEXT(Sheet1[[#This Row],[policy_start_date]],"mmm")</f>
        <v>Oct</v>
      </c>
      <c r="P2435" s="2" t="str">
        <f>"Q"&amp;ROUNDUP(MONTH(Sheet1[[#This Row],[policy_start_date]])/3,0)</f>
        <v>Q4</v>
      </c>
      <c r="Q2435" s="2">
        <f ca="1">DATEDIF(Sheet1[[#This Row],[policy_start_date]],TODAY(),"D")</f>
        <v>1021</v>
      </c>
      <c r="R2435" s="2">
        <f>YEAR(Sheet1[[#This Row],[policy_end_date]])</f>
        <v>2024</v>
      </c>
      <c r="S2435" s="2" t="str">
        <f>TEXT(Sheet1[[#This Row],[policy_end_date]],"mmm")</f>
        <v>Feb</v>
      </c>
      <c r="T2435" s="2" t="str">
        <f>IF(Sheet1[[#This Row],[status]]="Active","Active","Inactive")</f>
        <v>Active</v>
      </c>
      <c r="U2435" s="6">
        <f>Sheet1[[#This Row],[coverage_amount]]/Sheet1[[#This Row],[annual_premium]]</f>
        <v>11.632104471514642</v>
      </c>
    </row>
    <row r="2436" spans="1:21" x14ac:dyDescent="0.3">
      <c r="A2436" s="2" t="s">
        <v>4261</v>
      </c>
      <c r="B2436" s="2" t="s">
        <v>2178</v>
      </c>
      <c r="C2436" s="2" t="s">
        <v>35</v>
      </c>
      <c r="D2436" s="51">
        <v>460194.38</v>
      </c>
      <c r="E2436" s="51">
        <v>17072.79</v>
      </c>
      <c r="F2436" s="1">
        <v>44690</v>
      </c>
      <c r="G2436" s="1">
        <v>45824</v>
      </c>
      <c r="H2436" s="2" t="s">
        <v>284</v>
      </c>
      <c r="I2436" s="2" t="s">
        <v>18</v>
      </c>
      <c r="J2436">
        <f>Sheet1[[#This Row],[policy_end_date]]-Sheet1[[#This Row],[policy_start_date]]</f>
        <v>1134</v>
      </c>
      <c r="K2436" s="5">
        <f>(Sheet1[[#This Row],[policy_end_date]]-Sheet1[[#This Row],[policy_start_date]])/365</f>
        <v>3.106849315068493</v>
      </c>
      <c r="L2436" s="2" t="str">
        <f>IF(Sheet1[[#This Row],[coverage_amount]]&lt;300000,"Low",IF(Sheet1[[#This Row],[coverage_amount]]&lt;700000,"Medium","High"))</f>
        <v>Medium</v>
      </c>
      <c r="M2436" s="2" t="str">
        <f>IF(Sheet1[[#This Row],[annual_premium]]&lt;15000,"Low",IF(Sheet1[[#This Row],[annual_premium]]&lt;35000,"Medium","High"))</f>
        <v>Medium</v>
      </c>
      <c r="N2436" s="2">
        <f>YEAR(Sheet1[[#This Row],[policy_start_date]])</f>
        <v>2022</v>
      </c>
      <c r="O2436" s="2" t="str">
        <f>TEXT(Sheet1[[#This Row],[policy_start_date]],"mmm")</f>
        <v>May</v>
      </c>
      <c r="P2436" s="2" t="str">
        <f>"Q"&amp;ROUNDUP(MONTH(Sheet1[[#This Row],[policy_start_date]])/3,0)</f>
        <v>Q2</v>
      </c>
      <c r="Q2436" s="2">
        <f ca="1">DATEDIF(Sheet1[[#This Row],[policy_start_date]],TODAY(),"D")</f>
        <v>1542</v>
      </c>
      <c r="R2436" s="2">
        <f>YEAR(Sheet1[[#This Row],[policy_end_date]])</f>
        <v>2025</v>
      </c>
      <c r="S2436" s="2" t="str">
        <f>TEXT(Sheet1[[#This Row],[policy_end_date]],"mmm")</f>
        <v>Jun</v>
      </c>
      <c r="T2436" s="2" t="str">
        <f>IF(Sheet1[[#This Row],[status]]="Active","Active","Inactive")</f>
        <v>Inactive</v>
      </c>
      <c r="U2436" s="6">
        <f>Sheet1[[#This Row],[coverage_amount]]/Sheet1[[#This Row],[annual_premium]]</f>
        <v>26.954843350149563</v>
      </c>
    </row>
    <row r="2437" spans="1:21" x14ac:dyDescent="0.3">
      <c r="A2437" s="2" t="s">
        <v>4262</v>
      </c>
      <c r="B2437" s="2" t="s">
        <v>4263</v>
      </c>
      <c r="C2437" s="2" t="s">
        <v>11</v>
      </c>
      <c r="D2437" s="51">
        <v>773971.72</v>
      </c>
      <c r="E2437" s="51">
        <v>21970.82</v>
      </c>
      <c r="F2437" s="1">
        <v>44299</v>
      </c>
      <c r="G2437" s="1">
        <v>44964</v>
      </c>
      <c r="H2437" s="2" t="s">
        <v>219</v>
      </c>
      <c r="I2437" s="2" t="s">
        <v>18</v>
      </c>
      <c r="J2437">
        <f>Sheet1[[#This Row],[policy_end_date]]-Sheet1[[#This Row],[policy_start_date]]</f>
        <v>665</v>
      </c>
      <c r="K2437" s="5">
        <f>(Sheet1[[#This Row],[policy_end_date]]-Sheet1[[#This Row],[policy_start_date]])/365</f>
        <v>1.821917808219178</v>
      </c>
      <c r="L2437" s="2" t="str">
        <f>IF(Sheet1[[#This Row],[coverage_amount]]&lt;300000,"Low",IF(Sheet1[[#This Row],[coverage_amount]]&lt;700000,"Medium","High"))</f>
        <v>High</v>
      </c>
      <c r="M2437" s="2" t="str">
        <f>IF(Sheet1[[#This Row],[annual_premium]]&lt;15000,"Low",IF(Sheet1[[#This Row],[annual_premium]]&lt;35000,"Medium","High"))</f>
        <v>Medium</v>
      </c>
      <c r="N2437" s="2">
        <f>YEAR(Sheet1[[#This Row],[policy_start_date]])</f>
        <v>2021</v>
      </c>
      <c r="O2437" s="2" t="str">
        <f>TEXT(Sheet1[[#This Row],[policy_start_date]],"mmm")</f>
        <v>Apr</v>
      </c>
      <c r="P2437" s="2" t="str">
        <f>"Q"&amp;ROUNDUP(MONTH(Sheet1[[#This Row],[policy_start_date]])/3,0)</f>
        <v>Q2</v>
      </c>
      <c r="Q2437" s="2">
        <f ca="1">DATEDIF(Sheet1[[#This Row],[policy_start_date]],TODAY(),"D")</f>
        <v>1933</v>
      </c>
      <c r="R2437" s="2">
        <f>YEAR(Sheet1[[#This Row],[policy_end_date]])</f>
        <v>2023</v>
      </c>
      <c r="S2437" s="2" t="str">
        <f>TEXT(Sheet1[[#This Row],[policy_end_date]],"mmm")</f>
        <v>Feb</v>
      </c>
      <c r="T2437" s="2" t="str">
        <f>IF(Sheet1[[#This Row],[status]]="Active","Active","Inactive")</f>
        <v>Inactive</v>
      </c>
      <c r="U2437" s="6">
        <f>Sheet1[[#This Row],[coverage_amount]]/Sheet1[[#This Row],[annual_premium]]</f>
        <v>35.227256879806944</v>
      </c>
    </row>
    <row r="2438" spans="1:21" x14ac:dyDescent="0.3">
      <c r="A2438" s="2" t="s">
        <v>4264</v>
      </c>
      <c r="B2438" s="2" t="s">
        <v>4231</v>
      </c>
      <c r="C2438" s="2" t="s">
        <v>27</v>
      </c>
      <c r="D2438" s="51">
        <v>321772.64</v>
      </c>
      <c r="E2438" s="51">
        <v>8729.1299999999992</v>
      </c>
      <c r="F2438" s="1">
        <v>44550</v>
      </c>
      <c r="G2438" s="1">
        <v>45674</v>
      </c>
      <c r="H2438" s="2" t="s">
        <v>58</v>
      </c>
      <c r="I2438" s="2" t="s">
        <v>29</v>
      </c>
      <c r="J2438">
        <f>Sheet1[[#This Row],[policy_end_date]]-Sheet1[[#This Row],[policy_start_date]]</f>
        <v>1124</v>
      </c>
      <c r="K2438" s="5">
        <f>(Sheet1[[#This Row],[policy_end_date]]-Sheet1[[#This Row],[policy_start_date]])/365</f>
        <v>3.0794520547945203</v>
      </c>
      <c r="L2438" s="2" t="str">
        <f>IF(Sheet1[[#This Row],[coverage_amount]]&lt;300000,"Low",IF(Sheet1[[#This Row],[coverage_amount]]&lt;700000,"Medium","High"))</f>
        <v>Medium</v>
      </c>
      <c r="M2438" s="2" t="str">
        <f>IF(Sheet1[[#This Row],[annual_premium]]&lt;15000,"Low",IF(Sheet1[[#This Row],[annual_premium]]&lt;35000,"Medium","High"))</f>
        <v>Low</v>
      </c>
      <c r="N2438" s="2">
        <f>YEAR(Sheet1[[#This Row],[policy_start_date]])</f>
        <v>2021</v>
      </c>
      <c r="O2438" s="2" t="str">
        <f>TEXT(Sheet1[[#This Row],[policy_start_date]],"mmm")</f>
        <v>Dec</v>
      </c>
      <c r="P2438" s="2" t="str">
        <f>"Q"&amp;ROUNDUP(MONTH(Sheet1[[#This Row],[policy_start_date]])/3,0)</f>
        <v>Q4</v>
      </c>
      <c r="Q2438" s="2">
        <f ca="1">DATEDIF(Sheet1[[#This Row],[policy_start_date]],TODAY(),"D")</f>
        <v>1682</v>
      </c>
      <c r="R2438" s="2">
        <f>YEAR(Sheet1[[#This Row],[policy_end_date]])</f>
        <v>2025</v>
      </c>
      <c r="S2438" s="2" t="str">
        <f>TEXT(Sheet1[[#This Row],[policy_end_date]],"mmm")</f>
        <v>Jan</v>
      </c>
      <c r="T2438" s="2" t="str">
        <f>IF(Sheet1[[#This Row],[status]]="Active","Active","Inactive")</f>
        <v>Inactive</v>
      </c>
      <c r="U2438" s="6">
        <f>Sheet1[[#This Row],[coverage_amount]]/Sheet1[[#This Row],[annual_premium]]</f>
        <v>36.861936985701902</v>
      </c>
    </row>
    <row r="2439" spans="1:21" x14ac:dyDescent="0.3">
      <c r="A2439" s="2" t="s">
        <v>4265</v>
      </c>
      <c r="B2439" s="2" t="s">
        <v>4266</v>
      </c>
      <c r="C2439" s="2" t="s">
        <v>27</v>
      </c>
      <c r="D2439" s="51">
        <v>203722.49</v>
      </c>
      <c r="E2439" s="51">
        <v>24157.5</v>
      </c>
      <c r="F2439" s="1">
        <v>44648</v>
      </c>
      <c r="G2439" s="1">
        <v>44824</v>
      </c>
      <c r="H2439" s="2" t="s">
        <v>2511</v>
      </c>
      <c r="I2439" s="2" t="s">
        <v>18</v>
      </c>
      <c r="J2439">
        <f>Sheet1[[#This Row],[policy_end_date]]-Sheet1[[#This Row],[policy_start_date]]</f>
        <v>176</v>
      </c>
      <c r="K2439" s="5">
        <f>(Sheet1[[#This Row],[policy_end_date]]-Sheet1[[#This Row],[policy_start_date]])/365</f>
        <v>0.48219178082191783</v>
      </c>
      <c r="L2439" s="2" t="str">
        <f>IF(Sheet1[[#This Row],[coverage_amount]]&lt;300000,"Low",IF(Sheet1[[#This Row],[coverage_amount]]&lt;700000,"Medium","High"))</f>
        <v>Low</v>
      </c>
      <c r="M2439" s="2" t="str">
        <f>IF(Sheet1[[#This Row],[annual_premium]]&lt;15000,"Low",IF(Sheet1[[#This Row],[annual_premium]]&lt;35000,"Medium","High"))</f>
        <v>Medium</v>
      </c>
      <c r="N2439" s="2">
        <f>YEAR(Sheet1[[#This Row],[policy_start_date]])</f>
        <v>2022</v>
      </c>
      <c r="O2439" s="2" t="str">
        <f>TEXT(Sheet1[[#This Row],[policy_start_date]],"mmm")</f>
        <v>Mar</v>
      </c>
      <c r="P2439" s="2" t="str">
        <f>"Q"&amp;ROUNDUP(MONTH(Sheet1[[#This Row],[policy_start_date]])/3,0)</f>
        <v>Q1</v>
      </c>
      <c r="Q2439" s="2">
        <f ca="1">DATEDIF(Sheet1[[#This Row],[policy_start_date]],TODAY(),"D")</f>
        <v>1584</v>
      </c>
      <c r="R2439" s="2">
        <f>YEAR(Sheet1[[#This Row],[policy_end_date]])</f>
        <v>2022</v>
      </c>
      <c r="S2439" s="2" t="str">
        <f>TEXT(Sheet1[[#This Row],[policy_end_date]],"mmm")</f>
        <v>Sep</v>
      </c>
      <c r="T2439" s="2" t="str">
        <f>IF(Sheet1[[#This Row],[status]]="Active","Active","Inactive")</f>
        <v>Inactive</v>
      </c>
      <c r="U2439" s="6">
        <f>Sheet1[[#This Row],[coverage_amount]]/Sheet1[[#This Row],[annual_premium]]</f>
        <v>8.4330948980647822</v>
      </c>
    </row>
    <row r="2440" spans="1:21" x14ac:dyDescent="0.3">
      <c r="A2440" s="2" t="s">
        <v>4267</v>
      </c>
      <c r="B2440" s="2" t="s">
        <v>4268</v>
      </c>
      <c r="C2440" s="2" t="s">
        <v>39</v>
      </c>
      <c r="D2440" s="51">
        <v>224750.32</v>
      </c>
      <c r="E2440" s="51">
        <v>18717.71</v>
      </c>
      <c r="F2440" s="1">
        <v>44699</v>
      </c>
      <c r="G2440" s="1">
        <v>45085</v>
      </c>
      <c r="H2440" s="2" t="s">
        <v>2084</v>
      </c>
      <c r="I2440" s="2" t="s">
        <v>29</v>
      </c>
      <c r="J2440">
        <f>Sheet1[[#This Row],[policy_end_date]]-Sheet1[[#This Row],[policy_start_date]]</f>
        <v>386</v>
      </c>
      <c r="K2440" s="5">
        <f>(Sheet1[[#This Row],[policy_end_date]]-Sheet1[[#This Row],[policy_start_date]])/365</f>
        <v>1.0575342465753426</v>
      </c>
      <c r="L2440" s="2" t="str">
        <f>IF(Sheet1[[#This Row],[coverage_amount]]&lt;300000,"Low",IF(Sheet1[[#This Row],[coverage_amount]]&lt;700000,"Medium","High"))</f>
        <v>Low</v>
      </c>
      <c r="M2440" s="2" t="str">
        <f>IF(Sheet1[[#This Row],[annual_premium]]&lt;15000,"Low",IF(Sheet1[[#This Row],[annual_premium]]&lt;35000,"Medium","High"))</f>
        <v>Medium</v>
      </c>
      <c r="N2440" s="2">
        <f>YEAR(Sheet1[[#This Row],[policy_start_date]])</f>
        <v>2022</v>
      </c>
      <c r="O2440" s="2" t="str">
        <f>TEXT(Sheet1[[#This Row],[policy_start_date]],"mmm")</f>
        <v>May</v>
      </c>
      <c r="P2440" s="2" t="str">
        <f>"Q"&amp;ROUNDUP(MONTH(Sheet1[[#This Row],[policy_start_date]])/3,0)</f>
        <v>Q2</v>
      </c>
      <c r="Q2440" s="2">
        <f ca="1">DATEDIF(Sheet1[[#This Row],[policy_start_date]],TODAY(),"D")</f>
        <v>1533</v>
      </c>
      <c r="R2440" s="2">
        <f>YEAR(Sheet1[[#This Row],[policy_end_date]])</f>
        <v>2023</v>
      </c>
      <c r="S2440" s="2" t="str">
        <f>TEXT(Sheet1[[#This Row],[policy_end_date]],"mmm")</f>
        <v>Jun</v>
      </c>
      <c r="T2440" s="2" t="str">
        <f>IF(Sheet1[[#This Row],[status]]="Active","Active","Inactive")</f>
        <v>Inactive</v>
      </c>
      <c r="U2440" s="6">
        <f>Sheet1[[#This Row],[coverage_amount]]/Sheet1[[#This Row],[annual_premium]]</f>
        <v>12.007362011699081</v>
      </c>
    </row>
    <row r="2441" spans="1:21" x14ac:dyDescent="0.3">
      <c r="A2441" s="2" t="s">
        <v>4269</v>
      </c>
      <c r="B2441" s="2" t="s">
        <v>892</v>
      </c>
      <c r="C2441" s="2" t="s">
        <v>16</v>
      </c>
      <c r="D2441" s="51">
        <v>880832.67</v>
      </c>
      <c r="E2441" s="51">
        <v>37976.68</v>
      </c>
      <c r="F2441" s="1">
        <v>44390</v>
      </c>
      <c r="G2441" s="1">
        <v>45317</v>
      </c>
      <c r="H2441" s="2" t="s">
        <v>1197</v>
      </c>
      <c r="I2441" s="2" t="s">
        <v>18</v>
      </c>
      <c r="J2441">
        <f>Sheet1[[#This Row],[policy_end_date]]-Sheet1[[#This Row],[policy_start_date]]</f>
        <v>927</v>
      </c>
      <c r="K2441" s="5">
        <f>(Sheet1[[#This Row],[policy_end_date]]-Sheet1[[#This Row],[policy_start_date]])/365</f>
        <v>2.5397260273972604</v>
      </c>
      <c r="L2441" s="2" t="str">
        <f>IF(Sheet1[[#This Row],[coverage_amount]]&lt;300000,"Low",IF(Sheet1[[#This Row],[coverage_amount]]&lt;700000,"Medium","High"))</f>
        <v>High</v>
      </c>
      <c r="M2441" s="2" t="str">
        <f>IF(Sheet1[[#This Row],[annual_premium]]&lt;15000,"Low",IF(Sheet1[[#This Row],[annual_premium]]&lt;35000,"Medium","High"))</f>
        <v>High</v>
      </c>
      <c r="N2441" s="2">
        <f>YEAR(Sheet1[[#This Row],[policy_start_date]])</f>
        <v>2021</v>
      </c>
      <c r="O2441" s="2" t="str">
        <f>TEXT(Sheet1[[#This Row],[policy_start_date]],"mmm")</f>
        <v>Jul</v>
      </c>
      <c r="P2441" s="2" t="str">
        <f>"Q"&amp;ROUNDUP(MONTH(Sheet1[[#This Row],[policy_start_date]])/3,0)</f>
        <v>Q3</v>
      </c>
      <c r="Q2441" s="2">
        <f ca="1">DATEDIF(Sheet1[[#This Row],[policy_start_date]],TODAY(),"D")</f>
        <v>1842</v>
      </c>
      <c r="R2441" s="2">
        <f>YEAR(Sheet1[[#This Row],[policy_end_date]])</f>
        <v>2024</v>
      </c>
      <c r="S2441" s="2" t="str">
        <f>TEXT(Sheet1[[#This Row],[policy_end_date]],"mmm")</f>
        <v>Jan</v>
      </c>
      <c r="T2441" s="2" t="str">
        <f>IF(Sheet1[[#This Row],[status]]="Active","Active","Inactive")</f>
        <v>Inactive</v>
      </c>
      <c r="U2441" s="6">
        <f>Sheet1[[#This Row],[coverage_amount]]/Sheet1[[#This Row],[annual_premium]]</f>
        <v>23.194040921955263</v>
      </c>
    </row>
    <row r="2442" spans="1:21" x14ac:dyDescent="0.3">
      <c r="A2442" s="2" t="s">
        <v>4270</v>
      </c>
      <c r="B2442" s="2" t="s">
        <v>2244</v>
      </c>
      <c r="C2442" s="2" t="s">
        <v>39</v>
      </c>
      <c r="D2442" s="51">
        <v>691778.71</v>
      </c>
      <c r="E2442" s="51">
        <v>23607.39</v>
      </c>
      <c r="F2442" s="1">
        <v>44728</v>
      </c>
      <c r="G2442" s="1">
        <v>44793</v>
      </c>
      <c r="H2442" s="2" t="s">
        <v>858</v>
      </c>
      <c r="I2442" s="2" t="s">
        <v>18</v>
      </c>
      <c r="J2442">
        <f>Sheet1[[#This Row],[policy_end_date]]-Sheet1[[#This Row],[policy_start_date]]</f>
        <v>65</v>
      </c>
      <c r="K2442" s="5">
        <f>(Sheet1[[#This Row],[policy_end_date]]-Sheet1[[#This Row],[policy_start_date]])/365</f>
        <v>0.17808219178082191</v>
      </c>
      <c r="L2442" s="2" t="str">
        <f>IF(Sheet1[[#This Row],[coverage_amount]]&lt;300000,"Low",IF(Sheet1[[#This Row],[coverage_amount]]&lt;700000,"Medium","High"))</f>
        <v>Medium</v>
      </c>
      <c r="M2442" s="2" t="str">
        <f>IF(Sheet1[[#This Row],[annual_premium]]&lt;15000,"Low",IF(Sheet1[[#This Row],[annual_premium]]&lt;35000,"Medium","High"))</f>
        <v>Medium</v>
      </c>
      <c r="N2442" s="2">
        <f>YEAR(Sheet1[[#This Row],[policy_start_date]])</f>
        <v>2022</v>
      </c>
      <c r="O2442" s="2" t="str">
        <f>TEXT(Sheet1[[#This Row],[policy_start_date]],"mmm")</f>
        <v>Jun</v>
      </c>
      <c r="P2442" s="2" t="str">
        <f>"Q"&amp;ROUNDUP(MONTH(Sheet1[[#This Row],[policy_start_date]])/3,0)</f>
        <v>Q2</v>
      </c>
      <c r="Q2442" s="2">
        <f ca="1">DATEDIF(Sheet1[[#This Row],[policy_start_date]],TODAY(),"D")</f>
        <v>1504</v>
      </c>
      <c r="R2442" s="2">
        <f>YEAR(Sheet1[[#This Row],[policy_end_date]])</f>
        <v>2022</v>
      </c>
      <c r="S2442" s="2" t="str">
        <f>TEXT(Sheet1[[#This Row],[policy_end_date]],"mmm")</f>
        <v>Aug</v>
      </c>
      <c r="T2442" s="2" t="str">
        <f>IF(Sheet1[[#This Row],[status]]="Active","Active","Inactive")</f>
        <v>Inactive</v>
      </c>
      <c r="U2442" s="6">
        <f>Sheet1[[#This Row],[coverage_amount]]/Sheet1[[#This Row],[annual_premium]]</f>
        <v>29.303481240408193</v>
      </c>
    </row>
    <row r="2443" spans="1:21" x14ac:dyDescent="0.3">
      <c r="A2443" s="2" t="s">
        <v>4271</v>
      </c>
      <c r="B2443" s="2" t="s">
        <v>2989</v>
      </c>
      <c r="C2443" s="2" t="s">
        <v>11</v>
      </c>
      <c r="D2443" s="51">
        <v>200619.48</v>
      </c>
      <c r="E2443" s="51">
        <v>39825.94</v>
      </c>
      <c r="F2443" s="1">
        <v>44048</v>
      </c>
      <c r="G2443" s="1">
        <v>45662</v>
      </c>
      <c r="H2443" s="2" t="s">
        <v>635</v>
      </c>
      <c r="I2443" s="2" t="s">
        <v>29</v>
      </c>
      <c r="J2443">
        <f>Sheet1[[#This Row],[policy_end_date]]-Sheet1[[#This Row],[policy_start_date]]</f>
        <v>1614</v>
      </c>
      <c r="K2443" s="5">
        <f>(Sheet1[[#This Row],[policy_end_date]]-Sheet1[[#This Row],[policy_start_date]])/365</f>
        <v>4.4219178082191783</v>
      </c>
      <c r="L2443" s="2" t="str">
        <f>IF(Sheet1[[#This Row],[coverage_amount]]&lt;300000,"Low",IF(Sheet1[[#This Row],[coverage_amount]]&lt;700000,"Medium","High"))</f>
        <v>Low</v>
      </c>
      <c r="M2443" s="2" t="str">
        <f>IF(Sheet1[[#This Row],[annual_premium]]&lt;15000,"Low",IF(Sheet1[[#This Row],[annual_premium]]&lt;35000,"Medium","High"))</f>
        <v>High</v>
      </c>
      <c r="N2443" s="2">
        <f>YEAR(Sheet1[[#This Row],[policy_start_date]])</f>
        <v>2020</v>
      </c>
      <c r="O2443" s="2" t="str">
        <f>TEXT(Sheet1[[#This Row],[policy_start_date]],"mmm")</f>
        <v>Aug</v>
      </c>
      <c r="P2443" s="2" t="str">
        <f>"Q"&amp;ROUNDUP(MONTH(Sheet1[[#This Row],[policy_start_date]])/3,0)</f>
        <v>Q3</v>
      </c>
      <c r="Q2443" s="2">
        <f ca="1">DATEDIF(Sheet1[[#This Row],[policy_start_date]],TODAY(),"D")</f>
        <v>2184</v>
      </c>
      <c r="R2443" s="2">
        <f>YEAR(Sheet1[[#This Row],[policy_end_date]])</f>
        <v>2025</v>
      </c>
      <c r="S2443" s="2" t="str">
        <f>TEXT(Sheet1[[#This Row],[policy_end_date]],"mmm")</f>
        <v>Jan</v>
      </c>
      <c r="T2443" s="2" t="str">
        <f>IF(Sheet1[[#This Row],[status]]="Active","Active","Inactive")</f>
        <v>Inactive</v>
      </c>
      <c r="U2443" s="6">
        <f>Sheet1[[#This Row],[coverage_amount]]/Sheet1[[#This Row],[annual_premium]]</f>
        <v>5.0374072777692129</v>
      </c>
    </row>
    <row r="2444" spans="1:21" x14ac:dyDescent="0.3">
      <c r="A2444" s="2" t="s">
        <v>4272</v>
      </c>
      <c r="B2444" s="2" t="s">
        <v>1521</v>
      </c>
      <c r="C2444" s="2" t="s">
        <v>35</v>
      </c>
      <c r="D2444" s="51">
        <v>460836.19</v>
      </c>
      <c r="E2444" s="51">
        <v>31043.279999999999</v>
      </c>
      <c r="F2444" s="1">
        <v>44557</v>
      </c>
      <c r="G2444" s="1">
        <v>45535</v>
      </c>
      <c r="H2444" s="2" t="s">
        <v>284</v>
      </c>
      <c r="I2444" s="2" t="s">
        <v>13</v>
      </c>
      <c r="J2444">
        <f>Sheet1[[#This Row],[policy_end_date]]-Sheet1[[#This Row],[policy_start_date]]</f>
        <v>978</v>
      </c>
      <c r="K2444" s="5">
        <f>(Sheet1[[#This Row],[policy_end_date]]-Sheet1[[#This Row],[policy_start_date]])/365</f>
        <v>2.6794520547945204</v>
      </c>
      <c r="L2444" s="2" t="str">
        <f>IF(Sheet1[[#This Row],[coverage_amount]]&lt;300000,"Low",IF(Sheet1[[#This Row],[coverage_amount]]&lt;700000,"Medium","High"))</f>
        <v>Medium</v>
      </c>
      <c r="M2444" s="2" t="str">
        <f>IF(Sheet1[[#This Row],[annual_premium]]&lt;15000,"Low",IF(Sheet1[[#This Row],[annual_premium]]&lt;35000,"Medium","High"))</f>
        <v>Medium</v>
      </c>
      <c r="N2444" s="2">
        <f>YEAR(Sheet1[[#This Row],[policy_start_date]])</f>
        <v>2021</v>
      </c>
      <c r="O2444" s="2" t="str">
        <f>TEXT(Sheet1[[#This Row],[policy_start_date]],"mmm")</f>
        <v>Dec</v>
      </c>
      <c r="P2444" s="2" t="str">
        <f>"Q"&amp;ROUNDUP(MONTH(Sheet1[[#This Row],[policy_start_date]])/3,0)</f>
        <v>Q4</v>
      </c>
      <c r="Q2444" s="2">
        <f ca="1">DATEDIF(Sheet1[[#This Row],[policy_start_date]],TODAY(),"D")</f>
        <v>1675</v>
      </c>
      <c r="R2444" s="2">
        <f>YEAR(Sheet1[[#This Row],[policy_end_date]])</f>
        <v>2024</v>
      </c>
      <c r="S2444" s="2" t="str">
        <f>TEXT(Sheet1[[#This Row],[policy_end_date]],"mmm")</f>
        <v>Aug</v>
      </c>
      <c r="T2444" s="2" t="str">
        <f>IF(Sheet1[[#This Row],[status]]="Active","Active","Inactive")</f>
        <v>Active</v>
      </c>
      <c r="U2444" s="6">
        <f>Sheet1[[#This Row],[coverage_amount]]/Sheet1[[#This Row],[annual_premium]]</f>
        <v>14.844958071440905</v>
      </c>
    </row>
    <row r="2445" spans="1:21" x14ac:dyDescent="0.3">
      <c r="A2445" s="2" t="s">
        <v>4273</v>
      </c>
      <c r="B2445" s="2" t="s">
        <v>928</v>
      </c>
      <c r="C2445" s="2" t="s">
        <v>11</v>
      </c>
      <c r="D2445" s="51">
        <v>594308.51</v>
      </c>
      <c r="E2445" s="51">
        <v>4101.37</v>
      </c>
      <c r="F2445" s="1">
        <v>45267</v>
      </c>
      <c r="G2445" s="1">
        <v>45676</v>
      </c>
      <c r="H2445" s="2" t="s">
        <v>79</v>
      </c>
      <c r="I2445" s="2" t="s">
        <v>13</v>
      </c>
      <c r="J2445">
        <f>Sheet1[[#This Row],[policy_end_date]]-Sheet1[[#This Row],[policy_start_date]]</f>
        <v>409</v>
      </c>
      <c r="K2445" s="5">
        <f>(Sheet1[[#This Row],[policy_end_date]]-Sheet1[[#This Row],[policy_start_date]])/365</f>
        <v>1.1205479452054794</v>
      </c>
      <c r="L2445" s="2" t="str">
        <f>IF(Sheet1[[#This Row],[coverage_amount]]&lt;300000,"Low",IF(Sheet1[[#This Row],[coverage_amount]]&lt;700000,"Medium","High"))</f>
        <v>Medium</v>
      </c>
      <c r="M2445" s="2" t="str">
        <f>IF(Sheet1[[#This Row],[annual_premium]]&lt;15000,"Low",IF(Sheet1[[#This Row],[annual_premium]]&lt;35000,"Medium","High"))</f>
        <v>Low</v>
      </c>
      <c r="N2445" s="2">
        <f>YEAR(Sheet1[[#This Row],[policy_start_date]])</f>
        <v>2023</v>
      </c>
      <c r="O2445" s="2" t="str">
        <f>TEXT(Sheet1[[#This Row],[policy_start_date]],"mmm")</f>
        <v>Dec</v>
      </c>
      <c r="P2445" s="2" t="str">
        <f>"Q"&amp;ROUNDUP(MONTH(Sheet1[[#This Row],[policy_start_date]])/3,0)</f>
        <v>Q4</v>
      </c>
      <c r="Q2445" s="2">
        <f ca="1">DATEDIF(Sheet1[[#This Row],[policy_start_date]],TODAY(),"D")</f>
        <v>965</v>
      </c>
      <c r="R2445" s="2">
        <f>YEAR(Sheet1[[#This Row],[policy_end_date]])</f>
        <v>2025</v>
      </c>
      <c r="S2445" s="2" t="str">
        <f>TEXT(Sheet1[[#This Row],[policy_end_date]],"mmm")</f>
        <v>Jan</v>
      </c>
      <c r="T2445" s="2" t="str">
        <f>IF(Sheet1[[#This Row],[status]]="Active","Active","Inactive")</f>
        <v>Active</v>
      </c>
      <c r="U2445" s="6">
        <f>Sheet1[[#This Row],[coverage_amount]]/Sheet1[[#This Row],[annual_premium]]</f>
        <v>144.90487568787992</v>
      </c>
    </row>
    <row r="2446" spans="1:21" x14ac:dyDescent="0.3">
      <c r="A2446" s="2" t="s">
        <v>4274</v>
      </c>
      <c r="B2446" s="2" t="s">
        <v>4275</v>
      </c>
      <c r="C2446" s="2" t="s">
        <v>35</v>
      </c>
      <c r="D2446" s="51">
        <v>342805.74</v>
      </c>
      <c r="E2446" s="51">
        <v>33013.120000000003</v>
      </c>
      <c r="F2446" s="1">
        <v>44674</v>
      </c>
      <c r="G2446" s="1">
        <v>45254</v>
      </c>
      <c r="H2446" s="2" t="s">
        <v>698</v>
      </c>
      <c r="I2446" s="2" t="s">
        <v>18</v>
      </c>
      <c r="J2446">
        <f>Sheet1[[#This Row],[policy_end_date]]-Sheet1[[#This Row],[policy_start_date]]</f>
        <v>580</v>
      </c>
      <c r="K2446" s="5">
        <f>(Sheet1[[#This Row],[policy_end_date]]-Sheet1[[#This Row],[policy_start_date]])/365</f>
        <v>1.5890410958904109</v>
      </c>
      <c r="L2446" s="2" t="str">
        <f>IF(Sheet1[[#This Row],[coverage_amount]]&lt;300000,"Low",IF(Sheet1[[#This Row],[coverage_amount]]&lt;700000,"Medium","High"))</f>
        <v>Medium</v>
      </c>
      <c r="M2446" s="2" t="str">
        <f>IF(Sheet1[[#This Row],[annual_premium]]&lt;15000,"Low",IF(Sheet1[[#This Row],[annual_premium]]&lt;35000,"Medium","High"))</f>
        <v>Medium</v>
      </c>
      <c r="N2446" s="2">
        <f>YEAR(Sheet1[[#This Row],[policy_start_date]])</f>
        <v>2022</v>
      </c>
      <c r="O2446" s="2" t="str">
        <f>TEXT(Sheet1[[#This Row],[policy_start_date]],"mmm")</f>
        <v>Apr</v>
      </c>
      <c r="P2446" s="2" t="str">
        <f>"Q"&amp;ROUNDUP(MONTH(Sheet1[[#This Row],[policy_start_date]])/3,0)</f>
        <v>Q2</v>
      </c>
      <c r="Q2446" s="2">
        <f ca="1">DATEDIF(Sheet1[[#This Row],[policy_start_date]],TODAY(),"D")</f>
        <v>1558</v>
      </c>
      <c r="R2446" s="2">
        <f>YEAR(Sheet1[[#This Row],[policy_end_date]])</f>
        <v>2023</v>
      </c>
      <c r="S2446" s="2" t="str">
        <f>TEXT(Sheet1[[#This Row],[policy_end_date]],"mmm")</f>
        <v>Nov</v>
      </c>
      <c r="T2446" s="2" t="str">
        <f>IF(Sheet1[[#This Row],[status]]="Active","Active","Inactive")</f>
        <v>Inactive</v>
      </c>
      <c r="U2446" s="6">
        <f>Sheet1[[#This Row],[coverage_amount]]/Sheet1[[#This Row],[annual_premium]]</f>
        <v>10.383924330690343</v>
      </c>
    </row>
    <row r="2447" spans="1:21" x14ac:dyDescent="0.3">
      <c r="A2447" s="2" t="s">
        <v>4276</v>
      </c>
      <c r="B2447" s="2" t="s">
        <v>350</v>
      </c>
      <c r="C2447" s="2" t="s">
        <v>16</v>
      </c>
      <c r="D2447" s="51">
        <v>609575.03</v>
      </c>
      <c r="E2447" s="51">
        <v>24873.42</v>
      </c>
      <c r="F2447" s="1">
        <v>44712</v>
      </c>
      <c r="G2447" s="1">
        <v>44799</v>
      </c>
      <c r="H2447" s="2" t="s">
        <v>365</v>
      </c>
      <c r="I2447" s="2" t="s">
        <v>29</v>
      </c>
      <c r="J2447">
        <f>Sheet1[[#This Row],[policy_end_date]]-Sheet1[[#This Row],[policy_start_date]]</f>
        <v>87</v>
      </c>
      <c r="K2447" s="5">
        <f>(Sheet1[[#This Row],[policy_end_date]]-Sheet1[[#This Row],[policy_start_date]])/365</f>
        <v>0.23835616438356164</v>
      </c>
      <c r="L2447" s="2" t="str">
        <f>IF(Sheet1[[#This Row],[coverage_amount]]&lt;300000,"Low",IF(Sheet1[[#This Row],[coverage_amount]]&lt;700000,"Medium","High"))</f>
        <v>Medium</v>
      </c>
      <c r="M2447" s="2" t="str">
        <f>IF(Sheet1[[#This Row],[annual_premium]]&lt;15000,"Low",IF(Sheet1[[#This Row],[annual_premium]]&lt;35000,"Medium","High"))</f>
        <v>Medium</v>
      </c>
      <c r="N2447" s="2">
        <f>YEAR(Sheet1[[#This Row],[policy_start_date]])</f>
        <v>2022</v>
      </c>
      <c r="O2447" s="2" t="str">
        <f>TEXT(Sheet1[[#This Row],[policy_start_date]],"mmm")</f>
        <v>May</v>
      </c>
      <c r="P2447" s="2" t="str">
        <f>"Q"&amp;ROUNDUP(MONTH(Sheet1[[#This Row],[policy_start_date]])/3,0)</f>
        <v>Q2</v>
      </c>
      <c r="Q2447" s="2">
        <f ca="1">DATEDIF(Sheet1[[#This Row],[policy_start_date]],TODAY(),"D")</f>
        <v>1520</v>
      </c>
      <c r="R2447" s="2">
        <f>YEAR(Sheet1[[#This Row],[policy_end_date]])</f>
        <v>2022</v>
      </c>
      <c r="S2447" s="2" t="str">
        <f>TEXT(Sheet1[[#This Row],[policy_end_date]],"mmm")</f>
        <v>Aug</v>
      </c>
      <c r="T2447" s="2" t="str">
        <f>IF(Sheet1[[#This Row],[status]]="Active","Active","Inactive")</f>
        <v>Inactive</v>
      </c>
      <c r="U2447" s="6">
        <f>Sheet1[[#This Row],[coverage_amount]]/Sheet1[[#This Row],[annual_premium]]</f>
        <v>24.507085475177924</v>
      </c>
    </row>
    <row r="2448" spans="1:21" x14ac:dyDescent="0.3">
      <c r="A2448" s="2" t="s">
        <v>4277</v>
      </c>
      <c r="B2448" s="2" t="s">
        <v>912</v>
      </c>
      <c r="C2448" s="2" t="s">
        <v>16</v>
      </c>
      <c r="D2448" s="51">
        <v>261216.32</v>
      </c>
      <c r="E2448" s="51">
        <v>21802.81</v>
      </c>
      <c r="F2448" s="1">
        <v>45056</v>
      </c>
      <c r="G2448" s="1">
        <v>45129</v>
      </c>
      <c r="H2448" s="2" t="s">
        <v>348</v>
      </c>
      <c r="I2448" s="2" t="s">
        <v>29</v>
      </c>
      <c r="J2448">
        <f>Sheet1[[#This Row],[policy_end_date]]-Sheet1[[#This Row],[policy_start_date]]</f>
        <v>73</v>
      </c>
      <c r="K2448" s="5">
        <f>(Sheet1[[#This Row],[policy_end_date]]-Sheet1[[#This Row],[policy_start_date]])/365</f>
        <v>0.2</v>
      </c>
      <c r="L2448" s="2" t="str">
        <f>IF(Sheet1[[#This Row],[coverage_amount]]&lt;300000,"Low",IF(Sheet1[[#This Row],[coverage_amount]]&lt;700000,"Medium","High"))</f>
        <v>Low</v>
      </c>
      <c r="M2448" s="2" t="str">
        <f>IF(Sheet1[[#This Row],[annual_premium]]&lt;15000,"Low",IF(Sheet1[[#This Row],[annual_premium]]&lt;35000,"Medium","High"))</f>
        <v>Medium</v>
      </c>
      <c r="N2448" s="2">
        <f>YEAR(Sheet1[[#This Row],[policy_start_date]])</f>
        <v>2023</v>
      </c>
      <c r="O2448" s="2" t="str">
        <f>TEXT(Sheet1[[#This Row],[policy_start_date]],"mmm")</f>
        <v>May</v>
      </c>
      <c r="P2448" s="2" t="str">
        <f>"Q"&amp;ROUNDUP(MONTH(Sheet1[[#This Row],[policy_start_date]])/3,0)</f>
        <v>Q2</v>
      </c>
      <c r="Q2448" s="2">
        <f ca="1">DATEDIF(Sheet1[[#This Row],[policy_start_date]],TODAY(),"D")</f>
        <v>1176</v>
      </c>
      <c r="R2448" s="2">
        <f>YEAR(Sheet1[[#This Row],[policy_end_date]])</f>
        <v>2023</v>
      </c>
      <c r="S2448" s="2" t="str">
        <f>TEXT(Sheet1[[#This Row],[policy_end_date]],"mmm")</f>
        <v>Jul</v>
      </c>
      <c r="T2448" s="2" t="str">
        <f>IF(Sheet1[[#This Row],[status]]="Active","Active","Inactive")</f>
        <v>Inactive</v>
      </c>
      <c r="U2448" s="6">
        <f>Sheet1[[#This Row],[coverage_amount]]/Sheet1[[#This Row],[annual_premium]]</f>
        <v>11.980855678694626</v>
      </c>
    </row>
    <row r="2449" spans="1:21" x14ac:dyDescent="0.3">
      <c r="A2449" s="2" t="s">
        <v>4278</v>
      </c>
      <c r="B2449" s="2" t="s">
        <v>1194</v>
      </c>
      <c r="C2449" s="2" t="s">
        <v>27</v>
      </c>
      <c r="D2449" s="51">
        <v>198665.21</v>
      </c>
      <c r="E2449" s="51">
        <v>44951.87</v>
      </c>
      <c r="F2449" s="1">
        <v>44596</v>
      </c>
      <c r="G2449" s="1">
        <v>45698</v>
      </c>
      <c r="H2449" s="2" t="s">
        <v>2027</v>
      </c>
      <c r="I2449" s="2" t="s">
        <v>18</v>
      </c>
      <c r="J2449">
        <f>Sheet1[[#This Row],[policy_end_date]]-Sheet1[[#This Row],[policy_start_date]]</f>
        <v>1102</v>
      </c>
      <c r="K2449" s="5">
        <f>(Sheet1[[#This Row],[policy_end_date]]-Sheet1[[#This Row],[policy_start_date]])/365</f>
        <v>3.0191780821917806</v>
      </c>
      <c r="L2449" s="2" t="str">
        <f>IF(Sheet1[[#This Row],[coverage_amount]]&lt;300000,"Low",IF(Sheet1[[#This Row],[coverage_amount]]&lt;700000,"Medium","High"))</f>
        <v>Low</v>
      </c>
      <c r="M2449" s="2" t="str">
        <f>IF(Sheet1[[#This Row],[annual_premium]]&lt;15000,"Low",IF(Sheet1[[#This Row],[annual_premium]]&lt;35000,"Medium","High"))</f>
        <v>High</v>
      </c>
      <c r="N2449" s="2">
        <f>YEAR(Sheet1[[#This Row],[policy_start_date]])</f>
        <v>2022</v>
      </c>
      <c r="O2449" s="2" t="str">
        <f>TEXT(Sheet1[[#This Row],[policy_start_date]],"mmm")</f>
        <v>Feb</v>
      </c>
      <c r="P2449" s="2" t="str">
        <f>"Q"&amp;ROUNDUP(MONTH(Sheet1[[#This Row],[policy_start_date]])/3,0)</f>
        <v>Q1</v>
      </c>
      <c r="Q2449" s="2">
        <f ca="1">DATEDIF(Sheet1[[#This Row],[policy_start_date]],TODAY(),"D")</f>
        <v>1636</v>
      </c>
      <c r="R2449" s="2">
        <f>YEAR(Sheet1[[#This Row],[policy_end_date]])</f>
        <v>2025</v>
      </c>
      <c r="S2449" s="2" t="str">
        <f>TEXT(Sheet1[[#This Row],[policy_end_date]],"mmm")</f>
        <v>Feb</v>
      </c>
      <c r="T2449" s="2" t="str">
        <f>IF(Sheet1[[#This Row],[status]]="Active","Active","Inactive")</f>
        <v>Inactive</v>
      </c>
      <c r="U2449" s="6">
        <f>Sheet1[[#This Row],[coverage_amount]]/Sheet1[[#This Row],[annual_premium]]</f>
        <v>4.4195093552281577</v>
      </c>
    </row>
    <row r="2450" spans="1:21" x14ac:dyDescent="0.3">
      <c r="A2450" s="2" t="s">
        <v>4279</v>
      </c>
      <c r="B2450" s="2" t="s">
        <v>141</v>
      </c>
      <c r="C2450" s="2" t="s">
        <v>27</v>
      </c>
      <c r="D2450" s="51">
        <v>266518.01</v>
      </c>
      <c r="E2450" s="51">
        <v>27121.26</v>
      </c>
      <c r="F2450" s="1">
        <v>44911</v>
      </c>
      <c r="G2450" s="1">
        <v>45683</v>
      </c>
      <c r="H2450" s="2" t="s">
        <v>574</v>
      </c>
      <c r="I2450" s="2" t="s">
        <v>18</v>
      </c>
      <c r="J2450">
        <f>Sheet1[[#This Row],[policy_end_date]]-Sheet1[[#This Row],[policy_start_date]]</f>
        <v>772</v>
      </c>
      <c r="K2450" s="5">
        <f>(Sheet1[[#This Row],[policy_end_date]]-Sheet1[[#This Row],[policy_start_date]])/365</f>
        <v>2.1150684931506851</v>
      </c>
      <c r="L2450" s="2" t="str">
        <f>IF(Sheet1[[#This Row],[coverage_amount]]&lt;300000,"Low",IF(Sheet1[[#This Row],[coverage_amount]]&lt;700000,"Medium","High"))</f>
        <v>Low</v>
      </c>
      <c r="M2450" s="2" t="str">
        <f>IF(Sheet1[[#This Row],[annual_premium]]&lt;15000,"Low",IF(Sheet1[[#This Row],[annual_premium]]&lt;35000,"Medium","High"))</f>
        <v>Medium</v>
      </c>
      <c r="N2450" s="2">
        <f>YEAR(Sheet1[[#This Row],[policy_start_date]])</f>
        <v>2022</v>
      </c>
      <c r="O2450" s="2" t="str">
        <f>TEXT(Sheet1[[#This Row],[policy_start_date]],"mmm")</f>
        <v>Dec</v>
      </c>
      <c r="P2450" s="2" t="str">
        <f>"Q"&amp;ROUNDUP(MONTH(Sheet1[[#This Row],[policy_start_date]])/3,0)</f>
        <v>Q4</v>
      </c>
      <c r="Q2450" s="2">
        <f ca="1">DATEDIF(Sheet1[[#This Row],[policy_start_date]],TODAY(),"D")</f>
        <v>1321</v>
      </c>
      <c r="R2450" s="2">
        <f>YEAR(Sheet1[[#This Row],[policy_end_date]])</f>
        <v>2025</v>
      </c>
      <c r="S2450" s="2" t="str">
        <f>TEXT(Sheet1[[#This Row],[policy_end_date]],"mmm")</f>
        <v>Jan</v>
      </c>
      <c r="T2450" s="2" t="str">
        <f>IF(Sheet1[[#This Row],[status]]="Active","Active","Inactive")</f>
        <v>Inactive</v>
      </c>
      <c r="U2450" s="6">
        <f>Sheet1[[#This Row],[coverage_amount]]/Sheet1[[#This Row],[annual_premium]]</f>
        <v>9.8269036910527028</v>
      </c>
    </row>
    <row r="2451" spans="1:21" x14ac:dyDescent="0.3">
      <c r="A2451" s="2" t="s">
        <v>4280</v>
      </c>
      <c r="B2451" s="2" t="s">
        <v>4281</v>
      </c>
      <c r="C2451" s="2" t="s">
        <v>39</v>
      </c>
      <c r="D2451" s="51">
        <v>801569.56</v>
      </c>
      <c r="E2451" s="51">
        <v>23863.87</v>
      </c>
      <c r="F2451" s="1">
        <v>45456</v>
      </c>
      <c r="G2451" s="1">
        <v>45604</v>
      </c>
      <c r="H2451" s="2" t="s">
        <v>448</v>
      </c>
      <c r="I2451" s="2" t="s">
        <v>13</v>
      </c>
      <c r="J2451">
        <f>Sheet1[[#This Row],[policy_end_date]]-Sheet1[[#This Row],[policy_start_date]]</f>
        <v>148</v>
      </c>
      <c r="K2451" s="5">
        <f>(Sheet1[[#This Row],[policy_end_date]]-Sheet1[[#This Row],[policy_start_date]])/365</f>
        <v>0.40547945205479452</v>
      </c>
      <c r="L2451" s="2" t="str">
        <f>IF(Sheet1[[#This Row],[coverage_amount]]&lt;300000,"Low",IF(Sheet1[[#This Row],[coverage_amount]]&lt;700000,"Medium","High"))</f>
        <v>High</v>
      </c>
      <c r="M2451" s="2" t="str">
        <f>IF(Sheet1[[#This Row],[annual_premium]]&lt;15000,"Low",IF(Sheet1[[#This Row],[annual_premium]]&lt;35000,"Medium","High"))</f>
        <v>Medium</v>
      </c>
      <c r="N2451" s="2">
        <f>YEAR(Sheet1[[#This Row],[policy_start_date]])</f>
        <v>2024</v>
      </c>
      <c r="O2451" s="2" t="str">
        <f>TEXT(Sheet1[[#This Row],[policy_start_date]],"mmm")</f>
        <v>Jun</v>
      </c>
      <c r="P2451" s="2" t="str">
        <f>"Q"&amp;ROUNDUP(MONTH(Sheet1[[#This Row],[policy_start_date]])/3,0)</f>
        <v>Q2</v>
      </c>
      <c r="Q2451" s="2">
        <f ca="1">DATEDIF(Sheet1[[#This Row],[policy_start_date]],TODAY(),"D")</f>
        <v>776</v>
      </c>
      <c r="R2451" s="2">
        <f>YEAR(Sheet1[[#This Row],[policy_end_date]])</f>
        <v>2024</v>
      </c>
      <c r="S2451" s="2" t="str">
        <f>TEXT(Sheet1[[#This Row],[policy_end_date]],"mmm")</f>
        <v>Nov</v>
      </c>
      <c r="T2451" s="2" t="str">
        <f>IF(Sheet1[[#This Row],[status]]="Active","Active","Inactive")</f>
        <v>Active</v>
      </c>
      <c r="U2451" s="6">
        <f>Sheet1[[#This Row],[coverage_amount]]/Sheet1[[#This Row],[annual_premium]]</f>
        <v>33.58925270712588</v>
      </c>
    </row>
    <row r="2452" spans="1:21" x14ac:dyDescent="0.3">
      <c r="A2452" s="2" t="s">
        <v>4282</v>
      </c>
      <c r="B2452" s="2" t="s">
        <v>163</v>
      </c>
      <c r="C2452" s="2" t="s">
        <v>11</v>
      </c>
      <c r="D2452" s="51">
        <v>879795.66</v>
      </c>
      <c r="E2452" s="51">
        <v>22875.91</v>
      </c>
      <c r="F2452" s="1">
        <v>45199</v>
      </c>
      <c r="G2452" s="1">
        <v>45580</v>
      </c>
      <c r="H2452" s="2" t="s">
        <v>2084</v>
      </c>
      <c r="I2452" s="2" t="s">
        <v>13</v>
      </c>
      <c r="J2452">
        <f>Sheet1[[#This Row],[policy_end_date]]-Sheet1[[#This Row],[policy_start_date]]</f>
        <v>381</v>
      </c>
      <c r="K2452" s="5">
        <f>(Sheet1[[#This Row],[policy_end_date]]-Sheet1[[#This Row],[policy_start_date]])/365</f>
        <v>1.0438356164383562</v>
      </c>
      <c r="L2452" s="2" t="str">
        <f>IF(Sheet1[[#This Row],[coverage_amount]]&lt;300000,"Low",IF(Sheet1[[#This Row],[coverage_amount]]&lt;700000,"Medium","High"))</f>
        <v>High</v>
      </c>
      <c r="M2452" s="2" t="str">
        <f>IF(Sheet1[[#This Row],[annual_premium]]&lt;15000,"Low",IF(Sheet1[[#This Row],[annual_premium]]&lt;35000,"Medium","High"))</f>
        <v>Medium</v>
      </c>
      <c r="N2452" s="2">
        <f>YEAR(Sheet1[[#This Row],[policy_start_date]])</f>
        <v>2023</v>
      </c>
      <c r="O2452" s="2" t="str">
        <f>TEXT(Sheet1[[#This Row],[policy_start_date]],"mmm")</f>
        <v>Sep</v>
      </c>
      <c r="P2452" s="2" t="str">
        <f>"Q"&amp;ROUNDUP(MONTH(Sheet1[[#This Row],[policy_start_date]])/3,0)</f>
        <v>Q3</v>
      </c>
      <c r="Q2452" s="2">
        <f ca="1">DATEDIF(Sheet1[[#This Row],[policy_start_date]],TODAY(),"D")</f>
        <v>1033</v>
      </c>
      <c r="R2452" s="2">
        <f>YEAR(Sheet1[[#This Row],[policy_end_date]])</f>
        <v>2024</v>
      </c>
      <c r="S2452" s="2" t="str">
        <f>TEXT(Sheet1[[#This Row],[policy_end_date]],"mmm")</f>
        <v>Oct</v>
      </c>
      <c r="T2452" s="2" t="str">
        <f>IF(Sheet1[[#This Row],[status]]="Active","Active","Inactive")</f>
        <v>Active</v>
      </c>
      <c r="U2452" s="6">
        <f>Sheet1[[#This Row],[coverage_amount]]/Sheet1[[#This Row],[annual_premium]]</f>
        <v>38.459482486161207</v>
      </c>
    </row>
    <row r="2453" spans="1:21" x14ac:dyDescent="0.3">
      <c r="A2453" s="2" t="s">
        <v>4283</v>
      </c>
      <c r="B2453" s="2" t="s">
        <v>540</v>
      </c>
      <c r="C2453" s="2" t="s">
        <v>39</v>
      </c>
      <c r="D2453" s="51">
        <v>976584.29</v>
      </c>
      <c r="E2453" s="51">
        <v>46141.99</v>
      </c>
      <c r="F2453" s="1">
        <v>44372</v>
      </c>
      <c r="G2453" s="1">
        <v>45410</v>
      </c>
      <c r="H2453" s="2" t="s">
        <v>17</v>
      </c>
      <c r="I2453" s="2" t="s">
        <v>18</v>
      </c>
      <c r="J2453">
        <f>Sheet1[[#This Row],[policy_end_date]]-Sheet1[[#This Row],[policy_start_date]]</f>
        <v>1038</v>
      </c>
      <c r="K2453" s="5">
        <f>(Sheet1[[#This Row],[policy_end_date]]-Sheet1[[#This Row],[policy_start_date]])/365</f>
        <v>2.8438356164383563</v>
      </c>
      <c r="L2453" s="2" t="str">
        <f>IF(Sheet1[[#This Row],[coverage_amount]]&lt;300000,"Low",IF(Sheet1[[#This Row],[coverage_amount]]&lt;700000,"Medium","High"))</f>
        <v>High</v>
      </c>
      <c r="M2453" s="2" t="str">
        <f>IF(Sheet1[[#This Row],[annual_premium]]&lt;15000,"Low",IF(Sheet1[[#This Row],[annual_premium]]&lt;35000,"Medium","High"))</f>
        <v>High</v>
      </c>
      <c r="N2453" s="2">
        <f>YEAR(Sheet1[[#This Row],[policy_start_date]])</f>
        <v>2021</v>
      </c>
      <c r="O2453" s="2" t="str">
        <f>TEXT(Sheet1[[#This Row],[policy_start_date]],"mmm")</f>
        <v>Jun</v>
      </c>
      <c r="P2453" s="2" t="str">
        <f>"Q"&amp;ROUNDUP(MONTH(Sheet1[[#This Row],[policy_start_date]])/3,0)</f>
        <v>Q2</v>
      </c>
      <c r="Q2453" s="2">
        <f ca="1">DATEDIF(Sheet1[[#This Row],[policy_start_date]],TODAY(),"D")</f>
        <v>1860</v>
      </c>
      <c r="R2453" s="2">
        <f>YEAR(Sheet1[[#This Row],[policy_end_date]])</f>
        <v>2024</v>
      </c>
      <c r="S2453" s="2" t="str">
        <f>TEXT(Sheet1[[#This Row],[policy_end_date]],"mmm")</f>
        <v>Apr</v>
      </c>
      <c r="T2453" s="2" t="str">
        <f>IF(Sheet1[[#This Row],[status]]="Active","Active","Inactive")</f>
        <v>Inactive</v>
      </c>
      <c r="U2453" s="6">
        <f>Sheet1[[#This Row],[coverage_amount]]/Sheet1[[#This Row],[annual_premium]]</f>
        <v>21.164763158242636</v>
      </c>
    </row>
    <row r="2454" spans="1:21" x14ac:dyDescent="0.3">
      <c r="A2454" s="2" t="s">
        <v>4284</v>
      </c>
      <c r="B2454" s="2" t="s">
        <v>4285</v>
      </c>
      <c r="C2454" s="2" t="s">
        <v>16</v>
      </c>
      <c r="D2454" s="51">
        <v>807322.88</v>
      </c>
      <c r="E2454" s="51">
        <v>14469.81</v>
      </c>
      <c r="F2454" s="1">
        <v>44374</v>
      </c>
      <c r="G2454" s="1">
        <v>45312</v>
      </c>
      <c r="H2454" s="2" t="s">
        <v>419</v>
      </c>
      <c r="I2454" s="2" t="s">
        <v>29</v>
      </c>
      <c r="J2454">
        <f>Sheet1[[#This Row],[policy_end_date]]-Sheet1[[#This Row],[policy_start_date]]</f>
        <v>938</v>
      </c>
      <c r="K2454" s="5">
        <f>(Sheet1[[#This Row],[policy_end_date]]-Sheet1[[#This Row],[policy_start_date]])/365</f>
        <v>2.56986301369863</v>
      </c>
      <c r="L2454" s="2" t="str">
        <f>IF(Sheet1[[#This Row],[coverage_amount]]&lt;300000,"Low",IF(Sheet1[[#This Row],[coverage_amount]]&lt;700000,"Medium","High"))</f>
        <v>High</v>
      </c>
      <c r="M2454" s="2" t="str">
        <f>IF(Sheet1[[#This Row],[annual_premium]]&lt;15000,"Low",IF(Sheet1[[#This Row],[annual_premium]]&lt;35000,"Medium","High"))</f>
        <v>Low</v>
      </c>
      <c r="N2454" s="2">
        <f>YEAR(Sheet1[[#This Row],[policy_start_date]])</f>
        <v>2021</v>
      </c>
      <c r="O2454" s="2" t="str">
        <f>TEXT(Sheet1[[#This Row],[policy_start_date]],"mmm")</f>
        <v>Jun</v>
      </c>
      <c r="P2454" s="2" t="str">
        <f>"Q"&amp;ROUNDUP(MONTH(Sheet1[[#This Row],[policy_start_date]])/3,0)</f>
        <v>Q2</v>
      </c>
      <c r="Q2454" s="2">
        <f ca="1">DATEDIF(Sheet1[[#This Row],[policy_start_date]],TODAY(),"D")</f>
        <v>1858</v>
      </c>
      <c r="R2454" s="2">
        <f>YEAR(Sheet1[[#This Row],[policy_end_date]])</f>
        <v>2024</v>
      </c>
      <c r="S2454" s="2" t="str">
        <f>TEXT(Sheet1[[#This Row],[policy_end_date]],"mmm")</f>
        <v>Jan</v>
      </c>
      <c r="T2454" s="2" t="str">
        <f>IF(Sheet1[[#This Row],[status]]="Active","Active","Inactive")</f>
        <v>Inactive</v>
      </c>
      <c r="U2454" s="6">
        <f>Sheet1[[#This Row],[coverage_amount]]/Sheet1[[#This Row],[annual_premium]]</f>
        <v>55.793606135809661</v>
      </c>
    </row>
    <row r="2455" spans="1:21" x14ac:dyDescent="0.3">
      <c r="A2455" s="2" t="s">
        <v>4286</v>
      </c>
      <c r="B2455" s="2" t="s">
        <v>1017</v>
      </c>
      <c r="C2455" s="2" t="s">
        <v>16</v>
      </c>
      <c r="D2455" s="51">
        <v>825727.26</v>
      </c>
      <c r="E2455" s="51">
        <v>34612.94</v>
      </c>
      <c r="F2455" s="1">
        <v>44578</v>
      </c>
      <c r="G2455" s="1">
        <v>45259</v>
      </c>
      <c r="H2455" s="2" t="s">
        <v>1305</v>
      </c>
      <c r="I2455" s="2" t="s">
        <v>18</v>
      </c>
      <c r="J2455">
        <f>Sheet1[[#This Row],[policy_end_date]]-Sheet1[[#This Row],[policy_start_date]]</f>
        <v>681</v>
      </c>
      <c r="K2455" s="5">
        <f>(Sheet1[[#This Row],[policy_end_date]]-Sheet1[[#This Row],[policy_start_date]])/365</f>
        <v>1.8657534246575342</v>
      </c>
      <c r="L2455" s="2" t="str">
        <f>IF(Sheet1[[#This Row],[coverage_amount]]&lt;300000,"Low",IF(Sheet1[[#This Row],[coverage_amount]]&lt;700000,"Medium","High"))</f>
        <v>High</v>
      </c>
      <c r="M2455" s="2" t="str">
        <f>IF(Sheet1[[#This Row],[annual_premium]]&lt;15000,"Low",IF(Sheet1[[#This Row],[annual_premium]]&lt;35000,"Medium","High"))</f>
        <v>Medium</v>
      </c>
      <c r="N2455" s="2">
        <f>YEAR(Sheet1[[#This Row],[policy_start_date]])</f>
        <v>2022</v>
      </c>
      <c r="O2455" s="2" t="str">
        <f>TEXT(Sheet1[[#This Row],[policy_start_date]],"mmm")</f>
        <v>Jan</v>
      </c>
      <c r="P2455" s="2" t="str">
        <f>"Q"&amp;ROUNDUP(MONTH(Sheet1[[#This Row],[policy_start_date]])/3,0)</f>
        <v>Q1</v>
      </c>
      <c r="Q2455" s="2">
        <f ca="1">DATEDIF(Sheet1[[#This Row],[policy_start_date]],TODAY(),"D")</f>
        <v>1654</v>
      </c>
      <c r="R2455" s="2">
        <f>YEAR(Sheet1[[#This Row],[policy_end_date]])</f>
        <v>2023</v>
      </c>
      <c r="S2455" s="2" t="str">
        <f>TEXT(Sheet1[[#This Row],[policy_end_date]],"mmm")</f>
        <v>Nov</v>
      </c>
      <c r="T2455" s="2" t="str">
        <f>IF(Sheet1[[#This Row],[status]]="Active","Active","Inactive")</f>
        <v>Inactive</v>
      </c>
      <c r="U2455" s="6">
        <f>Sheet1[[#This Row],[coverage_amount]]/Sheet1[[#This Row],[annual_premium]]</f>
        <v>23.856027832365584</v>
      </c>
    </row>
    <row r="2456" spans="1:21" x14ac:dyDescent="0.3">
      <c r="A2456" s="2" t="s">
        <v>4287</v>
      </c>
      <c r="B2456" s="2" t="s">
        <v>4288</v>
      </c>
      <c r="C2456" s="2" t="s">
        <v>16</v>
      </c>
      <c r="D2456" s="51">
        <v>764066.36</v>
      </c>
      <c r="E2456" s="51">
        <v>47104.73</v>
      </c>
      <c r="F2456" s="1">
        <v>45451</v>
      </c>
      <c r="G2456" s="1">
        <v>45810</v>
      </c>
      <c r="H2456" s="2" t="s">
        <v>744</v>
      </c>
      <c r="I2456" s="2" t="s">
        <v>13</v>
      </c>
      <c r="J2456">
        <f>Sheet1[[#This Row],[policy_end_date]]-Sheet1[[#This Row],[policy_start_date]]</f>
        <v>359</v>
      </c>
      <c r="K2456" s="5">
        <f>(Sheet1[[#This Row],[policy_end_date]]-Sheet1[[#This Row],[policy_start_date]])/365</f>
        <v>0.98356164383561639</v>
      </c>
      <c r="L2456" s="2" t="str">
        <f>IF(Sheet1[[#This Row],[coverage_amount]]&lt;300000,"Low",IF(Sheet1[[#This Row],[coverage_amount]]&lt;700000,"Medium","High"))</f>
        <v>High</v>
      </c>
      <c r="M2456" s="2" t="str">
        <f>IF(Sheet1[[#This Row],[annual_premium]]&lt;15000,"Low",IF(Sheet1[[#This Row],[annual_premium]]&lt;35000,"Medium","High"))</f>
        <v>High</v>
      </c>
      <c r="N2456" s="2">
        <f>YEAR(Sheet1[[#This Row],[policy_start_date]])</f>
        <v>2024</v>
      </c>
      <c r="O2456" s="2" t="str">
        <f>TEXT(Sheet1[[#This Row],[policy_start_date]],"mmm")</f>
        <v>Jun</v>
      </c>
      <c r="P2456" s="2" t="str">
        <f>"Q"&amp;ROUNDUP(MONTH(Sheet1[[#This Row],[policy_start_date]])/3,0)</f>
        <v>Q2</v>
      </c>
      <c r="Q2456" s="2">
        <f ca="1">DATEDIF(Sheet1[[#This Row],[policy_start_date]],TODAY(),"D")</f>
        <v>781</v>
      </c>
      <c r="R2456" s="2">
        <f>YEAR(Sheet1[[#This Row],[policy_end_date]])</f>
        <v>2025</v>
      </c>
      <c r="S2456" s="2" t="str">
        <f>TEXT(Sheet1[[#This Row],[policy_end_date]],"mmm")</f>
        <v>Jun</v>
      </c>
      <c r="T2456" s="2" t="str">
        <f>IF(Sheet1[[#This Row],[status]]="Active","Active","Inactive")</f>
        <v>Active</v>
      </c>
      <c r="U2456" s="6">
        <f>Sheet1[[#This Row],[coverage_amount]]/Sheet1[[#This Row],[annual_premium]]</f>
        <v>16.22058676485355</v>
      </c>
    </row>
    <row r="2457" spans="1:21" x14ac:dyDescent="0.3">
      <c r="A2457" s="2" t="s">
        <v>4289</v>
      </c>
      <c r="B2457" s="2" t="s">
        <v>1542</v>
      </c>
      <c r="C2457" s="2" t="s">
        <v>16</v>
      </c>
      <c r="D2457" s="51">
        <v>774087.93</v>
      </c>
      <c r="E2457" s="51">
        <v>41790.83</v>
      </c>
      <c r="F2457" s="1">
        <v>44648</v>
      </c>
      <c r="G2457" s="1">
        <v>45223</v>
      </c>
      <c r="H2457" s="2" t="s">
        <v>581</v>
      </c>
      <c r="I2457" s="2" t="s">
        <v>29</v>
      </c>
      <c r="J2457">
        <f>Sheet1[[#This Row],[policy_end_date]]-Sheet1[[#This Row],[policy_start_date]]</f>
        <v>575</v>
      </c>
      <c r="K2457" s="5">
        <f>(Sheet1[[#This Row],[policy_end_date]]-Sheet1[[#This Row],[policy_start_date]])/365</f>
        <v>1.5753424657534247</v>
      </c>
      <c r="L2457" s="2" t="str">
        <f>IF(Sheet1[[#This Row],[coverage_amount]]&lt;300000,"Low",IF(Sheet1[[#This Row],[coverage_amount]]&lt;700000,"Medium","High"))</f>
        <v>High</v>
      </c>
      <c r="M2457" s="2" t="str">
        <f>IF(Sheet1[[#This Row],[annual_premium]]&lt;15000,"Low",IF(Sheet1[[#This Row],[annual_premium]]&lt;35000,"Medium","High"))</f>
        <v>High</v>
      </c>
      <c r="N2457" s="2">
        <f>YEAR(Sheet1[[#This Row],[policy_start_date]])</f>
        <v>2022</v>
      </c>
      <c r="O2457" s="2" t="str">
        <f>TEXT(Sheet1[[#This Row],[policy_start_date]],"mmm")</f>
        <v>Mar</v>
      </c>
      <c r="P2457" s="2" t="str">
        <f>"Q"&amp;ROUNDUP(MONTH(Sheet1[[#This Row],[policy_start_date]])/3,0)</f>
        <v>Q1</v>
      </c>
      <c r="Q2457" s="2">
        <f ca="1">DATEDIF(Sheet1[[#This Row],[policy_start_date]],TODAY(),"D")</f>
        <v>1584</v>
      </c>
      <c r="R2457" s="2">
        <f>YEAR(Sheet1[[#This Row],[policy_end_date]])</f>
        <v>2023</v>
      </c>
      <c r="S2457" s="2" t="str">
        <f>TEXT(Sheet1[[#This Row],[policy_end_date]],"mmm")</f>
        <v>Oct</v>
      </c>
      <c r="T2457" s="2" t="str">
        <f>IF(Sheet1[[#This Row],[status]]="Active","Active","Inactive")</f>
        <v>Inactive</v>
      </c>
      <c r="U2457" s="6">
        <f>Sheet1[[#This Row],[coverage_amount]]/Sheet1[[#This Row],[annual_premium]]</f>
        <v>18.52291351954484</v>
      </c>
    </row>
    <row r="2458" spans="1:21" x14ac:dyDescent="0.3">
      <c r="A2458" s="2" t="s">
        <v>4290</v>
      </c>
      <c r="B2458" s="2" t="s">
        <v>1077</v>
      </c>
      <c r="C2458" s="2" t="s">
        <v>35</v>
      </c>
      <c r="D2458" s="51">
        <v>809227.61</v>
      </c>
      <c r="E2458" s="51">
        <v>33701.08</v>
      </c>
      <c r="F2458" s="1">
        <v>44083</v>
      </c>
      <c r="G2458" s="1">
        <v>44566</v>
      </c>
      <c r="H2458" s="2" t="s">
        <v>125</v>
      </c>
      <c r="I2458" s="2" t="s">
        <v>29</v>
      </c>
      <c r="J2458">
        <f>Sheet1[[#This Row],[policy_end_date]]-Sheet1[[#This Row],[policy_start_date]]</f>
        <v>483</v>
      </c>
      <c r="K2458" s="5">
        <f>(Sheet1[[#This Row],[policy_end_date]]-Sheet1[[#This Row],[policy_start_date]])/365</f>
        <v>1.3232876712328767</v>
      </c>
      <c r="L2458" s="2" t="str">
        <f>IF(Sheet1[[#This Row],[coverage_amount]]&lt;300000,"Low",IF(Sheet1[[#This Row],[coverage_amount]]&lt;700000,"Medium","High"))</f>
        <v>High</v>
      </c>
      <c r="M2458" s="2" t="str">
        <f>IF(Sheet1[[#This Row],[annual_premium]]&lt;15000,"Low",IF(Sheet1[[#This Row],[annual_premium]]&lt;35000,"Medium","High"))</f>
        <v>Medium</v>
      </c>
      <c r="N2458" s="2">
        <f>YEAR(Sheet1[[#This Row],[policy_start_date]])</f>
        <v>2020</v>
      </c>
      <c r="O2458" s="2" t="str">
        <f>TEXT(Sheet1[[#This Row],[policy_start_date]],"mmm")</f>
        <v>Sep</v>
      </c>
      <c r="P2458" s="2" t="str">
        <f>"Q"&amp;ROUNDUP(MONTH(Sheet1[[#This Row],[policy_start_date]])/3,0)</f>
        <v>Q3</v>
      </c>
      <c r="Q2458" s="2">
        <f ca="1">DATEDIF(Sheet1[[#This Row],[policy_start_date]],TODAY(),"D")</f>
        <v>2149</v>
      </c>
      <c r="R2458" s="2">
        <f>YEAR(Sheet1[[#This Row],[policy_end_date]])</f>
        <v>2022</v>
      </c>
      <c r="S2458" s="2" t="str">
        <f>TEXT(Sheet1[[#This Row],[policy_end_date]],"mmm")</f>
        <v>Jan</v>
      </c>
      <c r="T2458" s="2" t="str">
        <f>IF(Sheet1[[#This Row],[status]]="Active","Active","Inactive")</f>
        <v>Inactive</v>
      </c>
      <c r="U2458" s="6">
        <f>Sheet1[[#This Row],[coverage_amount]]/Sheet1[[#This Row],[annual_premium]]</f>
        <v>24.01191920258935</v>
      </c>
    </row>
    <row r="2459" spans="1:21" x14ac:dyDescent="0.3">
      <c r="A2459" s="2" t="s">
        <v>4291</v>
      </c>
      <c r="B2459" s="2" t="s">
        <v>38</v>
      </c>
      <c r="C2459" s="2" t="s">
        <v>16</v>
      </c>
      <c r="D2459" s="51">
        <v>970908.49</v>
      </c>
      <c r="E2459" s="51">
        <v>46672.56</v>
      </c>
      <c r="F2459" s="1">
        <v>45132</v>
      </c>
      <c r="G2459" s="1">
        <v>45705</v>
      </c>
      <c r="H2459" s="2" t="s">
        <v>199</v>
      </c>
      <c r="I2459" s="2" t="s">
        <v>18</v>
      </c>
      <c r="J2459">
        <f>Sheet1[[#This Row],[policy_end_date]]-Sheet1[[#This Row],[policy_start_date]]</f>
        <v>573</v>
      </c>
      <c r="K2459" s="5">
        <f>(Sheet1[[#This Row],[policy_end_date]]-Sheet1[[#This Row],[policy_start_date]])/365</f>
        <v>1.5698630136986302</v>
      </c>
      <c r="L2459" s="2" t="str">
        <f>IF(Sheet1[[#This Row],[coverage_amount]]&lt;300000,"Low",IF(Sheet1[[#This Row],[coverage_amount]]&lt;700000,"Medium","High"))</f>
        <v>High</v>
      </c>
      <c r="M2459" s="2" t="str">
        <f>IF(Sheet1[[#This Row],[annual_premium]]&lt;15000,"Low",IF(Sheet1[[#This Row],[annual_premium]]&lt;35000,"Medium","High"))</f>
        <v>High</v>
      </c>
      <c r="N2459" s="2">
        <f>YEAR(Sheet1[[#This Row],[policy_start_date]])</f>
        <v>2023</v>
      </c>
      <c r="O2459" s="2" t="str">
        <f>TEXT(Sheet1[[#This Row],[policy_start_date]],"mmm")</f>
        <v>Jul</v>
      </c>
      <c r="P2459" s="2" t="str">
        <f>"Q"&amp;ROUNDUP(MONTH(Sheet1[[#This Row],[policy_start_date]])/3,0)</f>
        <v>Q3</v>
      </c>
      <c r="Q2459" s="2">
        <f ca="1">DATEDIF(Sheet1[[#This Row],[policy_start_date]],TODAY(),"D")</f>
        <v>1100</v>
      </c>
      <c r="R2459" s="2">
        <f>YEAR(Sheet1[[#This Row],[policy_end_date]])</f>
        <v>2025</v>
      </c>
      <c r="S2459" s="2" t="str">
        <f>TEXT(Sheet1[[#This Row],[policy_end_date]],"mmm")</f>
        <v>Feb</v>
      </c>
      <c r="T2459" s="2" t="str">
        <f>IF(Sheet1[[#This Row],[status]]="Active","Active","Inactive")</f>
        <v>Inactive</v>
      </c>
      <c r="U2459" s="6">
        <f>Sheet1[[#This Row],[coverage_amount]]/Sheet1[[#This Row],[annual_premium]]</f>
        <v>20.802554863071578</v>
      </c>
    </row>
    <row r="2460" spans="1:21" x14ac:dyDescent="0.3">
      <c r="A2460" s="2" t="s">
        <v>4292</v>
      </c>
      <c r="B2460" s="2" t="s">
        <v>3413</v>
      </c>
      <c r="C2460" s="2" t="s">
        <v>16</v>
      </c>
      <c r="D2460" s="51">
        <v>515870.63</v>
      </c>
      <c r="E2460" s="51">
        <v>42317.86</v>
      </c>
      <c r="F2460" s="1">
        <v>44954</v>
      </c>
      <c r="G2460" s="1">
        <v>45576</v>
      </c>
      <c r="H2460" s="2" t="s">
        <v>82</v>
      </c>
      <c r="I2460" s="2" t="s">
        <v>29</v>
      </c>
      <c r="J2460">
        <f>Sheet1[[#This Row],[policy_end_date]]-Sheet1[[#This Row],[policy_start_date]]</f>
        <v>622</v>
      </c>
      <c r="K2460" s="5">
        <f>(Sheet1[[#This Row],[policy_end_date]]-Sheet1[[#This Row],[policy_start_date]])/365</f>
        <v>1.704109589041096</v>
      </c>
      <c r="L2460" s="2" t="str">
        <f>IF(Sheet1[[#This Row],[coverage_amount]]&lt;300000,"Low",IF(Sheet1[[#This Row],[coverage_amount]]&lt;700000,"Medium","High"))</f>
        <v>Medium</v>
      </c>
      <c r="M2460" s="2" t="str">
        <f>IF(Sheet1[[#This Row],[annual_premium]]&lt;15000,"Low",IF(Sheet1[[#This Row],[annual_premium]]&lt;35000,"Medium","High"))</f>
        <v>High</v>
      </c>
      <c r="N2460" s="2">
        <f>YEAR(Sheet1[[#This Row],[policy_start_date]])</f>
        <v>2023</v>
      </c>
      <c r="O2460" s="2" t="str">
        <f>TEXT(Sheet1[[#This Row],[policy_start_date]],"mmm")</f>
        <v>Jan</v>
      </c>
      <c r="P2460" s="2" t="str">
        <f>"Q"&amp;ROUNDUP(MONTH(Sheet1[[#This Row],[policy_start_date]])/3,0)</f>
        <v>Q1</v>
      </c>
      <c r="Q2460" s="2">
        <f ca="1">DATEDIF(Sheet1[[#This Row],[policy_start_date]],TODAY(),"D")</f>
        <v>1278</v>
      </c>
      <c r="R2460" s="2">
        <f>YEAR(Sheet1[[#This Row],[policy_end_date]])</f>
        <v>2024</v>
      </c>
      <c r="S2460" s="2" t="str">
        <f>TEXT(Sheet1[[#This Row],[policy_end_date]],"mmm")</f>
        <v>Oct</v>
      </c>
      <c r="T2460" s="2" t="str">
        <f>IF(Sheet1[[#This Row],[status]]="Active","Active","Inactive")</f>
        <v>Inactive</v>
      </c>
      <c r="U2460" s="6">
        <f>Sheet1[[#This Row],[coverage_amount]]/Sheet1[[#This Row],[annual_premium]]</f>
        <v>12.190376120153523</v>
      </c>
    </row>
    <row r="2461" spans="1:21" x14ac:dyDescent="0.3">
      <c r="A2461" s="2" t="s">
        <v>4293</v>
      </c>
      <c r="B2461" s="2" t="s">
        <v>4294</v>
      </c>
      <c r="C2461" s="2" t="s">
        <v>39</v>
      </c>
      <c r="D2461" s="51">
        <v>508624.02</v>
      </c>
      <c r="E2461" s="51">
        <v>3306.54</v>
      </c>
      <c r="F2461" s="1">
        <v>45116</v>
      </c>
      <c r="G2461" s="1">
        <v>45545</v>
      </c>
      <c r="H2461" s="2" t="s">
        <v>655</v>
      </c>
      <c r="I2461" s="2" t="s">
        <v>29</v>
      </c>
      <c r="J2461">
        <f>Sheet1[[#This Row],[policy_end_date]]-Sheet1[[#This Row],[policy_start_date]]</f>
        <v>429</v>
      </c>
      <c r="K2461" s="5">
        <f>(Sheet1[[#This Row],[policy_end_date]]-Sheet1[[#This Row],[policy_start_date]])/365</f>
        <v>1.1753424657534246</v>
      </c>
      <c r="L2461" s="2" t="str">
        <f>IF(Sheet1[[#This Row],[coverage_amount]]&lt;300000,"Low",IF(Sheet1[[#This Row],[coverage_amount]]&lt;700000,"Medium","High"))</f>
        <v>Medium</v>
      </c>
      <c r="M2461" s="2" t="str">
        <f>IF(Sheet1[[#This Row],[annual_premium]]&lt;15000,"Low",IF(Sheet1[[#This Row],[annual_premium]]&lt;35000,"Medium","High"))</f>
        <v>Low</v>
      </c>
      <c r="N2461" s="2">
        <f>YEAR(Sheet1[[#This Row],[policy_start_date]])</f>
        <v>2023</v>
      </c>
      <c r="O2461" s="2" t="str">
        <f>TEXT(Sheet1[[#This Row],[policy_start_date]],"mmm")</f>
        <v>Jul</v>
      </c>
      <c r="P2461" s="2" t="str">
        <f>"Q"&amp;ROUNDUP(MONTH(Sheet1[[#This Row],[policy_start_date]])/3,0)</f>
        <v>Q3</v>
      </c>
      <c r="Q2461" s="2">
        <f ca="1">DATEDIF(Sheet1[[#This Row],[policy_start_date]],TODAY(),"D")</f>
        <v>1116</v>
      </c>
      <c r="R2461" s="2">
        <f>YEAR(Sheet1[[#This Row],[policy_end_date]])</f>
        <v>2024</v>
      </c>
      <c r="S2461" s="2" t="str">
        <f>TEXT(Sheet1[[#This Row],[policy_end_date]],"mmm")</f>
        <v>Sep</v>
      </c>
      <c r="T2461" s="2" t="str">
        <f>IF(Sheet1[[#This Row],[status]]="Active","Active","Inactive")</f>
        <v>Inactive</v>
      </c>
      <c r="U2461" s="6">
        <f>Sheet1[[#This Row],[coverage_amount]]/Sheet1[[#This Row],[annual_premium]]</f>
        <v>153.82364042170971</v>
      </c>
    </row>
    <row r="2462" spans="1:21" x14ac:dyDescent="0.3">
      <c r="A2462" s="2" t="s">
        <v>4295</v>
      </c>
      <c r="B2462" s="2" t="s">
        <v>4296</v>
      </c>
      <c r="C2462" s="2" t="s">
        <v>39</v>
      </c>
      <c r="D2462" s="51">
        <v>264524.79999999999</v>
      </c>
      <c r="E2462" s="51">
        <v>5149.96</v>
      </c>
      <c r="F2462" s="1">
        <v>45360</v>
      </c>
      <c r="G2462" s="1">
        <v>45522</v>
      </c>
      <c r="H2462" s="2" t="s">
        <v>973</v>
      </c>
      <c r="I2462" s="2" t="s">
        <v>18</v>
      </c>
      <c r="J2462">
        <f>Sheet1[[#This Row],[policy_end_date]]-Sheet1[[#This Row],[policy_start_date]]</f>
        <v>162</v>
      </c>
      <c r="K2462" s="5">
        <f>(Sheet1[[#This Row],[policy_end_date]]-Sheet1[[#This Row],[policy_start_date]])/365</f>
        <v>0.44383561643835617</v>
      </c>
      <c r="L2462" s="2" t="str">
        <f>IF(Sheet1[[#This Row],[coverage_amount]]&lt;300000,"Low",IF(Sheet1[[#This Row],[coverage_amount]]&lt;700000,"Medium","High"))</f>
        <v>Low</v>
      </c>
      <c r="M2462" s="2" t="str">
        <f>IF(Sheet1[[#This Row],[annual_premium]]&lt;15000,"Low",IF(Sheet1[[#This Row],[annual_premium]]&lt;35000,"Medium","High"))</f>
        <v>Low</v>
      </c>
      <c r="N2462" s="2">
        <f>YEAR(Sheet1[[#This Row],[policy_start_date]])</f>
        <v>2024</v>
      </c>
      <c r="O2462" s="2" t="str">
        <f>TEXT(Sheet1[[#This Row],[policy_start_date]],"mmm")</f>
        <v>Mar</v>
      </c>
      <c r="P2462" s="2" t="str">
        <f>"Q"&amp;ROUNDUP(MONTH(Sheet1[[#This Row],[policy_start_date]])/3,0)</f>
        <v>Q1</v>
      </c>
      <c r="Q2462" s="2">
        <f ca="1">DATEDIF(Sheet1[[#This Row],[policy_start_date]],TODAY(),"D")</f>
        <v>872</v>
      </c>
      <c r="R2462" s="2">
        <f>YEAR(Sheet1[[#This Row],[policy_end_date]])</f>
        <v>2024</v>
      </c>
      <c r="S2462" s="2" t="str">
        <f>TEXT(Sheet1[[#This Row],[policy_end_date]],"mmm")</f>
        <v>Aug</v>
      </c>
      <c r="T2462" s="2" t="str">
        <f>IF(Sheet1[[#This Row],[status]]="Active","Active","Inactive")</f>
        <v>Inactive</v>
      </c>
      <c r="U2462" s="6">
        <f>Sheet1[[#This Row],[coverage_amount]]/Sheet1[[#This Row],[annual_premium]]</f>
        <v>51.364437782041023</v>
      </c>
    </row>
    <row r="2463" spans="1:21" x14ac:dyDescent="0.3">
      <c r="A2463" s="2" t="s">
        <v>4297</v>
      </c>
      <c r="B2463" s="2" t="s">
        <v>2353</v>
      </c>
      <c r="C2463" s="2" t="s">
        <v>35</v>
      </c>
      <c r="D2463" s="51">
        <v>596763.80000000005</v>
      </c>
      <c r="E2463" s="51">
        <v>24095.32</v>
      </c>
      <c r="F2463" s="1">
        <v>44482</v>
      </c>
      <c r="G2463" s="1">
        <v>45179</v>
      </c>
      <c r="H2463" s="2" t="s">
        <v>1140</v>
      </c>
      <c r="I2463" s="2" t="s">
        <v>18</v>
      </c>
      <c r="J2463">
        <f>Sheet1[[#This Row],[policy_end_date]]-Sheet1[[#This Row],[policy_start_date]]</f>
        <v>697</v>
      </c>
      <c r="K2463" s="5">
        <f>(Sheet1[[#This Row],[policy_end_date]]-Sheet1[[#This Row],[policy_start_date]])/365</f>
        <v>1.9095890410958904</v>
      </c>
      <c r="L2463" s="2" t="str">
        <f>IF(Sheet1[[#This Row],[coverage_amount]]&lt;300000,"Low",IF(Sheet1[[#This Row],[coverage_amount]]&lt;700000,"Medium","High"))</f>
        <v>Medium</v>
      </c>
      <c r="M2463" s="2" t="str">
        <f>IF(Sheet1[[#This Row],[annual_premium]]&lt;15000,"Low",IF(Sheet1[[#This Row],[annual_premium]]&lt;35000,"Medium","High"))</f>
        <v>Medium</v>
      </c>
      <c r="N2463" s="2">
        <f>YEAR(Sheet1[[#This Row],[policy_start_date]])</f>
        <v>2021</v>
      </c>
      <c r="O2463" s="2" t="str">
        <f>TEXT(Sheet1[[#This Row],[policy_start_date]],"mmm")</f>
        <v>Oct</v>
      </c>
      <c r="P2463" s="2" t="str">
        <f>"Q"&amp;ROUNDUP(MONTH(Sheet1[[#This Row],[policy_start_date]])/3,0)</f>
        <v>Q4</v>
      </c>
      <c r="Q2463" s="2">
        <f ca="1">DATEDIF(Sheet1[[#This Row],[policy_start_date]],TODAY(),"D")</f>
        <v>1750</v>
      </c>
      <c r="R2463" s="2">
        <f>YEAR(Sheet1[[#This Row],[policy_end_date]])</f>
        <v>2023</v>
      </c>
      <c r="S2463" s="2" t="str">
        <f>TEXT(Sheet1[[#This Row],[policy_end_date]],"mmm")</f>
        <v>Sep</v>
      </c>
      <c r="T2463" s="2" t="str">
        <f>IF(Sheet1[[#This Row],[status]]="Active","Active","Inactive")</f>
        <v>Inactive</v>
      </c>
      <c r="U2463" s="6">
        <f>Sheet1[[#This Row],[coverage_amount]]/Sheet1[[#This Row],[annual_premium]]</f>
        <v>24.766792887581492</v>
      </c>
    </row>
    <row r="2464" spans="1:21" x14ac:dyDescent="0.3">
      <c r="A2464" s="2" t="s">
        <v>4298</v>
      </c>
      <c r="B2464" s="2" t="s">
        <v>3392</v>
      </c>
      <c r="C2464" s="2" t="s">
        <v>39</v>
      </c>
      <c r="D2464" s="51">
        <v>570775.97</v>
      </c>
      <c r="E2464" s="51">
        <v>4331.34</v>
      </c>
      <c r="F2464" s="1">
        <v>45175</v>
      </c>
      <c r="G2464" s="1">
        <v>45242</v>
      </c>
      <c r="H2464" s="2" t="s">
        <v>502</v>
      </c>
      <c r="I2464" s="2" t="s">
        <v>13</v>
      </c>
      <c r="J2464">
        <f>Sheet1[[#This Row],[policy_end_date]]-Sheet1[[#This Row],[policy_start_date]]</f>
        <v>67</v>
      </c>
      <c r="K2464" s="5">
        <f>(Sheet1[[#This Row],[policy_end_date]]-Sheet1[[#This Row],[policy_start_date]])/365</f>
        <v>0.18356164383561643</v>
      </c>
      <c r="L2464" s="2" t="str">
        <f>IF(Sheet1[[#This Row],[coverage_amount]]&lt;300000,"Low",IF(Sheet1[[#This Row],[coverage_amount]]&lt;700000,"Medium","High"))</f>
        <v>Medium</v>
      </c>
      <c r="M2464" s="2" t="str">
        <f>IF(Sheet1[[#This Row],[annual_premium]]&lt;15000,"Low",IF(Sheet1[[#This Row],[annual_premium]]&lt;35000,"Medium","High"))</f>
        <v>Low</v>
      </c>
      <c r="N2464" s="2">
        <f>YEAR(Sheet1[[#This Row],[policy_start_date]])</f>
        <v>2023</v>
      </c>
      <c r="O2464" s="2" t="str">
        <f>TEXT(Sheet1[[#This Row],[policy_start_date]],"mmm")</f>
        <v>Sep</v>
      </c>
      <c r="P2464" s="2" t="str">
        <f>"Q"&amp;ROUNDUP(MONTH(Sheet1[[#This Row],[policy_start_date]])/3,0)</f>
        <v>Q3</v>
      </c>
      <c r="Q2464" s="2">
        <f ca="1">DATEDIF(Sheet1[[#This Row],[policy_start_date]],TODAY(),"D")</f>
        <v>1057</v>
      </c>
      <c r="R2464" s="2">
        <f>YEAR(Sheet1[[#This Row],[policy_end_date]])</f>
        <v>2023</v>
      </c>
      <c r="S2464" s="2" t="str">
        <f>TEXT(Sheet1[[#This Row],[policy_end_date]],"mmm")</f>
        <v>Nov</v>
      </c>
      <c r="T2464" s="2" t="str">
        <f>IF(Sheet1[[#This Row],[status]]="Active","Active","Inactive")</f>
        <v>Active</v>
      </c>
      <c r="U2464" s="6">
        <f>Sheet1[[#This Row],[coverage_amount]]/Sheet1[[#This Row],[annual_premium]]</f>
        <v>131.77814948722565</v>
      </c>
    </row>
    <row r="2465" spans="1:21" x14ac:dyDescent="0.3">
      <c r="A2465" s="2" t="s">
        <v>4299</v>
      </c>
      <c r="B2465" s="2" t="s">
        <v>836</v>
      </c>
      <c r="C2465" s="2" t="s">
        <v>35</v>
      </c>
      <c r="D2465" s="51">
        <v>310512.44</v>
      </c>
      <c r="E2465" s="51">
        <v>10949.79</v>
      </c>
      <c r="F2465" s="1">
        <v>44923</v>
      </c>
      <c r="G2465" s="1">
        <v>45102</v>
      </c>
      <c r="H2465" s="2" t="s">
        <v>3414</v>
      </c>
      <c r="I2465" s="2" t="s">
        <v>13</v>
      </c>
      <c r="J2465">
        <f>Sheet1[[#This Row],[policy_end_date]]-Sheet1[[#This Row],[policy_start_date]]</f>
        <v>179</v>
      </c>
      <c r="K2465" s="5">
        <f>(Sheet1[[#This Row],[policy_end_date]]-Sheet1[[#This Row],[policy_start_date]])/365</f>
        <v>0.49041095890410957</v>
      </c>
      <c r="L2465" s="2" t="str">
        <f>IF(Sheet1[[#This Row],[coverage_amount]]&lt;300000,"Low",IF(Sheet1[[#This Row],[coverage_amount]]&lt;700000,"Medium","High"))</f>
        <v>Medium</v>
      </c>
      <c r="M2465" s="2" t="str">
        <f>IF(Sheet1[[#This Row],[annual_premium]]&lt;15000,"Low",IF(Sheet1[[#This Row],[annual_premium]]&lt;35000,"Medium","High"))</f>
        <v>Low</v>
      </c>
      <c r="N2465" s="2">
        <f>YEAR(Sheet1[[#This Row],[policy_start_date]])</f>
        <v>2022</v>
      </c>
      <c r="O2465" s="2" t="str">
        <f>TEXT(Sheet1[[#This Row],[policy_start_date]],"mmm")</f>
        <v>Dec</v>
      </c>
      <c r="P2465" s="2" t="str">
        <f>"Q"&amp;ROUNDUP(MONTH(Sheet1[[#This Row],[policy_start_date]])/3,0)</f>
        <v>Q4</v>
      </c>
      <c r="Q2465" s="2">
        <f ca="1">DATEDIF(Sheet1[[#This Row],[policy_start_date]],TODAY(),"D")</f>
        <v>1309</v>
      </c>
      <c r="R2465" s="2">
        <f>YEAR(Sheet1[[#This Row],[policy_end_date]])</f>
        <v>2023</v>
      </c>
      <c r="S2465" s="2" t="str">
        <f>TEXT(Sheet1[[#This Row],[policy_end_date]],"mmm")</f>
        <v>Jun</v>
      </c>
      <c r="T2465" s="2" t="str">
        <f>IF(Sheet1[[#This Row],[status]]="Active","Active","Inactive")</f>
        <v>Active</v>
      </c>
      <c r="U2465" s="6">
        <f>Sheet1[[#This Row],[coverage_amount]]/Sheet1[[#This Row],[annual_premium]]</f>
        <v>28.357844305689877</v>
      </c>
    </row>
    <row r="2466" spans="1:21" x14ac:dyDescent="0.3">
      <c r="A2466" s="2" t="s">
        <v>4300</v>
      </c>
      <c r="B2466" s="2" t="s">
        <v>4301</v>
      </c>
      <c r="C2466" s="2" t="s">
        <v>11</v>
      </c>
      <c r="D2466" s="51">
        <v>256982.08</v>
      </c>
      <c r="E2466" s="51">
        <v>18077.53</v>
      </c>
      <c r="F2466" s="1">
        <v>44399</v>
      </c>
      <c r="G2466" s="1">
        <v>45835</v>
      </c>
      <c r="H2466" s="2" t="s">
        <v>1272</v>
      </c>
      <c r="I2466" s="2" t="s">
        <v>18</v>
      </c>
      <c r="J2466">
        <f>Sheet1[[#This Row],[policy_end_date]]-Sheet1[[#This Row],[policy_start_date]]</f>
        <v>1436</v>
      </c>
      <c r="K2466" s="5">
        <f>(Sheet1[[#This Row],[policy_end_date]]-Sheet1[[#This Row],[policy_start_date]])/365</f>
        <v>3.9342465753424656</v>
      </c>
      <c r="L2466" s="2" t="str">
        <f>IF(Sheet1[[#This Row],[coverage_amount]]&lt;300000,"Low",IF(Sheet1[[#This Row],[coverage_amount]]&lt;700000,"Medium","High"))</f>
        <v>Low</v>
      </c>
      <c r="M2466" s="2" t="str">
        <f>IF(Sheet1[[#This Row],[annual_premium]]&lt;15000,"Low",IF(Sheet1[[#This Row],[annual_premium]]&lt;35000,"Medium","High"))</f>
        <v>Medium</v>
      </c>
      <c r="N2466" s="2">
        <f>YEAR(Sheet1[[#This Row],[policy_start_date]])</f>
        <v>2021</v>
      </c>
      <c r="O2466" s="2" t="str">
        <f>TEXT(Sheet1[[#This Row],[policy_start_date]],"mmm")</f>
        <v>Jul</v>
      </c>
      <c r="P2466" s="2" t="str">
        <f>"Q"&amp;ROUNDUP(MONTH(Sheet1[[#This Row],[policy_start_date]])/3,0)</f>
        <v>Q3</v>
      </c>
      <c r="Q2466" s="2">
        <f ca="1">DATEDIF(Sheet1[[#This Row],[policy_start_date]],TODAY(),"D")</f>
        <v>1833</v>
      </c>
      <c r="R2466" s="2">
        <f>YEAR(Sheet1[[#This Row],[policy_end_date]])</f>
        <v>2025</v>
      </c>
      <c r="S2466" s="2" t="str">
        <f>TEXT(Sheet1[[#This Row],[policy_end_date]],"mmm")</f>
        <v>Jun</v>
      </c>
      <c r="T2466" s="2" t="str">
        <f>IF(Sheet1[[#This Row],[status]]="Active","Active","Inactive")</f>
        <v>Inactive</v>
      </c>
      <c r="U2466" s="6">
        <f>Sheet1[[#This Row],[coverage_amount]]/Sheet1[[#This Row],[annual_premium]]</f>
        <v>14.215552677827114</v>
      </c>
    </row>
    <row r="2467" spans="1:21" x14ac:dyDescent="0.3">
      <c r="A2467" s="2" t="s">
        <v>4302</v>
      </c>
      <c r="B2467" s="2" t="s">
        <v>2989</v>
      </c>
      <c r="C2467" s="2" t="s">
        <v>35</v>
      </c>
      <c r="D2467" s="51">
        <v>244427.31</v>
      </c>
      <c r="E2467" s="51">
        <v>4030.13</v>
      </c>
      <c r="F2467" s="1">
        <v>44575</v>
      </c>
      <c r="G2467" s="1">
        <v>44965</v>
      </c>
      <c r="H2467" s="2" t="s">
        <v>55</v>
      </c>
      <c r="I2467" s="2" t="s">
        <v>13</v>
      </c>
      <c r="J2467">
        <f>Sheet1[[#This Row],[policy_end_date]]-Sheet1[[#This Row],[policy_start_date]]</f>
        <v>390</v>
      </c>
      <c r="K2467" s="5">
        <f>(Sheet1[[#This Row],[policy_end_date]]-Sheet1[[#This Row],[policy_start_date]])/365</f>
        <v>1.0684931506849316</v>
      </c>
      <c r="L2467" s="2" t="str">
        <f>IF(Sheet1[[#This Row],[coverage_amount]]&lt;300000,"Low",IF(Sheet1[[#This Row],[coverage_amount]]&lt;700000,"Medium","High"))</f>
        <v>Low</v>
      </c>
      <c r="M2467" s="2" t="str">
        <f>IF(Sheet1[[#This Row],[annual_premium]]&lt;15000,"Low",IF(Sheet1[[#This Row],[annual_premium]]&lt;35000,"Medium","High"))</f>
        <v>Low</v>
      </c>
      <c r="N2467" s="2">
        <f>YEAR(Sheet1[[#This Row],[policy_start_date]])</f>
        <v>2022</v>
      </c>
      <c r="O2467" s="2" t="str">
        <f>TEXT(Sheet1[[#This Row],[policy_start_date]],"mmm")</f>
        <v>Jan</v>
      </c>
      <c r="P2467" s="2" t="str">
        <f>"Q"&amp;ROUNDUP(MONTH(Sheet1[[#This Row],[policy_start_date]])/3,0)</f>
        <v>Q1</v>
      </c>
      <c r="Q2467" s="2">
        <f ca="1">DATEDIF(Sheet1[[#This Row],[policy_start_date]],TODAY(),"D")</f>
        <v>1657</v>
      </c>
      <c r="R2467" s="2">
        <f>YEAR(Sheet1[[#This Row],[policy_end_date]])</f>
        <v>2023</v>
      </c>
      <c r="S2467" s="2" t="str">
        <f>TEXT(Sheet1[[#This Row],[policy_end_date]],"mmm")</f>
        <v>Feb</v>
      </c>
      <c r="T2467" s="2" t="str">
        <f>IF(Sheet1[[#This Row],[status]]="Active","Active","Inactive")</f>
        <v>Active</v>
      </c>
      <c r="U2467" s="6">
        <f>Sheet1[[#This Row],[coverage_amount]]/Sheet1[[#This Row],[annual_premium]]</f>
        <v>60.649981514243954</v>
      </c>
    </row>
    <row r="2468" spans="1:21" x14ac:dyDescent="0.3">
      <c r="A2468" s="2" t="s">
        <v>4303</v>
      </c>
      <c r="B2468" s="2" t="s">
        <v>892</v>
      </c>
      <c r="C2468" s="2" t="s">
        <v>16</v>
      </c>
      <c r="D2468" s="51">
        <v>385766.54</v>
      </c>
      <c r="E2468" s="51">
        <v>27966.44</v>
      </c>
      <c r="F2468" s="1">
        <v>44717</v>
      </c>
      <c r="G2468" s="1">
        <v>45715</v>
      </c>
      <c r="H2468" s="2" t="s">
        <v>569</v>
      </c>
      <c r="I2468" s="2" t="s">
        <v>18</v>
      </c>
      <c r="J2468">
        <f>Sheet1[[#This Row],[policy_end_date]]-Sheet1[[#This Row],[policy_start_date]]</f>
        <v>998</v>
      </c>
      <c r="K2468" s="5">
        <f>(Sheet1[[#This Row],[policy_end_date]]-Sheet1[[#This Row],[policy_start_date]])/365</f>
        <v>2.7342465753424658</v>
      </c>
      <c r="L2468" s="2" t="str">
        <f>IF(Sheet1[[#This Row],[coverage_amount]]&lt;300000,"Low",IF(Sheet1[[#This Row],[coverage_amount]]&lt;700000,"Medium","High"))</f>
        <v>Medium</v>
      </c>
      <c r="M2468" s="2" t="str">
        <f>IF(Sheet1[[#This Row],[annual_premium]]&lt;15000,"Low",IF(Sheet1[[#This Row],[annual_premium]]&lt;35000,"Medium","High"))</f>
        <v>Medium</v>
      </c>
      <c r="N2468" s="2">
        <f>YEAR(Sheet1[[#This Row],[policy_start_date]])</f>
        <v>2022</v>
      </c>
      <c r="O2468" s="2" t="str">
        <f>TEXT(Sheet1[[#This Row],[policy_start_date]],"mmm")</f>
        <v>Jun</v>
      </c>
      <c r="P2468" s="2" t="str">
        <f>"Q"&amp;ROUNDUP(MONTH(Sheet1[[#This Row],[policy_start_date]])/3,0)</f>
        <v>Q2</v>
      </c>
      <c r="Q2468" s="2">
        <f ca="1">DATEDIF(Sheet1[[#This Row],[policy_start_date]],TODAY(),"D")</f>
        <v>1515</v>
      </c>
      <c r="R2468" s="2">
        <f>YEAR(Sheet1[[#This Row],[policy_end_date]])</f>
        <v>2025</v>
      </c>
      <c r="S2468" s="2" t="str">
        <f>TEXT(Sheet1[[#This Row],[policy_end_date]],"mmm")</f>
        <v>Feb</v>
      </c>
      <c r="T2468" s="2" t="str">
        <f>IF(Sheet1[[#This Row],[status]]="Active","Active","Inactive")</f>
        <v>Inactive</v>
      </c>
      <c r="U2468" s="6">
        <f>Sheet1[[#This Row],[coverage_amount]]/Sheet1[[#This Row],[annual_premium]]</f>
        <v>13.793909414283691</v>
      </c>
    </row>
    <row r="2469" spans="1:21" x14ac:dyDescent="0.3">
      <c r="A2469" s="2" t="s">
        <v>4304</v>
      </c>
      <c r="B2469" s="2" t="s">
        <v>3040</v>
      </c>
      <c r="C2469" s="2" t="s">
        <v>16</v>
      </c>
      <c r="D2469" s="51">
        <v>601424.34</v>
      </c>
      <c r="E2469" s="51">
        <v>41532.83</v>
      </c>
      <c r="F2469" s="1">
        <v>44041</v>
      </c>
      <c r="G2469" s="1">
        <v>45535</v>
      </c>
      <c r="H2469" s="2" t="s">
        <v>516</v>
      </c>
      <c r="I2469" s="2" t="s">
        <v>29</v>
      </c>
      <c r="J2469">
        <f>Sheet1[[#This Row],[policy_end_date]]-Sheet1[[#This Row],[policy_start_date]]</f>
        <v>1494</v>
      </c>
      <c r="K2469" s="5">
        <f>(Sheet1[[#This Row],[policy_end_date]]-Sheet1[[#This Row],[policy_start_date]])/365</f>
        <v>4.0931506849315067</v>
      </c>
      <c r="L2469" s="2" t="str">
        <f>IF(Sheet1[[#This Row],[coverage_amount]]&lt;300000,"Low",IF(Sheet1[[#This Row],[coverage_amount]]&lt;700000,"Medium","High"))</f>
        <v>Medium</v>
      </c>
      <c r="M2469" s="2" t="str">
        <f>IF(Sheet1[[#This Row],[annual_premium]]&lt;15000,"Low",IF(Sheet1[[#This Row],[annual_premium]]&lt;35000,"Medium","High"))</f>
        <v>High</v>
      </c>
      <c r="N2469" s="2">
        <f>YEAR(Sheet1[[#This Row],[policy_start_date]])</f>
        <v>2020</v>
      </c>
      <c r="O2469" s="2" t="str">
        <f>TEXT(Sheet1[[#This Row],[policy_start_date]],"mmm")</f>
        <v>Jul</v>
      </c>
      <c r="P2469" s="2" t="str">
        <f>"Q"&amp;ROUNDUP(MONTH(Sheet1[[#This Row],[policy_start_date]])/3,0)</f>
        <v>Q3</v>
      </c>
      <c r="Q2469" s="2">
        <f ca="1">DATEDIF(Sheet1[[#This Row],[policy_start_date]],TODAY(),"D")</f>
        <v>2191</v>
      </c>
      <c r="R2469" s="2">
        <f>YEAR(Sheet1[[#This Row],[policy_end_date]])</f>
        <v>2024</v>
      </c>
      <c r="S2469" s="2" t="str">
        <f>TEXT(Sheet1[[#This Row],[policy_end_date]],"mmm")</f>
        <v>Aug</v>
      </c>
      <c r="T2469" s="2" t="str">
        <f>IF(Sheet1[[#This Row],[status]]="Active","Active","Inactive")</f>
        <v>Inactive</v>
      </c>
      <c r="U2469" s="6">
        <f>Sheet1[[#This Row],[coverage_amount]]/Sheet1[[#This Row],[annual_premium]]</f>
        <v>14.480697318241978</v>
      </c>
    </row>
    <row r="2470" spans="1:21" x14ac:dyDescent="0.3">
      <c r="A2470" s="2" t="s">
        <v>4305</v>
      </c>
      <c r="B2470" s="2" t="s">
        <v>2818</v>
      </c>
      <c r="C2470" s="2" t="s">
        <v>35</v>
      </c>
      <c r="D2470" s="51">
        <v>364941.98</v>
      </c>
      <c r="E2470" s="51">
        <v>35927.93</v>
      </c>
      <c r="F2470" s="1">
        <v>45351</v>
      </c>
      <c r="G2470" s="1">
        <v>45412</v>
      </c>
      <c r="H2470" s="2" t="s">
        <v>99</v>
      </c>
      <c r="I2470" s="2" t="s">
        <v>18</v>
      </c>
      <c r="J2470">
        <f>Sheet1[[#This Row],[policy_end_date]]-Sheet1[[#This Row],[policy_start_date]]</f>
        <v>61</v>
      </c>
      <c r="K2470" s="5">
        <f>(Sheet1[[#This Row],[policy_end_date]]-Sheet1[[#This Row],[policy_start_date]])/365</f>
        <v>0.16712328767123288</v>
      </c>
      <c r="L2470" s="2" t="str">
        <f>IF(Sheet1[[#This Row],[coverage_amount]]&lt;300000,"Low",IF(Sheet1[[#This Row],[coverage_amount]]&lt;700000,"Medium","High"))</f>
        <v>Medium</v>
      </c>
      <c r="M2470" s="2" t="str">
        <f>IF(Sheet1[[#This Row],[annual_premium]]&lt;15000,"Low",IF(Sheet1[[#This Row],[annual_premium]]&lt;35000,"Medium","High"))</f>
        <v>High</v>
      </c>
      <c r="N2470" s="2">
        <f>YEAR(Sheet1[[#This Row],[policy_start_date]])</f>
        <v>2024</v>
      </c>
      <c r="O2470" s="2" t="str">
        <f>TEXT(Sheet1[[#This Row],[policy_start_date]],"mmm")</f>
        <v>Feb</v>
      </c>
      <c r="P2470" s="2" t="str">
        <f>"Q"&amp;ROUNDUP(MONTH(Sheet1[[#This Row],[policy_start_date]])/3,0)</f>
        <v>Q1</v>
      </c>
      <c r="Q2470" s="2">
        <f ca="1">DATEDIF(Sheet1[[#This Row],[policy_start_date]],TODAY(),"D")</f>
        <v>881</v>
      </c>
      <c r="R2470" s="2">
        <f>YEAR(Sheet1[[#This Row],[policy_end_date]])</f>
        <v>2024</v>
      </c>
      <c r="S2470" s="2" t="str">
        <f>TEXT(Sheet1[[#This Row],[policy_end_date]],"mmm")</f>
        <v>Apr</v>
      </c>
      <c r="T2470" s="2" t="str">
        <f>IF(Sheet1[[#This Row],[status]]="Active","Active","Inactive")</f>
        <v>Inactive</v>
      </c>
      <c r="U2470" s="6">
        <f>Sheet1[[#This Row],[coverage_amount]]/Sheet1[[#This Row],[annual_premium]]</f>
        <v>10.157612197529888</v>
      </c>
    </row>
    <row r="2471" spans="1:21" x14ac:dyDescent="0.3">
      <c r="A2471" s="2" t="s">
        <v>4306</v>
      </c>
      <c r="B2471" s="2" t="s">
        <v>4307</v>
      </c>
      <c r="C2471" s="2" t="s">
        <v>39</v>
      </c>
      <c r="D2471" s="51">
        <v>961244.43</v>
      </c>
      <c r="E2471" s="51">
        <v>43870.29</v>
      </c>
      <c r="F2471" s="1">
        <v>45163</v>
      </c>
      <c r="G2471" s="1">
        <v>45347</v>
      </c>
      <c r="H2471" s="2" t="s">
        <v>1050</v>
      </c>
      <c r="I2471" s="2" t="s">
        <v>29</v>
      </c>
      <c r="J2471">
        <f>Sheet1[[#This Row],[policy_end_date]]-Sheet1[[#This Row],[policy_start_date]]</f>
        <v>184</v>
      </c>
      <c r="K2471" s="5">
        <f>(Sheet1[[#This Row],[policy_end_date]]-Sheet1[[#This Row],[policy_start_date]])/365</f>
        <v>0.50410958904109593</v>
      </c>
      <c r="L2471" s="2" t="str">
        <f>IF(Sheet1[[#This Row],[coverage_amount]]&lt;300000,"Low",IF(Sheet1[[#This Row],[coverage_amount]]&lt;700000,"Medium","High"))</f>
        <v>High</v>
      </c>
      <c r="M2471" s="2" t="str">
        <f>IF(Sheet1[[#This Row],[annual_premium]]&lt;15000,"Low",IF(Sheet1[[#This Row],[annual_premium]]&lt;35000,"Medium","High"))</f>
        <v>High</v>
      </c>
      <c r="N2471" s="2">
        <f>YEAR(Sheet1[[#This Row],[policy_start_date]])</f>
        <v>2023</v>
      </c>
      <c r="O2471" s="2" t="str">
        <f>TEXT(Sheet1[[#This Row],[policy_start_date]],"mmm")</f>
        <v>Aug</v>
      </c>
      <c r="P2471" s="2" t="str">
        <f>"Q"&amp;ROUNDUP(MONTH(Sheet1[[#This Row],[policy_start_date]])/3,0)</f>
        <v>Q3</v>
      </c>
      <c r="Q2471" s="2">
        <f ca="1">DATEDIF(Sheet1[[#This Row],[policy_start_date]],TODAY(),"D")</f>
        <v>1069</v>
      </c>
      <c r="R2471" s="2">
        <f>YEAR(Sheet1[[#This Row],[policy_end_date]])</f>
        <v>2024</v>
      </c>
      <c r="S2471" s="2" t="str">
        <f>TEXT(Sheet1[[#This Row],[policy_end_date]],"mmm")</f>
        <v>Feb</v>
      </c>
      <c r="T2471" s="2" t="str">
        <f>IF(Sheet1[[#This Row],[status]]="Active","Active","Inactive")</f>
        <v>Inactive</v>
      </c>
      <c r="U2471" s="6">
        <f>Sheet1[[#This Row],[coverage_amount]]/Sheet1[[#This Row],[annual_premium]]</f>
        <v>21.911057118610341</v>
      </c>
    </row>
    <row r="2472" spans="1:21" x14ac:dyDescent="0.3">
      <c r="A2472" s="2" t="s">
        <v>4308</v>
      </c>
      <c r="B2472" s="2" t="s">
        <v>201</v>
      </c>
      <c r="C2472" s="2" t="s">
        <v>27</v>
      </c>
      <c r="D2472" s="51">
        <v>633353.98</v>
      </c>
      <c r="E2472" s="51">
        <v>16060.36</v>
      </c>
      <c r="F2472" s="1">
        <v>44695</v>
      </c>
      <c r="G2472" s="1">
        <v>45219</v>
      </c>
      <c r="H2472" s="2" t="s">
        <v>216</v>
      </c>
      <c r="I2472" s="2" t="s">
        <v>18</v>
      </c>
      <c r="J2472">
        <f>Sheet1[[#This Row],[policy_end_date]]-Sheet1[[#This Row],[policy_start_date]]</f>
        <v>524</v>
      </c>
      <c r="K2472" s="5">
        <f>(Sheet1[[#This Row],[policy_end_date]]-Sheet1[[#This Row],[policy_start_date]])/365</f>
        <v>1.4356164383561645</v>
      </c>
      <c r="L2472" s="2" t="str">
        <f>IF(Sheet1[[#This Row],[coverage_amount]]&lt;300000,"Low",IF(Sheet1[[#This Row],[coverage_amount]]&lt;700000,"Medium","High"))</f>
        <v>Medium</v>
      </c>
      <c r="M2472" s="2" t="str">
        <f>IF(Sheet1[[#This Row],[annual_premium]]&lt;15000,"Low",IF(Sheet1[[#This Row],[annual_premium]]&lt;35000,"Medium","High"))</f>
        <v>Medium</v>
      </c>
      <c r="N2472" s="2">
        <f>YEAR(Sheet1[[#This Row],[policy_start_date]])</f>
        <v>2022</v>
      </c>
      <c r="O2472" s="2" t="str">
        <f>TEXT(Sheet1[[#This Row],[policy_start_date]],"mmm")</f>
        <v>May</v>
      </c>
      <c r="P2472" s="2" t="str">
        <f>"Q"&amp;ROUNDUP(MONTH(Sheet1[[#This Row],[policy_start_date]])/3,0)</f>
        <v>Q2</v>
      </c>
      <c r="Q2472" s="2">
        <f ca="1">DATEDIF(Sheet1[[#This Row],[policy_start_date]],TODAY(),"D")</f>
        <v>1537</v>
      </c>
      <c r="R2472" s="2">
        <f>YEAR(Sheet1[[#This Row],[policy_end_date]])</f>
        <v>2023</v>
      </c>
      <c r="S2472" s="2" t="str">
        <f>TEXT(Sheet1[[#This Row],[policy_end_date]],"mmm")</f>
        <v>Oct</v>
      </c>
      <c r="T2472" s="2" t="str">
        <f>IF(Sheet1[[#This Row],[status]]="Active","Active","Inactive")</f>
        <v>Inactive</v>
      </c>
      <c r="U2472" s="6">
        <f>Sheet1[[#This Row],[coverage_amount]]/Sheet1[[#This Row],[annual_premium]]</f>
        <v>39.435851998336275</v>
      </c>
    </row>
    <row r="2473" spans="1:21" x14ac:dyDescent="0.3">
      <c r="A2473" s="2" t="s">
        <v>4309</v>
      </c>
      <c r="B2473" s="2" t="s">
        <v>4310</v>
      </c>
      <c r="C2473" s="2" t="s">
        <v>35</v>
      </c>
      <c r="D2473" s="51">
        <v>616496.36</v>
      </c>
      <c r="E2473" s="51">
        <v>13656.96</v>
      </c>
      <c r="F2473" s="1">
        <v>44971</v>
      </c>
      <c r="G2473" s="1">
        <v>45102</v>
      </c>
      <c r="H2473" s="2" t="s">
        <v>1345</v>
      </c>
      <c r="I2473" s="2" t="s">
        <v>18</v>
      </c>
      <c r="J2473">
        <f>Sheet1[[#This Row],[policy_end_date]]-Sheet1[[#This Row],[policy_start_date]]</f>
        <v>131</v>
      </c>
      <c r="K2473" s="5">
        <f>(Sheet1[[#This Row],[policy_end_date]]-Sheet1[[#This Row],[policy_start_date]])/365</f>
        <v>0.35890410958904112</v>
      </c>
      <c r="L2473" s="2" t="str">
        <f>IF(Sheet1[[#This Row],[coverage_amount]]&lt;300000,"Low",IF(Sheet1[[#This Row],[coverage_amount]]&lt;700000,"Medium","High"))</f>
        <v>Medium</v>
      </c>
      <c r="M2473" s="2" t="str">
        <f>IF(Sheet1[[#This Row],[annual_premium]]&lt;15000,"Low",IF(Sheet1[[#This Row],[annual_premium]]&lt;35000,"Medium","High"))</f>
        <v>Low</v>
      </c>
      <c r="N2473" s="2">
        <f>YEAR(Sheet1[[#This Row],[policy_start_date]])</f>
        <v>2023</v>
      </c>
      <c r="O2473" s="2" t="str">
        <f>TEXT(Sheet1[[#This Row],[policy_start_date]],"mmm")</f>
        <v>Feb</v>
      </c>
      <c r="P2473" s="2" t="str">
        <f>"Q"&amp;ROUNDUP(MONTH(Sheet1[[#This Row],[policy_start_date]])/3,0)</f>
        <v>Q1</v>
      </c>
      <c r="Q2473" s="2">
        <f ca="1">DATEDIF(Sheet1[[#This Row],[policy_start_date]],TODAY(),"D")</f>
        <v>1261</v>
      </c>
      <c r="R2473" s="2">
        <f>YEAR(Sheet1[[#This Row],[policy_end_date]])</f>
        <v>2023</v>
      </c>
      <c r="S2473" s="2" t="str">
        <f>TEXT(Sheet1[[#This Row],[policy_end_date]],"mmm")</f>
        <v>Jun</v>
      </c>
      <c r="T2473" s="2" t="str">
        <f>IF(Sheet1[[#This Row],[status]]="Active","Active","Inactive")</f>
        <v>Inactive</v>
      </c>
      <c r="U2473" s="6">
        <f>Sheet1[[#This Row],[coverage_amount]]/Sheet1[[#This Row],[annual_premium]]</f>
        <v>45.141551267632039</v>
      </c>
    </row>
    <row r="2474" spans="1:21" x14ac:dyDescent="0.3">
      <c r="A2474" s="2" t="s">
        <v>4311</v>
      </c>
      <c r="B2474" s="2" t="s">
        <v>931</v>
      </c>
      <c r="C2474" s="2" t="s">
        <v>27</v>
      </c>
      <c r="D2474" s="51">
        <v>781877.99</v>
      </c>
      <c r="E2474" s="51">
        <v>42774.879999999997</v>
      </c>
      <c r="F2474" s="1">
        <v>45185</v>
      </c>
      <c r="G2474" s="1">
        <v>45192</v>
      </c>
      <c r="H2474" s="2" t="s">
        <v>2084</v>
      </c>
      <c r="I2474" s="2" t="s">
        <v>18</v>
      </c>
      <c r="J2474">
        <f>Sheet1[[#This Row],[policy_end_date]]-Sheet1[[#This Row],[policy_start_date]]</f>
        <v>7</v>
      </c>
      <c r="K2474" s="5">
        <f>(Sheet1[[#This Row],[policy_end_date]]-Sheet1[[#This Row],[policy_start_date]])/365</f>
        <v>1.9178082191780823E-2</v>
      </c>
      <c r="L2474" s="2" t="str">
        <f>IF(Sheet1[[#This Row],[coverage_amount]]&lt;300000,"Low",IF(Sheet1[[#This Row],[coverage_amount]]&lt;700000,"Medium","High"))</f>
        <v>High</v>
      </c>
      <c r="M2474" s="2" t="str">
        <f>IF(Sheet1[[#This Row],[annual_premium]]&lt;15000,"Low",IF(Sheet1[[#This Row],[annual_premium]]&lt;35000,"Medium","High"))</f>
        <v>High</v>
      </c>
      <c r="N2474" s="2">
        <f>YEAR(Sheet1[[#This Row],[policy_start_date]])</f>
        <v>2023</v>
      </c>
      <c r="O2474" s="2" t="str">
        <f>TEXT(Sheet1[[#This Row],[policy_start_date]],"mmm")</f>
        <v>Sep</v>
      </c>
      <c r="P2474" s="2" t="str">
        <f>"Q"&amp;ROUNDUP(MONTH(Sheet1[[#This Row],[policy_start_date]])/3,0)</f>
        <v>Q3</v>
      </c>
      <c r="Q2474" s="2">
        <f ca="1">DATEDIF(Sheet1[[#This Row],[policy_start_date]],TODAY(),"D")</f>
        <v>1047</v>
      </c>
      <c r="R2474" s="2">
        <f>YEAR(Sheet1[[#This Row],[policy_end_date]])</f>
        <v>2023</v>
      </c>
      <c r="S2474" s="2" t="str">
        <f>TEXT(Sheet1[[#This Row],[policy_end_date]],"mmm")</f>
        <v>Sep</v>
      </c>
      <c r="T2474" s="2" t="str">
        <f>IF(Sheet1[[#This Row],[status]]="Active","Active","Inactive")</f>
        <v>Inactive</v>
      </c>
      <c r="U2474" s="6">
        <f>Sheet1[[#This Row],[coverage_amount]]/Sheet1[[#This Row],[annual_premium]]</f>
        <v>18.278905516508754</v>
      </c>
    </row>
    <row r="2475" spans="1:21" x14ac:dyDescent="0.3">
      <c r="A2475" s="2" t="s">
        <v>4312</v>
      </c>
      <c r="B2475" s="2" t="s">
        <v>4313</v>
      </c>
      <c r="C2475" s="2" t="s">
        <v>35</v>
      </c>
      <c r="D2475" s="51">
        <v>365633.79</v>
      </c>
      <c r="E2475" s="51">
        <v>44976.07</v>
      </c>
      <c r="F2475" s="1">
        <v>45449</v>
      </c>
      <c r="G2475" s="1">
        <v>45560</v>
      </c>
      <c r="H2475" s="2" t="s">
        <v>278</v>
      </c>
      <c r="I2475" s="2" t="s">
        <v>18</v>
      </c>
      <c r="J2475">
        <f>Sheet1[[#This Row],[policy_end_date]]-Sheet1[[#This Row],[policy_start_date]]</f>
        <v>111</v>
      </c>
      <c r="K2475" s="5">
        <f>(Sheet1[[#This Row],[policy_end_date]]-Sheet1[[#This Row],[policy_start_date]])/365</f>
        <v>0.30410958904109592</v>
      </c>
      <c r="L2475" s="2" t="str">
        <f>IF(Sheet1[[#This Row],[coverage_amount]]&lt;300000,"Low",IF(Sheet1[[#This Row],[coverage_amount]]&lt;700000,"Medium","High"))</f>
        <v>Medium</v>
      </c>
      <c r="M2475" s="2" t="str">
        <f>IF(Sheet1[[#This Row],[annual_premium]]&lt;15000,"Low",IF(Sheet1[[#This Row],[annual_premium]]&lt;35000,"Medium","High"))</f>
        <v>High</v>
      </c>
      <c r="N2475" s="2">
        <f>YEAR(Sheet1[[#This Row],[policy_start_date]])</f>
        <v>2024</v>
      </c>
      <c r="O2475" s="2" t="str">
        <f>TEXT(Sheet1[[#This Row],[policy_start_date]],"mmm")</f>
        <v>Jun</v>
      </c>
      <c r="P2475" s="2" t="str">
        <f>"Q"&amp;ROUNDUP(MONTH(Sheet1[[#This Row],[policy_start_date]])/3,0)</f>
        <v>Q2</v>
      </c>
      <c r="Q2475" s="2">
        <f ca="1">DATEDIF(Sheet1[[#This Row],[policy_start_date]],TODAY(),"D")</f>
        <v>783</v>
      </c>
      <c r="R2475" s="2">
        <f>YEAR(Sheet1[[#This Row],[policy_end_date]])</f>
        <v>2024</v>
      </c>
      <c r="S2475" s="2" t="str">
        <f>TEXT(Sheet1[[#This Row],[policy_end_date]],"mmm")</f>
        <v>Sep</v>
      </c>
      <c r="T2475" s="2" t="str">
        <f>IF(Sheet1[[#This Row],[status]]="Active","Active","Inactive")</f>
        <v>Inactive</v>
      </c>
      <c r="U2475" s="6">
        <f>Sheet1[[#This Row],[coverage_amount]]/Sheet1[[#This Row],[annual_premium]]</f>
        <v>8.1295184305787505</v>
      </c>
    </row>
    <row r="2476" spans="1:21" x14ac:dyDescent="0.3">
      <c r="A2476" s="2" t="s">
        <v>4314</v>
      </c>
      <c r="B2476" s="2" t="s">
        <v>1871</v>
      </c>
      <c r="C2476" s="2" t="s">
        <v>11</v>
      </c>
      <c r="D2476" s="51">
        <v>295117.37</v>
      </c>
      <c r="E2476" s="51">
        <v>38598.78</v>
      </c>
      <c r="F2476" s="1">
        <v>44535</v>
      </c>
      <c r="G2476" s="1">
        <v>45465</v>
      </c>
      <c r="H2476" s="2" t="s">
        <v>122</v>
      </c>
      <c r="I2476" s="2" t="s">
        <v>18</v>
      </c>
      <c r="J2476">
        <f>Sheet1[[#This Row],[policy_end_date]]-Sheet1[[#This Row],[policy_start_date]]</f>
        <v>930</v>
      </c>
      <c r="K2476" s="5">
        <f>(Sheet1[[#This Row],[policy_end_date]]-Sheet1[[#This Row],[policy_start_date]])/365</f>
        <v>2.547945205479452</v>
      </c>
      <c r="L2476" s="2" t="str">
        <f>IF(Sheet1[[#This Row],[coverage_amount]]&lt;300000,"Low",IF(Sheet1[[#This Row],[coverage_amount]]&lt;700000,"Medium","High"))</f>
        <v>Low</v>
      </c>
      <c r="M2476" s="2" t="str">
        <f>IF(Sheet1[[#This Row],[annual_premium]]&lt;15000,"Low",IF(Sheet1[[#This Row],[annual_premium]]&lt;35000,"Medium","High"))</f>
        <v>High</v>
      </c>
      <c r="N2476" s="2">
        <f>YEAR(Sheet1[[#This Row],[policy_start_date]])</f>
        <v>2021</v>
      </c>
      <c r="O2476" s="2" t="str">
        <f>TEXT(Sheet1[[#This Row],[policy_start_date]],"mmm")</f>
        <v>Dec</v>
      </c>
      <c r="P2476" s="2" t="str">
        <f>"Q"&amp;ROUNDUP(MONTH(Sheet1[[#This Row],[policy_start_date]])/3,0)</f>
        <v>Q4</v>
      </c>
      <c r="Q2476" s="2">
        <f ca="1">DATEDIF(Sheet1[[#This Row],[policy_start_date]],TODAY(),"D")</f>
        <v>1697</v>
      </c>
      <c r="R2476" s="2">
        <f>YEAR(Sheet1[[#This Row],[policy_end_date]])</f>
        <v>2024</v>
      </c>
      <c r="S2476" s="2" t="str">
        <f>TEXT(Sheet1[[#This Row],[policy_end_date]],"mmm")</f>
        <v>Jun</v>
      </c>
      <c r="T2476" s="2" t="str">
        <f>IF(Sheet1[[#This Row],[status]]="Active","Active","Inactive")</f>
        <v>Inactive</v>
      </c>
      <c r="U2476" s="6">
        <f>Sheet1[[#This Row],[coverage_amount]]/Sheet1[[#This Row],[annual_premium]]</f>
        <v>7.6457693740579362</v>
      </c>
    </row>
    <row r="2477" spans="1:21" x14ac:dyDescent="0.3">
      <c r="A2477" s="2" t="s">
        <v>4315</v>
      </c>
      <c r="B2477" s="2" t="s">
        <v>3860</v>
      </c>
      <c r="C2477" s="2" t="s">
        <v>27</v>
      </c>
      <c r="D2477" s="51">
        <v>630023.31000000006</v>
      </c>
      <c r="E2477" s="51">
        <v>35876.519999999997</v>
      </c>
      <c r="F2477" s="1">
        <v>44946</v>
      </c>
      <c r="G2477" s="1">
        <v>45452</v>
      </c>
      <c r="H2477" s="2" t="s">
        <v>626</v>
      </c>
      <c r="I2477" s="2" t="s">
        <v>13</v>
      </c>
      <c r="J2477">
        <f>Sheet1[[#This Row],[policy_end_date]]-Sheet1[[#This Row],[policy_start_date]]</f>
        <v>506</v>
      </c>
      <c r="K2477" s="5">
        <f>(Sheet1[[#This Row],[policy_end_date]]-Sheet1[[#This Row],[policy_start_date]])/365</f>
        <v>1.3863013698630138</v>
      </c>
      <c r="L2477" s="2" t="str">
        <f>IF(Sheet1[[#This Row],[coverage_amount]]&lt;300000,"Low",IF(Sheet1[[#This Row],[coverage_amount]]&lt;700000,"Medium","High"))</f>
        <v>Medium</v>
      </c>
      <c r="M2477" s="2" t="str">
        <f>IF(Sheet1[[#This Row],[annual_premium]]&lt;15000,"Low",IF(Sheet1[[#This Row],[annual_premium]]&lt;35000,"Medium","High"))</f>
        <v>High</v>
      </c>
      <c r="N2477" s="2">
        <f>YEAR(Sheet1[[#This Row],[policy_start_date]])</f>
        <v>2023</v>
      </c>
      <c r="O2477" s="2" t="str">
        <f>TEXT(Sheet1[[#This Row],[policy_start_date]],"mmm")</f>
        <v>Jan</v>
      </c>
      <c r="P2477" s="2" t="str">
        <f>"Q"&amp;ROUNDUP(MONTH(Sheet1[[#This Row],[policy_start_date]])/3,0)</f>
        <v>Q1</v>
      </c>
      <c r="Q2477" s="2">
        <f ca="1">DATEDIF(Sheet1[[#This Row],[policy_start_date]],TODAY(),"D")</f>
        <v>1286</v>
      </c>
      <c r="R2477" s="2">
        <f>YEAR(Sheet1[[#This Row],[policy_end_date]])</f>
        <v>2024</v>
      </c>
      <c r="S2477" s="2" t="str">
        <f>TEXT(Sheet1[[#This Row],[policy_end_date]],"mmm")</f>
        <v>Jun</v>
      </c>
      <c r="T2477" s="2" t="str">
        <f>IF(Sheet1[[#This Row],[status]]="Active","Active","Inactive")</f>
        <v>Active</v>
      </c>
      <c r="U2477" s="6">
        <f>Sheet1[[#This Row],[coverage_amount]]/Sheet1[[#This Row],[annual_premium]]</f>
        <v>17.560881322937679</v>
      </c>
    </row>
    <row r="2478" spans="1:21" x14ac:dyDescent="0.3">
      <c r="A2478" s="2" t="s">
        <v>4316</v>
      </c>
      <c r="B2478" s="2" t="s">
        <v>3977</v>
      </c>
      <c r="C2478" s="2" t="s">
        <v>11</v>
      </c>
      <c r="D2478" s="51">
        <v>355484.79</v>
      </c>
      <c r="E2478" s="51">
        <v>39017.980000000003</v>
      </c>
      <c r="F2478" s="1">
        <v>45030</v>
      </c>
      <c r="G2478" s="1">
        <v>45701</v>
      </c>
      <c r="H2478" s="2" t="s">
        <v>516</v>
      </c>
      <c r="I2478" s="2" t="s">
        <v>29</v>
      </c>
      <c r="J2478">
        <f>Sheet1[[#This Row],[policy_end_date]]-Sheet1[[#This Row],[policy_start_date]]</f>
        <v>671</v>
      </c>
      <c r="K2478" s="5">
        <f>(Sheet1[[#This Row],[policy_end_date]]-Sheet1[[#This Row],[policy_start_date]])/365</f>
        <v>1.8383561643835618</v>
      </c>
      <c r="L2478" s="2" t="str">
        <f>IF(Sheet1[[#This Row],[coverage_amount]]&lt;300000,"Low",IF(Sheet1[[#This Row],[coverage_amount]]&lt;700000,"Medium","High"))</f>
        <v>Medium</v>
      </c>
      <c r="M2478" s="2" t="str">
        <f>IF(Sheet1[[#This Row],[annual_premium]]&lt;15000,"Low",IF(Sheet1[[#This Row],[annual_premium]]&lt;35000,"Medium","High"))</f>
        <v>High</v>
      </c>
      <c r="N2478" s="2">
        <f>YEAR(Sheet1[[#This Row],[policy_start_date]])</f>
        <v>2023</v>
      </c>
      <c r="O2478" s="2" t="str">
        <f>TEXT(Sheet1[[#This Row],[policy_start_date]],"mmm")</f>
        <v>Apr</v>
      </c>
      <c r="P2478" s="2" t="str">
        <f>"Q"&amp;ROUNDUP(MONTH(Sheet1[[#This Row],[policy_start_date]])/3,0)</f>
        <v>Q2</v>
      </c>
      <c r="Q2478" s="2">
        <f ca="1">DATEDIF(Sheet1[[#This Row],[policy_start_date]],TODAY(),"D")</f>
        <v>1202</v>
      </c>
      <c r="R2478" s="2">
        <f>YEAR(Sheet1[[#This Row],[policy_end_date]])</f>
        <v>2025</v>
      </c>
      <c r="S2478" s="2" t="str">
        <f>TEXT(Sheet1[[#This Row],[policy_end_date]],"mmm")</f>
        <v>Feb</v>
      </c>
      <c r="T2478" s="2" t="str">
        <f>IF(Sheet1[[#This Row],[status]]="Active","Active","Inactive")</f>
        <v>Inactive</v>
      </c>
      <c r="U2478" s="6">
        <f>Sheet1[[#This Row],[coverage_amount]]/Sheet1[[#This Row],[annual_premium]]</f>
        <v>9.1107943055996223</v>
      </c>
    </row>
    <row r="2479" spans="1:21" x14ac:dyDescent="0.3">
      <c r="A2479" s="2" t="s">
        <v>4317</v>
      </c>
      <c r="B2479" s="2" t="s">
        <v>4318</v>
      </c>
      <c r="C2479" s="2" t="s">
        <v>16</v>
      </c>
      <c r="D2479" s="51">
        <v>285927.17</v>
      </c>
      <c r="E2479" s="51">
        <v>19490.849999999999</v>
      </c>
      <c r="F2479" s="1">
        <v>45297</v>
      </c>
      <c r="G2479" s="1">
        <v>45818</v>
      </c>
      <c r="H2479" s="2" t="s">
        <v>680</v>
      </c>
      <c r="I2479" s="2" t="s">
        <v>13</v>
      </c>
      <c r="J2479">
        <f>Sheet1[[#This Row],[policy_end_date]]-Sheet1[[#This Row],[policy_start_date]]</f>
        <v>521</v>
      </c>
      <c r="K2479" s="5">
        <f>(Sheet1[[#This Row],[policy_end_date]]-Sheet1[[#This Row],[policy_start_date]])/365</f>
        <v>1.4273972602739726</v>
      </c>
      <c r="L2479" s="2" t="str">
        <f>IF(Sheet1[[#This Row],[coverage_amount]]&lt;300000,"Low",IF(Sheet1[[#This Row],[coverage_amount]]&lt;700000,"Medium","High"))</f>
        <v>Low</v>
      </c>
      <c r="M2479" s="2" t="str">
        <f>IF(Sheet1[[#This Row],[annual_premium]]&lt;15000,"Low",IF(Sheet1[[#This Row],[annual_premium]]&lt;35000,"Medium","High"))</f>
        <v>Medium</v>
      </c>
      <c r="N2479" s="2">
        <f>YEAR(Sheet1[[#This Row],[policy_start_date]])</f>
        <v>2024</v>
      </c>
      <c r="O2479" s="2" t="str">
        <f>TEXT(Sheet1[[#This Row],[policy_start_date]],"mmm")</f>
        <v>Jan</v>
      </c>
      <c r="P2479" s="2" t="str">
        <f>"Q"&amp;ROUNDUP(MONTH(Sheet1[[#This Row],[policy_start_date]])/3,0)</f>
        <v>Q1</v>
      </c>
      <c r="Q2479" s="2">
        <f ca="1">DATEDIF(Sheet1[[#This Row],[policy_start_date]],TODAY(),"D")</f>
        <v>935</v>
      </c>
      <c r="R2479" s="2">
        <f>YEAR(Sheet1[[#This Row],[policy_end_date]])</f>
        <v>2025</v>
      </c>
      <c r="S2479" s="2" t="str">
        <f>TEXT(Sheet1[[#This Row],[policy_end_date]],"mmm")</f>
        <v>Jun</v>
      </c>
      <c r="T2479" s="2" t="str">
        <f>IF(Sheet1[[#This Row],[status]]="Active","Active","Inactive")</f>
        <v>Active</v>
      </c>
      <c r="U2479" s="6">
        <f>Sheet1[[#This Row],[coverage_amount]]/Sheet1[[#This Row],[annual_premium]]</f>
        <v>14.669815323600561</v>
      </c>
    </row>
    <row r="2480" spans="1:21" x14ac:dyDescent="0.3">
      <c r="A2480" s="2" t="s">
        <v>4319</v>
      </c>
      <c r="B2480" s="2" t="s">
        <v>4320</v>
      </c>
      <c r="C2480" s="2" t="s">
        <v>35</v>
      </c>
      <c r="D2480" s="51">
        <v>710245.87</v>
      </c>
      <c r="E2480" s="51">
        <v>7379.31</v>
      </c>
      <c r="F2480" s="1">
        <v>44953</v>
      </c>
      <c r="G2480" s="1">
        <v>45468</v>
      </c>
      <c r="H2480" s="2" t="s">
        <v>519</v>
      </c>
      <c r="I2480" s="2" t="s">
        <v>29</v>
      </c>
      <c r="J2480">
        <f>Sheet1[[#This Row],[policy_end_date]]-Sheet1[[#This Row],[policy_start_date]]</f>
        <v>515</v>
      </c>
      <c r="K2480" s="5">
        <f>(Sheet1[[#This Row],[policy_end_date]]-Sheet1[[#This Row],[policy_start_date]])/365</f>
        <v>1.4109589041095891</v>
      </c>
      <c r="L2480" s="2" t="str">
        <f>IF(Sheet1[[#This Row],[coverage_amount]]&lt;300000,"Low",IF(Sheet1[[#This Row],[coverage_amount]]&lt;700000,"Medium","High"))</f>
        <v>High</v>
      </c>
      <c r="M2480" s="2" t="str">
        <f>IF(Sheet1[[#This Row],[annual_premium]]&lt;15000,"Low",IF(Sheet1[[#This Row],[annual_premium]]&lt;35000,"Medium","High"))</f>
        <v>Low</v>
      </c>
      <c r="N2480" s="2">
        <f>YEAR(Sheet1[[#This Row],[policy_start_date]])</f>
        <v>2023</v>
      </c>
      <c r="O2480" s="2" t="str">
        <f>TEXT(Sheet1[[#This Row],[policy_start_date]],"mmm")</f>
        <v>Jan</v>
      </c>
      <c r="P2480" s="2" t="str">
        <f>"Q"&amp;ROUNDUP(MONTH(Sheet1[[#This Row],[policy_start_date]])/3,0)</f>
        <v>Q1</v>
      </c>
      <c r="Q2480" s="2">
        <f ca="1">DATEDIF(Sheet1[[#This Row],[policy_start_date]],TODAY(),"D")</f>
        <v>1279</v>
      </c>
      <c r="R2480" s="2">
        <f>YEAR(Sheet1[[#This Row],[policy_end_date]])</f>
        <v>2024</v>
      </c>
      <c r="S2480" s="2" t="str">
        <f>TEXT(Sheet1[[#This Row],[policy_end_date]],"mmm")</f>
        <v>Jun</v>
      </c>
      <c r="T2480" s="2" t="str">
        <f>IF(Sheet1[[#This Row],[status]]="Active","Active","Inactive")</f>
        <v>Inactive</v>
      </c>
      <c r="U2480" s="6">
        <f>Sheet1[[#This Row],[coverage_amount]]/Sheet1[[#This Row],[annual_premium]]</f>
        <v>96.248276600386745</v>
      </c>
    </row>
    <row r="2481" spans="1:21" x14ac:dyDescent="0.3">
      <c r="A2481" s="2" t="s">
        <v>4321</v>
      </c>
      <c r="B2481" s="2" t="s">
        <v>3498</v>
      </c>
      <c r="C2481" s="2" t="s">
        <v>11</v>
      </c>
      <c r="D2481" s="51">
        <v>156349.14000000001</v>
      </c>
      <c r="E2481" s="51">
        <v>15702.34</v>
      </c>
      <c r="F2481" s="1">
        <v>44724</v>
      </c>
      <c r="G2481" s="1">
        <v>45235</v>
      </c>
      <c r="H2481" s="2" t="s">
        <v>131</v>
      </c>
      <c r="I2481" s="2" t="s">
        <v>13</v>
      </c>
      <c r="J2481">
        <f>Sheet1[[#This Row],[policy_end_date]]-Sheet1[[#This Row],[policy_start_date]]</f>
        <v>511</v>
      </c>
      <c r="K2481" s="5">
        <f>(Sheet1[[#This Row],[policy_end_date]]-Sheet1[[#This Row],[policy_start_date]])/365</f>
        <v>1.4</v>
      </c>
      <c r="L2481" s="2" t="str">
        <f>IF(Sheet1[[#This Row],[coverage_amount]]&lt;300000,"Low",IF(Sheet1[[#This Row],[coverage_amount]]&lt;700000,"Medium","High"))</f>
        <v>Low</v>
      </c>
      <c r="M2481" s="2" t="str">
        <f>IF(Sheet1[[#This Row],[annual_premium]]&lt;15000,"Low",IF(Sheet1[[#This Row],[annual_premium]]&lt;35000,"Medium","High"))</f>
        <v>Medium</v>
      </c>
      <c r="N2481" s="2">
        <f>YEAR(Sheet1[[#This Row],[policy_start_date]])</f>
        <v>2022</v>
      </c>
      <c r="O2481" s="2" t="str">
        <f>TEXT(Sheet1[[#This Row],[policy_start_date]],"mmm")</f>
        <v>Jun</v>
      </c>
      <c r="P2481" s="2" t="str">
        <f>"Q"&amp;ROUNDUP(MONTH(Sheet1[[#This Row],[policy_start_date]])/3,0)</f>
        <v>Q2</v>
      </c>
      <c r="Q2481" s="2">
        <f ca="1">DATEDIF(Sheet1[[#This Row],[policy_start_date]],TODAY(),"D")</f>
        <v>1508</v>
      </c>
      <c r="R2481" s="2">
        <f>YEAR(Sheet1[[#This Row],[policy_end_date]])</f>
        <v>2023</v>
      </c>
      <c r="S2481" s="2" t="str">
        <f>TEXT(Sheet1[[#This Row],[policy_end_date]],"mmm")</f>
        <v>Nov</v>
      </c>
      <c r="T2481" s="2" t="str">
        <f>IF(Sheet1[[#This Row],[status]]="Active","Active","Inactive")</f>
        <v>Active</v>
      </c>
      <c r="U2481" s="6">
        <f>Sheet1[[#This Row],[coverage_amount]]/Sheet1[[#This Row],[annual_premium]]</f>
        <v>9.9570599031736684</v>
      </c>
    </row>
    <row r="2482" spans="1:21" x14ac:dyDescent="0.3">
      <c r="A2482" s="2" t="s">
        <v>4322</v>
      </c>
      <c r="B2482" s="2" t="s">
        <v>4154</v>
      </c>
      <c r="C2482" s="2" t="s">
        <v>39</v>
      </c>
      <c r="D2482" s="51">
        <v>212738.03</v>
      </c>
      <c r="E2482" s="51">
        <v>28265.279999999999</v>
      </c>
      <c r="F2482" s="1">
        <v>45265</v>
      </c>
      <c r="G2482" s="1">
        <v>45587</v>
      </c>
      <c r="H2482" s="2" t="s">
        <v>432</v>
      </c>
      <c r="I2482" s="2" t="s">
        <v>18</v>
      </c>
      <c r="J2482">
        <f>Sheet1[[#This Row],[policy_end_date]]-Sheet1[[#This Row],[policy_start_date]]</f>
        <v>322</v>
      </c>
      <c r="K2482" s="5">
        <f>(Sheet1[[#This Row],[policy_end_date]]-Sheet1[[#This Row],[policy_start_date]])/365</f>
        <v>0.88219178082191785</v>
      </c>
      <c r="L2482" s="2" t="str">
        <f>IF(Sheet1[[#This Row],[coverage_amount]]&lt;300000,"Low",IF(Sheet1[[#This Row],[coverage_amount]]&lt;700000,"Medium","High"))</f>
        <v>Low</v>
      </c>
      <c r="M2482" s="2" t="str">
        <f>IF(Sheet1[[#This Row],[annual_premium]]&lt;15000,"Low",IF(Sheet1[[#This Row],[annual_premium]]&lt;35000,"Medium","High"))</f>
        <v>Medium</v>
      </c>
      <c r="N2482" s="2">
        <f>YEAR(Sheet1[[#This Row],[policy_start_date]])</f>
        <v>2023</v>
      </c>
      <c r="O2482" s="2" t="str">
        <f>TEXT(Sheet1[[#This Row],[policy_start_date]],"mmm")</f>
        <v>Dec</v>
      </c>
      <c r="P2482" s="2" t="str">
        <f>"Q"&amp;ROUNDUP(MONTH(Sheet1[[#This Row],[policy_start_date]])/3,0)</f>
        <v>Q4</v>
      </c>
      <c r="Q2482" s="2">
        <f ca="1">DATEDIF(Sheet1[[#This Row],[policy_start_date]],TODAY(),"D")</f>
        <v>967</v>
      </c>
      <c r="R2482" s="2">
        <f>YEAR(Sheet1[[#This Row],[policy_end_date]])</f>
        <v>2024</v>
      </c>
      <c r="S2482" s="2" t="str">
        <f>TEXT(Sheet1[[#This Row],[policy_end_date]],"mmm")</f>
        <v>Oct</v>
      </c>
      <c r="T2482" s="2" t="str">
        <f>IF(Sheet1[[#This Row],[status]]="Active","Active","Inactive")</f>
        <v>Inactive</v>
      </c>
      <c r="U2482" s="6">
        <f>Sheet1[[#This Row],[coverage_amount]]/Sheet1[[#This Row],[annual_premium]]</f>
        <v>7.5264787753738869</v>
      </c>
    </row>
    <row r="2483" spans="1:21" x14ac:dyDescent="0.3">
      <c r="A2483" s="2" t="s">
        <v>4323</v>
      </c>
      <c r="B2483" s="2" t="s">
        <v>4094</v>
      </c>
      <c r="C2483" s="2" t="s">
        <v>35</v>
      </c>
      <c r="D2483" s="51">
        <v>862559.25</v>
      </c>
      <c r="E2483" s="51">
        <v>26452.75</v>
      </c>
      <c r="F2483" s="1">
        <v>44593</v>
      </c>
      <c r="G2483" s="1">
        <v>44730</v>
      </c>
      <c r="H2483" s="2" t="s">
        <v>1223</v>
      </c>
      <c r="I2483" s="2" t="s">
        <v>18</v>
      </c>
      <c r="J2483">
        <f>Sheet1[[#This Row],[policy_end_date]]-Sheet1[[#This Row],[policy_start_date]]</f>
        <v>137</v>
      </c>
      <c r="K2483" s="5">
        <f>(Sheet1[[#This Row],[policy_end_date]]-Sheet1[[#This Row],[policy_start_date]])/365</f>
        <v>0.37534246575342467</v>
      </c>
      <c r="L2483" s="2" t="str">
        <f>IF(Sheet1[[#This Row],[coverage_amount]]&lt;300000,"Low",IF(Sheet1[[#This Row],[coverage_amount]]&lt;700000,"Medium","High"))</f>
        <v>High</v>
      </c>
      <c r="M2483" s="2" t="str">
        <f>IF(Sheet1[[#This Row],[annual_premium]]&lt;15000,"Low",IF(Sheet1[[#This Row],[annual_premium]]&lt;35000,"Medium","High"))</f>
        <v>Medium</v>
      </c>
      <c r="N2483" s="2">
        <f>YEAR(Sheet1[[#This Row],[policy_start_date]])</f>
        <v>2022</v>
      </c>
      <c r="O2483" s="2" t="str">
        <f>TEXT(Sheet1[[#This Row],[policy_start_date]],"mmm")</f>
        <v>Feb</v>
      </c>
      <c r="P2483" s="2" t="str">
        <f>"Q"&amp;ROUNDUP(MONTH(Sheet1[[#This Row],[policy_start_date]])/3,0)</f>
        <v>Q1</v>
      </c>
      <c r="Q2483" s="2">
        <f ca="1">DATEDIF(Sheet1[[#This Row],[policy_start_date]],TODAY(),"D")</f>
        <v>1639</v>
      </c>
      <c r="R2483" s="2">
        <f>YEAR(Sheet1[[#This Row],[policy_end_date]])</f>
        <v>2022</v>
      </c>
      <c r="S2483" s="2" t="str">
        <f>TEXT(Sheet1[[#This Row],[policy_end_date]],"mmm")</f>
        <v>Jun</v>
      </c>
      <c r="T2483" s="2" t="str">
        <f>IF(Sheet1[[#This Row],[status]]="Active","Active","Inactive")</f>
        <v>Inactive</v>
      </c>
      <c r="U2483" s="6">
        <f>Sheet1[[#This Row],[coverage_amount]]/Sheet1[[#This Row],[annual_premium]]</f>
        <v>32.607545529292793</v>
      </c>
    </row>
    <row r="2484" spans="1:21" x14ac:dyDescent="0.3">
      <c r="A2484" s="2" t="s">
        <v>4324</v>
      </c>
      <c r="B2484" s="2" t="s">
        <v>2694</v>
      </c>
      <c r="C2484" s="2" t="s">
        <v>39</v>
      </c>
      <c r="D2484" s="51">
        <v>796198.25</v>
      </c>
      <c r="E2484" s="51">
        <v>18168.32</v>
      </c>
      <c r="F2484" s="1">
        <v>44590</v>
      </c>
      <c r="G2484" s="1">
        <v>45156</v>
      </c>
      <c r="H2484" s="2" t="s">
        <v>858</v>
      </c>
      <c r="I2484" s="2" t="s">
        <v>18</v>
      </c>
      <c r="J2484">
        <f>Sheet1[[#This Row],[policy_end_date]]-Sheet1[[#This Row],[policy_start_date]]</f>
        <v>566</v>
      </c>
      <c r="K2484" s="5">
        <f>(Sheet1[[#This Row],[policy_end_date]]-Sheet1[[#This Row],[policy_start_date]])/365</f>
        <v>1.5506849315068494</v>
      </c>
      <c r="L2484" s="2" t="str">
        <f>IF(Sheet1[[#This Row],[coverage_amount]]&lt;300000,"Low",IF(Sheet1[[#This Row],[coverage_amount]]&lt;700000,"Medium","High"))</f>
        <v>High</v>
      </c>
      <c r="M2484" s="2" t="str">
        <f>IF(Sheet1[[#This Row],[annual_premium]]&lt;15000,"Low",IF(Sheet1[[#This Row],[annual_premium]]&lt;35000,"Medium","High"))</f>
        <v>Medium</v>
      </c>
      <c r="N2484" s="2">
        <f>YEAR(Sheet1[[#This Row],[policy_start_date]])</f>
        <v>2022</v>
      </c>
      <c r="O2484" s="2" t="str">
        <f>TEXT(Sheet1[[#This Row],[policy_start_date]],"mmm")</f>
        <v>Jan</v>
      </c>
      <c r="P2484" s="2" t="str">
        <f>"Q"&amp;ROUNDUP(MONTH(Sheet1[[#This Row],[policy_start_date]])/3,0)</f>
        <v>Q1</v>
      </c>
      <c r="Q2484" s="2">
        <f ca="1">DATEDIF(Sheet1[[#This Row],[policy_start_date]],TODAY(),"D")</f>
        <v>1642</v>
      </c>
      <c r="R2484" s="2">
        <f>YEAR(Sheet1[[#This Row],[policy_end_date]])</f>
        <v>2023</v>
      </c>
      <c r="S2484" s="2" t="str">
        <f>TEXT(Sheet1[[#This Row],[policy_end_date]],"mmm")</f>
        <v>Aug</v>
      </c>
      <c r="T2484" s="2" t="str">
        <f>IF(Sheet1[[#This Row],[status]]="Active","Active","Inactive")</f>
        <v>Inactive</v>
      </c>
      <c r="U2484" s="6">
        <f>Sheet1[[#This Row],[coverage_amount]]/Sheet1[[#This Row],[annual_premium]]</f>
        <v>43.823438270572076</v>
      </c>
    </row>
    <row r="2485" spans="1:21" x14ac:dyDescent="0.3">
      <c r="A2485" s="2" t="s">
        <v>4325</v>
      </c>
      <c r="B2485" s="2" t="s">
        <v>4326</v>
      </c>
      <c r="C2485" s="2" t="s">
        <v>16</v>
      </c>
      <c r="D2485" s="51">
        <v>873667.85</v>
      </c>
      <c r="E2485" s="51">
        <v>43871.71</v>
      </c>
      <c r="F2485" s="1">
        <v>44090</v>
      </c>
      <c r="G2485" s="1">
        <v>45162</v>
      </c>
      <c r="H2485" s="2" t="s">
        <v>416</v>
      </c>
      <c r="I2485" s="2" t="s">
        <v>18</v>
      </c>
      <c r="J2485">
        <f>Sheet1[[#This Row],[policy_end_date]]-Sheet1[[#This Row],[policy_start_date]]</f>
        <v>1072</v>
      </c>
      <c r="K2485" s="5">
        <f>(Sheet1[[#This Row],[policy_end_date]]-Sheet1[[#This Row],[policy_start_date]])/365</f>
        <v>2.9369863013698629</v>
      </c>
      <c r="L2485" s="2" t="str">
        <f>IF(Sheet1[[#This Row],[coverage_amount]]&lt;300000,"Low",IF(Sheet1[[#This Row],[coverage_amount]]&lt;700000,"Medium","High"))</f>
        <v>High</v>
      </c>
      <c r="M2485" s="2" t="str">
        <f>IF(Sheet1[[#This Row],[annual_premium]]&lt;15000,"Low",IF(Sheet1[[#This Row],[annual_premium]]&lt;35000,"Medium","High"))</f>
        <v>High</v>
      </c>
      <c r="N2485" s="2">
        <f>YEAR(Sheet1[[#This Row],[policy_start_date]])</f>
        <v>2020</v>
      </c>
      <c r="O2485" s="2" t="str">
        <f>TEXT(Sheet1[[#This Row],[policy_start_date]],"mmm")</f>
        <v>Sep</v>
      </c>
      <c r="P2485" s="2" t="str">
        <f>"Q"&amp;ROUNDUP(MONTH(Sheet1[[#This Row],[policy_start_date]])/3,0)</f>
        <v>Q3</v>
      </c>
      <c r="Q2485" s="2">
        <f ca="1">DATEDIF(Sheet1[[#This Row],[policy_start_date]],TODAY(),"D")</f>
        <v>2142</v>
      </c>
      <c r="R2485" s="2">
        <f>YEAR(Sheet1[[#This Row],[policy_end_date]])</f>
        <v>2023</v>
      </c>
      <c r="S2485" s="2" t="str">
        <f>TEXT(Sheet1[[#This Row],[policy_end_date]],"mmm")</f>
        <v>Aug</v>
      </c>
      <c r="T2485" s="2" t="str">
        <f>IF(Sheet1[[#This Row],[status]]="Active","Active","Inactive")</f>
        <v>Inactive</v>
      </c>
      <c r="U2485" s="6">
        <f>Sheet1[[#This Row],[coverage_amount]]/Sheet1[[#This Row],[annual_premium]]</f>
        <v>19.91415082749225</v>
      </c>
    </row>
    <row r="2486" spans="1:21" x14ac:dyDescent="0.3">
      <c r="A2486" s="2" t="s">
        <v>4327</v>
      </c>
      <c r="B2486" s="2" t="s">
        <v>1901</v>
      </c>
      <c r="C2486" s="2" t="s">
        <v>16</v>
      </c>
      <c r="D2486" s="51">
        <v>364744.38</v>
      </c>
      <c r="E2486" s="51">
        <v>8013.56</v>
      </c>
      <c r="F2486" s="1">
        <v>44758</v>
      </c>
      <c r="G2486" s="1">
        <v>45575</v>
      </c>
      <c r="H2486" s="2" t="s">
        <v>490</v>
      </c>
      <c r="I2486" s="2" t="s">
        <v>13</v>
      </c>
      <c r="J2486">
        <f>Sheet1[[#This Row],[policy_end_date]]-Sheet1[[#This Row],[policy_start_date]]</f>
        <v>817</v>
      </c>
      <c r="K2486" s="5">
        <f>(Sheet1[[#This Row],[policy_end_date]]-Sheet1[[#This Row],[policy_start_date]])/365</f>
        <v>2.2383561643835614</v>
      </c>
      <c r="L2486" s="2" t="str">
        <f>IF(Sheet1[[#This Row],[coverage_amount]]&lt;300000,"Low",IF(Sheet1[[#This Row],[coverage_amount]]&lt;700000,"Medium","High"))</f>
        <v>Medium</v>
      </c>
      <c r="M2486" s="2" t="str">
        <f>IF(Sheet1[[#This Row],[annual_premium]]&lt;15000,"Low",IF(Sheet1[[#This Row],[annual_premium]]&lt;35000,"Medium","High"))</f>
        <v>Low</v>
      </c>
      <c r="N2486" s="2">
        <f>YEAR(Sheet1[[#This Row],[policy_start_date]])</f>
        <v>2022</v>
      </c>
      <c r="O2486" s="2" t="str">
        <f>TEXT(Sheet1[[#This Row],[policy_start_date]],"mmm")</f>
        <v>Jul</v>
      </c>
      <c r="P2486" s="2" t="str">
        <f>"Q"&amp;ROUNDUP(MONTH(Sheet1[[#This Row],[policy_start_date]])/3,0)</f>
        <v>Q3</v>
      </c>
      <c r="Q2486" s="2">
        <f ca="1">DATEDIF(Sheet1[[#This Row],[policy_start_date]],TODAY(),"D")</f>
        <v>1474</v>
      </c>
      <c r="R2486" s="2">
        <f>YEAR(Sheet1[[#This Row],[policy_end_date]])</f>
        <v>2024</v>
      </c>
      <c r="S2486" s="2" t="str">
        <f>TEXT(Sheet1[[#This Row],[policy_end_date]],"mmm")</f>
        <v>Oct</v>
      </c>
      <c r="T2486" s="2" t="str">
        <f>IF(Sheet1[[#This Row],[status]]="Active","Active","Inactive")</f>
        <v>Active</v>
      </c>
      <c r="U2486" s="6">
        <f>Sheet1[[#This Row],[coverage_amount]]/Sheet1[[#This Row],[annual_premium]]</f>
        <v>45.515898052800502</v>
      </c>
    </row>
    <row r="2487" spans="1:21" x14ac:dyDescent="0.3">
      <c r="A2487" s="2" t="s">
        <v>4328</v>
      </c>
      <c r="B2487" s="2" t="s">
        <v>1370</v>
      </c>
      <c r="C2487" s="2" t="s">
        <v>16</v>
      </c>
      <c r="D2487" s="51">
        <v>113081.84</v>
      </c>
      <c r="E2487" s="51">
        <v>29433.24</v>
      </c>
      <c r="F2487" s="1">
        <v>45451</v>
      </c>
      <c r="G2487" s="1">
        <v>45770</v>
      </c>
      <c r="H2487" s="2" t="s">
        <v>28</v>
      </c>
      <c r="I2487" s="2" t="s">
        <v>29</v>
      </c>
      <c r="J2487">
        <f>Sheet1[[#This Row],[policy_end_date]]-Sheet1[[#This Row],[policy_start_date]]</f>
        <v>319</v>
      </c>
      <c r="K2487" s="5">
        <f>(Sheet1[[#This Row],[policy_end_date]]-Sheet1[[#This Row],[policy_start_date]])/365</f>
        <v>0.87397260273972599</v>
      </c>
      <c r="L2487" s="2" t="str">
        <f>IF(Sheet1[[#This Row],[coverage_amount]]&lt;300000,"Low",IF(Sheet1[[#This Row],[coverage_amount]]&lt;700000,"Medium","High"))</f>
        <v>Low</v>
      </c>
      <c r="M2487" s="2" t="str">
        <f>IF(Sheet1[[#This Row],[annual_premium]]&lt;15000,"Low",IF(Sheet1[[#This Row],[annual_premium]]&lt;35000,"Medium","High"))</f>
        <v>Medium</v>
      </c>
      <c r="N2487" s="2">
        <f>YEAR(Sheet1[[#This Row],[policy_start_date]])</f>
        <v>2024</v>
      </c>
      <c r="O2487" s="2" t="str">
        <f>TEXT(Sheet1[[#This Row],[policy_start_date]],"mmm")</f>
        <v>Jun</v>
      </c>
      <c r="P2487" s="2" t="str">
        <f>"Q"&amp;ROUNDUP(MONTH(Sheet1[[#This Row],[policy_start_date]])/3,0)</f>
        <v>Q2</v>
      </c>
      <c r="Q2487" s="2">
        <f ca="1">DATEDIF(Sheet1[[#This Row],[policy_start_date]],TODAY(),"D")</f>
        <v>781</v>
      </c>
      <c r="R2487" s="2">
        <f>YEAR(Sheet1[[#This Row],[policy_end_date]])</f>
        <v>2025</v>
      </c>
      <c r="S2487" s="2" t="str">
        <f>TEXT(Sheet1[[#This Row],[policy_end_date]],"mmm")</f>
        <v>Apr</v>
      </c>
      <c r="T2487" s="2" t="str">
        <f>IF(Sheet1[[#This Row],[status]]="Active","Active","Inactive")</f>
        <v>Inactive</v>
      </c>
      <c r="U2487" s="6">
        <f>Sheet1[[#This Row],[coverage_amount]]/Sheet1[[#This Row],[annual_premium]]</f>
        <v>3.8419773018532783</v>
      </c>
    </row>
    <row r="2488" spans="1:21" x14ac:dyDescent="0.3">
      <c r="A2488" s="2" t="s">
        <v>4329</v>
      </c>
      <c r="B2488" s="2" t="s">
        <v>4103</v>
      </c>
      <c r="C2488" s="2" t="s">
        <v>39</v>
      </c>
      <c r="D2488" s="51">
        <v>960977.37</v>
      </c>
      <c r="E2488" s="51">
        <v>33041.269999999997</v>
      </c>
      <c r="F2488" s="1">
        <v>44544</v>
      </c>
      <c r="G2488" s="1">
        <v>45023</v>
      </c>
      <c r="H2488" s="2" t="s">
        <v>643</v>
      </c>
      <c r="I2488" s="2" t="s">
        <v>29</v>
      </c>
      <c r="J2488">
        <f>Sheet1[[#This Row],[policy_end_date]]-Sheet1[[#This Row],[policy_start_date]]</f>
        <v>479</v>
      </c>
      <c r="K2488" s="5">
        <f>(Sheet1[[#This Row],[policy_end_date]]-Sheet1[[#This Row],[policy_start_date]])/365</f>
        <v>1.3123287671232877</v>
      </c>
      <c r="L2488" s="2" t="str">
        <f>IF(Sheet1[[#This Row],[coverage_amount]]&lt;300000,"Low",IF(Sheet1[[#This Row],[coverage_amount]]&lt;700000,"Medium","High"))</f>
        <v>High</v>
      </c>
      <c r="M2488" s="2" t="str">
        <f>IF(Sheet1[[#This Row],[annual_premium]]&lt;15000,"Low",IF(Sheet1[[#This Row],[annual_premium]]&lt;35000,"Medium","High"))</f>
        <v>Medium</v>
      </c>
      <c r="N2488" s="2">
        <f>YEAR(Sheet1[[#This Row],[policy_start_date]])</f>
        <v>2021</v>
      </c>
      <c r="O2488" s="2" t="str">
        <f>TEXT(Sheet1[[#This Row],[policy_start_date]],"mmm")</f>
        <v>Dec</v>
      </c>
      <c r="P2488" s="2" t="str">
        <f>"Q"&amp;ROUNDUP(MONTH(Sheet1[[#This Row],[policy_start_date]])/3,0)</f>
        <v>Q4</v>
      </c>
      <c r="Q2488" s="2">
        <f ca="1">DATEDIF(Sheet1[[#This Row],[policy_start_date]],TODAY(),"D")</f>
        <v>1688</v>
      </c>
      <c r="R2488" s="2">
        <f>YEAR(Sheet1[[#This Row],[policy_end_date]])</f>
        <v>2023</v>
      </c>
      <c r="S2488" s="2" t="str">
        <f>TEXT(Sheet1[[#This Row],[policy_end_date]],"mmm")</f>
        <v>Apr</v>
      </c>
      <c r="T2488" s="2" t="str">
        <f>IF(Sheet1[[#This Row],[status]]="Active","Active","Inactive")</f>
        <v>Inactive</v>
      </c>
      <c r="U2488" s="6">
        <f>Sheet1[[#This Row],[coverage_amount]]/Sheet1[[#This Row],[annual_premium]]</f>
        <v>29.084153544945462</v>
      </c>
    </row>
    <row r="2489" spans="1:21" x14ac:dyDescent="0.3">
      <c r="A2489" s="2" t="s">
        <v>4330</v>
      </c>
      <c r="B2489" s="2" t="s">
        <v>4331</v>
      </c>
      <c r="C2489" s="2" t="s">
        <v>27</v>
      </c>
      <c r="D2489" s="51">
        <v>731579.36</v>
      </c>
      <c r="E2489" s="51">
        <v>48237.43</v>
      </c>
      <c r="F2489" s="1">
        <v>45242</v>
      </c>
      <c r="G2489" s="1">
        <v>45294</v>
      </c>
      <c r="H2489" s="2" t="s">
        <v>176</v>
      </c>
      <c r="I2489" s="2" t="s">
        <v>29</v>
      </c>
      <c r="J2489">
        <f>Sheet1[[#This Row],[policy_end_date]]-Sheet1[[#This Row],[policy_start_date]]</f>
        <v>52</v>
      </c>
      <c r="K2489" s="5">
        <f>(Sheet1[[#This Row],[policy_end_date]]-Sheet1[[#This Row],[policy_start_date]])/365</f>
        <v>0.14246575342465753</v>
      </c>
      <c r="L2489" s="2" t="str">
        <f>IF(Sheet1[[#This Row],[coverage_amount]]&lt;300000,"Low",IF(Sheet1[[#This Row],[coverage_amount]]&lt;700000,"Medium","High"))</f>
        <v>High</v>
      </c>
      <c r="M2489" s="2" t="str">
        <f>IF(Sheet1[[#This Row],[annual_premium]]&lt;15000,"Low",IF(Sheet1[[#This Row],[annual_premium]]&lt;35000,"Medium","High"))</f>
        <v>High</v>
      </c>
      <c r="N2489" s="2">
        <f>YEAR(Sheet1[[#This Row],[policy_start_date]])</f>
        <v>2023</v>
      </c>
      <c r="O2489" s="2" t="str">
        <f>TEXT(Sheet1[[#This Row],[policy_start_date]],"mmm")</f>
        <v>Nov</v>
      </c>
      <c r="P2489" s="2" t="str">
        <f>"Q"&amp;ROUNDUP(MONTH(Sheet1[[#This Row],[policy_start_date]])/3,0)</f>
        <v>Q4</v>
      </c>
      <c r="Q2489" s="2">
        <f ca="1">DATEDIF(Sheet1[[#This Row],[policy_start_date]],TODAY(),"D")</f>
        <v>990</v>
      </c>
      <c r="R2489" s="2">
        <f>YEAR(Sheet1[[#This Row],[policy_end_date]])</f>
        <v>2024</v>
      </c>
      <c r="S2489" s="2" t="str">
        <f>TEXT(Sheet1[[#This Row],[policy_end_date]],"mmm")</f>
        <v>Jan</v>
      </c>
      <c r="T2489" s="2" t="str">
        <f>IF(Sheet1[[#This Row],[status]]="Active","Active","Inactive")</f>
        <v>Inactive</v>
      </c>
      <c r="U2489" s="6">
        <f>Sheet1[[#This Row],[coverage_amount]]/Sheet1[[#This Row],[annual_premium]]</f>
        <v>15.166217603218081</v>
      </c>
    </row>
    <row r="2490" spans="1:21" x14ac:dyDescent="0.3">
      <c r="A2490" s="2" t="s">
        <v>4332</v>
      </c>
      <c r="B2490" s="2" t="s">
        <v>4333</v>
      </c>
      <c r="C2490" s="2" t="s">
        <v>35</v>
      </c>
      <c r="D2490" s="51">
        <v>398568.72</v>
      </c>
      <c r="E2490" s="51">
        <v>43027.16</v>
      </c>
      <c r="F2490" s="1">
        <v>44589</v>
      </c>
      <c r="G2490" s="1">
        <v>45569</v>
      </c>
      <c r="H2490" s="2" t="s">
        <v>1363</v>
      </c>
      <c r="I2490" s="2" t="s">
        <v>29</v>
      </c>
      <c r="J2490">
        <f>Sheet1[[#This Row],[policy_end_date]]-Sheet1[[#This Row],[policy_start_date]]</f>
        <v>980</v>
      </c>
      <c r="K2490" s="5">
        <f>(Sheet1[[#This Row],[policy_end_date]]-Sheet1[[#This Row],[policy_start_date]])/365</f>
        <v>2.6849315068493151</v>
      </c>
      <c r="L2490" s="2" t="str">
        <f>IF(Sheet1[[#This Row],[coverage_amount]]&lt;300000,"Low",IF(Sheet1[[#This Row],[coverage_amount]]&lt;700000,"Medium","High"))</f>
        <v>Medium</v>
      </c>
      <c r="M2490" s="2" t="str">
        <f>IF(Sheet1[[#This Row],[annual_premium]]&lt;15000,"Low",IF(Sheet1[[#This Row],[annual_premium]]&lt;35000,"Medium","High"))</f>
        <v>High</v>
      </c>
      <c r="N2490" s="2">
        <f>YEAR(Sheet1[[#This Row],[policy_start_date]])</f>
        <v>2022</v>
      </c>
      <c r="O2490" s="2" t="str">
        <f>TEXT(Sheet1[[#This Row],[policy_start_date]],"mmm")</f>
        <v>Jan</v>
      </c>
      <c r="P2490" s="2" t="str">
        <f>"Q"&amp;ROUNDUP(MONTH(Sheet1[[#This Row],[policy_start_date]])/3,0)</f>
        <v>Q1</v>
      </c>
      <c r="Q2490" s="2">
        <f ca="1">DATEDIF(Sheet1[[#This Row],[policy_start_date]],TODAY(),"D")</f>
        <v>1643</v>
      </c>
      <c r="R2490" s="2">
        <f>YEAR(Sheet1[[#This Row],[policy_end_date]])</f>
        <v>2024</v>
      </c>
      <c r="S2490" s="2" t="str">
        <f>TEXT(Sheet1[[#This Row],[policy_end_date]],"mmm")</f>
        <v>Oct</v>
      </c>
      <c r="T2490" s="2" t="str">
        <f>IF(Sheet1[[#This Row],[status]]="Active","Active","Inactive")</f>
        <v>Inactive</v>
      </c>
      <c r="U2490" s="6">
        <f>Sheet1[[#This Row],[coverage_amount]]/Sheet1[[#This Row],[annual_premium]]</f>
        <v>9.26318911124973</v>
      </c>
    </row>
    <row r="2491" spans="1:21" x14ac:dyDescent="0.3">
      <c r="A2491" s="2" t="s">
        <v>4334</v>
      </c>
      <c r="B2491" s="2" t="s">
        <v>4335</v>
      </c>
      <c r="C2491" s="2" t="s">
        <v>39</v>
      </c>
      <c r="D2491" s="51">
        <v>150817.57999999999</v>
      </c>
      <c r="E2491" s="51">
        <v>49610.01</v>
      </c>
      <c r="F2491" s="1">
        <v>44144</v>
      </c>
      <c r="G2491" s="1">
        <v>45156</v>
      </c>
      <c r="H2491" s="2" t="s">
        <v>432</v>
      </c>
      <c r="I2491" s="2" t="s">
        <v>18</v>
      </c>
      <c r="J2491">
        <f>Sheet1[[#This Row],[policy_end_date]]-Sheet1[[#This Row],[policy_start_date]]</f>
        <v>1012</v>
      </c>
      <c r="K2491" s="5">
        <f>(Sheet1[[#This Row],[policy_end_date]]-Sheet1[[#This Row],[policy_start_date]])/365</f>
        <v>2.7726027397260276</v>
      </c>
      <c r="L2491" s="2" t="str">
        <f>IF(Sheet1[[#This Row],[coverage_amount]]&lt;300000,"Low",IF(Sheet1[[#This Row],[coverage_amount]]&lt;700000,"Medium","High"))</f>
        <v>Low</v>
      </c>
      <c r="M2491" s="2" t="str">
        <f>IF(Sheet1[[#This Row],[annual_premium]]&lt;15000,"Low",IF(Sheet1[[#This Row],[annual_premium]]&lt;35000,"Medium","High"))</f>
        <v>High</v>
      </c>
      <c r="N2491" s="2">
        <f>YEAR(Sheet1[[#This Row],[policy_start_date]])</f>
        <v>2020</v>
      </c>
      <c r="O2491" s="2" t="str">
        <f>TEXT(Sheet1[[#This Row],[policy_start_date]],"mmm")</f>
        <v>Nov</v>
      </c>
      <c r="P2491" s="2" t="str">
        <f>"Q"&amp;ROUNDUP(MONTH(Sheet1[[#This Row],[policy_start_date]])/3,0)</f>
        <v>Q4</v>
      </c>
      <c r="Q2491" s="2">
        <f ca="1">DATEDIF(Sheet1[[#This Row],[policy_start_date]],TODAY(),"D")</f>
        <v>2088</v>
      </c>
      <c r="R2491" s="2">
        <f>YEAR(Sheet1[[#This Row],[policy_end_date]])</f>
        <v>2023</v>
      </c>
      <c r="S2491" s="2" t="str">
        <f>TEXT(Sheet1[[#This Row],[policy_end_date]],"mmm")</f>
        <v>Aug</v>
      </c>
      <c r="T2491" s="2" t="str">
        <f>IF(Sheet1[[#This Row],[status]]="Active","Active","Inactive")</f>
        <v>Inactive</v>
      </c>
      <c r="U2491" s="6">
        <f>Sheet1[[#This Row],[coverage_amount]]/Sheet1[[#This Row],[annual_premium]]</f>
        <v>3.0400634871873637</v>
      </c>
    </row>
    <row r="2492" spans="1:21" x14ac:dyDescent="0.3">
      <c r="A2492" s="2" t="s">
        <v>4336</v>
      </c>
      <c r="B2492" s="2" t="s">
        <v>4337</v>
      </c>
      <c r="C2492" s="2" t="s">
        <v>27</v>
      </c>
      <c r="D2492" s="51">
        <v>248440.67</v>
      </c>
      <c r="E2492" s="51">
        <v>44080.36</v>
      </c>
      <c r="F2492" s="1">
        <v>45490</v>
      </c>
      <c r="G2492" s="1">
        <v>45630</v>
      </c>
      <c r="H2492" s="2" t="s">
        <v>338</v>
      </c>
      <c r="I2492" s="2" t="s">
        <v>29</v>
      </c>
      <c r="J2492">
        <f>Sheet1[[#This Row],[policy_end_date]]-Sheet1[[#This Row],[policy_start_date]]</f>
        <v>140</v>
      </c>
      <c r="K2492" s="5">
        <f>(Sheet1[[#This Row],[policy_end_date]]-Sheet1[[#This Row],[policy_start_date]])/365</f>
        <v>0.38356164383561642</v>
      </c>
      <c r="L2492" s="2" t="str">
        <f>IF(Sheet1[[#This Row],[coverage_amount]]&lt;300000,"Low",IF(Sheet1[[#This Row],[coverage_amount]]&lt;700000,"Medium","High"))</f>
        <v>Low</v>
      </c>
      <c r="M2492" s="2" t="str">
        <f>IF(Sheet1[[#This Row],[annual_premium]]&lt;15000,"Low",IF(Sheet1[[#This Row],[annual_premium]]&lt;35000,"Medium","High"))</f>
        <v>High</v>
      </c>
      <c r="N2492" s="2">
        <f>YEAR(Sheet1[[#This Row],[policy_start_date]])</f>
        <v>2024</v>
      </c>
      <c r="O2492" s="2" t="str">
        <f>TEXT(Sheet1[[#This Row],[policy_start_date]],"mmm")</f>
        <v>Jul</v>
      </c>
      <c r="P2492" s="2" t="str">
        <f>"Q"&amp;ROUNDUP(MONTH(Sheet1[[#This Row],[policy_start_date]])/3,0)</f>
        <v>Q3</v>
      </c>
      <c r="Q2492" s="2">
        <f ca="1">DATEDIF(Sheet1[[#This Row],[policy_start_date]],TODAY(),"D")</f>
        <v>742</v>
      </c>
      <c r="R2492" s="2">
        <f>YEAR(Sheet1[[#This Row],[policy_end_date]])</f>
        <v>2024</v>
      </c>
      <c r="S2492" s="2" t="str">
        <f>TEXT(Sheet1[[#This Row],[policy_end_date]],"mmm")</f>
        <v>Dec</v>
      </c>
      <c r="T2492" s="2" t="str">
        <f>IF(Sheet1[[#This Row],[status]]="Active","Active","Inactive")</f>
        <v>Inactive</v>
      </c>
      <c r="U2492" s="6">
        <f>Sheet1[[#This Row],[coverage_amount]]/Sheet1[[#This Row],[annual_premium]]</f>
        <v>5.6360853223521774</v>
      </c>
    </row>
    <row r="2493" spans="1:21" x14ac:dyDescent="0.3">
      <c r="A2493" s="2" t="s">
        <v>4338</v>
      </c>
      <c r="B2493" s="2" t="s">
        <v>460</v>
      </c>
      <c r="C2493" s="2" t="s">
        <v>27</v>
      </c>
      <c r="D2493" s="51">
        <v>142090.21</v>
      </c>
      <c r="E2493" s="51">
        <v>6841.93</v>
      </c>
      <c r="F2493" s="1">
        <v>44977</v>
      </c>
      <c r="G2493" s="1">
        <v>45001</v>
      </c>
      <c r="H2493" s="2" t="s">
        <v>748</v>
      </c>
      <c r="I2493" s="2" t="s">
        <v>18</v>
      </c>
      <c r="J2493">
        <f>Sheet1[[#This Row],[policy_end_date]]-Sheet1[[#This Row],[policy_start_date]]</f>
        <v>24</v>
      </c>
      <c r="K2493" s="5">
        <f>(Sheet1[[#This Row],[policy_end_date]]-Sheet1[[#This Row],[policy_start_date]])/365</f>
        <v>6.575342465753424E-2</v>
      </c>
      <c r="L2493" s="2" t="str">
        <f>IF(Sheet1[[#This Row],[coverage_amount]]&lt;300000,"Low",IF(Sheet1[[#This Row],[coverage_amount]]&lt;700000,"Medium","High"))</f>
        <v>Low</v>
      </c>
      <c r="M2493" s="2" t="str">
        <f>IF(Sheet1[[#This Row],[annual_premium]]&lt;15000,"Low",IF(Sheet1[[#This Row],[annual_premium]]&lt;35000,"Medium","High"))</f>
        <v>Low</v>
      </c>
      <c r="N2493" s="2">
        <f>YEAR(Sheet1[[#This Row],[policy_start_date]])</f>
        <v>2023</v>
      </c>
      <c r="O2493" s="2" t="str">
        <f>TEXT(Sheet1[[#This Row],[policy_start_date]],"mmm")</f>
        <v>Feb</v>
      </c>
      <c r="P2493" s="2" t="str">
        <f>"Q"&amp;ROUNDUP(MONTH(Sheet1[[#This Row],[policy_start_date]])/3,0)</f>
        <v>Q1</v>
      </c>
      <c r="Q2493" s="2">
        <f ca="1">DATEDIF(Sheet1[[#This Row],[policy_start_date]],TODAY(),"D")</f>
        <v>1255</v>
      </c>
      <c r="R2493" s="2">
        <f>YEAR(Sheet1[[#This Row],[policy_end_date]])</f>
        <v>2023</v>
      </c>
      <c r="S2493" s="2" t="str">
        <f>TEXT(Sheet1[[#This Row],[policy_end_date]],"mmm")</f>
        <v>Mar</v>
      </c>
      <c r="T2493" s="2" t="str">
        <f>IF(Sheet1[[#This Row],[status]]="Active","Active","Inactive")</f>
        <v>Inactive</v>
      </c>
      <c r="U2493" s="6">
        <f>Sheet1[[#This Row],[coverage_amount]]/Sheet1[[#This Row],[annual_premium]]</f>
        <v>20.767562661412786</v>
      </c>
    </row>
    <row r="2494" spans="1:21" x14ac:dyDescent="0.3">
      <c r="A2494" s="2" t="s">
        <v>4339</v>
      </c>
      <c r="B2494" s="2" t="s">
        <v>1211</v>
      </c>
      <c r="C2494" s="2" t="s">
        <v>35</v>
      </c>
      <c r="D2494" s="51">
        <v>731886.7</v>
      </c>
      <c r="E2494" s="51">
        <v>25984.68</v>
      </c>
      <c r="F2494" s="1">
        <v>44916</v>
      </c>
      <c r="G2494" s="1">
        <v>45690</v>
      </c>
      <c r="H2494" s="2" t="s">
        <v>688</v>
      </c>
      <c r="I2494" s="2" t="s">
        <v>13</v>
      </c>
      <c r="J2494">
        <f>Sheet1[[#This Row],[policy_end_date]]-Sheet1[[#This Row],[policy_start_date]]</f>
        <v>774</v>
      </c>
      <c r="K2494" s="5">
        <f>(Sheet1[[#This Row],[policy_end_date]]-Sheet1[[#This Row],[policy_start_date]])/365</f>
        <v>2.1205479452054794</v>
      </c>
      <c r="L2494" s="2" t="str">
        <f>IF(Sheet1[[#This Row],[coverage_amount]]&lt;300000,"Low",IF(Sheet1[[#This Row],[coverage_amount]]&lt;700000,"Medium","High"))</f>
        <v>High</v>
      </c>
      <c r="M2494" s="2" t="str">
        <f>IF(Sheet1[[#This Row],[annual_premium]]&lt;15000,"Low",IF(Sheet1[[#This Row],[annual_premium]]&lt;35000,"Medium","High"))</f>
        <v>Medium</v>
      </c>
      <c r="N2494" s="2">
        <f>YEAR(Sheet1[[#This Row],[policy_start_date]])</f>
        <v>2022</v>
      </c>
      <c r="O2494" s="2" t="str">
        <f>TEXT(Sheet1[[#This Row],[policy_start_date]],"mmm")</f>
        <v>Dec</v>
      </c>
      <c r="P2494" s="2" t="str">
        <f>"Q"&amp;ROUNDUP(MONTH(Sheet1[[#This Row],[policy_start_date]])/3,0)</f>
        <v>Q4</v>
      </c>
      <c r="Q2494" s="2">
        <f ca="1">DATEDIF(Sheet1[[#This Row],[policy_start_date]],TODAY(),"D")</f>
        <v>1316</v>
      </c>
      <c r="R2494" s="2">
        <f>YEAR(Sheet1[[#This Row],[policy_end_date]])</f>
        <v>2025</v>
      </c>
      <c r="S2494" s="2" t="str">
        <f>TEXT(Sheet1[[#This Row],[policy_end_date]],"mmm")</f>
        <v>Feb</v>
      </c>
      <c r="T2494" s="2" t="str">
        <f>IF(Sheet1[[#This Row],[status]]="Active","Active","Inactive")</f>
        <v>Active</v>
      </c>
      <c r="U2494" s="6">
        <f>Sheet1[[#This Row],[coverage_amount]]/Sheet1[[#This Row],[annual_premium]]</f>
        <v>28.166084785342747</v>
      </c>
    </row>
    <row r="2495" spans="1:21" x14ac:dyDescent="0.3">
      <c r="A2495" s="2" t="s">
        <v>4340</v>
      </c>
      <c r="B2495" s="2" t="s">
        <v>4341</v>
      </c>
      <c r="C2495" s="2" t="s">
        <v>11</v>
      </c>
      <c r="D2495" s="51">
        <v>419449.27</v>
      </c>
      <c r="E2495" s="51">
        <v>42820.97</v>
      </c>
      <c r="F2495" s="1">
        <v>45092</v>
      </c>
      <c r="G2495" s="1">
        <v>45125</v>
      </c>
      <c r="H2495" s="2" t="s">
        <v>988</v>
      </c>
      <c r="I2495" s="2" t="s">
        <v>13</v>
      </c>
      <c r="J2495">
        <f>Sheet1[[#This Row],[policy_end_date]]-Sheet1[[#This Row],[policy_start_date]]</f>
        <v>33</v>
      </c>
      <c r="K2495" s="5">
        <f>(Sheet1[[#This Row],[policy_end_date]]-Sheet1[[#This Row],[policy_start_date]])/365</f>
        <v>9.0410958904109592E-2</v>
      </c>
      <c r="L2495" s="2" t="str">
        <f>IF(Sheet1[[#This Row],[coverage_amount]]&lt;300000,"Low",IF(Sheet1[[#This Row],[coverage_amount]]&lt;700000,"Medium","High"))</f>
        <v>Medium</v>
      </c>
      <c r="M2495" s="2" t="str">
        <f>IF(Sheet1[[#This Row],[annual_premium]]&lt;15000,"Low",IF(Sheet1[[#This Row],[annual_premium]]&lt;35000,"Medium","High"))</f>
        <v>High</v>
      </c>
      <c r="N2495" s="2">
        <f>YEAR(Sheet1[[#This Row],[policy_start_date]])</f>
        <v>2023</v>
      </c>
      <c r="O2495" s="2" t="str">
        <f>TEXT(Sheet1[[#This Row],[policy_start_date]],"mmm")</f>
        <v>Jun</v>
      </c>
      <c r="P2495" s="2" t="str">
        <f>"Q"&amp;ROUNDUP(MONTH(Sheet1[[#This Row],[policy_start_date]])/3,0)</f>
        <v>Q2</v>
      </c>
      <c r="Q2495" s="2">
        <f ca="1">DATEDIF(Sheet1[[#This Row],[policy_start_date]],TODAY(),"D")</f>
        <v>1140</v>
      </c>
      <c r="R2495" s="2">
        <f>YEAR(Sheet1[[#This Row],[policy_end_date]])</f>
        <v>2023</v>
      </c>
      <c r="S2495" s="2" t="str">
        <f>TEXT(Sheet1[[#This Row],[policy_end_date]],"mmm")</f>
        <v>Jul</v>
      </c>
      <c r="T2495" s="2" t="str">
        <f>IF(Sheet1[[#This Row],[status]]="Active","Active","Inactive")</f>
        <v>Active</v>
      </c>
      <c r="U2495" s="6">
        <f>Sheet1[[#This Row],[coverage_amount]]/Sheet1[[#This Row],[annual_premium]]</f>
        <v>9.7954172920417264</v>
      </c>
    </row>
    <row r="2496" spans="1:21" x14ac:dyDescent="0.3">
      <c r="A2496" s="2" t="s">
        <v>4342</v>
      </c>
      <c r="B2496" s="2" t="s">
        <v>1672</v>
      </c>
      <c r="C2496" s="2" t="s">
        <v>27</v>
      </c>
      <c r="D2496" s="51">
        <v>355236.69</v>
      </c>
      <c r="E2496" s="51">
        <v>44171.18</v>
      </c>
      <c r="F2496" s="1">
        <v>44548</v>
      </c>
      <c r="G2496" s="1">
        <v>45492</v>
      </c>
      <c r="H2496" s="2" t="s">
        <v>231</v>
      </c>
      <c r="I2496" s="2" t="s">
        <v>18</v>
      </c>
      <c r="J2496">
        <f>Sheet1[[#This Row],[policy_end_date]]-Sheet1[[#This Row],[policy_start_date]]</f>
        <v>944</v>
      </c>
      <c r="K2496" s="5">
        <f>(Sheet1[[#This Row],[policy_end_date]]-Sheet1[[#This Row],[policy_start_date]])/365</f>
        <v>2.5863013698630137</v>
      </c>
      <c r="L2496" s="2" t="str">
        <f>IF(Sheet1[[#This Row],[coverage_amount]]&lt;300000,"Low",IF(Sheet1[[#This Row],[coverage_amount]]&lt;700000,"Medium","High"))</f>
        <v>Medium</v>
      </c>
      <c r="M2496" s="2" t="str">
        <f>IF(Sheet1[[#This Row],[annual_premium]]&lt;15000,"Low",IF(Sheet1[[#This Row],[annual_premium]]&lt;35000,"Medium","High"))</f>
        <v>High</v>
      </c>
      <c r="N2496" s="2">
        <f>YEAR(Sheet1[[#This Row],[policy_start_date]])</f>
        <v>2021</v>
      </c>
      <c r="O2496" s="2" t="str">
        <f>TEXT(Sheet1[[#This Row],[policy_start_date]],"mmm")</f>
        <v>Dec</v>
      </c>
      <c r="P2496" s="2" t="str">
        <f>"Q"&amp;ROUNDUP(MONTH(Sheet1[[#This Row],[policy_start_date]])/3,0)</f>
        <v>Q4</v>
      </c>
      <c r="Q2496" s="2">
        <f ca="1">DATEDIF(Sheet1[[#This Row],[policy_start_date]],TODAY(),"D")</f>
        <v>1684</v>
      </c>
      <c r="R2496" s="2">
        <f>YEAR(Sheet1[[#This Row],[policy_end_date]])</f>
        <v>2024</v>
      </c>
      <c r="S2496" s="2" t="str">
        <f>TEXT(Sheet1[[#This Row],[policy_end_date]],"mmm")</f>
        <v>Jul</v>
      </c>
      <c r="T2496" s="2" t="str">
        <f>IF(Sheet1[[#This Row],[status]]="Active","Active","Inactive")</f>
        <v>Inactive</v>
      </c>
      <c r="U2496" s="6">
        <f>Sheet1[[#This Row],[coverage_amount]]/Sheet1[[#This Row],[annual_premium]]</f>
        <v>8.0422730386645771</v>
      </c>
    </row>
    <row r="2497" spans="1:21" x14ac:dyDescent="0.3">
      <c r="A2497" s="2" t="s">
        <v>4343</v>
      </c>
      <c r="B2497" s="2" t="s">
        <v>4344</v>
      </c>
      <c r="C2497" s="2" t="s">
        <v>35</v>
      </c>
      <c r="D2497" s="51">
        <v>770976.72</v>
      </c>
      <c r="E2497" s="51">
        <v>14610.02</v>
      </c>
      <c r="F2497" s="1">
        <v>45308</v>
      </c>
      <c r="G2497" s="1">
        <v>45768</v>
      </c>
      <c r="H2497" s="2" t="s">
        <v>717</v>
      </c>
      <c r="I2497" s="2" t="s">
        <v>18</v>
      </c>
      <c r="J2497">
        <f>Sheet1[[#This Row],[policy_end_date]]-Sheet1[[#This Row],[policy_start_date]]</f>
        <v>460</v>
      </c>
      <c r="K2497" s="5">
        <f>(Sheet1[[#This Row],[policy_end_date]]-Sheet1[[#This Row],[policy_start_date]])/365</f>
        <v>1.2602739726027397</v>
      </c>
      <c r="L2497" s="2" t="str">
        <f>IF(Sheet1[[#This Row],[coverage_amount]]&lt;300000,"Low",IF(Sheet1[[#This Row],[coverage_amount]]&lt;700000,"Medium","High"))</f>
        <v>High</v>
      </c>
      <c r="M2497" s="2" t="str">
        <f>IF(Sheet1[[#This Row],[annual_premium]]&lt;15000,"Low",IF(Sheet1[[#This Row],[annual_premium]]&lt;35000,"Medium","High"))</f>
        <v>Low</v>
      </c>
      <c r="N2497" s="2">
        <f>YEAR(Sheet1[[#This Row],[policy_start_date]])</f>
        <v>2024</v>
      </c>
      <c r="O2497" s="2" t="str">
        <f>TEXT(Sheet1[[#This Row],[policy_start_date]],"mmm")</f>
        <v>Jan</v>
      </c>
      <c r="P2497" s="2" t="str">
        <f>"Q"&amp;ROUNDUP(MONTH(Sheet1[[#This Row],[policy_start_date]])/3,0)</f>
        <v>Q1</v>
      </c>
      <c r="Q2497" s="2">
        <f ca="1">DATEDIF(Sheet1[[#This Row],[policy_start_date]],TODAY(),"D")</f>
        <v>924</v>
      </c>
      <c r="R2497" s="2">
        <f>YEAR(Sheet1[[#This Row],[policy_end_date]])</f>
        <v>2025</v>
      </c>
      <c r="S2497" s="2" t="str">
        <f>TEXT(Sheet1[[#This Row],[policy_end_date]],"mmm")</f>
        <v>Apr</v>
      </c>
      <c r="T2497" s="2" t="str">
        <f>IF(Sheet1[[#This Row],[status]]="Active","Active","Inactive")</f>
        <v>Inactive</v>
      </c>
      <c r="U2497" s="6">
        <f>Sheet1[[#This Row],[coverage_amount]]/Sheet1[[#This Row],[annual_premium]]</f>
        <v>52.770408254061252</v>
      </c>
    </row>
    <row r="2498" spans="1:21" x14ac:dyDescent="0.3">
      <c r="A2498" s="2" t="s">
        <v>4345</v>
      </c>
      <c r="B2498" s="2" t="s">
        <v>4320</v>
      </c>
      <c r="C2498" s="2" t="s">
        <v>39</v>
      </c>
      <c r="D2498" s="51">
        <v>406546.89</v>
      </c>
      <c r="E2498" s="51">
        <v>34731.519999999997</v>
      </c>
      <c r="F2498" s="1">
        <v>45467</v>
      </c>
      <c r="G2498" s="1">
        <v>45599</v>
      </c>
      <c r="H2498" s="2" t="s">
        <v>973</v>
      </c>
      <c r="I2498" s="2" t="s">
        <v>18</v>
      </c>
      <c r="J2498">
        <f>Sheet1[[#This Row],[policy_end_date]]-Sheet1[[#This Row],[policy_start_date]]</f>
        <v>132</v>
      </c>
      <c r="K2498" s="5">
        <f>(Sheet1[[#This Row],[policy_end_date]]-Sheet1[[#This Row],[policy_start_date]])/365</f>
        <v>0.36164383561643837</v>
      </c>
      <c r="L2498" s="2" t="str">
        <f>IF(Sheet1[[#This Row],[coverage_amount]]&lt;300000,"Low",IF(Sheet1[[#This Row],[coverage_amount]]&lt;700000,"Medium","High"))</f>
        <v>Medium</v>
      </c>
      <c r="M2498" s="2" t="str">
        <f>IF(Sheet1[[#This Row],[annual_premium]]&lt;15000,"Low",IF(Sheet1[[#This Row],[annual_premium]]&lt;35000,"Medium","High"))</f>
        <v>Medium</v>
      </c>
      <c r="N2498" s="2">
        <f>YEAR(Sheet1[[#This Row],[policy_start_date]])</f>
        <v>2024</v>
      </c>
      <c r="O2498" s="2" t="str">
        <f>TEXT(Sheet1[[#This Row],[policy_start_date]],"mmm")</f>
        <v>Jun</v>
      </c>
      <c r="P2498" s="2" t="str">
        <f>"Q"&amp;ROUNDUP(MONTH(Sheet1[[#This Row],[policy_start_date]])/3,0)</f>
        <v>Q2</v>
      </c>
      <c r="Q2498" s="2">
        <f ca="1">DATEDIF(Sheet1[[#This Row],[policy_start_date]],TODAY(),"D")</f>
        <v>765</v>
      </c>
      <c r="R2498" s="2">
        <f>YEAR(Sheet1[[#This Row],[policy_end_date]])</f>
        <v>2024</v>
      </c>
      <c r="S2498" s="2" t="str">
        <f>TEXT(Sheet1[[#This Row],[policy_end_date]],"mmm")</f>
        <v>Nov</v>
      </c>
      <c r="T2498" s="2" t="str">
        <f>IF(Sheet1[[#This Row],[status]]="Active","Active","Inactive")</f>
        <v>Inactive</v>
      </c>
      <c r="U2498" s="6">
        <f>Sheet1[[#This Row],[coverage_amount]]/Sheet1[[#This Row],[annual_premium]]</f>
        <v>11.70541600252451</v>
      </c>
    </row>
    <row r="2499" spans="1:21" x14ac:dyDescent="0.3">
      <c r="A2499" s="2" t="s">
        <v>4346</v>
      </c>
      <c r="B2499" s="2" t="s">
        <v>4347</v>
      </c>
      <c r="C2499" s="2" t="s">
        <v>27</v>
      </c>
      <c r="D2499" s="51">
        <v>656552.67000000004</v>
      </c>
      <c r="E2499" s="51">
        <v>25080.58</v>
      </c>
      <c r="F2499" s="1">
        <v>44333</v>
      </c>
      <c r="G2499" s="1">
        <v>45620</v>
      </c>
      <c r="H2499" s="2" t="s">
        <v>2151</v>
      </c>
      <c r="I2499" s="2" t="s">
        <v>29</v>
      </c>
      <c r="J2499">
        <f>Sheet1[[#This Row],[policy_end_date]]-Sheet1[[#This Row],[policy_start_date]]</f>
        <v>1287</v>
      </c>
      <c r="K2499" s="5">
        <f>(Sheet1[[#This Row],[policy_end_date]]-Sheet1[[#This Row],[policy_start_date]])/365</f>
        <v>3.526027397260274</v>
      </c>
      <c r="L2499" s="2" t="str">
        <f>IF(Sheet1[[#This Row],[coverage_amount]]&lt;300000,"Low",IF(Sheet1[[#This Row],[coverage_amount]]&lt;700000,"Medium","High"))</f>
        <v>Medium</v>
      </c>
      <c r="M2499" s="2" t="str">
        <f>IF(Sheet1[[#This Row],[annual_premium]]&lt;15000,"Low",IF(Sheet1[[#This Row],[annual_premium]]&lt;35000,"Medium","High"))</f>
        <v>Medium</v>
      </c>
      <c r="N2499" s="2">
        <f>YEAR(Sheet1[[#This Row],[policy_start_date]])</f>
        <v>2021</v>
      </c>
      <c r="O2499" s="2" t="str">
        <f>TEXT(Sheet1[[#This Row],[policy_start_date]],"mmm")</f>
        <v>May</v>
      </c>
      <c r="P2499" s="2" t="str">
        <f>"Q"&amp;ROUNDUP(MONTH(Sheet1[[#This Row],[policy_start_date]])/3,0)</f>
        <v>Q2</v>
      </c>
      <c r="Q2499" s="2">
        <f ca="1">DATEDIF(Sheet1[[#This Row],[policy_start_date]],TODAY(),"D")</f>
        <v>1899</v>
      </c>
      <c r="R2499" s="2">
        <f>YEAR(Sheet1[[#This Row],[policy_end_date]])</f>
        <v>2024</v>
      </c>
      <c r="S2499" s="2" t="str">
        <f>TEXT(Sheet1[[#This Row],[policy_end_date]],"mmm")</f>
        <v>Nov</v>
      </c>
      <c r="T2499" s="2" t="str">
        <f>IF(Sheet1[[#This Row],[status]]="Active","Active","Inactive")</f>
        <v>Inactive</v>
      </c>
      <c r="U2499" s="6">
        <f>Sheet1[[#This Row],[coverage_amount]]/Sheet1[[#This Row],[annual_premium]]</f>
        <v>26.17773073828436</v>
      </c>
    </row>
    <row r="2500" spans="1:21" x14ac:dyDescent="0.3">
      <c r="A2500" s="2" t="s">
        <v>4348</v>
      </c>
      <c r="B2500" s="2" t="s">
        <v>4349</v>
      </c>
      <c r="C2500" s="2" t="s">
        <v>39</v>
      </c>
      <c r="D2500" s="51">
        <v>909999.97</v>
      </c>
      <c r="E2500" s="51">
        <v>44321.36</v>
      </c>
      <c r="F2500" s="1">
        <v>44719</v>
      </c>
      <c r="G2500" s="1">
        <v>45479</v>
      </c>
      <c r="H2500" s="2" t="s">
        <v>2930</v>
      </c>
      <c r="I2500" s="2" t="s">
        <v>18</v>
      </c>
      <c r="J2500">
        <f>Sheet1[[#This Row],[policy_end_date]]-Sheet1[[#This Row],[policy_start_date]]</f>
        <v>760</v>
      </c>
      <c r="K2500" s="5">
        <f>(Sheet1[[#This Row],[policy_end_date]]-Sheet1[[#This Row],[policy_start_date]])/365</f>
        <v>2.0821917808219177</v>
      </c>
      <c r="L2500" s="2" t="str">
        <f>IF(Sheet1[[#This Row],[coverage_amount]]&lt;300000,"Low",IF(Sheet1[[#This Row],[coverage_amount]]&lt;700000,"Medium","High"))</f>
        <v>High</v>
      </c>
      <c r="M2500" s="2" t="str">
        <f>IF(Sheet1[[#This Row],[annual_premium]]&lt;15000,"Low",IF(Sheet1[[#This Row],[annual_premium]]&lt;35000,"Medium","High"))</f>
        <v>High</v>
      </c>
      <c r="N2500" s="2">
        <f>YEAR(Sheet1[[#This Row],[policy_start_date]])</f>
        <v>2022</v>
      </c>
      <c r="O2500" s="2" t="str">
        <f>TEXT(Sheet1[[#This Row],[policy_start_date]],"mmm")</f>
        <v>Jun</v>
      </c>
      <c r="P2500" s="2" t="str">
        <f>"Q"&amp;ROUNDUP(MONTH(Sheet1[[#This Row],[policy_start_date]])/3,0)</f>
        <v>Q2</v>
      </c>
      <c r="Q2500" s="2">
        <f ca="1">DATEDIF(Sheet1[[#This Row],[policy_start_date]],TODAY(),"D")</f>
        <v>1513</v>
      </c>
      <c r="R2500" s="2">
        <f>YEAR(Sheet1[[#This Row],[policy_end_date]])</f>
        <v>2024</v>
      </c>
      <c r="S2500" s="2" t="str">
        <f>TEXT(Sheet1[[#This Row],[policy_end_date]],"mmm")</f>
        <v>Jul</v>
      </c>
      <c r="T2500" s="2" t="str">
        <f>IF(Sheet1[[#This Row],[status]]="Active","Active","Inactive")</f>
        <v>Inactive</v>
      </c>
      <c r="U2500" s="6">
        <f>Sheet1[[#This Row],[coverage_amount]]/Sheet1[[#This Row],[annual_premium]]</f>
        <v>20.531860258800723</v>
      </c>
    </row>
    <row r="2501" spans="1:21" x14ac:dyDescent="0.3">
      <c r="A2501" s="2" t="s">
        <v>4350</v>
      </c>
      <c r="B2501" s="2" t="s">
        <v>1324</v>
      </c>
      <c r="C2501" s="2" t="s">
        <v>11</v>
      </c>
      <c r="D2501" s="51">
        <v>993478.49</v>
      </c>
      <c r="E2501" s="51">
        <v>48625.11</v>
      </c>
      <c r="F2501" s="1">
        <v>45282</v>
      </c>
      <c r="G2501" s="1">
        <v>45858</v>
      </c>
      <c r="H2501" s="2" t="s">
        <v>32</v>
      </c>
      <c r="I2501" s="2" t="s">
        <v>13</v>
      </c>
      <c r="J2501">
        <f>Sheet1[[#This Row],[policy_end_date]]-Sheet1[[#This Row],[policy_start_date]]</f>
        <v>576</v>
      </c>
      <c r="K2501" s="5">
        <f>(Sheet1[[#This Row],[policy_end_date]]-Sheet1[[#This Row],[policy_start_date]])/365</f>
        <v>1.5780821917808219</v>
      </c>
      <c r="L2501" s="2" t="str">
        <f>IF(Sheet1[[#This Row],[coverage_amount]]&lt;300000,"Low",IF(Sheet1[[#This Row],[coverage_amount]]&lt;700000,"Medium","High"))</f>
        <v>High</v>
      </c>
      <c r="M2501" s="2" t="str">
        <f>IF(Sheet1[[#This Row],[annual_premium]]&lt;15000,"Low",IF(Sheet1[[#This Row],[annual_premium]]&lt;35000,"Medium","High"))</f>
        <v>High</v>
      </c>
      <c r="N2501" s="2">
        <f>YEAR(Sheet1[[#This Row],[policy_start_date]])</f>
        <v>2023</v>
      </c>
      <c r="O2501" s="2" t="str">
        <f>TEXT(Sheet1[[#This Row],[policy_start_date]],"mmm")</f>
        <v>Dec</v>
      </c>
      <c r="P2501" s="2" t="str">
        <f>"Q"&amp;ROUNDUP(MONTH(Sheet1[[#This Row],[policy_start_date]])/3,0)</f>
        <v>Q4</v>
      </c>
      <c r="Q2501" s="2">
        <f ca="1">DATEDIF(Sheet1[[#This Row],[policy_start_date]],TODAY(),"D")</f>
        <v>950</v>
      </c>
      <c r="R2501" s="2">
        <f>YEAR(Sheet1[[#This Row],[policy_end_date]])</f>
        <v>2025</v>
      </c>
      <c r="S2501" s="2" t="str">
        <f>TEXT(Sheet1[[#This Row],[policy_end_date]],"mmm")</f>
        <v>Jul</v>
      </c>
      <c r="T2501" s="2" t="str">
        <f>IF(Sheet1[[#This Row],[status]]="Active","Active","Inactive")</f>
        <v>Active</v>
      </c>
      <c r="U2501" s="6">
        <f>Sheet1[[#This Row],[coverage_amount]]/Sheet1[[#This Row],[annual_premium]]</f>
        <v>20.431388021538666</v>
      </c>
    </row>
    <row r="2502" spans="1:21" x14ac:dyDescent="0.3">
      <c r="A2502" s="2" t="s">
        <v>4351</v>
      </c>
      <c r="B2502" s="2" t="s">
        <v>2286</v>
      </c>
      <c r="C2502" s="2" t="s">
        <v>16</v>
      </c>
      <c r="D2502" s="51">
        <v>156827.14000000001</v>
      </c>
      <c r="E2502" s="51">
        <v>23776.67</v>
      </c>
      <c r="F2502" s="1">
        <v>45300</v>
      </c>
      <c r="G2502" s="1">
        <v>45303</v>
      </c>
      <c r="H2502" s="2" t="s">
        <v>182</v>
      </c>
      <c r="I2502" s="2" t="s">
        <v>29</v>
      </c>
      <c r="J2502">
        <f>Sheet1[[#This Row],[policy_end_date]]-Sheet1[[#This Row],[policy_start_date]]</f>
        <v>3</v>
      </c>
      <c r="K2502" s="5">
        <f>(Sheet1[[#This Row],[policy_end_date]]-Sheet1[[#This Row],[policy_start_date]])/365</f>
        <v>8.21917808219178E-3</v>
      </c>
      <c r="L2502" s="2" t="str">
        <f>IF(Sheet1[[#This Row],[coverage_amount]]&lt;300000,"Low",IF(Sheet1[[#This Row],[coverage_amount]]&lt;700000,"Medium","High"))</f>
        <v>Low</v>
      </c>
      <c r="M2502" s="2" t="str">
        <f>IF(Sheet1[[#This Row],[annual_premium]]&lt;15000,"Low",IF(Sheet1[[#This Row],[annual_premium]]&lt;35000,"Medium","High"))</f>
        <v>Medium</v>
      </c>
      <c r="N2502" s="2">
        <f>YEAR(Sheet1[[#This Row],[policy_start_date]])</f>
        <v>2024</v>
      </c>
      <c r="O2502" s="2" t="str">
        <f>TEXT(Sheet1[[#This Row],[policy_start_date]],"mmm")</f>
        <v>Jan</v>
      </c>
      <c r="P2502" s="2" t="str">
        <f>"Q"&amp;ROUNDUP(MONTH(Sheet1[[#This Row],[policy_start_date]])/3,0)</f>
        <v>Q1</v>
      </c>
      <c r="Q2502" s="2">
        <f ca="1">DATEDIF(Sheet1[[#This Row],[policy_start_date]],TODAY(),"D")</f>
        <v>932</v>
      </c>
      <c r="R2502" s="2">
        <f>YEAR(Sheet1[[#This Row],[policy_end_date]])</f>
        <v>2024</v>
      </c>
      <c r="S2502" s="2" t="str">
        <f>TEXT(Sheet1[[#This Row],[policy_end_date]],"mmm")</f>
        <v>Jan</v>
      </c>
      <c r="T2502" s="2" t="str">
        <f>IF(Sheet1[[#This Row],[status]]="Active","Active","Inactive")</f>
        <v>Inactive</v>
      </c>
      <c r="U2502" s="6">
        <f>Sheet1[[#This Row],[coverage_amount]]/Sheet1[[#This Row],[annual_premium]]</f>
        <v>6.5958412174623282</v>
      </c>
    </row>
    <row r="2503" spans="1:21" x14ac:dyDescent="0.3">
      <c r="A2503" s="2" t="s">
        <v>4352</v>
      </c>
      <c r="B2503" s="2" t="s">
        <v>1597</v>
      </c>
      <c r="C2503" s="2" t="s">
        <v>27</v>
      </c>
      <c r="D2503" s="51">
        <v>935155.31</v>
      </c>
      <c r="E2503" s="51">
        <v>14489.42</v>
      </c>
      <c r="F2503" s="1">
        <v>44983</v>
      </c>
      <c r="G2503" s="1">
        <v>45357</v>
      </c>
      <c r="H2503" s="2" t="s">
        <v>304</v>
      </c>
      <c r="I2503" s="2" t="s">
        <v>18</v>
      </c>
      <c r="J2503">
        <f>Sheet1[[#This Row],[policy_end_date]]-Sheet1[[#This Row],[policy_start_date]]</f>
        <v>374</v>
      </c>
      <c r="K2503" s="5">
        <f>(Sheet1[[#This Row],[policy_end_date]]-Sheet1[[#This Row],[policy_start_date]])/365</f>
        <v>1.0246575342465754</v>
      </c>
      <c r="L2503" s="2" t="str">
        <f>IF(Sheet1[[#This Row],[coverage_amount]]&lt;300000,"Low",IF(Sheet1[[#This Row],[coverage_amount]]&lt;700000,"Medium","High"))</f>
        <v>High</v>
      </c>
      <c r="M2503" s="2" t="str">
        <f>IF(Sheet1[[#This Row],[annual_premium]]&lt;15000,"Low",IF(Sheet1[[#This Row],[annual_premium]]&lt;35000,"Medium","High"))</f>
        <v>Low</v>
      </c>
      <c r="N2503" s="2">
        <f>YEAR(Sheet1[[#This Row],[policy_start_date]])</f>
        <v>2023</v>
      </c>
      <c r="O2503" s="2" t="str">
        <f>TEXT(Sheet1[[#This Row],[policy_start_date]],"mmm")</f>
        <v>Feb</v>
      </c>
      <c r="P2503" s="2" t="str">
        <f>"Q"&amp;ROUNDUP(MONTH(Sheet1[[#This Row],[policy_start_date]])/3,0)</f>
        <v>Q1</v>
      </c>
      <c r="Q2503" s="2">
        <f ca="1">DATEDIF(Sheet1[[#This Row],[policy_start_date]],TODAY(),"D")</f>
        <v>1249</v>
      </c>
      <c r="R2503" s="2">
        <f>YEAR(Sheet1[[#This Row],[policy_end_date]])</f>
        <v>2024</v>
      </c>
      <c r="S2503" s="2" t="str">
        <f>TEXT(Sheet1[[#This Row],[policy_end_date]],"mmm")</f>
        <v>Mar</v>
      </c>
      <c r="T2503" s="2" t="str">
        <f>IF(Sheet1[[#This Row],[status]]="Active","Active","Inactive")</f>
        <v>Inactive</v>
      </c>
      <c r="U2503" s="6">
        <f>Sheet1[[#This Row],[coverage_amount]]/Sheet1[[#This Row],[annual_premium]]</f>
        <v>64.540562010073558</v>
      </c>
    </row>
    <row r="2504" spans="1:21" x14ac:dyDescent="0.3">
      <c r="A2504" s="2" t="s">
        <v>4353</v>
      </c>
      <c r="B2504" s="2" t="s">
        <v>2891</v>
      </c>
      <c r="C2504" s="2" t="s">
        <v>35</v>
      </c>
      <c r="D2504" s="51">
        <v>709403.12</v>
      </c>
      <c r="E2504" s="51">
        <v>42644.52</v>
      </c>
      <c r="F2504" s="1">
        <v>44990</v>
      </c>
      <c r="G2504" s="1">
        <v>45620</v>
      </c>
      <c r="H2504" s="2" t="s">
        <v>61</v>
      </c>
      <c r="I2504" s="2" t="s">
        <v>13</v>
      </c>
      <c r="J2504">
        <f>Sheet1[[#This Row],[policy_end_date]]-Sheet1[[#This Row],[policy_start_date]]</f>
        <v>630</v>
      </c>
      <c r="K2504" s="5">
        <f>(Sheet1[[#This Row],[policy_end_date]]-Sheet1[[#This Row],[policy_start_date]])/365</f>
        <v>1.726027397260274</v>
      </c>
      <c r="L2504" s="2" t="str">
        <f>IF(Sheet1[[#This Row],[coverage_amount]]&lt;300000,"Low",IF(Sheet1[[#This Row],[coverage_amount]]&lt;700000,"Medium","High"))</f>
        <v>High</v>
      </c>
      <c r="M2504" s="2" t="str">
        <f>IF(Sheet1[[#This Row],[annual_premium]]&lt;15000,"Low",IF(Sheet1[[#This Row],[annual_premium]]&lt;35000,"Medium","High"))</f>
        <v>High</v>
      </c>
      <c r="N2504" s="2">
        <f>YEAR(Sheet1[[#This Row],[policy_start_date]])</f>
        <v>2023</v>
      </c>
      <c r="O2504" s="2" t="str">
        <f>TEXT(Sheet1[[#This Row],[policy_start_date]],"mmm")</f>
        <v>Mar</v>
      </c>
      <c r="P2504" s="2" t="str">
        <f>"Q"&amp;ROUNDUP(MONTH(Sheet1[[#This Row],[policy_start_date]])/3,0)</f>
        <v>Q1</v>
      </c>
      <c r="Q2504" s="2">
        <f ca="1">DATEDIF(Sheet1[[#This Row],[policy_start_date]],TODAY(),"D")</f>
        <v>1242</v>
      </c>
      <c r="R2504" s="2">
        <f>YEAR(Sheet1[[#This Row],[policy_end_date]])</f>
        <v>2024</v>
      </c>
      <c r="S2504" s="2" t="str">
        <f>TEXT(Sheet1[[#This Row],[policy_end_date]],"mmm")</f>
        <v>Nov</v>
      </c>
      <c r="T2504" s="2" t="str">
        <f>IF(Sheet1[[#This Row],[status]]="Active","Active","Inactive")</f>
        <v>Active</v>
      </c>
      <c r="U2504" s="6">
        <f>Sheet1[[#This Row],[coverage_amount]]/Sheet1[[#This Row],[annual_premium]]</f>
        <v>16.635270370026443</v>
      </c>
    </row>
    <row r="2505" spans="1:21" x14ac:dyDescent="0.3">
      <c r="A2505" s="2" t="s">
        <v>4354</v>
      </c>
      <c r="B2505" s="2" t="s">
        <v>4355</v>
      </c>
      <c r="C2505" s="2" t="s">
        <v>35</v>
      </c>
      <c r="D2505" s="51">
        <v>544436.47999999998</v>
      </c>
      <c r="E2505" s="51">
        <v>4618.24</v>
      </c>
      <c r="F2505" s="1">
        <v>44694</v>
      </c>
      <c r="G2505" s="1">
        <v>45373</v>
      </c>
      <c r="H2505" s="2" t="s">
        <v>99</v>
      </c>
      <c r="I2505" s="2" t="s">
        <v>13</v>
      </c>
      <c r="J2505">
        <f>Sheet1[[#This Row],[policy_end_date]]-Sheet1[[#This Row],[policy_start_date]]</f>
        <v>679</v>
      </c>
      <c r="K2505" s="5">
        <f>(Sheet1[[#This Row],[policy_end_date]]-Sheet1[[#This Row],[policy_start_date]])/365</f>
        <v>1.8602739726027397</v>
      </c>
      <c r="L2505" s="2" t="str">
        <f>IF(Sheet1[[#This Row],[coverage_amount]]&lt;300000,"Low",IF(Sheet1[[#This Row],[coverage_amount]]&lt;700000,"Medium","High"))</f>
        <v>Medium</v>
      </c>
      <c r="M2505" s="2" t="str">
        <f>IF(Sheet1[[#This Row],[annual_premium]]&lt;15000,"Low",IF(Sheet1[[#This Row],[annual_premium]]&lt;35000,"Medium","High"))</f>
        <v>Low</v>
      </c>
      <c r="N2505" s="2">
        <f>YEAR(Sheet1[[#This Row],[policy_start_date]])</f>
        <v>2022</v>
      </c>
      <c r="O2505" s="2" t="str">
        <f>TEXT(Sheet1[[#This Row],[policy_start_date]],"mmm")</f>
        <v>May</v>
      </c>
      <c r="P2505" s="2" t="str">
        <f>"Q"&amp;ROUNDUP(MONTH(Sheet1[[#This Row],[policy_start_date]])/3,0)</f>
        <v>Q2</v>
      </c>
      <c r="Q2505" s="2">
        <f ca="1">DATEDIF(Sheet1[[#This Row],[policy_start_date]],TODAY(),"D")</f>
        <v>1538</v>
      </c>
      <c r="R2505" s="2">
        <f>YEAR(Sheet1[[#This Row],[policy_end_date]])</f>
        <v>2024</v>
      </c>
      <c r="S2505" s="2" t="str">
        <f>TEXT(Sheet1[[#This Row],[policy_end_date]],"mmm")</f>
        <v>Mar</v>
      </c>
      <c r="T2505" s="2" t="str">
        <f>IF(Sheet1[[#This Row],[status]]="Active","Active","Inactive")</f>
        <v>Active</v>
      </c>
      <c r="U2505" s="6">
        <f>Sheet1[[#This Row],[coverage_amount]]/Sheet1[[#This Row],[annual_premium]]</f>
        <v>117.88830376940133</v>
      </c>
    </row>
    <row r="2506" spans="1:21" x14ac:dyDescent="0.3">
      <c r="A2506" s="2" t="s">
        <v>4356</v>
      </c>
      <c r="B2506" s="2" t="s">
        <v>494</v>
      </c>
      <c r="C2506" s="2" t="s">
        <v>11</v>
      </c>
      <c r="D2506" s="51">
        <v>527507</v>
      </c>
      <c r="E2506" s="51">
        <v>29751.87</v>
      </c>
      <c r="F2506" s="1">
        <v>45147</v>
      </c>
      <c r="G2506" s="1">
        <v>45848</v>
      </c>
      <c r="H2506" s="2" t="s">
        <v>658</v>
      </c>
      <c r="I2506" s="2" t="s">
        <v>18</v>
      </c>
      <c r="J2506">
        <f>Sheet1[[#This Row],[policy_end_date]]-Sheet1[[#This Row],[policy_start_date]]</f>
        <v>701</v>
      </c>
      <c r="K2506" s="5">
        <f>(Sheet1[[#This Row],[policy_end_date]]-Sheet1[[#This Row],[policy_start_date]])/365</f>
        <v>1.9205479452054794</v>
      </c>
      <c r="L2506" s="2" t="str">
        <f>IF(Sheet1[[#This Row],[coverage_amount]]&lt;300000,"Low",IF(Sheet1[[#This Row],[coverage_amount]]&lt;700000,"Medium","High"))</f>
        <v>Medium</v>
      </c>
      <c r="M2506" s="2" t="str">
        <f>IF(Sheet1[[#This Row],[annual_premium]]&lt;15000,"Low",IF(Sheet1[[#This Row],[annual_premium]]&lt;35000,"Medium","High"))</f>
        <v>Medium</v>
      </c>
      <c r="N2506" s="2">
        <f>YEAR(Sheet1[[#This Row],[policy_start_date]])</f>
        <v>2023</v>
      </c>
      <c r="O2506" s="2" t="str">
        <f>TEXT(Sheet1[[#This Row],[policy_start_date]],"mmm")</f>
        <v>Aug</v>
      </c>
      <c r="P2506" s="2" t="str">
        <f>"Q"&amp;ROUNDUP(MONTH(Sheet1[[#This Row],[policy_start_date]])/3,0)</f>
        <v>Q3</v>
      </c>
      <c r="Q2506" s="2">
        <f ca="1">DATEDIF(Sheet1[[#This Row],[policy_start_date]],TODAY(),"D")</f>
        <v>1085</v>
      </c>
      <c r="R2506" s="2">
        <f>YEAR(Sheet1[[#This Row],[policy_end_date]])</f>
        <v>2025</v>
      </c>
      <c r="S2506" s="2" t="str">
        <f>TEXT(Sheet1[[#This Row],[policy_end_date]],"mmm")</f>
        <v>Jul</v>
      </c>
      <c r="T2506" s="2" t="str">
        <f>IF(Sheet1[[#This Row],[status]]="Active","Active","Inactive")</f>
        <v>Inactive</v>
      </c>
      <c r="U2506" s="6">
        <f>Sheet1[[#This Row],[coverage_amount]]/Sheet1[[#This Row],[annual_premium]]</f>
        <v>17.73021326054463</v>
      </c>
    </row>
    <row r="2507" spans="1:21" x14ac:dyDescent="0.3">
      <c r="A2507" s="2" t="s">
        <v>4357</v>
      </c>
      <c r="B2507" s="2" t="s">
        <v>4358</v>
      </c>
      <c r="C2507" s="2" t="s">
        <v>27</v>
      </c>
      <c r="D2507" s="51">
        <v>251571.17</v>
      </c>
      <c r="E2507" s="51">
        <v>19539.48</v>
      </c>
      <c r="F2507" s="1">
        <v>45249</v>
      </c>
      <c r="G2507" s="1">
        <v>45653</v>
      </c>
      <c r="H2507" s="2" t="s">
        <v>1259</v>
      </c>
      <c r="I2507" s="2" t="s">
        <v>29</v>
      </c>
      <c r="J2507">
        <f>Sheet1[[#This Row],[policy_end_date]]-Sheet1[[#This Row],[policy_start_date]]</f>
        <v>404</v>
      </c>
      <c r="K2507" s="5">
        <f>(Sheet1[[#This Row],[policy_end_date]]-Sheet1[[#This Row],[policy_start_date]])/365</f>
        <v>1.106849315068493</v>
      </c>
      <c r="L2507" s="2" t="str">
        <f>IF(Sheet1[[#This Row],[coverage_amount]]&lt;300000,"Low",IF(Sheet1[[#This Row],[coverage_amount]]&lt;700000,"Medium","High"))</f>
        <v>Low</v>
      </c>
      <c r="M2507" s="2" t="str">
        <f>IF(Sheet1[[#This Row],[annual_premium]]&lt;15000,"Low",IF(Sheet1[[#This Row],[annual_premium]]&lt;35000,"Medium","High"))</f>
        <v>Medium</v>
      </c>
      <c r="N2507" s="2">
        <f>YEAR(Sheet1[[#This Row],[policy_start_date]])</f>
        <v>2023</v>
      </c>
      <c r="O2507" s="2" t="str">
        <f>TEXT(Sheet1[[#This Row],[policy_start_date]],"mmm")</f>
        <v>Nov</v>
      </c>
      <c r="P2507" s="2" t="str">
        <f>"Q"&amp;ROUNDUP(MONTH(Sheet1[[#This Row],[policy_start_date]])/3,0)</f>
        <v>Q4</v>
      </c>
      <c r="Q2507" s="2">
        <f ca="1">DATEDIF(Sheet1[[#This Row],[policy_start_date]],TODAY(),"D")</f>
        <v>983</v>
      </c>
      <c r="R2507" s="2">
        <f>YEAR(Sheet1[[#This Row],[policy_end_date]])</f>
        <v>2024</v>
      </c>
      <c r="S2507" s="2" t="str">
        <f>TEXT(Sheet1[[#This Row],[policy_end_date]],"mmm")</f>
        <v>Dec</v>
      </c>
      <c r="T2507" s="2" t="str">
        <f>IF(Sheet1[[#This Row],[status]]="Active","Active","Inactive")</f>
        <v>Inactive</v>
      </c>
      <c r="U2507" s="6">
        <f>Sheet1[[#This Row],[coverage_amount]]/Sheet1[[#This Row],[annual_premium]]</f>
        <v>12.875018680128644</v>
      </c>
    </row>
    <row r="2508" spans="1:21" x14ac:dyDescent="0.3">
      <c r="A2508" s="2" t="s">
        <v>4359</v>
      </c>
      <c r="B2508" s="2" t="s">
        <v>4360</v>
      </c>
      <c r="C2508" s="2" t="s">
        <v>11</v>
      </c>
      <c r="D2508" s="51">
        <v>620232.11</v>
      </c>
      <c r="E2508" s="51">
        <v>45513.19</v>
      </c>
      <c r="F2508" s="1">
        <v>45187</v>
      </c>
      <c r="G2508" s="1">
        <v>45741</v>
      </c>
      <c r="H2508" s="2" t="s">
        <v>58</v>
      </c>
      <c r="I2508" s="2" t="s">
        <v>13</v>
      </c>
      <c r="J2508">
        <f>Sheet1[[#This Row],[policy_end_date]]-Sheet1[[#This Row],[policy_start_date]]</f>
        <v>554</v>
      </c>
      <c r="K2508" s="5">
        <f>(Sheet1[[#This Row],[policy_end_date]]-Sheet1[[#This Row],[policy_start_date]])/365</f>
        <v>1.5178082191780822</v>
      </c>
      <c r="L2508" s="2" t="str">
        <f>IF(Sheet1[[#This Row],[coverage_amount]]&lt;300000,"Low",IF(Sheet1[[#This Row],[coverage_amount]]&lt;700000,"Medium","High"))</f>
        <v>Medium</v>
      </c>
      <c r="M2508" s="2" t="str">
        <f>IF(Sheet1[[#This Row],[annual_premium]]&lt;15000,"Low",IF(Sheet1[[#This Row],[annual_premium]]&lt;35000,"Medium","High"))</f>
        <v>High</v>
      </c>
      <c r="N2508" s="2">
        <f>YEAR(Sheet1[[#This Row],[policy_start_date]])</f>
        <v>2023</v>
      </c>
      <c r="O2508" s="2" t="str">
        <f>TEXT(Sheet1[[#This Row],[policy_start_date]],"mmm")</f>
        <v>Sep</v>
      </c>
      <c r="P2508" s="2" t="str">
        <f>"Q"&amp;ROUNDUP(MONTH(Sheet1[[#This Row],[policy_start_date]])/3,0)</f>
        <v>Q3</v>
      </c>
      <c r="Q2508" s="2">
        <f ca="1">DATEDIF(Sheet1[[#This Row],[policy_start_date]],TODAY(),"D")</f>
        <v>1045</v>
      </c>
      <c r="R2508" s="2">
        <f>YEAR(Sheet1[[#This Row],[policy_end_date]])</f>
        <v>2025</v>
      </c>
      <c r="S2508" s="2" t="str">
        <f>TEXT(Sheet1[[#This Row],[policy_end_date]],"mmm")</f>
        <v>Mar</v>
      </c>
      <c r="T2508" s="2" t="str">
        <f>IF(Sheet1[[#This Row],[status]]="Active","Active","Inactive")</f>
        <v>Active</v>
      </c>
      <c r="U2508" s="6">
        <f>Sheet1[[#This Row],[coverage_amount]]/Sheet1[[#This Row],[annual_premium]]</f>
        <v>13.627524460491562</v>
      </c>
    </row>
    <row r="2509" spans="1:21" x14ac:dyDescent="0.3">
      <c r="A2509" s="2" t="s">
        <v>4361</v>
      </c>
      <c r="B2509" s="2" t="s">
        <v>4362</v>
      </c>
      <c r="C2509" s="2" t="s">
        <v>11</v>
      </c>
      <c r="D2509" s="51">
        <v>818701.52</v>
      </c>
      <c r="E2509" s="51">
        <v>8171.89</v>
      </c>
      <c r="F2509" s="1">
        <v>44785</v>
      </c>
      <c r="G2509" s="1">
        <v>45718</v>
      </c>
      <c r="H2509" s="2" t="s">
        <v>1226</v>
      </c>
      <c r="I2509" s="2" t="s">
        <v>13</v>
      </c>
      <c r="J2509">
        <f>Sheet1[[#This Row],[policy_end_date]]-Sheet1[[#This Row],[policy_start_date]]</f>
        <v>933</v>
      </c>
      <c r="K2509" s="5">
        <f>(Sheet1[[#This Row],[policy_end_date]]-Sheet1[[#This Row],[policy_start_date]])/365</f>
        <v>2.5561643835616437</v>
      </c>
      <c r="L2509" s="2" t="str">
        <f>IF(Sheet1[[#This Row],[coverage_amount]]&lt;300000,"Low",IF(Sheet1[[#This Row],[coverage_amount]]&lt;700000,"Medium","High"))</f>
        <v>High</v>
      </c>
      <c r="M2509" s="2" t="str">
        <f>IF(Sheet1[[#This Row],[annual_premium]]&lt;15000,"Low",IF(Sheet1[[#This Row],[annual_premium]]&lt;35000,"Medium","High"))</f>
        <v>Low</v>
      </c>
      <c r="N2509" s="2">
        <f>YEAR(Sheet1[[#This Row],[policy_start_date]])</f>
        <v>2022</v>
      </c>
      <c r="O2509" s="2" t="str">
        <f>TEXT(Sheet1[[#This Row],[policy_start_date]],"mmm")</f>
        <v>Aug</v>
      </c>
      <c r="P2509" s="2" t="str">
        <f>"Q"&amp;ROUNDUP(MONTH(Sheet1[[#This Row],[policy_start_date]])/3,0)</f>
        <v>Q3</v>
      </c>
      <c r="Q2509" s="2">
        <f ca="1">DATEDIF(Sheet1[[#This Row],[policy_start_date]],TODAY(),"D")</f>
        <v>1447</v>
      </c>
      <c r="R2509" s="2">
        <f>YEAR(Sheet1[[#This Row],[policy_end_date]])</f>
        <v>2025</v>
      </c>
      <c r="S2509" s="2" t="str">
        <f>TEXT(Sheet1[[#This Row],[policy_end_date]],"mmm")</f>
        <v>Mar</v>
      </c>
      <c r="T2509" s="2" t="str">
        <f>IF(Sheet1[[#This Row],[status]]="Active","Active","Inactive")</f>
        <v>Active</v>
      </c>
      <c r="U2509" s="6">
        <f>Sheet1[[#This Row],[coverage_amount]]/Sheet1[[#This Row],[annual_premium]]</f>
        <v>100.1850881497426</v>
      </c>
    </row>
    <row r="2510" spans="1:21" x14ac:dyDescent="0.3">
      <c r="A2510" s="2" t="s">
        <v>4363</v>
      </c>
      <c r="B2510" s="2" t="s">
        <v>4364</v>
      </c>
      <c r="C2510" s="2" t="s">
        <v>35</v>
      </c>
      <c r="D2510" s="51">
        <v>995544.04</v>
      </c>
      <c r="E2510" s="51">
        <v>24178.959999999999</v>
      </c>
      <c r="F2510" s="1">
        <v>45117</v>
      </c>
      <c r="G2510" s="1">
        <v>45136</v>
      </c>
      <c r="H2510" s="2" t="s">
        <v>202</v>
      </c>
      <c r="I2510" s="2" t="s">
        <v>18</v>
      </c>
      <c r="J2510">
        <f>Sheet1[[#This Row],[policy_end_date]]-Sheet1[[#This Row],[policy_start_date]]</f>
        <v>19</v>
      </c>
      <c r="K2510" s="5">
        <f>(Sheet1[[#This Row],[policy_end_date]]-Sheet1[[#This Row],[policy_start_date]])/365</f>
        <v>5.2054794520547946E-2</v>
      </c>
      <c r="L2510" s="2" t="str">
        <f>IF(Sheet1[[#This Row],[coverage_amount]]&lt;300000,"Low",IF(Sheet1[[#This Row],[coverage_amount]]&lt;700000,"Medium","High"))</f>
        <v>High</v>
      </c>
      <c r="M2510" s="2" t="str">
        <f>IF(Sheet1[[#This Row],[annual_premium]]&lt;15000,"Low",IF(Sheet1[[#This Row],[annual_premium]]&lt;35000,"Medium","High"))</f>
        <v>Medium</v>
      </c>
      <c r="N2510" s="2">
        <f>YEAR(Sheet1[[#This Row],[policy_start_date]])</f>
        <v>2023</v>
      </c>
      <c r="O2510" s="2" t="str">
        <f>TEXT(Sheet1[[#This Row],[policy_start_date]],"mmm")</f>
        <v>Jul</v>
      </c>
      <c r="P2510" s="2" t="str">
        <f>"Q"&amp;ROUNDUP(MONTH(Sheet1[[#This Row],[policy_start_date]])/3,0)</f>
        <v>Q3</v>
      </c>
      <c r="Q2510" s="2">
        <f ca="1">DATEDIF(Sheet1[[#This Row],[policy_start_date]],TODAY(),"D")</f>
        <v>1115</v>
      </c>
      <c r="R2510" s="2">
        <f>YEAR(Sheet1[[#This Row],[policy_end_date]])</f>
        <v>2023</v>
      </c>
      <c r="S2510" s="2" t="str">
        <f>TEXT(Sheet1[[#This Row],[policy_end_date]],"mmm")</f>
        <v>Jul</v>
      </c>
      <c r="T2510" s="2" t="str">
        <f>IF(Sheet1[[#This Row],[status]]="Active","Active","Inactive")</f>
        <v>Inactive</v>
      </c>
      <c r="U2510" s="6">
        <f>Sheet1[[#This Row],[coverage_amount]]/Sheet1[[#This Row],[annual_premium]]</f>
        <v>41.173981014898906</v>
      </c>
    </row>
    <row r="2511" spans="1:21" x14ac:dyDescent="0.3">
      <c r="A2511" s="2" t="s">
        <v>4365</v>
      </c>
      <c r="B2511" s="2" t="s">
        <v>2835</v>
      </c>
      <c r="C2511" s="2" t="s">
        <v>35</v>
      </c>
      <c r="D2511" s="51">
        <v>914589.38</v>
      </c>
      <c r="E2511" s="51">
        <v>42445.23</v>
      </c>
      <c r="F2511" s="1">
        <v>44922</v>
      </c>
      <c r="G2511" s="1">
        <v>45806</v>
      </c>
      <c r="H2511" s="2" t="s">
        <v>158</v>
      </c>
      <c r="I2511" s="2" t="s">
        <v>13</v>
      </c>
      <c r="J2511">
        <f>Sheet1[[#This Row],[policy_end_date]]-Sheet1[[#This Row],[policy_start_date]]</f>
        <v>884</v>
      </c>
      <c r="K2511" s="5">
        <f>(Sheet1[[#This Row],[policy_end_date]]-Sheet1[[#This Row],[policy_start_date]])/365</f>
        <v>2.4219178082191779</v>
      </c>
      <c r="L2511" s="2" t="str">
        <f>IF(Sheet1[[#This Row],[coverage_amount]]&lt;300000,"Low",IF(Sheet1[[#This Row],[coverage_amount]]&lt;700000,"Medium","High"))</f>
        <v>High</v>
      </c>
      <c r="M2511" s="2" t="str">
        <f>IF(Sheet1[[#This Row],[annual_premium]]&lt;15000,"Low",IF(Sheet1[[#This Row],[annual_premium]]&lt;35000,"Medium","High"))</f>
        <v>High</v>
      </c>
      <c r="N2511" s="2">
        <f>YEAR(Sheet1[[#This Row],[policy_start_date]])</f>
        <v>2022</v>
      </c>
      <c r="O2511" s="2" t="str">
        <f>TEXT(Sheet1[[#This Row],[policy_start_date]],"mmm")</f>
        <v>Dec</v>
      </c>
      <c r="P2511" s="2" t="str">
        <f>"Q"&amp;ROUNDUP(MONTH(Sheet1[[#This Row],[policy_start_date]])/3,0)</f>
        <v>Q4</v>
      </c>
      <c r="Q2511" s="2">
        <f ca="1">DATEDIF(Sheet1[[#This Row],[policy_start_date]],TODAY(),"D")</f>
        <v>1310</v>
      </c>
      <c r="R2511" s="2">
        <f>YEAR(Sheet1[[#This Row],[policy_end_date]])</f>
        <v>2025</v>
      </c>
      <c r="S2511" s="2" t="str">
        <f>TEXT(Sheet1[[#This Row],[policy_end_date]],"mmm")</f>
        <v>May</v>
      </c>
      <c r="T2511" s="2" t="str">
        <f>IF(Sheet1[[#This Row],[status]]="Active","Active","Inactive")</f>
        <v>Active</v>
      </c>
      <c r="U2511" s="6">
        <f>Sheet1[[#This Row],[coverage_amount]]/Sheet1[[#This Row],[annual_premium]]</f>
        <v>21.547518531528748</v>
      </c>
    </row>
    <row r="2512" spans="1:21" x14ac:dyDescent="0.3">
      <c r="A2512" s="2" t="s">
        <v>4366</v>
      </c>
      <c r="B2512" s="2" t="s">
        <v>1851</v>
      </c>
      <c r="C2512" s="2" t="s">
        <v>35</v>
      </c>
      <c r="D2512" s="51">
        <v>255135.57</v>
      </c>
      <c r="E2512" s="51">
        <v>29279.96</v>
      </c>
      <c r="F2512" s="1">
        <v>44358</v>
      </c>
      <c r="G2512" s="1">
        <v>45620</v>
      </c>
      <c r="H2512" s="2" t="s">
        <v>386</v>
      </c>
      <c r="I2512" s="2" t="s">
        <v>29</v>
      </c>
      <c r="J2512">
        <f>Sheet1[[#This Row],[policy_end_date]]-Sheet1[[#This Row],[policy_start_date]]</f>
        <v>1262</v>
      </c>
      <c r="K2512" s="5">
        <f>(Sheet1[[#This Row],[policy_end_date]]-Sheet1[[#This Row],[policy_start_date]])/365</f>
        <v>3.4575342465753423</v>
      </c>
      <c r="L2512" s="2" t="str">
        <f>IF(Sheet1[[#This Row],[coverage_amount]]&lt;300000,"Low",IF(Sheet1[[#This Row],[coverage_amount]]&lt;700000,"Medium","High"))</f>
        <v>Low</v>
      </c>
      <c r="M2512" s="2" t="str">
        <f>IF(Sheet1[[#This Row],[annual_premium]]&lt;15000,"Low",IF(Sheet1[[#This Row],[annual_premium]]&lt;35000,"Medium","High"))</f>
        <v>Medium</v>
      </c>
      <c r="N2512" s="2">
        <f>YEAR(Sheet1[[#This Row],[policy_start_date]])</f>
        <v>2021</v>
      </c>
      <c r="O2512" s="2" t="str">
        <f>TEXT(Sheet1[[#This Row],[policy_start_date]],"mmm")</f>
        <v>Jun</v>
      </c>
      <c r="P2512" s="2" t="str">
        <f>"Q"&amp;ROUNDUP(MONTH(Sheet1[[#This Row],[policy_start_date]])/3,0)</f>
        <v>Q2</v>
      </c>
      <c r="Q2512" s="2">
        <f ca="1">DATEDIF(Sheet1[[#This Row],[policy_start_date]],TODAY(),"D")</f>
        <v>1874</v>
      </c>
      <c r="R2512" s="2">
        <f>YEAR(Sheet1[[#This Row],[policy_end_date]])</f>
        <v>2024</v>
      </c>
      <c r="S2512" s="2" t="str">
        <f>TEXT(Sheet1[[#This Row],[policy_end_date]],"mmm")</f>
        <v>Nov</v>
      </c>
      <c r="T2512" s="2" t="str">
        <f>IF(Sheet1[[#This Row],[status]]="Active","Active","Inactive")</f>
        <v>Inactive</v>
      </c>
      <c r="U2512" s="6">
        <f>Sheet1[[#This Row],[coverage_amount]]/Sheet1[[#This Row],[annual_premium]]</f>
        <v>8.7136584202983887</v>
      </c>
    </row>
    <row r="2513" spans="1:21" x14ac:dyDescent="0.3">
      <c r="A2513" s="2" t="s">
        <v>4367</v>
      </c>
      <c r="B2513" s="2" t="s">
        <v>2455</v>
      </c>
      <c r="C2513" s="2" t="s">
        <v>16</v>
      </c>
      <c r="D2513" s="51">
        <v>465052.82</v>
      </c>
      <c r="E2513" s="51">
        <v>31902.58</v>
      </c>
      <c r="F2513" s="1">
        <v>44443</v>
      </c>
      <c r="G2513" s="1">
        <v>45255</v>
      </c>
      <c r="H2513" s="2" t="s">
        <v>640</v>
      </c>
      <c r="I2513" s="2" t="s">
        <v>29</v>
      </c>
      <c r="J2513">
        <f>Sheet1[[#This Row],[policy_end_date]]-Sheet1[[#This Row],[policy_start_date]]</f>
        <v>812</v>
      </c>
      <c r="K2513" s="5">
        <f>(Sheet1[[#This Row],[policy_end_date]]-Sheet1[[#This Row],[policy_start_date]])/365</f>
        <v>2.2246575342465755</v>
      </c>
      <c r="L2513" s="2" t="str">
        <f>IF(Sheet1[[#This Row],[coverage_amount]]&lt;300000,"Low",IF(Sheet1[[#This Row],[coverage_amount]]&lt;700000,"Medium","High"))</f>
        <v>Medium</v>
      </c>
      <c r="M2513" s="2" t="str">
        <f>IF(Sheet1[[#This Row],[annual_premium]]&lt;15000,"Low",IF(Sheet1[[#This Row],[annual_premium]]&lt;35000,"Medium","High"))</f>
        <v>Medium</v>
      </c>
      <c r="N2513" s="2">
        <f>YEAR(Sheet1[[#This Row],[policy_start_date]])</f>
        <v>2021</v>
      </c>
      <c r="O2513" s="2" t="str">
        <f>TEXT(Sheet1[[#This Row],[policy_start_date]],"mmm")</f>
        <v>Sep</v>
      </c>
      <c r="P2513" s="2" t="str">
        <f>"Q"&amp;ROUNDUP(MONTH(Sheet1[[#This Row],[policy_start_date]])/3,0)</f>
        <v>Q3</v>
      </c>
      <c r="Q2513" s="2">
        <f ca="1">DATEDIF(Sheet1[[#This Row],[policy_start_date]],TODAY(),"D")</f>
        <v>1789</v>
      </c>
      <c r="R2513" s="2">
        <f>YEAR(Sheet1[[#This Row],[policy_end_date]])</f>
        <v>2023</v>
      </c>
      <c r="S2513" s="2" t="str">
        <f>TEXT(Sheet1[[#This Row],[policy_end_date]],"mmm")</f>
        <v>Nov</v>
      </c>
      <c r="T2513" s="2" t="str">
        <f>IF(Sheet1[[#This Row],[status]]="Active","Active","Inactive")</f>
        <v>Inactive</v>
      </c>
      <c r="U2513" s="6">
        <f>Sheet1[[#This Row],[coverage_amount]]/Sheet1[[#This Row],[annual_premium]]</f>
        <v>14.577279329759536</v>
      </c>
    </row>
    <row r="2514" spans="1:21" x14ac:dyDescent="0.3">
      <c r="A2514" s="2" t="s">
        <v>4368</v>
      </c>
      <c r="B2514" s="2" t="s">
        <v>3269</v>
      </c>
      <c r="C2514" s="2" t="s">
        <v>35</v>
      </c>
      <c r="D2514" s="51">
        <v>205532.72</v>
      </c>
      <c r="E2514" s="51">
        <v>30047.41</v>
      </c>
      <c r="F2514" s="1">
        <v>45227</v>
      </c>
      <c r="G2514" s="1">
        <v>45269</v>
      </c>
      <c r="H2514" s="2" t="s">
        <v>108</v>
      </c>
      <c r="I2514" s="2" t="s">
        <v>29</v>
      </c>
      <c r="J2514">
        <f>Sheet1[[#This Row],[policy_end_date]]-Sheet1[[#This Row],[policy_start_date]]</f>
        <v>42</v>
      </c>
      <c r="K2514" s="5">
        <f>(Sheet1[[#This Row],[policy_end_date]]-Sheet1[[#This Row],[policy_start_date]])/365</f>
        <v>0.11506849315068493</v>
      </c>
      <c r="L2514" s="2" t="str">
        <f>IF(Sheet1[[#This Row],[coverage_amount]]&lt;300000,"Low",IF(Sheet1[[#This Row],[coverage_amount]]&lt;700000,"Medium","High"))</f>
        <v>Low</v>
      </c>
      <c r="M2514" s="2" t="str">
        <f>IF(Sheet1[[#This Row],[annual_premium]]&lt;15000,"Low",IF(Sheet1[[#This Row],[annual_premium]]&lt;35000,"Medium","High"))</f>
        <v>Medium</v>
      </c>
      <c r="N2514" s="2">
        <f>YEAR(Sheet1[[#This Row],[policy_start_date]])</f>
        <v>2023</v>
      </c>
      <c r="O2514" s="2" t="str">
        <f>TEXT(Sheet1[[#This Row],[policy_start_date]],"mmm")</f>
        <v>Oct</v>
      </c>
      <c r="P2514" s="2" t="str">
        <f>"Q"&amp;ROUNDUP(MONTH(Sheet1[[#This Row],[policy_start_date]])/3,0)</f>
        <v>Q4</v>
      </c>
      <c r="Q2514" s="2">
        <f ca="1">DATEDIF(Sheet1[[#This Row],[policy_start_date]],TODAY(),"D")</f>
        <v>1005</v>
      </c>
      <c r="R2514" s="2">
        <f>YEAR(Sheet1[[#This Row],[policy_end_date]])</f>
        <v>2023</v>
      </c>
      <c r="S2514" s="2" t="str">
        <f>TEXT(Sheet1[[#This Row],[policy_end_date]],"mmm")</f>
        <v>Dec</v>
      </c>
      <c r="T2514" s="2" t="str">
        <f>IF(Sheet1[[#This Row],[status]]="Active","Active","Inactive")</f>
        <v>Inactive</v>
      </c>
      <c r="U2514" s="6">
        <f>Sheet1[[#This Row],[coverage_amount]]/Sheet1[[#This Row],[annual_premium]]</f>
        <v>6.8402807429991475</v>
      </c>
    </row>
    <row r="2515" spans="1:21" x14ac:dyDescent="0.3">
      <c r="A2515" s="2" t="s">
        <v>4369</v>
      </c>
      <c r="B2515" s="2" t="s">
        <v>367</v>
      </c>
      <c r="C2515" s="2" t="s">
        <v>27</v>
      </c>
      <c r="D2515" s="51">
        <v>472709.87</v>
      </c>
      <c r="E2515" s="51">
        <v>34745.25</v>
      </c>
      <c r="F2515" s="1">
        <v>44719</v>
      </c>
      <c r="G2515" s="1">
        <v>44775</v>
      </c>
      <c r="H2515" s="2" t="s">
        <v>2084</v>
      </c>
      <c r="I2515" s="2" t="s">
        <v>29</v>
      </c>
      <c r="J2515">
        <f>Sheet1[[#This Row],[policy_end_date]]-Sheet1[[#This Row],[policy_start_date]]</f>
        <v>56</v>
      </c>
      <c r="K2515" s="5">
        <f>(Sheet1[[#This Row],[policy_end_date]]-Sheet1[[#This Row],[policy_start_date]])/365</f>
        <v>0.15342465753424658</v>
      </c>
      <c r="L2515" s="2" t="str">
        <f>IF(Sheet1[[#This Row],[coverage_amount]]&lt;300000,"Low",IF(Sheet1[[#This Row],[coverage_amount]]&lt;700000,"Medium","High"))</f>
        <v>Medium</v>
      </c>
      <c r="M2515" s="2" t="str">
        <f>IF(Sheet1[[#This Row],[annual_premium]]&lt;15000,"Low",IF(Sheet1[[#This Row],[annual_premium]]&lt;35000,"Medium","High"))</f>
        <v>Medium</v>
      </c>
      <c r="N2515" s="2">
        <f>YEAR(Sheet1[[#This Row],[policy_start_date]])</f>
        <v>2022</v>
      </c>
      <c r="O2515" s="2" t="str">
        <f>TEXT(Sheet1[[#This Row],[policy_start_date]],"mmm")</f>
        <v>Jun</v>
      </c>
      <c r="P2515" s="2" t="str">
        <f>"Q"&amp;ROUNDUP(MONTH(Sheet1[[#This Row],[policy_start_date]])/3,0)</f>
        <v>Q2</v>
      </c>
      <c r="Q2515" s="2">
        <f ca="1">DATEDIF(Sheet1[[#This Row],[policy_start_date]],TODAY(),"D")</f>
        <v>1513</v>
      </c>
      <c r="R2515" s="2">
        <f>YEAR(Sheet1[[#This Row],[policy_end_date]])</f>
        <v>2022</v>
      </c>
      <c r="S2515" s="2" t="str">
        <f>TEXT(Sheet1[[#This Row],[policy_end_date]],"mmm")</f>
        <v>Aug</v>
      </c>
      <c r="T2515" s="2" t="str">
        <f>IF(Sheet1[[#This Row],[status]]="Active","Active","Inactive")</f>
        <v>Inactive</v>
      </c>
      <c r="U2515" s="6">
        <f>Sheet1[[#This Row],[coverage_amount]]/Sheet1[[#This Row],[annual_premium]]</f>
        <v>13.60502140580367</v>
      </c>
    </row>
    <row r="2516" spans="1:21" x14ac:dyDescent="0.3">
      <c r="A2516" s="2" t="s">
        <v>4370</v>
      </c>
      <c r="B2516" s="2" t="s">
        <v>1064</v>
      </c>
      <c r="C2516" s="2" t="s">
        <v>35</v>
      </c>
      <c r="D2516" s="51">
        <v>733865.2</v>
      </c>
      <c r="E2516" s="51">
        <v>19487.900000000001</v>
      </c>
      <c r="F2516" s="1">
        <v>45045</v>
      </c>
      <c r="G2516" s="1">
        <v>45591</v>
      </c>
      <c r="H2516" s="2" t="s">
        <v>216</v>
      </c>
      <c r="I2516" s="2" t="s">
        <v>18</v>
      </c>
      <c r="J2516">
        <f>Sheet1[[#This Row],[policy_end_date]]-Sheet1[[#This Row],[policy_start_date]]</f>
        <v>546</v>
      </c>
      <c r="K2516" s="5">
        <f>(Sheet1[[#This Row],[policy_end_date]]-Sheet1[[#This Row],[policy_start_date]])/365</f>
        <v>1.4958904109589042</v>
      </c>
      <c r="L2516" s="2" t="str">
        <f>IF(Sheet1[[#This Row],[coverage_amount]]&lt;300000,"Low",IF(Sheet1[[#This Row],[coverage_amount]]&lt;700000,"Medium","High"))</f>
        <v>High</v>
      </c>
      <c r="M2516" s="2" t="str">
        <f>IF(Sheet1[[#This Row],[annual_premium]]&lt;15000,"Low",IF(Sheet1[[#This Row],[annual_premium]]&lt;35000,"Medium","High"))</f>
        <v>Medium</v>
      </c>
      <c r="N2516" s="2">
        <f>YEAR(Sheet1[[#This Row],[policy_start_date]])</f>
        <v>2023</v>
      </c>
      <c r="O2516" s="2" t="str">
        <f>TEXT(Sheet1[[#This Row],[policy_start_date]],"mmm")</f>
        <v>Apr</v>
      </c>
      <c r="P2516" s="2" t="str">
        <f>"Q"&amp;ROUNDUP(MONTH(Sheet1[[#This Row],[policy_start_date]])/3,0)</f>
        <v>Q2</v>
      </c>
      <c r="Q2516" s="2">
        <f ca="1">DATEDIF(Sheet1[[#This Row],[policy_start_date]],TODAY(),"D")</f>
        <v>1187</v>
      </c>
      <c r="R2516" s="2">
        <f>YEAR(Sheet1[[#This Row],[policy_end_date]])</f>
        <v>2024</v>
      </c>
      <c r="S2516" s="2" t="str">
        <f>TEXT(Sheet1[[#This Row],[policy_end_date]],"mmm")</f>
        <v>Oct</v>
      </c>
      <c r="T2516" s="2" t="str">
        <f>IF(Sheet1[[#This Row],[status]]="Active","Active","Inactive")</f>
        <v>Inactive</v>
      </c>
      <c r="U2516" s="6">
        <f>Sheet1[[#This Row],[coverage_amount]]/Sheet1[[#This Row],[annual_premium]]</f>
        <v>37.657479769497989</v>
      </c>
    </row>
    <row r="2517" spans="1:21" x14ac:dyDescent="0.3">
      <c r="A2517" s="2" t="s">
        <v>4371</v>
      </c>
      <c r="B2517" s="2" t="s">
        <v>803</v>
      </c>
      <c r="C2517" s="2" t="s">
        <v>11</v>
      </c>
      <c r="D2517" s="51">
        <v>706101.39</v>
      </c>
      <c r="E2517" s="51">
        <v>35903.68</v>
      </c>
      <c r="F2517" s="1">
        <v>44807</v>
      </c>
      <c r="G2517" s="1">
        <v>45171</v>
      </c>
      <c r="H2517" s="2" t="s">
        <v>1345</v>
      </c>
      <c r="I2517" s="2" t="s">
        <v>18</v>
      </c>
      <c r="J2517">
        <f>Sheet1[[#This Row],[policy_end_date]]-Sheet1[[#This Row],[policy_start_date]]</f>
        <v>364</v>
      </c>
      <c r="K2517" s="5">
        <f>(Sheet1[[#This Row],[policy_end_date]]-Sheet1[[#This Row],[policy_start_date]])/365</f>
        <v>0.99726027397260275</v>
      </c>
      <c r="L2517" s="2" t="str">
        <f>IF(Sheet1[[#This Row],[coverage_amount]]&lt;300000,"Low",IF(Sheet1[[#This Row],[coverage_amount]]&lt;700000,"Medium","High"))</f>
        <v>High</v>
      </c>
      <c r="M2517" s="2" t="str">
        <f>IF(Sheet1[[#This Row],[annual_premium]]&lt;15000,"Low",IF(Sheet1[[#This Row],[annual_premium]]&lt;35000,"Medium","High"))</f>
        <v>High</v>
      </c>
      <c r="N2517" s="2">
        <f>YEAR(Sheet1[[#This Row],[policy_start_date]])</f>
        <v>2022</v>
      </c>
      <c r="O2517" s="2" t="str">
        <f>TEXT(Sheet1[[#This Row],[policy_start_date]],"mmm")</f>
        <v>Sep</v>
      </c>
      <c r="P2517" s="2" t="str">
        <f>"Q"&amp;ROUNDUP(MONTH(Sheet1[[#This Row],[policy_start_date]])/3,0)</f>
        <v>Q3</v>
      </c>
      <c r="Q2517" s="2">
        <f ca="1">DATEDIF(Sheet1[[#This Row],[policy_start_date]],TODAY(),"D")</f>
        <v>1425</v>
      </c>
      <c r="R2517" s="2">
        <f>YEAR(Sheet1[[#This Row],[policy_end_date]])</f>
        <v>2023</v>
      </c>
      <c r="S2517" s="2" t="str">
        <f>TEXT(Sheet1[[#This Row],[policy_end_date]],"mmm")</f>
        <v>Sep</v>
      </c>
      <c r="T2517" s="2" t="str">
        <f>IF(Sheet1[[#This Row],[status]]="Active","Active","Inactive")</f>
        <v>Inactive</v>
      </c>
      <c r="U2517" s="6">
        <f>Sheet1[[#This Row],[coverage_amount]]/Sheet1[[#This Row],[annual_premium]]</f>
        <v>19.666546437579658</v>
      </c>
    </row>
    <row r="2518" spans="1:21" x14ac:dyDescent="0.3">
      <c r="A2518" s="2" t="s">
        <v>4372</v>
      </c>
      <c r="B2518" s="2" t="s">
        <v>4373</v>
      </c>
      <c r="C2518" s="2" t="s">
        <v>27</v>
      </c>
      <c r="D2518" s="51">
        <v>187548.88</v>
      </c>
      <c r="E2518" s="51">
        <v>47975.199999999997</v>
      </c>
      <c r="F2518" s="1">
        <v>45270</v>
      </c>
      <c r="G2518" s="1">
        <v>45666</v>
      </c>
      <c r="H2518" s="2" t="s">
        <v>61</v>
      </c>
      <c r="I2518" s="2" t="s">
        <v>29</v>
      </c>
      <c r="J2518">
        <f>Sheet1[[#This Row],[policy_end_date]]-Sheet1[[#This Row],[policy_start_date]]</f>
        <v>396</v>
      </c>
      <c r="K2518" s="5">
        <f>(Sheet1[[#This Row],[policy_end_date]]-Sheet1[[#This Row],[policy_start_date]])/365</f>
        <v>1.0849315068493151</v>
      </c>
      <c r="L2518" s="2" t="str">
        <f>IF(Sheet1[[#This Row],[coverage_amount]]&lt;300000,"Low",IF(Sheet1[[#This Row],[coverage_amount]]&lt;700000,"Medium","High"))</f>
        <v>Low</v>
      </c>
      <c r="M2518" s="2" t="str">
        <f>IF(Sheet1[[#This Row],[annual_premium]]&lt;15000,"Low",IF(Sheet1[[#This Row],[annual_premium]]&lt;35000,"Medium","High"))</f>
        <v>High</v>
      </c>
      <c r="N2518" s="2">
        <f>YEAR(Sheet1[[#This Row],[policy_start_date]])</f>
        <v>2023</v>
      </c>
      <c r="O2518" s="2" t="str">
        <f>TEXT(Sheet1[[#This Row],[policy_start_date]],"mmm")</f>
        <v>Dec</v>
      </c>
      <c r="P2518" s="2" t="str">
        <f>"Q"&amp;ROUNDUP(MONTH(Sheet1[[#This Row],[policy_start_date]])/3,0)</f>
        <v>Q4</v>
      </c>
      <c r="Q2518" s="2">
        <f ca="1">DATEDIF(Sheet1[[#This Row],[policy_start_date]],TODAY(),"D")</f>
        <v>962</v>
      </c>
      <c r="R2518" s="2">
        <f>YEAR(Sheet1[[#This Row],[policy_end_date]])</f>
        <v>2025</v>
      </c>
      <c r="S2518" s="2" t="str">
        <f>TEXT(Sheet1[[#This Row],[policy_end_date]],"mmm")</f>
        <v>Jan</v>
      </c>
      <c r="T2518" s="2" t="str">
        <f>IF(Sheet1[[#This Row],[status]]="Active","Active","Inactive")</f>
        <v>Inactive</v>
      </c>
      <c r="U2518" s="6">
        <f>Sheet1[[#This Row],[coverage_amount]]/Sheet1[[#This Row],[annual_premium]]</f>
        <v>3.9092881322016377</v>
      </c>
    </row>
    <row r="2519" spans="1:21" x14ac:dyDescent="0.3">
      <c r="A2519" s="2" t="s">
        <v>4374</v>
      </c>
      <c r="B2519" s="2" t="s">
        <v>956</v>
      </c>
      <c r="C2519" s="2" t="s">
        <v>11</v>
      </c>
      <c r="D2519" s="51">
        <v>554134.96</v>
      </c>
      <c r="E2519" s="51">
        <v>4230.92</v>
      </c>
      <c r="F2519" s="1">
        <v>45045</v>
      </c>
      <c r="G2519" s="1">
        <v>45423</v>
      </c>
      <c r="H2519" s="2" t="s">
        <v>534</v>
      </c>
      <c r="I2519" s="2" t="s">
        <v>18</v>
      </c>
      <c r="J2519">
        <f>Sheet1[[#This Row],[policy_end_date]]-Sheet1[[#This Row],[policy_start_date]]</f>
        <v>378</v>
      </c>
      <c r="K2519" s="5">
        <f>(Sheet1[[#This Row],[policy_end_date]]-Sheet1[[#This Row],[policy_start_date]])/365</f>
        <v>1.0356164383561643</v>
      </c>
      <c r="L2519" s="2" t="str">
        <f>IF(Sheet1[[#This Row],[coverage_amount]]&lt;300000,"Low",IF(Sheet1[[#This Row],[coverage_amount]]&lt;700000,"Medium","High"))</f>
        <v>Medium</v>
      </c>
      <c r="M2519" s="2" t="str">
        <f>IF(Sheet1[[#This Row],[annual_premium]]&lt;15000,"Low",IF(Sheet1[[#This Row],[annual_premium]]&lt;35000,"Medium","High"))</f>
        <v>Low</v>
      </c>
      <c r="N2519" s="2">
        <f>YEAR(Sheet1[[#This Row],[policy_start_date]])</f>
        <v>2023</v>
      </c>
      <c r="O2519" s="2" t="str">
        <f>TEXT(Sheet1[[#This Row],[policy_start_date]],"mmm")</f>
        <v>Apr</v>
      </c>
      <c r="P2519" s="2" t="str">
        <f>"Q"&amp;ROUNDUP(MONTH(Sheet1[[#This Row],[policy_start_date]])/3,0)</f>
        <v>Q2</v>
      </c>
      <c r="Q2519" s="2">
        <f ca="1">DATEDIF(Sheet1[[#This Row],[policy_start_date]],TODAY(),"D")</f>
        <v>1187</v>
      </c>
      <c r="R2519" s="2">
        <f>YEAR(Sheet1[[#This Row],[policy_end_date]])</f>
        <v>2024</v>
      </c>
      <c r="S2519" s="2" t="str">
        <f>TEXT(Sheet1[[#This Row],[policy_end_date]],"mmm")</f>
        <v>May</v>
      </c>
      <c r="T2519" s="2" t="str">
        <f>IF(Sheet1[[#This Row],[status]]="Active","Active","Inactive")</f>
        <v>Inactive</v>
      </c>
      <c r="U2519" s="6">
        <f>Sheet1[[#This Row],[coverage_amount]]/Sheet1[[#This Row],[annual_premium]]</f>
        <v>130.97268679152523</v>
      </c>
    </row>
    <row r="2520" spans="1:21" x14ac:dyDescent="0.3">
      <c r="A2520" s="2" t="s">
        <v>4375</v>
      </c>
      <c r="B2520" s="2" t="s">
        <v>4376</v>
      </c>
      <c r="C2520" s="2" t="s">
        <v>11</v>
      </c>
      <c r="D2520" s="51">
        <v>436000.38</v>
      </c>
      <c r="E2520" s="51">
        <v>28738.29</v>
      </c>
      <c r="F2520" s="1">
        <v>45239</v>
      </c>
      <c r="G2520" s="1">
        <v>45770</v>
      </c>
      <c r="H2520" s="2" t="s">
        <v>222</v>
      </c>
      <c r="I2520" s="2" t="s">
        <v>29</v>
      </c>
      <c r="J2520">
        <f>Sheet1[[#This Row],[policy_end_date]]-Sheet1[[#This Row],[policy_start_date]]</f>
        <v>531</v>
      </c>
      <c r="K2520" s="5">
        <f>(Sheet1[[#This Row],[policy_end_date]]-Sheet1[[#This Row],[policy_start_date]])/365</f>
        <v>1.4547945205479451</v>
      </c>
      <c r="L2520" s="2" t="str">
        <f>IF(Sheet1[[#This Row],[coverage_amount]]&lt;300000,"Low",IF(Sheet1[[#This Row],[coverage_amount]]&lt;700000,"Medium","High"))</f>
        <v>Medium</v>
      </c>
      <c r="M2520" s="2" t="str">
        <f>IF(Sheet1[[#This Row],[annual_premium]]&lt;15000,"Low",IF(Sheet1[[#This Row],[annual_premium]]&lt;35000,"Medium","High"))</f>
        <v>Medium</v>
      </c>
      <c r="N2520" s="2">
        <f>YEAR(Sheet1[[#This Row],[policy_start_date]])</f>
        <v>2023</v>
      </c>
      <c r="O2520" s="2" t="str">
        <f>TEXT(Sheet1[[#This Row],[policy_start_date]],"mmm")</f>
        <v>Nov</v>
      </c>
      <c r="P2520" s="2" t="str">
        <f>"Q"&amp;ROUNDUP(MONTH(Sheet1[[#This Row],[policy_start_date]])/3,0)</f>
        <v>Q4</v>
      </c>
      <c r="Q2520" s="2">
        <f ca="1">DATEDIF(Sheet1[[#This Row],[policy_start_date]],TODAY(),"D")</f>
        <v>993</v>
      </c>
      <c r="R2520" s="2">
        <f>YEAR(Sheet1[[#This Row],[policy_end_date]])</f>
        <v>2025</v>
      </c>
      <c r="S2520" s="2" t="str">
        <f>TEXT(Sheet1[[#This Row],[policy_end_date]],"mmm")</f>
        <v>Apr</v>
      </c>
      <c r="T2520" s="2" t="str">
        <f>IF(Sheet1[[#This Row],[status]]="Active","Active","Inactive")</f>
        <v>Inactive</v>
      </c>
      <c r="U2520" s="6">
        <f>Sheet1[[#This Row],[coverage_amount]]/Sheet1[[#This Row],[annual_premium]]</f>
        <v>15.171409989947209</v>
      </c>
    </row>
    <row r="2521" spans="1:21" x14ac:dyDescent="0.3">
      <c r="A2521" s="2" t="s">
        <v>4377</v>
      </c>
      <c r="B2521" s="2" t="s">
        <v>4378</v>
      </c>
      <c r="C2521" s="2" t="s">
        <v>11</v>
      </c>
      <c r="D2521" s="51">
        <v>997339.76</v>
      </c>
      <c r="E2521" s="51">
        <v>33606.25</v>
      </c>
      <c r="F2521" s="1">
        <v>45183</v>
      </c>
      <c r="G2521" s="1">
        <v>45240</v>
      </c>
      <c r="H2521" s="2" t="s">
        <v>516</v>
      </c>
      <c r="I2521" s="2" t="s">
        <v>18</v>
      </c>
      <c r="J2521">
        <f>Sheet1[[#This Row],[policy_end_date]]-Sheet1[[#This Row],[policy_start_date]]</f>
        <v>57</v>
      </c>
      <c r="K2521" s="5">
        <f>(Sheet1[[#This Row],[policy_end_date]]-Sheet1[[#This Row],[policy_start_date]])/365</f>
        <v>0.15616438356164383</v>
      </c>
      <c r="L2521" s="2" t="str">
        <f>IF(Sheet1[[#This Row],[coverage_amount]]&lt;300000,"Low",IF(Sheet1[[#This Row],[coverage_amount]]&lt;700000,"Medium","High"))</f>
        <v>High</v>
      </c>
      <c r="M2521" s="2" t="str">
        <f>IF(Sheet1[[#This Row],[annual_premium]]&lt;15000,"Low",IF(Sheet1[[#This Row],[annual_premium]]&lt;35000,"Medium","High"))</f>
        <v>Medium</v>
      </c>
      <c r="N2521" s="2">
        <f>YEAR(Sheet1[[#This Row],[policy_start_date]])</f>
        <v>2023</v>
      </c>
      <c r="O2521" s="2" t="str">
        <f>TEXT(Sheet1[[#This Row],[policy_start_date]],"mmm")</f>
        <v>Sep</v>
      </c>
      <c r="P2521" s="2" t="str">
        <f>"Q"&amp;ROUNDUP(MONTH(Sheet1[[#This Row],[policy_start_date]])/3,0)</f>
        <v>Q3</v>
      </c>
      <c r="Q2521" s="2">
        <f ca="1">DATEDIF(Sheet1[[#This Row],[policy_start_date]],TODAY(),"D")</f>
        <v>1049</v>
      </c>
      <c r="R2521" s="2">
        <f>YEAR(Sheet1[[#This Row],[policy_end_date]])</f>
        <v>2023</v>
      </c>
      <c r="S2521" s="2" t="str">
        <f>TEXT(Sheet1[[#This Row],[policy_end_date]],"mmm")</f>
        <v>Nov</v>
      </c>
      <c r="T2521" s="2" t="str">
        <f>IF(Sheet1[[#This Row],[status]]="Active","Active","Inactive")</f>
        <v>Inactive</v>
      </c>
      <c r="U2521" s="6">
        <f>Sheet1[[#This Row],[coverage_amount]]/Sheet1[[#This Row],[annual_premium]]</f>
        <v>29.677210637902178</v>
      </c>
    </row>
    <row r="2522" spans="1:21" x14ac:dyDescent="0.3">
      <c r="A2522" s="2" t="s">
        <v>4379</v>
      </c>
      <c r="B2522" s="2" t="s">
        <v>1349</v>
      </c>
      <c r="C2522" s="2" t="s">
        <v>35</v>
      </c>
      <c r="D2522" s="51">
        <v>413206.59</v>
      </c>
      <c r="E2522" s="51">
        <v>11496.04</v>
      </c>
      <c r="F2522" s="1">
        <v>45056</v>
      </c>
      <c r="G2522" s="1">
        <v>45465</v>
      </c>
      <c r="H2522" s="2" t="s">
        <v>365</v>
      </c>
      <c r="I2522" s="2" t="s">
        <v>13</v>
      </c>
      <c r="J2522">
        <f>Sheet1[[#This Row],[policy_end_date]]-Sheet1[[#This Row],[policy_start_date]]</f>
        <v>409</v>
      </c>
      <c r="K2522" s="5">
        <f>(Sheet1[[#This Row],[policy_end_date]]-Sheet1[[#This Row],[policy_start_date]])/365</f>
        <v>1.1205479452054794</v>
      </c>
      <c r="L2522" s="2" t="str">
        <f>IF(Sheet1[[#This Row],[coverage_amount]]&lt;300000,"Low",IF(Sheet1[[#This Row],[coverage_amount]]&lt;700000,"Medium","High"))</f>
        <v>Medium</v>
      </c>
      <c r="M2522" s="2" t="str">
        <f>IF(Sheet1[[#This Row],[annual_premium]]&lt;15000,"Low",IF(Sheet1[[#This Row],[annual_premium]]&lt;35000,"Medium","High"))</f>
        <v>Low</v>
      </c>
      <c r="N2522" s="2">
        <f>YEAR(Sheet1[[#This Row],[policy_start_date]])</f>
        <v>2023</v>
      </c>
      <c r="O2522" s="2" t="str">
        <f>TEXT(Sheet1[[#This Row],[policy_start_date]],"mmm")</f>
        <v>May</v>
      </c>
      <c r="P2522" s="2" t="str">
        <f>"Q"&amp;ROUNDUP(MONTH(Sheet1[[#This Row],[policy_start_date]])/3,0)</f>
        <v>Q2</v>
      </c>
      <c r="Q2522" s="2">
        <f ca="1">DATEDIF(Sheet1[[#This Row],[policy_start_date]],TODAY(),"D")</f>
        <v>1176</v>
      </c>
      <c r="R2522" s="2">
        <f>YEAR(Sheet1[[#This Row],[policy_end_date]])</f>
        <v>2024</v>
      </c>
      <c r="S2522" s="2" t="str">
        <f>TEXT(Sheet1[[#This Row],[policy_end_date]],"mmm")</f>
        <v>Jun</v>
      </c>
      <c r="T2522" s="2" t="str">
        <f>IF(Sheet1[[#This Row],[status]]="Active","Active","Inactive")</f>
        <v>Active</v>
      </c>
      <c r="U2522" s="6">
        <f>Sheet1[[#This Row],[coverage_amount]]/Sheet1[[#This Row],[annual_premium]]</f>
        <v>35.943384852523131</v>
      </c>
    </row>
    <row r="2523" spans="1:21" x14ac:dyDescent="0.3">
      <c r="A2523" s="2" t="s">
        <v>4380</v>
      </c>
      <c r="B2523" s="2" t="s">
        <v>501</v>
      </c>
      <c r="C2523" s="2" t="s">
        <v>35</v>
      </c>
      <c r="D2523" s="51">
        <v>776677.35</v>
      </c>
      <c r="E2523" s="51">
        <v>44345.48</v>
      </c>
      <c r="F2523" s="1">
        <v>45324</v>
      </c>
      <c r="G2523" s="1">
        <v>45378</v>
      </c>
      <c r="H2523" s="2" t="s">
        <v>2930</v>
      </c>
      <c r="I2523" s="2" t="s">
        <v>13</v>
      </c>
      <c r="J2523">
        <f>Sheet1[[#This Row],[policy_end_date]]-Sheet1[[#This Row],[policy_start_date]]</f>
        <v>54</v>
      </c>
      <c r="K2523" s="5">
        <f>(Sheet1[[#This Row],[policy_end_date]]-Sheet1[[#This Row],[policy_start_date]])/365</f>
        <v>0.14794520547945206</v>
      </c>
      <c r="L2523" s="2" t="str">
        <f>IF(Sheet1[[#This Row],[coverage_amount]]&lt;300000,"Low",IF(Sheet1[[#This Row],[coverage_amount]]&lt;700000,"Medium","High"))</f>
        <v>High</v>
      </c>
      <c r="M2523" s="2" t="str">
        <f>IF(Sheet1[[#This Row],[annual_premium]]&lt;15000,"Low",IF(Sheet1[[#This Row],[annual_premium]]&lt;35000,"Medium","High"))</f>
        <v>High</v>
      </c>
      <c r="N2523" s="2">
        <f>YEAR(Sheet1[[#This Row],[policy_start_date]])</f>
        <v>2024</v>
      </c>
      <c r="O2523" s="2" t="str">
        <f>TEXT(Sheet1[[#This Row],[policy_start_date]],"mmm")</f>
        <v>Feb</v>
      </c>
      <c r="P2523" s="2" t="str">
        <f>"Q"&amp;ROUNDUP(MONTH(Sheet1[[#This Row],[policy_start_date]])/3,0)</f>
        <v>Q1</v>
      </c>
      <c r="Q2523" s="2">
        <f ca="1">DATEDIF(Sheet1[[#This Row],[policy_start_date]],TODAY(),"D")</f>
        <v>908</v>
      </c>
      <c r="R2523" s="2">
        <f>YEAR(Sheet1[[#This Row],[policy_end_date]])</f>
        <v>2024</v>
      </c>
      <c r="S2523" s="2" t="str">
        <f>TEXT(Sheet1[[#This Row],[policy_end_date]],"mmm")</f>
        <v>Mar</v>
      </c>
      <c r="T2523" s="2" t="str">
        <f>IF(Sheet1[[#This Row],[status]]="Active","Active","Inactive")</f>
        <v>Active</v>
      </c>
      <c r="U2523" s="6">
        <f>Sheet1[[#This Row],[coverage_amount]]/Sheet1[[#This Row],[annual_premium]]</f>
        <v>17.514239331719939</v>
      </c>
    </row>
    <row r="2524" spans="1:21" x14ac:dyDescent="0.3">
      <c r="A2524" s="2" t="s">
        <v>4381</v>
      </c>
      <c r="B2524" s="2" t="s">
        <v>3202</v>
      </c>
      <c r="C2524" s="2" t="s">
        <v>35</v>
      </c>
      <c r="D2524" s="51">
        <v>161979.6</v>
      </c>
      <c r="E2524" s="51">
        <v>48902.58</v>
      </c>
      <c r="F2524" s="1">
        <v>44859</v>
      </c>
      <c r="G2524" s="1">
        <v>45287</v>
      </c>
      <c r="H2524" s="2" t="s">
        <v>635</v>
      </c>
      <c r="I2524" s="2" t="s">
        <v>18</v>
      </c>
      <c r="J2524">
        <f>Sheet1[[#This Row],[policy_end_date]]-Sheet1[[#This Row],[policy_start_date]]</f>
        <v>428</v>
      </c>
      <c r="K2524" s="5">
        <f>(Sheet1[[#This Row],[policy_end_date]]-Sheet1[[#This Row],[policy_start_date]])/365</f>
        <v>1.1726027397260275</v>
      </c>
      <c r="L2524" s="2" t="str">
        <f>IF(Sheet1[[#This Row],[coverage_amount]]&lt;300000,"Low",IF(Sheet1[[#This Row],[coverage_amount]]&lt;700000,"Medium","High"))</f>
        <v>Low</v>
      </c>
      <c r="M2524" s="2" t="str">
        <f>IF(Sheet1[[#This Row],[annual_premium]]&lt;15000,"Low",IF(Sheet1[[#This Row],[annual_premium]]&lt;35000,"Medium","High"))</f>
        <v>High</v>
      </c>
      <c r="N2524" s="2">
        <f>YEAR(Sheet1[[#This Row],[policy_start_date]])</f>
        <v>2022</v>
      </c>
      <c r="O2524" s="2" t="str">
        <f>TEXT(Sheet1[[#This Row],[policy_start_date]],"mmm")</f>
        <v>Oct</v>
      </c>
      <c r="P2524" s="2" t="str">
        <f>"Q"&amp;ROUNDUP(MONTH(Sheet1[[#This Row],[policy_start_date]])/3,0)</f>
        <v>Q4</v>
      </c>
      <c r="Q2524" s="2">
        <f ca="1">DATEDIF(Sheet1[[#This Row],[policy_start_date]],TODAY(),"D")</f>
        <v>1373</v>
      </c>
      <c r="R2524" s="2">
        <f>YEAR(Sheet1[[#This Row],[policy_end_date]])</f>
        <v>2023</v>
      </c>
      <c r="S2524" s="2" t="str">
        <f>TEXT(Sheet1[[#This Row],[policy_end_date]],"mmm")</f>
        <v>Dec</v>
      </c>
      <c r="T2524" s="2" t="str">
        <f>IF(Sheet1[[#This Row],[status]]="Active","Active","Inactive")</f>
        <v>Inactive</v>
      </c>
      <c r="U2524" s="6">
        <f>Sheet1[[#This Row],[coverage_amount]]/Sheet1[[#This Row],[annual_premium]]</f>
        <v>3.3122914987307417</v>
      </c>
    </row>
    <row r="2525" spans="1:21" x14ac:dyDescent="0.3">
      <c r="A2525" s="2" t="s">
        <v>4382</v>
      </c>
      <c r="B2525" s="2" t="s">
        <v>323</v>
      </c>
      <c r="C2525" s="2" t="s">
        <v>39</v>
      </c>
      <c r="D2525" s="51">
        <v>644648.87</v>
      </c>
      <c r="E2525" s="51">
        <v>38349.730000000003</v>
      </c>
      <c r="F2525" s="1">
        <v>45364</v>
      </c>
      <c r="G2525" s="1">
        <v>45516</v>
      </c>
      <c r="H2525" s="2" t="s">
        <v>723</v>
      </c>
      <c r="I2525" s="2" t="s">
        <v>13</v>
      </c>
      <c r="J2525">
        <f>Sheet1[[#This Row],[policy_end_date]]-Sheet1[[#This Row],[policy_start_date]]</f>
        <v>152</v>
      </c>
      <c r="K2525" s="5">
        <f>(Sheet1[[#This Row],[policy_end_date]]-Sheet1[[#This Row],[policy_start_date]])/365</f>
        <v>0.41643835616438357</v>
      </c>
      <c r="L2525" s="2" t="str">
        <f>IF(Sheet1[[#This Row],[coverage_amount]]&lt;300000,"Low",IF(Sheet1[[#This Row],[coverage_amount]]&lt;700000,"Medium","High"))</f>
        <v>Medium</v>
      </c>
      <c r="M2525" s="2" t="str">
        <f>IF(Sheet1[[#This Row],[annual_premium]]&lt;15000,"Low",IF(Sheet1[[#This Row],[annual_premium]]&lt;35000,"Medium","High"))</f>
        <v>High</v>
      </c>
      <c r="N2525" s="2">
        <f>YEAR(Sheet1[[#This Row],[policy_start_date]])</f>
        <v>2024</v>
      </c>
      <c r="O2525" s="2" t="str">
        <f>TEXT(Sheet1[[#This Row],[policy_start_date]],"mmm")</f>
        <v>Mar</v>
      </c>
      <c r="P2525" s="2" t="str">
        <f>"Q"&amp;ROUNDUP(MONTH(Sheet1[[#This Row],[policy_start_date]])/3,0)</f>
        <v>Q1</v>
      </c>
      <c r="Q2525" s="2">
        <f ca="1">DATEDIF(Sheet1[[#This Row],[policy_start_date]],TODAY(),"D")</f>
        <v>868</v>
      </c>
      <c r="R2525" s="2">
        <f>YEAR(Sheet1[[#This Row],[policy_end_date]])</f>
        <v>2024</v>
      </c>
      <c r="S2525" s="2" t="str">
        <f>TEXT(Sheet1[[#This Row],[policy_end_date]],"mmm")</f>
        <v>Aug</v>
      </c>
      <c r="T2525" s="2" t="str">
        <f>IF(Sheet1[[#This Row],[status]]="Active","Active","Inactive")</f>
        <v>Active</v>
      </c>
      <c r="U2525" s="6">
        <f>Sheet1[[#This Row],[coverage_amount]]/Sheet1[[#This Row],[annual_premium]]</f>
        <v>16.809736861250389</v>
      </c>
    </row>
    <row r="2526" spans="1:21" x14ac:dyDescent="0.3">
      <c r="A2526" s="2" t="s">
        <v>4383</v>
      </c>
      <c r="B2526" s="2" t="s">
        <v>2859</v>
      </c>
      <c r="C2526" s="2" t="s">
        <v>11</v>
      </c>
      <c r="D2526" s="51">
        <v>373501.71</v>
      </c>
      <c r="E2526" s="51">
        <v>34335.83</v>
      </c>
      <c r="F2526" s="1">
        <v>44078</v>
      </c>
      <c r="G2526" s="1">
        <v>44954</v>
      </c>
      <c r="H2526" s="2" t="s">
        <v>17</v>
      </c>
      <c r="I2526" s="2" t="s">
        <v>18</v>
      </c>
      <c r="J2526">
        <f>Sheet1[[#This Row],[policy_end_date]]-Sheet1[[#This Row],[policy_start_date]]</f>
        <v>876</v>
      </c>
      <c r="K2526" s="5">
        <f>(Sheet1[[#This Row],[policy_end_date]]-Sheet1[[#This Row],[policy_start_date]])/365</f>
        <v>2.4</v>
      </c>
      <c r="L2526" s="2" t="str">
        <f>IF(Sheet1[[#This Row],[coverage_amount]]&lt;300000,"Low",IF(Sheet1[[#This Row],[coverage_amount]]&lt;700000,"Medium","High"))</f>
        <v>Medium</v>
      </c>
      <c r="M2526" s="2" t="str">
        <f>IF(Sheet1[[#This Row],[annual_premium]]&lt;15000,"Low",IF(Sheet1[[#This Row],[annual_premium]]&lt;35000,"Medium","High"))</f>
        <v>Medium</v>
      </c>
      <c r="N2526" s="2">
        <f>YEAR(Sheet1[[#This Row],[policy_start_date]])</f>
        <v>2020</v>
      </c>
      <c r="O2526" s="2" t="str">
        <f>TEXT(Sheet1[[#This Row],[policy_start_date]],"mmm")</f>
        <v>Sep</v>
      </c>
      <c r="P2526" s="2" t="str">
        <f>"Q"&amp;ROUNDUP(MONTH(Sheet1[[#This Row],[policy_start_date]])/3,0)</f>
        <v>Q3</v>
      </c>
      <c r="Q2526" s="2">
        <f ca="1">DATEDIF(Sheet1[[#This Row],[policy_start_date]],TODAY(),"D")</f>
        <v>2154</v>
      </c>
      <c r="R2526" s="2">
        <f>YEAR(Sheet1[[#This Row],[policy_end_date]])</f>
        <v>2023</v>
      </c>
      <c r="S2526" s="2" t="str">
        <f>TEXT(Sheet1[[#This Row],[policy_end_date]],"mmm")</f>
        <v>Jan</v>
      </c>
      <c r="T2526" s="2" t="str">
        <f>IF(Sheet1[[#This Row],[status]]="Active","Active","Inactive")</f>
        <v>Inactive</v>
      </c>
      <c r="U2526" s="6">
        <f>Sheet1[[#This Row],[coverage_amount]]/Sheet1[[#This Row],[annual_premium]]</f>
        <v>10.877899558566082</v>
      </c>
    </row>
    <row r="2527" spans="1:21" x14ac:dyDescent="0.3">
      <c r="A2527" s="2" t="s">
        <v>4384</v>
      </c>
      <c r="B2527" s="2" t="s">
        <v>3528</v>
      </c>
      <c r="C2527" s="2" t="s">
        <v>11</v>
      </c>
      <c r="D2527" s="51">
        <v>555136.65</v>
      </c>
      <c r="E2527" s="51">
        <v>23863.68</v>
      </c>
      <c r="F2527" s="1">
        <v>44332</v>
      </c>
      <c r="G2527" s="1">
        <v>44819</v>
      </c>
      <c r="H2527" s="2" t="s">
        <v>499</v>
      </c>
      <c r="I2527" s="2" t="s">
        <v>29</v>
      </c>
      <c r="J2527">
        <f>Sheet1[[#This Row],[policy_end_date]]-Sheet1[[#This Row],[policy_start_date]]</f>
        <v>487</v>
      </c>
      <c r="K2527" s="5">
        <f>(Sheet1[[#This Row],[policy_end_date]]-Sheet1[[#This Row],[policy_start_date]])/365</f>
        <v>1.3342465753424657</v>
      </c>
      <c r="L2527" s="2" t="str">
        <f>IF(Sheet1[[#This Row],[coverage_amount]]&lt;300000,"Low",IF(Sheet1[[#This Row],[coverage_amount]]&lt;700000,"Medium","High"))</f>
        <v>Medium</v>
      </c>
      <c r="M2527" s="2" t="str">
        <f>IF(Sheet1[[#This Row],[annual_premium]]&lt;15000,"Low",IF(Sheet1[[#This Row],[annual_premium]]&lt;35000,"Medium","High"))</f>
        <v>Medium</v>
      </c>
      <c r="N2527" s="2">
        <f>YEAR(Sheet1[[#This Row],[policy_start_date]])</f>
        <v>2021</v>
      </c>
      <c r="O2527" s="2" t="str">
        <f>TEXT(Sheet1[[#This Row],[policy_start_date]],"mmm")</f>
        <v>May</v>
      </c>
      <c r="P2527" s="2" t="str">
        <f>"Q"&amp;ROUNDUP(MONTH(Sheet1[[#This Row],[policy_start_date]])/3,0)</f>
        <v>Q2</v>
      </c>
      <c r="Q2527" s="2">
        <f ca="1">DATEDIF(Sheet1[[#This Row],[policy_start_date]],TODAY(),"D")</f>
        <v>1900</v>
      </c>
      <c r="R2527" s="2">
        <f>YEAR(Sheet1[[#This Row],[policy_end_date]])</f>
        <v>2022</v>
      </c>
      <c r="S2527" s="2" t="str">
        <f>TEXT(Sheet1[[#This Row],[policy_end_date]],"mmm")</f>
        <v>Sep</v>
      </c>
      <c r="T2527" s="2" t="str">
        <f>IF(Sheet1[[#This Row],[status]]="Active","Active","Inactive")</f>
        <v>Inactive</v>
      </c>
      <c r="U2527" s="6">
        <f>Sheet1[[#This Row],[coverage_amount]]/Sheet1[[#This Row],[annual_premium]]</f>
        <v>23.262826605117066</v>
      </c>
    </row>
    <row r="2528" spans="1:21" x14ac:dyDescent="0.3">
      <c r="A2528" s="2" t="s">
        <v>4385</v>
      </c>
      <c r="B2528" s="2" t="s">
        <v>2513</v>
      </c>
      <c r="C2528" s="2" t="s">
        <v>27</v>
      </c>
      <c r="D2528" s="51">
        <v>902814.67</v>
      </c>
      <c r="E2528" s="51">
        <v>33958.339999999997</v>
      </c>
      <c r="F2528" s="1">
        <v>44905</v>
      </c>
      <c r="G2528" s="1">
        <v>45279</v>
      </c>
      <c r="H2528" s="2" t="s">
        <v>46</v>
      </c>
      <c r="I2528" s="2" t="s">
        <v>13</v>
      </c>
      <c r="J2528">
        <f>Sheet1[[#This Row],[policy_end_date]]-Sheet1[[#This Row],[policy_start_date]]</f>
        <v>374</v>
      </c>
      <c r="K2528" s="5">
        <f>(Sheet1[[#This Row],[policy_end_date]]-Sheet1[[#This Row],[policy_start_date]])/365</f>
        <v>1.0246575342465754</v>
      </c>
      <c r="L2528" s="2" t="str">
        <f>IF(Sheet1[[#This Row],[coverage_amount]]&lt;300000,"Low",IF(Sheet1[[#This Row],[coverage_amount]]&lt;700000,"Medium","High"))</f>
        <v>High</v>
      </c>
      <c r="M2528" s="2" t="str">
        <f>IF(Sheet1[[#This Row],[annual_premium]]&lt;15000,"Low",IF(Sheet1[[#This Row],[annual_premium]]&lt;35000,"Medium","High"))</f>
        <v>Medium</v>
      </c>
      <c r="N2528" s="2">
        <f>YEAR(Sheet1[[#This Row],[policy_start_date]])</f>
        <v>2022</v>
      </c>
      <c r="O2528" s="2" t="str">
        <f>TEXT(Sheet1[[#This Row],[policy_start_date]],"mmm")</f>
        <v>Dec</v>
      </c>
      <c r="P2528" s="2" t="str">
        <f>"Q"&amp;ROUNDUP(MONTH(Sheet1[[#This Row],[policy_start_date]])/3,0)</f>
        <v>Q4</v>
      </c>
      <c r="Q2528" s="2">
        <f ca="1">DATEDIF(Sheet1[[#This Row],[policy_start_date]],TODAY(),"D")</f>
        <v>1327</v>
      </c>
      <c r="R2528" s="2">
        <f>YEAR(Sheet1[[#This Row],[policy_end_date]])</f>
        <v>2023</v>
      </c>
      <c r="S2528" s="2" t="str">
        <f>TEXT(Sheet1[[#This Row],[policy_end_date]],"mmm")</f>
        <v>Dec</v>
      </c>
      <c r="T2528" s="2" t="str">
        <f>IF(Sheet1[[#This Row],[status]]="Active","Active","Inactive")</f>
        <v>Active</v>
      </c>
      <c r="U2528" s="6">
        <f>Sheet1[[#This Row],[coverage_amount]]/Sheet1[[#This Row],[annual_premium]]</f>
        <v>26.585948253065379</v>
      </c>
    </row>
    <row r="2529" spans="1:21" x14ac:dyDescent="0.3">
      <c r="A2529" s="2" t="s">
        <v>4386</v>
      </c>
      <c r="B2529" s="2" t="s">
        <v>2496</v>
      </c>
      <c r="C2529" s="2" t="s">
        <v>11</v>
      </c>
      <c r="D2529" s="51">
        <v>564727.98</v>
      </c>
      <c r="E2529" s="51">
        <v>16876.900000000001</v>
      </c>
      <c r="F2529" s="1">
        <v>45203</v>
      </c>
      <c r="G2529" s="1">
        <v>45656</v>
      </c>
      <c r="H2529" s="2" t="s">
        <v>88</v>
      </c>
      <c r="I2529" s="2" t="s">
        <v>18</v>
      </c>
      <c r="J2529">
        <f>Sheet1[[#This Row],[policy_end_date]]-Sheet1[[#This Row],[policy_start_date]]</f>
        <v>453</v>
      </c>
      <c r="K2529" s="5">
        <f>(Sheet1[[#This Row],[policy_end_date]]-Sheet1[[#This Row],[policy_start_date]])/365</f>
        <v>1.2410958904109588</v>
      </c>
      <c r="L2529" s="2" t="str">
        <f>IF(Sheet1[[#This Row],[coverage_amount]]&lt;300000,"Low",IF(Sheet1[[#This Row],[coverage_amount]]&lt;700000,"Medium","High"))</f>
        <v>Medium</v>
      </c>
      <c r="M2529" s="2" t="str">
        <f>IF(Sheet1[[#This Row],[annual_premium]]&lt;15000,"Low",IF(Sheet1[[#This Row],[annual_premium]]&lt;35000,"Medium","High"))</f>
        <v>Medium</v>
      </c>
      <c r="N2529" s="2">
        <f>YEAR(Sheet1[[#This Row],[policy_start_date]])</f>
        <v>2023</v>
      </c>
      <c r="O2529" s="2" t="str">
        <f>TEXT(Sheet1[[#This Row],[policy_start_date]],"mmm")</f>
        <v>Oct</v>
      </c>
      <c r="P2529" s="2" t="str">
        <f>"Q"&amp;ROUNDUP(MONTH(Sheet1[[#This Row],[policy_start_date]])/3,0)</f>
        <v>Q4</v>
      </c>
      <c r="Q2529" s="2">
        <f ca="1">DATEDIF(Sheet1[[#This Row],[policy_start_date]],TODAY(),"D")</f>
        <v>1029</v>
      </c>
      <c r="R2529" s="2">
        <f>YEAR(Sheet1[[#This Row],[policy_end_date]])</f>
        <v>2024</v>
      </c>
      <c r="S2529" s="2" t="str">
        <f>TEXT(Sheet1[[#This Row],[policy_end_date]],"mmm")</f>
        <v>Dec</v>
      </c>
      <c r="T2529" s="2" t="str">
        <f>IF(Sheet1[[#This Row],[status]]="Active","Active","Inactive")</f>
        <v>Inactive</v>
      </c>
      <c r="U2529" s="6">
        <f>Sheet1[[#This Row],[coverage_amount]]/Sheet1[[#This Row],[annual_premium]]</f>
        <v>33.461594250128869</v>
      </c>
    </row>
    <row r="2530" spans="1:21" x14ac:dyDescent="0.3">
      <c r="A2530" s="2" t="s">
        <v>4387</v>
      </c>
      <c r="B2530" s="2" t="s">
        <v>4388</v>
      </c>
      <c r="C2530" s="2" t="s">
        <v>27</v>
      </c>
      <c r="D2530" s="51">
        <v>631448.31999999995</v>
      </c>
      <c r="E2530" s="51">
        <v>32516.15</v>
      </c>
      <c r="F2530" s="1">
        <v>45484</v>
      </c>
      <c r="G2530" s="1">
        <v>45794</v>
      </c>
      <c r="H2530" s="2" t="s">
        <v>397</v>
      </c>
      <c r="I2530" s="2" t="s">
        <v>18</v>
      </c>
      <c r="J2530">
        <f>Sheet1[[#This Row],[policy_end_date]]-Sheet1[[#This Row],[policy_start_date]]</f>
        <v>310</v>
      </c>
      <c r="K2530" s="5">
        <f>(Sheet1[[#This Row],[policy_end_date]]-Sheet1[[#This Row],[policy_start_date]])/365</f>
        <v>0.84931506849315064</v>
      </c>
      <c r="L2530" s="2" t="str">
        <f>IF(Sheet1[[#This Row],[coverage_amount]]&lt;300000,"Low",IF(Sheet1[[#This Row],[coverage_amount]]&lt;700000,"Medium","High"))</f>
        <v>Medium</v>
      </c>
      <c r="M2530" s="2" t="str">
        <f>IF(Sheet1[[#This Row],[annual_premium]]&lt;15000,"Low",IF(Sheet1[[#This Row],[annual_premium]]&lt;35000,"Medium","High"))</f>
        <v>Medium</v>
      </c>
      <c r="N2530" s="2">
        <f>YEAR(Sheet1[[#This Row],[policy_start_date]])</f>
        <v>2024</v>
      </c>
      <c r="O2530" s="2" t="str">
        <f>TEXT(Sheet1[[#This Row],[policy_start_date]],"mmm")</f>
        <v>Jul</v>
      </c>
      <c r="P2530" s="2" t="str">
        <f>"Q"&amp;ROUNDUP(MONTH(Sheet1[[#This Row],[policy_start_date]])/3,0)</f>
        <v>Q3</v>
      </c>
      <c r="Q2530" s="2">
        <f ca="1">DATEDIF(Sheet1[[#This Row],[policy_start_date]],TODAY(),"D")</f>
        <v>748</v>
      </c>
      <c r="R2530" s="2">
        <f>YEAR(Sheet1[[#This Row],[policy_end_date]])</f>
        <v>2025</v>
      </c>
      <c r="S2530" s="2" t="str">
        <f>TEXT(Sheet1[[#This Row],[policy_end_date]],"mmm")</f>
        <v>May</v>
      </c>
      <c r="T2530" s="2" t="str">
        <f>IF(Sheet1[[#This Row],[status]]="Active","Active","Inactive")</f>
        <v>Inactive</v>
      </c>
      <c r="U2530" s="6">
        <f>Sheet1[[#This Row],[coverage_amount]]/Sheet1[[#This Row],[annual_premium]]</f>
        <v>19.419529064787802</v>
      </c>
    </row>
    <row r="2531" spans="1:21" x14ac:dyDescent="0.3">
      <c r="A2531" s="2" t="s">
        <v>4389</v>
      </c>
      <c r="B2531" s="2" t="s">
        <v>4390</v>
      </c>
      <c r="C2531" s="2" t="s">
        <v>39</v>
      </c>
      <c r="D2531" s="51">
        <v>659990.18000000005</v>
      </c>
      <c r="E2531" s="51">
        <v>10869.94</v>
      </c>
      <c r="F2531" s="1">
        <v>44255</v>
      </c>
      <c r="G2531" s="1">
        <v>44824</v>
      </c>
      <c r="H2531" s="2" t="s">
        <v>801</v>
      </c>
      <c r="I2531" s="2" t="s">
        <v>13</v>
      </c>
      <c r="J2531">
        <f>Sheet1[[#This Row],[policy_end_date]]-Sheet1[[#This Row],[policy_start_date]]</f>
        <v>569</v>
      </c>
      <c r="K2531" s="5">
        <f>(Sheet1[[#This Row],[policy_end_date]]-Sheet1[[#This Row],[policy_start_date]])/365</f>
        <v>1.558904109589041</v>
      </c>
      <c r="L2531" s="2" t="str">
        <f>IF(Sheet1[[#This Row],[coverage_amount]]&lt;300000,"Low",IF(Sheet1[[#This Row],[coverage_amount]]&lt;700000,"Medium","High"))</f>
        <v>Medium</v>
      </c>
      <c r="M2531" s="2" t="str">
        <f>IF(Sheet1[[#This Row],[annual_premium]]&lt;15000,"Low",IF(Sheet1[[#This Row],[annual_premium]]&lt;35000,"Medium","High"))</f>
        <v>Low</v>
      </c>
      <c r="N2531" s="2">
        <f>YEAR(Sheet1[[#This Row],[policy_start_date]])</f>
        <v>2021</v>
      </c>
      <c r="O2531" s="2" t="str">
        <f>TEXT(Sheet1[[#This Row],[policy_start_date]],"mmm")</f>
        <v>Feb</v>
      </c>
      <c r="P2531" s="2" t="str">
        <f>"Q"&amp;ROUNDUP(MONTH(Sheet1[[#This Row],[policy_start_date]])/3,0)</f>
        <v>Q1</v>
      </c>
      <c r="Q2531" s="2">
        <f ca="1">DATEDIF(Sheet1[[#This Row],[policy_start_date]],TODAY(),"D")</f>
        <v>1977</v>
      </c>
      <c r="R2531" s="2">
        <f>YEAR(Sheet1[[#This Row],[policy_end_date]])</f>
        <v>2022</v>
      </c>
      <c r="S2531" s="2" t="str">
        <f>TEXT(Sheet1[[#This Row],[policy_end_date]],"mmm")</f>
        <v>Sep</v>
      </c>
      <c r="T2531" s="2" t="str">
        <f>IF(Sheet1[[#This Row],[status]]="Active","Active","Inactive")</f>
        <v>Active</v>
      </c>
      <c r="U2531" s="6">
        <f>Sheet1[[#This Row],[coverage_amount]]/Sheet1[[#This Row],[annual_premium]]</f>
        <v>60.71700303773526</v>
      </c>
    </row>
    <row r="2532" spans="1:21" x14ac:dyDescent="0.3">
      <c r="A2532" s="2" t="s">
        <v>4391</v>
      </c>
      <c r="B2532" s="2" t="s">
        <v>4035</v>
      </c>
      <c r="C2532" s="2" t="s">
        <v>35</v>
      </c>
      <c r="D2532" s="51">
        <v>310957.57</v>
      </c>
      <c r="E2532" s="51">
        <v>38579.18</v>
      </c>
      <c r="F2532" s="1">
        <v>45229</v>
      </c>
      <c r="G2532" s="1">
        <v>45765</v>
      </c>
      <c r="H2532" s="2" t="s">
        <v>2524</v>
      </c>
      <c r="I2532" s="2" t="s">
        <v>13</v>
      </c>
      <c r="J2532">
        <f>Sheet1[[#This Row],[policy_end_date]]-Sheet1[[#This Row],[policy_start_date]]</f>
        <v>536</v>
      </c>
      <c r="K2532" s="5">
        <f>(Sheet1[[#This Row],[policy_end_date]]-Sheet1[[#This Row],[policy_start_date]])/365</f>
        <v>1.4684931506849315</v>
      </c>
      <c r="L2532" s="2" t="str">
        <f>IF(Sheet1[[#This Row],[coverage_amount]]&lt;300000,"Low",IF(Sheet1[[#This Row],[coverage_amount]]&lt;700000,"Medium","High"))</f>
        <v>Medium</v>
      </c>
      <c r="M2532" s="2" t="str">
        <f>IF(Sheet1[[#This Row],[annual_premium]]&lt;15000,"Low",IF(Sheet1[[#This Row],[annual_premium]]&lt;35000,"Medium","High"))</f>
        <v>High</v>
      </c>
      <c r="N2532" s="2">
        <f>YEAR(Sheet1[[#This Row],[policy_start_date]])</f>
        <v>2023</v>
      </c>
      <c r="O2532" s="2" t="str">
        <f>TEXT(Sheet1[[#This Row],[policy_start_date]],"mmm")</f>
        <v>Oct</v>
      </c>
      <c r="P2532" s="2" t="str">
        <f>"Q"&amp;ROUNDUP(MONTH(Sheet1[[#This Row],[policy_start_date]])/3,0)</f>
        <v>Q4</v>
      </c>
      <c r="Q2532" s="2">
        <f ca="1">DATEDIF(Sheet1[[#This Row],[policy_start_date]],TODAY(),"D")</f>
        <v>1003</v>
      </c>
      <c r="R2532" s="2">
        <f>YEAR(Sheet1[[#This Row],[policy_end_date]])</f>
        <v>2025</v>
      </c>
      <c r="S2532" s="2" t="str">
        <f>TEXT(Sheet1[[#This Row],[policy_end_date]],"mmm")</f>
        <v>Apr</v>
      </c>
      <c r="T2532" s="2" t="str">
        <f>IF(Sheet1[[#This Row],[status]]="Active","Active","Inactive")</f>
        <v>Active</v>
      </c>
      <c r="U2532" s="6">
        <f>Sheet1[[#This Row],[coverage_amount]]/Sheet1[[#This Row],[annual_premium]]</f>
        <v>8.0602431155872161</v>
      </c>
    </row>
    <row r="2533" spans="1:21" x14ac:dyDescent="0.3">
      <c r="A2533" s="2" t="s">
        <v>4392</v>
      </c>
      <c r="B2533" s="2" t="s">
        <v>3808</v>
      </c>
      <c r="C2533" s="2" t="s">
        <v>35</v>
      </c>
      <c r="D2533" s="51">
        <v>148652.82999999999</v>
      </c>
      <c r="E2533" s="51">
        <v>47427.51</v>
      </c>
      <c r="F2533" s="1">
        <v>45455</v>
      </c>
      <c r="G2533" s="1">
        <v>45605</v>
      </c>
      <c r="H2533" s="2" t="s">
        <v>348</v>
      </c>
      <c r="I2533" s="2" t="s">
        <v>18</v>
      </c>
      <c r="J2533">
        <f>Sheet1[[#This Row],[policy_end_date]]-Sheet1[[#This Row],[policy_start_date]]</f>
        <v>150</v>
      </c>
      <c r="K2533" s="5">
        <f>(Sheet1[[#This Row],[policy_end_date]]-Sheet1[[#This Row],[policy_start_date]])/365</f>
        <v>0.41095890410958902</v>
      </c>
      <c r="L2533" s="2" t="str">
        <f>IF(Sheet1[[#This Row],[coverage_amount]]&lt;300000,"Low",IF(Sheet1[[#This Row],[coverage_amount]]&lt;700000,"Medium","High"))</f>
        <v>Low</v>
      </c>
      <c r="M2533" s="2" t="str">
        <f>IF(Sheet1[[#This Row],[annual_premium]]&lt;15000,"Low",IF(Sheet1[[#This Row],[annual_premium]]&lt;35000,"Medium","High"))</f>
        <v>High</v>
      </c>
      <c r="N2533" s="2">
        <f>YEAR(Sheet1[[#This Row],[policy_start_date]])</f>
        <v>2024</v>
      </c>
      <c r="O2533" s="2" t="str">
        <f>TEXT(Sheet1[[#This Row],[policy_start_date]],"mmm")</f>
        <v>Jun</v>
      </c>
      <c r="P2533" s="2" t="str">
        <f>"Q"&amp;ROUNDUP(MONTH(Sheet1[[#This Row],[policy_start_date]])/3,0)</f>
        <v>Q2</v>
      </c>
      <c r="Q2533" s="2">
        <f ca="1">DATEDIF(Sheet1[[#This Row],[policy_start_date]],TODAY(),"D")</f>
        <v>777</v>
      </c>
      <c r="R2533" s="2">
        <f>YEAR(Sheet1[[#This Row],[policy_end_date]])</f>
        <v>2024</v>
      </c>
      <c r="S2533" s="2" t="str">
        <f>TEXT(Sheet1[[#This Row],[policy_end_date]],"mmm")</f>
        <v>Nov</v>
      </c>
      <c r="T2533" s="2" t="str">
        <f>IF(Sheet1[[#This Row],[status]]="Active","Active","Inactive")</f>
        <v>Inactive</v>
      </c>
      <c r="U2533" s="6">
        <f>Sheet1[[#This Row],[coverage_amount]]/Sheet1[[#This Row],[annual_premium]]</f>
        <v>3.1343165601567526</v>
      </c>
    </row>
    <row r="2534" spans="1:21" x14ac:dyDescent="0.3">
      <c r="A2534" s="2" t="s">
        <v>4393</v>
      </c>
      <c r="B2534" s="2" t="s">
        <v>136</v>
      </c>
      <c r="C2534" s="2" t="s">
        <v>35</v>
      </c>
      <c r="D2534" s="51">
        <v>300435.53999999998</v>
      </c>
      <c r="E2534" s="51">
        <v>8208.5400000000009</v>
      </c>
      <c r="F2534" s="1">
        <v>44387</v>
      </c>
      <c r="G2534" s="1">
        <v>45756</v>
      </c>
      <c r="H2534" s="2" t="s">
        <v>326</v>
      </c>
      <c r="I2534" s="2" t="s">
        <v>29</v>
      </c>
      <c r="J2534">
        <f>Sheet1[[#This Row],[policy_end_date]]-Sheet1[[#This Row],[policy_start_date]]</f>
        <v>1369</v>
      </c>
      <c r="K2534" s="5">
        <f>(Sheet1[[#This Row],[policy_end_date]]-Sheet1[[#This Row],[policy_start_date]])/365</f>
        <v>3.7506849315068491</v>
      </c>
      <c r="L2534" s="2" t="str">
        <f>IF(Sheet1[[#This Row],[coverage_amount]]&lt;300000,"Low",IF(Sheet1[[#This Row],[coverage_amount]]&lt;700000,"Medium","High"))</f>
        <v>Medium</v>
      </c>
      <c r="M2534" s="2" t="str">
        <f>IF(Sheet1[[#This Row],[annual_premium]]&lt;15000,"Low",IF(Sheet1[[#This Row],[annual_premium]]&lt;35000,"Medium","High"))</f>
        <v>Low</v>
      </c>
      <c r="N2534" s="2">
        <f>YEAR(Sheet1[[#This Row],[policy_start_date]])</f>
        <v>2021</v>
      </c>
      <c r="O2534" s="2" t="str">
        <f>TEXT(Sheet1[[#This Row],[policy_start_date]],"mmm")</f>
        <v>Jul</v>
      </c>
      <c r="P2534" s="2" t="str">
        <f>"Q"&amp;ROUNDUP(MONTH(Sheet1[[#This Row],[policy_start_date]])/3,0)</f>
        <v>Q3</v>
      </c>
      <c r="Q2534" s="2">
        <f ca="1">DATEDIF(Sheet1[[#This Row],[policy_start_date]],TODAY(),"D")</f>
        <v>1845</v>
      </c>
      <c r="R2534" s="2">
        <f>YEAR(Sheet1[[#This Row],[policy_end_date]])</f>
        <v>2025</v>
      </c>
      <c r="S2534" s="2" t="str">
        <f>TEXT(Sheet1[[#This Row],[policy_end_date]],"mmm")</f>
        <v>Apr</v>
      </c>
      <c r="T2534" s="2" t="str">
        <f>IF(Sheet1[[#This Row],[status]]="Active","Active","Inactive")</f>
        <v>Inactive</v>
      </c>
      <c r="U2534" s="6">
        <f>Sheet1[[#This Row],[coverage_amount]]/Sheet1[[#This Row],[annual_premium]]</f>
        <v>36.600362549247485</v>
      </c>
    </row>
    <row r="2535" spans="1:21" x14ac:dyDescent="0.3">
      <c r="A2535" s="2" t="s">
        <v>4394</v>
      </c>
      <c r="B2535" s="2" t="s">
        <v>2273</v>
      </c>
      <c r="C2535" s="2" t="s">
        <v>16</v>
      </c>
      <c r="D2535" s="51">
        <v>154835.13</v>
      </c>
      <c r="E2535" s="51">
        <v>28154.959999999999</v>
      </c>
      <c r="F2535" s="1">
        <v>45255</v>
      </c>
      <c r="G2535" s="1">
        <v>45823</v>
      </c>
      <c r="H2535" s="2" t="s">
        <v>432</v>
      </c>
      <c r="I2535" s="2" t="s">
        <v>18</v>
      </c>
      <c r="J2535">
        <f>Sheet1[[#This Row],[policy_end_date]]-Sheet1[[#This Row],[policy_start_date]]</f>
        <v>568</v>
      </c>
      <c r="K2535" s="5">
        <f>(Sheet1[[#This Row],[policy_end_date]]-Sheet1[[#This Row],[policy_start_date]])/365</f>
        <v>1.5561643835616439</v>
      </c>
      <c r="L2535" s="2" t="str">
        <f>IF(Sheet1[[#This Row],[coverage_amount]]&lt;300000,"Low",IF(Sheet1[[#This Row],[coverage_amount]]&lt;700000,"Medium","High"))</f>
        <v>Low</v>
      </c>
      <c r="M2535" s="2" t="str">
        <f>IF(Sheet1[[#This Row],[annual_premium]]&lt;15000,"Low",IF(Sheet1[[#This Row],[annual_premium]]&lt;35000,"Medium","High"))</f>
        <v>Medium</v>
      </c>
      <c r="N2535" s="2">
        <f>YEAR(Sheet1[[#This Row],[policy_start_date]])</f>
        <v>2023</v>
      </c>
      <c r="O2535" s="2" t="str">
        <f>TEXT(Sheet1[[#This Row],[policy_start_date]],"mmm")</f>
        <v>Nov</v>
      </c>
      <c r="P2535" s="2" t="str">
        <f>"Q"&amp;ROUNDUP(MONTH(Sheet1[[#This Row],[policy_start_date]])/3,0)</f>
        <v>Q4</v>
      </c>
      <c r="Q2535" s="2">
        <f ca="1">DATEDIF(Sheet1[[#This Row],[policy_start_date]],TODAY(),"D")</f>
        <v>977</v>
      </c>
      <c r="R2535" s="2">
        <f>YEAR(Sheet1[[#This Row],[policy_end_date]])</f>
        <v>2025</v>
      </c>
      <c r="S2535" s="2" t="str">
        <f>TEXT(Sheet1[[#This Row],[policy_end_date]],"mmm")</f>
        <v>Jun</v>
      </c>
      <c r="T2535" s="2" t="str">
        <f>IF(Sheet1[[#This Row],[status]]="Active","Active","Inactive")</f>
        <v>Inactive</v>
      </c>
      <c r="U2535" s="6">
        <f>Sheet1[[#This Row],[coverage_amount]]/Sheet1[[#This Row],[annual_premium]]</f>
        <v>5.4993908710934063</v>
      </c>
    </row>
    <row r="2536" spans="1:21" x14ac:dyDescent="0.3">
      <c r="A2536" s="2" t="s">
        <v>4395</v>
      </c>
      <c r="B2536" s="2" t="s">
        <v>2219</v>
      </c>
      <c r="C2536" s="2" t="s">
        <v>35</v>
      </c>
      <c r="D2536" s="51">
        <v>669476.41</v>
      </c>
      <c r="E2536" s="51">
        <v>27919.24</v>
      </c>
      <c r="F2536" s="1">
        <v>45005</v>
      </c>
      <c r="G2536" s="1">
        <v>45689</v>
      </c>
      <c r="H2536" s="2" t="s">
        <v>1197</v>
      </c>
      <c r="I2536" s="2" t="s">
        <v>13</v>
      </c>
      <c r="J2536">
        <f>Sheet1[[#This Row],[policy_end_date]]-Sheet1[[#This Row],[policy_start_date]]</f>
        <v>684</v>
      </c>
      <c r="K2536" s="5">
        <f>(Sheet1[[#This Row],[policy_end_date]]-Sheet1[[#This Row],[policy_start_date]])/365</f>
        <v>1.8739726027397261</v>
      </c>
      <c r="L2536" s="2" t="str">
        <f>IF(Sheet1[[#This Row],[coverage_amount]]&lt;300000,"Low",IF(Sheet1[[#This Row],[coverage_amount]]&lt;700000,"Medium","High"))</f>
        <v>Medium</v>
      </c>
      <c r="M2536" s="2" t="str">
        <f>IF(Sheet1[[#This Row],[annual_premium]]&lt;15000,"Low",IF(Sheet1[[#This Row],[annual_premium]]&lt;35000,"Medium","High"))</f>
        <v>Medium</v>
      </c>
      <c r="N2536" s="2">
        <f>YEAR(Sheet1[[#This Row],[policy_start_date]])</f>
        <v>2023</v>
      </c>
      <c r="O2536" s="2" t="str">
        <f>TEXT(Sheet1[[#This Row],[policy_start_date]],"mmm")</f>
        <v>Mar</v>
      </c>
      <c r="P2536" s="2" t="str">
        <f>"Q"&amp;ROUNDUP(MONTH(Sheet1[[#This Row],[policy_start_date]])/3,0)</f>
        <v>Q1</v>
      </c>
      <c r="Q2536" s="2">
        <f ca="1">DATEDIF(Sheet1[[#This Row],[policy_start_date]],TODAY(),"D")</f>
        <v>1227</v>
      </c>
      <c r="R2536" s="2">
        <f>YEAR(Sheet1[[#This Row],[policy_end_date]])</f>
        <v>2025</v>
      </c>
      <c r="S2536" s="2" t="str">
        <f>TEXT(Sheet1[[#This Row],[policy_end_date]],"mmm")</f>
        <v>Feb</v>
      </c>
      <c r="T2536" s="2" t="str">
        <f>IF(Sheet1[[#This Row],[status]]="Active","Active","Inactive")</f>
        <v>Active</v>
      </c>
      <c r="U2536" s="6">
        <f>Sheet1[[#This Row],[coverage_amount]]/Sheet1[[#This Row],[annual_premium]]</f>
        <v>23.979034171417272</v>
      </c>
    </row>
    <row r="2537" spans="1:21" x14ac:dyDescent="0.3">
      <c r="A2537" s="2" t="s">
        <v>4396</v>
      </c>
      <c r="B2537" s="2" t="s">
        <v>4397</v>
      </c>
      <c r="C2537" s="2" t="s">
        <v>16</v>
      </c>
      <c r="D2537" s="51">
        <v>148198.41</v>
      </c>
      <c r="E2537" s="51">
        <v>5697.79</v>
      </c>
      <c r="F2537" s="1">
        <v>45104</v>
      </c>
      <c r="G2537" s="1">
        <v>45698</v>
      </c>
      <c r="H2537" s="2" t="s">
        <v>131</v>
      </c>
      <c r="I2537" s="2" t="s">
        <v>29</v>
      </c>
      <c r="J2537">
        <f>Sheet1[[#This Row],[policy_end_date]]-Sheet1[[#This Row],[policy_start_date]]</f>
        <v>594</v>
      </c>
      <c r="K2537" s="5">
        <f>(Sheet1[[#This Row],[policy_end_date]]-Sheet1[[#This Row],[policy_start_date]])/365</f>
        <v>1.6273972602739726</v>
      </c>
      <c r="L2537" s="2" t="str">
        <f>IF(Sheet1[[#This Row],[coverage_amount]]&lt;300000,"Low",IF(Sheet1[[#This Row],[coverage_amount]]&lt;700000,"Medium","High"))</f>
        <v>Low</v>
      </c>
      <c r="M2537" s="2" t="str">
        <f>IF(Sheet1[[#This Row],[annual_premium]]&lt;15000,"Low",IF(Sheet1[[#This Row],[annual_premium]]&lt;35000,"Medium","High"))</f>
        <v>Low</v>
      </c>
      <c r="N2537" s="2">
        <f>YEAR(Sheet1[[#This Row],[policy_start_date]])</f>
        <v>2023</v>
      </c>
      <c r="O2537" s="2" t="str">
        <f>TEXT(Sheet1[[#This Row],[policy_start_date]],"mmm")</f>
        <v>Jun</v>
      </c>
      <c r="P2537" s="2" t="str">
        <f>"Q"&amp;ROUNDUP(MONTH(Sheet1[[#This Row],[policy_start_date]])/3,0)</f>
        <v>Q2</v>
      </c>
      <c r="Q2537" s="2">
        <f ca="1">DATEDIF(Sheet1[[#This Row],[policy_start_date]],TODAY(),"D")</f>
        <v>1128</v>
      </c>
      <c r="R2537" s="2">
        <f>YEAR(Sheet1[[#This Row],[policy_end_date]])</f>
        <v>2025</v>
      </c>
      <c r="S2537" s="2" t="str">
        <f>TEXT(Sheet1[[#This Row],[policy_end_date]],"mmm")</f>
        <v>Feb</v>
      </c>
      <c r="T2537" s="2" t="str">
        <f>IF(Sheet1[[#This Row],[status]]="Active","Active","Inactive")</f>
        <v>Inactive</v>
      </c>
      <c r="U2537" s="6">
        <f>Sheet1[[#This Row],[coverage_amount]]/Sheet1[[#This Row],[annual_premium]]</f>
        <v>26.009805556189331</v>
      </c>
    </row>
    <row r="2538" spans="1:21" x14ac:dyDescent="0.3">
      <c r="A2538" s="2" t="s">
        <v>4398</v>
      </c>
      <c r="B2538" s="2" t="s">
        <v>4399</v>
      </c>
      <c r="C2538" s="2" t="s">
        <v>16</v>
      </c>
      <c r="D2538" s="51">
        <v>106238.85</v>
      </c>
      <c r="E2538" s="51">
        <v>36960.81</v>
      </c>
      <c r="F2538" s="1">
        <v>44927</v>
      </c>
      <c r="G2538" s="1">
        <v>45256</v>
      </c>
      <c r="H2538" s="2" t="s">
        <v>683</v>
      </c>
      <c r="I2538" s="2" t="s">
        <v>29</v>
      </c>
      <c r="J2538">
        <f>Sheet1[[#This Row],[policy_end_date]]-Sheet1[[#This Row],[policy_start_date]]</f>
        <v>329</v>
      </c>
      <c r="K2538" s="5">
        <f>(Sheet1[[#This Row],[policy_end_date]]-Sheet1[[#This Row],[policy_start_date]])/365</f>
        <v>0.90136986301369859</v>
      </c>
      <c r="L2538" s="2" t="str">
        <f>IF(Sheet1[[#This Row],[coverage_amount]]&lt;300000,"Low",IF(Sheet1[[#This Row],[coverage_amount]]&lt;700000,"Medium","High"))</f>
        <v>Low</v>
      </c>
      <c r="M2538" s="2" t="str">
        <f>IF(Sheet1[[#This Row],[annual_premium]]&lt;15000,"Low",IF(Sheet1[[#This Row],[annual_premium]]&lt;35000,"Medium","High"))</f>
        <v>High</v>
      </c>
      <c r="N2538" s="2">
        <f>YEAR(Sheet1[[#This Row],[policy_start_date]])</f>
        <v>2023</v>
      </c>
      <c r="O2538" s="2" t="str">
        <f>TEXT(Sheet1[[#This Row],[policy_start_date]],"mmm")</f>
        <v>Jan</v>
      </c>
      <c r="P2538" s="2" t="str">
        <f>"Q"&amp;ROUNDUP(MONTH(Sheet1[[#This Row],[policy_start_date]])/3,0)</f>
        <v>Q1</v>
      </c>
      <c r="Q2538" s="2">
        <f ca="1">DATEDIF(Sheet1[[#This Row],[policy_start_date]],TODAY(),"D")</f>
        <v>1305</v>
      </c>
      <c r="R2538" s="2">
        <f>YEAR(Sheet1[[#This Row],[policy_end_date]])</f>
        <v>2023</v>
      </c>
      <c r="S2538" s="2" t="str">
        <f>TEXT(Sheet1[[#This Row],[policy_end_date]],"mmm")</f>
        <v>Nov</v>
      </c>
      <c r="T2538" s="2" t="str">
        <f>IF(Sheet1[[#This Row],[status]]="Active","Active","Inactive")</f>
        <v>Inactive</v>
      </c>
      <c r="U2538" s="6">
        <f>Sheet1[[#This Row],[coverage_amount]]/Sheet1[[#This Row],[annual_premium]]</f>
        <v>2.8743647663565817</v>
      </c>
    </row>
    <row r="2539" spans="1:21" x14ac:dyDescent="0.3">
      <c r="A2539" s="2" t="s">
        <v>4400</v>
      </c>
      <c r="B2539" s="2" t="s">
        <v>1583</v>
      </c>
      <c r="C2539" s="2" t="s">
        <v>35</v>
      </c>
      <c r="D2539" s="51">
        <v>255558.84</v>
      </c>
      <c r="E2539" s="51">
        <v>49114.76</v>
      </c>
      <c r="F2539" s="1">
        <v>44657</v>
      </c>
      <c r="G2539" s="1">
        <v>45558</v>
      </c>
      <c r="H2539" s="2" t="s">
        <v>1350</v>
      </c>
      <c r="I2539" s="2" t="s">
        <v>13</v>
      </c>
      <c r="J2539">
        <f>Sheet1[[#This Row],[policy_end_date]]-Sheet1[[#This Row],[policy_start_date]]</f>
        <v>901</v>
      </c>
      <c r="K2539" s="5">
        <f>(Sheet1[[#This Row],[policy_end_date]]-Sheet1[[#This Row],[policy_start_date]])/365</f>
        <v>2.4684931506849317</v>
      </c>
      <c r="L2539" s="2" t="str">
        <f>IF(Sheet1[[#This Row],[coverage_amount]]&lt;300000,"Low",IF(Sheet1[[#This Row],[coverage_amount]]&lt;700000,"Medium","High"))</f>
        <v>Low</v>
      </c>
      <c r="M2539" s="2" t="str">
        <f>IF(Sheet1[[#This Row],[annual_premium]]&lt;15000,"Low",IF(Sheet1[[#This Row],[annual_premium]]&lt;35000,"Medium","High"))</f>
        <v>High</v>
      </c>
      <c r="N2539" s="2">
        <f>YEAR(Sheet1[[#This Row],[policy_start_date]])</f>
        <v>2022</v>
      </c>
      <c r="O2539" s="2" t="str">
        <f>TEXT(Sheet1[[#This Row],[policy_start_date]],"mmm")</f>
        <v>Apr</v>
      </c>
      <c r="P2539" s="2" t="str">
        <f>"Q"&amp;ROUNDUP(MONTH(Sheet1[[#This Row],[policy_start_date]])/3,0)</f>
        <v>Q2</v>
      </c>
      <c r="Q2539" s="2">
        <f ca="1">DATEDIF(Sheet1[[#This Row],[policy_start_date]],TODAY(),"D")</f>
        <v>1575</v>
      </c>
      <c r="R2539" s="2">
        <f>YEAR(Sheet1[[#This Row],[policy_end_date]])</f>
        <v>2024</v>
      </c>
      <c r="S2539" s="2" t="str">
        <f>TEXT(Sheet1[[#This Row],[policy_end_date]],"mmm")</f>
        <v>Sep</v>
      </c>
      <c r="T2539" s="2" t="str">
        <f>IF(Sheet1[[#This Row],[status]]="Active","Active","Inactive")</f>
        <v>Active</v>
      </c>
      <c r="U2539" s="6">
        <f>Sheet1[[#This Row],[coverage_amount]]/Sheet1[[#This Row],[annual_premium]]</f>
        <v>5.2033001891895632</v>
      </c>
    </row>
    <row r="2540" spans="1:21" x14ac:dyDescent="0.3">
      <c r="A2540" s="2" t="s">
        <v>4401</v>
      </c>
      <c r="B2540" s="2" t="s">
        <v>4402</v>
      </c>
      <c r="C2540" s="2" t="s">
        <v>39</v>
      </c>
      <c r="D2540" s="51">
        <v>579225.37</v>
      </c>
      <c r="E2540" s="51">
        <v>34032.86</v>
      </c>
      <c r="F2540" s="1">
        <v>45321</v>
      </c>
      <c r="G2540" s="1">
        <v>45713</v>
      </c>
      <c r="H2540" s="2" t="s">
        <v>2151</v>
      </c>
      <c r="I2540" s="2" t="s">
        <v>13</v>
      </c>
      <c r="J2540">
        <f>Sheet1[[#This Row],[policy_end_date]]-Sheet1[[#This Row],[policy_start_date]]</f>
        <v>392</v>
      </c>
      <c r="K2540" s="5">
        <f>(Sheet1[[#This Row],[policy_end_date]]-Sheet1[[#This Row],[policy_start_date]])/365</f>
        <v>1.0739726027397261</v>
      </c>
      <c r="L2540" s="2" t="str">
        <f>IF(Sheet1[[#This Row],[coverage_amount]]&lt;300000,"Low",IF(Sheet1[[#This Row],[coverage_amount]]&lt;700000,"Medium","High"))</f>
        <v>Medium</v>
      </c>
      <c r="M2540" s="2" t="str">
        <f>IF(Sheet1[[#This Row],[annual_premium]]&lt;15000,"Low",IF(Sheet1[[#This Row],[annual_premium]]&lt;35000,"Medium","High"))</f>
        <v>Medium</v>
      </c>
      <c r="N2540" s="2">
        <f>YEAR(Sheet1[[#This Row],[policy_start_date]])</f>
        <v>2024</v>
      </c>
      <c r="O2540" s="2" t="str">
        <f>TEXT(Sheet1[[#This Row],[policy_start_date]],"mmm")</f>
        <v>Jan</v>
      </c>
      <c r="P2540" s="2" t="str">
        <f>"Q"&amp;ROUNDUP(MONTH(Sheet1[[#This Row],[policy_start_date]])/3,0)</f>
        <v>Q1</v>
      </c>
      <c r="Q2540" s="2">
        <f ca="1">DATEDIF(Sheet1[[#This Row],[policy_start_date]],TODAY(),"D")</f>
        <v>911</v>
      </c>
      <c r="R2540" s="2">
        <f>YEAR(Sheet1[[#This Row],[policy_end_date]])</f>
        <v>2025</v>
      </c>
      <c r="S2540" s="2" t="str">
        <f>TEXT(Sheet1[[#This Row],[policy_end_date]],"mmm")</f>
        <v>Feb</v>
      </c>
      <c r="T2540" s="2" t="str">
        <f>IF(Sheet1[[#This Row],[status]]="Active","Active","Inactive")</f>
        <v>Active</v>
      </c>
      <c r="U2540" s="6">
        <f>Sheet1[[#This Row],[coverage_amount]]/Sheet1[[#This Row],[annual_premium]]</f>
        <v>17.019591359644767</v>
      </c>
    </row>
    <row r="2541" spans="1:21" x14ac:dyDescent="0.3">
      <c r="A2541" s="2" t="s">
        <v>4403</v>
      </c>
      <c r="B2541" s="2" t="s">
        <v>3902</v>
      </c>
      <c r="C2541" s="2" t="s">
        <v>27</v>
      </c>
      <c r="D2541" s="51">
        <v>384075.35</v>
      </c>
      <c r="E2541" s="51">
        <v>26782.25</v>
      </c>
      <c r="F2541" s="1">
        <v>44644</v>
      </c>
      <c r="G2541" s="1">
        <v>45220</v>
      </c>
      <c r="H2541" s="2" t="s">
        <v>1167</v>
      </c>
      <c r="I2541" s="2" t="s">
        <v>29</v>
      </c>
      <c r="J2541">
        <f>Sheet1[[#This Row],[policy_end_date]]-Sheet1[[#This Row],[policy_start_date]]</f>
        <v>576</v>
      </c>
      <c r="K2541" s="5">
        <f>(Sheet1[[#This Row],[policy_end_date]]-Sheet1[[#This Row],[policy_start_date]])/365</f>
        <v>1.5780821917808219</v>
      </c>
      <c r="L2541" s="2" t="str">
        <f>IF(Sheet1[[#This Row],[coverage_amount]]&lt;300000,"Low",IF(Sheet1[[#This Row],[coverage_amount]]&lt;700000,"Medium","High"))</f>
        <v>Medium</v>
      </c>
      <c r="M2541" s="2" t="str">
        <f>IF(Sheet1[[#This Row],[annual_premium]]&lt;15000,"Low",IF(Sheet1[[#This Row],[annual_premium]]&lt;35000,"Medium","High"))</f>
        <v>Medium</v>
      </c>
      <c r="N2541" s="2">
        <f>YEAR(Sheet1[[#This Row],[policy_start_date]])</f>
        <v>2022</v>
      </c>
      <c r="O2541" s="2" t="str">
        <f>TEXT(Sheet1[[#This Row],[policy_start_date]],"mmm")</f>
        <v>Mar</v>
      </c>
      <c r="P2541" s="2" t="str">
        <f>"Q"&amp;ROUNDUP(MONTH(Sheet1[[#This Row],[policy_start_date]])/3,0)</f>
        <v>Q1</v>
      </c>
      <c r="Q2541" s="2">
        <f ca="1">DATEDIF(Sheet1[[#This Row],[policy_start_date]],TODAY(),"D")</f>
        <v>1588</v>
      </c>
      <c r="R2541" s="2">
        <f>YEAR(Sheet1[[#This Row],[policy_end_date]])</f>
        <v>2023</v>
      </c>
      <c r="S2541" s="2" t="str">
        <f>TEXT(Sheet1[[#This Row],[policy_end_date]],"mmm")</f>
        <v>Oct</v>
      </c>
      <c r="T2541" s="2" t="str">
        <f>IF(Sheet1[[#This Row],[status]]="Active","Active","Inactive")</f>
        <v>Inactive</v>
      </c>
      <c r="U2541" s="6">
        <f>Sheet1[[#This Row],[coverage_amount]]/Sheet1[[#This Row],[annual_premium]]</f>
        <v>14.340667793034564</v>
      </c>
    </row>
    <row r="2542" spans="1:21" x14ac:dyDescent="0.3">
      <c r="A2542" s="2" t="s">
        <v>4404</v>
      </c>
      <c r="B2542" s="2" t="s">
        <v>2944</v>
      </c>
      <c r="C2542" s="2" t="s">
        <v>11</v>
      </c>
      <c r="D2542" s="51">
        <v>944353.28000000003</v>
      </c>
      <c r="E2542" s="51">
        <v>23193.25</v>
      </c>
      <c r="F2542" s="1">
        <v>44227</v>
      </c>
      <c r="G2542" s="1">
        <v>44411</v>
      </c>
      <c r="H2542" s="2" t="s">
        <v>111</v>
      </c>
      <c r="I2542" s="2" t="s">
        <v>29</v>
      </c>
      <c r="J2542">
        <f>Sheet1[[#This Row],[policy_end_date]]-Sheet1[[#This Row],[policy_start_date]]</f>
        <v>184</v>
      </c>
      <c r="K2542" s="5">
        <f>(Sheet1[[#This Row],[policy_end_date]]-Sheet1[[#This Row],[policy_start_date]])/365</f>
        <v>0.50410958904109593</v>
      </c>
      <c r="L2542" s="2" t="str">
        <f>IF(Sheet1[[#This Row],[coverage_amount]]&lt;300000,"Low",IF(Sheet1[[#This Row],[coverage_amount]]&lt;700000,"Medium","High"))</f>
        <v>High</v>
      </c>
      <c r="M2542" s="2" t="str">
        <f>IF(Sheet1[[#This Row],[annual_premium]]&lt;15000,"Low",IF(Sheet1[[#This Row],[annual_premium]]&lt;35000,"Medium","High"))</f>
        <v>Medium</v>
      </c>
      <c r="N2542" s="2">
        <f>YEAR(Sheet1[[#This Row],[policy_start_date]])</f>
        <v>2021</v>
      </c>
      <c r="O2542" s="2" t="str">
        <f>TEXT(Sheet1[[#This Row],[policy_start_date]],"mmm")</f>
        <v>Jan</v>
      </c>
      <c r="P2542" s="2" t="str">
        <f>"Q"&amp;ROUNDUP(MONTH(Sheet1[[#This Row],[policy_start_date]])/3,0)</f>
        <v>Q1</v>
      </c>
      <c r="Q2542" s="2">
        <f ca="1">DATEDIF(Sheet1[[#This Row],[policy_start_date]],TODAY(),"D")</f>
        <v>2005</v>
      </c>
      <c r="R2542" s="2">
        <f>YEAR(Sheet1[[#This Row],[policy_end_date]])</f>
        <v>2021</v>
      </c>
      <c r="S2542" s="2" t="str">
        <f>TEXT(Sheet1[[#This Row],[policy_end_date]],"mmm")</f>
        <v>Aug</v>
      </c>
      <c r="T2542" s="2" t="str">
        <f>IF(Sheet1[[#This Row],[status]]="Active","Active","Inactive")</f>
        <v>Inactive</v>
      </c>
      <c r="U2542" s="6">
        <f>Sheet1[[#This Row],[coverage_amount]]/Sheet1[[#This Row],[annual_premium]]</f>
        <v>40.71672922078622</v>
      </c>
    </row>
    <row r="2543" spans="1:21" x14ac:dyDescent="0.3">
      <c r="A2543" s="2" t="s">
        <v>4405</v>
      </c>
      <c r="B2543" s="2" t="s">
        <v>157</v>
      </c>
      <c r="C2543" s="2" t="s">
        <v>16</v>
      </c>
      <c r="D2543" s="51">
        <v>951909.52</v>
      </c>
      <c r="E2543" s="51">
        <v>30163.93</v>
      </c>
      <c r="F2543" s="1">
        <v>45099</v>
      </c>
      <c r="G2543" s="1">
        <v>45299</v>
      </c>
      <c r="H2543" s="2" t="s">
        <v>153</v>
      </c>
      <c r="I2543" s="2" t="s">
        <v>29</v>
      </c>
      <c r="J2543">
        <f>Sheet1[[#This Row],[policy_end_date]]-Sheet1[[#This Row],[policy_start_date]]</f>
        <v>200</v>
      </c>
      <c r="K2543" s="5">
        <f>(Sheet1[[#This Row],[policy_end_date]]-Sheet1[[#This Row],[policy_start_date]])/365</f>
        <v>0.54794520547945202</v>
      </c>
      <c r="L2543" s="2" t="str">
        <f>IF(Sheet1[[#This Row],[coverage_amount]]&lt;300000,"Low",IF(Sheet1[[#This Row],[coverage_amount]]&lt;700000,"Medium","High"))</f>
        <v>High</v>
      </c>
      <c r="M2543" s="2" t="str">
        <f>IF(Sheet1[[#This Row],[annual_premium]]&lt;15000,"Low",IF(Sheet1[[#This Row],[annual_premium]]&lt;35000,"Medium","High"))</f>
        <v>Medium</v>
      </c>
      <c r="N2543" s="2">
        <f>YEAR(Sheet1[[#This Row],[policy_start_date]])</f>
        <v>2023</v>
      </c>
      <c r="O2543" s="2" t="str">
        <f>TEXT(Sheet1[[#This Row],[policy_start_date]],"mmm")</f>
        <v>Jun</v>
      </c>
      <c r="P2543" s="2" t="str">
        <f>"Q"&amp;ROUNDUP(MONTH(Sheet1[[#This Row],[policy_start_date]])/3,0)</f>
        <v>Q2</v>
      </c>
      <c r="Q2543" s="2">
        <f ca="1">DATEDIF(Sheet1[[#This Row],[policy_start_date]],TODAY(),"D")</f>
        <v>1133</v>
      </c>
      <c r="R2543" s="2">
        <f>YEAR(Sheet1[[#This Row],[policy_end_date]])</f>
        <v>2024</v>
      </c>
      <c r="S2543" s="2" t="str">
        <f>TEXT(Sheet1[[#This Row],[policy_end_date]],"mmm")</f>
        <v>Jan</v>
      </c>
      <c r="T2543" s="2" t="str">
        <f>IF(Sheet1[[#This Row],[status]]="Active","Active","Inactive")</f>
        <v>Inactive</v>
      </c>
      <c r="U2543" s="6">
        <f>Sheet1[[#This Row],[coverage_amount]]/Sheet1[[#This Row],[annual_premium]]</f>
        <v>31.557874587296816</v>
      </c>
    </row>
    <row r="2544" spans="1:21" x14ac:dyDescent="0.3">
      <c r="A2544" s="2" t="s">
        <v>4406</v>
      </c>
      <c r="B2544" s="2" t="s">
        <v>4407</v>
      </c>
      <c r="C2544" s="2" t="s">
        <v>39</v>
      </c>
      <c r="D2544" s="51">
        <v>896152.92</v>
      </c>
      <c r="E2544" s="51">
        <v>11935.88</v>
      </c>
      <c r="F2544" s="1">
        <v>44583</v>
      </c>
      <c r="G2544" s="1">
        <v>45844</v>
      </c>
      <c r="H2544" s="2" t="s">
        <v>980</v>
      </c>
      <c r="I2544" s="2" t="s">
        <v>13</v>
      </c>
      <c r="J2544">
        <f>Sheet1[[#This Row],[policy_end_date]]-Sheet1[[#This Row],[policy_start_date]]</f>
        <v>1261</v>
      </c>
      <c r="K2544" s="5">
        <f>(Sheet1[[#This Row],[policy_end_date]]-Sheet1[[#This Row],[policy_start_date]])/365</f>
        <v>3.4547945205479453</v>
      </c>
      <c r="L2544" s="2" t="str">
        <f>IF(Sheet1[[#This Row],[coverage_amount]]&lt;300000,"Low",IF(Sheet1[[#This Row],[coverage_amount]]&lt;700000,"Medium","High"))</f>
        <v>High</v>
      </c>
      <c r="M2544" s="2" t="str">
        <f>IF(Sheet1[[#This Row],[annual_premium]]&lt;15000,"Low",IF(Sheet1[[#This Row],[annual_premium]]&lt;35000,"Medium","High"))</f>
        <v>Low</v>
      </c>
      <c r="N2544" s="2">
        <f>YEAR(Sheet1[[#This Row],[policy_start_date]])</f>
        <v>2022</v>
      </c>
      <c r="O2544" s="2" t="str">
        <f>TEXT(Sheet1[[#This Row],[policy_start_date]],"mmm")</f>
        <v>Jan</v>
      </c>
      <c r="P2544" s="2" t="str">
        <f>"Q"&amp;ROUNDUP(MONTH(Sheet1[[#This Row],[policy_start_date]])/3,0)</f>
        <v>Q1</v>
      </c>
      <c r="Q2544" s="2">
        <f ca="1">DATEDIF(Sheet1[[#This Row],[policy_start_date]],TODAY(),"D")</f>
        <v>1649</v>
      </c>
      <c r="R2544" s="2">
        <f>YEAR(Sheet1[[#This Row],[policy_end_date]])</f>
        <v>2025</v>
      </c>
      <c r="S2544" s="2" t="str">
        <f>TEXT(Sheet1[[#This Row],[policy_end_date]],"mmm")</f>
        <v>Jul</v>
      </c>
      <c r="T2544" s="2" t="str">
        <f>IF(Sheet1[[#This Row],[status]]="Active","Active","Inactive")</f>
        <v>Active</v>
      </c>
      <c r="U2544" s="6">
        <f>Sheet1[[#This Row],[coverage_amount]]/Sheet1[[#This Row],[annual_premium]]</f>
        <v>75.080590622559882</v>
      </c>
    </row>
    <row r="2545" spans="1:21" x14ac:dyDescent="0.3">
      <c r="A2545" s="2" t="s">
        <v>4408</v>
      </c>
      <c r="B2545" s="2" t="s">
        <v>2258</v>
      </c>
      <c r="C2545" s="2" t="s">
        <v>27</v>
      </c>
      <c r="D2545" s="51">
        <v>554088.42000000004</v>
      </c>
      <c r="E2545" s="51">
        <v>24955.26</v>
      </c>
      <c r="F2545" s="1">
        <v>45393</v>
      </c>
      <c r="G2545" s="1">
        <v>45707</v>
      </c>
      <c r="H2545" s="2" t="s">
        <v>1223</v>
      </c>
      <c r="I2545" s="2" t="s">
        <v>13</v>
      </c>
      <c r="J2545">
        <f>Sheet1[[#This Row],[policy_end_date]]-Sheet1[[#This Row],[policy_start_date]]</f>
        <v>314</v>
      </c>
      <c r="K2545" s="5">
        <f>(Sheet1[[#This Row],[policy_end_date]]-Sheet1[[#This Row],[policy_start_date]])/365</f>
        <v>0.86027397260273974</v>
      </c>
      <c r="L2545" s="2" t="str">
        <f>IF(Sheet1[[#This Row],[coverage_amount]]&lt;300000,"Low",IF(Sheet1[[#This Row],[coverage_amount]]&lt;700000,"Medium","High"))</f>
        <v>Medium</v>
      </c>
      <c r="M2545" s="2" t="str">
        <f>IF(Sheet1[[#This Row],[annual_premium]]&lt;15000,"Low",IF(Sheet1[[#This Row],[annual_premium]]&lt;35000,"Medium","High"))</f>
        <v>Medium</v>
      </c>
      <c r="N2545" s="2">
        <f>YEAR(Sheet1[[#This Row],[policy_start_date]])</f>
        <v>2024</v>
      </c>
      <c r="O2545" s="2" t="str">
        <f>TEXT(Sheet1[[#This Row],[policy_start_date]],"mmm")</f>
        <v>Apr</v>
      </c>
      <c r="P2545" s="2" t="str">
        <f>"Q"&amp;ROUNDUP(MONTH(Sheet1[[#This Row],[policy_start_date]])/3,0)</f>
        <v>Q2</v>
      </c>
      <c r="Q2545" s="2">
        <f ca="1">DATEDIF(Sheet1[[#This Row],[policy_start_date]],TODAY(),"D")</f>
        <v>839</v>
      </c>
      <c r="R2545" s="2">
        <f>YEAR(Sheet1[[#This Row],[policy_end_date]])</f>
        <v>2025</v>
      </c>
      <c r="S2545" s="2" t="str">
        <f>TEXT(Sheet1[[#This Row],[policy_end_date]],"mmm")</f>
        <v>Feb</v>
      </c>
      <c r="T2545" s="2" t="str">
        <f>IF(Sheet1[[#This Row],[status]]="Active","Active","Inactive")</f>
        <v>Active</v>
      </c>
      <c r="U2545" s="6">
        <f>Sheet1[[#This Row],[coverage_amount]]/Sheet1[[#This Row],[annual_premium]]</f>
        <v>22.203271775168844</v>
      </c>
    </row>
    <row r="2546" spans="1:21" x14ac:dyDescent="0.3">
      <c r="A2546" s="2" t="s">
        <v>4409</v>
      </c>
      <c r="B2546" s="2" t="s">
        <v>2795</v>
      </c>
      <c r="C2546" s="2" t="s">
        <v>39</v>
      </c>
      <c r="D2546" s="51">
        <v>718397.75</v>
      </c>
      <c r="E2546" s="51">
        <v>14959.78</v>
      </c>
      <c r="F2546" s="1">
        <v>45417</v>
      </c>
      <c r="G2546" s="1">
        <v>45709</v>
      </c>
      <c r="H2546" s="2" t="s">
        <v>688</v>
      </c>
      <c r="I2546" s="2" t="s">
        <v>29</v>
      </c>
      <c r="J2546">
        <f>Sheet1[[#This Row],[policy_end_date]]-Sheet1[[#This Row],[policy_start_date]]</f>
        <v>292</v>
      </c>
      <c r="K2546" s="5">
        <f>(Sheet1[[#This Row],[policy_end_date]]-Sheet1[[#This Row],[policy_start_date]])/365</f>
        <v>0.8</v>
      </c>
      <c r="L2546" s="2" t="str">
        <f>IF(Sheet1[[#This Row],[coverage_amount]]&lt;300000,"Low",IF(Sheet1[[#This Row],[coverage_amount]]&lt;700000,"Medium","High"))</f>
        <v>High</v>
      </c>
      <c r="M2546" s="2" t="str">
        <f>IF(Sheet1[[#This Row],[annual_premium]]&lt;15000,"Low",IF(Sheet1[[#This Row],[annual_premium]]&lt;35000,"Medium","High"))</f>
        <v>Low</v>
      </c>
      <c r="N2546" s="2">
        <f>YEAR(Sheet1[[#This Row],[policy_start_date]])</f>
        <v>2024</v>
      </c>
      <c r="O2546" s="2" t="str">
        <f>TEXT(Sheet1[[#This Row],[policy_start_date]],"mmm")</f>
        <v>May</v>
      </c>
      <c r="P2546" s="2" t="str">
        <f>"Q"&amp;ROUNDUP(MONTH(Sheet1[[#This Row],[policy_start_date]])/3,0)</f>
        <v>Q2</v>
      </c>
      <c r="Q2546" s="2">
        <f ca="1">DATEDIF(Sheet1[[#This Row],[policy_start_date]],TODAY(),"D")</f>
        <v>815</v>
      </c>
      <c r="R2546" s="2">
        <f>YEAR(Sheet1[[#This Row],[policy_end_date]])</f>
        <v>2025</v>
      </c>
      <c r="S2546" s="2" t="str">
        <f>TEXT(Sheet1[[#This Row],[policy_end_date]],"mmm")</f>
        <v>Feb</v>
      </c>
      <c r="T2546" s="2" t="str">
        <f>IF(Sheet1[[#This Row],[status]]="Active","Active","Inactive")</f>
        <v>Inactive</v>
      </c>
      <c r="U2546" s="6">
        <f>Sheet1[[#This Row],[coverage_amount]]/Sheet1[[#This Row],[annual_premium]]</f>
        <v>48.021946178352891</v>
      </c>
    </row>
    <row r="2547" spans="1:21" x14ac:dyDescent="0.3">
      <c r="A2547" s="2" t="s">
        <v>4410</v>
      </c>
      <c r="B2547" s="2" t="s">
        <v>613</v>
      </c>
      <c r="C2547" s="2" t="s">
        <v>27</v>
      </c>
      <c r="D2547" s="51">
        <v>548560.21</v>
      </c>
      <c r="E2547" s="51">
        <v>44151.05</v>
      </c>
      <c r="F2547" s="1">
        <v>44581</v>
      </c>
      <c r="G2547" s="1">
        <v>45356</v>
      </c>
      <c r="H2547" s="2" t="s">
        <v>432</v>
      </c>
      <c r="I2547" s="2" t="s">
        <v>18</v>
      </c>
      <c r="J2547">
        <f>Sheet1[[#This Row],[policy_end_date]]-Sheet1[[#This Row],[policy_start_date]]</f>
        <v>775</v>
      </c>
      <c r="K2547" s="5">
        <f>(Sheet1[[#This Row],[policy_end_date]]-Sheet1[[#This Row],[policy_start_date]])/365</f>
        <v>2.1232876712328768</v>
      </c>
      <c r="L2547" s="2" t="str">
        <f>IF(Sheet1[[#This Row],[coverage_amount]]&lt;300000,"Low",IF(Sheet1[[#This Row],[coverage_amount]]&lt;700000,"Medium","High"))</f>
        <v>Medium</v>
      </c>
      <c r="M2547" s="2" t="str">
        <f>IF(Sheet1[[#This Row],[annual_premium]]&lt;15000,"Low",IF(Sheet1[[#This Row],[annual_premium]]&lt;35000,"Medium","High"))</f>
        <v>High</v>
      </c>
      <c r="N2547" s="2">
        <f>YEAR(Sheet1[[#This Row],[policy_start_date]])</f>
        <v>2022</v>
      </c>
      <c r="O2547" s="2" t="str">
        <f>TEXT(Sheet1[[#This Row],[policy_start_date]],"mmm")</f>
        <v>Jan</v>
      </c>
      <c r="P2547" s="2" t="str">
        <f>"Q"&amp;ROUNDUP(MONTH(Sheet1[[#This Row],[policy_start_date]])/3,0)</f>
        <v>Q1</v>
      </c>
      <c r="Q2547" s="2">
        <f ca="1">DATEDIF(Sheet1[[#This Row],[policy_start_date]],TODAY(),"D")</f>
        <v>1651</v>
      </c>
      <c r="R2547" s="2">
        <f>YEAR(Sheet1[[#This Row],[policy_end_date]])</f>
        <v>2024</v>
      </c>
      <c r="S2547" s="2" t="str">
        <f>TEXT(Sheet1[[#This Row],[policy_end_date]],"mmm")</f>
        <v>Mar</v>
      </c>
      <c r="T2547" s="2" t="str">
        <f>IF(Sheet1[[#This Row],[status]]="Active","Active","Inactive")</f>
        <v>Inactive</v>
      </c>
      <c r="U2547" s="6">
        <f>Sheet1[[#This Row],[coverage_amount]]/Sheet1[[#This Row],[annual_premium]]</f>
        <v>12.424624329432707</v>
      </c>
    </row>
    <row r="2548" spans="1:21" x14ac:dyDescent="0.3">
      <c r="A2548" s="2" t="s">
        <v>4411</v>
      </c>
      <c r="B2548" s="2" t="s">
        <v>3214</v>
      </c>
      <c r="C2548" s="2" t="s">
        <v>35</v>
      </c>
      <c r="D2548" s="51">
        <v>635613.64</v>
      </c>
      <c r="E2548" s="51">
        <v>46638.75</v>
      </c>
      <c r="F2548" s="1">
        <v>44899</v>
      </c>
      <c r="G2548" s="1">
        <v>45624</v>
      </c>
      <c r="H2548" s="2" t="s">
        <v>2940</v>
      </c>
      <c r="I2548" s="2" t="s">
        <v>29</v>
      </c>
      <c r="J2548">
        <f>Sheet1[[#This Row],[policy_end_date]]-Sheet1[[#This Row],[policy_start_date]]</f>
        <v>725</v>
      </c>
      <c r="K2548" s="5">
        <f>(Sheet1[[#This Row],[policy_end_date]]-Sheet1[[#This Row],[policy_start_date]])/365</f>
        <v>1.9863013698630136</v>
      </c>
      <c r="L2548" s="2" t="str">
        <f>IF(Sheet1[[#This Row],[coverage_amount]]&lt;300000,"Low",IF(Sheet1[[#This Row],[coverage_amount]]&lt;700000,"Medium","High"))</f>
        <v>Medium</v>
      </c>
      <c r="M2548" s="2" t="str">
        <f>IF(Sheet1[[#This Row],[annual_premium]]&lt;15000,"Low",IF(Sheet1[[#This Row],[annual_premium]]&lt;35000,"Medium","High"))</f>
        <v>High</v>
      </c>
      <c r="N2548" s="2">
        <f>YEAR(Sheet1[[#This Row],[policy_start_date]])</f>
        <v>2022</v>
      </c>
      <c r="O2548" s="2" t="str">
        <f>TEXT(Sheet1[[#This Row],[policy_start_date]],"mmm")</f>
        <v>Dec</v>
      </c>
      <c r="P2548" s="2" t="str">
        <f>"Q"&amp;ROUNDUP(MONTH(Sheet1[[#This Row],[policy_start_date]])/3,0)</f>
        <v>Q4</v>
      </c>
      <c r="Q2548" s="2">
        <f ca="1">DATEDIF(Sheet1[[#This Row],[policy_start_date]],TODAY(),"D")</f>
        <v>1333</v>
      </c>
      <c r="R2548" s="2">
        <f>YEAR(Sheet1[[#This Row],[policy_end_date]])</f>
        <v>2024</v>
      </c>
      <c r="S2548" s="2" t="str">
        <f>TEXT(Sheet1[[#This Row],[policy_end_date]],"mmm")</f>
        <v>Nov</v>
      </c>
      <c r="T2548" s="2" t="str">
        <f>IF(Sheet1[[#This Row],[status]]="Active","Active","Inactive")</f>
        <v>Inactive</v>
      </c>
      <c r="U2548" s="6">
        <f>Sheet1[[#This Row],[coverage_amount]]/Sheet1[[#This Row],[annual_premium]]</f>
        <v>13.628445016215057</v>
      </c>
    </row>
    <row r="2549" spans="1:21" x14ac:dyDescent="0.3">
      <c r="A2549" s="2" t="s">
        <v>4412</v>
      </c>
      <c r="B2549" s="2" t="s">
        <v>1324</v>
      </c>
      <c r="C2549" s="2" t="s">
        <v>35</v>
      </c>
      <c r="D2549" s="51">
        <v>865856.48</v>
      </c>
      <c r="E2549" s="51">
        <v>27295.77</v>
      </c>
      <c r="F2549" s="1">
        <v>44089</v>
      </c>
      <c r="G2549" s="1">
        <v>44231</v>
      </c>
      <c r="H2549" s="2" t="s">
        <v>257</v>
      </c>
      <c r="I2549" s="2" t="s">
        <v>18</v>
      </c>
      <c r="J2549">
        <f>Sheet1[[#This Row],[policy_end_date]]-Sheet1[[#This Row],[policy_start_date]]</f>
        <v>142</v>
      </c>
      <c r="K2549" s="5">
        <f>(Sheet1[[#This Row],[policy_end_date]]-Sheet1[[#This Row],[policy_start_date]])/365</f>
        <v>0.38904109589041097</v>
      </c>
      <c r="L2549" s="2" t="str">
        <f>IF(Sheet1[[#This Row],[coverage_amount]]&lt;300000,"Low",IF(Sheet1[[#This Row],[coverage_amount]]&lt;700000,"Medium","High"))</f>
        <v>High</v>
      </c>
      <c r="M2549" s="2" t="str">
        <f>IF(Sheet1[[#This Row],[annual_premium]]&lt;15000,"Low",IF(Sheet1[[#This Row],[annual_premium]]&lt;35000,"Medium","High"))</f>
        <v>Medium</v>
      </c>
      <c r="N2549" s="2">
        <f>YEAR(Sheet1[[#This Row],[policy_start_date]])</f>
        <v>2020</v>
      </c>
      <c r="O2549" s="2" t="str">
        <f>TEXT(Sheet1[[#This Row],[policy_start_date]],"mmm")</f>
        <v>Sep</v>
      </c>
      <c r="P2549" s="2" t="str">
        <f>"Q"&amp;ROUNDUP(MONTH(Sheet1[[#This Row],[policy_start_date]])/3,0)</f>
        <v>Q3</v>
      </c>
      <c r="Q2549" s="2">
        <f ca="1">DATEDIF(Sheet1[[#This Row],[policy_start_date]],TODAY(),"D")</f>
        <v>2143</v>
      </c>
      <c r="R2549" s="2">
        <f>YEAR(Sheet1[[#This Row],[policy_end_date]])</f>
        <v>2021</v>
      </c>
      <c r="S2549" s="2" t="str">
        <f>TEXT(Sheet1[[#This Row],[policy_end_date]],"mmm")</f>
        <v>Feb</v>
      </c>
      <c r="T2549" s="2" t="str">
        <f>IF(Sheet1[[#This Row],[status]]="Active","Active","Inactive")</f>
        <v>Inactive</v>
      </c>
      <c r="U2549" s="6">
        <f>Sheet1[[#This Row],[coverage_amount]]/Sheet1[[#This Row],[annual_premium]]</f>
        <v>31.721269632620732</v>
      </c>
    </row>
    <row r="2550" spans="1:21" x14ac:dyDescent="0.3">
      <c r="A2550" s="2" t="s">
        <v>4413</v>
      </c>
      <c r="B2550" s="2" t="s">
        <v>4414</v>
      </c>
      <c r="C2550" s="2" t="s">
        <v>27</v>
      </c>
      <c r="D2550" s="51">
        <v>570663.99</v>
      </c>
      <c r="E2550" s="51">
        <v>46622.2</v>
      </c>
      <c r="F2550" s="1">
        <v>44329</v>
      </c>
      <c r="G2550" s="1">
        <v>45398</v>
      </c>
      <c r="H2550" s="2" t="s">
        <v>142</v>
      </c>
      <c r="I2550" s="2" t="s">
        <v>13</v>
      </c>
      <c r="J2550">
        <f>Sheet1[[#This Row],[policy_end_date]]-Sheet1[[#This Row],[policy_start_date]]</f>
        <v>1069</v>
      </c>
      <c r="K2550" s="5">
        <f>(Sheet1[[#This Row],[policy_end_date]]-Sheet1[[#This Row],[policy_start_date]])/365</f>
        <v>2.9287671232876713</v>
      </c>
      <c r="L2550" s="2" t="str">
        <f>IF(Sheet1[[#This Row],[coverage_amount]]&lt;300000,"Low",IF(Sheet1[[#This Row],[coverage_amount]]&lt;700000,"Medium","High"))</f>
        <v>Medium</v>
      </c>
      <c r="M2550" s="2" t="str">
        <f>IF(Sheet1[[#This Row],[annual_premium]]&lt;15000,"Low",IF(Sheet1[[#This Row],[annual_premium]]&lt;35000,"Medium","High"))</f>
        <v>High</v>
      </c>
      <c r="N2550" s="2">
        <f>YEAR(Sheet1[[#This Row],[policy_start_date]])</f>
        <v>2021</v>
      </c>
      <c r="O2550" s="2" t="str">
        <f>TEXT(Sheet1[[#This Row],[policy_start_date]],"mmm")</f>
        <v>May</v>
      </c>
      <c r="P2550" s="2" t="str">
        <f>"Q"&amp;ROUNDUP(MONTH(Sheet1[[#This Row],[policy_start_date]])/3,0)</f>
        <v>Q2</v>
      </c>
      <c r="Q2550" s="2">
        <f ca="1">DATEDIF(Sheet1[[#This Row],[policy_start_date]],TODAY(),"D")</f>
        <v>1903</v>
      </c>
      <c r="R2550" s="2">
        <f>YEAR(Sheet1[[#This Row],[policy_end_date]])</f>
        <v>2024</v>
      </c>
      <c r="S2550" s="2" t="str">
        <f>TEXT(Sheet1[[#This Row],[policy_end_date]],"mmm")</f>
        <v>Apr</v>
      </c>
      <c r="T2550" s="2" t="str">
        <f>IF(Sheet1[[#This Row],[status]]="Active","Active","Inactive")</f>
        <v>Active</v>
      </c>
      <c r="U2550" s="6">
        <f>Sheet1[[#This Row],[coverage_amount]]/Sheet1[[#This Row],[annual_premium]]</f>
        <v>12.240177211714592</v>
      </c>
    </row>
    <row r="2551" spans="1:21" x14ac:dyDescent="0.3">
      <c r="A2551" s="2" t="s">
        <v>4415</v>
      </c>
      <c r="B2551" s="2" t="s">
        <v>2362</v>
      </c>
      <c r="C2551" s="2" t="s">
        <v>39</v>
      </c>
      <c r="D2551" s="51">
        <v>412305.68</v>
      </c>
      <c r="E2551" s="51">
        <v>48865.3</v>
      </c>
      <c r="F2551" s="1">
        <v>45340</v>
      </c>
      <c r="G2551" s="1">
        <v>45563</v>
      </c>
      <c r="H2551" s="2" t="s">
        <v>90</v>
      </c>
      <c r="I2551" s="2" t="s">
        <v>18</v>
      </c>
      <c r="J2551">
        <f>Sheet1[[#This Row],[policy_end_date]]-Sheet1[[#This Row],[policy_start_date]]</f>
        <v>223</v>
      </c>
      <c r="K2551" s="5">
        <f>(Sheet1[[#This Row],[policy_end_date]]-Sheet1[[#This Row],[policy_start_date]])/365</f>
        <v>0.61095890410958908</v>
      </c>
      <c r="L2551" s="2" t="str">
        <f>IF(Sheet1[[#This Row],[coverage_amount]]&lt;300000,"Low",IF(Sheet1[[#This Row],[coverage_amount]]&lt;700000,"Medium","High"))</f>
        <v>Medium</v>
      </c>
      <c r="M2551" s="2" t="str">
        <f>IF(Sheet1[[#This Row],[annual_premium]]&lt;15000,"Low",IF(Sheet1[[#This Row],[annual_premium]]&lt;35000,"Medium","High"))</f>
        <v>High</v>
      </c>
      <c r="N2551" s="2">
        <f>YEAR(Sheet1[[#This Row],[policy_start_date]])</f>
        <v>2024</v>
      </c>
      <c r="O2551" s="2" t="str">
        <f>TEXT(Sheet1[[#This Row],[policy_start_date]],"mmm")</f>
        <v>Feb</v>
      </c>
      <c r="P2551" s="2" t="str">
        <f>"Q"&amp;ROUNDUP(MONTH(Sheet1[[#This Row],[policy_start_date]])/3,0)</f>
        <v>Q1</v>
      </c>
      <c r="Q2551" s="2">
        <f ca="1">DATEDIF(Sheet1[[#This Row],[policy_start_date]],TODAY(),"D")</f>
        <v>892</v>
      </c>
      <c r="R2551" s="2">
        <f>YEAR(Sheet1[[#This Row],[policy_end_date]])</f>
        <v>2024</v>
      </c>
      <c r="S2551" s="2" t="str">
        <f>TEXT(Sheet1[[#This Row],[policy_end_date]],"mmm")</f>
        <v>Sep</v>
      </c>
      <c r="T2551" s="2" t="str">
        <f>IF(Sheet1[[#This Row],[status]]="Active","Active","Inactive")</f>
        <v>Inactive</v>
      </c>
      <c r="U2551" s="6">
        <f>Sheet1[[#This Row],[coverage_amount]]/Sheet1[[#This Row],[annual_premium]]</f>
        <v>8.4375964129965428</v>
      </c>
    </row>
    <row r="2552" spans="1:21" x14ac:dyDescent="0.3">
      <c r="A2552" s="2" t="s">
        <v>4416</v>
      </c>
      <c r="B2552" s="2" t="s">
        <v>1107</v>
      </c>
      <c r="C2552" s="2" t="s">
        <v>27</v>
      </c>
      <c r="D2552" s="51">
        <v>307024.59999999998</v>
      </c>
      <c r="E2552" s="51">
        <v>36146.620000000003</v>
      </c>
      <c r="F2552" s="1">
        <v>44881</v>
      </c>
      <c r="G2552" s="1">
        <v>45027</v>
      </c>
      <c r="H2552" s="2" t="s">
        <v>321</v>
      </c>
      <c r="I2552" s="2" t="s">
        <v>18</v>
      </c>
      <c r="J2552">
        <f>Sheet1[[#This Row],[policy_end_date]]-Sheet1[[#This Row],[policy_start_date]]</f>
        <v>146</v>
      </c>
      <c r="K2552" s="5">
        <f>(Sheet1[[#This Row],[policy_end_date]]-Sheet1[[#This Row],[policy_start_date]])/365</f>
        <v>0.4</v>
      </c>
      <c r="L2552" s="2" t="str">
        <f>IF(Sheet1[[#This Row],[coverage_amount]]&lt;300000,"Low",IF(Sheet1[[#This Row],[coverage_amount]]&lt;700000,"Medium","High"))</f>
        <v>Medium</v>
      </c>
      <c r="M2552" s="2" t="str">
        <f>IF(Sheet1[[#This Row],[annual_premium]]&lt;15000,"Low",IF(Sheet1[[#This Row],[annual_premium]]&lt;35000,"Medium","High"))</f>
        <v>High</v>
      </c>
      <c r="N2552" s="2">
        <f>YEAR(Sheet1[[#This Row],[policy_start_date]])</f>
        <v>2022</v>
      </c>
      <c r="O2552" s="2" t="str">
        <f>TEXT(Sheet1[[#This Row],[policy_start_date]],"mmm")</f>
        <v>Nov</v>
      </c>
      <c r="P2552" s="2" t="str">
        <f>"Q"&amp;ROUNDUP(MONTH(Sheet1[[#This Row],[policy_start_date]])/3,0)</f>
        <v>Q4</v>
      </c>
      <c r="Q2552" s="2">
        <f ca="1">DATEDIF(Sheet1[[#This Row],[policy_start_date]],TODAY(),"D")</f>
        <v>1351</v>
      </c>
      <c r="R2552" s="2">
        <f>YEAR(Sheet1[[#This Row],[policy_end_date]])</f>
        <v>2023</v>
      </c>
      <c r="S2552" s="2" t="str">
        <f>TEXT(Sheet1[[#This Row],[policy_end_date]],"mmm")</f>
        <v>Apr</v>
      </c>
      <c r="T2552" s="2" t="str">
        <f>IF(Sheet1[[#This Row],[status]]="Active","Active","Inactive")</f>
        <v>Inactive</v>
      </c>
      <c r="U2552" s="6">
        <f>Sheet1[[#This Row],[coverage_amount]]/Sheet1[[#This Row],[annual_premium]]</f>
        <v>8.4938674764058142</v>
      </c>
    </row>
    <row r="2553" spans="1:21" x14ac:dyDescent="0.3">
      <c r="A2553" s="2" t="s">
        <v>4417</v>
      </c>
      <c r="B2553" s="2" t="s">
        <v>4418</v>
      </c>
      <c r="C2553" s="2" t="s">
        <v>11</v>
      </c>
      <c r="D2553" s="51">
        <v>638167.37</v>
      </c>
      <c r="E2553" s="51">
        <v>17951.23</v>
      </c>
      <c r="F2553" s="1">
        <v>45220</v>
      </c>
      <c r="G2553" s="1">
        <v>45292</v>
      </c>
      <c r="H2553" s="2" t="s">
        <v>683</v>
      </c>
      <c r="I2553" s="2" t="s">
        <v>13</v>
      </c>
      <c r="J2553">
        <f>Sheet1[[#This Row],[policy_end_date]]-Sheet1[[#This Row],[policy_start_date]]</f>
        <v>72</v>
      </c>
      <c r="K2553" s="5">
        <f>(Sheet1[[#This Row],[policy_end_date]]-Sheet1[[#This Row],[policy_start_date]])/365</f>
        <v>0.19726027397260273</v>
      </c>
      <c r="L2553" s="2" t="str">
        <f>IF(Sheet1[[#This Row],[coverage_amount]]&lt;300000,"Low",IF(Sheet1[[#This Row],[coverage_amount]]&lt;700000,"Medium","High"))</f>
        <v>Medium</v>
      </c>
      <c r="M2553" s="2" t="str">
        <f>IF(Sheet1[[#This Row],[annual_premium]]&lt;15000,"Low",IF(Sheet1[[#This Row],[annual_premium]]&lt;35000,"Medium","High"))</f>
        <v>Medium</v>
      </c>
      <c r="N2553" s="2">
        <f>YEAR(Sheet1[[#This Row],[policy_start_date]])</f>
        <v>2023</v>
      </c>
      <c r="O2553" s="2" t="str">
        <f>TEXT(Sheet1[[#This Row],[policy_start_date]],"mmm")</f>
        <v>Oct</v>
      </c>
      <c r="P2553" s="2" t="str">
        <f>"Q"&amp;ROUNDUP(MONTH(Sheet1[[#This Row],[policy_start_date]])/3,0)</f>
        <v>Q4</v>
      </c>
      <c r="Q2553" s="2">
        <f ca="1">DATEDIF(Sheet1[[#This Row],[policy_start_date]],TODAY(),"D")</f>
        <v>1012</v>
      </c>
      <c r="R2553" s="2">
        <f>YEAR(Sheet1[[#This Row],[policy_end_date]])</f>
        <v>2024</v>
      </c>
      <c r="S2553" s="2" t="str">
        <f>TEXT(Sheet1[[#This Row],[policy_end_date]],"mmm")</f>
        <v>Jan</v>
      </c>
      <c r="T2553" s="2" t="str">
        <f>IF(Sheet1[[#This Row],[status]]="Active","Active","Inactive")</f>
        <v>Active</v>
      </c>
      <c r="U2553" s="6">
        <f>Sheet1[[#This Row],[coverage_amount]]/Sheet1[[#This Row],[annual_premium]]</f>
        <v>35.550063700370394</v>
      </c>
    </row>
    <row r="2554" spans="1:21" x14ac:dyDescent="0.3">
      <c r="A2554" s="2" t="s">
        <v>4419</v>
      </c>
      <c r="B2554" s="2" t="s">
        <v>4420</v>
      </c>
      <c r="C2554" s="2" t="s">
        <v>39</v>
      </c>
      <c r="D2554" s="51">
        <v>499627.06</v>
      </c>
      <c r="E2554" s="51">
        <v>12284.19</v>
      </c>
      <c r="F2554" s="1">
        <v>44892</v>
      </c>
      <c r="G2554" s="1">
        <v>45075</v>
      </c>
      <c r="H2554" s="2" t="s">
        <v>179</v>
      </c>
      <c r="I2554" s="2" t="s">
        <v>29</v>
      </c>
      <c r="J2554">
        <f>Sheet1[[#This Row],[policy_end_date]]-Sheet1[[#This Row],[policy_start_date]]</f>
        <v>183</v>
      </c>
      <c r="K2554" s="5">
        <f>(Sheet1[[#This Row],[policy_end_date]]-Sheet1[[#This Row],[policy_start_date]])/365</f>
        <v>0.50136986301369868</v>
      </c>
      <c r="L2554" s="2" t="str">
        <f>IF(Sheet1[[#This Row],[coverage_amount]]&lt;300000,"Low",IF(Sheet1[[#This Row],[coverage_amount]]&lt;700000,"Medium","High"))</f>
        <v>Medium</v>
      </c>
      <c r="M2554" s="2" t="str">
        <f>IF(Sheet1[[#This Row],[annual_premium]]&lt;15000,"Low",IF(Sheet1[[#This Row],[annual_premium]]&lt;35000,"Medium","High"))</f>
        <v>Low</v>
      </c>
      <c r="N2554" s="2">
        <f>YEAR(Sheet1[[#This Row],[policy_start_date]])</f>
        <v>2022</v>
      </c>
      <c r="O2554" s="2" t="str">
        <f>TEXT(Sheet1[[#This Row],[policy_start_date]],"mmm")</f>
        <v>Nov</v>
      </c>
      <c r="P2554" s="2" t="str">
        <f>"Q"&amp;ROUNDUP(MONTH(Sheet1[[#This Row],[policy_start_date]])/3,0)</f>
        <v>Q4</v>
      </c>
      <c r="Q2554" s="2">
        <f ca="1">DATEDIF(Sheet1[[#This Row],[policy_start_date]],TODAY(),"D")</f>
        <v>1340</v>
      </c>
      <c r="R2554" s="2">
        <f>YEAR(Sheet1[[#This Row],[policy_end_date]])</f>
        <v>2023</v>
      </c>
      <c r="S2554" s="2" t="str">
        <f>TEXT(Sheet1[[#This Row],[policy_end_date]],"mmm")</f>
        <v>May</v>
      </c>
      <c r="T2554" s="2" t="str">
        <f>IF(Sheet1[[#This Row],[status]]="Active","Active","Inactive")</f>
        <v>Inactive</v>
      </c>
      <c r="U2554" s="6">
        <f>Sheet1[[#This Row],[coverage_amount]]/Sheet1[[#This Row],[annual_premium]]</f>
        <v>40.672365048082128</v>
      </c>
    </row>
    <row r="2555" spans="1:21" x14ac:dyDescent="0.3">
      <c r="A2555" s="2" t="s">
        <v>4421</v>
      </c>
      <c r="B2555" s="2" t="s">
        <v>4422</v>
      </c>
      <c r="C2555" s="2" t="s">
        <v>35</v>
      </c>
      <c r="D2555" s="51">
        <v>162083.85</v>
      </c>
      <c r="E2555" s="51">
        <v>40167.29</v>
      </c>
      <c r="F2555" s="1">
        <v>44576</v>
      </c>
      <c r="G2555" s="1">
        <v>45449</v>
      </c>
      <c r="H2555" s="2" t="s">
        <v>2072</v>
      </c>
      <c r="I2555" s="2" t="s">
        <v>29</v>
      </c>
      <c r="J2555">
        <f>Sheet1[[#This Row],[policy_end_date]]-Sheet1[[#This Row],[policy_start_date]]</f>
        <v>873</v>
      </c>
      <c r="K2555" s="5">
        <f>(Sheet1[[#This Row],[policy_end_date]]-Sheet1[[#This Row],[policy_start_date]])/365</f>
        <v>2.3917808219178083</v>
      </c>
      <c r="L2555" s="2" t="str">
        <f>IF(Sheet1[[#This Row],[coverage_amount]]&lt;300000,"Low",IF(Sheet1[[#This Row],[coverage_amount]]&lt;700000,"Medium","High"))</f>
        <v>Low</v>
      </c>
      <c r="M2555" s="2" t="str">
        <f>IF(Sheet1[[#This Row],[annual_premium]]&lt;15000,"Low",IF(Sheet1[[#This Row],[annual_premium]]&lt;35000,"Medium","High"))</f>
        <v>High</v>
      </c>
      <c r="N2555" s="2">
        <f>YEAR(Sheet1[[#This Row],[policy_start_date]])</f>
        <v>2022</v>
      </c>
      <c r="O2555" s="2" t="str">
        <f>TEXT(Sheet1[[#This Row],[policy_start_date]],"mmm")</f>
        <v>Jan</v>
      </c>
      <c r="P2555" s="2" t="str">
        <f>"Q"&amp;ROUNDUP(MONTH(Sheet1[[#This Row],[policy_start_date]])/3,0)</f>
        <v>Q1</v>
      </c>
      <c r="Q2555" s="2">
        <f ca="1">DATEDIF(Sheet1[[#This Row],[policy_start_date]],TODAY(),"D")</f>
        <v>1656</v>
      </c>
      <c r="R2555" s="2">
        <f>YEAR(Sheet1[[#This Row],[policy_end_date]])</f>
        <v>2024</v>
      </c>
      <c r="S2555" s="2" t="str">
        <f>TEXT(Sheet1[[#This Row],[policy_end_date]],"mmm")</f>
        <v>Jun</v>
      </c>
      <c r="T2555" s="2" t="str">
        <f>IF(Sheet1[[#This Row],[status]]="Active","Active","Inactive")</f>
        <v>Inactive</v>
      </c>
      <c r="U2555" s="6">
        <f>Sheet1[[#This Row],[coverage_amount]]/Sheet1[[#This Row],[annual_premium]]</f>
        <v>4.0352199513584317</v>
      </c>
    </row>
    <row r="2556" spans="1:21" x14ac:dyDescent="0.3">
      <c r="A2556" s="2" t="s">
        <v>4423</v>
      </c>
      <c r="B2556" s="2" t="s">
        <v>4424</v>
      </c>
      <c r="C2556" s="2" t="s">
        <v>39</v>
      </c>
      <c r="D2556" s="51">
        <v>160819.9</v>
      </c>
      <c r="E2556" s="51">
        <v>6488.42</v>
      </c>
      <c r="F2556" s="1">
        <v>44348</v>
      </c>
      <c r="G2556" s="1">
        <v>44463</v>
      </c>
      <c r="H2556" s="2" t="s">
        <v>1447</v>
      </c>
      <c r="I2556" s="2" t="s">
        <v>29</v>
      </c>
      <c r="J2556">
        <f>Sheet1[[#This Row],[policy_end_date]]-Sheet1[[#This Row],[policy_start_date]]</f>
        <v>115</v>
      </c>
      <c r="K2556" s="5">
        <f>(Sheet1[[#This Row],[policy_end_date]]-Sheet1[[#This Row],[policy_start_date]])/365</f>
        <v>0.31506849315068491</v>
      </c>
      <c r="L2556" s="2" t="str">
        <f>IF(Sheet1[[#This Row],[coverage_amount]]&lt;300000,"Low",IF(Sheet1[[#This Row],[coverage_amount]]&lt;700000,"Medium","High"))</f>
        <v>Low</v>
      </c>
      <c r="M2556" s="2" t="str">
        <f>IF(Sheet1[[#This Row],[annual_premium]]&lt;15000,"Low",IF(Sheet1[[#This Row],[annual_premium]]&lt;35000,"Medium","High"))</f>
        <v>Low</v>
      </c>
      <c r="N2556" s="2">
        <f>YEAR(Sheet1[[#This Row],[policy_start_date]])</f>
        <v>2021</v>
      </c>
      <c r="O2556" s="2" t="str">
        <f>TEXT(Sheet1[[#This Row],[policy_start_date]],"mmm")</f>
        <v>Jun</v>
      </c>
      <c r="P2556" s="2" t="str">
        <f>"Q"&amp;ROUNDUP(MONTH(Sheet1[[#This Row],[policy_start_date]])/3,0)</f>
        <v>Q2</v>
      </c>
      <c r="Q2556" s="2">
        <f ca="1">DATEDIF(Sheet1[[#This Row],[policy_start_date]],TODAY(),"D")</f>
        <v>1884</v>
      </c>
      <c r="R2556" s="2">
        <f>YEAR(Sheet1[[#This Row],[policy_end_date]])</f>
        <v>2021</v>
      </c>
      <c r="S2556" s="2" t="str">
        <f>TEXT(Sheet1[[#This Row],[policy_end_date]],"mmm")</f>
        <v>Sep</v>
      </c>
      <c r="T2556" s="2" t="str">
        <f>IF(Sheet1[[#This Row],[status]]="Active","Active","Inactive")</f>
        <v>Inactive</v>
      </c>
      <c r="U2556" s="6">
        <f>Sheet1[[#This Row],[coverage_amount]]/Sheet1[[#This Row],[annual_premium]]</f>
        <v>24.785679718637201</v>
      </c>
    </row>
    <row r="2557" spans="1:21" x14ac:dyDescent="0.3">
      <c r="A2557" s="2" t="s">
        <v>4425</v>
      </c>
      <c r="B2557" s="2" t="s">
        <v>4426</v>
      </c>
      <c r="C2557" s="2" t="s">
        <v>16</v>
      </c>
      <c r="D2557" s="51">
        <v>138890.04999999999</v>
      </c>
      <c r="E2557" s="51">
        <v>29579.88</v>
      </c>
      <c r="F2557" s="1">
        <v>45154</v>
      </c>
      <c r="G2557" s="1">
        <v>45493</v>
      </c>
      <c r="H2557" s="2" t="s">
        <v>466</v>
      </c>
      <c r="I2557" s="2" t="s">
        <v>18</v>
      </c>
      <c r="J2557">
        <f>Sheet1[[#This Row],[policy_end_date]]-Sheet1[[#This Row],[policy_start_date]]</f>
        <v>339</v>
      </c>
      <c r="K2557" s="5">
        <f>(Sheet1[[#This Row],[policy_end_date]]-Sheet1[[#This Row],[policy_start_date]])/365</f>
        <v>0.92876712328767119</v>
      </c>
      <c r="L2557" s="2" t="str">
        <f>IF(Sheet1[[#This Row],[coverage_amount]]&lt;300000,"Low",IF(Sheet1[[#This Row],[coverage_amount]]&lt;700000,"Medium","High"))</f>
        <v>Low</v>
      </c>
      <c r="M2557" s="2" t="str">
        <f>IF(Sheet1[[#This Row],[annual_premium]]&lt;15000,"Low",IF(Sheet1[[#This Row],[annual_premium]]&lt;35000,"Medium","High"))</f>
        <v>Medium</v>
      </c>
      <c r="N2557" s="2">
        <f>YEAR(Sheet1[[#This Row],[policy_start_date]])</f>
        <v>2023</v>
      </c>
      <c r="O2557" s="2" t="str">
        <f>TEXT(Sheet1[[#This Row],[policy_start_date]],"mmm")</f>
        <v>Aug</v>
      </c>
      <c r="P2557" s="2" t="str">
        <f>"Q"&amp;ROUNDUP(MONTH(Sheet1[[#This Row],[policy_start_date]])/3,0)</f>
        <v>Q3</v>
      </c>
      <c r="Q2557" s="2">
        <f ca="1">DATEDIF(Sheet1[[#This Row],[policy_start_date]],TODAY(),"D")</f>
        <v>1078</v>
      </c>
      <c r="R2557" s="2">
        <f>YEAR(Sheet1[[#This Row],[policy_end_date]])</f>
        <v>2024</v>
      </c>
      <c r="S2557" s="2" t="str">
        <f>TEXT(Sheet1[[#This Row],[policy_end_date]],"mmm")</f>
        <v>Jul</v>
      </c>
      <c r="T2557" s="2" t="str">
        <f>IF(Sheet1[[#This Row],[status]]="Active","Active","Inactive")</f>
        <v>Inactive</v>
      </c>
      <c r="U2557" s="6">
        <f>Sheet1[[#This Row],[coverage_amount]]/Sheet1[[#This Row],[annual_premium]]</f>
        <v>4.6954230375511994</v>
      </c>
    </row>
    <row r="2558" spans="1:21" x14ac:dyDescent="0.3">
      <c r="A2558" s="2" t="s">
        <v>4427</v>
      </c>
      <c r="B2558" s="2" t="s">
        <v>4428</v>
      </c>
      <c r="C2558" s="2" t="s">
        <v>16</v>
      </c>
      <c r="D2558" s="51">
        <v>173424.02</v>
      </c>
      <c r="E2558" s="51">
        <v>44909.68</v>
      </c>
      <c r="F2558" s="1">
        <v>44353</v>
      </c>
      <c r="G2558" s="1">
        <v>44837</v>
      </c>
      <c r="H2558" s="2" t="s">
        <v>429</v>
      </c>
      <c r="I2558" s="2" t="s">
        <v>18</v>
      </c>
      <c r="J2558">
        <f>Sheet1[[#This Row],[policy_end_date]]-Sheet1[[#This Row],[policy_start_date]]</f>
        <v>484</v>
      </c>
      <c r="K2558" s="5">
        <f>(Sheet1[[#This Row],[policy_end_date]]-Sheet1[[#This Row],[policy_start_date]])/365</f>
        <v>1.3260273972602741</v>
      </c>
      <c r="L2558" s="2" t="str">
        <f>IF(Sheet1[[#This Row],[coverage_amount]]&lt;300000,"Low",IF(Sheet1[[#This Row],[coverage_amount]]&lt;700000,"Medium","High"))</f>
        <v>Low</v>
      </c>
      <c r="M2558" s="2" t="str">
        <f>IF(Sheet1[[#This Row],[annual_premium]]&lt;15000,"Low",IF(Sheet1[[#This Row],[annual_premium]]&lt;35000,"Medium","High"))</f>
        <v>High</v>
      </c>
      <c r="N2558" s="2">
        <f>YEAR(Sheet1[[#This Row],[policy_start_date]])</f>
        <v>2021</v>
      </c>
      <c r="O2558" s="2" t="str">
        <f>TEXT(Sheet1[[#This Row],[policy_start_date]],"mmm")</f>
        <v>Jun</v>
      </c>
      <c r="P2558" s="2" t="str">
        <f>"Q"&amp;ROUNDUP(MONTH(Sheet1[[#This Row],[policy_start_date]])/3,0)</f>
        <v>Q2</v>
      </c>
      <c r="Q2558" s="2">
        <f ca="1">DATEDIF(Sheet1[[#This Row],[policy_start_date]],TODAY(),"D")</f>
        <v>1879</v>
      </c>
      <c r="R2558" s="2">
        <f>YEAR(Sheet1[[#This Row],[policy_end_date]])</f>
        <v>2022</v>
      </c>
      <c r="S2558" s="2" t="str">
        <f>TEXT(Sheet1[[#This Row],[policy_end_date]],"mmm")</f>
        <v>Oct</v>
      </c>
      <c r="T2558" s="2" t="str">
        <f>IF(Sheet1[[#This Row],[status]]="Active","Active","Inactive")</f>
        <v>Inactive</v>
      </c>
      <c r="U2558" s="6">
        <f>Sheet1[[#This Row],[coverage_amount]]/Sheet1[[#This Row],[annual_premium]]</f>
        <v>3.8616178071186433</v>
      </c>
    </row>
    <row r="2559" spans="1:21" x14ac:dyDescent="0.3">
      <c r="A2559" s="2" t="s">
        <v>4429</v>
      </c>
      <c r="B2559" s="2" t="s">
        <v>3310</v>
      </c>
      <c r="C2559" s="2" t="s">
        <v>39</v>
      </c>
      <c r="D2559" s="51">
        <v>613977.71</v>
      </c>
      <c r="E2559" s="51">
        <v>11108.68</v>
      </c>
      <c r="F2559" s="1">
        <v>45202</v>
      </c>
      <c r="G2559" s="1">
        <v>45681</v>
      </c>
      <c r="H2559" s="2" t="s">
        <v>1457</v>
      </c>
      <c r="I2559" s="2" t="s">
        <v>13</v>
      </c>
      <c r="J2559">
        <f>Sheet1[[#This Row],[policy_end_date]]-Sheet1[[#This Row],[policy_start_date]]</f>
        <v>479</v>
      </c>
      <c r="K2559" s="5">
        <f>(Sheet1[[#This Row],[policy_end_date]]-Sheet1[[#This Row],[policy_start_date]])/365</f>
        <v>1.3123287671232877</v>
      </c>
      <c r="L2559" s="2" t="str">
        <f>IF(Sheet1[[#This Row],[coverage_amount]]&lt;300000,"Low",IF(Sheet1[[#This Row],[coverage_amount]]&lt;700000,"Medium","High"))</f>
        <v>Medium</v>
      </c>
      <c r="M2559" s="2" t="str">
        <f>IF(Sheet1[[#This Row],[annual_premium]]&lt;15000,"Low",IF(Sheet1[[#This Row],[annual_premium]]&lt;35000,"Medium","High"))</f>
        <v>Low</v>
      </c>
      <c r="N2559" s="2">
        <f>YEAR(Sheet1[[#This Row],[policy_start_date]])</f>
        <v>2023</v>
      </c>
      <c r="O2559" s="2" t="str">
        <f>TEXT(Sheet1[[#This Row],[policy_start_date]],"mmm")</f>
        <v>Oct</v>
      </c>
      <c r="P2559" s="2" t="str">
        <f>"Q"&amp;ROUNDUP(MONTH(Sheet1[[#This Row],[policy_start_date]])/3,0)</f>
        <v>Q4</v>
      </c>
      <c r="Q2559" s="2">
        <f ca="1">DATEDIF(Sheet1[[#This Row],[policy_start_date]],TODAY(),"D")</f>
        <v>1030</v>
      </c>
      <c r="R2559" s="2">
        <f>YEAR(Sheet1[[#This Row],[policy_end_date]])</f>
        <v>2025</v>
      </c>
      <c r="S2559" s="2" t="str">
        <f>TEXT(Sheet1[[#This Row],[policy_end_date]],"mmm")</f>
        <v>Jan</v>
      </c>
      <c r="T2559" s="2" t="str">
        <f>IF(Sheet1[[#This Row],[status]]="Active","Active","Inactive")</f>
        <v>Active</v>
      </c>
      <c r="U2559" s="6">
        <f>Sheet1[[#This Row],[coverage_amount]]/Sheet1[[#This Row],[annual_premium]]</f>
        <v>55.270086995034511</v>
      </c>
    </row>
    <row r="2560" spans="1:21" x14ac:dyDescent="0.3">
      <c r="A2560" s="2" t="s">
        <v>4430</v>
      </c>
      <c r="B2560" s="2" t="s">
        <v>4431</v>
      </c>
      <c r="C2560" s="2" t="s">
        <v>16</v>
      </c>
      <c r="D2560" s="51">
        <v>448361.31</v>
      </c>
      <c r="E2560" s="51">
        <v>24635.35</v>
      </c>
      <c r="F2560" s="1">
        <v>44734</v>
      </c>
      <c r="G2560" s="1">
        <v>44996</v>
      </c>
      <c r="H2560" s="2" t="s">
        <v>1442</v>
      </c>
      <c r="I2560" s="2" t="s">
        <v>29</v>
      </c>
      <c r="J2560">
        <f>Sheet1[[#This Row],[policy_end_date]]-Sheet1[[#This Row],[policy_start_date]]</f>
        <v>262</v>
      </c>
      <c r="K2560" s="5">
        <f>(Sheet1[[#This Row],[policy_end_date]]-Sheet1[[#This Row],[policy_start_date]])/365</f>
        <v>0.71780821917808224</v>
      </c>
      <c r="L2560" s="2" t="str">
        <f>IF(Sheet1[[#This Row],[coverage_amount]]&lt;300000,"Low",IF(Sheet1[[#This Row],[coverage_amount]]&lt;700000,"Medium","High"))</f>
        <v>Medium</v>
      </c>
      <c r="M2560" s="2" t="str">
        <f>IF(Sheet1[[#This Row],[annual_premium]]&lt;15000,"Low",IF(Sheet1[[#This Row],[annual_premium]]&lt;35000,"Medium","High"))</f>
        <v>Medium</v>
      </c>
      <c r="N2560" s="2">
        <f>YEAR(Sheet1[[#This Row],[policy_start_date]])</f>
        <v>2022</v>
      </c>
      <c r="O2560" s="2" t="str">
        <f>TEXT(Sheet1[[#This Row],[policy_start_date]],"mmm")</f>
        <v>Jun</v>
      </c>
      <c r="P2560" s="2" t="str">
        <f>"Q"&amp;ROUNDUP(MONTH(Sheet1[[#This Row],[policy_start_date]])/3,0)</f>
        <v>Q2</v>
      </c>
      <c r="Q2560" s="2">
        <f ca="1">DATEDIF(Sheet1[[#This Row],[policy_start_date]],TODAY(),"D")</f>
        <v>1498</v>
      </c>
      <c r="R2560" s="2">
        <f>YEAR(Sheet1[[#This Row],[policy_end_date]])</f>
        <v>2023</v>
      </c>
      <c r="S2560" s="2" t="str">
        <f>TEXT(Sheet1[[#This Row],[policy_end_date]],"mmm")</f>
        <v>Mar</v>
      </c>
      <c r="T2560" s="2" t="str">
        <f>IF(Sheet1[[#This Row],[status]]="Active","Active","Inactive")</f>
        <v>Inactive</v>
      </c>
      <c r="U2560" s="6">
        <f>Sheet1[[#This Row],[coverage_amount]]/Sheet1[[#This Row],[annual_premium]]</f>
        <v>18.199916380323398</v>
      </c>
    </row>
    <row r="2561" spans="1:21" x14ac:dyDescent="0.3">
      <c r="A2561" s="2" t="s">
        <v>4432</v>
      </c>
      <c r="B2561" s="2" t="s">
        <v>2219</v>
      </c>
      <c r="C2561" s="2" t="s">
        <v>35</v>
      </c>
      <c r="D2561" s="51">
        <v>939597.08</v>
      </c>
      <c r="E2561" s="51">
        <v>6239.98</v>
      </c>
      <c r="F2561" s="1">
        <v>44655</v>
      </c>
      <c r="G2561" s="1">
        <v>44862</v>
      </c>
      <c r="H2561" s="2" t="s">
        <v>419</v>
      </c>
      <c r="I2561" s="2" t="s">
        <v>29</v>
      </c>
      <c r="J2561">
        <f>Sheet1[[#This Row],[policy_end_date]]-Sheet1[[#This Row],[policy_start_date]]</f>
        <v>207</v>
      </c>
      <c r="K2561" s="5">
        <f>(Sheet1[[#This Row],[policy_end_date]]-Sheet1[[#This Row],[policy_start_date]])/365</f>
        <v>0.56712328767123288</v>
      </c>
      <c r="L2561" s="2" t="str">
        <f>IF(Sheet1[[#This Row],[coverage_amount]]&lt;300000,"Low",IF(Sheet1[[#This Row],[coverage_amount]]&lt;700000,"Medium","High"))</f>
        <v>High</v>
      </c>
      <c r="M2561" s="2" t="str">
        <f>IF(Sheet1[[#This Row],[annual_premium]]&lt;15000,"Low",IF(Sheet1[[#This Row],[annual_premium]]&lt;35000,"Medium","High"))</f>
        <v>Low</v>
      </c>
      <c r="N2561" s="2">
        <f>YEAR(Sheet1[[#This Row],[policy_start_date]])</f>
        <v>2022</v>
      </c>
      <c r="O2561" s="2" t="str">
        <f>TEXT(Sheet1[[#This Row],[policy_start_date]],"mmm")</f>
        <v>Apr</v>
      </c>
      <c r="P2561" s="2" t="str">
        <f>"Q"&amp;ROUNDUP(MONTH(Sheet1[[#This Row],[policy_start_date]])/3,0)</f>
        <v>Q2</v>
      </c>
      <c r="Q2561" s="2">
        <f ca="1">DATEDIF(Sheet1[[#This Row],[policy_start_date]],TODAY(),"D")</f>
        <v>1577</v>
      </c>
      <c r="R2561" s="2">
        <f>YEAR(Sheet1[[#This Row],[policy_end_date]])</f>
        <v>2022</v>
      </c>
      <c r="S2561" s="2" t="str">
        <f>TEXT(Sheet1[[#This Row],[policy_end_date]],"mmm")</f>
        <v>Oct</v>
      </c>
      <c r="T2561" s="2" t="str">
        <f>IF(Sheet1[[#This Row],[status]]="Active","Active","Inactive")</f>
        <v>Inactive</v>
      </c>
      <c r="U2561" s="6">
        <f>Sheet1[[#This Row],[coverage_amount]]/Sheet1[[#This Row],[annual_premium]]</f>
        <v>150.57693774659535</v>
      </c>
    </row>
    <row r="2562" spans="1:21" x14ac:dyDescent="0.3">
      <c r="A2562" s="2" t="s">
        <v>4433</v>
      </c>
      <c r="B2562" s="2" t="s">
        <v>4434</v>
      </c>
      <c r="C2562" s="2" t="s">
        <v>35</v>
      </c>
      <c r="D2562" s="51">
        <v>198219.23</v>
      </c>
      <c r="E2562" s="51">
        <v>10327.99</v>
      </c>
      <c r="F2562" s="1">
        <v>44235</v>
      </c>
      <c r="G2562" s="1">
        <v>45335</v>
      </c>
      <c r="H2562" s="2" t="s">
        <v>1345</v>
      </c>
      <c r="I2562" s="2" t="s">
        <v>18</v>
      </c>
      <c r="J2562">
        <f>Sheet1[[#This Row],[policy_end_date]]-Sheet1[[#This Row],[policy_start_date]]</f>
        <v>1100</v>
      </c>
      <c r="K2562" s="5">
        <f>(Sheet1[[#This Row],[policy_end_date]]-Sheet1[[#This Row],[policy_start_date]])/365</f>
        <v>3.0136986301369864</v>
      </c>
      <c r="L2562" s="2" t="str">
        <f>IF(Sheet1[[#This Row],[coverage_amount]]&lt;300000,"Low",IF(Sheet1[[#This Row],[coverage_amount]]&lt;700000,"Medium","High"))</f>
        <v>Low</v>
      </c>
      <c r="M2562" s="2" t="str">
        <f>IF(Sheet1[[#This Row],[annual_premium]]&lt;15000,"Low",IF(Sheet1[[#This Row],[annual_premium]]&lt;35000,"Medium","High"))</f>
        <v>Low</v>
      </c>
      <c r="N2562" s="2">
        <f>YEAR(Sheet1[[#This Row],[policy_start_date]])</f>
        <v>2021</v>
      </c>
      <c r="O2562" s="2" t="str">
        <f>TEXT(Sheet1[[#This Row],[policy_start_date]],"mmm")</f>
        <v>Feb</v>
      </c>
      <c r="P2562" s="2" t="str">
        <f>"Q"&amp;ROUNDUP(MONTH(Sheet1[[#This Row],[policy_start_date]])/3,0)</f>
        <v>Q1</v>
      </c>
      <c r="Q2562" s="2">
        <f ca="1">DATEDIF(Sheet1[[#This Row],[policy_start_date]],TODAY(),"D")</f>
        <v>1997</v>
      </c>
      <c r="R2562" s="2">
        <f>YEAR(Sheet1[[#This Row],[policy_end_date]])</f>
        <v>2024</v>
      </c>
      <c r="S2562" s="2" t="str">
        <f>TEXT(Sheet1[[#This Row],[policy_end_date]],"mmm")</f>
        <v>Feb</v>
      </c>
      <c r="T2562" s="2" t="str">
        <f>IF(Sheet1[[#This Row],[status]]="Active","Active","Inactive")</f>
        <v>Inactive</v>
      </c>
      <c r="U2562" s="6">
        <f>Sheet1[[#This Row],[coverage_amount]]/Sheet1[[#This Row],[annual_premium]]</f>
        <v>19.19243047291874</v>
      </c>
    </row>
    <row r="2563" spans="1:21" x14ac:dyDescent="0.3">
      <c r="A2563" s="2" t="s">
        <v>4435</v>
      </c>
      <c r="B2563" s="2" t="s">
        <v>1089</v>
      </c>
      <c r="C2563" s="2" t="s">
        <v>35</v>
      </c>
      <c r="D2563" s="51">
        <v>394239.77</v>
      </c>
      <c r="E2563" s="51">
        <v>42061.88</v>
      </c>
      <c r="F2563" s="1">
        <v>45170</v>
      </c>
      <c r="G2563" s="1">
        <v>45833</v>
      </c>
      <c r="H2563" s="2" t="s">
        <v>111</v>
      </c>
      <c r="I2563" s="2" t="s">
        <v>29</v>
      </c>
      <c r="J2563">
        <f>Sheet1[[#This Row],[policy_end_date]]-Sheet1[[#This Row],[policy_start_date]]</f>
        <v>663</v>
      </c>
      <c r="K2563" s="5">
        <f>(Sheet1[[#This Row],[policy_end_date]]-Sheet1[[#This Row],[policy_start_date]])/365</f>
        <v>1.8164383561643835</v>
      </c>
      <c r="L2563" s="2" t="str">
        <f>IF(Sheet1[[#This Row],[coverage_amount]]&lt;300000,"Low",IF(Sheet1[[#This Row],[coverage_amount]]&lt;700000,"Medium","High"))</f>
        <v>Medium</v>
      </c>
      <c r="M2563" s="2" t="str">
        <f>IF(Sheet1[[#This Row],[annual_premium]]&lt;15000,"Low",IF(Sheet1[[#This Row],[annual_premium]]&lt;35000,"Medium","High"))</f>
        <v>High</v>
      </c>
      <c r="N2563" s="2">
        <f>YEAR(Sheet1[[#This Row],[policy_start_date]])</f>
        <v>2023</v>
      </c>
      <c r="O2563" s="2" t="str">
        <f>TEXT(Sheet1[[#This Row],[policy_start_date]],"mmm")</f>
        <v>Sep</v>
      </c>
      <c r="P2563" s="2" t="str">
        <f>"Q"&amp;ROUNDUP(MONTH(Sheet1[[#This Row],[policy_start_date]])/3,0)</f>
        <v>Q3</v>
      </c>
      <c r="Q2563" s="2">
        <f ca="1">DATEDIF(Sheet1[[#This Row],[policy_start_date]],TODAY(),"D")</f>
        <v>1062</v>
      </c>
      <c r="R2563" s="2">
        <f>YEAR(Sheet1[[#This Row],[policy_end_date]])</f>
        <v>2025</v>
      </c>
      <c r="S2563" s="2" t="str">
        <f>TEXT(Sheet1[[#This Row],[policy_end_date]],"mmm")</f>
        <v>Jun</v>
      </c>
      <c r="T2563" s="2" t="str">
        <f>IF(Sheet1[[#This Row],[status]]="Active","Active","Inactive")</f>
        <v>Inactive</v>
      </c>
      <c r="U2563" s="6">
        <f>Sheet1[[#This Row],[coverage_amount]]/Sheet1[[#This Row],[annual_premium]]</f>
        <v>9.3728518554092215</v>
      </c>
    </row>
    <row r="2564" spans="1:21" x14ac:dyDescent="0.3">
      <c r="A2564" s="2" t="s">
        <v>4436</v>
      </c>
      <c r="B2564" s="2" t="s">
        <v>3277</v>
      </c>
      <c r="C2564" s="2" t="s">
        <v>11</v>
      </c>
      <c r="D2564" s="51">
        <v>721320.15</v>
      </c>
      <c r="E2564" s="51">
        <v>3623.88</v>
      </c>
      <c r="F2564" s="1">
        <v>44407</v>
      </c>
      <c r="G2564" s="1">
        <v>45141</v>
      </c>
      <c r="H2564" s="2" t="s">
        <v>301</v>
      </c>
      <c r="I2564" s="2" t="s">
        <v>13</v>
      </c>
      <c r="J2564">
        <f>Sheet1[[#This Row],[policy_end_date]]-Sheet1[[#This Row],[policy_start_date]]</f>
        <v>734</v>
      </c>
      <c r="K2564" s="5">
        <f>(Sheet1[[#This Row],[policy_end_date]]-Sheet1[[#This Row],[policy_start_date]])/365</f>
        <v>2.010958904109589</v>
      </c>
      <c r="L2564" s="2" t="str">
        <f>IF(Sheet1[[#This Row],[coverage_amount]]&lt;300000,"Low",IF(Sheet1[[#This Row],[coverage_amount]]&lt;700000,"Medium","High"))</f>
        <v>High</v>
      </c>
      <c r="M2564" s="2" t="str">
        <f>IF(Sheet1[[#This Row],[annual_premium]]&lt;15000,"Low",IF(Sheet1[[#This Row],[annual_premium]]&lt;35000,"Medium","High"))</f>
        <v>Low</v>
      </c>
      <c r="N2564" s="2">
        <f>YEAR(Sheet1[[#This Row],[policy_start_date]])</f>
        <v>2021</v>
      </c>
      <c r="O2564" s="2" t="str">
        <f>TEXT(Sheet1[[#This Row],[policy_start_date]],"mmm")</f>
        <v>Jul</v>
      </c>
      <c r="P2564" s="2" t="str">
        <f>"Q"&amp;ROUNDUP(MONTH(Sheet1[[#This Row],[policy_start_date]])/3,0)</f>
        <v>Q3</v>
      </c>
      <c r="Q2564" s="2">
        <f ca="1">DATEDIF(Sheet1[[#This Row],[policy_start_date]],TODAY(),"D")</f>
        <v>1825</v>
      </c>
      <c r="R2564" s="2">
        <f>YEAR(Sheet1[[#This Row],[policy_end_date]])</f>
        <v>2023</v>
      </c>
      <c r="S2564" s="2" t="str">
        <f>TEXT(Sheet1[[#This Row],[policy_end_date]],"mmm")</f>
        <v>Aug</v>
      </c>
      <c r="T2564" s="2" t="str">
        <f>IF(Sheet1[[#This Row],[status]]="Active","Active","Inactive")</f>
        <v>Active</v>
      </c>
      <c r="U2564" s="6">
        <f>Sheet1[[#This Row],[coverage_amount]]/Sheet1[[#This Row],[annual_premium]]</f>
        <v>199.04636742938507</v>
      </c>
    </row>
    <row r="2565" spans="1:21" x14ac:dyDescent="0.3">
      <c r="A2565" s="2" t="s">
        <v>4437</v>
      </c>
      <c r="B2565" s="2" t="s">
        <v>1889</v>
      </c>
      <c r="C2565" s="2" t="s">
        <v>11</v>
      </c>
      <c r="D2565" s="51">
        <v>486649.1</v>
      </c>
      <c r="E2565" s="51">
        <v>30697.34</v>
      </c>
      <c r="F2565" s="1">
        <v>44626</v>
      </c>
      <c r="G2565" s="1">
        <v>45683</v>
      </c>
      <c r="H2565" s="2" t="s">
        <v>225</v>
      </c>
      <c r="I2565" s="2" t="s">
        <v>18</v>
      </c>
      <c r="J2565">
        <f>Sheet1[[#This Row],[policy_end_date]]-Sheet1[[#This Row],[policy_start_date]]</f>
        <v>1057</v>
      </c>
      <c r="K2565" s="5">
        <f>(Sheet1[[#This Row],[policy_end_date]]-Sheet1[[#This Row],[policy_start_date]])/365</f>
        <v>2.8958904109589043</v>
      </c>
      <c r="L2565" s="2" t="str">
        <f>IF(Sheet1[[#This Row],[coverage_amount]]&lt;300000,"Low",IF(Sheet1[[#This Row],[coverage_amount]]&lt;700000,"Medium","High"))</f>
        <v>Medium</v>
      </c>
      <c r="M2565" s="2" t="str">
        <f>IF(Sheet1[[#This Row],[annual_premium]]&lt;15000,"Low",IF(Sheet1[[#This Row],[annual_premium]]&lt;35000,"Medium","High"))</f>
        <v>Medium</v>
      </c>
      <c r="N2565" s="2">
        <f>YEAR(Sheet1[[#This Row],[policy_start_date]])</f>
        <v>2022</v>
      </c>
      <c r="O2565" s="2" t="str">
        <f>TEXT(Sheet1[[#This Row],[policy_start_date]],"mmm")</f>
        <v>Mar</v>
      </c>
      <c r="P2565" s="2" t="str">
        <f>"Q"&amp;ROUNDUP(MONTH(Sheet1[[#This Row],[policy_start_date]])/3,0)</f>
        <v>Q1</v>
      </c>
      <c r="Q2565" s="2">
        <f ca="1">DATEDIF(Sheet1[[#This Row],[policy_start_date]],TODAY(),"D")</f>
        <v>1606</v>
      </c>
      <c r="R2565" s="2">
        <f>YEAR(Sheet1[[#This Row],[policy_end_date]])</f>
        <v>2025</v>
      </c>
      <c r="S2565" s="2" t="str">
        <f>TEXT(Sheet1[[#This Row],[policy_end_date]],"mmm")</f>
        <v>Jan</v>
      </c>
      <c r="T2565" s="2" t="str">
        <f>IF(Sheet1[[#This Row],[status]]="Active","Active","Inactive")</f>
        <v>Inactive</v>
      </c>
      <c r="U2565" s="6">
        <f>Sheet1[[#This Row],[coverage_amount]]/Sheet1[[#This Row],[annual_premium]]</f>
        <v>15.853135809161314</v>
      </c>
    </row>
    <row r="2566" spans="1:21" x14ac:dyDescent="0.3">
      <c r="A2566" s="2" t="s">
        <v>4438</v>
      </c>
      <c r="B2566" s="2" t="s">
        <v>4439</v>
      </c>
      <c r="C2566" s="2" t="s">
        <v>11</v>
      </c>
      <c r="D2566" s="51">
        <v>508846.05</v>
      </c>
      <c r="E2566" s="51">
        <v>19190.099999999999</v>
      </c>
      <c r="F2566" s="1">
        <v>44897</v>
      </c>
      <c r="G2566" s="1">
        <v>45177</v>
      </c>
      <c r="H2566" s="2" t="s">
        <v>943</v>
      </c>
      <c r="I2566" s="2" t="s">
        <v>29</v>
      </c>
      <c r="J2566">
        <f>Sheet1[[#This Row],[policy_end_date]]-Sheet1[[#This Row],[policy_start_date]]</f>
        <v>280</v>
      </c>
      <c r="K2566" s="5">
        <f>(Sheet1[[#This Row],[policy_end_date]]-Sheet1[[#This Row],[policy_start_date]])/365</f>
        <v>0.76712328767123283</v>
      </c>
      <c r="L2566" s="2" t="str">
        <f>IF(Sheet1[[#This Row],[coverage_amount]]&lt;300000,"Low",IF(Sheet1[[#This Row],[coverage_amount]]&lt;700000,"Medium","High"))</f>
        <v>Medium</v>
      </c>
      <c r="M2566" s="2" t="str">
        <f>IF(Sheet1[[#This Row],[annual_premium]]&lt;15000,"Low",IF(Sheet1[[#This Row],[annual_premium]]&lt;35000,"Medium","High"))</f>
        <v>Medium</v>
      </c>
      <c r="N2566" s="2">
        <f>YEAR(Sheet1[[#This Row],[policy_start_date]])</f>
        <v>2022</v>
      </c>
      <c r="O2566" s="2" t="str">
        <f>TEXT(Sheet1[[#This Row],[policy_start_date]],"mmm")</f>
        <v>Dec</v>
      </c>
      <c r="P2566" s="2" t="str">
        <f>"Q"&amp;ROUNDUP(MONTH(Sheet1[[#This Row],[policy_start_date]])/3,0)</f>
        <v>Q4</v>
      </c>
      <c r="Q2566" s="2">
        <f ca="1">DATEDIF(Sheet1[[#This Row],[policy_start_date]],TODAY(),"D")</f>
        <v>1335</v>
      </c>
      <c r="R2566" s="2">
        <f>YEAR(Sheet1[[#This Row],[policy_end_date]])</f>
        <v>2023</v>
      </c>
      <c r="S2566" s="2" t="str">
        <f>TEXT(Sheet1[[#This Row],[policy_end_date]],"mmm")</f>
        <v>Sep</v>
      </c>
      <c r="T2566" s="2" t="str">
        <f>IF(Sheet1[[#This Row],[status]]="Active","Active","Inactive")</f>
        <v>Inactive</v>
      </c>
      <c r="U2566" s="6">
        <f>Sheet1[[#This Row],[coverage_amount]]/Sheet1[[#This Row],[annual_premium]]</f>
        <v>26.516070786499292</v>
      </c>
    </row>
    <row r="2567" spans="1:21" x14ac:dyDescent="0.3">
      <c r="A2567" s="2" t="s">
        <v>4440</v>
      </c>
      <c r="B2567" s="2" t="s">
        <v>4441</v>
      </c>
      <c r="C2567" s="2" t="s">
        <v>39</v>
      </c>
      <c r="D2567" s="51">
        <v>425594.01</v>
      </c>
      <c r="E2567" s="51">
        <v>35517.769999999997</v>
      </c>
      <c r="F2567" s="1">
        <v>44870</v>
      </c>
      <c r="G2567" s="1">
        <v>45034</v>
      </c>
      <c r="H2567" s="2" t="s">
        <v>1305</v>
      </c>
      <c r="I2567" s="2" t="s">
        <v>18</v>
      </c>
      <c r="J2567">
        <f>Sheet1[[#This Row],[policy_end_date]]-Sheet1[[#This Row],[policy_start_date]]</f>
        <v>164</v>
      </c>
      <c r="K2567" s="5">
        <f>(Sheet1[[#This Row],[policy_end_date]]-Sheet1[[#This Row],[policy_start_date]])/365</f>
        <v>0.44931506849315067</v>
      </c>
      <c r="L2567" s="2" t="str">
        <f>IF(Sheet1[[#This Row],[coverage_amount]]&lt;300000,"Low",IF(Sheet1[[#This Row],[coverage_amount]]&lt;700000,"Medium","High"))</f>
        <v>Medium</v>
      </c>
      <c r="M2567" s="2" t="str">
        <f>IF(Sheet1[[#This Row],[annual_premium]]&lt;15000,"Low",IF(Sheet1[[#This Row],[annual_premium]]&lt;35000,"Medium","High"))</f>
        <v>High</v>
      </c>
      <c r="N2567" s="2">
        <f>YEAR(Sheet1[[#This Row],[policy_start_date]])</f>
        <v>2022</v>
      </c>
      <c r="O2567" s="2" t="str">
        <f>TEXT(Sheet1[[#This Row],[policy_start_date]],"mmm")</f>
        <v>Nov</v>
      </c>
      <c r="P2567" s="2" t="str">
        <f>"Q"&amp;ROUNDUP(MONTH(Sheet1[[#This Row],[policy_start_date]])/3,0)</f>
        <v>Q4</v>
      </c>
      <c r="Q2567" s="2">
        <f ca="1">DATEDIF(Sheet1[[#This Row],[policy_start_date]],TODAY(),"D")</f>
        <v>1362</v>
      </c>
      <c r="R2567" s="2">
        <f>YEAR(Sheet1[[#This Row],[policy_end_date]])</f>
        <v>2023</v>
      </c>
      <c r="S2567" s="2" t="str">
        <f>TEXT(Sheet1[[#This Row],[policy_end_date]],"mmm")</f>
        <v>Apr</v>
      </c>
      <c r="T2567" s="2" t="str">
        <f>IF(Sheet1[[#This Row],[status]]="Active","Active","Inactive")</f>
        <v>Inactive</v>
      </c>
      <c r="U2567" s="6">
        <f>Sheet1[[#This Row],[coverage_amount]]/Sheet1[[#This Row],[annual_premium]]</f>
        <v>11.982565628416426</v>
      </c>
    </row>
    <row r="2568" spans="1:21" x14ac:dyDescent="0.3">
      <c r="A2568" s="2" t="s">
        <v>4442</v>
      </c>
      <c r="B2568" s="2" t="s">
        <v>4443</v>
      </c>
      <c r="C2568" s="2" t="s">
        <v>35</v>
      </c>
      <c r="D2568" s="51">
        <v>967925.9</v>
      </c>
      <c r="E2568" s="51">
        <v>8522.56</v>
      </c>
      <c r="F2568" s="1">
        <v>45399</v>
      </c>
      <c r="G2568" s="1">
        <v>45767</v>
      </c>
      <c r="H2568" s="2" t="s">
        <v>4444</v>
      </c>
      <c r="I2568" s="2" t="s">
        <v>29</v>
      </c>
      <c r="J2568">
        <f>Sheet1[[#This Row],[policy_end_date]]-Sheet1[[#This Row],[policy_start_date]]</f>
        <v>368</v>
      </c>
      <c r="K2568" s="5">
        <f>(Sheet1[[#This Row],[policy_end_date]]-Sheet1[[#This Row],[policy_start_date]])/365</f>
        <v>1.0082191780821919</v>
      </c>
      <c r="L2568" s="2" t="str">
        <f>IF(Sheet1[[#This Row],[coverage_amount]]&lt;300000,"Low",IF(Sheet1[[#This Row],[coverage_amount]]&lt;700000,"Medium","High"))</f>
        <v>High</v>
      </c>
      <c r="M2568" s="2" t="str">
        <f>IF(Sheet1[[#This Row],[annual_premium]]&lt;15000,"Low",IF(Sheet1[[#This Row],[annual_premium]]&lt;35000,"Medium","High"))</f>
        <v>Low</v>
      </c>
      <c r="N2568" s="2">
        <f>YEAR(Sheet1[[#This Row],[policy_start_date]])</f>
        <v>2024</v>
      </c>
      <c r="O2568" s="2" t="str">
        <f>TEXT(Sheet1[[#This Row],[policy_start_date]],"mmm")</f>
        <v>Apr</v>
      </c>
      <c r="P2568" s="2" t="str">
        <f>"Q"&amp;ROUNDUP(MONTH(Sheet1[[#This Row],[policy_start_date]])/3,0)</f>
        <v>Q2</v>
      </c>
      <c r="Q2568" s="2">
        <f ca="1">DATEDIF(Sheet1[[#This Row],[policy_start_date]],TODAY(),"D")</f>
        <v>833</v>
      </c>
      <c r="R2568" s="2">
        <f>YEAR(Sheet1[[#This Row],[policy_end_date]])</f>
        <v>2025</v>
      </c>
      <c r="S2568" s="2" t="str">
        <f>TEXT(Sheet1[[#This Row],[policy_end_date]],"mmm")</f>
        <v>Apr</v>
      </c>
      <c r="T2568" s="2" t="str">
        <f>IF(Sheet1[[#This Row],[status]]="Active","Active","Inactive")</f>
        <v>Inactive</v>
      </c>
      <c r="U2568" s="6">
        <f>Sheet1[[#This Row],[coverage_amount]]/Sheet1[[#This Row],[annual_premium]]</f>
        <v>113.5722013104044</v>
      </c>
    </row>
    <row r="2569" spans="1:21" x14ac:dyDescent="0.3">
      <c r="A2569" s="2" t="s">
        <v>4445</v>
      </c>
      <c r="B2569" s="2" t="s">
        <v>3751</v>
      </c>
      <c r="C2569" s="2" t="s">
        <v>11</v>
      </c>
      <c r="D2569" s="51">
        <v>419928.03</v>
      </c>
      <c r="E2569" s="51">
        <v>47870.45</v>
      </c>
      <c r="F2569" s="1">
        <v>44866</v>
      </c>
      <c r="G2569" s="1">
        <v>45142</v>
      </c>
      <c r="H2569" s="2" t="s">
        <v>284</v>
      </c>
      <c r="I2569" s="2" t="s">
        <v>13</v>
      </c>
      <c r="J2569">
        <f>Sheet1[[#This Row],[policy_end_date]]-Sheet1[[#This Row],[policy_start_date]]</f>
        <v>276</v>
      </c>
      <c r="K2569" s="5">
        <f>(Sheet1[[#This Row],[policy_end_date]]-Sheet1[[#This Row],[policy_start_date]])/365</f>
        <v>0.75616438356164384</v>
      </c>
      <c r="L2569" s="2" t="str">
        <f>IF(Sheet1[[#This Row],[coverage_amount]]&lt;300000,"Low",IF(Sheet1[[#This Row],[coverage_amount]]&lt;700000,"Medium","High"))</f>
        <v>Medium</v>
      </c>
      <c r="M2569" s="2" t="str">
        <f>IF(Sheet1[[#This Row],[annual_premium]]&lt;15000,"Low",IF(Sheet1[[#This Row],[annual_premium]]&lt;35000,"Medium","High"))</f>
        <v>High</v>
      </c>
      <c r="N2569" s="2">
        <f>YEAR(Sheet1[[#This Row],[policy_start_date]])</f>
        <v>2022</v>
      </c>
      <c r="O2569" s="2" t="str">
        <f>TEXT(Sheet1[[#This Row],[policy_start_date]],"mmm")</f>
        <v>Nov</v>
      </c>
      <c r="P2569" s="2" t="str">
        <f>"Q"&amp;ROUNDUP(MONTH(Sheet1[[#This Row],[policy_start_date]])/3,0)</f>
        <v>Q4</v>
      </c>
      <c r="Q2569" s="2">
        <f ca="1">DATEDIF(Sheet1[[#This Row],[policy_start_date]],TODAY(),"D")</f>
        <v>1366</v>
      </c>
      <c r="R2569" s="2">
        <f>YEAR(Sheet1[[#This Row],[policy_end_date]])</f>
        <v>2023</v>
      </c>
      <c r="S2569" s="2" t="str">
        <f>TEXT(Sheet1[[#This Row],[policy_end_date]],"mmm")</f>
        <v>Aug</v>
      </c>
      <c r="T2569" s="2" t="str">
        <f>IF(Sheet1[[#This Row],[status]]="Active","Active","Inactive")</f>
        <v>Active</v>
      </c>
      <c r="U2569" s="6">
        <f>Sheet1[[#This Row],[coverage_amount]]/Sheet1[[#This Row],[annual_premium]]</f>
        <v>8.7721763634977332</v>
      </c>
    </row>
    <row r="2570" spans="1:21" x14ac:dyDescent="0.3">
      <c r="A2570" s="2" t="s">
        <v>4446</v>
      </c>
      <c r="B2570" s="2" t="s">
        <v>1860</v>
      </c>
      <c r="C2570" s="2" t="s">
        <v>35</v>
      </c>
      <c r="D2570" s="51">
        <v>351958.09</v>
      </c>
      <c r="E2570" s="51">
        <v>35568.58</v>
      </c>
      <c r="F2570" s="1">
        <v>45090</v>
      </c>
      <c r="G2570" s="1">
        <v>45743</v>
      </c>
      <c r="H2570" s="2" t="s">
        <v>380</v>
      </c>
      <c r="I2570" s="2" t="s">
        <v>18</v>
      </c>
      <c r="J2570">
        <f>Sheet1[[#This Row],[policy_end_date]]-Sheet1[[#This Row],[policy_start_date]]</f>
        <v>653</v>
      </c>
      <c r="K2570" s="5">
        <f>(Sheet1[[#This Row],[policy_end_date]]-Sheet1[[#This Row],[policy_start_date]])/365</f>
        <v>1.789041095890411</v>
      </c>
      <c r="L2570" s="2" t="str">
        <f>IF(Sheet1[[#This Row],[coverage_amount]]&lt;300000,"Low",IF(Sheet1[[#This Row],[coverage_amount]]&lt;700000,"Medium","High"))</f>
        <v>Medium</v>
      </c>
      <c r="M2570" s="2" t="str">
        <f>IF(Sheet1[[#This Row],[annual_premium]]&lt;15000,"Low",IF(Sheet1[[#This Row],[annual_premium]]&lt;35000,"Medium","High"))</f>
        <v>High</v>
      </c>
      <c r="N2570" s="2">
        <f>YEAR(Sheet1[[#This Row],[policy_start_date]])</f>
        <v>2023</v>
      </c>
      <c r="O2570" s="2" t="str">
        <f>TEXT(Sheet1[[#This Row],[policy_start_date]],"mmm")</f>
        <v>Jun</v>
      </c>
      <c r="P2570" s="2" t="str">
        <f>"Q"&amp;ROUNDUP(MONTH(Sheet1[[#This Row],[policy_start_date]])/3,0)</f>
        <v>Q2</v>
      </c>
      <c r="Q2570" s="2">
        <f ca="1">DATEDIF(Sheet1[[#This Row],[policy_start_date]],TODAY(),"D")</f>
        <v>1142</v>
      </c>
      <c r="R2570" s="2">
        <f>YEAR(Sheet1[[#This Row],[policy_end_date]])</f>
        <v>2025</v>
      </c>
      <c r="S2570" s="2" t="str">
        <f>TEXT(Sheet1[[#This Row],[policy_end_date]],"mmm")</f>
        <v>Mar</v>
      </c>
      <c r="T2570" s="2" t="str">
        <f>IF(Sheet1[[#This Row],[status]]="Active","Active","Inactive")</f>
        <v>Inactive</v>
      </c>
      <c r="U2570" s="6">
        <f>Sheet1[[#This Row],[coverage_amount]]/Sheet1[[#This Row],[annual_premium]]</f>
        <v>9.8951965470648542</v>
      </c>
    </row>
    <row r="2571" spans="1:21" x14ac:dyDescent="0.3">
      <c r="A2571" s="2" t="s">
        <v>4447</v>
      </c>
      <c r="B2571" s="2" t="s">
        <v>355</v>
      </c>
      <c r="C2571" s="2" t="s">
        <v>27</v>
      </c>
      <c r="D2571" s="51">
        <v>741503.79</v>
      </c>
      <c r="E2571" s="51">
        <v>12441.76</v>
      </c>
      <c r="F2571" s="1">
        <v>44582</v>
      </c>
      <c r="G2571" s="1">
        <v>45553</v>
      </c>
      <c r="H2571" s="2" t="s">
        <v>231</v>
      </c>
      <c r="I2571" s="2" t="s">
        <v>29</v>
      </c>
      <c r="J2571">
        <f>Sheet1[[#This Row],[policy_end_date]]-Sheet1[[#This Row],[policy_start_date]]</f>
        <v>971</v>
      </c>
      <c r="K2571" s="5">
        <f>(Sheet1[[#This Row],[policy_end_date]]-Sheet1[[#This Row],[policy_start_date]])/365</f>
        <v>2.6602739726027398</v>
      </c>
      <c r="L2571" s="2" t="str">
        <f>IF(Sheet1[[#This Row],[coverage_amount]]&lt;300000,"Low",IF(Sheet1[[#This Row],[coverage_amount]]&lt;700000,"Medium","High"))</f>
        <v>High</v>
      </c>
      <c r="M2571" s="2" t="str">
        <f>IF(Sheet1[[#This Row],[annual_premium]]&lt;15000,"Low",IF(Sheet1[[#This Row],[annual_premium]]&lt;35000,"Medium","High"))</f>
        <v>Low</v>
      </c>
      <c r="N2571" s="2">
        <f>YEAR(Sheet1[[#This Row],[policy_start_date]])</f>
        <v>2022</v>
      </c>
      <c r="O2571" s="2" t="str">
        <f>TEXT(Sheet1[[#This Row],[policy_start_date]],"mmm")</f>
        <v>Jan</v>
      </c>
      <c r="P2571" s="2" t="str">
        <f>"Q"&amp;ROUNDUP(MONTH(Sheet1[[#This Row],[policy_start_date]])/3,0)</f>
        <v>Q1</v>
      </c>
      <c r="Q2571" s="2">
        <f ca="1">DATEDIF(Sheet1[[#This Row],[policy_start_date]],TODAY(),"D")</f>
        <v>1650</v>
      </c>
      <c r="R2571" s="2">
        <f>YEAR(Sheet1[[#This Row],[policy_end_date]])</f>
        <v>2024</v>
      </c>
      <c r="S2571" s="2" t="str">
        <f>TEXT(Sheet1[[#This Row],[policy_end_date]],"mmm")</f>
        <v>Sep</v>
      </c>
      <c r="T2571" s="2" t="str">
        <f>IF(Sheet1[[#This Row],[status]]="Active","Active","Inactive")</f>
        <v>Inactive</v>
      </c>
      <c r="U2571" s="6">
        <f>Sheet1[[#This Row],[coverage_amount]]/Sheet1[[#This Row],[annual_premium]]</f>
        <v>59.597982118285515</v>
      </c>
    </row>
    <row r="2572" spans="1:21" x14ac:dyDescent="0.3">
      <c r="A2572" s="2" t="s">
        <v>4448</v>
      </c>
      <c r="B2572" s="2" t="s">
        <v>187</v>
      </c>
      <c r="C2572" s="2" t="s">
        <v>11</v>
      </c>
      <c r="D2572" s="51">
        <v>169392.25</v>
      </c>
      <c r="E2572" s="51">
        <v>8911.4500000000007</v>
      </c>
      <c r="F2572" s="1">
        <v>44984</v>
      </c>
      <c r="G2572" s="1">
        <v>45262</v>
      </c>
      <c r="H2572" s="2" t="s">
        <v>744</v>
      </c>
      <c r="I2572" s="2" t="s">
        <v>18</v>
      </c>
      <c r="J2572">
        <f>Sheet1[[#This Row],[policy_end_date]]-Sheet1[[#This Row],[policy_start_date]]</f>
        <v>278</v>
      </c>
      <c r="K2572" s="5">
        <f>(Sheet1[[#This Row],[policy_end_date]]-Sheet1[[#This Row],[policy_start_date]])/365</f>
        <v>0.76164383561643834</v>
      </c>
      <c r="L2572" s="2" t="str">
        <f>IF(Sheet1[[#This Row],[coverage_amount]]&lt;300000,"Low",IF(Sheet1[[#This Row],[coverage_amount]]&lt;700000,"Medium","High"))</f>
        <v>Low</v>
      </c>
      <c r="M2572" s="2" t="str">
        <f>IF(Sheet1[[#This Row],[annual_premium]]&lt;15000,"Low",IF(Sheet1[[#This Row],[annual_premium]]&lt;35000,"Medium","High"))</f>
        <v>Low</v>
      </c>
      <c r="N2572" s="2">
        <f>YEAR(Sheet1[[#This Row],[policy_start_date]])</f>
        <v>2023</v>
      </c>
      <c r="O2572" s="2" t="str">
        <f>TEXT(Sheet1[[#This Row],[policy_start_date]],"mmm")</f>
        <v>Feb</v>
      </c>
      <c r="P2572" s="2" t="str">
        <f>"Q"&amp;ROUNDUP(MONTH(Sheet1[[#This Row],[policy_start_date]])/3,0)</f>
        <v>Q1</v>
      </c>
      <c r="Q2572" s="2">
        <f ca="1">DATEDIF(Sheet1[[#This Row],[policy_start_date]],TODAY(),"D")</f>
        <v>1248</v>
      </c>
      <c r="R2572" s="2">
        <f>YEAR(Sheet1[[#This Row],[policy_end_date]])</f>
        <v>2023</v>
      </c>
      <c r="S2572" s="2" t="str">
        <f>TEXT(Sheet1[[#This Row],[policy_end_date]],"mmm")</f>
        <v>Dec</v>
      </c>
      <c r="T2572" s="2" t="str">
        <f>IF(Sheet1[[#This Row],[status]]="Active","Active","Inactive")</f>
        <v>Inactive</v>
      </c>
      <c r="U2572" s="6">
        <f>Sheet1[[#This Row],[coverage_amount]]/Sheet1[[#This Row],[annual_premium]]</f>
        <v>19.008382474232587</v>
      </c>
    </row>
    <row r="2573" spans="1:21" x14ac:dyDescent="0.3">
      <c r="A2573" s="2" t="s">
        <v>4449</v>
      </c>
      <c r="B2573" s="2" t="s">
        <v>1657</v>
      </c>
      <c r="C2573" s="2" t="s">
        <v>39</v>
      </c>
      <c r="D2573" s="51">
        <v>834495.44</v>
      </c>
      <c r="E2573" s="51">
        <v>35343.22</v>
      </c>
      <c r="F2573" s="1">
        <v>45447</v>
      </c>
      <c r="G2573" s="1">
        <v>45735</v>
      </c>
      <c r="H2573" s="2" t="s">
        <v>1991</v>
      </c>
      <c r="I2573" s="2" t="s">
        <v>13</v>
      </c>
      <c r="J2573">
        <f>Sheet1[[#This Row],[policy_end_date]]-Sheet1[[#This Row],[policy_start_date]]</f>
        <v>288</v>
      </c>
      <c r="K2573" s="5">
        <f>(Sheet1[[#This Row],[policy_end_date]]-Sheet1[[#This Row],[policy_start_date]])/365</f>
        <v>0.78904109589041094</v>
      </c>
      <c r="L2573" s="2" t="str">
        <f>IF(Sheet1[[#This Row],[coverage_amount]]&lt;300000,"Low",IF(Sheet1[[#This Row],[coverage_amount]]&lt;700000,"Medium","High"))</f>
        <v>High</v>
      </c>
      <c r="M2573" s="2" t="str">
        <f>IF(Sheet1[[#This Row],[annual_premium]]&lt;15000,"Low",IF(Sheet1[[#This Row],[annual_premium]]&lt;35000,"Medium","High"))</f>
        <v>High</v>
      </c>
      <c r="N2573" s="2">
        <f>YEAR(Sheet1[[#This Row],[policy_start_date]])</f>
        <v>2024</v>
      </c>
      <c r="O2573" s="2" t="str">
        <f>TEXT(Sheet1[[#This Row],[policy_start_date]],"mmm")</f>
        <v>Jun</v>
      </c>
      <c r="P2573" s="2" t="str">
        <f>"Q"&amp;ROUNDUP(MONTH(Sheet1[[#This Row],[policy_start_date]])/3,0)</f>
        <v>Q2</v>
      </c>
      <c r="Q2573" s="2">
        <f ca="1">DATEDIF(Sheet1[[#This Row],[policy_start_date]],TODAY(),"D")</f>
        <v>785</v>
      </c>
      <c r="R2573" s="2">
        <f>YEAR(Sheet1[[#This Row],[policy_end_date]])</f>
        <v>2025</v>
      </c>
      <c r="S2573" s="2" t="str">
        <f>TEXT(Sheet1[[#This Row],[policy_end_date]],"mmm")</f>
        <v>Mar</v>
      </c>
      <c r="T2573" s="2" t="str">
        <f>IF(Sheet1[[#This Row],[status]]="Active","Active","Inactive")</f>
        <v>Active</v>
      </c>
      <c r="U2573" s="6">
        <f>Sheet1[[#This Row],[coverage_amount]]/Sheet1[[#This Row],[annual_premium]]</f>
        <v>23.611188793777135</v>
      </c>
    </row>
    <row r="2574" spans="1:21" x14ac:dyDescent="0.3">
      <c r="A2574" s="2" t="s">
        <v>4450</v>
      </c>
      <c r="B2574" s="2" t="s">
        <v>3545</v>
      </c>
      <c r="C2574" s="2" t="s">
        <v>16</v>
      </c>
      <c r="D2574" s="51">
        <v>353866.44</v>
      </c>
      <c r="E2574" s="51">
        <v>42202.17</v>
      </c>
      <c r="F2574" s="1">
        <v>44760</v>
      </c>
      <c r="G2574" s="1">
        <v>45292</v>
      </c>
      <c r="H2574" s="2" t="s">
        <v>839</v>
      </c>
      <c r="I2574" s="2" t="s">
        <v>18</v>
      </c>
      <c r="J2574">
        <f>Sheet1[[#This Row],[policy_end_date]]-Sheet1[[#This Row],[policy_start_date]]</f>
        <v>532</v>
      </c>
      <c r="K2574" s="5">
        <f>(Sheet1[[#This Row],[policy_end_date]]-Sheet1[[#This Row],[policy_start_date]])/365</f>
        <v>1.4575342465753425</v>
      </c>
      <c r="L2574" s="2" t="str">
        <f>IF(Sheet1[[#This Row],[coverage_amount]]&lt;300000,"Low",IF(Sheet1[[#This Row],[coverage_amount]]&lt;700000,"Medium","High"))</f>
        <v>Medium</v>
      </c>
      <c r="M2574" s="2" t="str">
        <f>IF(Sheet1[[#This Row],[annual_premium]]&lt;15000,"Low",IF(Sheet1[[#This Row],[annual_premium]]&lt;35000,"Medium","High"))</f>
        <v>High</v>
      </c>
      <c r="N2574" s="2">
        <f>YEAR(Sheet1[[#This Row],[policy_start_date]])</f>
        <v>2022</v>
      </c>
      <c r="O2574" s="2" t="str">
        <f>TEXT(Sheet1[[#This Row],[policy_start_date]],"mmm")</f>
        <v>Jul</v>
      </c>
      <c r="P2574" s="2" t="str">
        <f>"Q"&amp;ROUNDUP(MONTH(Sheet1[[#This Row],[policy_start_date]])/3,0)</f>
        <v>Q3</v>
      </c>
      <c r="Q2574" s="2">
        <f ca="1">DATEDIF(Sheet1[[#This Row],[policy_start_date]],TODAY(),"D")</f>
        <v>1472</v>
      </c>
      <c r="R2574" s="2">
        <f>YEAR(Sheet1[[#This Row],[policy_end_date]])</f>
        <v>2024</v>
      </c>
      <c r="S2574" s="2" t="str">
        <f>TEXT(Sheet1[[#This Row],[policy_end_date]],"mmm")</f>
        <v>Jan</v>
      </c>
      <c r="T2574" s="2" t="str">
        <f>IF(Sheet1[[#This Row],[status]]="Active","Active","Inactive")</f>
        <v>Inactive</v>
      </c>
      <c r="U2574" s="6">
        <f>Sheet1[[#This Row],[coverage_amount]]/Sheet1[[#This Row],[annual_premium]]</f>
        <v>8.3850294901897229</v>
      </c>
    </row>
    <row r="2575" spans="1:21" x14ac:dyDescent="0.3">
      <c r="A2575" s="2" t="s">
        <v>4451</v>
      </c>
      <c r="B2575" s="2" t="s">
        <v>1359</v>
      </c>
      <c r="C2575" s="2" t="s">
        <v>27</v>
      </c>
      <c r="D2575" s="51">
        <v>740341.47</v>
      </c>
      <c r="E2575" s="51">
        <v>37462.660000000003</v>
      </c>
      <c r="F2575" s="1">
        <v>45271</v>
      </c>
      <c r="G2575" s="1">
        <v>45317</v>
      </c>
      <c r="H2575" s="2" t="s">
        <v>1223</v>
      </c>
      <c r="I2575" s="2" t="s">
        <v>18</v>
      </c>
      <c r="J2575">
        <f>Sheet1[[#This Row],[policy_end_date]]-Sheet1[[#This Row],[policy_start_date]]</f>
        <v>46</v>
      </c>
      <c r="K2575" s="5">
        <f>(Sheet1[[#This Row],[policy_end_date]]-Sheet1[[#This Row],[policy_start_date]])/365</f>
        <v>0.12602739726027398</v>
      </c>
      <c r="L2575" s="2" t="str">
        <f>IF(Sheet1[[#This Row],[coverage_amount]]&lt;300000,"Low",IF(Sheet1[[#This Row],[coverage_amount]]&lt;700000,"Medium","High"))</f>
        <v>High</v>
      </c>
      <c r="M2575" s="2" t="str">
        <f>IF(Sheet1[[#This Row],[annual_premium]]&lt;15000,"Low",IF(Sheet1[[#This Row],[annual_premium]]&lt;35000,"Medium","High"))</f>
        <v>High</v>
      </c>
      <c r="N2575" s="2">
        <f>YEAR(Sheet1[[#This Row],[policy_start_date]])</f>
        <v>2023</v>
      </c>
      <c r="O2575" s="2" t="str">
        <f>TEXT(Sheet1[[#This Row],[policy_start_date]],"mmm")</f>
        <v>Dec</v>
      </c>
      <c r="P2575" s="2" t="str">
        <f>"Q"&amp;ROUNDUP(MONTH(Sheet1[[#This Row],[policy_start_date]])/3,0)</f>
        <v>Q4</v>
      </c>
      <c r="Q2575" s="2">
        <f ca="1">DATEDIF(Sheet1[[#This Row],[policy_start_date]],TODAY(),"D")</f>
        <v>961</v>
      </c>
      <c r="R2575" s="2">
        <f>YEAR(Sheet1[[#This Row],[policy_end_date]])</f>
        <v>2024</v>
      </c>
      <c r="S2575" s="2" t="str">
        <f>TEXT(Sheet1[[#This Row],[policy_end_date]],"mmm")</f>
        <v>Jan</v>
      </c>
      <c r="T2575" s="2" t="str">
        <f>IF(Sheet1[[#This Row],[status]]="Active","Active","Inactive")</f>
        <v>Inactive</v>
      </c>
      <c r="U2575" s="6">
        <f>Sheet1[[#This Row],[coverage_amount]]/Sheet1[[#This Row],[annual_premium]]</f>
        <v>19.76211699863277</v>
      </c>
    </row>
    <row r="2576" spans="1:21" x14ac:dyDescent="0.3">
      <c r="A2576" s="2" t="s">
        <v>4452</v>
      </c>
      <c r="B2576" s="2" t="s">
        <v>4453</v>
      </c>
      <c r="C2576" s="2" t="s">
        <v>35</v>
      </c>
      <c r="D2576" s="51">
        <v>456037.28</v>
      </c>
      <c r="E2576" s="51">
        <v>6603.67</v>
      </c>
      <c r="F2576" s="1">
        <v>44220</v>
      </c>
      <c r="G2576" s="1">
        <v>44715</v>
      </c>
      <c r="H2576" s="2" t="s">
        <v>2134</v>
      </c>
      <c r="I2576" s="2" t="s">
        <v>13</v>
      </c>
      <c r="J2576">
        <f>Sheet1[[#This Row],[policy_end_date]]-Sheet1[[#This Row],[policy_start_date]]</f>
        <v>495</v>
      </c>
      <c r="K2576" s="5">
        <f>(Sheet1[[#This Row],[policy_end_date]]-Sheet1[[#This Row],[policy_start_date]])/365</f>
        <v>1.3561643835616439</v>
      </c>
      <c r="L2576" s="2" t="str">
        <f>IF(Sheet1[[#This Row],[coverage_amount]]&lt;300000,"Low",IF(Sheet1[[#This Row],[coverage_amount]]&lt;700000,"Medium","High"))</f>
        <v>Medium</v>
      </c>
      <c r="M2576" s="2" t="str">
        <f>IF(Sheet1[[#This Row],[annual_premium]]&lt;15000,"Low",IF(Sheet1[[#This Row],[annual_premium]]&lt;35000,"Medium","High"))</f>
        <v>Low</v>
      </c>
      <c r="N2576" s="2">
        <f>YEAR(Sheet1[[#This Row],[policy_start_date]])</f>
        <v>2021</v>
      </c>
      <c r="O2576" s="2" t="str">
        <f>TEXT(Sheet1[[#This Row],[policy_start_date]],"mmm")</f>
        <v>Jan</v>
      </c>
      <c r="P2576" s="2" t="str">
        <f>"Q"&amp;ROUNDUP(MONTH(Sheet1[[#This Row],[policy_start_date]])/3,0)</f>
        <v>Q1</v>
      </c>
      <c r="Q2576" s="2">
        <f ca="1">DATEDIF(Sheet1[[#This Row],[policy_start_date]],TODAY(),"D")</f>
        <v>2012</v>
      </c>
      <c r="R2576" s="2">
        <f>YEAR(Sheet1[[#This Row],[policy_end_date]])</f>
        <v>2022</v>
      </c>
      <c r="S2576" s="2" t="str">
        <f>TEXT(Sheet1[[#This Row],[policy_end_date]],"mmm")</f>
        <v>Jun</v>
      </c>
      <c r="T2576" s="2" t="str">
        <f>IF(Sheet1[[#This Row],[status]]="Active","Active","Inactive")</f>
        <v>Active</v>
      </c>
      <c r="U2576" s="6">
        <f>Sheet1[[#This Row],[coverage_amount]]/Sheet1[[#This Row],[annual_premium]]</f>
        <v>69.058157055092096</v>
      </c>
    </row>
    <row r="2577" spans="1:21" x14ac:dyDescent="0.3">
      <c r="A2577" s="2" t="s">
        <v>4454</v>
      </c>
      <c r="B2577" s="2" t="s">
        <v>2558</v>
      </c>
      <c r="C2577" s="2" t="s">
        <v>16</v>
      </c>
      <c r="D2577" s="51">
        <v>167397.47</v>
      </c>
      <c r="E2577" s="51">
        <v>37617.96</v>
      </c>
      <c r="F2577" s="1">
        <v>45053</v>
      </c>
      <c r="G2577" s="1">
        <v>45108</v>
      </c>
      <c r="H2577" s="2" t="s">
        <v>1223</v>
      </c>
      <c r="I2577" s="2" t="s">
        <v>29</v>
      </c>
      <c r="J2577">
        <f>Sheet1[[#This Row],[policy_end_date]]-Sheet1[[#This Row],[policy_start_date]]</f>
        <v>55</v>
      </c>
      <c r="K2577" s="5">
        <f>(Sheet1[[#This Row],[policy_end_date]]-Sheet1[[#This Row],[policy_start_date]])/365</f>
        <v>0.15068493150684931</v>
      </c>
      <c r="L2577" s="2" t="str">
        <f>IF(Sheet1[[#This Row],[coverage_amount]]&lt;300000,"Low",IF(Sheet1[[#This Row],[coverage_amount]]&lt;700000,"Medium","High"))</f>
        <v>Low</v>
      </c>
      <c r="M2577" s="2" t="str">
        <f>IF(Sheet1[[#This Row],[annual_premium]]&lt;15000,"Low",IF(Sheet1[[#This Row],[annual_premium]]&lt;35000,"Medium","High"))</f>
        <v>High</v>
      </c>
      <c r="N2577" s="2">
        <f>YEAR(Sheet1[[#This Row],[policy_start_date]])</f>
        <v>2023</v>
      </c>
      <c r="O2577" s="2" t="str">
        <f>TEXT(Sheet1[[#This Row],[policy_start_date]],"mmm")</f>
        <v>May</v>
      </c>
      <c r="P2577" s="2" t="str">
        <f>"Q"&amp;ROUNDUP(MONTH(Sheet1[[#This Row],[policy_start_date]])/3,0)</f>
        <v>Q2</v>
      </c>
      <c r="Q2577" s="2">
        <f ca="1">DATEDIF(Sheet1[[#This Row],[policy_start_date]],TODAY(),"D")</f>
        <v>1179</v>
      </c>
      <c r="R2577" s="2">
        <f>YEAR(Sheet1[[#This Row],[policy_end_date]])</f>
        <v>2023</v>
      </c>
      <c r="S2577" s="2" t="str">
        <f>TEXT(Sheet1[[#This Row],[policy_end_date]],"mmm")</f>
        <v>Jul</v>
      </c>
      <c r="T2577" s="2" t="str">
        <f>IF(Sheet1[[#This Row],[status]]="Active","Active","Inactive")</f>
        <v>Inactive</v>
      </c>
      <c r="U2577" s="6">
        <f>Sheet1[[#This Row],[coverage_amount]]/Sheet1[[#This Row],[annual_premium]]</f>
        <v>4.4499348183686731</v>
      </c>
    </row>
    <row r="2578" spans="1:21" x14ac:dyDescent="0.3">
      <c r="A2578" s="2" t="s">
        <v>4455</v>
      </c>
      <c r="B2578" s="2" t="s">
        <v>2592</v>
      </c>
      <c r="C2578" s="2" t="s">
        <v>27</v>
      </c>
      <c r="D2578" s="51">
        <v>306726.96999999997</v>
      </c>
      <c r="E2578" s="51">
        <v>16400.689999999999</v>
      </c>
      <c r="F2578" s="1">
        <v>44519</v>
      </c>
      <c r="G2578" s="1">
        <v>44992</v>
      </c>
      <c r="H2578" s="2" t="s">
        <v>801</v>
      </c>
      <c r="I2578" s="2" t="s">
        <v>29</v>
      </c>
      <c r="J2578">
        <f>Sheet1[[#This Row],[policy_end_date]]-Sheet1[[#This Row],[policy_start_date]]</f>
        <v>473</v>
      </c>
      <c r="K2578" s="5">
        <f>(Sheet1[[#This Row],[policy_end_date]]-Sheet1[[#This Row],[policy_start_date]])/365</f>
        <v>1.295890410958904</v>
      </c>
      <c r="L2578" s="2" t="str">
        <f>IF(Sheet1[[#This Row],[coverage_amount]]&lt;300000,"Low",IF(Sheet1[[#This Row],[coverage_amount]]&lt;700000,"Medium","High"))</f>
        <v>Medium</v>
      </c>
      <c r="M2578" s="2" t="str">
        <f>IF(Sheet1[[#This Row],[annual_premium]]&lt;15000,"Low",IF(Sheet1[[#This Row],[annual_premium]]&lt;35000,"Medium","High"))</f>
        <v>Medium</v>
      </c>
      <c r="N2578" s="2">
        <f>YEAR(Sheet1[[#This Row],[policy_start_date]])</f>
        <v>2021</v>
      </c>
      <c r="O2578" s="2" t="str">
        <f>TEXT(Sheet1[[#This Row],[policy_start_date]],"mmm")</f>
        <v>Nov</v>
      </c>
      <c r="P2578" s="2" t="str">
        <f>"Q"&amp;ROUNDUP(MONTH(Sheet1[[#This Row],[policy_start_date]])/3,0)</f>
        <v>Q4</v>
      </c>
      <c r="Q2578" s="2">
        <f ca="1">DATEDIF(Sheet1[[#This Row],[policy_start_date]],TODAY(),"D")</f>
        <v>1713</v>
      </c>
      <c r="R2578" s="2">
        <f>YEAR(Sheet1[[#This Row],[policy_end_date]])</f>
        <v>2023</v>
      </c>
      <c r="S2578" s="2" t="str">
        <f>TEXT(Sheet1[[#This Row],[policy_end_date]],"mmm")</f>
        <v>Mar</v>
      </c>
      <c r="T2578" s="2" t="str">
        <f>IF(Sheet1[[#This Row],[status]]="Active","Active","Inactive")</f>
        <v>Inactive</v>
      </c>
      <c r="U2578" s="6">
        <f>Sheet1[[#This Row],[coverage_amount]]/Sheet1[[#This Row],[annual_premium]]</f>
        <v>18.702077168704488</v>
      </c>
    </row>
    <row r="2579" spans="1:21" x14ac:dyDescent="0.3">
      <c r="A2579" s="2" t="s">
        <v>4456</v>
      </c>
      <c r="B2579" s="2" t="s">
        <v>4457</v>
      </c>
      <c r="C2579" s="2" t="s">
        <v>35</v>
      </c>
      <c r="D2579" s="51">
        <v>748714.42</v>
      </c>
      <c r="E2579" s="51">
        <v>12625.32</v>
      </c>
      <c r="F2579" s="1">
        <v>45289</v>
      </c>
      <c r="G2579" s="1">
        <v>45369</v>
      </c>
      <c r="H2579" s="2" t="s">
        <v>164</v>
      </c>
      <c r="I2579" s="2" t="s">
        <v>29</v>
      </c>
      <c r="J2579">
        <f>Sheet1[[#This Row],[policy_end_date]]-Sheet1[[#This Row],[policy_start_date]]</f>
        <v>80</v>
      </c>
      <c r="K2579" s="5">
        <f>(Sheet1[[#This Row],[policy_end_date]]-Sheet1[[#This Row],[policy_start_date]])/365</f>
        <v>0.21917808219178081</v>
      </c>
      <c r="L2579" s="2" t="str">
        <f>IF(Sheet1[[#This Row],[coverage_amount]]&lt;300000,"Low",IF(Sheet1[[#This Row],[coverage_amount]]&lt;700000,"Medium","High"))</f>
        <v>High</v>
      </c>
      <c r="M2579" s="2" t="str">
        <f>IF(Sheet1[[#This Row],[annual_premium]]&lt;15000,"Low",IF(Sheet1[[#This Row],[annual_premium]]&lt;35000,"Medium","High"))</f>
        <v>Low</v>
      </c>
      <c r="N2579" s="2">
        <f>YEAR(Sheet1[[#This Row],[policy_start_date]])</f>
        <v>2023</v>
      </c>
      <c r="O2579" s="2" t="str">
        <f>TEXT(Sheet1[[#This Row],[policy_start_date]],"mmm")</f>
        <v>Dec</v>
      </c>
      <c r="P2579" s="2" t="str">
        <f>"Q"&amp;ROUNDUP(MONTH(Sheet1[[#This Row],[policy_start_date]])/3,0)</f>
        <v>Q4</v>
      </c>
      <c r="Q2579" s="2">
        <f ca="1">DATEDIF(Sheet1[[#This Row],[policy_start_date]],TODAY(),"D")</f>
        <v>943</v>
      </c>
      <c r="R2579" s="2">
        <f>YEAR(Sheet1[[#This Row],[policy_end_date]])</f>
        <v>2024</v>
      </c>
      <c r="S2579" s="2" t="str">
        <f>TEXT(Sheet1[[#This Row],[policy_end_date]],"mmm")</f>
        <v>Mar</v>
      </c>
      <c r="T2579" s="2" t="str">
        <f>IF(Sheet1[[#This Row],[status]]="Active","Active","Inactive")</f>
        <v>Inactive</v>
      </c>
      <c r="U2579" s="6">
        <f>Sheet1[[#This Row],[coverage_amount]]/Sheet1[[#This Row],[annual_premium]]</f>
        <v>59.302609359604354</v>
      </c>
    </row>
    <row r="2580" spans="1:21" x14ac:dyDescent="0.3">
      <c r="A2580" s="2" t="s">
        <v>4458</v>
      </c>
      <c r="B2580" s="2" t="s">
        <v>4459</v>
      </c>
      <c r="C2580" s="2" t="s">
        <v>35</v>
      </c>
      <c r="D2580" s="51">
        <v>743437.27</v>
      </c>
      <c r="E2580" s="51">
        <v>25559.3</v>
      </c>
      <c r="F2580" s="1">
        <v>45452</v>
      </c>
      <c r="G2580" s="1">
        <v>45517</v>
      </c>
      <c r="H2580" s="2" t="s">
        <v>199</v>
      </c>
      <c r="I2580" s="2" t="s">
        <v>13</v>
      </c>
      <c r="J2580">
        <f>Sheet1[[#This Row],[policy_end_date]]-Sheet1[[#This Row],[policy_start_date]]</f>
        <v>65</v>
      </c>
      <c r="K2580" s="5">
        <f>(Sheet1[[#This Row],[policy_end_date]]-Sheet1[[#This Row],[policy_start_date]])/365</f>
        <v>0.17808219178082191</v>
      </c>
      <c r="L2580" s="2" t="str">
        <f>IF(Sheet1[[#This Row],[coverage_amount]]&lt;300000,"Low",IF(Sheet1[[#This Row],[coverage_amount]]&lt;700000,"Medium","High"))</f>
        <v>High</v>
      </c>
      <c r="M2580" s="2" t="str">
        <f>IF(Sheet1[[#This Row],[annual_premium]]&lt;15000,"Low",IF(Sheet1[[#This Row],[annual_premium]]&lt;35000,"Medium","High"))</f>
        <v>Medium</v>
      </c>
      <c r="N2580" s="2">
        <f>YEAR(Sheet1[[#This Row],[policy_start_date]])</f>
        <v>2024</v>
      </c>
      <c r="O2580" s="2" t="str">
        <f>TEXT(Sheet1[[#This Row],[policy_start_date]],"mmm")</f>
        <v>Jun</v>
      </c>
      <c r="P2580" s="2" t="str">
        <f>"Q"&amp;ROUNDUP(MONTH(Sheet1[[#This Row],[policy_start_date]])/3,0)</f>
        <v>Q2</v>
      </c>
      <c r="Q2580" s="2">
        <f ca="1">DATEDIF(Sheet1[[#This Row],[policy_start_date]],TODAY(),"D")</f>
        <v>780</v>
      </c>
      <c r="R2580" s="2">
        <f>YEAR(Sheet1[[#This Row],[policy_end_date]])</f>
        <v>2024</v>
      </c>
      <c r="S2580" s="2" t="str">
        <f>TEXT(Sheet1[[#This Row],[policy_end_date]],"mmm")</f>
        <v>Aug</v>
      </c>
      <c r="T2580" s="2" t="str">
        <f>IF(Sheet1[[#This Row],[status]]="Active","Active","Inactive")</f>
        <v>Active</v>
      </c>
      <c r="U2580" s="6">
        <f>Sheet1[[#This Row],[coverage_amount]]/Sheet1[[#This Row],[annual_premium]]</f>
        <v>29.08676176577606</v>
      </c>
    </row>
    <row r="2581" spans="1:21" x14ac:dyDescent="0.3">
      <c r="A2581" s="2" t="s">
        <v>4460</v>
      </c>
      <c r="B2581" s="2" t="s">
        <v>810</v>
      </c>
      <c r="C2581" s="2" t="s">
        <v>27</v>
      </c>
      <c r="D2581" s="51">
        <v>439923.91</v>
      </c>
      <c r="E2581" s="51">
        <v>46613.06</v>
      </c>
      <c r="F2581" s="1">
        <v>44941</v>
      </c>
      <c r="G2581" s="1">
        <v>45416</v>
      </c>
      <c r="H2581" s="2" t="s">
        <v>1008</v>
      </c>
      <c r="I2581" s="2" t="s">
        <v>29</v>
      </c>
      <c r="J2581">
        <f>Sheet1[[#This Row],[policy_end_date]]-Sheet1[[#This Row],[policy_start_date]]</f>
        <v>475</v>
      </c>
      <c r="K2581" s="5">
        <f>(Sheet1[[#This Row],[policy_end_date]]-Sheet1[[#This Row],[policy_start_date]])/365</f>
        <v>1.3013698630136987</v>
      </c>
      <c r="L2581" s="2" t="str">
        <f>IF(Sheet1[[#This Row],[coverage_amount]]&lt;300000,"Low",IF(Sheet1[[#This Row],[coverage_amount]]&lt;700000,"Medium","High"))</f>
        <v>Medium</v>
      </c>
      <c r="M2581" s="2" t="str">
        <f>IF(Sheet1[[#This Row],[annual_premium]]&lt;15000,"Low",IF(Sheet1[[#This Row],[annual_premium]]&lt;35000,"Medium","High"))</f>
        <v>High</v>
      </c>
      <c r="N2581" s="2">
        <f>YEAR(Sheet1[[#This Row],[policy_start_date]])</f>
        <v>2023</v>
      </c>
      <c r="O2581" s="2" t="str">
        <f>TEXT(Sheet1[[#This Row],[policy_start_date]],"mmm")</f>
        <v>Jan</v>
      </c>
      <c r="P2581" s="2" t="str">
        <f>"Q"&amp;ROUNDUP(MONTH(Sheet1[[#This Row],[policy_start_date]])/3,0)</f>
        <v>Q1</v>
      </c>
      <c r="Q2581" s="2">
        <f ca="1">DATEDIF(Sheet1[[#This Row],[policy_start_date]],TODAY(),"D")</f>
        <v>1291</v>
      </c>
      <c r="R2581" s="2">
        <f>YEAR(Sheet1[[#This Row],[policy_end_date]])</f>
        <v>2024</v>
      </c>
      <c r="S2581" s="2" t="str">
        <f>TEXT(Sheet1[[#This Row],[policy_end_date]],"mmm")</f>
        <v>May</v>
      </c>
      <c r="T2581" s="2" t="str">
        <f>IF(Sheet1[[#This Row],[status]]="Active","Active","Inactive")</f>
        <v>Inactive</v>
      </c>
      <c r="U2581" s="6">
        <f>Sheet1[[#This Row],[coverage_amount]]/Sheet1[[#This Row],[annual_premium]]</f>
        <v>9.4377822438604113</v>
      </c>
    </row>
    <row r="2582" spans="1:21" x14ac:dyDescent="0.3">
      <c r="A2582" s="2" t="s">
        <v>4461</v>
      </c>
      <c r="B2582" s="2" t="s">
        <v>4296</v>
      </c>
      <c r="C2582" s="2" t="s">
        <v>27</v>
      </c>
      <c r="D2582" s="51">
        <v>478117.93</v>
      </c>
      <c r="E2582" s="51">
        <v>16692.52</v>
      </c>
      <c r="F2582" s="1">
        <v>45108</v>
      </c>
      <c r="G2582" s="1">
        <v>45250</v>
      </c>
      <c r="H2582" s="2" t="s">
        <v>1110</v>
      </c>
      <c r="I2582" s="2" t="s">
        <v>13</v>
      </c>
      <c r="J2582">
        <f>Sheet1[[#This Row],[policy_end_date]]-Sheet1[[#This Row],[policy_start_date]]</f>
        <v>142</v>
      </c>
      <c r="K2582" s="5">
        <f>(Sheet1[[#This Row],[policy_end_date]]-Sheet1[[#This Row],[policy_start_date]])/365</f>
        <v>0.38904109589041097</v>
      </c>
      <c r="L2582" s="2" t="str">
        <f>IF(Sheet1[[#This Row],[coverage_amount]]&lt;300000,"Low",IF(Sheet1[[#This Row],[coverage_amount]]&lt;700000,"Medium","High"))</f>
        <v>Medium</v>
      </c>
      <c r="M2582" s="2" t="str">
        <f>IF(Sheet1[[#This Row],[annual_premium]]&lt;15000,"Low",IF(Sheet1[[#This Row],[annual_premium]]&lt;35000,"Medium","High"))</f>
        <v>Medium</v>
      </c>
      <c r="N2582" s="2">
        <f>YEAR(Sheet1[[#This Row],[policy_start_date]])</f>
        <v>2023</v>
      </c>
      <c r="O2582" s="2" t="str">
        <f>TEXT(Sheet1[[#This Row],[policy_start_date]],"mmm")</f>
        <v>Jul</v>
      </c>
      <c r="P2582" s="2" t="str">
        <f>"Q"&amp;ROUNDUP(MONTH(Sheet1[[#This Row],[policy_start_date]])/3,0)</f>
        <v>Q3</v>
      </c>
      <c r="Q2582" s="2">
        <f ca="1">DATEDIF(Sheet1[[#This Row],[policy_start_date]],TODAY(),"D")</f>
        <v>1124</v>
      </c>
      <c r="R2582" s="2">
        <f>YEAR(Sheet1[[#This Row],[policy_end_date]])</f>
        <v>2023</v>
      </c>
      <c r="S2582" s="2" t="str">
        <f>TEXT(Sheet1[[#This Row],[policy_end_date]],"mmm")</f>
        <v>Nov</v>
      </c>
      <c r="T2582" s="2" t="str">
        <f>IF(Sheet1[[#This Row],[status]]="Active","Active","Inactive")</f>
        <v>Active</v>
      </c>
      <c r="U2582" s="6">
        <f>Sheet1[[#This Row],[coverage_amount]]/Sheet1[[#This Row],[annual_premium]]</f>
        <v>28.642645328566328</v>
      </c>
    </row>
    <row r="2583" spans="1:21" x14ac:dyDescent="0.3">
      <c r="A2583" s="2" t="s">
        <v>4462</v>
      </c>
      <c r="B2583" s="2" t="s">
        <v>3222</v>
      </c>
      <c r="C2583" s="2" t="s">
        <v>16</v>
      </c>
      <c r="D2583" s="51">
        <v>179894.58</v>
      </c>
      <c r="E2583" s="51">
        <v>37131.26</v>
      </c>
      <c r="F2583" s="1">
        <v>44695</v>
      </c>
      <c r="G2583" s="1">
        <v>45106</v>
      </c>
      <c r="H2583" s="2" t="s">
        <v>1648</v>
      </c>
      <c r="I2583" s="2" t="s">
        <v>18</v>
      </c>
      <c r="J2583">
        <f>Sheet1[[#This Row],[policy_end_date]]-Sheet1[[#This Row],[policy_start_date]]</f>
        <v>411</v>
      </c>
      <c r="K2583" s="5">
        <f>(Sheet1[[#This Row],[policy_end_date]]-Sheet1[[#This Row],[policy_start_date]])/365</f>
        <v>1.1260273972602739</v>
      </c>
      <c r="L2583" s="2" t="str">
        <f>IF(Sheet1[[#This Row],[coverage_amount]]&lt;300000,"Low",IF(Sheet1[[#This Row],[coverage_amount]]&lt;700000,"Medium","High"))</f>
        <v>Low</v>
      </c>
      <c r="M2583" s="2" t="str">
        <f>IF(Sheet1[[#This Row],[annual_premium]]&lt;15000,"Low",IF(Sheet1[[#This Row],[annual_premium]]&lt;35000,"Medium","High"))</f>
        <v>High</v>
      </c>
      <c r="N2583" s="2">
        <f>YEAR(Sheet1[[#This Row],[policy_start_date]])</f>
        <v>2022</v>
      </c>
      <c r="O2583" s="2" t="str">
        <f>TEXT(Sheet1[[#This Row],[policy_start_date]],"mmm")</f>
        <v>May</v>
      </c>
      <c r="P2583" s="2" t="str">
        <f>"Q"&amp;ROUNDUP(MONTH(Sheet1[[#This Row],[policy_start_date]])/3,0)</f>
        <v>Q2</v>
      </c>
      <c r="Q2583" s="2">
        <f ca="1">DATEDIF(Sheet1[[#This Row],[policy_start_date]],TODAY(),"D")</f>
        <v>1537</v>
      </c>
      <c r="R2583" s="2">
        <f>YEAR(Sheet1[[#This Row],[policy_end_date]])</f>
        <v>2023</v>
      </c>
      <c r="S2583" s="2" t="str">
        <f>TEXT(Sheet1[[#This Row],[policy_end_date]],"mmm")</f>
        <v>Jun</v>
      </c>
      <c r="T2583" s="2" t="str">
        <f>IF(Sheet1[[#This Row],[status]]="Active","Active","Inactive")</f>
        <v>Inactive</v>
      </c>
      <c r="U2583" s="6">
        <f>Sheet1[[#This Row],[coverage_amount]]/Sheet1[[#This Row],[annual_premium]]</f>
        <v>4.8448283198577151</v>
      </c>
    </row>
    <row r="2584" spans="1:21" x14ac:dyDescent="0.3">
      <c r="A2584" s="2" t="s">
        <v>4463</v>
      </c>
      <c r="B2584" s="2" t="s">
        <v>1647</v>
      </c>
      <c r="C2584" s="2" t="s">
        <v>39</v>
      </c>
      <c r="D2584" s="51">
        <v>410308.07</v>
      </c>
      <c r="E2584" s="51">
        <v>4372.54</v>
      </c>
      <c r="F2584" s="1">
        <v>44411</v>
      </c>
      <c r="G2584" s="1">
        <v>44700</v>
      </c>
      <c r="H2584" s="2" t="s">
        <v>70</v>
      </c>
      <c r="I2584" s="2" t="s">
        <v>29</v>
      </c>
      <c r="J2584">
        <f>Sheet1[[#This Row],[policy_end_date]]-Sheet1[[#This Row],[policy_start_date]]</f>
        <v>289</v>
      </c>
      <c r="K2584" s="5">
        <f>(Sheet1[[#This Row],[policy_end_date]]-Sheet1[[#This Row],[policy_start_date]])/365</f>
        <v>0.79178082191780819</v>
      </c>
      <c r="L2584" s="2" t="str">
        <f>IF(Sheet1[[#This Row],[coverage_amount]]&lt;300000,"Low",IF(Sheet1[[#This Row],[coverage_amount]]&lt;700000,"Medium","High"))</f>
        <v>Medium</v>
      </c>
      <c r="M2584" s="2" t="str">
        <f>IF(Sheet1[[#This Row],[annual_premium]]&lt;15000,"Low",IF(Sheet1[[#This Row],[annual_premium]]&lt;35000,"Medium","High"))</f>
        <v>Low</v>
      </c>
      <c r="N2584" s="2">
        <f>YEAR(Sheet1[[#This Row],[policy_start_date]])</f>
        <v>2021</v>
      </c>
      <c r="O2584" s="2" t="str">
        <f>TEXT(Sheet1[[#This Row],[policy_start_date]],"mmm")</f>
        <v>Aug</v>
      </c>
      <c r="P2584" s="2" t="str">
        <f>"Q"&amp;ROUNDUP(MONTH(Sheet1[[#This Row],[policy_start_date]])/3,0)</f>
        <v>Q3</v>
      </c>
      <c r="Q2584" s="2">
        <f ca="1">DATEDIF(Sheet1[[#This Row],[policy_start_date]],TODAY(),"D")</f>
        <v>1821</v>
      </c>
      <c r="R2584" s="2">
        <f>YEAR(Sheet1[[#This Row],[policy_end_date]])</f>
        <v>2022</v>
      </c>
      <c r="S2584" s="2" t="str">
        <f>TEXT(Sheet1[[#This Row],[policy_end_date]],"mmm")</f>
        <v>May</v>
      </c>
      <c r="T2584" s="2" t="str">
        <f>IF(Sheet1[[#This Row],[status]]="Active","Active","Inactive")</f>
        <v>Inactive</v>
      </c>
      <c r="U2584" s="6">
        <f>Sheet1[[#This Row],[coverage_amount]]/Sheet1[[#This Row],[annual_premium]]</f>
        <v>93.837465180421447</v>
      </c>
    </row>
    <row r="2585" spans="1:21" x14ac:dyDescent="0.3">
      <c r="A2585" s="2" t="s">
        <v>4464</v>
      </c>
      <c r="B2585" s="2" t="s">
        <v>3842</v>
      </c>
      <c r="C2585" s="2" t="s">
        <v>39</v>
      </c>
      <c r="D2585" s="51">
        <v>125554.69</v>
      </c>
      <c r="E2585" s="51">
        <v>45777.32</v>
      </c>
      <c r="F2585" s="1">
        <v>45337</v>
      </c>
      <c r="G2585" s="1">
        <v>45753</v>
      </c>
      <c r="H2585" s="2" t="s">
        <v>886</v>
      </c>
      <c r="I2585" s="2" t="s">
        <v>13</v>
      </c>
      <c r="J2585">
        <f>Sheet1[[#This Row],[policy_end_date]]-Sheet1[[#This Row],[policy_start_date]]</f>
        <v>416</v>
      </c>
      <c r="K2585" s="5">
        <f>(Sheet1[[#This Row],[policy_end_date]]-Sheet1[[#This Row],[policy_start_date]])/365</f>
        <v>1.1397260273972603</v>
      </c>
      <c r="L2585" s="2" t="str">
        <f>IF(Sheet1[[#This Row],[coverage_amount]]&lt;300000,"Low",IF(Sheet1[[#This Row],[coverage_amount]]&lt;700000,"Medium","High"))</f>
        <v>Low</v>
      </c>
      <c r="M2585" s="2" t="str">
        <f>IF(Sheet1[[#This Row],[annual_premium]]&lt;15000,"Low",IF(Sheet1[[#This Row],[annual_premium]]&lt;35000,"Medium","High"))</f>
        <v>High</v>
      </c>
      <c r="N2585" s="2">
        <f>YEAR(Sheet1[[#This Row],[policy_start_date]])</f>
        <v>2024</v>
      </c>
      <c r="O2585" s="2" t="str">
        <f>TEXT(Sheet1[[#This Row],[policy_start_date]],"mmm")</f>
        <v>Feb</v>
      </c>
      <c r="P2585" s="2" t="str">
        <f>"Q"&amp;ROUNDUP(MONTH(Sheet1[[#This Row],[policy_start_date]])/3,0)</f>
        <v>Q1</v>
      </c>
      <c r="Q2585" s="2">
        <f ca="1">DATEDIF(Sheet1[[#This Row],[policy_start_date]],TODAY(),"D")</f>
        <v>895</v>
      </c>
      <c r="R2585" s="2">
        <f>YEAR(Sheet1[[#This Row],[policy_end_date]])</f>
        <v>2025</v>
      </c>
      <c r="S2585" s="2" t="str">
        <f>TEXT(Sheet1[[#This Row],[policy_end_date]],"mmm")</f>
        <v>Apr</v>
      </c>
      <c r="T2585" s="2" t="str">
        <f>IF(Sheet1[[#This Row],[status]]="Active","Active","Inactive")</f>
        <v>Active</v>
      </c>
      <c r="U2585" s="6">
        <f>Sheet1[[#This Row],[coverage_amount]]/Sheet1[[#This Row],[annual_premium]]</f>
        <v>2.7427269661046125</v>
      </c>
    </row>
    <row r="2586" spans="1:21" x14ac:dyDescent="0.3">
      <c r="A2586" s="2" t="s">
        <v>4465</v>
      </c>
      <c r="B2586" s="2" t="s">
        <v>576</v>
      </c>
      <c r="C2586" s="2" t="s">
        <v>16</v>
      </c>
      <c r="D2586" s="51">
        <v>147213.47</v>
      </c>
      <c r="E2586" s="51">
        <v>41304.04</v>
      </c>
      <c r="F2586" s="1">
        <v>45463</v>
      </c>
      <c r="G2586" s="1">
        <v>45786</v>
      </c>
      <c r="H2586" s="2" t="s">
        <v>1428</v>
      </c>
      <c r="I2586" s="2" t="s">
        <v>13</v>
      </c>
      <c r="J2586">
        <f>Sheet1[[#This Row],[policy_end_date]]-Sheet1[[#This Row],[policy_start_date]]</f>
        <v>323</v>
      </c>
      <c r="K2586" s="5">
        <f>(Sheet1[[#This Row],[policy_end_date]]-Sheet1[[#This Row],[policy_start_date]])/365</f>
        <v>0.8849315068493151</v>
      </c>
      <c r="L2586" s="2" t="str">
        <f>IF(Sheet1[[#This Row],[coverage_amount]]&lt;300000,"Low",IF(Sheet1[[#This Row],[coverage_amount]]&lt;700000,"Medium","High"))</f>
        <v>Low</v>
      </c>
      <c r="M2586" s="2" t="str">
        <f>IF(Sheet1[[#This Row],[annual_premium]]&lt;15000,"Low",IF(Sheet1[[#This Row],[annual_premium]]&lt;35000,"Medium","High"))</f>
        <v>High</v>
      </c>
      <c r="N2586" s="2">
        <f>YEAR(Sheet1[[#This Row],[policy_start_date]])</f>
        <v>2024</v>
      </c>
      <c r="O2586" s="2" t="str">
        <f>TEXT(Sheet1[[#This Row],[policy_start_date]],"mmm")</f>
        <v>Jun</v>
      </c>
      <c r="P2586" s="2" t="str">
        <f>"Q"&amp;ROUNDUP(MONTH(Sheet1[[#This Row],[policy_start_date]])/3,0)</f>
        <v>Q2</v>
      </c>
      <c r="Q2586" s="2">
        <f ca="1">DATEDIF(Sheet1[[#This Row],[policy_start_date]],TODAY(),"D")</f>
        <v>769</v>
      </c>
      <c r="R2586" s="2">
        <f>YEAR(Sheet1[[#This Row],[policy_end_date]])</f>
        <v>2025</v>
      </c>
      <c r="S2586" s="2" t="str">
        <f>TEXT(Sheet1[[#This Row],[policy_end_date]],"mmm")</f>
        <v>May</v>
      </c>
      <c r="T2586" s="2" t="str">
        <f>IF(Sheet1[[#This Row],[status]]="Active","Active","Inactive")</f>
        <v>Active</v>
      </c>
      <c r="U2586" s="6">
        <f>Sheet1[[#This Row],[coverage_amount]]/Sheet1[[#This Row],[annual_premium]]</f>
        <v>3.5641421517120357</v>
      </c>
    </row>
    <row r="2587" spans="1:21" x14ac:dyDescent="0.3">
      <c r="A2587" s="2" t="s">
        <v>4466</v>
      </c>
      <c r="B2587" s="2" t="s">
        <v>1571</v>
      </c>
      <c r="C2587" s="2" t="s">
        <v>27</v>
      </c>
      <c r="D2587" s="51">
        <v>241872.12</v>
      </c>
      <c r="E2587" s="51">
        <v>10968.92</v>
      </c>
      <c r="F2587" s="1">
        <v>44821</v>
      </c>
      <c r="G2587" s="1">
        <v>45159</v>
      </c>
      <c r="H2587" s="2" t="s">
        <v>1526</v>
      </c>
      <c r="I2587" s="2" t="s">
        <v>29</v>
      </c>
      <c r="J2587">
        <f>Sheet1[[#This Row],[policy_end_date]]-Sheet1[[#This Row],[policy_start_date]]</f>
        <v>338</v>
      </c>
      <c r="K2587" s="5">
        <f>(Sheet1[[#This Row],[policy_end_date]]-Sheet1[[#This Row],[policy_start_date]])/365</f>
        <v>0.92602739726027394</v>
      </c>
      <c r="L2587" s="2" t="str">
        <f>IF(Sheet1[[#This Row],[coverage_amount]]&lt;300000,"Low",IF(Sheet1[[#This Row],[coverage_amount]]&lt;700000,"Medium","High"))</f>
        <v>Low</v>
      </c>
      <c r="M2587" s="2" t="str">
        <f>IF(Sheet1[[#This Row],[annual_premium]]&lt;15000,"Low",IF(Sheet1[[#This Row],[annual_premium]]&lt;35000,"Medium","High"))</f>
        <v>Low</v>
      </c>
      <c r="N2587" s="2">
        <f>YEAR(Sheet1[[#This Row],[policy_start_date]])</f>
        <v>2022</v>
      </c>
      <c r="O2587" s="2" t="str">
        <f>TEXT(Sheet1[[#This Row],[policy_start_date]],"mmm")</f>
        <v>Sep</v>
      </c>
      <c r="P2587" s="2" t="str">
        <f>"Q"&amp;ROUNDUP(MONTH(Sheet1[[#This Row],[policy_start_date]])/3,0)</f>
        <v>Q3</v>
      </c>
      <c r="Q2587" s="2">
        <f ca="1">DATEDIF(Sheet1[[#This Row],[policy_start_date]],TODAY(),"D")</f>
        <v>1411</v>
      </c>
      <c r="R2587" s="2">
        <f>YEAR(Sheet1[[#This Row],[policy_end_date]])</f>
        <v>2023</v>
      </c>
      <c r="S2587" s="2" t="str">
        <f>TEXT(Sheet1[[#This Row],[policy_end_date]],"mmm")</f>
        <v>Aug</v>
      </c>
      <c r="T2587" s="2" t="str">
        <f>IF(Sheet1[[#This Row],[status]]="Active","Active","Inactive")</f>
        <v>Inactive</v>
      </c>
      <c r="U2587" s="6">
        <f>Sheet1[[#This Row],[coverage_amount]]/Sheet1[[#This Row],[annual_premium]]</f>
        <v>22.050677733085845</v>
      </c>
    </row>
    <row r="2588" spans="1:21" x14ac:dyDescent="0.3">
      <c r="A2588" s="2" t="s">
        <v>4467</v>
      </c>
      <c r="B2588" s="2" t="s">
        <v>283</v>
      </c>
      <c r="C2588" s="2" t="s">
        <v>39</v>
      </c>
      <c r="D2588" s="51">
        <v>573938.72</v>
      </c>
      <c r="E2588" s="51">
        <v>44118.87</v>
      </c>
      <c r="F2588" s="1">
        <v>44621</v>
      </c>
      <c r="G2588" s="1">
        <v>45564</v>
      </c>
      <c r="H2588" s="2" t="s">
        <v>1110</v>
      </c>
      <c r="I2588" s="2" t="s">
        <v>18</v>
      </c>
      <c r="J2588">
        <f>Sheet1[[#This Row],[policy_end_date]]-Sheet1[[#This Row],[policy_start_date]]</f>
        <v>943</v>
      </c>
      <c r="K2588" s="5">
        <f>(Sheet1[[#This Row],[policy_end_date]]-Sheet1[[#This Row],[policy_start_date]])/365</f>
        <v>2.5835616438356164</v>
      </c>
      <c r="L2588" s="2" t="str">
        <f>IF(Sheet1[[#This Row],[coverage_amount]]&lt;300000,"Low",IF(Sheet1[[#This Row],[coverage_amount]]&lt;700000,"Medium","High"))</f>
        <v>Medium</v>
      </c>
      <c r="M2588" s="2" t="str">
        <f>IF(Sheet1[[#This Row],[annual_premium]]&lt;15000,"Low",IF(Sheet1[[#This Row],[annual_premium]]&lt;35000,"Medium","High"))</f>
        <v>High</v>
      </c>
      <c r="N2588" s="2">
        <f>YEAR(Sheet1[[#This Row],[policy_start_date]])</f>
        <v>2022</v>
      </c>
      <c r="O2588" s="2" t="str">
        <f>TEXT(Sheet1[[#This Row],[policy_start_date]],"mmm")</f>
        <v>Mar</v>
      </c>
      <c r="P2588" s="2" t="str">
        <f>"Q"&amp;ROUNDUP(MONTH(Sheet1[[#This Row],[policy_start_date]])/3,0)</f>
        <v>Q1</v>
      </c>
      <c r="Q2588" s="2">
        <f ca="1">DATEDIF(Sheet1[[#This Row],[policy_start_date]],TODAY(),"D")</f>
        <v>1611</v>
      </c>
      <c r="R2588" s="2">
        <f>YEAR(Sheet1[[#This Row],[policy_end_date]])</f>
        <v>2024</v>
      </c>
      <c r="S2588" s="2" t="str">
        <f>TEXT(Sheet1[[#This Row],[policy_end_date]],"mmm")</f>
        <v>Sep</v>
      </c>
      <c r="T2588" s="2" t="str">
        <f>IF(Sheet1[[#This Row],[status]]="Active","Active","Inactive")</f>
        <v>Inactive</v>
      </c>
      <c r="U2588" s="6">
        <f>Sheet1[[#This Row],[coverage_amount]]/Sheet1[[#This Row],[annual_premium]]</f>
        <v>13.008917046152813</v>
      </c>
    </row>
    <row r="2589" spans="1:21" x14ac:dyDescent="0.3">
      <c r="A2589" s="2" t="s">
        <v>4468</v>
      </c>
      <c r="B2589" s="2" t="s">
        <v>2461</v>
      </c>
      <c r="C2589" s="2" t="s">
        <v>16</v>
      </c>
      <c r="D2589" s="51">
        <v>634766.55000000005</v>
      </c>
      <c r="E2589" s="51">
        <v>34623.56</v>
      </c>
      <c r="F2589" s="1">
        <v>44369</v>
      </c>
      <c r="G2589" s="1">
        <v>45748</v>
      </c>
      <c r="H2589" s="2" t="s">
        <v>1648</v>
      </c>
      <c r="I2589" s="2" t="s">
        <v>29</v>
      </c>
      <c r="J2589">
        <f>Sheet1[[#This Row],[policy_end_date]]-Sheet1[[#This Row],[policy_start_date]]</f>
        <v>1379</v>
      </c>
      <c r="K2589" s="5">
        <f>(Sheet1[[#This Row],[policy_end_date]]-Sheet1[[#This Row],[policy_start_date]])/365</f>
        <v>3.7780821917808218</v>
      </c>
      <c r="L2589" s="2" t="str">
        <f>IF(Sheet1[[#This Row],[coverage_amount]]&lt;300000,"Low",IF(Sheet1[[#This Row],[coverage_amount]]&lt;700000,"Medium","High"))</f>
        <v>Medium</v>
      </c>
      <c r="M2589" s="2" t="str">
        <f>IF(Sheet1[[#This Row],[annual_premium]]&lt;15000,"Low",IF(Sheet1[[#This Row],[annual_premium]]&lt;35000,"Medium","High"))</f>
        <v>Medium</v>
      </c>
      <c r="N2589" s="2">
        <f>YEAR(Sheet1[[#This Row],[policy_start_date]])</f>
        <v>2021</v>
      </c>
      <c r="O2589" s="2" t="str">
        <f>TEXT(Sheet1[[#This Row],[policy_start_date]],"mmm")</f>
        <v>Jun</v>
      </c>
      <c r="P2589" s="2" t="str">
        <f>"Q"&amp;ROUNDUP(MONTH(Sheet1[[#This Row],[policy_start_date]])/3,0)</f>
        <v>Q2</v>
      </c>
      <c r="Q2589" s="2">
        <f ca="1">DATEDIF(Sheet1[[#This Row],[policy_start_date]],TODAY(),"D")</f>
        <v>1863</v>
      </c>
      <c r="R2589" s="2">
        <f>YEAR(Sheet1[[#This Row],[policy_end_date]])</f>
        <v>2025</v>
      </c>
      <c r="S2589" s="2" t="str">
        <f>TEXT(Sheet1[[#This Row],[policy_end_date]],"mmm")</f>
        <v>Apr</v>
      </c>
      <c r="T2589" s="2" t="str">
        <f>IF(Sheet1[[#This Row],[status]]="Active","Active","Inactive")</f>
        <v>Inactive</v>
      </c>
      <c r="U2589" s="6">
        <f>Sheet1[[#This Row],[coverage_amount]]/Sheet1[[#This Row],[annual_premium]]</f>
        <v>18.333370398653404</v>
      </c>
    </row>
    <row r="2590" spans="1:21" x14ac:dyDescent="0.3">
      <c r="A2590" s="2" t="s">
        <v>4469</v>
      </c>
      <c r="B2590" s="2" t="s">
        <v>320</v>
      </c>
      <c r="C2590" s="2" t="s">
        <v>16</v>
      </c>
      <c r="D2590" s="51">
        <v>505638.8</v>
      </c>
      <c r="E2590" s="51">
        <v>42476.47</v>
      </c>
      <c r="F2590" s="1">
        <v>44976</v>
      </c>
      <c r="G2590" s="1">
        <v>45218</v>
      </c>
      <c r="H2590" s="2" t="s">
        <v>199</v>
      </c>
      <c r="I2590" s="2" t="s">
        <v>18</v>
      </c>
      <c r="J2590">
        <f>Sheet1[[#This Row],[policy_end_date]]-Sheet1[[#This Row],[policy_start_date]]</f>
        <v>242</v>
      </c>
      <c r="K2590" s="5">
        <f>(Sheet1[[#This Row],[policy_end_date]]-Sheet1[[#This Row],[policy_start_date]])/365</f>
        <v>0.66301369863013704</v>
      </c>
      <c r="L2590" s="2" t="str">
        <f>IF(Sheet1[[#This Row],[coverage_amount]]&lt;300000,"Low",IF(Sheet1[[#This Row],[coverage_amount]]&lt;700000,"Medium","High"))</f>
        <v>Medium</v>
      </c>
      <c r="M2590" s="2" t="str">
        <f>IF(Sheet1[[#This Row],[annual_premium]]&lt;15000,"Low",IF(Sheet1[[#This Row],[annual_premium]]&lt;35000,"Medium","High"))</f>
        <v>High</v>
      </c>
      <c r="N2590" s="2">
        <f>YEAR(Sheet1[[#This Row],[policy_start_date]])</f>
        <v>2023</v>
      </c>
      <c r="O2590" s="2" t="str">
        <f>TEXT(Sheet1[[#This Row],[policy_start_date]],"mmm")</f>
        <v>Feb</v>
      </c>
      <c r="P2590" s="2" t="str">
        <f>"Q"&amp;ROUNDUP(MONTH(Sheet1[[#This Row],[policy_start_date]])/3,0)</f>
        <v>Q1</v>
      </c>
      <c r="Q2590" s="2">
        <f ca="1">DATEDIF(Sheet1[[#This Row],[policy_start_date]],TODAY(),"D")</f>
        <v>1256</v>
      </c>
      <c r="R2590" s="2">
        <f>YEAR(Sheet1[[#This Row],[policy_end_date]])</f>
        <v>2023</v>
      </c>
      <c r="S2590" s="2" t="str">
        <f>TEXT(Sheet1[[#This Row],[policy_end_date]],"mmm")</f>
        <v>Oct</v>
      </c>
      <c r="T2590" s="2" t="str">
        <f>IF(Sheet1[[#This Row],[status]]="Active","Active","Inactive")</f>
        <v>Inactive</v>
      </c>
      <c r="U2590" s="6">
        <f>Sheet1[[#This Row],[coverage_amount]]/Sheet1[[#This Row],[annual_premium]]</f>
        <v>11.903974129676971</v>
      </c>
    </row>
    <row r="2591" spans="1:21" x14ac:dyDescent="0.3">
      <c r="A2591" s="2" t="s">
        <v>4470</v>
      </c>
      <c r="B2591" s="2" t="s">
        <v>4471</v>
      </c>
      <c r="C2591" s="2" t="s">
        <v>11</v>
      </c>
      <c r="D2591" s="51">
        <v>399399.57</v>
      </c>
      <c r="E2591" s="51">
        <v>38267.879999999997</v>
      </c>
      <c r="F2591" s="1">
        <v>45208</v>
      </c>
      <c r="G2591" s="1">
        <v>45247</v>
      </c>
      <c r="H2591" s="2" t="s">
        <v>304</v>
      </c>
      <c r="I2591" s="2" t="s">
        <v>18</v>
      </c>
      <c r="J2591">
        <f>Sheet1[[#This Row],[policy_end_date]]-Sheet1[[#This Row],[policy_start_date]]</f>
        <v>39</v>
      </c>
      <c r="K2591" s="5">
        <f>(Sheet1[[#This Row],[policy_end_date]]-Sheet1[[#This Row],[policy_start_date]])/365</f>
        <v>0.10684931506849316</v>
      </c>
      <c r="L2591" s="2" t="str">
        <f>IF(Sheet1[[#This Row],[coverage_amount]]&lt;300000,"Low",IF(Sheet1[[#This Row],[coverage_amount]]&lt;700000,"Medium","High"))</f>
        <v>Medium</v>
      </c>
      <c r="M2591" s="2" t="str">
        <f>IF(Sheet1[[#This Row],[annual_premium]]&lt;15000,"Low",IF(Sheet1[[#This Row],[annual_premium]]&lt;35000,"Medium","High"))</f>
        <v>High</v>
      </c>
      <c r="N2591" s="2">
        <f>YEAR(Sheet1[[#This Row],[policy_start_date]])</f>
        <v>2023</v>
      </c>
      <c r="O2591" s="2" t="str">
        <f>TEXT(Sheet1[[#This Row],[policy_start_date]],"mmm")</f>
        <v>Oct</v>
      </c>
      <c r="P2591" s="2" t="str">
        <f>"Q"&amp;ROUNDUP(MONTH(Sheet1[[#This Row],[policy_start_date]])/3,0)</f>
        <v>Q4</v>
      </c>
      <c r="Q2591" s="2">
        <f ca="1">DATEDIF(Sheet1[[#This Row],[policy_start_date]],TODAY(),"D")</f>
        <v>1024</v>
      </c>
      <c r="R2591" s="2">
        <f>YEAR(Sheet1[[#This Row],[policy_end_date]])</f>
        <v>2023</v>
      </c>
      <c r="S2591" s="2" t="str">
        <f>TEXT(Sheet1[[#This Row],[policy_end_date]],"mmm")</f>
        <v>Nov</v>
      </c>
      <c r="T2591" s="2" t="str">
        <f>IF(Sheet1[[#This Row],[status]]="Active","Active","Inactive")</f>
        <v>Inactive</v>
      </c>
      <c r="U2591" s="6">
        <f>Sheet1[[#This Row],[coverage_amount]]/Sheet1[[#This Row],[annual_premium]]</f>
        <v>10.436940065663425</v>
      </c>
    </row>
    <row r="2592" spans="1:21" x14ac:dyDescent="0.3">
      <c r="A2592" s="2" t="s">
        <v>4472</v>
      </c>
      <c r="B2592" s="2" t="s">
        <v>4473</v>
      </c>
      <c r="C2592" s="2" t="s">
        <v>11</v>
      </c>
      <c r="D2592" s="51">
        <v>111388.81</v>
      </c>
      <c r="E2592" s="51">
        <v>16994.47</v>
      </c>
      <c r="F2592" s="1">
        <v>45084</v>
      </c>
      <c r="G2592" s="1">
        <v>45096</v>
      </c>
      <c r="H2592" s="2" t="s">
        <v>1038</v>
      </c>
      <c r="I2592" s="2" t="s">
        <v>18</v>
      </c>
      <c r="J2592">
        <f>Sheet1[[#This Row],[policy_end_date]]-Sheet1[[#This Row],[policy_start_date]]</f>
        <v>12</v>
      </c>
      <c r="K2592" s="5">
        <f>(Sheet1[[#This Row],[policy_end_date]]-Sheet1[[#This Row],[policy_start_date]])/365</f>
        <v>3.287671232876712E-2</v>
      </c>
      <c r="L2592" s="2" t="str">
        <f>IF(Sheet1[[#This Row],[coverage_amount]]&lt;300000,"Low",IF(Sheet1[[#This Row],[coverage_amount]]&lt;700000,"Medium","High"))</f>
        <v>Low</v>
      </c>
      <c r="M2592" s="2" t="str">
        <f>IF(Sheet1[[#This Row],[annual_premium]]&lt;15000,"Low",IF(Sheet1[[#This Row],[annual_premium]]&lt;35000,"Medium","High"))</f>
        <v>Medium</v>
      </c>
      <c r="N2592" s="2">
        <f>YEAR(Sheet1[[#This Row],[policy_start_date]])</f>
        <v>2023</v>
      </c>
      <c r="O2592" s="2" t="str">
        <f>TEXT(Sheet1[[#This Row],[policy_start_date]],"mmm")</f>
        <v>Jun</v>
      </c>
      <c r="P2592" s="2" t="str">
        <f>"Q"&amp;ROUNDUP(MONTH(Sheet1[[#This Row],[policy_start_date]])/3,0)</f>
        <v>Q2</v>
      </c>
      <c r="Q2592" s="2">
        <f ca="1">DATEDIF(Sheet1[[#This Row],[policy_start_date]],TODAY(),"D")</f>
        <v>1148</v>
      </c>
      <c r="R2592" s="2">
        <f>YEAR(Sheet1[[#This Row],[policy_end_date]])</f>
        <v>2023</v>
      </c>
      <c r="S2592" s="2" t="str">
        <f>TEXT(Sheet1[[#This Row],[policy_end_date]],"mmm")</f>
        <v>Jun</v>
      </c>
      <c r="T2592" s="2" t="str">
        <f>IF(Sheet1[[#This Row],[status]]="Active","Active","Inactive")</f>
        <v>Inactive</v>
      </c>
      <c r="U2592" s="6">
        <f>Sheet1[[#This Row],[coverage_amount]]/Sheet1[[#This Row],[annual_premium]]</f>
        <v>6.5544150538381007</v>
      </c>
    </row>
    <row r="2593" spans="1:21" x14ac:dyDescent="0.3">
      <c r="A2593" s="2" t="s">
        <v>4474</v>
      </c>
      <c r="B2593" s="2" t="s">
        <v>1349</v>
      </c>
      <c r="C2593" s="2" t="s">
        <v>39</v>
      </c>
      <c r="D2593" s="51">
        <v>753910.77</v>
      </c>
      <c r="E2593" s="51">
        <v>5614.58</v>
      </c>
      <c r="F2593" s="1">
        <v>45130</v>
      </c>
      <c r="G2593" s="1">
        <v>45477</v>
      </c>
      <c r="H2593" s="2" t="s">
        <v>1733</v>
      </c>
      <c r="I2593" s="2" t="s">
        <v>13</v>
      </c>
      <c r="J2593">
        <f>Sheet1[[#This Row],[policy_end_date]]-Sheet1[[#This Row],[policy_start_date]]</f>
        <v>347</v>
      </c>
      <c r="K2593" s="5">
        <f>(Sheet1[[#This Row],[policy_end_date]]-Sheet1[[#This Row],[policy_start_date]])/365</f>
        <v>0.9506849315068493</v>
      </c>
      <c r="L2593" s="2" t="str">
        <f>IF(Sheet1[[#This Row],[coverage_amount]]&lt;300000,"Low",IF(Sheet1[[#This Row],[coverage_amount]]&lt;700000,"Medium","High"))</f>
        <v>High</v>
      </c>
      <c r="M2593" s="2" t="str">
        <f>IF(Sheet1[[#This Row],[annual_premium]]&lt;15000,"Low",IF(Sheet1[[#This Row],[annual_premium]]&lt;35000,"Medium","High"))</f>
        <v>Low</v>
      </c>
      <c r="N2593" s="2">
        <f>YEAR(Sheet1[[#This Row],[policy_start_date]])</f>
        <v>2023</v>
      </c>
      <c r="O2593" s="2" t="str">
        <f>TEXT(Sheet1[[#This Row],[policy_start_date]],"mmm")</f>
        <v>Jul</v>
      </c>
      <c r="P2593" s="2" t="str">
        <f>"Q"&amp;ROUNDUP(MONTH(Sheet1[[#This Row],[policy_start_date]])/3,0)</f>
        <v>Q3</v>
      </c>
      <c r="Q2593" s="2">
        <f ca="1">DATEDIF(Sheet1[[#This Row],[policy_start_date]],TODAY(),"D")</f>
        <v>1102</v>
      </c>
      <c r="R2593" s="2">
        <f>YEAR(Sheet1[[#This Row],[policy_end_date]])</f>
        <v>2024</v>
      </c>
      <c r="S2593" s="2" t="str">
        <f>TEXT(Sheet1[[#This Row],[policy_end_date]],"mmm")</f>
        <v>Jul</v>
      </c>
      <c r="T2593" s="2" t="str">
        <f>IF(Sheet1[[#This Row],[status]]="Active","Active","Inactive")</f>
        <v>Active</v>
      </c>
      <c r="U2593" s="6">
        <f>Sheet1[[#This Row],[coverage_amount]]/Sheet1[[#This Row],[annual_premium]]</f>
        <v>134.27732261362382</v>
      </c>
    </row>
    <row r="2594" spans="1:21" x14ac:dyDescent="0.3">
      <c r="A2594" s="2" t="s">
        <v>4475</v>
      </c>
      <c r="B2594" s="2" t="s">
        <v>719</v>
      </c>
      <c r="C2594" s="2" t="s">
        <v>39</v>
      </c>
      <c r="D2594" s="51">
        <v>524559.49</v>
      </c>
      <c r="E2594" s="51">
        <v>5148.71</v>
      </c>
      <c r="F2594" s="1">
        <v>44946</v>
      </c>
      <c r="G2594" s="1">
        <v>45266</v>
      </c>
      <c r="H2594" s="2" t="s">
        <v>1449</v>
      </c>
      <c r="I2594" s="2" t="s">
        <v>29</v>
      </c>
      <c r="J2594">
        <f>Sheet1[[#This Row],[policy_end_date]]-Sheet1[[#This Row],[policy_start_date]]</f>
        <v>320</v>
      </c>
      <c r="K2594" s="5">
        <f>(Sheet1[[#This Row],[policy_end_date]]-Sheet1[[#This Row],[policy_start_date]])/365</f>
        <v>0.87671232876712324</v>
      </c>
      <c r="L2594" s="2" t="str">
        <f>IF(Sheet1[[#This Row],[coverage_amount]]&lt;300000,"Low",IF(Sheet1[[#This Row],[coverage_amount]]&lt;700000,"Medium","High"))</f>
        <v>Medium</v>
      </c>
      <c r="M2594" s="2" t="str">
        <f>IF(Sheet1[[#This Row],[annual_premium]]&lt;15000,"Low",IF(Sheet1[[#This Row],[annual_premium]]&lt;35000,"Medium","High"))</f>
        <v>Low</v>
      </c>
      <c r="N2594" s="2">
        <f>YEAR(Sheet1[[#This Row],[policy_start_date]])</f>
        <v>2023</v>
      </c>
      <c r="O2594" s="2" t="str">
        <f>TEXT(Sheet1[[#This Row],[policy_start_date]],"mmm")</f>
        <v>Jan</v>
      </c>
      <c r="P2594" s="2" t="str">
        <f>"Q"&amp;ROUNDUP(MONTH(Sheet1[[#This Row],[policy_start_date]])/3,0)</f>
        <v>Q1</v>
      </c>
      <c r="Q2594" s="2">
        <f ca="1">DATEDIF(Sheet1[[#This Row],[policy_start_date]],TODAY(),"D")</f>
        <v>1286</v>
      </c>
      <c r="R2594" s="2">
        <f>YEAR(Sheet1[[#This Row],[policy_end_date]])</f>
        <v>2023</v>
      </c>
      <c r="S2594" s="2" t="str">
        <f>TEXT(Sheet1[[#This Row],[policy_end_date]],"mmm")</f>
        <v>Dec</v>
      </c>
      <c r="T2594" s="2" t="str">
        <f>IF(Sheet1[[#This Row],[status]]="Active","Active","Inactive")</f>
        <v>Inactive</v>
      </c>
      <c r="U2594" s="6">
        <f>Sheet1[[#This Row],[coverage_amount]]/Sheet1[[#This Row],[annual_premium]]</f>
        <v>101.8817315405218</v>
      </c>
    </row>
    <row r="2595" spans="1:21" x14ac:dyDescent="0.3">
      <c r="A2595" s="2" t="s">
        <v>4476</v>
      </c>
      <c r="B2595" s="2" t="s">
        <v>4477</v>
      </c>
      <c r="C2595" s="2" t="s">
        <v>39</v>
      </c>
      <c r="D2595" s="51">
        <v>443975.99</v>
      </c>
      <c r="E2595" s="51">
        <v>20480.7</v>
      </c>
      <c r="F2595" s="1">
        <v>45266</v>
      </c>
      <c r="G2595" s="1">
        <v>45355</v>
      </c>
      <c r="H2595" s="2" t="s">
        <v>3414</v>
      </c>
      <c r="I2595" s="2" t="s">
        <v>18</v>
      </c>
      <c r="J2595">
        <f>Sheet1[[#This Row],[policy_end_date]]-Sheet1[[#This Row],[policy_start_date]]</f>
        <v>89</v>
      </c>
      <c r="K2595" s="5">
        <f>(Sheet1[[#This Row],[policy_end_date]]-Sheet1[[#This Row],[policy_start_date]])/365</f>
        <v>0.24383561643835616</v>
      </c>
      <c r="L2595" s="2" t="str">
        <f>IF(Sheet1[[#This Row],[coverage_amount]]&lt;300000,"Low",IF(Sheet1[[#This Row],[coverage_amount]]&lt;700000,"Medium","High"))</f>
        <v>Medium</v>
      </c>
      <c r="M2595" s="2" t="str">
        <f>IF(Sheet1[[#This Row],[annual_premium]]&lt;15000,"Low",IF(Sheet1[[#This Row],[annual_premium]]&lt;35000,"Medium","High"))</f>
        <v>Medium</v>
      </c>
      <c r="N2595" s="2">
        <f>YEAR(Sheet1[[#This Row],[policy_start_date]])</f>
        <v>2023</v>
      </c>
      <c r="O2595" s="2" t="str">
        <f>TEXT(Sheet1[[#This Row],[policy_start_date]],"mmm")</f>
        <v>Dec</v>
      </c>
      <c r="P2595" s="2" t="str">
        <f>"Q"&amp;ROUNDUP(MONTH(Sheet1[[#This Row],[policy_start_date]])/3,0)</f>
        <v>Q4</v>
      </c>
      <c r="Q2595" s="2">
        <f ca="1">DATEDIF(Sheet1[[#This Row],[policy_start_date]],TODAY(),"D")</f>
        <v>966</v>
      </c>
      <c r="R2595" s="2">
        <f>YEAR(Sheet1[[#This Row],[policy_end_date]])</f>
        <v>2024</v>
      </c>
      <c r="S2595" s="2" t="str">
        <f>TEXT(Sheet1[[#This Row],[policy_end_date]],"mmm")</f>
        <v>Mar</v>
      </c>
      <c r="T2595" s="2" t="str">
        <f>IF(Sheet1[[#This Row],[status]]="Active","Active","Inactive")</f>
        <v>Inactive</v>
      </c>
      <c r="U2595" s="6">
        <f>Sheet1[[#This Row],[coverage_amount]]/Sheet1[[#This Row],[annual_premium]]</f>
        <v>21.677774197170994</v>
      </c>
    </row>
    <row r="2596" spans="1:21" x14ac:dyDescent="0.3">
      <c r="A2596" s="2" t="s">
        <v>4478</v>
      </c>
      <c r="B2596" s="2" t="s">
        <v>4479</v>
      </c>
      <c r="C2596" s="2" t="s">
        <v>11</v>
      </c>
      <c r="D2596" s="51">
        <v>829317.84</v>
      </c>
      <c r="E2596" s="51">
        <v>10427.83</v>
      </c>
      <c r="F2596" s="1">
        <v>45382</v>
      </c>
      <c r="G2596" s="1">
        <v>45382</v>
      </c>
      <c r="H2596" s="2" t="s">
        <v>2905</v>
      </c>
      <c r="I2596" s="2" t="s">
        <v>13</v>
      </c>
      <c r="J2596">
        <f>Sheet1[[#This Row],[policy_end_date]]-Sheet1[[#This Row],[policy_start_date]]</f>
        <v>0</v>
      </c>
      <c r="K2596" s="5">
        <f>(Sheet1[[#This Row],[policy_end_date]]-Sheet1[[#This Row],[policy_start_date]])/365</f>
        <v>0</v>
      </c>
      <c r="L2596" s="2" t="str">
        <f>IF(Sheet1[[#This Row],[coverage_amount]]&lt;300000,"Low",IF(Sheet1[[#This Row],[coverage_amount]]&lt;700000,"Medium","High"))</f>
        <v>High</v>
      </c>
      <c r="M2596" s="2" t="str">
        <f>IF(Sheet1[[#This Row],[annual_premium]]&lt;15000,"Low",IF(Sheet1[[#This Row],[annual_premium]]&lt;35000,"Medium","High"))</f>
        <v>Low</v>
      </c>
      <c r="N2596" s="2">
        <f>YEAR(Sheet1[[#This Row],[policy_start_date]])</f>
        <v>2024</v>
      </c>
      <c r="O2596" s="2" t="str">
        <f>TEXT(Sheet1[[#This Row],[policy_start_date]],"mmm")</f>
        <v>Mar</v>
      </c>
      <c r="P2596" s="2" t="str">
        <f>"Q"&amp;ROUNDUP(MONTH(Sheet1[[#This Row],[policy_start_date]])/3,0)</f>
        <v>Q1</v>
      </c>
      <c r="Q2596" s="2">
        <f ca="1">DATEDIF(Sheet1[[#This Row],[policy_start_date]],TODAY(),"D")</f>
        <v>850</v>
      </c>
      <c r="R2596" s="2">
        <f>YEAR(Sheet1[[#This Row],[policy_end_date]])</f>
        <v>2024</v>
      </c>
      <c r="S2596" s="2" t="str">
        <f>TEXT(Sheet1[[#This Row],[policy_end_date]],"mmm")</f>
        <v>Mar</v>
      </c>
      <c r="T2596" s="2" t="str">
        <f>IF(Sheet1[[#This Row],[status]]="Active","Active","Inactive")</f>
        <v>Active</v>
      </c>
      <c r="U2596" s="6">
        <f>Sheet1[[#This Row],[coverage_amount]]/Sheet1[[#This Row],[annual_premium]]</f>
        <v>79.529282698317857</v>
      </c>
    </row>
    <row r="2597" spans="1:21" x14ac:dyDescent="0.3">
      <c r="A2597" s="2" t="s">
        <v>4480</v>
      </c>
      <c r="B2597" s="2" t="s">
        <v>1147</v>
      </c>
      <c r="C2597" s="2" t="s">
        <v>35</v>
      </c>
      <c r="D2597" s="51">
        <v>678220.4</v>
      </c>
      <c r="E2597" s="51">
        <v>11686.17</v>
      </c>
      <c r="F2597" s="1">
        <v>45280</v>
      </c>
      <c r="G2597" s="1">
        <v>45747</v>
      </c>
      <c r="H2597" s="2" t="s">
        <v>128</v>
      </c>
      <c r="I2597" s="2" t="s">
        <v>13</v>
      </c>
      <c r="J2597">
        <f>Sheet1[[#This Row],[policy_end_date]]-Sheet1[[#This Row],[policy_start_date]]</f>
        <v>467</v>
      </c>
      <c r="K2597" s="5">
        <f>(Sheet1[[#This Row],[policy_end_date]]-Sheet1[[#This Row],[policy_start_date]])/365</f>
        <v>1.2794520547945205</v>
      </c>
      <c r="L2597" s="2" t="str">
        <f>IF(Sheet1[[#This Row],[coverage_amount]]&lt;300000,"Low",IF(Sheet1[[#This Row],[coverage_amount]]&lt;700000,"Medium","High"))</f>
        <v>Medium</v>
      </c>
      <c r="M2597" s="2" t="str">
        <f>IF(Sheet1[[#This Row],[annual_premium]]&lt;15000,"Low",IF(Sheet1[[#This Row],[annual_premium]]&lt;35000,"Medium","High"))</f>
        <v>Low</v>
      </c>
      <c r="N2597" s="2">
        <f>YEAR(Sheet1[[#This Row],[policy_start_date]])</f>
        <v>2023</v>
      </c>
      <c r="O2597" s="2" t="str">
        <f>TEXT(Sheet1[[#This Row],[policy_start_date]],"mmm")</f>
        <v>Dec</v>
      </c>
      <c r="P2597" s="2" t="str">
        <f>"Q"&amp;ROUNDUP(MONTH(Sheet1[[#This Row],[policy_start_date]])/3,0)</f>
        <v>Q4</v>
      </c>
      <c r="Q2597" s="2">
        <f ca="1">DATEDIF(Sheet1[[#This Row],[policy_start_date]],TODAY(),"D")</f>
        <v>952</v>
      </c>
      <c r="R2597" s="2">
        <f>YEAR(Sheet1[[#This Row],[policy_end_date]])</f>
        <v>2025</v>
      </c>
      <c r="S2597" s="2" t="str">
        <f>TEXT(Sheet1[[#This Row],[policy_end_date]],"mmm")</f>
        <v>Mar</v>
      </c>
      <c r="T2597" s="2" t="str">
        <f>IF(Sheet1[[#This Row],[status]]="Active","Active","Inactive")</f>
        <v>Active</v>
      </c>
      <c r="U2597" s="6">
        <f>Sheet1[[#This Row],[coverage_amount]]/Sheet1[[#This Row],[annual_premium]]</f>
        <v>58.036157269661487</v>
      </c>
    </row>
    <row r="2598" spans="1:21" x14ac:dyDescent="0.3">
      <c r="A2598" s="2" t="s">
        <v>4481</v>
      </c>
      <c r="B2598" s="2" t="s">
        <v>4182</v>
      </c>
      <c r="C2598" s="2" t="s">
        <v>11</v>
      </c>
      <c r="D2598" s="51">
        <v>969977.83</v>
      </c>
      <c r="E2598" s="51">
        <v>37846.300000000003</v>
      </c>
      <c r="F2598" s="1">
        <v>44935</v>
      </c>
      <c r="G2598" s="1">
        <v>45502</v>
      </c>
      <c r="H2598" s="2" t="s">
        <v>818</v>
      </c>
      <c r="I2598" s="2" t="s">
        <v>13</v>
      </c>
      <c r="J2598">
        <f>Sheet1[[#This Row],[policy_end_date]]-Sheet1[[#This Row],[policy_start_date]]</f>
        <v>567</v>
      </c>
      <c r="K2598" s="5">
        <f>(Sheet1[[#This Row],[policy_end_date]]-Sheet1[[#This Row],[policy_start_date]])/365</f>
        <v>1.5534246575342465</v>
      </c>
      <c r="L2598" s="2" t="str">
        <f>IF(Sheet1[[#This Row],[coverage_amount]]&lt;300000,"Low",IF(Sheet1[[#This Row],[coverage_amount]]&lt;700000,"Medium","High"))</f>
        <v>High</v>
      </c>
      <c r="M2598" s="2" t="str">
        <f>IF(Sheet1[[#This Row],[annual_premium]]&lt;15000,"Low",IF(Sheet1[[#This Row],[annual_premium]]&lt;35000,"Medium","High"))</f>
        <v>High</v>
      </c>
      <c r="N2598" s="2">
        <f>YEAR(Sheet1[[#This Row],[policy_start_date]])</f>
        <v>2023</v>
      </c>
      <c r="O2598" s="2" t="str">
        <f>TEXT(Sheet1[[#This Row],[policy_start_date]],"mmm")</f>
        <v>Jan</v>
      </c>
      <c r="P2598" s="2" t="str">
        <f>"Q"&amp;ROUNDUP(MONTH(Sheet1[[#This Row],[policy_start_date]])/3,0)</f>
        <v>Q1</v>
      </c>
      <c r="Q2598" s="2">
        <f ca="1">DATEDIF(Sheet1[[#This Row],[policy_start_date]],TODAY(),"D")</f>
        <v>1297</v>
      </c>
      <c r="R2598" s="2">
        <f>YEAR(Sheet1[[#This Row],[policy_end_date]])</f>
        <v>2024</v>
      </c>
      <c r="S2598" s="2" t="str">
        <f>TEXT(Sheet1[[#This Row],[policy_end_date]],"mmm")</f>
        <v>Jul</v>
      </c>
      <c r="T2598" s="2" t="str">
        <f>IF(Sheet1[[#This Row],[status]]="Active","Active","Inactive")</f>
        <v>Active</v>
      </c>
      <c r="U2598" s="6">
        <f>Sheet1[[#This Row],[coverage_amount]]/Sheet1[[#This Row],[annual_premium]]</f>
        <v>25.629396532818266</v>
      </c>
    </row>
    <row r="2599" spans="1:21" x14ac:dyDescent="0.3">
      <c r="A2599" s="2" t="s">
        <v>4482</v>
      </c>
      <c r="B2599" s="2" t="s">
        <v>1854</v>
      </c>
      <c r="C2599" s="2" t="s">
        <v>35</v>
      </c>
      <c r="D2599" s="51">
        <v>716865.82</v>
      </c>
      <c r="E2599" s="51">
        <v>6288.73</v>
      </c>
      <c r="F2599" s="1">
        <v>45407</v>
      </c>
      <c r="G2599" s="1">
        <v>45700</v>
      </c>
      <c r="H2599" s="2" t="s">
        <v>228</v>
      </c>
      <c r="I2599" s="2" t="s">
        <v>18</v>
      </c>
      <c r="J2599">
        <f>Sheet1[[#This Row],[policy_end_date]]-Sheet1[[#This Row],[policy_start_date]]</f>
        <v>293</v>
      </c>
      <c r="K2599" s="5">
        <f>(Sheet1[[#This Row],[policy_end_date]]-Sheet1[[#This Row],[policy_start_date]])/365</f>
        <v>0.80273972602739729</v>
      </c>
      <c r="L2599" s="2" t="str">
        <f>IF(Sheet1[[#This Row],[coverage_amount]]&lt;300000,"Low",IF(Sheet1[[#This Row],[coverage_amount]]&lt;700000,"Medium","High"))</f>
        <v>High</v>
      </c>
      <c r="M2599" s="2" t="str">
        <f>IF(Sheet1[[#This Row],[annual_premium]]&lt;15000,"Low",IF(Sheet1[[#This Row],[annual_premium]]&lt;35000,"Medium","High"))</f>
        <v>Low</v>
      </c>
      <c r="N2599" s="2">
        <f>YEAR(Sheet1[[#This Row],[policy_start_date]])</f>
        <v>2024</v>
      </c>
      <c r="O2599" s="2" t="str">
        <f>TEXT(Sheet1[[#This Row],[policy_start_date]],"mmm")</f>
        <v>Apr</v>
      </c>
      <c r="P2599" s="2" t="str">
        <f>"Q"&amp;ROUNDUP(MONTH(Sheet1[[#This Row],[policy_start_date]])/3,0)</f>
        <v>Q2</v>
      </c>
      <c r="Q2599" s="2">
        <f ca="1">DATEDIF(Sheet1[[#This Row],[policy_start_date]],TODAY(),"D")</f>
        <v>825</v>
      </c>
      <c r="R2599" s="2">
        <f>YEAR(Sheet1[[#This Row],[policy_end_date]])</f>
        <v>2025</v>
      </c>
      <c r="S2599" s="2" t="str">
        <f>TEXT(Sheet1[[#This Row],[policy_end_date]],"mmm")</f>
        <v>Feb</v>
      </c>
      <c r="T2599" s="2" t="str">
        <f>IF(Sheet1[[#This Row],[status]]="Active","Active","Inactive")</f>
        <v>Inactive</v>
      </c>
      <c r="U2599" s="6">
        <f>Sheet1[[#This Row],[coverage_amount]]/Sheet1[[#This Row],[annual_premium]]</f>
        <v>113.99214467786024</v>
      </c>
    </row>
    <row r="2600" spans="1:21" x14ac:dyDescent="0.3">
      <c r="A2600" s="2" t="s">
        <v>4483</v>
      </c>
      <c r="B2600" s="2" t="s">
        <v>4471</v>
      </c>
      <c r="C2600" s="2" t="s">
        <v>11</v>
      </c>
      <c r="D2600" s="51">
        <v>942584.21</v>
      </c>
      <c r="E2600" s="51">
        <v>42368.86</v>
      </c>
      <c r="F2600" s="1">
        <v>45275</v>
      </c>
      <c r="G2600" s="1">
        <v>45644</v>
      </c>
      <c r="H2600" s="2" t="s">
        <v>125</v>
      </c>
      <c r="I2600" s="2" t="s">
        <v>13</v>
      </c>
      <c r="J2600">
        <f>Sheet1[[#This Row],[policy_end_date]]-Sheet1[[#This Row],[policy_start_date]]</f>
        <v>369</v>
      </c>
      <c r="K2600" s="5">
        <f>(Sheet1[[#This Row],[policy_end_date]]-Sheet1[[#This Row],[policy_start_date]])/365</f>
        <v>1.010958904109589</v>
      </c>
      <c r="L2600" s="2" t="str">
        <f>IF(Sheet1[[#This Row],[coverage_amount]]&lt;300000,"Low",IF(Sheet1[[#This Row],[coverage_amount]]&lt;700000,"Medium","High"))</f>
        <v>High</v>
      </c>
      <c r="M2600" s="2" t="str">
        <f>IF(Sheet1[[#This Row],[annual_premium]]&lt;15000,"Low",IF(Sheet1[[#This Row],[annual_premium]]&lt;35000,"Medium","High"))</f>
        <v>High</v>
      </c>
      <c r="N2600" s="2">
        <f>YEAR(Sheet1[[#This Row],[policy_start_date]])</f>
        <v>2023</v>
      </c>
      <c r="O2600" s="2" t="str">
        <f>TEXT(Sheet1[[#This Row],[policy_start_date]],"mmm")</f>
        <v>Dec</v>
      </c>
      <c r="P2600" s="2" t="str">
        <f>"Q"&amp;ROUNDUP(MONTH(Sheet1[[#This Row],[policy_start_date]])/3,0)</f>
        <v>Q4</v>
      </c>
      <c r="Q2600" s="2">
        <f ca="1">DATEDIF(Sheet1[[#This Row],[policy_start_date]],TODAY(),"D")</f>
        <v>957</v>
      </c>
      <c r="R2600" s="2">
        <f>YEAR(Sheet1[[#This Row],[policy_end_date]])</f>
        <v>2024</v>
      </c>
      <c r="S2600" s="2" t="str">
        <f>TEXT(Sheet1[[#This Row],[policy_end_date]],"mmm")</f>
        <v>Dec</v>
      </c>
      <c r="T2600" s="2" t="str">
        <f>IF(Sheet1[[#This Row],[status]]="Active","Active","Inactive")</f>
        <v>Active</v>
      </c>
      <c r="U2600" s="6">
        <f>Sheet1[[#This Row],[coverage_amount]]/Sheet1[[#This Row],[annual_premium]]</f>
        <v>22.247098694654515</v>
      </c>
    </row>
    <row r="2601" spans="1:21" x14ac:dyDescent="0.3">
      <c r="A2601" s="2" t="s">
        <v>4484</v>
      </c>
      <c r="B2601" s="2" t="s">
        <v>1459</v>
      </c>
      <c r="C2601" s="2" t="s">
        <v>27</v>
      </c>
      <c r="D2601" s="51">
        <v>478092.05</v>
      </c>
      <c r="E2601" s="51">
        <v>18447.23</v>
      </c>
      <c r="F2601" s="1">
        <v>45429</v>
      </c>
      <c r="G2601" s="1">
        <v>45520</v>
      </c>
      <c r="H2601" s="2" t="s">
        <v>196</v>
      </c>
      <c r="I2601" s="2" t="s">
        <v>18</v>
      </c>
      <c r="J2601">
        <f>Sheet1[[#This Row],[policy_end_date]]-Sheet1[[#This Row],[policy_start_date]]</f>
        <v>91</v>
      </c>
      <c r="K2601" s="5">
        <f>(Sheet1[[#This Row],[policy_end_date]]-Sheet1[[#This Row],[policy_start_date]])/365</f>
        <v>0.24931506849315069</v>
      </c>
      <c r="L2601" s="2" t="str">
        <f>IF(Sheet1[[#This Row],[coverage_amount]]&lt;300000,"Low",IF(Sheet1[[#This Row],[coverage_amount]]&lt;700000,"Medium","High"))</f>
        <v>Medium</v>
      </c>
      <c r="M2601" s="2" t="str">
        <f>IF(Sheet1[[#This Row],[annual_premium]]&lt;15000,"Low",IF(Sheet1[[#This Row],[annual_premium]]&lt;35000,"Medium","High"))</f>
        <v>Medium</v>
      </c>
      <c r="N2601" s="2">
        <f>YEAR(Sheet1[[#This Row],[policy_start_date]])</f>
        <v>2024</v>
      </c>
      <c r="O2601" s="2" t="str">
        <f>TEXT(Sheet1[[#This Row],[policy_start_date]],"mmm")</f>
        <v>May</v>
      </c>
      <c r="P2601" s="2" t="str">
        <f>"Q"&amp;ROUNDUP(MONTH(Sheet1[[#This Row],[policy_start_date]])/3,0)</f>
        <v>Q2</v>
      </c>
      <c r="Q2601" s="2">
        <f ca="1">DATEDIF(Sheet1[[#This Row],[policy_start_date]],TODAY(),"D")</f>
        <v>803</v>
      </c>
      <c r="R2601" s="2">
        <f>YEAR(Sheet1[[#This Row],[policy_end_date]])</f>
        <v>2024</v>
      </c>
      <c r="S2601" s="2" t="str">
        <f>TEXT(Sheet1[[#This Row],[policy_end_date]],"mmm")</f>
        <v>Aug</v>
      </c>
      <c r="T2601" s="2" t="str">
        <f>IF(Sheet1[[#This Row],[status]]="Active","Active","Inactive")</f>
        <v>Inactive</v>
      </c>
      <c r="U2601" s="6">
        <f>Sheet1[[#This Row],[coverage_amount]]/Sheet1[[#This Row],[annual_premium]]</f>
        <v>25.916739261124842</v>
      </c>
    </row>
    <row r="2602" spans="1:21" x14ac:dyDescent="0.3">
      <c r="A2602" s="2" t="s">
        <v>4485</v>
      </c>
      <c r="B2602" s="2" t="s">
        <v>207</v>
      </c>
      <c r="C2602" s="2" t="s">
        <v>16</v>
      </c>
      <c r="D2602" s="51">
        <v>326511.40999999997</v>
      </c>
      <c r="E2602" s="51">
        <v>25823.66</v>
      </c>
      <c r="F2602" s="1">
        <v>44963</v>
      </c>
      <c r="G2602" s="1">
        <v>45053</v>
      </c>
      <c r="H2602" s="2" t="s">
        <v>416</v>
      </c>
      <c r="I2602" s="2" t="s">
        <v>18</v>
      </c>
      <c r="J2602">
        <f>Sheet1[[#This Row],[policy_end_date]]-Sheet1[[#This Row],[policy_start_date]]</f>
        <v>90</v>
      </c>
      <c r="K2602" s="5">
        <f>(Sheet1[[#This Row],[policy_end_date]]-Sheet1[[#This Row],[policy_start_date]])/365</f>
        <v>0.24657534246575341</v>
      </c>
      <c r="L2602" s="2" t="str">
        <f>IF(Sheet1[[#This Row],[coverage_amount]]&lt;300000,"Low",IF(Sheet1[[#This Row],[coverage_amount]]&lt;700000,"Medium","High"))</f>
        <v>Medium</v>
      </c>
      <c r="M2602" s="2" t="str">
        <f>IF(Sheet1[[#This Row],[annual_premium]]&lt;15000,"Low",IF(Sheet1[[#This Row],[annual_premium]]&lt;35000,"Medium","High"))</f>
        <v>Medium</v>
      </c>
      <c r="N2602" s="2">
        <f>YEAR(Sheet1[[#This Row],[policy_start_date]])</f>
        <v>2023</v>
      </c>
      <c r="O2602" s="2" t="str">
        <f>TEXT(Sheet1[[#This Row],[policy_start_date]],"mmm")</f>
        <v>Feb</v>
      </c>
      <c r="P2602" s="2" t="str">
        <f>"Q"&amp;ROUNDUP(MONTH(Sheet1[[#This Row],[policy_start_date]])/3,0)</f>
        <v>Q1</v>
      </c>
      <c r="Q2602" s="2">
        <f ca="1">DATEDIF(Sheet1[[#This Row],[policy_start_date]],TODAY(),"D")</f>
        <v>1269</v>
      </c>
      <c r="R2602" s="2">
        <f>YEAR(Sheet1[[#This Row],[policy_end_date]])</f>
        <v>2023</v>
      </c>
      <c r="S2602" s="2" t="str">
        <f>TEXT(Sheet1[[#This Row],[policy_end_date]],"mmm")</f>
        <v>May</v>
      </c>
      <c r="T2602" s="2" t="str">
        <f>IF(Sheet1[[#This Row],[status]]="Active","Active","Inactive")</f>
        <v>Inactive</v>
      </c>
      <c r="U2602" s="6">
        <f>Sheet1[[#This Row],[coverage_amount]]/Sheet1[[#This Row],[annual_premium]]</f>
        <v>12.643885878299201</v>
      </c>
    </row>
    <row r="2603" spans="1:21" x14ac:dyDescent="0.3">
      <c r="A2603" s="2" t="s">
        <v>4486</v>
      </c>
      <c r="B2603" s="2" t="s">
        <v>1695</v>
      </c>
      <c r="C2603" s="2" t="s">
        <v>27</v>
      </c>
      <c r="D2603" s="51">
        <v>156811.74</v>
      </c>
      <c r="E2603" s="51">
        <v>20679.57</v>
      </c>
      <c r="F2603" s="1">
        <v>45286</v>
      </c>
      <c r="G2603" s="1">
        <v>45459</v>
      </c>
      <c r="H2603" s="2" t="s">
        <v>413</v>
      </c>
      <c r="I2603" s="2" t="s">
        <v>13</v>
      </c>
      <c r="J2603">
        <f>Sheet1[[#This Row],[policy_end_date]]-Sheet1[[#This Row],[policy_start_date]]</f>
        <v>173</v>
      </c>
      <c r="K2603" s="5">
        <f>(Sheet1[[#This Row],[policy_end_date]]-Sheet1[[#This Row],[policy_start_date]])/365</f>
        <v>0.47397260273972602</v>
      </c>
      <c r="L2603" s="2" t="str">
        <f>IF(Sheet1[[#This Row],[coverage_amount]]&lt;300000,"Low",IF(Sheet1[[#This Row],[coverage_amount]]&lt;700000,"Medium","High"))</f>
        <v>Low</v>
      </c>
      <c r="M2603" s="2" t="str">
        <f>IF(Sheet1[[#This Row],[annual_premium]]&lt;15000,"Low",IF(Sheet1[[#This Row],[annual_premium]]&lt;35000,"Medium","High"))</f>
        <v>Medium</v>
      </c>
      <c r="N2603" s="2">
        <f>YEAR(Sheet1[[#This Row],[policy_start_date]])</f>
        <v>2023</v>
      </c>
      <c r="O2603" s="2" t="str">
        <f>TEXT(Sheet1[[#This Row],[policy_start_date]],"mmm")</f>
        <v>Dec</v>
      </c>
      <c r="P2603" s="2" t="str">
        <f>"Q"&amp;ROUNDUP(MONTH(Sheet1[[#This Row],[policy_start_date]])/3,0)</f>
        <v>Q4</v>
      </c>
      <c r="Q2603" s="2">
        <f ca="1">DATEDIF(Sheet1[[#This Row],[policy_start_date]],TODAY(),"D")</f>
        <v>946</v>
      </c>
      <c r="R2603" s="2">
        <f>YEAR(Sheet1[[#This Row],[policy_end_date]])</f>
        <v>2024</v>
      </c>
      <c r="S2603" s="2" t="str">
        <f>TEXT(Sheet1[[#This Row],[policy_end_date]],"mmm")</f>
        <v>Jun</v>
      </c>
      <c r="T2603" s="2" t="str">
        <f>IF(Sheet1[[#This Row],[status]]="Active","Active","Inactive")</f>
        <v>Active</v>
      </c>
      <c r="U2603" s="6">
        <f>Sheet1[[#This Row],[coverage_amount]]/Sheet1[[#This Row],[annual_premium]]</f>
        <v>7.5829303994231987</v>
      </c>
    </row>
    <row r="2604" spans="1:21" x14ac:dyDescent="0.3">
      <c r="A2604" s="2" t="s">
        <v>4487</v>
      </c>
      <c r="B2604" s="2" t="s">
        <v>4094</v>
      </c>
      <c r="C2604" s="2" t="s">
        <v>35</v>
      </c>
      <c r="D2604" s="51">
        <v>206230.04</v>
      </c>
      <c r="E2604" s="51">
        <v>16264.16</v>
      </c>
      <c r="F2604" s="1">
        <v>44638</v>
      </c>
      <c r="G2604" s="1">
        <v>45669</v>
      </c>
      <c r="H2604" s="2" t="s">
        <v>122</v>
      </c>
      <c r="I2604" s="2" t="s">
        <v>18</v>
      </c>
      <c r="J2604">
        <f>Sheet1[[#This Row],[policy_end_date]]-Sheet1[[#This Row],[policy_start_date]]</f>
        <v>1031</v>
      </c>
      <c r="K2604" s="5">
        <f>(Sheet1[[#This Row],[policy_end_date]]-Sheet1[[#This Row],[policy_start_date]])/365</f>
        <v>2.8246575342465752</v>
      </c>
      <c r="L2604" s="2" t="str">
        <f>IF(Sheet1[[#This Row],[coverage_amount]]&lt;300000,"Low",IF(Sheet1[[#This Row],[coverage_amount]]&lt;700000,"Medium","High"))</f>
        <v>Low</v>
      </c>
      <c r="M2604" s="2" t="str">
        <f>IF(Sheet1[[#This Row],[annual_premium]]&lt;15000,"Low",IF(Sheet1[[#This Row],[annual_premium]]&lt;35000,"Medium","High"))</f>
        <v>Medium</v>
      </c>
      <c r="N2604" s="2">
        <f>YEAR(Sheet1[[#This Row],[policy_start_date]])</f>
        <v>2022</v>
      </c>
      <c r="O2604" s="2" t="str">
        <f>TEXT(Sheet1[[#This Row],[policy_start_date]],"mmm")</f>
        <v>Mar</v>
      </c>
      <c r="P2604" s="2" t="str">
        <f>"Q"&amp;ROUNDUP(MONTH(Sheet1[[#This Row],[policy_start_date]])/3,0)</f>
        <v>Q1</v>
      </c>
      <c r="Q2604" s="2">
        <f ca="1">DATEDIF(Sheet1[[#This Row],[policy_start_date]],TODAY(),"D")</f>
        <v>1594</v>
      </c>
      <c r="R2604" s="2">
        <f>YEAR(Sheet1[[#This Row],[policy_end_date]])</f>
        <v>2025</v>
      </c>
      <c r="S2604" s="2" t="str">
        <f>TEXT(Sheet1[[#This Row],[policy_end_date]],"mmm")</f>
        <v>Jan</v>
      </c>
      <c r="T2604" s="2" t="str">
        <f>IF(Sheet1[[#This Row],[status]]="Active","Active","Inactive")</f>
        <v>Inactive</v>
      </c>
      <c r="U2604" s="6">
        <f>Sheet1[[#This Row],[coverage_amount]]/Sheet1[[#This Row],[annual_premium]]</f>
        <v>12.680030201375294</v>
      </c>
    </row>
    <row r="2605" spans="1:21" x14ac:dyDescent="0.3">
      <c r="A2605" s="2" t="s">
        <v>4488</v>
      </c>
      <c r="B2605" s="2" t="s">
        <v>4489</v>
      </c>
      <c r="C2605" s="2" t="s">
        <v>27</v>
      </c>
      <c r="D2605" s="51">
        <v>793309.4</v>
      </c>
      <c r="E2605" s="51">
        <v>44625.4</v>
      </c>
      <c r="F2605" s="1">
        <v>45320</v>
      </c>
      <c r="G2605" s="1">
        <v>45407</v>
      </c>
      <c r="H2605" s="2" t="s">
        <v>105</v>
      </c>
      <c r="I2605" s="2" t="s">
        <v>13</v>
      </c>
      <c r="J2605">
        <f>Sheet1[[#This Row],[policy_end_date]]-Sheet1[[#This Row],[policy_start_date]]</f>
        <v>87</v>
      </c>
      <c r="K2605" s="5">
        <f>(Sheet1[[#This Row],[policy_end_date]]-Sheet1[[#This Row],[policy_start_date]])/365</f>
        <v>0.23835616438356164</v>
      </c>
      <c r="L2605" s="2" t="str">
        <f>IF(Sheet1[[#This Row],[coverage_amount]]&lt;300000,"Low",IF(Sheet1[[#This Row],[coverage_amount]]&lt;700000,"Medium","High"))</f>
        <v>High</v>
      </c>
      <c r="M2605" s="2" t="str">
        <f>IF(Sheet1[[#This Row],[annual_premium]]&lt;15000,"Low",IF(Sheet1[[#This Row],[annual_premium]]&lt;35000,"Medium","High"))</f>
        <v>High</v>
      </c>
      <c r="N2605" s="2">
        <f>YEAR(Sheet1[[#This Row],[policy_start_date]])</f>
        <v>2024</v>
      </c>
      <c r="O2605" s="2" t="str">
        <f>TEXT(Sheet1[[#This Row],[policy_start_date]],"mmm")</f>
        <v>Jan</v>
      </c>
      <c r="P2605" s="2" t="str">
        <f>"Q"&amp;ROUNDUP(MONTH(Sheet1[[#This Row],[policy_start_date]])/3,0)</f>
        <v>Q1</v>
      </c>
      <c r="Q2605" s="2">
        <f ca="1">DATEDIF(Sheet1[[#This Row],[policy_start_date]],TODAY(),"D")</f>
        <v>912</v>
      </c>
      <c r="R2605" s="2">
        <f>YEAR(Sheet1[[#This Row],[policy_end_date]])</f>
        <v>2024</v>
      </c>
      <c r="S2605" s="2" t="str">
        <f>TEXT(Sheet1[[#This Row],[policy_end_date]],"mmm")</f>
        <v>Apr</v>
      </c>
      <c r="T2605" s="2" t="str">
        <f>IF(Sheet1[[#This Row],[status]]="Active","Active","Inactive")</f>
        <v>Active</v>
      </c>
      <c r="U2605" s="6">
        <f>Sheet1[[#This Row],[coverage_amount]]/Sheet1[[#This Row],[annual_premium]]</f>
        <v>17.777082110188367</v>
      </c>
    </row>
    <row r="2606" spans="1:21" x14ac:dyDescent="0.3">
      <c r="A2606" s="2" t="s">
        <v>4490</v>
      </c>
      <c r="B2606" s="2" t="s">
        <v>4491</v>
      </c>
      <c r="C2606" s="2" t="s">
        <v>35</v>
      </c>
      <c r="D2606" s="51">
        <v>666012.29</v>
      </c>
      <c r="E2606" s="51">
        <v>21041.71</v>
      </c>
      <c r="F2606" s="1">
        <v>44645</v>
      </c>
      <c r="G2606" s="1">
        <v>44843</v>
      </c>
      <c r="H2606" s="2" t="s">
        <v>170</v>
      </c>
      <c r="I2606" s="2" t="s">
        <v>29</v>
      </c>
      <c r="J2606">
        <f>Sheet1[[#This Row],[policy_end_date]]-Sheet1[[#This Row],[policy_start_date]]</f>
        <v>198</v>
      </c>
      <c r="K2606" s="5">
        <f>(Sheet1[[#This Row],[policy_end_date]]-Sheet1[[#This Row],[policy_start_date]])/365</f>
        <v>0.54246575342465753</v>
      </c>
      <c r="L2606" s="2" t="str">
        <f>IF(Sheet1[[#This Row],[coverage_amount]]&lt;300000,"Low",IF(Sheet1[[#This Row],[coverage_amount]]&lt;700000,"Medium","High"))</f>
        <v>Medium</v>
      </c>
      <c r="M2606" s="2" t="str">
        <f>IF(Sheet1[[#This Row],[annual_premium]]&lt;15000,"Low",IF(Sheet1[[#This Row],[annual_premium]]&lt;35000,"Medium","High"))</f>
        <v>Medium</v>
      </c>
      <c r="N2606" s="2">
        <f>YEAR(Sheet1[[#This Row],[policy_start_date]])</f>
        <v>2022</v>
      </c>
      <c r="O2606" s="2" t="str">
        <f>TEXT(Sheet1[[#This Row],[policy_start_date]],"mmm")</f>
        <v>Mar</v>
      </c>
      <c r="P2606" s="2" t="str">
        <f>"Q"&amp;ROUNDUP(MONTH(Sheet1[[#This Row],[policy_start_date]])/3,0)</f>
        <v>Q1</v>
      </c>
      <c r="Q2606" s="2">
        <f ca="1">DATEDIF(Sheet1[[#This Row],[policy_start_date]],TODAY(),"D")</f>
        <v>1587</v>
      </c>
      <c r="R2606" s="2">
        <f>YEAR(Sheet1[[#This Row],[policy_end_date]])</f>
        <v>2022</v>
      </c>
      <c r="S2606" s="2" t="str">
        <f>TEXT(Sheet1[[#This Row],[policy_end_date]],"mmm")</f>
        <v>Oct</v>
      </c>
      <c r="T2606" s="2" t="str">
        <f>IF(Sheet1[[#This Row],[status]]="Active","Active","Inactive")</f>
        <v>Inactive</v>
      </c>
      <c r="U2606" s="6">
        <f>Sheet1[[#This Row],[coverage_amount]]/Sheet1[[#This Row],[annual_premium]]</f>
        <v>31.652004043397618</v>
      </c>
    </row>
    <row r="2607" spans="1:21" x14ac:dyDescent="0.3">
      <c r="A2607" s="2" t="s">
        <v>4492</v>
      </c>
      <c r="B2607" s="2" t="s">
        <v>3151</v>
      </c>
      <c r="C2607" s="2" t="s">
        <v>35</v>
      </c>
      <c r="D2607" s="51">
        <v>236816.49</v>
      </c>
      <c r="E2607" s="51">
        <v>39905.56</v>
      </c>
      <c r="F2607" s="1">
        <v>45369</v>
      </c>
      <c r="G2607" s="1">
        <v>45844</v>
      </c>
      <c r="H2607" s="2" t="s">
        <v>266</v>
      </c>
      <c r="I2607" s="2" t="s">
        <v>13</v>
      </c>
      <c r="J2607">
        <f>Sheet1[[#This Row],[policy_end_date]]-Sheet1[[#This Row],[policy_start_date]]</f>
        <v>475</v>
      </c>
      <c r="K2607" s="5">
        <f>(Sheet1[[#This Row],[policy_end_date]]-Sheet1[[#This Row],[policy_start_date]])/365</f>
        <v>1.3013698630136987</v>
      </c>
      <c r="L2607" s="2" t="str">
        <f>IF(Sheet1[[#This Row],[coverage_amount]]&lt;300000,"Low",IF(Sheet1[[#This Row],[coverage_amount]]&lt;700000,"Medium","High"))</f>
        <v>Low</v>
      </c>
      <c r="M2607" s="2" t="str">
        <f>IF(Sheet1[[#This Row],[annual_premium]]&lt;15000,"Low",IF(Sheet1[[#This Row],[annual_premium]]&lt;35000,"Medium","High"))</f>
        <v>High</v>
      </c>
      <c r="N2607" s="2">
        <f>YEAR(Sheet1[[#This Row],[policy_start_date]])</f>
        <v>2024</v>
      </c>
      <c r="O2607" s="2" t="str">
        <f>TEXT(Sheet1[[#This Row],[policy_start_date]],"mmm")</f>
        <v>Mar</v>
      </c>
      <c r="P2607" s="2" t="str">
        <f>"Q"&amp;ROUNDUP(MONTH(Sheet1[[#This Row],[policy_start_date]])/3,0)</f>
        <v>Q1</v>
      </c>
      <c r="Q2607" s="2">
        <f ca="1">DATEDIF(Sheet1[[#This Row],[policy_start_date]],TODAY(),"D")</f>
        <v>863</v>
      </c>
      <c r="R2607" s="2">
        <f>YEAR(Sheet1[[#This Row],[policy_end_date]])</f>
        <v>2025</v>
      </c>
      <c r="S2607" s="2" t="str">
        <f>TEXT(Sheet1[[#This Row],[policy_end_date]],"mmm")</f>
        <v>Jul</v>
      </c>
      <c r="T2607" s="2" t="str">
        <f>IF(Sheet1[[#This Row],[status]]="Active","Active","Inactive")</f>
        <v>Active</v>
      </c>
      <c r="U2607" s="6">
        <f>Sheet1[[#This Row],[coverage_amount]]/Sheet1[[#This Row],[annual_premium]]</f>
        <v>5.9344234237033637</v>
      </c>
    </row>
    <row r="2608" spans="1:21" x14ac:dyDescent="0.3">
      <c r="A2608" s="2" t="s">
        <v>4493</v>
      </c>
      <c r="B2608" s="2" t="s">
        <v>4494</v>
      </c>
      <c r="C2608" s="2" t="s">
        <v>35</v>
      </c>
      <c r="D2608" s="51">
        <v>263706.78999999998</v>
      </c>
      <c r="E2608" s="51">
        <v>46542.52</v>
      </c>
      <c r="F2608" s="1">
        <v>45250</v>
      </c>
      <c r="G2608" s="1">
        <v>45459</v>
      </c>
      <c r="H2608" s="2" t="s">
        <v>275</v>
      </c>
      <c r="I2608" s="2" t="s">
        <v>18</v>
      </c>
      <c r="J2608">
        <f>Sheet1[[#This Row],[policy_end_date]]-Sheet1[[#This Row],[policy_start_date]]</f>
        <v>209</v>
      </c>
      <c r="K2608" s="5">
        <f>(Sheet1[[#This Row],[policy_end_date]]-Sheet1[[#This Row],[policy_start_date]])/365</f>
        <v>0.57260273972602738</v>
      </c>
      <c r="L2608" s="2" t="str">
        <f>IF(Sheet1[[#This Row],[coverage_amount]]&lt;300000,"Low",IF(Sheet1[[#This Row],[coverage_amount]]&lt;700000,"Medium","High"))</f>
        <v>Low</v>
      </c>
      <c r="M2608" s="2" t="str">
        <f>IF(Sheet1[[#This Row],[annual_premium]]&lt;15000,"Low",IF(Sheet1[[#This Row],[annual_premium]]&lt;35000,"Medium","High"))</f>
        <v>High</v>
      </c>
      <c r="N2608" s="2">
        <f>YEAR(Sheet1[[#This Row],[policy_start_date]])</f>
        <v>2023</v>
      </c>
      <c r="O2608" s="2" t="str">
        <f>TEXT(Sheet1[[#This Row],[policy_start_date]],"mmm")</f>
        <v>Nov</v>
      </c>
      <c r="P2608" s="2" t="str">
        <f>"Q"&amp;ROUNDUP(MONTH(Sheet1[[#This Row],[policy_start_date]])/3,0)</f>
        <v>Q4</v>
      </c>
      <c r="Q2608" s="2">
        <f ca="1">DATEDIF(Sheet1[[#This Row],[policy_start_date]],TODAY(),"D")</f>
        <v>982</v>
      </c>
      <c r="R2608" s="2">
        <f>YEAR(Sheet1[[#This Row],[policy_end_date]])</f>
        <v>2024</v>
      </c>
      <c r="S2608" s="2" t="str">
        <f>TEXT(Sheet1[[#This Row],[policy_end_date]],"mmm")</f>
        <v>Jun</v>
      </c>
      <c r="T2608" s="2" t="str">
        <f>IF(Sheet1[[#This Row],[status]]="Active","Active","Inactive")</f>
        <v>Inactive</v>
      </c>
      <c r="U2608" s="6">
        <f>Sheet1[[#This Row],[coverage_amount]]/Sheet1[[#This Row],[annual_premium]]</f>
        <v>5.6659327857623527</v>
      </c>
    </row>
    <row r="2609" spans="1:21" x14ac:dyDescent="0.3">
      <c r="A2609" s="2" t="s">
        <v>4495</v>
      </c>
      <c r="B2609" s="2" t="s">
        <v>4496</v>
      </c>
      <c r="C2609" s="2" t="s">
        <v>11</v>
      </c>
      <c r="D2609" s="51">
        <v>897145.81</v>
      </c>
      <c r="E2609" s="51">
        <v>8132.08</v>
      </c>
      <c r="F2609" s="1">
        <v>44403</v>
      </c>
      <c r="G2609" s="1">
        <v>44971</v>
      </c>
      <c r="H2609" s="2" t="s">
        <v>1027</v>
      </c>
      <c r="I2609" s="2" t="s">
        <v>29</v>
      </c>
      <c r="J2609">
        <f>Sheet1[[#This Row],[policy_end_date]]-Sheet1[[#This Row],[policy_start_date]]</f>
        <v>568</v>
      </c>
      <c r="K2609" s="5">
        <f>(Sheet1[[#This Row],[policy_end_date]]-Sheet1[[#This Row],[policy_start_date]])/365</f>
        <v>1.5561643835616439</v>
      </c>
      <c r="L2609" s="2" t="str">
        <f>IF(Sheet1[[#This Row],[coverage_amount]]&lt;300000,"Low",IF(Sheet1[[#This Row],[coverage_amount]]&lt;700000,"Medium","High"))</f>
        <v>High</v>
      </c>
      <c r="M2609" s="2" t="str">
        <f>IF(Sheet1[[#This Row],[annual_premium]]&lt;15000,"Low",IF(Sheet1[[#This Row],[annual_premium]]&lt;35000,"Medium","High"))</f>
        <v>Low</v>
      </c>
      <c r="N2609" s="2">
        <f>YEAR(Sheet1[[#This Row],[policy_start_date]])</f>
        <v>2021</v>
      </c>
      <c r="O2609" s="2" t="str">
        <f>TEXT(Sheet1[[#This Row],[policy_start_date]],"mmm")</f>
        <v>Jul</v>
      </c>
      <c r="P2609" s="2" t="str">
        <f>"Q"&amp;ROUNDUP(MONTH(Sheet1[[#This Row],[policy_start_date]])/3,0)</f>
        <v>Q3</v>
      </c>
      <c r="Q2609" s="2">
        <f ca="1">DATEDIF(Sheet1[[#This Row],[policy_start_date]],TODAY(),"D")</f>
        <v>1829</v>
      </c>
      <c r="R2609" s="2">
        <f>YEAR(Sheet1[[#This Row],[policy_end_date]])</f>
        <v>2023</v>
      </c>
      <c r="S2609" s="2" t="str">
        <f>TEXT(Sheet1[[#This Row],[policy_end_date]],"mmm")</f>
        <v>Feb</v>
      </c>
      <c r="T2609" s="2" t="str">
        <f>IF(Sheet1[[#This Row],[status]]="Active","Active","Inactive")</f>
        <v>Inactive</v>
      </c>
      <c r="U2609" s="6">
        <f>Sheet1[[#This Row],[coverage_amount]]/Sheet1[[#This Row],[annual_premium]]</f>
        <v>110.3218131154637</v>
      </c>
    </row>
    <row r="2610" spans="1:21" x14ac:dyDescent="0.3">
      <c r="A2610" s="2" t="s">
        <v>4497</v>
      </c>
      <c r="B2610" s="2" t="s">
        <v>4498</v>
      </c>
      <c r="C2610" s="2" t="s">
        <v>27</v>
      </c>
      <c r="D2610" s="51">
        <v>321655.40000000002</v>
      </c>
      <c r="E2610" s="51">
        <v>16643.810000000001</v>
      </c>
      <c r="F2610" s="1">
        <v>45073</v>
      </c>
      <c r="G2610" s="1">
        <v>45207</v>
      </c>
      <c r="H2610" s="2" t="s">
        <v>1579</v>
      </c>
      <c r="I2610" s="2" t="s">
        <v>29</v>
      </c>
      <c r="J2610">
        <f>Sheet1[[#This Row],[policy_end_date]]-Sheet1[[#This Row],[policy_start_date]]</f>
        <v>134</v>
      </c>
      <c r="K2610" s="5">
        <f>(Sheet1[[#This Row],[policy_end_date]]-Sheet1[[#This Row],[policy_start_date]])/365</f>
        <v>0.36712328767123287</v>
      </c>
      <c r="L2610" s="2" t="str">
        <f>IF(Sheet1[[#This Row],[coverage_amount]]&lt;300000,"Low",IF(Sheet1[[#This Row],[coverage_amount]]&lt;700000,"Medium","High"))</f>
        <v>Medium</v>
      </c>
      <c r="M2610" s="2" t="str">
        <f>IF(Sheet1[[#This Row],[annual_premium]]&lt;15000,"Low",IF(Sheet1[[#This Row],[annual_premium]]&lt;35000,"Medium","High"))</f>
        <v>Medium</v>
      </c>
      <c r="N2610" s="2">
        <f>YEAR(Sheet1[[#This Row],[policy_start_date]])</f>
        <v>2023</v>
      </c>
      <c r="O2610" s="2" t="str">
        <f>TEXT(Sheet1[[#This Row],[policy_start_date]],"mmm")</f>
        <v>May</v>
      </c>
      <c r="P2610" s="2" t="str">
        <f>"Q"&amp;ROUNDUP(MONTH(Sheet1[[#This Row],[policy_start_date]])/3,0)</f>
        <v>Q2</v>
      </c>
      <c r="Q2610" s="2">
        <f ca="1">DATEDIF(Sheet1[[#This Row],[policy_start_date]],TODAY(),"D")</f>
        <v>1159</v>
      </c>
      <c r="R2610" s="2">
        <f>YEAR(Sheet1[[#This Row],[policy_end_date]])</f>
        <v>2023</v>
      </c>
      <c r="S2610" s="2" t="str">
        <f>TEXT(Sheet1[[#This Row],[policy_end_date]],"mmm")</f>
        <v>Oct</v>
      </c>
      <c r="T2610" s="2" t="str">
        <f>IF(Sheet1[[#This Row],[status]]="Active","Active","Inactive")</f>
        <v>Inactive</v>
      </c>
      <c r="U2610" s="6">
        <f>Sheet1[[#This Row],[coverage_amount]]/Sheet1[[#This Row],[annual_premium]]</f>
        <v>19.325827439750874</v>
      </c>
    </row>
    <row r="2611" spans="1:21" x14ac:dyDescent="0.3">
      <c r="A2611" s="2" t="s">
        <v>4499</v>
      </c>
      <c r="B2611" s="2" t="s">
        <v>4310</v>
      </c>
      <c r="C2611" s="2" t="s">
        <v>11</v>
      </c>
      <c r="D2611" s="51">
        <v>264406.71999999997</v>
      </c>
      <c r="E2611" s="51">
        <v>22080.57</v>
      </c>
      <c r="F2611" s="1">
        <v>45006</v>
      </c>
      <c r="G2611" s="1">
        <v>45494</v>
      </c>
      <c r="H2611" s="2" t="s">
        <v>400</v>
      </c>
      <c r="I2611" s="2" t="s">
        <v>18</v>
      </c>
      <c r="J2611">
        <f>Sheet1[[#This Row],[policy_end_date]]-Sheet1[[#This Row],[policy_start_date]]</f>
        <v>488</v>
      </c>
      <c r="K2611" s="5">
        <f>(Sheet1[[#This Row],[policy_end_date]]-Sheet1[[#This Row],[policy_start_date]])/365</f>
        <v>1.3369863013698631</v>
      </c>
      <c r="L2611" s="2" t="str">
        <f>IF(Sheet1[[#This Row],[coverage_amount]]&lt;300000,"Low",IF(Sheet1[[#This Row],[coverage_amount]]&lt;700000,"Medium","High"))</f>
        <v>Low</v>
      </c>
      <c r="M2611" s="2" t="str">
        <f>IF(Sheet1[[#This Row],[annual_premium]]&lt;15000,"Low",IF(Sheet1[[#This Row],[annual_premium]]&lt;35000,"Medium","High"))</f>
        <v>Medium</v>
      </c>
      <c r="N2611" s="2">
        <f>YEAR(Sheet1[[#This Row],[policy_start_date]])</f>
        <v>2023</v>
      </c>
      <c r="O2611" s="2" t="str">
        <f>TEXT(Sheet1[[#This Row],[policy_start_date]],"mmm")</f>
        <v>Mar</v>
      </c>
      <c r="P2611" s="2" t="str">
        <f>"Q"&amp;ROUNDUP(MONTH(Sheet1[[#This Row],[policy_start_date]])/3,0)</f>
        <v>Q1</v>
      </c>
      <c r="Q2611" s="2">
        <f ca="1">DATEDIF(Sheet1[[#This Row],[policy_start_date]],TODAY(),"D")</f>
        <v>1226</v>
      </c>
      <c r="R2611" s="2">
        <f>YEAR(Sheet1[[#This Row],[policy_end_date]])</f>
        <v>2024</v>
      </c>
      <c r="S2611" s="2" t="str">
        <f>TEXT(Sheet1[[#This Row],[policy_end_date]],"mmm")</f>
        <v>Jul</v>
      </c>
      <c r="T2611" s="2" t="str">
        <f>IF(Sheet1[[#This Row],[status]]="Active","Active","Inactive")</f>
        <v>Inactive</v>
      </c>
      <c r="U2611" s="6">
        <f>Sheet1[[#This Row],[coverage_amount]]/Sheet1[[#This Row],[annual_premium]]</f>
        <v>11.97463290123398</v>
      </c>
    </row>
    <row r="2612" spans="1:21" x14ac:dyDescent="0.3">
      <c r="A2612" s="2" t="s">
        <v>4500</v>
      </c>
      <c r="B2612" s="2" t="s">
        <v>409</v>
      </c>
      <c r="C2612" s="2" t="s">
        <v>11</v>
      </c>
      <c r="D2612" s="51">
        <v>593617.32999999996</v>
      </c>
      <c r="E2612" s="51">
        <v>48261.88</v>
      </c>
      <c r="F2612" s="1">
        <v>44042</v>
      </c>
      <c r="G2612" s="1">
        <v>45566</v>
      </c>
      <c r="H2612" s="2" t="s">
        <v>973</v>
      </c>
      <c r="I2612" s="2" t="s">
        <v>13</v>
      </c>
      <c r="J2612">
        <f>Sheet1[[#This Row],[policy_end_date]]-Sheet1[[#This Row],[policy_start_date]]</f>
        <v>1524</v>
      </c>
      <c r="K2612" s="5">
        <f>(Sheet1[[#This Row],[policy_end_date]]-Sheet1[[#This Row],[policy_start_date]])/365</f>
        <v>4.1753424657534248</v>
      </c>
      <c r="L2612" s="2" t="str">
        <f>IF(Sheet1[[#This Row],[coverage_amount]]&lt;300000,"Low",IF(Sheet1[[#This Row],[coverage_amount]]&lt;700000,"Medium","High"))</f>
        <v>Medium</v>
      </c>
      <c r="M2612" s="2" t="str">
        <f>IF(Sheet1[[#This Row],[annual_premium]]&lt;15000,"Low",IF(Sheet1[[#This Row],[annual_premium]]&lt;35000,"Medium","High"))</f>
        <v>High</v>
      </c>
      <c r="N2612" s="2">
        <f>YEAR(Sheet1[[#This Row],[policy_start_date]])</f>
        <v>2020</v>
      </c>
      <c r="O2612" s="2" t="str">
        <f>TEXT(Sheet1[[#This Row],[policy_start_date]],"mmm")</f>
        <v>Jul</v>
      </c>
      <c r="P2612" s="2" t="str">
        <f>"Q"&amp;ROUNDUP(MONTH(Sheet1[[#This Row],[policy_start_date]])/3,0)</f>
        <v>Q3</v>
      </c>
      <c r="Q2612" s="2">
        <f ca="1">DATEDIF(Sheet1[[#This Row],[policy_start_date]],TODAY(),"D")</f>
        <v>2190</v>
      </c>
      <c r="R2612" s="2">
        <f>YEAR(Sheet1[[#This Row],[policy_end_date]])</f>
        <v>2024</v>
      </c>
      <c r="S2612" s="2" t="str">
        <f>TEXT(Sheet1[[#This Row],[policy_end_date]],"mmm")</f>
        <v>Oct</v>
      </c>
      <c r="T2612" s="2" t="str">
        <f>IF(Sheet1[[#This Row],[status]]="Active","Active","Inactive")</f>
        <v>Active</v>
      </c>
      <c r="U2612" s="6">
        <f>Sheet1[[#This Row],[coverage_amount]]/Sheet1[[#This Row],[annual_premium]]</f>
        <v>12.299921387231496</v>
      </c>
    </row>
    <row r="2613" spans="1:21" x14ac:dyDescent="0.3">
      <c r="A2613" s="2" t="s">
        <v>4501</v>
      </c>
      <c r="B2613" s="2" t="s">
        <v>4103</v>
      </c>
      <c r="C2613" s="2" t="s">
        <v>39</v>
      </c>
      <c r="D2613" s="51">
        <v>223318.86</v>
      </c>
      <c r="E2613" s="51">
        <v>26389.74</v>
      </c>
      <c r="F2613" s="1">
        <v>45010</v>
      </c>
      <c r="G2613" s="1">
        <v>45205</v>
      </c>
      <c r="H2613" s="2" t="s">
        <v>839</v>
      </c>
      <c r="I2613" s="2" t="s">
        <v>18</v>
      </c>
      <c r="J2613">
        <f>Sheet1[[#This Row],[policy_end_date]]-Sheet1[[#This Row],[policy_start_date]]</f>
        <v>195</v>
      </c>
      <c r="K2613" s="5">
        <f>(Sheet1[[#This Row],[policy_end_date]]-Sheet1[[#This Row],[policy_start_date]])/365</f>
        <v>0.53424657534246578</v>
      </c>
      <c r="L2613" s="2" t="str">
        <f>IF(Sheet1[[#This Row],[coverage_amount]]&lt;300000,"Low",IF(Sheet1[[#This Row],[coverage_amount]]&lt;700000,"Medium","High"))</f>
        <v>Low</v>
      </c>
      <c r="M2613" s="2" t="str">
        <f>IF(Sheet1[[#This Row],[annual_premium]]&lt;15000,"Low",IF(Sheet1[[#This Row],[annual_premium]]&lt;35000,"Medium","High"))</f>
        <v>Medium</v>
      </c>
      <c r="N2613" s="2">
        <f>YEAR(Sheet1[[#This Row],[policy_start_date]])</f>
        <v>2023</v>
      </c>
      <c r="O2613" s="2" t="str">
        <f>TEXT(Sheet1[[#This Row],[policy_start_date]],"mmm")</f>
        <v>Mar</v>
      </c>
      <c r="P2613" s="2" t="str">
        <f>"Q"&amp;ROUNDUP(MONTH(Sheet1[[#This Row],[policy_start_date]])/3,0)</f>
        <v>Q1</v>
      </c>
      <c r="Q2613" s="2">
        <f ca="1">DATEDIF(Sheet1[[#This Row],[policy_start_date]],TODAY(),"D")</f>
        <v>1222</v>
      </c>
      <c r="R2613" s="2">
        <f>YEAR(Sheet1[[#This Row],[policy_end_date]])</f>
        <v>2023</v>
      </c>
      <c r="S2613" s="2" t="str">
        <f>TEXT(Sheet1[[#This Row],[policy_end_date]],"mmm")</f>
        <v>Oct</v>
      </c>
      <c r="T2613" s="2" t="str">
        <f>IF(Sheet1[[#This Row],[status]]="Active","Active","Inactive")</f>
        <v>Inactive</v>
      </c>
      <c r="U2613" s="6">
        <f>Sheet1[[#This Row],[coverage_amount]]/Sheet1[[#This Row],[annual_premium]]</f>
        <v>8.4623364989575478</v>
      </c>
    </row>
    <row r="2614" spans="1:21" x14ac:dyDescent="0.3">
      <c r="A2614" s="2" t="s">
        <v>4502</v>
      </c>
      <c r="B2614" s="2" t="s">
        <v>2583</v>
      </c>
      <c r="C2614" s="2" t="s">
        <v>16</v>
      </c>
      <c r="D2614" s="51">
        <v>511832.17</v>
      </c>
      <c r="E2614" s="51">
        <v>21771.14</v>
      </c>
      <c r="F2614" s="1">
        <v>44599</v>
      </c>
      <c r="G2614" s="1">
        <v>45754</v>
      </c>
      <c r="H2614" s="2" t="s">
        <v>353</v>
      </c>
      <c r="I2614" s="2" t="s">
        <v>18</v>
      </c>
      <c r="J2614">
        <f>Sheet1[[#This Row],[policy_end_date]]-Sheet1[[#This Row],[policy_start_date]]</f>
        <v>1155</v>
      </c>
      <c r="K2614" s="5">
        <f>(Sheet1[[#This Row],[policy_end_date]]-Sheet1[[#This Row],[policy_start_date]])/365</f>
        <v>3.1643835616438358</v>
      </c>
      <c r="L2614" s="2" t="str">
        <f>IF(Sheet1[[#This Row],[coverage_amount]]&lt;300000,"Low",IF(Sheet1[[#This Row],[coverage_amount]]&lt;700000,"Medium","High"))</f>
        <v>Medium</v>
      </c>
      <c r="M2614" s="2" t="str">
        <f>IF(Sheet1[[#This Row],[annual_premium]]&lt;15000,"Low",IF(Sheet1[[#This Row],[annual_premium]]&lt;35000,"Medium","High"))</f>
        <v>Medium</v>
      </c>
      <c r="N2614" s="2">
        <f>YEAR(Sheet1[[#This Row],[policy_start_date]])</f>
        <v>2022</v>
      </c>
      <c r="O2614" s="2" t="str">
        <f>TEXT(Sheet1[[#This Row],[policy_start_date]],"mmm")</f>
        <v>Feb</v>
      </c>
      <c r="P2614" s="2" t="str">
        <f>"Q"&amp;ROUNDUP(MONTH(Sheet1[[#This Row],[policy_start_date]])/3,0)</f>
        <v>Q1</v>
      </c>
      <c r="Q2614" s="2">
        <f ca="1">DATEDIF(Sheet1[[#This Row],[policy_start_date]],TODAY(),"D")</f>
        <v>1633</v>
      </c>
      <c r="R2614" s="2">
        <f>YEAR(Sheet1[[#This Row],[policy_end_date]])</f>
        <v>2025</v>
      </c>
      <c r="S2614" s="2" t="str">
        <f>TEXT(Sheet1[[#This Row],[policy_end_date]],"mmm")</f>
        <v>Apr</v>
      </c>
      <c r="T2614" s="2" t="str">
        <f>IF(Sheet1[[#This Row],[status]]="Active","Active","Inactive")</f>
        <v>Inactive</v>
      </c>
      <c r="U2614" s="6">
        <f>Sheet1[[#This Row],[coverage_amount]]/Sheet1[[#This Row],[annual_premium]]</f>
        <v>23.509663251442046</v>
      </c>
    </row>
    <row r="2615" spans="1:21" x14ac:dyDescent="0.3">
      <c r="A2615" s="2" t="s">
        <v>4503</v>
      </c>
      <c r="B2615" s="2" t="s">
        <v>4504</v>
      </c>
      <c r="C2615" s="2" t="s">
        <v>11</v>
      </c>
      <c r="D2615" s="51">
        <v>728996.55</v>
      </c>
      <c r="E2615" s="51">
        <v>20771.919999999998</v>
      </c>
      <c r="F2615" s="1">
        <v>45378</v>
      </c>
      <c r="G2615" s="1">
        <v>45767</v>
      </c>
      <c r="H2615" s="2" t="s">
        <v>76</v>
      </c>
      <c r="I2615" s="2" t="s">
        <v>29</v>
      </c>
      <c r="J2615">
        <f>Sheet1[[#This Row],[policy_end_date]]-Sheet1[[#This Row],[policy_start_date]]</f>
        <v>389</v>
      </c>
      <c r="K2615" s="5">
        <f>(Sheet1[[#This Row],[policy_end_date]]-Sheet1[[#This Row],[policy_start_date]])/365</f>
        <v>1.0657534246575342</v>
      </c>
      <c r="L2615" s="2" t="str">
        <f>IF(Sheet1[[#This Row],[coverage_amount]]&lt;300000,"Low",IF(Sheet1[[#This Row],[coverage_amount]]&lt;700000,"Medium","High"))</f>
        <v>High</v>
      </c>
      <c r="M2615" s="2" t="str">
        <f>IF(Sheet1[[#This Row],[annual_premium]]&lt;15000,"Low",IF(Sheet1[[#This Row],[annual_premium]]&lt;35000,"Medium","High"))</f>
        <v>Medium</v>
      </c>
      <c r="N2615" s="2">
        <f>YEAR(Sheet1[[#This Row],[policy_start_date]])</f>
        <v>2024</v>
      </c>
      <c r="O2615" s="2" t="str">
        <f>TEXT(Sheet1[[#This Row],[policy_start_date]],"mmm")</f>
        <v>Mar</v>
      </c>
      <c r="P2615" s="2" t="str">
        <f>"Q"&amp;ROUNDUP(MONTH(Sheet1[[#This Row],[policy_start_date]])/3,0)</f>
        <v>Q1</v>
      </c>
      <c r="Q2615" s="2">
        <f ca="1">DATEDIF(Sheet1[[#This Row],[policy_start_date]],TODAY(),"D")</f>
        <v>854</v>
      </c>
      <c r="R2615" s="2">
        <f>YEAR(Sheet1[[#This Row],[policy_end_date]])</f>
        <v>2025</v>
      </c>
      <c r="S2615" s="2" t="str">
        <f>TEXT(Sheet1[[#This Row],[policy_end_date]],"mmm")</f>
        <v>Apr</v>
      </c>
      <c r="T2615" s="2" t="str">
        <f>IF(Sheet1[[#This Row],[status]]="Active","Active","Inactive")</f>
        <v>Inactive</v>
      </c>
      <c r="U2615" s="6">
        <f>Sheet1[[#This Row],[coverage_amount]]/Sheet1[[#This Row],[annual_premium]]</f>
        <v>35.09528969878567</v>
      </c>
    </row>
    <row r="2616" spans="1:21" x14ac:dyDescent="0.3">
      <c r="A2616" s="2" t="s">
        <v>4505</v>
      </c>
      <c r="B2616" s="2" t="s">
        <v>2635</v>
      </c>
      <c r="C2616" s="2" t="s">
        <v>35</v>
      </c>
      <c r="D2616" s="51">
        <v>227765.08</v>
      </c>
      <c r="E2616" s="51">
        <v>28331.06</v>
      </c>
      <c r="F2616" s="1">
        <v>45389</v>
      </c>
      <c r="G2616" s="1">
        <v>45784</v>
      </c>
      <c r="H2616" s="2" t="s">
        <v>1991</v>
      </c>
      <c r="I2616" s="2" t="s">
        <v>13</v>
      </c>
      <c r="J2616">
        <f>Sheet1[[#This Row],[policy_end_date]]-Sheet1[[#This Row],[policy_start_date]]</f>
        <v>395</v>
      </c>
      <c r="K2616" s="5">
        <f>(Sheet1[[#This Row],[policy_end_date]]-Sheet1[[#This Row],[policy_start_date]])/365</f>
        <v>1.0821917808219179</v>
      </c>
      <c r="L2616" s="2" t="str">
        <f>IF(Sheet1[[#This Row],[coverage_amount]]&lt;300000,"Low",IF(Sheet1[[#This Row],[coverage_amount]]&lt;700000,"Medium","High"))</f>
        <v>Low</v>
      </c>
      <c r="M2616" s="2" t="str">
        <f>IF(Sheet1[[#This Row],[annual_premium]]&lt;15000,"Low",IF(Sheet1[[#This Row],[annual_premium]]&lt;35000,"Medium","High"))</f>
        <v>Medium</v>
      </c>
      <c r="N2616" s="2">
        <f>YEAR(Sheet1[[#This Row],[policy_start_date]])</f>
        <v>2024</v>
      </c>
      <c r="O2616" s="2" t="str">
        <f>TEXT(Sheet1[[#This Row],[policy_start_date]],"mmm")</f>
        <v>Apr</v>
      </c>
      <c r="P2616" s="2" t="str">
        <f>"Q"&amp;ROUNDUP(MONTH(Sheet1[[#This Row],[policy_start_date]])/3,0)</f>
        <v>Q2</v>
      </c>
      <c r="Q2616" s="2">
        <f ca="1">DATEDIF(Sheet1[[#This Row],[policy_start_date]],TODAY(),"D")</f>
        <v>843</v>
      </c>
      <c r="R2616" s="2">
        <f>YEAR(Sheet1[[#This Row],[policy_end_date]])</f>
        <v>2025</v>
      </c>
      <c r="S2616" s="2" t="str">
        <f>TEXT(Sheet1[[#This Row],[policy_end_date]],"mmm")</f>
        <v>May</v>
      </c>
      <c r="T2616" s="2" t="str">
        <f>IF(Sheet1[[#This Row],[status]]="Active","Active","Inactive")</f>
        <v>Active</v>
      </c>
      <c r="U2616" s="6">
        <f>Sheet1[[#This Row],[coverage_amount]]/Sheet1[[#This Row],[annual_premium]]</f>
        <v>8.0394125740441762</v>
      </c>
    </row>
    <row r="2617" spans="1:21" x14ac:dyDescent="0.3">
      <c r="A2617" s="2" t="s">
        <v>4506</v>
      </c>
      <c r="B2617" s="2" t="s">
        <v>4507</v>
      </c>
      <c r="C2617" s="2" t="s">
        <v>35</v>
      </c>
      <c r="D2617" s="51">
        <v>748872.59</v>
      </c>
      <c r="E2617" s="51">
        <v>31452.75</v>
      </c>
      <c r="F2617" s="1">
        <v>44415</v>
      </c>
      <c r="G2617" s="1">
        <v>45407</v>
      </c>
      <c r="H2617" s="2" t="s">
        <v>108</v>
      </c>
      <c r="I2617" s="2" t="s">
        <v>18</v>
      </c>
      <c r="J2617">
        <f>Sheet1[[#This Row],[policy_end_date]]-Sheet1[[#This Row],[policy_start_date]]</f>
        <v>992</v>
      </c>
      <c r="K2617" s="5">
        <f>(Sheet1[[#This Row],[policy_end_date]]-Sheet1[[#This Row],[policy_start_date]])/365</f>
        <v>2.7178082191780821</v>
      </c>
      <c r="L2617" s="2" t="str">
        <f>IF(Sheet1[[#This Row],[coverage_amount]]&lt;300000,"Low",IF(Sheet1[[#This Row],[coverage_amount]]&lt;700000,"Medium","High"))</f>
        <v>High</v>
      </c>
      <c r="M2617" s="2" t="str">
        <f>IF(Sheet1[[#This Row],[annual_premium]]&lt;15000,"Low",IF(Sheet1[[#This Row],[annual_premium]]&lt;35000,"Medium","High"))</f>
        <v>Medium</v>
      </c>
      <c r="N2617" s="2">
        <f>YEAR(Sheet1[[#This Row],[policy_start_date]])</f>
        <v>2021</v>
      </c>
      <c r="O2617" s="2" t="str">
        <f>TEXT(Sheet1[[#This Row],[policy_start_date]],"mmm")</f>
        <v>Aug</v>
      </c>
      <c r="P2617" s="2" t="str">
        <f>"Q"&amp;ROUNDUP(MONTH(Sheet1[[#This Row],[policy_start_date]])/3,0)</f>
        <v>Q3</v>
      </c>
      <c r="Q2617" s="2">
        <f ca="1">DATEDIF(Sheet1[[#This Row],[policy_start_date]],TODAY(),"D")</f>
        <v>1817</v>
      </c>
      <c r="R2617" s="2">
        <f>YEAR(Sheet1[[#This Row],[policy_end_date]])</f>
        <v>2024</v>
      </c>
      <c r="S2617" s="2" t="str">
        <f>TEXT(Sheet1[[#This Row],[policy_end_date]],"mmm")</f>
        <v>Apr</v>
      </c>
      <c r="T2617" s="2" t="str">
        <f>IF(Sheet1[[#This Row],[status]]="Active","Active","Inactive")</f>
        <v>Inactive</v>
      </c>
      <c r="U2617" s="6">
        <f>Sheet1[[#This Row],[coverage_amount]]/Sheet1[[#This Row],[annual_premium]]</f>
        <v>23.809447186652996</v>
      </c>
    </row>
    <row r="2618" spans="1:21" x14ac:dyDescent="0.3">
      <c r="A2618" s="2" t="s">
        <v>4508</v>
      </c>
      <c r="B2618" s="2" t="s">
        <v>3908</v>
      </c>
      <c r="C2618" s="2" t="s">
        <v>11</v>
      </c>
      <c r="D2618" s="51">
        <v>709083.87</v>
      </c>
      <c r="E2618" s="51">
        <v>35839.360000000001</v>
      </c>
      <c r="F2618" s="1">
        <v>45090</v>
      </c>
      <c r="G2618" s="1">
        <v>45129</v>
      </c>
      <c r="H2618" s="2" t="s">
        <v>474</v>
      </c>
      <c r="I2618" s="2" t="s">
        <v>13</v>
      </c>
      <c r="J2618">
        <f>Sheet1[[#This Row],[policy_end_date]]-Sheet1[[#This Row],[policy_start_date]]</f>
        <v>39</v>
      </c>
      <c r="K2618" s="5">
        <f>(Sheet1[[#This Row],[policy_end_date]]-Sheet1[[#This Row],[policy_start_date]])/365</f>
        <v>0.10684931506849316</v>
      </c>
      <c r="L2618" s="2" t="str">
        <f>IF(Sheet1[[#This Row],[coverage_amount]]&lt;300000,"Low",IF(Sheet1[[#This Row],[coverage_amount]]&lt;700000,"Medium","High"))</f>
        <v>High</v>
      </c>
      <c r="M2618" s="2" t="str">
        <f>IF(Sheet1[[#This Row],[annual_premium]]&lt;15000,"Low",IF(Sheet1[[#This Row],[annual_premium]]&lt;35000,"Medium","High"))</f>
        <v>High</v>
      </c>
      <c r="N2618" s="2">
        <f>YEAR(Sheet1[[#This Row],[policy_start_date]])</f>
        <v>2023</v>
      </c>
      <c r="O2618" s="2" t="str">
        <f>TEXT(Sheet1[[#This Row],[policy_start_date]],"mmm")</f>
        <v>Jun</v>
      </c>
      <c r="P2618" s="2" t="str">
        <f>"Q"&amp;ROUNDUP(MONTH(Sheet1[[#This Row],[policy_start_date]])/3,0)</f>
        <v>Q2</v>
      </c>
      <c r="Q2618" s="2">
        <f ca="1">DATEDIF(Sheet1[[#This Row],[policy_start_date]],TODAY(),"D")</f>
        <v>1142</v>
      </c>
      <c r="R2618" s="2">
        <f>YEAR(Sheet1[[#This Row],[policy_end_date]])</f>
        <v>2023</v>
      </c>
      <c r="S2618" s="2" t="str">
        <f>TEXT(Sheet1[[#This Row],[policy_end_date]],"mmm")</f>
        <v>Jul</v>
      </c>
      <c r="T2618" s="2" t="str">
        <f>IF(Sheet1[[#This Row],[status]]="Active","Active","Inactive")</f>
        <v>Active</v>
      </c>
      <c r="U2618" s="6">
        <f>Sheet1[[#This Row],[coverage_amount]]/Sheet1[[#This Row],[annual_premium]]</f>
        <v>19.785059498830336</v>
      </c>
    </row>
    <row r="2619" spans="1:21" x14ac:dyDescent="0.3">
      <c r="A2619" s="2" t="s">
        <v>4509</v>
      </c>
      <c r="B2619" s="2" t="s">
        <v>2196</v>
      </c>
      <c r="C2619" s="2" t="s">
        <v>39</v>
      </c>
      <c r="D2619" s="51">
        <v>500664.18</v>
      </c>
      <c r="E2619" s="51">
        <v>4829.88</v>
      </c>
      <c r="F2619" s="1">
        <v>44111</v>
      </c>
      <c r="G2619" s="1">
        <v>45498</v>
      </c>
      <c r="H2619" s="2" t="s">
        <v>1314</v>
      </c>
      <c r="I2619" s="2" t="s">
        <v>18</v>
      </c>
      <c r="J2619">
        <f>Sheet1[[#This Row],[policy_end_date]]-Sheet1[[#This Row],[policy_start_date]]</f>
        <v>1387</v>
      </c>
      <c r="K2619" s="5">
        <f>(Sheet1[[#This Row],[policy_end_date]]-Sheet1[[#This Row],[policy_start_date]])/365</f>
        <v>3.8</v>
      </c>
      <c r="L2619" s="2" t="str">
        <f>IF(Sheet1[[#This Row],[coverage_amount]]&lt;300000,"Low",IF(Sheet1[[#This Row],[coverage_amount]]&lt;700000,"Medium","High"))</f>
        <v>Medium</v>
      </c>
      <c r="M2619" s="2" t="str">
        <f>IF(Sheet1[[#This Row],[annual_premium]]&lt;15000,"Low",IF(Sheet1[[#This Row],[annual_premium]]&lt;35000,"Medium","High"))</f>
        <v>Low</v>
      </c>
      <c r="N2619" s="2">
        <f>YEAR(Sheet1[[#This Row],[policy_start_date]])</f>
        <v>2020</v>
      </c>
      <c r="O2619" s="2" t="str">
        <f>TEXT(Sheet1[[#This Row],[policy_start_date]],"mmm")</f>
        <v>Oct</v>
      </c>
      <c r="P2619" s="2" t="str">
        <f>"Q"&amp;ROUNDUP(MONTH(Sheet1[[#This Row],[policy_start_date]])/3,0)</f>
        <v>Q4</v>
      </c>
      <c r="Q2619" s="2">
        <f ca="1">DATEDIF(Sheet1[[#This Row],[policy_start_date]],TODAY(),"D")</f>
        <v>2121</v>
      </c>
      <c r="R2619" s="2">
        <f>YEAR(Sheet1[[#This Row],[policy_end_date]])</f>
        <v>2024</v>
      </c>
      <c r="S2619" s="2" t="str">
        <f>TEXT(Sheet1[[#This Row],[policy_end_date]],"mmm")</f>
        <v>Jul</v>
      </c>
      <c r="T2619" s="2" t="str">
        <f>IF(Sheet1[[#This Row],[status]]="Active","Active","Inactive")</f>
        <v>Inactive</v>
      </c>
      <c r="U2619" s="6">
        <f>Sheet1[[#This Row],[coverage_amount]]/Sheet1[[#This Row],[annual_premium]]</f>
        <v>103.65975552187632</v>
      </c>
    </row>
    <row r="2620" spans="1:21" x14ac:dyDescent="0.3">
      <c r="A2620" s="2" t="s">
        <v>4510</v>
      </c>
      <c r="B2620" s="2" t="s">
        <v>4511</v>
      </c>
      <c r="C2620" s="2" t="s">
        <v>27</v>
      </c>
      <c r="D2620" s="51">
        <v>719824.12</v>
      </c>
      <c r="E2620" s="51">
        <v>41624</v>
      </c>
      <c r="F2620" s="1">
        <v>45390</v>
      </c>
      <c r="G2620" s="1">
        <v>45639</v>
      </c>
      <c r="H2620" s="2" t="s">
        <v>419</v>
      </c>
      <c r="I2620" s="2" t="s">
        <v>18</v>
      </c>
      <c r="J2620">
        <f>Sheet1[[#This Row],[policy_end_date]]-Sheet1[[#This Row],[policy_start_date]]</f>
        <v>249</v>
      </c>
      <c r="K2620" s="5">
        <f>(Sheet1[[#This Row],[policy_end_date]]-Sheet1[[#This Row],[policy_start_date]])/365</f>
        <v>0.68219178082191778</v>
      </c>
      <c r="L2620" s="2" t="str">
        <f>IF(Sheet1[[#This Row],[coverage_amount]]&lt;300000,"Low",IF(Sheet1[[#This Row],[coverage_amount]]&lt;700000,"Medium","High"))</f>
        <v>High</v>
      </c>
      <c r="M2620" s="2" t="str">
        <f>IF(Sheet1[[#This Row],[annual_premium]]&lt;15000,"Low",IF(Sheet1[[#This Row],[annual_premium]]&lt;35000,"Medium","High"))</f>
        <v>High</v>
      </c>
      <c r="N2620" s="2">
        <f>YEAR(Sheet1[[#This Row],[policy_start_date]])</f>
        <v>2024</v>
      </c>
      <c r="O2620" s="2" t="str">
        <f>TEXT(Sheet1[[#This Row],[policy_start_date]],"mmm")</f>
        <v>Apr</v>
      </c>
      <c r="P2620" s="2" t="str">
        <f>"Q"&amp;ROUNDUP(MONTH(Sheet1[[#This Row],[policy_start_date]])/3,0)</f>
        <v>Q2</v>
      </c>
      <c r="Q2620" s="2">
        <f ca="1">DATEDIF(Sheet1[[#This Row],[policy_start_date]],TODAY(),"D")</f>
        <v>842</v>
      </c>
      <c r="R2620" s="2">
        <f>YEAR(Sheet1[[#This Row],[policy_end_date]])</f>
        <v>2024</v>
      </c>
      <c r="S2620" s="2" t="str">
        <f>TEXT(Sheet1[[#This Row],[policy_end_date]],"mmm")</f>
        <v>Dec</v>
      </c>
      <c r="T2620" s="2" t="str">
        <f>IF(Sheet1[[#This Row],[status]]="Active","Active","Inactive")</f>
        <v>Inactive</v>
      </c>
      <c r="U2620" s="6">
        <f>Sheet1[[#This Row],[coverage_amount]]/Sheet1[[#This Row],[annual_premium]]</f>
        <v>17.293487411108977</v>
      </c>
    </row>
    <row r="2621" spans="1:21" x14ac:dyDescent="0.3">
      <c r="A2621" s="2" t="s">
        <v>4512</v>
      </c>
      <c r="B2621" s="2" t="s">
        <v>4513</v>
      </c>
      <c r="C2621" s="2" t="s">
        <v>11</v>
      </c>
      <c r="D2621" s="51">
        <v>689167.19</v>
      </c>
      <c r="E2621" s="51">
        <v>11639.64</v>
      </c>
      <c r="F2621" s="1">
        <v>45476</v>
      </c>
      <c r="G2621" s="1">
        <v>45495</v>
      </c>
      <c r="H2621" s="2" t="s">
        <v>554</v>
      </c>
      <c r="I2621" s="2" t="s">
        <v>13</v>
      </c>
      <c r="J2621">
        <f>Sheet1[[#This Row],[policy_end_date]]-Sheet1[[#This Row],[policy_start_date]]</f>
        <v>19</v>
      </c>
      <c r="K2621" s="5">
        <f>(Sheet1[[#This Row],[policy_end_date]]-Sheet1[[#This Row],[policy_start_date]])/365</f>
        <v>5.2054794520547946E-2</v>
      </c>
      <c r="L2621" s="2" t="str">
        <f>IF(Sheet1[[#This Row],[coverage_amount]]&lt;300000,"Low",IF(Sheet1[[#This Row],[coverage_amount]]&lt;700000,"Medium","High"))</f>
        <v>Medium</v>
      </c>
      <c r="M2621" s="2" t="str">
        <f>IF(Sheet1[[#This Row],[annual_premium]]&lt;15000,"Low",IF(Sheet1[[#This Row],[annual_premium]]&lt;35000,"Medium","High"))</f>
        <v>Low</v>
      </c>
      <c r="N2621" s="2">
        <f>YEAR(Sheet1[[#This Row],[policy_start_date]])</f>
        <v>2024</v>
      </c>
      <c r="O2621" s="2" t="str">
        <f>TEXT(Sheet1[[#This Row],[policy_start_date]],"mmm")</f>
        <v>Jul</v>
      </c>
      <c r="P2621" s="2" t="str">
        <f>"Q"&amp;ROUNDUP(MONTH(Sheet1[[#This Row],[policy_start_date]])/3,0)</f>
        <v>Q3</v>
      </c>
      <c r="Q2621" s="2">
        <f ca="1">DATEDIF(Sheet1[[#This Row],[policy_start_date]],TODAY(),"D")</f>
        <v>756</v>
      </c>
      <c r="R2621" s="2">
        <f>YEAR(Sheet1[[#This Row],[policy_end_date]])</f>
        <v>2024</v>
      </c>
      <c r="S2621" s="2" t="str">
        <f>TEXT(Sheet1[[#This Row],[policy_end_date]],"mmm")</f>
        <v>Jul</v>
      </c>
      <c r="T2621" s="2" t="str">
        <f>IF(Sheet1[[#This Row],[status]]="Active","Active","Inactive")</f>
        <v>Active</v>
      </c>
      <c r="U2621" s="6">
        <f>Sheet1[[#This Row],[coverage_amount]]/Sheet1[[#This Row],[annual_premium]]</f>
        <v>59.208634459484998</v>
      </c>
    </row>
    <row r="2622" spans="1:21" x14ac:dyDescent="0.3">
      <c r="A2622" s="2" t="s">
        <v>4514</v>
      </c>
      <c r="B2622" s="2" t="s">
        <v>4515</v>
      </c>
      <c r="C2622" s="2" t="s">
        <v>11</v>
      </c>
      <c r="D2622" s="51">
        <v>604878.26</v>
      </c>
      <c r="E2622" s="51">
        <v>49451.51</v>
      </c>
      <c r="F2622" s="1">
        <v>44881</v>
      </c>
      <c r="G2622" s="1">
        <v>45641</v>
      </c>
      <c r="H2622" s="2" t="s">
        <v>1380</v>
      </c>
      <c r="I2622" s="2" t="s">
        <v>13</v>
      </c>
      <c r="J2622">
        <f>Sheet1[[#This Row],[policy_end_date]]-Sheet1[[#This Row],[policy_start_date]]</f>
        <v>760</v>
      </c>
      <c r="K2622" s="5">
        <f>(Sheet1[[#This Row],[policy_end_date]]-Sheet1[[#This Row],[policy_start_date]])/365</f>
        <v>2.0821917808219177</v>
      </c>
      <c r="L2622" s="2" t="str">
        <f>IF(Sheet1[[#This Row],[coverage_amount]]&lt;300000,"Low",IF(Sheet1[[#This Row],[coverage_amount]]&lt;700000,"Medium","High"))</f>
        <v>Medium</v>
      </c>
      <c r="M2622" s="2" t="str">
        <f>IF(Sheet1[[#This Row],[annual_premium]]&lt;15000,"Low",IF(Sheet1[[#This Row],[annual_premium]]&lt;35000,"Medium","High"))</f>
        <v>High</v>
      </c>
      <c r="N2622" s="2">
        <f>YEAR(Sheet1[[#This Row],[policy_start_date]])</f>
        <v>2022</v>
      </c>
      <c r="O2622" s="2" t="str">
        <f>TEXT(Sheet1[[#This Row],[policy_start_date]],"mmm")</f>
        <v>Nov</v>
      </c>
      <c r="P2622" s="2" t="str">
        <f>"Q"&amp;ROUNDUP(MONTH(Sheet1[[#This Row],[policy_start_date]])/3,0)</f>
        <v>Q4</v>
      </c>
      <c r="Q2622" s="2">
        <f ca="1">DATEDIF(Sheet1[[#This Row],[policy_start_date]],TODAY(),"D")</f>
        <v>1351</v>
      </c>
      <c r="R2622" s="2">
        <f>YEAR(Sheet1[[#This Row],[policy_end_date]])</f>
        <v>2024</v>
      </c>
      <c r="S2622" s="2" t="str">
        <f>TEXT(Sheet1[[#This Row],[policy_end_date]],"mmm")</f>
        <v>Dec</v>
      </c>
      <c r="T2622" s="2" t="str">
        <f>IF(Sheet1[[#This Row],[status]]="Active","Active","Inactive")</f>
        <v>Active</v>
      </c>
      <c r="U2622" s="6">
        <f>Sheet1[[#This Row],[coverage_amount]]/Sheet1[[#This Row],[annual_premium]]</f>
        <v>12.231744996259973</v>
      </c>
    </row>
    <row r="2623" spans="1:21" x14ac:dyDescent="0.3">
      <c r="A2623" s="2" t="s">
        <v>4516</v>
      </c>
      <c r="B2623" s="2" t="s">
        <v>2830</v>
      </c>
      <c r="C2623" s="2" t="s">
        <v>11</v>
      </c>
      <c r="D2623" s="51">
        <v>385023.91</v>
      </c>
      <c r="E2623" s="51">
        <v>15937.55</v>
      </c>
      <c r="F2623" s="1">
        <v>44195</v>
      </c>
      <c r="G2623" s="1">
        <v>44511</v>
      </c>
      <c r="H2623" s="2" t="s">
        <v>438</v>
      </c>
      <c r="I2623" s="2" t="s">
        <v>18</v>
      </c>
      <c r="J2623">
        <f>Sheet1[[#This Row],[policy_end_date]]-Sheet1[[#This Row],[policy_start_date]]</f>
        <v>316</v>
      </c>
      <c r="K2623" s="5">
        <f>(Sheet1[[#This Row],[policy_end_date]]-Sheet1[[#This Row],[policy_start_date]])/365</f>
        <v>0.86575342465753424</v>
      </c>
      <c r="L2623" s="2" t="str">
        <f>IF(Sheet1[[#This Row],[coverage_amount]]&lt;300000,"Low",IF(Sheet1[[#This Row],[coverage_amount]]&lt;700000,"Medium","High"))</f>
        <v>Medium</v>
      </c>
      <c r="M2623" s="2" t="str">
        <f>IF(Sheet1[[#This Row],[annual_premium]]&lt;15000,"Low",IF(Sheet1[[#This Row],[annual_premium]]&lt;35000,"Medium","High"))</f>
        <v>Medium</v>
      </c>
      <c r="N2623" s="2">
        <f>YEAR(Sheet1[[#This Row],[policy_start_date]])</f>
        <v>2020</v>
      </c>
      <c r="O2623" s="2" t="str">
        <f>TEXT(Sheet1[[#This Row],[policy_start_date]],"mmm")</f>
        <v>Dec</v>
      </c>
      <c r="P2623" s="2" t="str">
        <f>"Q"&amp;ROUNDUP(MONTH(Sheet1[[#This Row],[policy_start_date]])/3,0)</f>
        <v>Q4</v>
      </c>
      <c r="Q2623" s="2">
        <f ca="1">DATEDIF(Sheet1[[#This Row],[policy_start_date]],TODAY(),"D")</f>
        <v>2037</v>
      </c>
      <c r="R2623" s="2">
        <f>YEAR(Sheet1[[#This Row],[policy_end_date]])</f>
        <v>2021</v>
      </c>
      <c r="S2623" s="2" t="str">
        <f>TEXT(Sheet1[[#This Row],[policy_end_date]],"mmm")</f>
        <v>Nov</v>
      </c>
      <c r="T2623" s="2" t="str">
        <f>IF(Sheet1[[#This Row],[status]]="Active","Active","Inactive")</f>
        <v>Inactive</v>
      </c>
      <c r="U2623" s="6">
        <f>Sheet1[[#This Row],[coverage_amount]]/Sheet1[[#This Row],[annual_premium]]</f>
        <v>24.158287189687247</v>
      </c>
    </row>
    <row r="2624" spans="1:21" x14ac:dyDescent="0.3">
      <c r="A2624" s="2" t="s">
        <v>4517</v>
      </c>
      <c r="B2624" s="2" t="s">
        <v>2064</v>
      </c>
      <c r="C2624" s="2" t="s">
        <v>39</v>
      </c>
      <c r="D2624" s="51">
        <v>395601.02</v>
      </c>
      <c r="E2624" s="51">
        <v>29618.17</v>
      </c>
      <c r="F2624" s="1">
        <v>44231</v>
      </c>
      <c r="G2624" s="1">
        <v>44655</v>
      </c>
      <c r="H2624" s="2" t="s">
        <v>1345</v>
      </c>
      <c r="I2624" s="2" t="s">
        <v>13</v>
      </c>
      <c r="J2624">
        <f>Sheet1[[#This Row],[policy_end_date]]-Sheet1[[#This Row],[policy_start_date]]</f>
        <v>424</v>
      </c>
      <c r="K2624" s="5">
        <f>(Sheet1[[#This Row],[policy_end_date]]-Sheet1[[#This Row],[policy_start_date]])/365</f>
        <v>1.1616438356164382</v>
      </c>
      <c r="L2624" s="2" t="str">
        <f>IF(Sheet1[[#This Row],[coverage_amount]]&lt;300000,"Low",IF(Sheet1[[#This Row],[coverage_amount]]&lt;700000,"Medium","High"))</f>
        <v>Medium</v>
      </c>
      <c r="M2624" s="2" t="str">
        <f>IF(Sheet1[[#This Row],[annual_premium]]&lt;15000,"Low",IF(Sheet1[[#This Row],[annual_premium]]&lt;35000,"Medium","High"))</f>
        <v>Medium</v>
      </c>
      <c r="N2624" s="2">
        <f>YEAR(Sheet1[[#This Row],[policy_start_date]])</f>
        <v>2021</v>
      </c>
      <c r="O2624" s="2" t="str">
        <f>TEXT(Sheet1[[#This Row],[policy_start_date]],"mmm")</f>
        <v>Feb</v>
      </c>
      <c r="P2624" s="2" t="str">
        <f>"Q"&amp;ROUNDUP(MONTH(Sheet1[[#This Row],[policy_start_date]])/3,0)</f>
        <v>Q1</v>
      </c>
      <c r="Q2624" s="2">
        <f ca="1">DATEDIF(Sheet1[[#This Row],[policy_start_date]],TODAY(),"D")</f>
        <v>2001</v>
      </c>
      <c r="R2624" s="2">
        <f>YEAR(Sheet1[[#This Row],[policy_end_date]])</f>
        <v>2022</v>
      </c>
      <c r="S2624" s="2" t="str">
        <f>TEXT(Sheet1[[#This Row],[policy_end_date]],"mmm")</f>
        <v>Apr</v>
      </c>
      <c r="T2624" s="2" t="str">
        <f>IF(Sheet1[[#This Row],[status]]="Active","Active","Inactive")</f>
        <v>Active</v>
      </c>
      <c r="U2624" s="6">
        <f>Sheet1[[#This Row],[coverage_amount]]/Sheet1[[#This Row],[annual_premium]]</f>
        <v>13.356700295798156</v>
      </c>
    </row>
    <row r="2625" spans="1:21" x14ac:dyDescent="0.3">
      <c r="A2625" s="2" t="s">
        <v>4518</v>
      </c>
      <c r="B2625" s="2" t="s">
        <v>4519</v>
      </c>
      <c r="C2625" s="2" t="s">
        <v>11</v>
      </c>
      <c r="D2625" s="51">
        <v>512283.77</v>
      </c>
      <c r="E2625" s="51">
        <v>3537.63</v>
      </c>
      <c r="F2625" s="1">
        <v>45151</v>
      </c>
      <c r="G2625" s="1">
        <v>45211</v>
      </c>
      <c r="H2625" s="2" t="s">
        <v>1128</v>
      </c>
      <c r="I2625" s="2" t="s">
        <v>13</v>
      </c>
      <c r="J2625">
        <f>Sheet1[[#This Row],[policy_end_date]]-Sheet1[[#This Row],[policy_start_date]]</f>
        <v>60</v>
      </c>
      <c r="K2625" s="5">
        <f>(Sheet1[[#This Row],[policy_end_date]]-Sheet1[[#This Row],[policy_start_date]])/365</f>
        <v>0.16438356164383561</v>
      </c>
      <c r="L2625" s="2" t="str">
        <f>IF(Sheet1[[#This Row],[coverage_amount]]&lt;300000,"Low",IF(Sheet1[[#This Row],[coverage_amount]]&lt;700000,"Medium","High"))</f>
        <v>Medium</v>
      </c>
      <c r="M2625" s="2" t="str">
        <f>IF(Sheet1[[#This Row],[annual_premium]]&lt;15000,"Low",IF(Sheet1[[#This Row],[annual_premium]]&lt;35000,"Medium","High"))</f>
        <v>Low</v>
      </c>
      <c r="N2625" s="2">
        <f>YEAR(Sheet1[[#This Row],[policy_start_date]])</f>
        <v>2023</v>
      </c>
      <c r="O2625" s="2" t="str">
        <f>TEXT(Sheet1[[#This Row],[policy_start_date]],"mmm")</f>
        <v>Aug</v>
      </c>
      <c r="P2625" s="2" t="str">
        <f>"Q"&amp;ROUNDUP(MONTH(Sheet1[[#This Row],[policy_start_date]])/3,0)</f>
        <v>Q3</v>
      </c>
      <c r="Q2625" s="2">
        <f ca="1">DATEDIF(Sheet1[[#This Row],[policy_start_date]],TODAY(),"D")</f>
        <v>1081</v>
      </c>
      <c r="R2625" s="2">
        <f>YEAR(Sheet1[[#This Row],[policy_end_date]])</f>
        <v>2023</v>
      </c>
      <c r="S2625" s="2" t="str">
        <f>TEXT(Sheet1[[#This Row],[policy_end_date]],"mmm")</f>
        <v>Oct</v>
      </c>
      <c r="T2625" s="2" t="str">
        <f>IF(Sheet1[[#This Row],[status]]="Active","Active","Inactive")</f>
        <v>Active</v>
      </c>
      <c r="U2625" s="6">
        <f>Sheet1[[#This Row],[coverage_amount]]/Sheet1[[#This Row],[annual_premium]]</f>
        <v>144.80987836489402</v>
      </c>
    </row>
    <row r="2626" spans="1:21" x14ac:dyDescent="0.3">
      <c r="A2626" s="2" t="s">
        <v>4520</v>
      </c>
      <c r="B2626" s="2" t="s">
        <v>4441</v>
      </c>
      <c r="C2626" s="2" t="s">
        <v>16</v>
      </c>
      <c r="D2626" s="51">
        <v>110064.65</v>
      </c>
      <c r="E2626" s="51">
        <v>32846.129999999997</v>
      </c>
      <c r="F2626" s="1">
        <v>44749</v>
      </c>
      <c r="G2626" s="1">
        <v>45194</v>
      </c>
      <c r="H2626" s="2" t="s">
        <v>1204</v>
      </c>
      <c r="I2626" s="2" t="s">
        <v>29</v>
      </c>
      <c r="J2626">
        <f>Sheet1[[#This Row],[policy_end_date]]-Sheet1[[#This Row],[policy_start_date]]</f>
        <v>445</v>
      </c>
      <c r="K2626" s="5">
        <f>(Sheet1[[#This Row],[policy_end_date]]-Sheet1[[#This Row],[policy_start_date]])/365</f>
        <v>1.2191780821917808</v>
      </c>
      <c r="L2626" s="2" t="str">
        <f>IF(Sheet1[[#This Row],[coverage_amount]]&lt;300000,"Low",IF(Sheet1[[#This Row],[coverage_amount]]&lt;700000,"Medium","High"))</f>
        <v>Low</v>
      </c>
      <c r="M2626" s="2" t="str">
        <f>IF(Sheet1[[#This Row],[annual_premium]]&lt;15000,"Low",IF(Sheet1[[#This Row],[annual_premium]]&lt;35000,"Medium","High"))</f>
        <v>Medium</v>
      </c>
      <c r="N2626" s="2">
        <f>YEAR(Sheet1[[#This Row],[policy_start_date]])</f>
        <v>2022</v>
      </c>
      <c r="O2626" s="2" t="str">
        <f>TEXT(Sheet1[[#This Row],[policy_start_date]],"mmm")</f>
        <v>Jul</v>
      </c>
      <c r="P2626" s="2" t="str">
        <f>"Q"&amp;ROUNDUP(MONTH(Sheet1[[#This Row],[policy_start_date]])/3,0)</f>
        <v>Q3</v>
      </c>
      <c r="Q2626" s="2">
        <f ca="1">DATEDIF(Sheet1[[#This Row],[policy_start_date]],TODAY(),"D")</f>
        <v>1483</v>
      </c>
      <c r="R2626" s="2">
        <f>YEAR(Sheet1[[#This Row],[policy_end_date]])</f>
        <v>2023</v>
      </c>
      <c r="S2626" s="2" t="str">
        <f>TEXT(Sheet1[[#This Row],[policy_end_date]],"mmm")</f>
        <v>Sep</v>
      </c>
      <c r="T2626" s="2" t="str">
        <f>IF(Sheet1[[#This Row],[status]]="Active","Active","Inactive")</f>
        <v>Inactive</v>
      </c>
      <c r="U2626" s="6">
        <f>Sheet1[[#This Row],[coverage_amount]]/Sheet1[[#This Row],[annual_premium]]</f>
        <v>3.3509168355602319</v>
      </c>
    </row>
    <row r="2627" spans="1:21" x14ac:dyDescent="0.3">
      <c r="A2627" s="2" t="s">
        <v>4521</v>
      </c>
      <c r="B2627" s="2" t="s">
        <v>2498</v>
      </c>
      <c r="C2627" s="2" t="s">
        <v>39</v>
      </c>
      <c r="D2627" s="51">
        <v>213433.01</v>
      </c>
      <c r="E2627" s="51">
        <v>46322.9</v>
      </c>
      <c r="F2627" s="1">
        <v>44596</v>
      </c>
      <c r="G2627" s="1">
        <v>44648</v>
      </c>
      <c r="H2627" s="2" t="s">
        <v>1226</v>
      </c>
      <c r="I2627" s="2" t="s">
        <v>18</v>
      </c>
      <c r="J2627">
        <f>Sheet1[[#This Row],[policy_end_date]]-Sheet1[[#This Row],[policy_start_date]]</f>
        <v>52</v>
      </c>
      <c r="K2627" s="5">
        <f>(Sheet1[[#This Row],[policy_end_date]]-Sheet1[[#This Row],[policy_start_date]])/365</f>
        <v>0.14246575342465753</v>
      </c>
      <c r="L2627" s="2" t="str">
        <f>IF(Sheet1[[#This Row],[coverage_amount]]&lt;300000,"Low",IF(Sheet1[[#This Row],[coverage_amount]]&lt;700000,"Medium","High"))</f>
        <v>Low</v>
      </c>
      <c r="M2627" s="2" t="str">
        <f>IF(Sheet1[[#This Row],[annual_premium]]&lt;15000,"Low",IF(Sheet1[[#This Row],[annual_premium]]&lt;35000,"Medium","High"))</f>
        <v>High</v>
      </c>
      <c r="N2627" s="2">
        <f>YEAR(Sheet1[[#This Row],[policy_start_date]])</f>
        <v>2022</v>
      </c>
      <c r="O2627" s="2" t="str">
        <f>TEXT(Sheet1[[#This Row],[policy_start_date]],"mmm")</f>
        <v>Feb</v>
      </c>
      <c r="P2627" s="2" t="str">
        <f>"Q"&amp;ROUNDUP(MONTH(Sheet1[[#This Row],[policy_start_date]])/3,0)</f>
        <v>Q1</v>
      </c>
      <c r="Q2627" s="2">
        <f ca="1">DATEDIF(Sheet1[[#This Row],[policy_start_date]],TODAY(),"D")</f>
        <v>1636</v>
      </c>
      <c r="R2627" s="2">
        <f>YEAR(Sheet1[[#This Row],[policy_end_date]])</f>
        <v>2022</v>
      </c>
      <c r="S2627" s="2" t="str">
        <f>TEXT(Sheet1[[#This Row],[policy_end_date]],"mmm")</f>
        <v>Mar</v>
      </c>
      <c r="T2627" s="2" t="str">
        <f>IF(Sheet1[[#This Row],[status]]="Active","Active","Inactive")</f>
        <v>Inactive</v>
      </c>
      <c r="U2627" s="6">
        <f>Sheet1[[#This Row],[coverage_amount]]/Sheet1[[#This Row],[annual_premium]]</f>
        <v>4.6075053591204354</v>
      </c>
    </row>
    <row r="2628" spans="1:21" x14ac:dyDescent="0.3">
      <c r="A2628" s="2" t="s">
        <v>4522</v>
      </c>
      <c r="B2628" s="2" t="s">
        <v>4523</v>
      </c>
      <c r="C2628" s="2" t="s">
        <v>39</v>
      </c>
      <c r="D2628" s="51">
        <v>548365.57999999996</v>
      </c>
      <c r="E2628" s="51">
        <v>17321.29</v>
      </c>
      <c r="F2628" s="1">
        <v>44924</v>
      </c>
      <c r="G2628" s="1">
        <v>45333</v>
      </c>
      <c r="H2628" s="2" t="s">
        <v>740</v>
      </c>
      <c r="I2628" s="2" t="s">
        <v>13</v>
      </c>
      <c r="J2628">
        <f>Sheet1[[#This Row],[policy_end_date]]-Sheet1[[#This Row],[policy_start_date]]</f>
        <v>409</v>
      </c>
      <c r="K2628" s="5">
        <f>(Sheet1[[#This Row],[policy_end_date]]-Sheet1[[#This Row],[policy_start_date]])/365</f>
        <v>1.1205479452054794</v>
      </c>
      <c r="L2628" s="2" t="str">
        <f>IF(Sheet1[[#This Row],[coverage_amount]]&lt;300000,"Low",IF(Sheet1[[#This Row],[coverage_amount]]&lt;700000,"Medium","High"))</f>
        <v>Medium</v>
      </c>
      <c r="M2628" s="2" t="str">
        <f>IF(Sheet1[[#This Row],[annual_premium]]&lt;15000,"Low",IF(Sheet1[[#This Row],[annual_premium]]&lt;35000,"Medium","High"))</f>
        <v>Medium</v>
      </c>
      <c r="N2628" s="2">
        <f>YEAR(Sheet1[[#This Row],[policy_start_date]])</f>
        <v>2022</v>
      </c>
      <c r="O2628" s="2" t="str">
        <f>TEXT(Sheet1[[#This Row],[policy_start_date]],"mmm")</f>
        <v>Dec</v>
      </c>
      <c r="P2628" s="2" t="str">
        <f>"Q"&amp;ROUNDUP(MONTH(Sheet1[[#This Row],[policy_start_date]])/3,0)</f>
        <v>Q4</v>
      </c>
      <c r="Q2628" s="2">
        <f ca="1">DATEDIF(Sheet1[[#This Row],[policy_start_date]],TODAY(),"D")</f>
        <v>1308</v>
      </c>
      <c r="R2628" s="2">
        <f>YEAR(Sheet1[[#This Row],[policy_end_date]])</f>
        <v>2024</v>
      </c>
      <c r="S2628" s="2" t="str">
        <f>TEXT(Sheet1[[#This Row],[policy_end_date]],"mmm")</f>
        <v>Feb</v>
      </c>
      <c r="T2628" s="2" t="str">
        <f>IF(Sheet1[[#This Row],[status]]="Active","Active","Inactive")</f>
        <v>Active</v>
      </c>
      <c r="U2628" s="6">
        <f>Sheet1[[#This Row],[coverage_amount]]/Sheet1[[#This Row],[annual_premium]]</f>
        <v>31.658472319324943</v>
      </c>
    </row>
    <row r="2629" spans="1:21" x14ac:dyDescent="0.3">
      <c r="A2629" s="2" t="s">
        <v>4524</v>
      </c>
      <c r="B2629" s="2" t="s">
        <v>1470</v>
      </c>
      <c r="C2629" s="2" t="s">
        <v>27</v>
      </c>
      <c r="D2629" s="51">
        <v>110000.23</v>
      </c>
      <c r="E2629" s="51">
        <v>16769.150000000001</v>
      </c>
      <c r="F2629" s="1">
        <v>45007</v>
      </c>
      <c r="G2629" s="1">
        <v>45080</v>
      </c>
      <c r="H2629" s="2" t="s">
        <v>219</v>
      </c>
      <c r="I2629" s="2" t="s">
        <v>13</v>
      </c>
      <c r="J2629">
        <f>Sheet1[[#This Row],[policy_end_date]]-Sheet1[[#This Row],[policy_start_date]]</f>
        <v>73</v>
      </c>
      <c r="K2629" s="5">
        <f>(Sheet1[[#This Row],[policy_end_date]]-Sheet1[[#This Row],[policy_start_date]])/365</f>
        <v>0.2</v>
      </c>
      <c r="L2629" s="2" t="str">
        <f>IF(Sheet1[[#This Row],[coverage_amount]]&lt;300000,"Low",IF(Sheet1[[#This Row],[coverage_amount]]&lt;700000,"Medium","High"))</f>
        <v>Low</v>
      </c>
      <c r="M2629" s="2" t="str">
        <f>IF(Sheet1[[#This Row],[annual_premium]]&lt;15000,"Low",IF(Sheet1[[#This Row],[annual_premium]]&lt;35000,"Medium","High"))</f>
        <v>Medium</v>
      </c>
      <c r="N2629" s="2">
        <f>YEAR(Sheet1[[#This Row],[policy_start_date]])</f>
        <v>2023</v>
      </c>
      <c r="O2629" s="2" t="str">
        <f>TEXT(Sheet1[[#This Row],[policy_start_date]],"mmm")</f>
        <v>Mar</v>
      </c>
      <c r="P2629" s="2" t="str">
        <f>"Q"&amp;ROUNDUP(MONTH(Sheet1[[#This Row],[policy_start_date]])/3,0)</f>
        <v>Q1</v>
      </c>
      <c r="Q2629" s="2">
        <f ca="1">DATEDIF(Sheet1[[#This Row],[policy_start_date]],TODAY(),"D")</f>
        <v>1225</v>
      </c>
      <c r="R2629" s="2">
        <f>YEAR(Sheet1[[#This Row],[policy_end_date]])</f>
        <v>2023</v>
      </c>
      <c r="S2629" s="2" t="str">
        <f>TEXT(Sheet1[[#This Row],[policy_end_date]],"mmm")</f>
        <v>Jun</v>
      </c>
      <c r="T2629" s="2" t="str">
        <f>IF(Sheet1[[#This Row],[status]]="Active","Active","Inactive")</f>
        <v>Active</v>
      </c>
      <c r="U2629" s="6">
        <f>Sheet1[[#This Row],[coverage_amount]]/Sheet1[[#This Row],[annual_premium]]</f>
        <v>6.5596783379002508</v>
      </c>
    </row>
    <row r="2630" spans="1:21" x14ac:dyDescent="0.3">
      <c r="A2630" s="2" t="s">
        <v>4525</v>
      </c>
      <c r="B2630" s="2" t="s">
        <v>2486</v>
      </c>
      <c r="C2630" s="2" t="s">
        <v>11</v>
      </c>
      <c r="D2630" s="51">
        <v>318690.57</v>
      </c>
      <c r="E2630" s="51">
        <v>7219.18</v>
      </c>
      <c r="F2630" s="1">
        <v>45106</v>
      </c>
      <c r="G2630" s="1">
        <v>45793</v>
      </c>
      <c r="H2630" s="2" t="s">
        <v>1238</v>
      </c>
      <c r="I2630" s="2" t="s">
        <v>13</v>
      </c>
      <c r="J2630">
        <f>Sheet1[[#This Row],[policy_end_date]]-Sheet1[[#This Row],[policy_start_date]]</f>
        <v>687</v>
      </c>
      <c r="K2630" s="5">
        <f>(Sheet1[[#This Row],[policy_end_date]]-Sheet1[[#This Row],[policy_start_date]])/365</f>
        <v>1.8821917808219177</v>
      </c>
      <c r="L2630" s="2" t="str">
        <f>IF(Sheet1[[#This Row],[coverage_amount]]&lt;300000,"Low",IF(Sheet1[[#This Row],[coverage_amount]]&lt;700000,"Medium","High"))</f>
        <v>Medium</v>
      </c>
      <c r="M2630" s="2" t="str">
        <f>IF(Sheet1[[#This Row],[annual_premium]]&lt;15000,"Low",IF(Sheet1[[#This Row],[annual_premium]]&lt;35000,"Medium","High"))</f>
        <v>Low</v>
      </c>
      <c r="N2630" s="2">
        <f>YEAR(Sheet1[[#This Row],[policy_start_date]])</f>
        <v>2023</v>
      </c>
      <c r="O2630" s="2" t="str">
        <f>TEXT(Sheet1[[#This Row],[policy_start_date]],"mmm")</f>
        <v>Jun</v>
      </c>
      <c r="P2630" s="2" t="str">
        <f>"Q"&amp;ROUNDUP(MONTH(Sheet1[[#This Row],[policy_start_date]])/3,0)</f>
        <v>Q2</v>
      </c>
      <c r="Q2630" s="2">
        <f ca="1">DATEDIF(Sheet1[[#This Row],[policy_start_date]],TODAY(),"D")</f>
        <v>1126</v>
      </c>
      <c r="R2630" s="2">
        <f>YEAR(Sheet1[[#This Row],[policy_end_date]])</f>
        <v>2025</v>
      </c>
      <c r="S2630" s="2" t="str">
        <f>TEXT(Sheet1[[#This Row],[policy_end_date]],"mmm")</f>
        <v>May</v>
      </c>
      <c r="T2630" s="2" t="str">
        <f>IF(Sheet1[[#This Row],[status]]="Active","Active","Inactive")</f>
        <v>Active</v>
      </c>
      <c r="U2630" s="6">
        <f>Sheet1[[#This Row],[coverage_amount]]/Sheet1[[#This Row],[annual_premium]]</f>
        <v>44.144981840042774</v>
      </c>
    </row>
    <row r="2631" spans="1:21" x14ac:dyDescent="0.3">
      <c r="A2631" s="2" t="s">
        <v>4526</v>
      </c>
      <c r="B2631" s="2" t="s">
        <v>2170</v>
      </c>
      <c r="C2631" s="2" t="s">
        <v>39</v>
      </c>
      <c r="D2631" s="51">
        <v>320360.57</v>
      </c>
      <c r="E2631" s="51">
        <v>20151.14</v>
      </c>
      <c r="F2631" s="1">
        <v>44431</v>
      </c>
      <c r="G2631" s="1">
        <v>44705</v>
      </c>
      <c r="H2631" s="2" t="s">
        <v>490</v>
      </c>
      <c r="I2631" s="2" t="s">
        <v>18</v>
      </c>
      <c r="J2631">
        <f>Sheet1[[#This Row],[policy_end_date]]-Sheet1[[#This Row],[policy_start_date]]</f>
        <v>274</v>
      </c>
      <c r="K2631" s="5">
        <f>(Sheet1[[#This Row],[policy_end_date]]-Sheet1[[#This Row],[policy_start_date]])/365</f>
        <v>0.75068493150684934</v>
      </c>
      <c r="L2631" s="2" t="str">
        <f>IF(Sheet1[[#This Row],[coverage_amount]]&lt;300000,"Low",IF(Sheet1[[#This Row],[coverage_amount]]&lt;700000,"Medium","High"))</f>
        <v>Medium</v>
      </c>
      <c r="M2631" s="2" t="str">
        <f>IF(Sheet1[[#This Row],[annual_premium]]&lt;15000,"Low",IF(Sheet1[[#This Row],[annual_premium]]&lt;35000,"Medium","High"))</f>
        <v>Medium</v>
      </c>
      <c r="N2631" s="2">
        <f>YEAR(Sheet1[[#This Row],[policy_start_date]])</f>
        <v>2021</v>
      </c>
      <c r="O2631" s="2" t="str">
        <f>TEXT(Sheet1[[#This Row],[policy_start_date]],"mmm")</f>
        <v>Aug</v>
      </c>
      <c r="P2631" s="2" t="str">
        <f>"Q"&amp;ROUNDUP(MONTH(Sheet1[[#This Row],[policy_start_date]])/3,0)</f>
        <v>Q3</v>
      </c>
      <c r="Q2631" s="2">
        <f ca="1">DATEDIF(Sheet1[[#This Row],[policy_start_date]],TODAY(),"D")</f>
        <v>1801</v>
      </c>
      <c r="R2631" s="2">
        <f>YEAR(Sheet1[[#This Row],[policy_end_date]])</f>
        <v>2022</v>
      </c>
      <c r="S2631" s="2" t="str">
        <f>TEXT(Sheet1[[#This Row],[policy_end_date]],"mmm")</f>
        <v>May</v>
      </c>
      <c r="T2631" s="2" t="str">
        <f>IF(Sheet1[[#This Row],[status]]="Active","Active","Inactive")</f>
        <v>Inactive</v>
      </c>
      <c r="U2631" s="6">
        <f>Sheet1[[#This Row],[coverage_amount]]/Sheet1[[#This Row],[annual_premium]]</f>
        <v>15.89788815918107</v>
      </c>
    </row>
    <row r="2632" spans="1:21" x14ac:dyDescent="0.3">
      <c r="A2632" s="2" t="s">
        <v>4527</v>
      </c>
      <c r="B2632" s="2" t="s">
        <v>4528</v>
      </c>
      <c r="C2632" s="2" t="s">
        <v>27</v>
      </c>
      <c r="D2632" s="51">
        <v>330799.42</v>
      </c>
      <c r="E2632" s="51">
        <v>47941.63</v>
      </c>
      <c r="F2632" s="1">
        <v>45021</v>
      </c>
      <c r="G2632" s="1">
        <v>45387</v>
      </c>
      <c r="H2632" s="2" t="s">
        <v>774</v>
      </c>
      <c r="I2632" s="2" t="s">
        <v>18</v>
      </c>
      <c r="J2632">
        <f>Sheet1[[#This Row],[policy_end_date]]-Sheet1[[#This Row],[policy_start_date]]</f>
        <v>366</v>
      </c>
      <c r="K2632" s="5">
        <f>(Sheet1[[#This Row],[policy_end_date]]-Sheet1[[#This Row],[policy_start_date]])/365</f>
        <v>1.0027397260273974</v>
      </c>
      <c r="L2632" s="2" t="str">
        <f>IF(Sheet1[[#This Row],[coverage_amount]]&lt;300000,"Low",IF(Sheet1[[#This Row],[coverage_amount]]&lt;700000,"Medium","High"))</f>
        <v>Medium</v>
      </c>
      <c r="M2632" s="2" t="str">
        <f>IF(Sheet1[[#This Row],[annual_premium]]&lt;15000,"Low",IF(Sheet1[[#This Row],[annual_premium]]&lt;35000,"Medium","High"))</f>
        <v>High</v>
      </c>
      <c r="N2632" s="2">
        <f>YEAR(Sheet1[[#This Row],[policy_start_date]])</f>
        <v>2023</v>
      </c>
      <c r="O2632" s="2" t="str">
        <f>TEXT(Sheet1[[#This Row],[policy_start_date]],"mmm")</f>
        <v>Apr</v>
      </c>
      <c r="P2632" s="2" t="str">
        <f>"Q"&amp;ROUNDUP(MONTH(Sheet1[[#This Row],[policy_start_date]])/3,0)</f>
        <v>Q2</v>
      </c>
      <c r="Q2632" s="2">
        <f ca="1">DATEDIF(Sheet1[[#This Row],[policy_start_date]],TODAY(),"D")</f>
        <v>1211</v>
      </c>
      <c r="R2632" s="2">
        <f>YEAR(Sheet1[[#This Row],[policy_end_date]])</f>
        <v>2024</v>
      </c>
      <c r="S2632" s="2" t="str">
        <f>TEXT(Sheet1[[#This Row],[policy_end_date]],"mmm")</f>
        <v>Apr</v>
      </c>
      <c r="T2632" s="2" t="str">
        <f>IF(Sheet1[[#This Row],[status]]="Active","Active","Inactive")</f>
        <v>Inactive</v>
      </c>
      <c r="U2632" s="6">
        <f>Sheet1[[#This Row],[coverage_amount]]/Sheet1[[#This Row],[annual_premium]]</f>
        <v>6.900045325951579</v>
      </c>
    </row>
    <row r="2633" spans="1:21" x14ac:dyDescent="0.3">
      <c r="A2633" s="2" t="s">
        <v>4529</v>
      </c>
      <c r="B2633" s="2" t="s">
        <v>207</v>
      </c>
      <c r="C2633" s="2" t="s">
        <v>27</v>
      </c>
      <c r="D2633" s="51">
        <v>536392.68999999994</v>
      </c>
      <c r="E2633" s="51">
        <v>44295.96</v>
      </c>
      <c r="F2633" s="1">
        <v>45410</v>
      </c>
      <c r="G2633" s="1">
        <v>45773</v>
      </c>
      <c r="H2633" s="2" t="s">
        <v>353</v>
      </c>
      <c r="I2633" s="2" t="s">
        <v>29</v>
      </c>
      <c r="J2633">
        <f>Sheet1[[#This Row],[policy_end_date]]-Sheet1[[#This Row],[policy_start_date]]</f>
        <v>363</v>
      </c>
      <c r="K2633" s="5">
        <f>(Sheet1[[#This Row],[policy_end_date]]-Sheet1[[#This Row],[policy_start_date]])/365</f>
        <v>0.9945205479452055</v>
      </c>
      <c r="L2633" s="2" t="str">
        <f>IF(Sheet1[[#This Row],[coverage_amount]]&lt;300000,"Low",IF(Sheet1[[#This Row],[coverage_amount]]&lt;700000,"Medium","High"))</f>
        <v>Medium</v>
      </c>
      <c r="M2633" s="2" t="str">
        <f>IF(Sheet1[[#This Row],[annual_premium]]&lt;15000,"Low",IF(Sheet1[[#This Row],[annual_premium]]&lt;35000,"Medium","High"))</f>
        <v>High</v>
      </c>
      <c r="N2633" s="2">
        <f>YEAR(Sheet1[[#This Row],[policy_start_date]])</f>
        <v>2024</v>
      </c>
      <c r="O2633" s="2" t="str">
        <f>TEXT(Sheet1[[#This Row],[policy_start_date]],"mmm")</f>
        <v>Apr</v>
      </c>
      <c r="P2633" s="2" t="str">
        <f>"Q"&amp;ROUNDUP(MONTH(Sheet1[[#This Row],[policy_start_date]])/3,0)</f>
        <v>Q2</v>
      </c>
      <c r="Q2633" s="2">
        <f ca="1">DATEDIF(Sheet1[[#This Row],[policy_start_date]],TODAY(),"D")</f>
        <v>822</v>
      </c>
      <c r="R2633" s="2">
        <f>YEAR(Sheet1[[#This Row],[policy_end_date]])</f>
        <v>2025</v>
      </c>
      <c r="S2633" s="2" t="str">
        <f>TEXT(Sheet1[[#This Row],[policy_end_date]],"mmm")</f>
        <v>Apr</v>
      </c>
      <c r="T2633" s="2" t="str">
        <f>IF(Sheet1[[#This Row],[status]]="Active","Active","Inactive")</f>
        <v>Inactive</v>
      </c>
      <c r="U2633" s="6">
        <f>Sheet1[[#This Row],[coverage_amount]]/Sheet1[[#This Row],[annual_premium]]</f>
        <v>12.109291456828116</v>
      </c>
    </row>
    <row r="2634" spans="1:21" x14ac:dyDescent="0.3">
      <c r="A2634" s="2" t="s">
        <v>4530</v>
      </c>
      <c r="B2634" s="2" t="s">
        <v>1263</v>
      </c>
      <c r="C2634" s="2" t="s">
        <v>39</v>
      </c>
      <c r="D2634" s="51">
        <v>943820.54</v>
      </c>
      <c r="E2634" s="51">
        <v>25155.01</v>
      </c>
      <c r="F2634" s="1">
        <v>44135</v>
      </c>
      <c r="G2634" s="1">
        <v>45699</v>
      </c>
      <c r="H2634" s="2" t="s">
        <v>413</v>
      </c>
      <c r="I2634" s="2" t="s">
        <v>18</v>
      </c>
      <c r="J2634">
        <f>Sheet1[[#This Row],[policy_end_date]]-Sheet1[[#This Row],[policy_start_date]]</f>
        <v>1564</v>
      </c>
      <c r="K2634" s="5">
        <f>(Sheet1[[#This Row],[policy_end_date]]-Sheet1[[#This Row],[policy_start_date]])/365</f>
        <v>4.2849315068493148</v>
      </c>
      <c r="L2634" s="2" t="str">
        <f>IF(Sheet1[[#This Row],[coverage_amount]]&lt;300000,"Low",IF(Sheet1[[#This Row],[coverage_amount]]&lt;700000,"Medium","High"))</f>
        <v>High</v>
      </c>
      <c r="M2634" s="2" t="str">
        <f>IF(Sheet1[[#This Row],[annual_premium]]&lt;15000,"Low",IF(Sheet1[[#This Row],[annual_premium]]&lt;35000,"Medium","High"))</f>
        <v>Medium</v>
      </c>
      <c r="N2634" s="2">
        <f>YEAR(Sheet1[[#This Row],[policy_start_date]])</f>
        <v>2020</v>
      </c>
      <c r="O2634" s="2" t="str">
        <f>TEXT(Sheet1[[#This Row],[policy_start_date]],"mmm")</f>
        <v>Oct</v>
      </c>
      <c r="P2634" s="2" t="str">
        <f>"Q"&amp;ROUNDUP(MONTH(Sheet1[[#This Row],[policy_start_date]])/3,0)</f>
        <v>Q4</v>
      </c>
      <c r="Q2634" s="2">
        <f ca="1">DATEDIF(Sheet1[[#This Row],[policy_start_date]],TODAY(),"D")</f>
        <v>2097</v>
      </c>
      <c r="R2634" s="2">
        <f>YEAR(Sheet1[[#This Row],[policy_end_date]])</f>
        <v>2025</v>
      </c>
      <c r="S2634" s="2" t="str">
        <f>TEXT(Sheet1[[#This Row],[policy_end_date]],"mmm")</f>
        <v>Feb</v>
      </c>
      <c r="T2634" s="2" t="str">
        <f>IF(Sheet1[[#This Row],[status]]="Active","Active","Inactive")</f>
        <v>Inactive</v>
      </c>
      <c r="U2634" s="6">
        <f>Sheet1[[#This Row],[coverage_amount]]/Sheet1[[#This Row],[annual_premium]]</f>
        <v>37.520181466833051</v>
      </c>
    </row>
    <row r="2635" spans="1:21" x14ac:dyDescent="0.3">
      <c r="A2635" s="2" t="s">
        <v>4531</v>
      </c>
      <c r="B2635" s="2" t="s">
        <v>4358</v>
      </c>
      <c r="C2635" s="2" t="s">
        <v>11</v>
      </c>
      <c r="D2635" s="51">
        <v>236566.98</v>
      </c>
      <c r="E2635" s="51">
        <v>41930.83</v>
      </c>
      <c r="F2635" s="1">
        <v>45054</v>
      </c>
      <c r="G2635" s="1">
        <v>45766</v>
      </c>
      <c r="H2635" s="2" t="s">
        <v>269</v>
      </c>
      <c r="I2635" s="2" t="s">
        <v>18</v>
      </c>
      <c r="J2635">
        <f>Sheet1[[#This Row],[policy_end_date]]-Sheet1[[#This Row],[policy_start_date]]</f>
        <v>712</v>
      </c>
      <c r="K2635" s="5">
        <f>(Sheet1[[#This Row],[policy_end_date]]-Sheet1[[#This Row],[policy_start_date]])/365</f>
        <v>1.9506849315068493</v>
      </c>
      <c r="L2635" s="2" t="str">
        <f>IF(Sheet1[[#This Row],[coverage_amount]]&lt;300000,"Low",IF(Sheet1[[#This Row],[coverage_amount]]&lt;700000,"Medium","High"))</f>
        <v>Low</v>
      </c>
      <c r="M2635" s="2" t="str">
        <f>IF(Sheet1[[#This Row],[annual_premium]]&lt;15000,"Low",IF(Sheet1[[#This Row],[annual_premium]]&lt;35000,"Medium","High"))</f>
        <v>High</v>
      </c>
      <c r="N2635" s="2">
        <f>YEAR(Sheet1[[#This Row],[policy_start_date]])</f>
        <v>2023</v>
      </c>
      <c r="O2635" s="2" t="str">
        <f>TEXT(Sheet1[[#This Row],[policy_start_date]],"mmm")</f>
        <v>May</v>
      </c>
      <c r="P2635" s="2" t="str">
        <f>"Q"&amp;ROUNDUP(MONTH(Sheet1[[#This Row],[policy_start_date]])/3,0)</f>
        <v>Q2</v>
      </c>
      <c r="Q2635" s="2">
        <f ca="1">DATEDIF(Sheet1[[#This Row],[policy_start_date]],TODAY(),"D")</f>
        <v>1178</v>
      </c>
      <c r="R2635" s="2">
        <f>YEAR(Sheet1[[#This Row],[policy_end_date]])</f>
        <v>2025</v>
      </c>
      <c r="S2635" s="2" t="str">
        <f>TEXT(Sheet1[[#This Row],[policy_end_date]],"mmm")</f>
        <v>Apr</v>
      </c>
      <c r="T2635" s="2" t="str">
        <f>IF(Sheet1[[#This Row],[status]]="Active","Active","Inactive")</f>
        <v>Inactive</v>
      </c>
      <c r="U2635" s="6">
        <f>Sheet1[[#This Row],[coverage_amount]]/Sheet1[[#This Row],[annual_premium]]</f>
        <v>5.6418387139009649</v>
      </c>
    </row>
    <row r="2636" spans="1:21" x14ac:dyDescent="0.3">
      <c r="A2636" s="2" t="s">
        <v>4532</v>
      </c>
      <c r="B2636" s="2" t="s">
        <v>3379</v>
      </c>
      <c r="C2636" s="2" t="s">
        <v>39</v>
      </c>
      <c r="D2636" s="51">
        <v>701227.97</v>
      </c>
      <c r="E2636" s="51">
        <v>28075.88</v>
      </c>
      <c r="F2636" s="1">
        <v>44843</v>
      </c>
      <c r="G2636" s="1">
        <v>45291</v>
      </c>
      <c r="H2636" s="2" t="s">
        <v>490</v>
      </c>
      <c r="I2636" s="2" t="s">
        <v>29</v>
      </c>
      <c r="J2636">
        <f>Sheet1[[#This Row],[policy_end_date]]-Sheet1[[#This Row],[policy_start_date]]</f>
        <v>448</v>
      </c>
      <c r="K2636" s="5">
        <f>(Sheet1[[#This Row],[policy_end_date]]-Sheet1[[#This Row],[policy_start_date]])/365</f>
        <v>1.2273972602739727</v>
      </c>
      <c r="L2636" s="2" t="str">
        <f>IF(Sheet1[[#This Row],[coverage_amount]]&lt;300000,"Low",IF(Sheet1[[#This Row],[coverage_amount]]&lt;700000,"Medium","High"))</f>
        <v>High</v>
      </c>
      <c r="M2636" s="2" t="str">
        <f>IF(Sheet1[[#This Row],[annual_premium]]&lt;15000,"Low",IF(Sheet1[[#This Row],[annual_premium]]&lt;35000,"Medium","High"))</f>
        <v>Medium</v>
      </c>
      <c r="N2636" s="2">
        <f>YEAR(Sheet1[[#This Row],[policy_start_date]])</f>
        <v>2022</v>
      </c>
      <c r="O2636" s="2" t="str">
        <f>TEXT(Sheet1[[#This Row],[policy_start_date]],"mmm")</f>
        <v>Oct</v>
      </c>
      <c r="P2636" s="2" t="str">
        <f>"Q"&amp;ROUNDUP(MONTH(Sheet1[[#This Row],[policy_start_date]])/3,0)</f>
        <v>Q4</v>
      </c>
      <c r="Q2636" s="2">
        <f ca="1">DATEDIF(Sheet1[[#This Row],[policy_start_date]],TODAY(),"D")</f>
        <v>1389</v>
      </c>
      <c r="R2636" s="2">
        <f>YEAR(Sheet1[[#This Row],[policy_end_date]])</f>
        <v>2023</v>
      </c>
      <c r="S2636" s="2" t="str">
        <f>TEXT(Sheet1[[#This Row],[policy_end_date]],"mmm")</f>
        <v>Dec</v>
      </c>
      <c r="T2636" s="2" t="str">
        <f>IF(Sheet1[[#This Row],[status]]="Active","Active","Inactive")</f>
        <v>Inactive</v>
      </c>
      <c r="U2636" s="6">
        <f>Sheet1[[#This Row],[coverage_amount]]/Sheet1[[#This Row],[annual_premium]]</f>
        <v>24.976170648969862</v>
      </c>
    </row>
    <row r="2637" spans="1:21" x14ac:dyDescent="0.3">
      <c r="A2637" s="2" t="s">
        <v>4533</v>
      </c>
      <c r="B2637" s="2" t="s">
        <v>4534</v>
      </c>
      <c r="C2637" s="2" t="s">
        <v>11</v>
      </c>
      <c r="D2637" s="51">
        <v>243237.45</v>
      </c>
      <c r="E2637" s="51">
        <v>21188.04</v>
      </c>
      <c r="F2637" s="1">
        <v>45099</v>
      </c>
      <c r="G2637" s="1">
        <v>45518</v>
      </c>
      <c r="H2637" s="2" t="s">
        <v>713</v>
      </c>
      <c r="I2637" s="2" t="s">
        <v>13</v>
      </c>
      <c r="J2637">
        <f>Sheet1[[#This Row],[policy_end_date]]-Sheet1[[#This Row],[policy_start_date]]</f>
        <v>419</v>
      </c>
      <c r="K2637" s="5">
        <f>(Sheet1[[#This Row],[policy_end_date]]-Sheet1[[#This Row],[policy_start_date]])/365</f>
        <v>1.1479452054794521</v>
      </c>
      <c r="L2637" s="2" t="str">
        <f>IF(Sheet1[[#This Row],[coverage_amount]]&lt;300000,"Low",IF(Sheet1[[#This Row],[coverage_amount]]&lt;700000,"Medium","High"))</f>
        <v>Low</v>
      </c>
      <c r="M2637" s="2" t="str">
        <f>IF(Sheet1[[#This Row],[annual_premium]]&lt;15000,"Low",IF(Sheet1[[#This Row],[annual_premium]]&lt;35000,"Medium","High"))</f>
        <v>Medium</v>
      </c>
      <c r="N2637" s="2">
        <f>YEAR(Sheet1[[#This Row],[policy_start_date]])</f>
        <v>2023</v>
      </c>
      <c r="O2637" s="2" t="str">
        <f>TEXT(Sheet1[[#This Row],[policy_start_date]],"mmm")</f>
        <v>Jun</v>
      </c>
      <c r="P2637" s="2" t="str">
        <f>"Q"&amp;ROUNDUP(MONTH(Sheet1[[#This Row],[policy_start_date]])/3,0)</f>
        <v>Q2</v>
      </c>
      <c r="Q2637" s="2">
        <f ca="1">DATEDIF(Sheet1[[#This Row],[policy_start_date]],TODAY(),"D")</f>
        <v>1133</v>
      </c>
      <c r="R2637" s="2">
        <f>YEAR(Sheet1[[#This Row],[policy_end_date]])</f>
        <v>2024</v>
      </c>
      <c r="S2637" s="2" t="str">
        <f>TEXT(Sheet1[[#This Row],[policy_end_date]],"mmm")</f>
        <v>Aug</v>
      </c>
      <c r="T2637" s="2" t="str">
        <f>IF(Sheet1[[#This Row],[status]]="Active","Active","Inactive")</f>
        <v>Active</v>
      </c>
      <c r="U2637" s="6">
        <f>Sheet1[[#This Row],[coverage_amount]]/Sheet1[[#This Row],[annual_premium]]</f>
        <v>11.479941042210605</v>
      </c>
    </row>
    <row r="2638" spans="1:21" x14ac:dyDescent="0.3">
      <c r="A2638" s="2" t="s">
        <v>4535</v>
      </c>
      <c r="B2638" s="2" t="s">
        <v>4171</v>
      </c>
      <c r="C2638" s="2" t="s">
        <v>27</v>
      </c>
      <c r="D2638" s="51">
        <v>506867.53</v>
      </c>
      <c r="E2638" s="51">
        <v>41084.230000000003</v>
      </c>
      <c r="F2638" s="1">
        <v>44863</v>
      </c>
      <c r="G2638" s="1">
        <v>45567</v>
      </c>
      <c r="H2638" s="2" t="s">
        <v>471</v>
      </c>
      <c r="I2638" s="2" t="s">
        <v>18</v>
      </c>
      <c r="J2638">
        <f>Sheet1[[#This Row],[policy_end_date]]-Sheet1[[#This Row],[policy_start_date]]</f>
        <v>704</v>
      </c>
      <c r="K2638" s="5">
        <f>(Sheet1[[#This Row],[policy_end_date]]-Sheet1[[#This Row],[policy_start_date]])/365</f>
        <v>1.9287671232876713</v>
      </c>
      <c r="L2638" s="2" t="str">
        <f>IF(Sheet1[[#This Row],[coverage_amount]]&lt;300000,"Low",IF(Sheet1[[#This Row],[coverage_amount]]&lt;700000,"Medium","High"))</f>
        <v>Medium</v>
      </c>
      <c r="M2638" s="2" t="str">
        <f>IF(Sheet1[[#This Row],[annual_premium]]&lt;15000,"Low",IF(Sheet1[[#This Row],[annual_premium]]&lt;35000,"Medium","High"))</f>
        <v>High</v>
      </c>
      <c r="N2638" s="2">
        <f>YEAR(Sheet1[[#This Row],[policy_start_date]])</f>
        <v>2022</v>
      </c>
      <c r="O2638" s="2" t="str">
        <f>TEXT(Sheet1[[#This Row],[policy_start_date]],"mmm")</f>
        <v>Oct</v>
      </c>
      <c r="P2638" s="2" t="str">
        <f>"Q"&amp;ROUNDUP(MONTH(Sheet1[[#This Row],[policy_start_date]])/3,0)</f>
        <v>Q4</v>
      </c>
      <c r="Q2638" s="2">
        <f ca="1">DATEDIF(Sheet1[[#This Row],[policy_start_date]],TODAY(),"D")</f>
        <v>1369</v>
      </c>
      <c r="R2638" s="2">
        <f>YEAR(Sheet1[[#This Row],[policy_end_date]])</f>
        <v>2024</v>
      </c>
      <c r="S2638" s="2" t="str">
        <f>TEXT(Sheet1[[#This Row],[policy_end_date]],"mmm")</f>
        <v>Oct</v>
      </c>
      <c r="T2638" s="2" t="str">
        <f>IF(Sheet1[[#This Row],[status]]="Active","Active","Inactive")</f>
        <v>Inactive</v>
      </c>
      <c r="U2638" s="6">
        <f>Sheet1[[#This Row],[coverage_amount]]/Sheet1[[#This Row],[annual_premium]]</f>
        <v>12.337277101213774</v>
      </c>
    </row>
    <row r="2639" spans="1:21" x14ac:dyDescent="0.3">
      <c r="A2639" s="2" t="s">
        <v>4536</v>
      </c>
      <c r="B2639" s="2" t="s">
        <v>84</v>
      </c>
      <c r="C2639" s="2" t="s">
        <v>16</v>
      </c>
      <c r="D2639" s="51">
        <v>687716.24</v>
      </c>
      <c r="E2639" s="51">
        <v>47637.95</v>
      </c>
      <c r="F2639" s="1">
        <v>44296</v>
      </c>
      <c r="G2639" s="1">
        <v>45555</v>
      </c>
      <c r="H2639" s="2" t="s">
        <v>374</v>
      </c>
      <c r="I2639" s="2" t="s">
        <v>13</v>
      </c>
      <c r="J2639">
        <f>Sheet1[[#This Row],[policy_end_date]]-Sheet1[[#This Row],[policy_start_date]]</f>
        <v>1259</v>
      </c>
      <c r="K2639" s="5">
        <f>(Sheet1[[#This Row],[policy_end_date]]-Sheet1[[#This Row],[policy_start_date]])/365</f>
        <v>3.4493150684931506</v>
      </c>
      <c r="L2639" s="2" t="str">
        <f>IF(Sheet1[[#This Row],[coverage_amount]]&lt;300000,"Low",IF(Sheet1[[#This Row],[coverage_amount]]&lt;700000,"Medium","High"))</f>
        <v>Medium</v>
      </c>
      <c r="M2639" s="2" t="str">
        <f>IF(Sheet1[[#This Row],[annual_premium]]&lt;15000,"Low",IF(Sheet1[[#This Row],[annual_premium]]&lt;35000,"Medium","High"))</f>
        <v>High</v>
      </c>
      <c r="N2639" s="2">
        <f>YEAR(Sheet1[[#This Row],[policy_start_date]])</f>
        <v>2021</v>
      </c>
      <c r="O2639" s="2" t="str">
        <f>TEXT(Sheet1[[#This Row],[policy_start_date]],"mmm")</f>
        <v>Apr</v>
      </c>
      <c r="P2639" s="2" t="str">
        <f>"Q"&amp;ROUNDUP(MONTH(Sheet1[[#This Row],[policy_start_date]])/3,0)</f>
        <v>Q2</v>
      </c>
      <c r="Q2639" s="2">
        <f ca="1">DATEDIF(Sheet1[[#This Row],[policy_start_date]],TODAY(),"D")</f>
        <v>1936</v>
      </c>
      <c r="R2639" s="2">
        <f>YEAR(Sheet1[[#This Row],[policy_end_date]])</f>
        <v>2024</v>
      </c>
      <c r="S2639" s="2" t="str">
        <f>TEXT(Sheet1[[#This Row],[policy_end_date]],"mmm")</f>
        <v>Sep</v>
      </c>
      <c r="T2639" s="2" t="str">
        <f>IF(Sheet1[[#This Row],[status]]="Active","Active","Inactive")</f>
        <v>Active</v>
      </c>
      <c r="U2639" s="6">
        <f>Sheet1[[#This Row],[coverage_amount]]/Sheet1[[#This Row],[annual_premium]]</f>
        <v>14.436310546528556</v>
      </c>
    </row>
    <row r="2640" spans="1:21" x14ac:dyDescent="0.3">
      <c r="A2640" s="2" t="s">
        <v>4537</v>
      </c>
      <c r="B2640" s="2" t="s">
        <v>4538</v>
      </c>
      <c r="C2640" s="2" t="s">
        <v>27</v>
      </c>
      <c r="D2640" s="51">
        <v>602835.09</v>
      </c>
      <c r="E2640" s="51">
        <v>37205.25</v>
      </c>
      <c r="F2640" s="1">
        <v>44902</v>
      </c>
      <c r="G2640" s="1">
        <v>45065</v>
      </c>
      <c r="H2640" s="2" t="s">
        <v>2084</v>
      </c>
      <c r="I2640" s="2" t="s">
        <v>13</v>
      </c>
      <c r="J2640">
        <f>Sheet1[[#This Row],[policy_end_date]]-Sheet1[[#This Row],[policy_start_date]]</f>
        <v>163</v>
      </c>
      <c r="K2640" s="5">
        <f>(Sheet1[[#This Row],[policy_end_date]]-Sheet1[[#This Row],[policy_start_date]])/365</f>
        <v>0.44657534246575342</v>
      </c>
      <c r="L2640" s="2" t="str">
        <f>IF(Sheet1[[#This Row],[coverage_amount]]&lt;300000,"Low",IF(Sheet1[[#This Row],[coverage_amount]]&lt;700000,"Medium","High"))</f>
        <v>Medium</v>
      </c>
      <c r="M2640" s="2" t="str">
        <f>IF(Sheet1[[#This Row],[annual_premium]]&lt;15000,"Low",IF(Sheet1[[#This Row],[annual_premium]]&lt;35000,"Medium","High"))</f>
        <v>High</v>
      </c>
      <c r="N2640" s="2">
        <f>YEAR(Sheet1[[#This Row],[policy_start_date]])</f>
        <v>2022</v>
      </c>
      <c r="O2640" s="2" t="str">
        <f>TEXT(Sheet1[[#This Row],[policy_start_date]],"mmm")</f>
        <v>Dec</v>
      </c>
      <c r="P2640" s="2" t="str">
        <f>"Q"&amp;ROUNDUP(MONTH(Sheet1[[#This Row],[policy_start_date]])/3,0)</f>
        <v>Q4</v>
      </c>
      <c r="Q2640" s="2">
        <f ca="1">DATEDIF(Sheet1[[#This Row],[policy_start_date]],TODAY(),"D")</f>
        <v>1330</v>
      </c>
      <c r="R2640" s="2">
        <f>YEAR(Sheet1[[#This Row],[policy_end_date]])</f>
        <v>2023</v>
      </c>
      <c r="S2640" s="2" t="str">
        <f>TEXT(Sheet1[[#This Row],[policy_end_date]],"mmm")</f>
        <v>May</v>
      </c>
      <c r="T2640" s="2" t="str">
        <f>IF(Sheet1[[#This Row],[status]]="Active","Active","Inactive")</f>
        <v>Active</v>
      </c>
      <c r="U2640" s="6">
        <f>Sheet1[[#This Row],[coverage_amount]]/Sheet1[[#This Row],[annual_premium]]</f>
        <v>16.202957647106253</v>
      </c>
    </row>
    <row r="2641" spans="1:21" x14ac:dyDescent="0.3">
      <c r="A2641" s="2" t="s">
        <v>4539</v>
      </c>
      <c r="B2641" s="2" t="s">
        <v>2312</v>
      </c>
      <c r="C2641" s="2" t="s">
        <v>16</v>
      </c>
      <c r="D2641" s="51">
        <v>628999.79</v>
      </c>
      <c r="E2641" s="51">
        <v>40627.07</v>
      </c>
      <c r="F2641" s="1">
        <v>45226</v>
      </c>
      <c r="G2641" s="1">
        <v>45776</v>
      </c>
      <c r="H2641" s="2" t="s">
        <v>1050</v>
      </c>
      <c r="I2641" s="2" t="s">
        <v>29</v>
      </c>
      <c r="J2641">
        <f>Sheet1[[#This Row],[policy_end_date]]-Sheet1[[#This Row],[policy_start_date]]</f>
        <v>550</v>
      </c>
      <c r="K2641" s="5">
        <f>(Sheet1[[#This Row],[policy_end_date]]-Sheet1[[#This Row],[policy_start_date]])/365</f>
        <v>1.5068493150684932</v>
      </c>
      <c r="L2641" s="2" t="str">
        <f>IF(Sheet1[[#This Row],[coverage_amount]]&lt;300000,"Low",IF(Sheet1[[#This Row],[coverage_amount]]&lt;700000,"Medium","High"))</f>
        <v>Medium</v>
      </c>
      <c r="M2641" s="2" t="str">
        <f>IF(Sheet1[[#This Row],[annual_premium]]&lt;15000,"Low",IF(Sheet1[[#This Row],[annual_premium]]&lt;35000,"Medium","High"))</f>
        <v>High</v>
      </c>
      <c r="N2641" s="2">
        <f>YEAR(Sheet1[[#This Row],[policy_start_date]])</f>
        <v>2023</v>
      </c>
      <c r="O2641" s="2" t="str">
        <f>TEXT(Sheet1[[#This Row],[policy_start_date]],"mmm")</f>
        <v>Oct</v>
      </c>
      <c r="P2641" s="2" t="str">
        <f>"Q"&amp;ROUNDUP(MONTH(Sheet1[[#This Row],[policy_start_date]])/3,0)</f>
        <v>Q4</v>
      </c>
      <c r="Q2641" s="2">
        <f ca="1">DATEDIF(Sheet1[[#This Row],[policy_start_date]],TODAY(),"D")</f>
        <v>1006</v>
      </c>
      <c r="R2641" s="2">
        <f>YEAR(Sheet1[[#This Row],[policy_end_date]])</f>
        <v>2025</v>
      </c>
      <c r="S2641" s="2" t="str">
        <f>TEXT(Sheet1[[#This Row],[policy_end_date]],"mmm")</f>
        <v>Apr</v>
      </c>
      <c r="T2641" s="2" t="str">
        <f>IF(Sheet1[[#This Row],[status]]="Active","Active","Inactive")</f>
        <v>Inactive</v>
      </c>
      <c r="U2641" s="6">
        <f>Sheet1[[#This Row],[coverage_amount]]/Sheet1[[#This Row],[annual_premium]]</f>
        <v>15.482282871986586</v>
      </c>
    </row>
    <row r="2642" spans="1:21" x14ac:dyDescent="0.3">
      <c r="A2642" s="2" t="s">
        <v>4540</v>
      </c>
      <c r="B2642" s="2" t="s">
        <v>2076</v>
      </c>
      <c r="C2642" s="2" t="s">
        <v>35</v>
      </c>
      <c r="D2642" s="51">
        <v>991918.67</v>
      </c>
      <c r="E2642" s="51">
        <v>49637.63</v>
      </c>
      <c r="F2642" s="1">
        <v>44976</v>
      </c>
      <c r="G2642" s="1">
        <v>45067</v>
      </c>
      <c r="H2642" s="2" t="s">
        <v>626</v>
      </c>
      <c r="I2642" s="2" t="s">
        <v>29</v>
      </c>
      <c r="J2642">
        <f>Sheet1[[#This Row],[policy_end_date]]-Sheet1[[#This Row],[policy_start_date]]</f>
        <v>91</v>
      </c>
      <c r="K2642" s="5">
        <f>(Sheet1[[#This Row],[policy_end_date]]-Sheet1[[#This Row],[policy_start_date]])/365</f>
        <v>0.24931506849315069</v>
      </c>
      <c r="L2642" s="2" t="str">
        <f>IF(Sheet1[[#This Row],[coverage_amount]]&lt;300000,"Low",IF(Sheet1[[#This Row],[coverage_amount]]&lt;700000,"Medium","High"))</f>
        <v>High</v>
      </c>
      <c r="M2642" s="2" t="str">
        <f>IF(Sheet1[[#This Row],[annual_premium]]&lt;15000,"Low",IF(Sheet1[[#This Row],[annual_premium]]&lt;35000,"Medium","High"))</f>
        <v>High</v>
      </c>
      <c r="N2642" s="2">
        <f>YEAR(Sheet1[[#This Row],[policy_start_date]])</f>
        <v>2023</v>
      </c>
      <c r="O2642" s="2" t="str">
        <f>TEXT(Sheet1[[#This Row],[policy_start_date]],"mmm")</f>
        <v>Feb</v>
      </c>
      <c r="P2642" s="2" t="str">
        <f>"Q"&amp;ROUNDUP(MONTH(Sheet1[[#This Row],[policy_start_date]])/3,0)</f>
        <v>Q1</v>
      </c>
      <c r="Q2642" s="2">
        <f ca="1">DATEDIF(Sheet1[[#This Row],[policy_start_date]],TODAY(),"D")</f>
        <v>1256</v>
      </c>
      <c r="R2642" s="2">
        <f>YEAR(Sheet1[[#This Row],[policy_end_date]])</f>
        <v>2023</v>
      </c>
      <c r="S2642" s="2" t="str">
        <f>TEXT(Sheet1[[#This Row],[policy_end_date]],"mmm")</f>
        <v>May</v>
      </c>
      <c r="T2642" s="2" t="str">
        <f>IF(Sheet1[[#This Row],[status]]="Active","Active","Inactive")</f>
        <v>Inactive</v>
      </c>
      <c r="U2642" s="6">
        <f>Sheet1[[#This Row],[coverage_amount]]/Sheet1[[#This Row],[annual_premium]]</f>
        <v>19.983199641078755</v>
      </c>
    </row>
    <row r="2643" spans="1:21" x14ac:dyDescent="0.3">
      <c r="A2643" s="2" t="s">
        <v>4541</v>
      </c>
      <c r="B2643" s="2" t="s">
        <v>2212</v>
      </c>
      <c r="C2643" s="2" t="s">
        <v>16</v>
      </c>
      <c r="D2643" s="51">
        <v>834803.42</v>
      </c>
      <c r="E2643" s="51">
        <v>19488.25</v>
      </c>
      <c r="F2643" s="1">
        <v>45367</v>
      </c>
      <c r="G2643" s="1">
        <v>45501</v>
      </c>
      <c r="H2643" s="2" t="s">
        <v>1746</v>
      </c>
      <c r="I2643" s="2" t="s">
        <v>29</v>
      </c>
      <c r="J2643">
        <f>Sheet1[[#This Row],[policy_end_date]]-Sheet1[[#This Row],[policy_start_date]]</f>
        <v>134</v>
      </c>
      <c r="K2643" s="5">
        <f>(Sheet1[[#This Row],[policy_end_date]]-Sheet1[[#This Row],[policy_start_date]])/365</f>
        <v>0.36712328767123287</v>
      </c>
      <c r="L2643" s="2" t="str">
        <f>IF(Sheet1[[#This Row],[coverage_amount]]&lt;300000,"Low",IF(Sheet1[[#This Row],[coverage_amount]]&lt;700000,"Medium","High"))</f>
        <v>High</v>
      </c>
      <c r="M2643" s="2" t="str">
        <f>IF(Sheet1[[#This Row],[annual_premium]]&lt;15000,"Low",IF(Sheet1[[#This Row],[annual_premium]]&lt;35000,"Medium","High"))</f>
        <v>Medium</v>
      </c>
      <c r="N2643" s="2">
        <f>YEAR(Sheet1[[#This Row],[policy_start_date]])</f>
        <v>2024</v>
      </c>
      <c r="O2643" s="2" t="str">
        <f>TEXT(Sheet1[[#This Row],[policy_start_date]],"mmm")</f>
        <v>Mar</v>
      </c>
      <c r="P2643" s="2" t="str">
        <f>"Q"&amp;ROUNDUP(MONTH(Sheet1[[#This Row],[policy_start_date]])/3,0)</f>
        <v>Q1</v>
      </c>
      <c r="Q2643" s="2">
        <f ca="1">DATEDIF(Sheet1[[#This Row],[policy_start_date]],TODAY(),"D")</f>
        <v>865</v>
      </c>
      <c r="R2643" s="2">
        <f>YEAR(Sheet1[[#This Row],[policy_end_date]])</f>
        <v>2024</v>
      </c>
      <c r="S2643" s="2" t="str">
        <f>TEXT(Sheet1[[#This Row],[policy_end_date]],"mmm")</f>
        <v>Jul</v>
      </c>
      <c r="T2643" s="2" t="str">
        <f>IF(Sheet1[[#This Row],[status]]="Active","Active","Inactive")</f>
        <v>Inactive</v>
      </c>
      <c r="U2643" s="6">
        <f>Sheet1[[#This Row],[coverage_amount]]/Sheet1[[#This Row],[annual_premium]]</f>
        <v>42.836243377419727</v>
      </c>
    </row>
    <row r="2644" spans="1:21" x14ac:dyDescent="0.3">
      <c r="A2644" s="2" t="s">
        <v>4542</v>
      </c>
      <c r="B2644" s="2" t="s">
        <v>757</v>
      </c>
      <c r="C2644" s="2" t="s">
        <v>27</v>
      </c>
      <c r="D2644" s="51">
        <v>177631.37</v>
      </c>
      <c r="E2644" s="51">
        <v>11629.1</v>
      </c>
      <c r="F2644" s="1">
        <v>45228</v>
      </c>
      <c r="G2644" s="1">
        <v>45839</v>
      </c>
      <c r="H2644" s="2" t="s">
        <v>82</v>
      </c>
      <c r="I2644" s="2" t="s">
        <v>18</v>
      </c>
      <c r="J2644">
        <f>Sheet1[[#This Row],[policy_end_date]]-Sheet1[[#This Row],[policy_start_date]]</f>
        <v>611</v>
      </c>
      <c r="K2644" s="5">
        <f>(Sheet1[[#This Row],[policy_end_date]]-Sheet1[[#This Row],[policy_start_date]])/365</f>
        <v>1.6739726027397259</v>
      </c>
      <c r="L2644" s="2" t="str">
        <f>IF(Sheet1[[#This Row],[coverage_amount]]&lt;300000,"Low",IF(Sheet1[[#This Row],[coverage_amount]]&lt;700000,"Medium","High"))</f>
        <v>Low</v>
      </c>
      <c r="M2644" s="2" t="str">
        <f>IF(Sheet1[[#This Row],[annual_premium]]&lt;15000,"Low",IF(Sheet1[[#This Row],[annual_premium]]&lt;35000,"Medium","High"))</f>
        <v>Low</v>
      </c>
      <c r="N2644" s="2">
        <f>YEAR(Sheet1[[#This Row],[policy_start_date]])</f>
        <v>2023</v>
      </c>
      <c r="O2644" s="2" t="str">
        <f>TEXT(Sheet1[[#This Row],[policy_start_date]],"mmm")</f>
        <v>Oct</v>
      </c>
      <c r="P2644" s="2" t="str">
        <f>"Q"&amp;ROUNDUP(MONTH(Sheet1[[#This Row],[policy_start_date]])/3,0)</f>
        <v>Q4</v>
      </c>
      <c r="Q2644" s="2">
        <f ca="1">DATEDIF(Sheet1[[#This Row],[policy_start_date]],TODAY(),"D")</f>
        <v>1004</v>
      </c>
      <c r="R2644" s="2">
        <f>YEAR(Sheet1[[#This Row],[policy_end_date]])</f>
        <v>2025</v>
      </c>
      <c r="S2644" s="2" t="str">
        <f>TEXT(Sheet1[[#This Row],[policy_end_date]],"mmm")</f>
        <v>Jul</v>
      </c>
      <c r="T2644" s="2" t="str">
        <f>IF(Sheet1[[#This Row],[status]]="Active","Active","Inactive")</f>
        <v>Inactive</v>
      </c>
      <c r="U2644" s="6">
        <f>Sheet1[[#This Row],[coverage_amount]]/Sheet1[[#This Row],[annual_premium]]</f>
        <v>15.274730632637091</v>
      </c>
    </row>
    <row r="2645" spans="1:21" x14ac:dyDescent="0.3">
      <c r="A2645" s="2" t="s">
        <v>4543</v>
      </c>
      <c r="B2645" s="2" t="s">
        <v>4544</v>
      </c>
      <c r="C2645" s="2" t="s">
        <v>16</v>
      </c>
      <c r="D2645" s="51">
        <v>933602.38</v>
      </c>
      <c r="E2645" s="51">
        <v>49650.47</v>
      </c>
      <c r="F2645" s="1">
        <v>44880</v>
      </c>
      <c r="G2645" s="1">
        <v>45066</v>
      </c>
      <c r="H2645" s="2" t="s">
        <v>263</v>
      </c>
      <c r="I2645" s="2" t="s">
        <v>18</v>
      </c>
      <c r="J2645">
        <f>Sheet1[[#This Row],[policy_end_date]]-Sheet1[[#This Row],[policy_start_date]]</f>
        <v>186</v>
      </c>
      <c r="K2645" s="5">
        <f>(Sheet1[[#This Row],[policy_end_date]]-Sheet1[[#This Row],[policy_start_date]])/365</f>
        <v>0.50958904109589043</v>
      </c>
      <c r="L2645" s="2" t="str">
        <f>IF(Sheet1[[#This Row],[coverage_amount]]&lt;300000,"Low",IF(Sheet1[[#This Row],[coverage_amount]]&lt;700000,"Medium","High"))</f>
        <v>High</v>
      </c>
      <c r="M2645" s="2" t="str">
        <f>IF(Sheet1[[#This Row],[annual_premium]]&lt;15000,"Low",IF(Sheet1[[#This Row],[annual_premium]]&lt;35000,"Medium","High"))</f>
        <v>High</v>
      </c>
      <c r="N2645" s="2">
        <f>YEAR(Sheet1[[#This Row],[policy_start_date]])</f>
        <v>2022</v>
      </c>
      <c r="O2645" s="2" t="str">
        <f>TEXT(Sheet1[[#This Row],[policy_start_date]],"mmm")</f>
        <v>Nov</v>
      </c>
      <c r="P2645" s="2" t="str">
        <f>"Q"&amp;ROUNDUP(MONTH(Sheet1[[#This Row],[policy_start_date]])/3,0)</f>
        <v>Q4</v>
      </c>
      <c r="Q2645" s="2">
        <f ca="1">DATEDIF(Sheet1[[#This Row],[policy_start_date]],TODAY(),"D")</f>
        <v>1352</v>
      </c>
      <c r="R2645" s="2">
        <f>YEAR(Sheet1[[#This Row],[policy_end_date]])</f>
        <v>2023</v>
      </c>
      <c r="S2645" s="2" t="str">
        <f>TEXT(Sheet1[[#This Row],[policy_end_date]],"mmm")</f>
        <v>May</v>
      </c>
      <c r="T2645" s="2" t="str">
        <f>IF(Sheet1[[#This Row],[status]]="Active","Active","Inactive")</f>
        <v>Inactive</v>
      </c>
      <c r="U2645" s="6">
        <f>Sheet1[[#This Row],[coverage_amount]]/Sheet1[[#This Row],[annual_premium]]</f>
        <v>18.803495314344456</v>
      </c>
    </row>
    <row r="2646" spans="1:21" x14ac:dyDescent="0.3">
      <c r="A2646" s="2" t="s">
        <v>4545</v>
      </c>
      <c r="B2646" s="2" t="s">
        <v>2873</v>
      </c>
      <c r="C2646" s="2" t="s">
        <v>16</v>
      </c>
      <c r="D2646" s="51">
        <v>711394.94</v>
      </c>
      <c r="E2646" s="51">
        <v>44112.84</v>
      </c>
      <c r="F2646" s="1">
        <v>44213</v>
      </c>
      <c r="G2646" s="1">
        <v>45624</v>
      </c>
      <c r="H2646" s="2" t="s">
        <v>740</v>
      </c>
      <c r="I2646" s="2" t="s">
        <v>13</v>
      </c>
      <c r="J2646">
        <f>Sheet1[[#This Row],[policy_end_date]]-Sheet1[[#This Row],[policy_start_date]]</f>
        <v>1411</v>
      </c>
      <c r="K2646" s="5">
        <f>(Sheet1[[#This Row],[policy_end_date]]-Sheet1[[#This Row],[policy_start_date]])/365</f>
        <v>3.8657534246575342</v>
      </c>
      <c r="L2646" s="2" t="str">
        <f>IF(Sheet1[[#This Row],[coverage_amount]]&lt;300000,"Low",IF(Sheet1[[#This Row],[coverage_amount]]&lt;700000,"Medium","High"))</f>
        <v>High</v>
      </c>
      <c r="M2646" s="2" t="str">
        <f>IF(Sheet1[[#This Row],[annual_premium]]&lt;15000,"Low",IF(Sheet1[[#This Row],[annual_premium]]&lt;35000,"Medium","High"))</f>
        <v>High</v>
      </c>
      <c r="N2646" s="2">
        <f>YEAR(Sheet1[[#This Row],[policy_start_date]])</f>
        <v>2021</v>
      </c>
      <c r="O2646" s="2" t="str">
        <f>TEXT(Sheet1[[#This Row],[policy_start_date]],"mmm")</f>
        <v>Jan</v>
      </c>
      <c r="P2646" s="2" t="str">
        <f>"Q"&amp;ROUNDUP(MONTH(Sheet1[[#This Row],[policy_start_date]])/3,0)</f>
        <v>Q1</v>
      </c>
      <c r="Q2646" s="2">
        <f ca="1">DATEDIF(Sheet1[[#This Row],[policy_start_date]],TODAY(),"D")</f>
        <v>2019</v>
      </c>
      <c r="R2646" s="2">
        <f>YEAR(Sheet1[[#This Row],[policy_end_date]])</f>
        <v>2024</v>
      </c>
      <c r="S2646" s="2" t="str">
        <f>TEXT(Sheet1[[#This Row],[policy_end_date]],"mmm")</f>
        <v>Nov</v>
      </c>
      <c r="T2646" s="2" t="str">
        <f>IF(Sheet1[[#This Row],[status]]="Active","Active","Inactive")</f>
        <v>Active</v>
      </c>
      <c r="U2646" s="6">
        <f>Sheet1[[#This Row],[coverage_amount]]/Sheet1[[#This Row],[annual_premium]]</f>
        <v>16.126709139561179</v>
      </c>
    </row>
    <row r="2647" spans="1:21" x14ac:dyDescent="0.3">
      <c r="A2647" s="2" t="s">
        <v>4546</v>
      </c>
      <c r="B2647" s="2" t="s">
        <v>3592</v>
      </c>
      <c r="C2647" s="2" t="s">
        <v>35</v>
      </c>
      <c r="D2647" s="51">
        <v>439880.74</v>
      </c>
      <c r="E2647" s="51">
        <v>4225.8900000000003</v>
      </c>
      <c r="F2647" s="1">
        <v>44639</v>
      </c>
      <c r="G2647" s="1">
        <v>44827</v>
      </c>
      <c r="H2647" s="2" t="s">
        <v>1223</v>
      </c>
      <c r="I2647" s="2" t="s">
        <v>13</v>
      </c>
      <c r="J2647">
        <f>Sheet1[[#This Row],[policy_end_date]]-Sheet1[[#This Row],[policy_start_date]]</f>
        <v>188</v>
      </c>
      <c r="K2647" s="5">
        <f>(Sheet1[[#This Row],[policy_end_date]]-Sheet1[[#This Row],[policy_start_date]])/365</f>
        <v>0.51506849315068493</v>
      </c>
      <c r="L2647" s="2" t="str">
        <f>IF(Sheet1[[#This Row],[coverage_amount]]&lt;300000,"Low",IF(Sheet1[[#This Row],[coverage_amount]]&lt;700000,"Medium","High"))</f>
        <v>Medium</v>
      </c>
      <c r="M2647" s="2" t="str">
        <f>IF(Sheet1[[#This Row],[annual_premium]]&lt;15000,"Low",IF(Sheet1[[#This Row],[annual_premium]]&lt;35000,"Medium","High"))</f>
        <v>Low</v>
      </c>
      <c r="N2647" s="2">
        <f>YEAR(Sheet1[[#This Row],[policy_start_date]])</f>
        <v>2022</v>
      </c>
      <c r="O2647" s="2" t="str">
        <f>TEXT(Sheet1[[#This Row],[policy_start_date]],"mmm")</f>
        <v>Mar</v>
      </c>
      <c r="P2647" s="2" t="str">
        <f>"Q"&amp;ROUNDUP(MONTH(Sheet1[[#This Row],[policy_start_date]])/3,0)</f>
        <v>Q1</v>
      </c>
      <c r="Q2647" s="2">
        <f ca="1">DATEDIF(Sheet1[[#This Row],[policy_start_date]],TODAY(),"D")</f>
        <v>1593</v>
      </c>
      <c r="R2647" s="2">
        <f>YEAR(Sheet1[[#This Row],[policy_end_date]])</f>
        <v>2022</v>
      </c>
      <c r="S2647" s="2" t="str">
        <f>TEXT(Sheet1[[#This Row],[policy_end_date]],"mmm")</f>
        <v>Sep</v>
      </c>
      <c r="T2647" s="2" t="str">
        <f>IF(Sheet1[[#This Row],[status]]="Active","Active","Inactive")</f>
        <v>Active</v>
      </c>
      <c r="U2647" s="6">
        <f>Sheet1[[#This Row],[coverage_amount]]/Sheet1[[#This Row],[annual_premium]]</f>
        <v>104.09185757319759</v>
      </c>
    </row>
    <row r="2648" spans="1:21" x14ac:dyDescent="0.3">
      <c r="A2648" s="2" t="s">
        <v>4547</v>
      </c>
      <c r="B2648" s="2" t="s">
        <v>4548</v>
      </c>
      <c r="C2648" s="2" t="s">
        <v>35</v>
      </c>
      <c r="D2648" s="51">
        <v>733282.03</v>
      </c>
      <c r="E2648" s="51">
        <v>14824.99</v>
      </c>
      <c r="F2648" s="1">
        <v>45360</v>
      </c>
      <c r="G2648" s="1">
        <v>45777</v>
      </c>
      <c r="H2648" s="2" t="s">
        <v>680</v>
      </c>
      <c r="I2648" s="2" t="s">
        <v>13</v>
      </c>
      <c r="J2648">
        <f>Sheet1[[#This Row],[policy_end_date]]-Sheet1[[#This Row],[policy_start_date]]</f>
        <v>417</v>
      </c>
      <c r="K2648" s="5">
        <f>(Sheet1[[#This Row],[policy_end_date]]-Sheet1[[#This Row],[policy_start_date]])/365</f>
        <v>1.1424657534246576</v>
      </c>
      <c r="L2648" s="2" t="str">
        <f>IF(Sheet1[[#This Row],[coverage_amount]]&lt;300000,"Low",IF(Sheet1[[#This Row],[coverage_amount]]&lt;700000,"Medium","High"))</f>
        <v>High</v>
      </c>
      <c r="M2648" s="2" t="str">
        <f>IF(Sheet1[[#This Row],[annual_premium]]&lt;15000,"Low",IF(Sheet1[[#This Row],[annual_premium]]&lt;35000,"Medium","High"))</f>
        <v>Low</v>
      </c>
      <c r="N2648" s="2">
        <f>YEAR(Sheet1[[#This Row],[policy_start_date]])</f>
        <v>2024</v>
      </c>
      <c r="O2648" s="2" t="str">
        <f>TEXT(Sheet1[[#This Row],[policy_start_date]],"mmm")</f>
        <v>Mar</v>
      </c>
      <c r="P2648" s="2" t="str">
        <f>"Q"&amp;ROUNDUP(MONTH(Sheet1[[#This Row],[policy_start_date]])/3,0)</f>
        <v>Q1</v>
      </c>
      <c r="Q2648" s="2">
        <f ca="1">DATEDIF(Sheet1[[#This Row],[policy_start_date]],TODAY(),"D")</f>
        <v>872</v>
      </c>
      <c r="R2648" s="2">
        <f>YEAR(Sheet1[[#This Row],[policy_end_date]])</f>
        <v>2025</v>
      </c>
      <c r="S2648" s="2" t="str">
        <f>TEXT(Sheet1[[#This Row],[policy_end_date]],"mmm")</f>
        <v>Apr</v>
      </c>
      <c r="T2648" s="2" t="str">
        <f>IF(Sheet1[[#This Row],[status]]="Active","Active","Inactive")</f>
        <v>Active</v>
      </c>
      <c r="U2648" s="6">
        <f>Sheet1[[#This Row],[coverage_amount]]/Sheet1[[#This Row],[annual_premium]]</f>
        <v>49.462564898863342</v>
      </c>
    </row>
    <row r="2649" spans="1:21" x14ac:dyDescent="0.3">
      <c r="A2649" s="2" t="s">
        <v>4549</v>
      </c>
      <c r="B2649" s="2" t="s">
        <v>2539</v>
      </c>
      <c r="C2649" s="2" t="s">
        <v>39</v>
      </c>
      <c r="D2649" s="51">
        <v>323979.25</v>
      </c>
      <c r="E2649" s="51">
        <v>29382.77</v>
      </c>
      <c r="F2649" s="1">
        <v>45236</v>
      </c>
      <c r="G2649" s="1">
        <v>45255</v>
      </c>
      <c r="H2649" s="2" t="s">
        <v>173</v>
      </c>
      <c r="I2649" s="2" t="s">
        <v>13</v>
      </c>
      <c r="J2649">
        <f>Sheet1[[#This Row],[policy_end_date]]-Sheet1[[#This Row],[policy_start_date]]</f>
        <v>19</v>
      </c>
      <c r="K2649" s="5">
        <f>(Sheet1[[#This Row],[policy_end_date]]-Sheet1[[#This Row],[policy_start_date]])/365</f>
        <v>5.2054794520547946E-2</v>
      </c>
      <c r="L2649" s="2" t="str">
        <f>IF(Sheet1[[#This Row],[coverage_amount]]&lt;300000,"Low",IF(Sheet1[[#This Row],[coverage_amount]]&lt;700000,"Medium","High"))</f>
        <v>Medium</v>
      </c>
      <c r="M2649" s="2" t="str">
        <f>IF(Sheet1[[#This Row],[annual_premium]]&lt;15000,"Low",IF(Sheet1[[#This Row],[annual_premium]]&lt;35000,"Medium","High"))</f>
        <v>Medium</v>
      </c>
      <c r="N2649" s="2">
        <f>YEAR(Sheet1[[#This Row],[policy_start_date]])</f>
        <v>2023</v>
      </c>
      <c r="O2649" s="2" t="str">
        <f>TEXT(Sheet1[[#This Row],[policy_start_date]],"mmm")</f>
        <v>Nov</v>
      </c>
      <c r="P2649" s="2" t="str">
        <f>"Q"&amp;ROUNDUP(MONTH(Sheet1[[#This Row],[policy_start_date]])/3,0)</f>
        <v>Q4</v>
      </c>
      <c r="Q2649" s="2">
        <f ca="1">DATEDIF(Sheet1[[#This Row],[policy_start_date]],TODAY(),"D")</f>
        <v>996</v>
      </c>
      <c r="R2649" s="2">
        <f>YEAR(Sheet1[[#This Row],[policy_end_date]])</f>
        <v>2023</v>
      </c>
      <c r="S2649" s="2" t="str">
        <f>TEXT(Sheet1[[#This Row],[policy_end_date]],"mmm")</f>
        <v>Nov</v>
      </c>
      <c r="T2649" s="2" t="str">
        <f>IF(Sheet1[[#This Row],[status]]="Active","Active","Inactive")</f>
        <v>Active</v>
      </c>
      <c r="U2649" s="6">
        <f>Sheet1[[#This Row],[coverage_amount]]/Sheet1[[#This Row],[annual_premium]]</f>
        <v>11.02616431330334</v>
      </c>
    </row>
    <row r="2650" spans="1:21" x14ac:dyDescent="0.3">
      <c r="A2650" s="2" t="s">
        <v>4550</v>
      </c>
      <c r="B2650" s="2" t="s">
        <v>1103</v>
      </c>
      <c r="C2650" s="2" t="s">
        <v>39</v>
      </c>
      <c r="D2650" s="51">
        <v>817355.01</v>
      </c>
      <c r="E2650" s="51">
        <v>38429.160000000003</v>
      </c>
      <c r="F2650" s="1">
        <v>44694</v>
      </c>
      <c r="G2650" s="1">
        <v>45735</v>
      </c>
      <c r="H2650" s="2" t="s">
        <v>1002</v>
      </c>
      <c r="I2650" s="2" t="s">
        <v>18</v>
      </c>
      <c r="J2650">
        <f>Sheet1[[#This Row],[policy_end_date]]-Sheet1[[#This Row],[policy_start_date]]</f>
        <v>1041</v>
      </c>
      <c r="K2650" s="5">
        <f>(Sheet1[[#This Row],[policy_end_date]]-Sheet1[[#This Row],[policy_start_date]])/365</f>
        <v>2.8520547945205479</v>
      </c>
      <c r="L2650" s="2" t="str">
        <f>IF(Sheet1[[#This Row],[coverage_amount]]&lt;300000,"Low",IF(Sheet1[[#This Row],[coverage_amount]]&lt;700000,"Medium","High"))</f>
        <v>High</v>
      </c>
      <c r="M2650" s="2" t="str">
        <f>IF(Sheet1[[#This Row],[annual_premium]]&lt;15000,"Low",IF(Sheet1[[#This Row],[annual_premium]]&lt;35000,"Medium","High"))</f>
        <v>High</v>
      </c>
      <c r="N2650" s="2">
        <f>YEAR(Sheet1[[#This Row],[policy_start_date]])</f>
        <v>2022</v>
      </c>
      <c r="O2650" s="2" t="str">
        <f>TEXT(Sheet1[[#This Row],[policy_start_date]],"mmm")</f>
        <v>May</v>
      </c>
      <c r="P2650" s="2" t="str">
        <f>"Q"&amp;ROUNDUP(MONTH(Sheet1[[#This Row],[policy_start_date]])/3,0)</f>
        <v>Q2</v>
      </c>
      <c r="Q2650" s="2">
        <f ca="1">DATEDIF(Sheet1[[#This Row],[policy_start_date]],TODAY(),"D")</f>
        <v>1538</v>
      </c>
      <c r="R2650" s="2">
        <f>YEAR(Sheet1[[#This Row],[policy_end_date]])</f>
        <v>2025</v>
      </c>
      <c r="S2650" s="2" t="str">
        <f>TEXT(Sheet1[[#This Row],[policy_end_date]],"mmm")</f>
        <v>Mar</v>
      </c>
      <c r="T2650" s="2" t="str">
        <f>IF(Sheet1[[#This Row],[status]]="Active","Active","Inactive")</f>
        <v>Inactive</v>
      </c>
      <c r="U2650" s="6">
        <f>Sheet1[[#This Row],[coverage_amount]]/Sheet1[[#This Row],[annual_premium]]</f>
        <v>21.269135469003224</v>
      </c>
    </row>
    <row r="2651" spans="1:21" x14ac:dyDescent="0.3">
      <c r="A2651" s="2" t="s">
        <v>4551</v>
      </c>
      <c r="B2651" s="2" t="s">
        <v>3025</v>
      </c>
      <c r="C2651" s="2" t="s">
        <v>27</v>
      </c>
      <c r="D2651" s="51">
        <v>329549.3</v>
      </c>
      <c r="E2651" s="51">
        <v>29290.14</v>
      </c>
      <c r="F2651" s="1">
        <v>44776</v>
      </c>
      <c r="G2651" s="1">
        <v>45105</v>
      </c>
      <c r="H2651" s="2" t="s">
        <v>3414</v>
      </c>
      <c r="I2651" s="2" t="s">
        <v>18</v>
      </c>
      <c r="J2651">
        <f>Sheet1[[#This Row],[policy_end_date]]-Sheet1[[#This Row],[policy_start_date]]</f>
        <v>329</v>
      </c>
      <c r="K2651" s="5">
        <f>(Sheet1[[#This Row],[policy_end_date]]-Sheet1[[#This Row],[policy_start_date]])/365</f>
        <v>0.90136986301369859</v>
      </c>
      <c r="L2651" s="2" t="str">
        <f>IF(Sheet1[[#This Row],[coverage_amount]]&lt;300000,"Low",IF(Sheet1[[#This Row],[coverage_amount]]&lt;700000,"Medium","High"))</f>
        <v>Medium</v>
      </c>
      <c r="M2651" s="2" t="str">
        <f>IF(Sheet1[[#This Row],[annual_premium]]&lt;15000,"Low",IF(Sheet1[[#This Row],[annual_premium]]&lt;35000,"Medium","High"))</f>
        <v>Medium</v>
      </c>
      <c r="N2651" s="2">
        <f>YEAR(Sheet1[[#This Row],[policy_start_date]])</f>
        <v>2022</v>
      </c>
      <c r="O2651" s="2" t="str">
        <f>TEXT(Sheet1[[#This Row],[policy_start_date]],"mmm")</f>
        <v>Aug</v>
      </c>
      <c r="P2651" s="2" t="str">
        <f>"Q"&amp;ROUNDUP(MONTH(Sheet1[[#This Row],[policy_start_date]])/3,0)</f>
        <v>Q3</v>
      </c>
      <c r="Q2651" s="2">
        <f ca="1">DATEDIF(Sheet1[[#This Row],[policy_start_date]],TODAY(),"D")</f>
        <v>1456</v>
      </c>
      <c r="R2651" s="2">
        <f>YEAR(Sheet1[[#This Row],[policy_end_date]])</f>
        <v>2023</v>
      </c>
      <c r="S2651" s="2" t="str">
        <f>TEXT(Sheet1[[#This Row],[policy_end_date]],"mmm")</f>
        <v>Jun</v>
      </c>
      <c r="T2651" s="2" t="str">
        <f>IF(Sheet1[[#This Row],[status]]="Active","Active","Inactive")</f>
        <v>Inactive</v>
      </c>
      <c r="U2651" s="6">
        <f>Sheet1[[#This Row],[coverage_amount]]/Sheet1[[#This Row],[annual_premium]]</f>
        <v>11.251202623135294</v>
      </c>
    </row>
    <row r="2652" spans="1:21" x14ac:dyDescent="0.3">
      <c r="A2652" s="2" t="s">
        <v>4552</v>
      </c>
      <c r="B2652" s="2" t="s">
        <v>990</v>
      </c>
      <c r="C2652" s="2" t="s">
        <v>16</v>
      </c>
      <c r="D2652" s="51">
        <v>519977.56</v>
      </c>
      <c r="E2652" s="51">
        <v>35406.480000000003</v>
      </c>
      <c r="F2652" s="1">
        <v>44485</v>
      </c>
      <c r="G2652" s="1">
        <v>45337</v>
      </c>
      <c r="H2652" s="2" t="s">
        <v>335</v>
      </c>
      <c r="I2652" s="2" t="s">
        <v>13</v>
      </c>
      <c r="J2652">
        <f>Sheet1[[#This Row],[policy_end_date]]-Sheet1[[#This Row],[policy_start_date]]</f>
        <v>852</v>
      </c>
      <c r="K2652" s="5">
        <f>(Sheet1[[#This Row],[policy_end_date]]-Sheet1[[#This Row],[policy_start_date]])/365</f>
        <v>2.3342465753424659</v>
      </c>
      <c r="L2652" s="2" t="str">
        <f>IF(Sheet1[[#This Row],[coverage_amount]]&lt;300000,"Low",IF(Sheet1[[#This Row],[coverage_amount]]&lt;700000,"Medium","High"))</f>
        <v>Medium</v>
      </c>
      <c r="M2652" s="2" t="str">
        <f>IF(Sheet1[[#This Row],[annual_premium]]&lt;15000,"Low",IF(Sheet1[[#This Row],[annual_premium]]&lt;35000,"Medium","High"))</f>
        <v>High</v>
      </c>
      <c r="N2652" s="2">
        <f>YEAR(Sheet1[[#This Row],[policy_start_date]])</f>
        <v>2021</v>
      </c>
      <c r="O2652" s="2" t="str">
        <f>TEXT(Sheet1[[#This Row],[policy_start_date]],"mmm")</f>
        <v>Oct</v>
      </c>
      <c r="P2652" s="2" t="str">
        <f>"Q"&amp;ROUNDUP(MONTH(Sheet1[[#This Row],[policy_start_date]])/3,0)</f>
        <v>Q4</v>
      </c>
      <c r="Q2652" s="2">
        <f ca="1">DATEDIF(Sheet1[[#This Row],[policy_start_date]],TODAY(),"D")</f>
        <v>1747</v>
      </c>
      <c r="R2652" s="2">
        <f>YEAR(Sheet1[[#This Row],[policy_end_date]])</f>
        <v>2024</v>
      </c>
      <c r="S2652" s="2" t="str">
        <f>TEXT(Sheet1[[#This Row],[policy_end_date]],"mmm")</f>
        <v>Feb</v>
      </c>
      <c r="T2652" s="2" t="str">
        <f>IF(Sheet1[[#This Row],[status]]="Active","Active","Inactive")</f>
        <v>Active</v>
      </c>
      <c r="U2652" s="6">
        <f>Sheet1[[#This Row],[coverage_amount]]/Sheet1[[#This Row],[annual_premium]]</f>
        <v>14.685943364039575</v>
      </c>
    </row>
    <row r="2653" spans="1:21" x14ac:dyDescent="0.3">
      <c r="A2653" s="2" t="s">
        <v>4553</v>
      </c>
      <c r="B2653" s="2" t="s">
        <v>4554</v>
      </c>
      <c r="C2653" s="2" t="s">
        <v>39</v>
      </c>
      <c r="D2653" s="51">
        <v>509289.07</v>
      </c>
      <c r="E2653" s="51">
        <v>27114.61</v>
      </c>
      <c r="F2653" s="1">
        <v>44772</v>
      </c>
      <c r="G2653" s="1">
        <v>45820</v>
      </c>
      <c r="H2653" s="2" t="s">
        <v>1771</v>
      </c>
      <c r="I2653" s="2" t="s">
        <v>18</v>
      </c>
      <c r="J2653">
        <f>Sheet1[[#This Row],[policy_end_date]]-Sheet1[[#This Row],[policy_start_date]]</f>
        <v>1048</v>
      </c>
      <c r="K2653" s="5">
        <f>(Sheet1[[#This Row],[policy_end_date]]-Sheet1[[#This Row],[policy_start_date]])/365</f>
        <v>2.871232876712329</v>
      </c>
      <c r="L2653" s="2" t="str">
        <f>IF(Sheet1[[#This Row],[coverage_amount]]&lt;300000,"Low",IF(Sheet1[[#This Row],[coverage_amount]]&lt;700000,"Medium","High"))</f>
        <v>Medium</v>
      </c>
      <c r="M2653" s="2" t="str">
        <f>IF(Sheet1[[#This Row],[annual_premium]]&lt;15000,"Low",IF(Sheet1[[#This Row],[annual_premium]]&lt;35000,"Medium","High"))</f>
        <v>Medium</v>
      </c>
      <c r="N2653" s="2">
        <f>YEAR(Sheet1[[#This Row],[policy_start_date]])</f>
        <v>2022</v>
      </c>
      <c r="O2653" s="2" t="str">
        <f>TEXT(Sheet1[[#This Row],[policy_start_date]],"mmm")</f>
        <v>Jul</v>
      </c>
      <c r="P2653" s="2" t="str">
        <f>"Q"&amp;ROUNDUP(MONTH(Sheet1[[#This Row],[policy_start_date]])/3,0)</f>
        <v>Q3</v>
      </c>
      <c r="Q2653" s="2">
        <f ca="1">DATEDIF(Sheet1[[#This Row],[policy_start_date]],TODAY(),"D")</f>
        <v>1460</v>
      </c>
      <c r="R2653" s="2">
        <f>YEAR(Sheet1[[#This Row],[policy_end_date]])</f>
        <v>2025</v>
      </c>
      <c r="S2653" s="2" t="str">
        <f>TEXT(Sheet1[[#This Row],[policy_end_date]],"mmm")</f>
        <v>Jun</v>
      </c>
      <c r="T2653" s="2" t="str">
        <f>IF(Sheet1[[#This Row],[status]]="Active","Active","Inactive")</f>
        <v>Inactive</v>
      </c>
      <c r="U2653" s="6">
        <f>Sheet1[[#This Row],[coverage_amount]]/Sheet1[[#This Row],[annual_premium]]</f>
        <v>18.782828519384935</v>
      </c>
    </row>
    <row r="2654" spans="1:21" x14ac:dyDescent="0.3">
      <c r="A2654" s="2" t="s">
        <v>4555</v>
      </c>
      <c r="B2654" s="2" t="s">
        <v>210</v>
      </c>
      <c r="C2654" s="2" t="s">
        <v>35</v>
      </c>
      <c r="D2654" s="51">
        <v>329687.09000000003</v>
      </c>
      <c r="E2654" s="51">
        <v>29210.73</v>
      </c>
      <c r="F2654" s="1">
        <v>44608</v>
      </c>
      <c r="G2654" s="1">
        <v>45065</v>
      </c>
      <c r="H2654" s="2" t="s">
        <v>717</v>
      </c>
      <c r="I2654" s="2" t="s">
        <v>13</v>
      </c>
      <c r="J2654">
        <f>Sheet1[[#This Row],[policy_end_date]]-Sheet1[[#This Row],[policy_start_date]]</f>
        <v>457</v>
      </c>
      <c r="K2654" s="5">
        <f>(Sheet1[[#This Row],[policy_end_date]]-Sheet1[[#This Row],[policy_start_date]])/365</f>
        <v>1.252054794520548</v>
      </c>
      <c r="L2654" s="2" t="str">
        <f>IF(Sheet1[[#This Row],[coverage_amount]]&lt;300000,"Low",IF(Sheet1[[#This Row],[coverage_amount]]&lt;700000,"Medium","High"))</f>
        <v>Medium</v>
      </c>
      <c r="M2654" s="2" t="str">
        <f>IF(Sheet1[[#This Row],[annual_premium]]&lt;15000,"Low",IF(Sheet1[[#This Row],[annual_premium]]&lt;35000,"Medium","High"))</f>
        <v>Medium</v>
      </c>
      <c r="N2654" s="2">
        <f>YEAR(Sheet1[[#This Row],[policy_start_date]])</f>
        <v>2022</v>
      </c>
      <c r="O2654" s="2" t="str">
        <f>TEXT(Sheet1[[#This Row],[policy_start_date]],"mmm")</f>
        <v>Feb</v>
      </c>
      <c r="P2654" s="2" t="str">
        <f>"Q"&amp;ROUNDUP(MONTH(Sheet1[[#This Row],[policy_start_date]])/3,0)</f>
        <v>Q1</v>
      </c>
      <c r="Q2654" s="2">
        <f ca="1">DATEDIF(Sheet1[[#This Row],[policy_start_date]],TODAY(),"D")</f>
        <v>1624</v>
      </c>
      <c r="R2654" s="2">
        <f>YEAR(Sheet1[[#This Row],[policy_end_date]])</f>
        <v>2023</v>
      </c>
      <c r="S2654" s="2" t="str">
        <f>TEXT(Sheet1[[#This Row],[policy_end_date]],"mmm")</f>
        <v>May</v>
      </c>
      <c r="T2654" s="2" t="str">
        <f>IF(Sheet1[[#This Row],[status]]="Active","Active","Inactive")</f>
        <v>Active</v>
      </c>
      <c r="U2654" s="6">
        <f>Sheet1[[#This Row],[coverage_amount]]/Sheet1[[#This Row],[annual_premium]]</f>
        <v>11.286506362559239</v>
      </c>
    </row>
    <row r="2655" spans="1:21" x14ac:dyDescent="0.3">
      <c r="A2655" s="2" t="s">
        <v>4556</v>
      </c>
      <c r="B2655" s="2" t="s">
        <v>4557</v>
      </c>
      <c r="C2655" s="2" t="s">
        <v>27</v>
      </c>
      <c r="D2655" s="51">
        <v>800297.59</v>
      </c>
      <c r="E2655" s="51">
        <v>31715.52</v>
      </c>
      <c r="F2655" s="1">
        <v>44471</v>
      </c>
      <c r="G2655" s="1">
        <v>44574</v>
      </c>
      <c r="H2655" s="2" t="s">
        <v>257</v>
      </c>
      <c r="I2655" s="2" t="s">
        <v>13</v>
      </c>
      <c r="J2655">
        <f>Sheet1[[#This Row],[policy_end_date]]-Sheet1[[#This Row],[policy_start_date]]</f>
        <v>103</v>
      </c>
      <c r="K2655" s="5">
        <f>(Sheet1[[#This Row],[policy_end_date]]-Sheet1[[#This Row],[policy_start_date]])/365</f>
        <v>0.28219178082191781</v>
      </c>
      <c r="L2655" s="2" t="str">
        <f>IF(Sheet1[[#This Row],[coverage_amount]]&lt;300000,"Low",IF(Sheet1[[#This Row],[coverage_amount]]&lt;700000,"Medium","High"))</f>
        <v>High</v>
      </c>
      <c r="M2655" s="2" t="str">
        <f>IF(Sheet1[[#This Row],[annual_premium]]&lt;15000,"Low",IF(Sheet1[[#This Row],[annual_premium]]&lt;35000,"Medium","High"))</f>
        <v>Medium</v>
      </c>
      <c r="N2655" s="2">
        <f>YEAR(Sheet1[[#This Row],[policy_start_date]])</f>
        <v>2021</v>
      </c>
      <c r="O2655" s="2" t="str">
        <f>TEXT(Sheet1[[#This Row],[policy_start_date]],"mmm")</f>
        <v>Oct</v>
      </c>
      <c r="P2655" s="2" t="str">
        <f>"Q"&amp;ROUNDUP(MONTH(Sheet1[[#This Row],[policy_start_date]])/3,0)</f>
        <v>Q4</v>
      </c>
      <c r="Q2655" s="2">
        <f ca="1">DATEDIF(Sheet1[[#This Row],[policy_start_date]],TODAY(),"D")</f>
        <v>1761</v>
      </c>
      <c r="R2655" s="2">
        <f>YEAR(Sheet1[[#This Row],[policy_end_date]])</f>
        <v>2022</v>
      </c>
      <c r="S2655" s="2" t="str">
        <f>TEXT(Sheet1[[#This Row],[policy_end_date]],"mmm")</f>
        <v>Jan</v>
      </c>
      <c r="T2655" s="2" t="str">
        <f>IF(Sheet1[[#This Row],[status]]="Active","Active","Inactive")</f>
        <v>Active</v>
      </c>
      <c r="U2655" s="6">
        <f>Sheet1[[#This Row],[coverage_amount]]/Sheet1[[#This Row],[annual_premium]]</f>
        <v>25.233626628224918</v>
      </c>
    </row>
    <row r="2656" spans="1:21" x14ac:dyDescent="0.3">
      <c r="A2656" s="2" t="s">
        <v>4558</v>
      </c>
      <c r="B2656" s="2" t="s">
        <v>4559</v>
      </c>
      <c r="C2656" s="2" t="s">
        <v>16</v>
      </c>
      <c r="D2656" s="51">
        <v>537832.46</v>
      </c>
      <c r="E2656" s="51">
        <v>29741.53</v>
      </c>
      <c r="F2656" s="1">
        <v>44829</v>
      </c>
      <c r="G2656" s="1">
        <v>45308</v>
      </c>
      <c r="H2656" s="2" t="s">
        <v>55</v>
      </c>
      <c r="I2656" s="2" t="s">
        <v>13</v>
      </c>
      <c r="J2656">
        <f>Sheet1[[#This Row],[policy_end_date]]-Sheet1[[#This Row],[policy_start_date]]</f>
        <v>479</v>
      </c>
      <c r="K2656" s="5">
        <f>(Sheet1[[#This Row],[policy_end_date]]-Sheet1[[#This Row],[policy_start_date]])/365</f>
        <v>1.3123287671232877</v>
      </c>
      <c r="L2656" s="2" t="str">
        <f>IF(Sheet1[[#This Row],[coverage_amount]]&lt;300000,"Low",IF(Sheet1[[#This Row],[coverage_amount]]&lt;700000,"Medium","High"))</f>
        <v>Medium</v>
      </c>
      <c r="M2656" s="2" t="str">
        <f>IF(Sheet1[[#This Row],[annual_premium]]&lt;15000,"Low",IF(Sheet1[[#This Row],[annual_premium]]&lt;35000,"Medium","High"))</f>
        <v>Medium</v>
      </c>
      <c r="N2656" s="2">
        <f>YEAR(Sheet1[[#This Row],[policy_start_date]])</f>
        <v>2022</v>
      </c>
      <c r="O2656" s="2" t="str">
        <f>TEXT(Sheet1[[#This Row],[policy_start_date]],"mmm")</f>
        <v>Sep</v>
      </c>
      <c r="P2656" s="2" t="str">
        <f>"Q"&amp;ROUNDUP(MONTH(Sheet1[[#This Row],[policy_start_date]])/3,0)</f>
        <v>Q3</v>
      </c>
      <c r="Q2656" s="2">
        <f ca="1">DATEDIF(Sheet1[[#This Row],[policy_start_date]],TODAY(),"D")</f>
        <v>1403</v>
      </c>
      <c r="R2656" s="2">
        <f>YEAR(Sheet1[[#This Row],[policy_end_date]])</f>
        <v>2024</v>
      </c>
      <c r="S2656" s="2" t="str">
        <f>TEXT(Sheet1[[#This Row],[policy_end_date]],"mmm")</f>
        <v>Jan</v>
      </c>
      <c r="T2656" s="2" t="str">
        <f>IF(Sheet1[[#This Row],[status]]="Active","Active","Inactive")</f>
        <v>Active</v>
      </c>
      <c r="U2656" s="6">
        <f>Sheet1[[#This Row],[coverage_amount]]/Sheet1[[#This Row],[annual_premium]]</f>
        <v>18.083550510010749</v>
      </c>
    </row>
    <row r="2657" spans="1:21" x14ac:dyDescent="0.3">
      <c r="A2657" s="2" t="s">
        <v>4560</v>
      </c>
      <c r="B2657" s="2" t="s">
        <v>2587</v>
      </c>
      <c r="C2657" s="2" t="s">
        <v>16</v>
      </c>
      <c r="D2657" s="51">
        <v>384444.28</v>
      </c>
      <c r="E2657" s="51">
        <v>18407.45</v>
      </c>
      <c r="F2657" s="1">
        <v>45409</v>
      </c>
      <c r="G2657" s="1">
        <v>45681</v>
      </c>
      <c r="H2657" s="2" t="s">
        <v>551</v>
      </c>
      <c r="I2657" s="2" t="s">
        <v>13</v>
      </c>
      <c r="J2657">
        <f>Sheet1[[#This Row],[policy_end_date]]-Sheet1[[#This Row],[policy_start_date]]</f>
        <v>272</v>
      </c>
      <c r="K2657" s="5">
        <f>(Sheet1[[#This Row],[policy_end_date]]-Sheet1[[#This Row],[policy_start_date]])/365</f>
        <v>0.74520547945205484</v>
      </c>
      <c r="L2657" s="2" t="str">
        <f>IF(Sheet1[[#This Row],[coverage_amount]]&lt;300000,"Low",IF(Sheet1[[#This Row],[coverage_amount]]&lt;700000,"Medium","High"))</f>
        <v>Medium</v>
      </c>
      <c r="M2657" s="2" t="str">
        <f>IF(Sheet1[[#This Row],[annual_premium]]&lt;15000,"Low",IF(Sheet1[[#This Row],[annual_premium]]&lt;35000,"Medium","High"))</f>
        <v>Medium</v>
      </c>
      <c r="N2657" s="2">
        <f>YEAR(Sheet1[[#This Row],[policy_start_date]])</f>
        <v>2024</v>
      </c>
      <c r="O2657" s="2" t="str">
        <f>TEXT(Sheet1[[#This Row],[policy_start_date]],"mmm")</f>
        <v>Apr</v>
      </c>
      <c r="P2657" s="2" t="str">
        <f>"Q"&amp;ROUNDUP(MONTH(Sheet1[[#This Row],[policy_start_date]])/3,0)</f>
        <v>Q2</v>
      </c>
      <c r="Q2657" s="2">
        <f ca="1">DATEDIF(Sheet1[[#This Row],[policy_start_date]],TODAY(),"D")</f>
        <v>823</v>
      </c>
      <c r="R2657" s="2">
        <f>YEAR(Sheet1[[#This Row],[policy_end_date]])</f>
        <v>2025</v>
      </c>
      <c r="S2657" s="2" t="str">
        <f>TEXT(Sheet1[[#This Row],[policy_end_date]],"mmm")</f>
        <v>Jan</v>
      </c>
      <c r="T2657" s="2" t="str">
        <f>IF(Sheet1[[#This Row],[status]]="Active","Active","Inactive")</f>
        <v>Active</v>
      </c>
      <c r="U2657" s="6">
        <f>Sheet1[[#This Row],[coverage_amount]]/Sheet1[[#This Row],[annual_premium]]</f>
        <v>20.885254611583896</v>
      </c>
    </row>
    <row r="2658" spans="1:21" x14ac:dyDescent="0.3">
      <c r="A2658" s="2" t="s">
        <v>4561</v>
      </c>
      <c r="B2658" s="2" t="s">
        <v>4562</v>
      </c>
      <c r="C2658" s="2" t="s">
        <v>35</v>
      </c>
      <c r="D2658" s="51">
        <v>470284.04</v>
      </c>
      <c r="E2658" s="51">
        <v>32685.02</v>
      </c>
      <c r="F2658" s="1">
        <v>45332</v>
      </c>
      <c r="G2658" s="1">
        <v>45505</v>
      </c>
      <c r="H2658" s="2" t="s">
        <v>1447</v>
      </c>
      <c r="I2658" s="2" t="s">
        <v>18</v>
      </c>
      <c r="J2658">
        <f>Sheet1[[#This Row],[policy_end_date]]-Sheet1[[#This Row],[policy_start_date]]</f>
        <v>173</v>
      </c>
      <c r="K2658" s="5">
        <f>(Sheet1[[#This Row],[policy_end_date]]-Sheet1[[#This Row],[policy_start_date]])/365</f>
        <v>0.47397260273972602</v>
      </c>
      <c r="L2658" s="2" t="str">
        <f>IF(Sheet1[[#This Row],[coverage_amount]]&lt;300000,"Low",IF(Sheet1[[#This Row],[coverage_amount]]&lt;700000,"Medium","High"))</f>
        <v>Medium</v>
      </c>
      <c r="M2658" s="2" t="str">
        <f>IF(Sheet1[[#This Row],[annual_premium]]&lt;15000,"Low",IF(Sheet1[[#This Row],[annual_premium]]&lt;35000,"Medium","High"))</f>
        <v>Medium</v>
      </c>
      <c r="N2658" s="2">
        <f>YEAR(Sheet1[[#This Row],[policy_start_date]])</f>
        <v>2024</v>
      </c>
      <c r="O2658" s="2" t="str">
        <f>TEXT(Sheet1[[#This Row],[policy_start_date]],"mmm")</f>
        <v>Feb</v>
      </c>
      <c r="P2658" s="2" t="str">
        <f>"Q"&amp;ROUNDUP(MONTH(Sheet1[[#This Row],[policy_start_date]])/3,0)</f>
        <v>Q1</v>
      </c>
      <c r="Q2658" s="2">
        <f ca="1">DATEDIF(Sheet1[[#This Row],[policy_start_date]],TODAY(),"D")</f>
        <v>900</v>
      </c>
      <c r="R2658" s="2">
        <f>YEAR(Sheet1[[#This Row],[policy_end_date]])</f>
        <v>2024</v>
      </c>
      <c r="S2658" s="2" t="str">
        <f>TEXT(Sheet1[[#This Row],[policy_end_date]],"mmm")</f>
        <v>Aug</v>
      </c>
      <c r="T2658" s="2" t="str">
        <f>IF(Sheet1[[#This Row],[status]]="Active","Active","Inactive")</f>
        <v>Inactive</v>
      </c>
      <c r="U2658" s="6">
        <f>Sheet1[[#This Row],[coverage_amount]]/Sheet1[[#This Row],[annual_premium]]</f>
        <v>14.388366291346921</v>
      </c>
    </row>
    <row r="2659" spans="1:21" x14ac:dyDescent="0.3">
      <c r="A2659" s="2" t="s">
        <v>4563</v>
      </c>
      <c r="B2659" s="2" t="s">
        <v>425</v>
      </c>
      <c r="C2659" s="2" t="s">
        <v>35</v>
      </c>
      <c r="D2659" s="51">
        <v>322079.93</v>
      </c>
      <c r="E2659" s="51">
        <v>29751.58</v>
      </c>
      <c r="F2659" s="1">
        <v>44923</v>
      </c>
      <c r="G2659" s="1">
        <v>45018</v>
      </c>
      <c r="H2659" s="2" t="s">
        <v>17</v>
      </c>
      <c r="I2659" s="2" t="s">
        <v>29</v>
      </c>
      <c r="J2659">
        <f>Sheet1[[#This Row],[policy_end_date]]-Sheet1[[#This Row],[policy_start_date]]</f>
        <v>95</v>
      </c>
      <c r="K2659" s="5">
        <f>(Sheet1[[#This Row],[policy_end_date]]-Sheet1[[#This Row],[policy_start_date]])/365</f>
        <v>0.26027397260273971</v>
      </c>
      <c r="L2659" s="2" t="str">
        <f>IF(Sheet1[[#This Row],[coverage_amount]]&lt;300000,"Low",IF(Sheet1[[#This Row],[coverage_amount]]&lt;700000,"Medium","High"))</f>
        <v>Medium</v>
      </c>
      <c r="M2659" s="2" t="str">
        <f>IF(Sheet1[[#This Row],[annual_premium]]&lt;15000,"Low",IF(Sheet1[[#This Row],[annual_premium]]&lt;35000,"Medium","High"))</f>
        <v>Medium</v>
      </c>
      <c r="N2659" s="2">
        <f>YEAR(Sheet1[[#This Row],[policy_start_date]])</f>
        <v>2022</v>
      </c>
      <c r="O2659" s="2" t="str">
        <f>TEXT(Sheet1[[#This Row],[policy_start_date]],"mmm")</f>
        <v>Dec</v>
      </c>
      <c r="P2659" s="2" t="str">
        <f>"Q"&amp;ROUNDUP(MONTH(Sheet1[[#This Row],[policy_start_date]])/3,0)</f>
        <v>Q4</v>
      </c>
      <c r="Q2659" s="2">
        <f ca="1">DATEDIF(Sheet1[[#This Row],[policy_start_date]],TODAY(),"D")</f>
        <v>1309</v>
      </c>
      <c r="R2659" s="2">
        <f>YEAR(Sheet1[[#This Row],[policy_end_date]])</f>
        <v>2023</v>
      </c>
      <c r="S2659" s="2" t="str">
        <f>TEXT(Sheet1[[#This Row],[policy_end_date]],"mmm")</f>
        <v>Apr</v>
      </c>
      <c r="T2659" s="2" t="str">
        <f>IF(Sheet1[[#This Row],[status]]="Active","Active","Inactive")</f>
        <v>Inactive</v>
      </c>
      <c r="U2659" s="6">
        <f>Sheet1[[#This Row],[coverage_amount]]/Sheet1[[#This Row],[annual_premium]]</f>
        <v>10.825641192837489</v>
      </c>
    </row>
    <row r="2660" spans="1:21" x14ac:dyDescent="0.3">
      <c r="A2660" s="2" t="s">
        <v>4564</v>
      </c>
      <c r="B2660" s="2" t="s">
        <v>4223</v>
      </c>
      <c r="C2660" s="2" t="s">
        <v>39</v>
      </c>
      <c r="D2660" s="51">
        <v>630727.82999999996</v>
      </c>
      <c r="E2660" s="51">
        <v>6806.45</v>
      </c>
      <c r="F2660" s="1">
        <v>44645</v>
      </c>
      <c r="G2660" s="1">
        <v>45811</v>
      </c>
      <c r="H2660" s="2" t="s">
        <v>1272</v>
      </c>
      <c r="I2660" s="2" t="s">
        <v>29</v>
      </c>
      <c r="J2660">
        <f>Sheet1[[#This Row],[policy_end_date]]-Sheet1[[#This Row],[policy_start_date]]</f>
        <v>1166</v>
      </c>
      <c r="K2660" s="5">
        <f>(Sheet1[[#This Row],[policy_end_date]]-Sheet1[[#This Row],[policy_start_date]])/365</f>
        <v>3.1945205479452055</v>
      </c>
      <c r="L2660" s="2" t="str">
        <f>IF(Sheet1[[#This Row],[coverage_amount]]&lt;300000,"Low",IF(Sheet1[[#This Row],[coverage_amount]]&lt;700000,"Medium","High"))</f>
        <v>Medium</v>
      </c>
      <c r="M2660" s="2" t="str">
        <f>IF(Sheet1[[#This Row],[annual_premium]]&lt;15000,"Low",IF(Sheet1[[#This Row],[annual_premium]]&lt;35000,"Medium","High"))</f>
        <v>Low</v>
      </c>
      <c r="N2660" s="2">
        <f>YEAR(Sheet1[[#This Row],[policy_start_date]])</f>
        <v>2022</v>
      </c>
      <c r="O2660" s="2" t="str">
        <f>TEXT(Sheet1[[#This Row],[policy_start_date]],"mmm")</f>
        <v>Mar</v>
      </c>
      <c r="P2660" s="2" t="str">
        <f>"Q"&amp;ROUNDUP(MONTH(Sheet1[[#This Row],[policy_start_date]])/3,0)</f>
        <v>Q1</v>
      </c>
      <c r="Q2660" s="2">
        <f ca="1">DATEDIF(Sheet1[[#This Row],[policy_start_date]],TODAY(),"D")</f>
        <v>1587</v>
      </c>
      <c r="R2660" s="2">
        <f>YEAR(Sheet1[[#This Row],[policy_end_date]])</f>
        <v>2025</v>
      </c>
      <c r="S2660" s="2" t="str">
        <f>TEXT(Sheet1[[#This Row],[policy_end_date]],"mmm")</f>
        <v>Jun</v>
      </c>
      <c r="T2660" s="2" t="str">
        <f>IF(Sheet1[[#This Row],[status]]="Active","Active","Inactive")</f>
        <v>Inactive</v>
      </c>
      <c r="U2660" s="6">
        <f>Sheet1[[#This Row],[coverage_amount]]/Sheet1[[#This Row],[annual_premium]]</f>
        <v>92.666196034643605</v>
      </c>
    </row>
    <row r="2661" spans="1:21" x14ac:dyDescent="0.3">
      <c r="A2661" s="2" t="s">
        <v>4565</v>
      </c>
      <c r="B2661" s="2" t="s">
        <v>3621</v>
      </c>
      <c r="C2661" s="2" t="s">
        <v>39</v>
      </c>
      <c r="D2661" s="51">
        <v>300471.05</v>
      </c>
      <c r="E2661" s="51">
        <v>25949.17</v>
      </c>
      <c r="F2661" s="1">
        <v>45492</v>
      </c>
      <c r="G2661" s="1">
        <v>45851</v>
      </c>
      <c r="H2661" s="2" t="s">
        <v>1038</v>
      </c>
      <c r="I2661" s="2" t="s">
        <v>13</v>
      </c>
      <c r="J2661">
        <f>Sheet1[[#This Row],[policy_end_date]]-Sheet1[[#This Row],[policy_start_date]]</f>
        <v>359</v>
      </c>
      <c r="K2661" s="5">
        <f>(Sheet1[[#This Row],[policy_end_date]]-Sheet1[[#This Row],[policy_start_date]])/365</f>
        <v>0.98356164383561639</v>
      </c>
      <c r="L2661" s="2" t="str">
        <f>IF(Sheet1[[#This Row],[coverage_amount]]&lt;300000,"Low",IF(Sheet1[[#This Row],[coverage_amount]]&lt;700000,"Medium","High"))</f>
        <v>Medium</v>
      </c>
      <c r="M2661" s="2" t="str">
        <f>IF(Sheet1[[#This Row],[annual_premium]]&lt;15000,"Low",IF(Sheet1[[#This Row],[annual_premium]]&lt;35000,"Medium","High"))</f>
        <v>Medium</v>
      </c>
      <c r="N2661" s="2">
        <f>YEAR(Sheet1[[#This Row],[policy_start_date]])</f>
        <v>2024</v>
      </c>
      <c r="O2661" s="2" t="str">
        <f>TEXT(Sheet1[[#This Row],[policy_start_date]],"mmm")</f>
        <v>Jul</v>
      </c>
      <c r="P2661" s="2" t="str">
        <f>"Q"&amp;ROUNDUP(MONTH(Sheet1[[#This Row],[policy_start_date]])/3,0)</f>
        <v>Q3</v>
      </c>
      <c r="Q2661" s="2">
        <f ca="1">DATEDIF(Sheet1[[#This Row],[policy_start_date]],TODAY(),"D")</f>
        <v>740</v>
      </c>
      <c r="R2661" s="2">
        <f>YEAR(Sheet1[[#This Row],[policy_end_date]])</f>
        <v>2025</v>
      </c>
      <c r="S2661" s="2" t="str">
        <f>TEXT(Sheet1[[#This Row],[policy_end_date]],"mmm")</f>
        <v>Jul</v>
      </c>
      <c r="T2661" s="2" t="str">
        <f>IF(Sheet1[[#This Row],[status]]="Active","Active","Inactive")</f>
        <v>Active</v>
      </c>
      <c r="U2661" s="6">
        <f>Sheet1[[#This Row],[coverage_amount]]/Sheet1[[#This Row],[annual_premium]]</f>
        <v>11.579216213851927</v>
      </c>
    </row>
    <row r="2662" spans="1:21" x14ac:dyDescent="0.3">
      <c r="A2662" s="2" t="s">
        <v>4566</v>
      </c>
      <c r="B2662" s="2" t="s">
        <v>2004</v>
      </c>
      <c r="C2662" s="2" t="s">
        <v>39</v>
      </c>
      <c r="D2662" s="51">
        <v>395505.91999999998</v>
      </c>
      <c r="E2662" s="51">
        <v>29773.05</v>
      </c>
      <c r="F2662" s="1">
        <v>44316</v>
      </c>
      <c r="G2662" s="1">
        <v>44547</v>
      </c>
      <c r="H2662" s="2" t="s">
        <v>348</v>
      </c>
      <c r="I2662" s="2" t="s">
        <v>29</v>
      </c>
      <c r="J2662">
        <f>Sheet1[[#This Row],[policy_end_date]]-Sheet1[[#This Row],[policy_start_date]]</f>
        <v>231</v>
      </c>
      <c r="K2662" s="5">
        <f>(Sheet1[[#This Row],[policy_end_date]]-Sheet1[[#This Row],[policy_start_date]])/365</f>
        <v>0.63287671232876708</v>
      </c>
      <c r="L2662" s="2" t="str">
        <f>IF(Sheet1[[#This Row],[coverage_amount]]&lt;300000,"Low",IF(Sheet1[[#This Row],[coverage_amount]]&lt;700000,"Medium","High"))</f>
        <v>Medium</v>
      </c>
      <c r="M2662" s="2" t="str">
        <f>IF(Sheet1[[#This Row],[annual_premium]]&lt;15000,"Low",IF(Sheet1[[#This Row],[annual_premium]]&lt;35000,"Medium","High"))</f>
        <v>Medium</v>
      </c>
      <c r="N2662" s="2">
        <f>YEAR(Sheet1[[#This Row],[policy_start_date]])</f>
        <v>2021</v>
      </c>
      <c r="O2662" s="2" t="str">
        <f>TEXT(Sheet1[[#This Row],[policy_start_date]],"mmm")</f>
        <v>Apr</v>
      </c>
      <c r="P2662" s="2" t="str">
        <f>"Q"&amp;ROUNDUP(MONTH(Sheet1[[#This Row],[policy_start_date]])/3,0)</f>
        <v>Q2</v>
      </c>
      <c r="Q2662" s="2">
        <f ca="1">DATEDIF(Sheet1[[#This Row],[policy_start_date]],TODAY(),"D")</f>
        <v>1916</v>
      </c>
      <c r="R2662" s="2">
        <f>YEAR(Sheet1[[#This Row],[policy_end_date]])</f>
        <v>2021</v>
      </c>
      <c r="S2662" s="2" t="str">
        <f>TEXT(Sheet1[[#This Row],[policy_end_date]],"mmm")</f>
        <v>Dec</v>
      </c>
      <c r="T2662" s="2" t="str">
        <f>IF(Sheet1[[#This Row],[status]]="Active","Active","Inactive")</f>
        <v>Inactive</v>
      </c>
      <c r="U2662" s="6">
        <f>Sheet1[[#This Row],[coverage_amount]]/Sheet1[[#This Row],[annual_premium]]</f>
        <v>13.284024310576175</v>
      </c>
    </row>
    <row r="2663" spans="1:21" x14ac:dyDescent="0.3">
      <c r="A2663" s="2" t="s">
        <v>4567</v>
      </c>
      <c r="B2663" s="2" t="s">
        <v>4402</v>
      </c>
      <c r="C2663" s="2" t="s">
        <v>11</v>
      </c>
      <c r="D2663" s="51">
        <v>907403.58</v>
      </c>
      <c r="E2663" s="51">
        <v>15490.69</v>
      </c>
      <c r="F2663" s="1">
        <v>45340</v>
      </c>
      <c r="G2663" s="1">
        <v>45391</v>
      </c>
      <c r="H2663" s="2" t="s">
        <v>295</v>
      </c>
      <c r="I2663" s="2" t="s">
        <v>18</v>
      </c>
      <c r="J2663">
        <f>Sheet1[[#This Row],[policy_end_date]]-Sheet1[[#This Row],[policy_start_date]]</f>
        <v>51</v>
      </c>
      <c r="K2663" s="5">
        <f>(Sheet1[[#This Row],[policy_end_date]]-Sheet1[[#This Row],[policy_start_date]])/365</f>
        <v>0.13972602739726028</v>
      </c>
      <c r="L2663" s="2" t="str">
        <f>IF(Sheet1[[#This Row],[coverage_amount]]&lt;300000,"Low",IF(Sheet1[[#This Row],[coverage_amount]]&lt;700000,"Medium","High"))</f>
        <v>High</v>
      </c>
      <c r="M2663" s="2" t="str">
        <f>IF(Sheet1[[#This Row],[annual_premium]]&lt;15000,"Low",IF(Sheet1[[#This Row],[annual_premium]]&lt;35000,"Medium","High"))</f>
        <v>Medium</v>
      </c>
      <c r="N2663" s="2">
        <f>YEAR(Sheet1[[#This Row],[policy_start_date]])</f>
        <v>2024</v>
      </c>
      <c r="O2663" s="2" t="str">
        <f>TEXT(Sheet1[[#This Row],[policy_start_date]],"mmm")</f>
        <v>Feb</v>
      </c>
      <c r="P2663" s="2" t="str">
        <f>"Q"&amp;ROUNDUP(MONTH(Sheet1[[#This Row],[policy_start_date]])/3,0)</f>
        <v>Q1</v>
      </c>
      <c r="Q2663" s="2">
        <f ca="1">DATEDIF(Sheet1[[#This Row],[policy_start_date]],TODAY(),"D")</f>
        <v>892</v>
      </c>
      <c r="R2663" s="2">
        <f>YEAR(Sheet1[[#This Row],[policy_end_date]])</f>
        <v>2024</v>
      </c>
      <c r="S2663" s="2" t="str">
        <f>TEXT(Sheet1[[#This Row],[policy_end_date]],"mmm")</f>
        <v>Apr</v>
      </c>
      <c r="T2663" s="2" t="str">
        <f>IF(Sheet1[[#This Row],[status]]="Active","Active","Inactive")</f>
        <v>Inactive</v>
      </c>
      <c r="U2663" s="6">
        <f>Sheet1[[#This Row],[coverage_amount]]/Sheet1[[#This Row],[annual_premium]]</f>
        <v>58.577350653844334</v>
      </c>
    </row>
    <row r="2664" spans="1:21" x14ac:dyDescent="0.3">
      <c r="A2664" s="2" t="s">
        <v>4568</v>
      </c>
      <c r="B2664" s="2" t="s">
        <v>4569</v>
      </c>
      <c r="C2664" s="2" t="s">
        <v>16</v>
      </c>
      <c r="D2664" s="51">
        <v>442428.73</v>
      </c>
      <c r="E2664" s="51">
        <v>5419.81</v>
      </c>
      <c r="F2664" s="1">
        <v>44127</v>
      </c>
      <c r="G2664" s="1">
        <v>44673</v>
      </c>
      <c r="H2664" s="2" t="s">
        <v>1437</v>
      </c>
      <c r="I2664" s="2" t="s">
        <v>29</v>
      </c>
      <c r="J2664">
        <f>Sheet1[[#This Row],[policy_end_date]]-Sheet1[[#This Row],[policy_start_date]]</f>
        <v>546</v>
      </c>
      <c r="K2664" s="5">
        <f>(Sheet1[[#This Row],[policy_end_date]]-Sheet1[[#This Row],[policy_start_date]])/365</f>
        <v>1.4958904109589042</v>
      </c>
      <c r="L2664" s="2" t="str">
        <f>IF(Sheet1[[#This Row],[coverage_amount]]&lt;300000,"Low",IF(Sheet1[[#This Row],[coverage_amount]]&lt;700000,"Medium","High"))</f>
        <v>Medium</v>
      </c>
      <c r="M2664" s="2" t="str">
        <f>IF(Sheet1[[#This Row],[annual_premium]]&lt;15000,"Low",IF(Sheet1[[#This Row],[annual_premium]]&lt;35000,"Medium","High"))</f>
        <v>Low</v>
      </c>
      <c r="N2664" s="2">
        <f>YEAR(Sheet1[[#This Row],[policy_start_date]])</f>
        <v>2020</v>
      </c>
      <c r="O2664" s="2" t="str">
        <f>TEXT(Sheet1[[#This Row],[policy_start_date]],"mmm")</f>
        <v>Oct</v>
      </c>
      <c r="P2664" s="2" t="str">
        <f>"Q"&amp;ROUNDUP(MONTH(Sheet1[[#This Row],[policy_start_date]])/3,0)</f>
        <v>Q4</v>
      </c>
      <c r="Q2664" s="2">
        <f ca="1">DATEDIF(Sheet1[[#This Row],[policy_start_date]],TODAY(),"D")</f>
        <v>2105</v>
      </c>
      <c r="R2664" s="2">
        <f>YEAR(Sheet1[[#This Row],[policy_end_date]])</f>
        <v>2022</v>
      </c>
      <c r="S2664" s="2" t="str">
        <f>TEXT(Sheet1[[#This Row],[policy_end_date]],"mmm")</f>
        <v>Apr</v>
      </c>
      <c r="T2664" s="2" t="str">
        <f>IF(Sheet1[[#This Row],[status]]="Active","Active","Inactive")</f>
        <v>Inactive</v>
      </c>
      <c r="U2664" s="6">
        <f>Sheet1[[#This Row],[coverage_amount]]/Sheet1[[#This Row],[annual_premium]]</f>
        <v>81.631778604785026</v>
      </c>
    </row>
    <row r="2665" spans="1:21" x14ac:dyDescent="0.3">
      <c r="A2665" s="2" t="s">
        <v>4570</v>
      </c>
      <c r="B2665" s="2" t="s">
        <v>2301</v>
      </c>
      <c r="C2665" s="2" t="s">
        <v>16</v>
      </c>
      <c r="D2665" s="51">
        <v>669937.42000000004</v>
      </c>
      <c r="E2665" s="51">
        <v>3400.23</v>
      </c>
      <c r="F2665" s="1">
        <v>45158</v>
      </c>
      <c r="G2665" s="1">
        <v>45784</v>
      </c>
      <c r="H2665" s="2" t="s">
        <v>1018</v>
      </c>
      <c r="I2665" s="2" t="s">
        <v>29</v>
      </c>
      <c r="J2665">
        <f>Sheet1[[#This Row],[policy_end_date]]-Sheet1[[#This Row],[policy_start_date]]</f>
        <v>626</v>
      </c>
      <c r="K2665" s="5">
        <f>(Sheet1[[#This Row],[policy_end_date]]-Sheet1[[#This Row],[policy_start_date]])/365</f>
        <v>1.715068493150685</v>
      </c>
      <c r="L2665" s="2" t="str">
        <f>IF(Sheet1[[#This Row],[coverage_amount]]&lt;300000,"Low",IF(Sheet1[[#This Row],[coverage_amount]]&lt;700000,"Medium","High"))</f>
        <v>Medium</v>
      </c>
      <c r="M2665" s="2" t="str">
        <f>IF(Sheet1[[#This Row],[annual_premium]]&lt;15000,"Low",IF(Sheet1[[#This Row],[annual_premium]]&lt;35000,"Medium","High"))</f>
        <v>Low</v>
      </c>
      <c r="N2665" s="2">
        <f>YEAR(Sheet1[[#This Row],[policy_start_date]])</f>
        <v>2023</v>
      </c>
      <c r="O2665" s="2" t="str">
        <f>TEXT(Sheet1[[#This Row],[policy_start_date]],"mmm")</f>
        <v>Aug</v>
      </c>
      <c r="P2665" s="2" t="str">
        <f>"Q"&amp;ROUNDUP(MONTH(Sheet1[[#This Row],[policy_start_date]])/3,0)</f>
        <v>Q3</v>
      </c>
      <c r="Q2665" s="2">
        <f ca="1">DATEDIF(Sheet1[[#This Row],[policy_start_date]],TODAY(),"D")</f>
        <v>1074</v>
      </c>
      <c r="R2665" s="2">
        <f>YEAR(Sheet1[[#This Row],[policy_end_date]])</f>
        <v>2025</v>
      </c>
      <c r="S2665" s="2" t="str">
        <f>TEXT(Sheet1[[#This Row],[policy_end_date]],"mmm")</f>
        <v>May</v>
      </c>
      <c r="T2665" s="2" t="str">
        <f>IF(Sheet1[[#This Row],[status]]="Active","Active","Inactive")</f>
        <v>Inactive</v>
      </c>
      <c r="U2665" s="6">
        <f>Sheet1[[#This Row],[coverage_amount]]/Sheet1[[#This Row],[annual_premium]]</f>
        <v>197.02708934395616</v>
      </c>
    </row>
    <row r="2666" spans="1:21" x14ac:dyDescent="0.3">
      <c r="A2666" s="2" t="s">
        <v>4571</v>
      </c>
      <c r="B2666" s="2" t="s">
        <v>4572</v>
      </c>
      <c r="C2666" s="2" t="s">
        <v>16</v>
      </c>
      <c r="D2666" s="51">
        <v>617579.19999999995</v>
      </c>
      <c r="E2666" s="51">
        <v>25010.83</v>
      </c>
      <c r="F2666" s="1">
        <v>44381</v>
      </c>
      <c r="G2666" s="1">
        <v>44652</v>
      </c>
      <c r="H2666" s="2" t="s">
        <v>723</v>
      </c>
      <c r="I2666" s="2" t="s">
        <v>18</v>
      </c>
      <c r="J2666">
        <f>Sheet1[[#This Row],[policy_end_date]]-Sheet1[[#This Row],[policy_start_date]]</f>
        <v>271</v>
      </c>
      <c r="K2666" s="5">
        <f>(Sheet1[[#This Row],[policy_end_date]]-Sheet1[[#This Row],[policy_start_date]])/365</f>
        <v>0.74246575342465748</v>
      </c>
      <c r="L2666" s="2" t="str">
        <f>IF(Sheet1[[#This Row],[coverage_amount]]&lt;300000,"Low",IF(Sheet1[[#This Row],[coverage_amount]]&lt;700000,"Medium","High"))</f>
        <v>Medium</v>
      </c>
      <c r="M2666" s="2" t="str">
        <f>IF(Sheet1[[#This Row],[annual_premium]]&lt;15000,"Low",IF(Sheet1[[#This Row],[annual_premium]]&lt;35000,"Medium","High"))</f>
        <v>Medium</v>
      </c>
      <c r="N2666" s="2">
        <f>YEAR(Sheet1[[#This Row],[policy_start_date]])</f>
        <v>2021</v>
      </c>
      <c r="O2666" s="2" t="str">
        <f>TEXT(Sheet1[[#This Row],[policy_start_date]],"mmm")</f>
        <v>Jul</v>
      </c>
      <c r="P2666" s="2" t="str">
        <f>"Q"&amp;ROUNDUP(MONTH(Sheet1[[#This Row],[policy_start_date]])/3,0)</f>
        <v>Q3</v>
      </c>
      <c r="Q2666" s="2">
        <f ca="1">DATEDIF(Sheet1[[#This Row],[policy_start_date]],TODAY(),"D")</f>
        <v>1851</v>
      </c>
      <c r="R2666" s="2">
        <f>YEAR(Sheet1[[#This Row],[policy_end_date]])</f>
        <v>2022</v>
      </c>
      <c r="S2666" s="2" t="str">
        <f>TEXT(Sheet1[[#This Row],[policy_end_date]],"mmm")</f>
        <v>Apr</v>
      </c>
      <c r="T2666" s="2" t="str">
        <f>IF(Sheet1[[#This Row],[status]]="Active","Active","Inactive")</f>
        <v>Inactive</v>
      </c>
      <c r="U2666" s="6">
        <f>Sheet1[[#This Row],[coverage_amount]]/Sheet1[[#This Row],[annual_premium]]</f>
        <v>24.692471221466857</v>
      </c>
    </row>
    <row r="2667" spans="1:21" x14ac:dyDescent="0.3">
      <c r="A2667" s="2" t="s">
        <v>4573</v>
      </c>
      <c r="B2667" s="2" t="s">
        <v>4574</v>
      </c>
      <c r="C2667" s="2" t="s">
        <v>39</v>
      </c>
      <c r="D2667" s="51">
        <v>963791.95</v>
      </c>
      <c r="E2667" s="51">
        <v>3697.86</v>
      </c>
      <c r="F2667" s="1">
        <v>45324</v>
      </c>
      <c r="G2667" s="1">
        <v>45797</v>
      </c>
      <c r="H2667" s="2" t="s">
        <v>1314</v>
      </c>
      <c r="I2667" s="2" t="s">
        <v>18</v>
      </c>
      <c r="J2667">
        <f>Sheet1[[#This Row],[policy_end_date]]-Sheet1[[#This Row],[policy_start_date]]</f>
        <v>473</v>
      </c>
      <c r="K2667" s="5">
        <f>(Sheet1[[#This Row],[policy_end_date]]-Sheet1[[#This Row],[policy_start_date]])/365</f>
        <v>1.295890410958904</v>
      </c>
      <c r="L2667" s="2" t="str">
        <f>IF(Sheet1[[#This Row],[coverage_amount]]&lt;300000,"Low",IF(Sheet1[[#This Row],[coverage_amount]]&lt;700000,"Medium","High"))</f>
        <v>High</v>
      </c>
      <c r="M2667" s="2" t="str">
        <f>IF(Sheet1[[#This Row],[annual_premium]]&lt;15000,"Low",IF(Sheet1[[#This Row],[annual_premium]]&lt;35000,"Medium","High"))</f>
        <v>Low</v>
      </c>
      <c r="N2667" s="2">
        <f>YEAR(Sheet1[[#This Row],[policy_start_date]])</f>
        <v>2024</v>
      </c>
      <c r="O2667" s="2" t="str">
        <f>TEXT(Sheet1[[#This Row],[policy_start_date]],"mmm")</f>
        <v>Feb</v>
      </c>
      <c r="P2667" s="2" t="str">
        <f>"Q"&amp;ROUNDUP(MONTH(Sheet1[[#This Row],[policy_start_date]])/3,0)</f>
        <v>Q1</v>
      </c>
      <c r="Q2667" s="2">
        <f ca="1">DATEDIF(Sheet1[[#This Row],[policy_start_date]],TODAY(),"D")</f>
        <v>908</v>
      </c>
      <c r="R2667" s="2">
        <f>YEAR(Sheet1[[#This Row],[policy_end_date]])</f>
        <v>2025</v>
      </c>
      <c r="S2667" s="2" t="str">
        <f>TEXT(Sheet1[[#This Row],[policy_end_date]],"mmm")</f>
        <v>May</v>
      </c>
      <c r="T2667" s="2" t="str">
        <f>IF(Sheet1[[#This Row],[status]]="Active","Active","Inactive")</f>
        <v>Inactive</v>
      </c>
      <c r="U2667" s="6">
        <f>Sheet1[[#This Row],[coverage_amount]]/Sheet1[[#This Row],[annual_premium]]</f>
        <v>260.63505649213329</v>
      </c>
    </row>
    <row r="2668" spans="1:21" x14ac:dyDescent="0.3">
      <c r="A2668" s="2" t="s">
        <v>4575</v>
      </c>
      <c r="B2668" s="2" t="s">
        <v>4576</v>
      </c>
      <c r="C2668" s="2" t="s">
        <v>35</v>
      </c>
      <c r="D2668" s="51">
        <v>203345.12</v>
      </c>
      <c r="E2668" s="51">
        <v>15190.9</v>
      </c>
      <c r="F2668" s="1">
        <v>45382</v>
      </c>
      <c r="G2668" s="1">
        <v>45572</v>
      </c>
      <c r="H2668" s="2" t="s">
        <v>2222</v>
      </c>
      <c r="I2668" s="2" t="s">
        <v>29</v>
      </c>
      <c r="J2668">
        <f>Sheet1[[#This Row],[policy_end_date]]-Sheet1[[#This Row],[policy_start_date]]</f>
        <v>190</v>
      </c>
      <c r="K2668" s="5">
        <f>(Sheet1[[#This Row],[policy_end_date]]-Sheet1[[#This Row],[policy_start_date]])/365</f>
        <v>0.52054794520547942</v>
      </c>
      <c r="L2668" s="2" t="str">
        <f>IF(Sheet1[[#This Row],[coverage_amount]]&lt;300000,"Low",IF(Sheet1[[#This Row],[coverage_amount]]&lt;700000,"Medium","High"))</f>
        <v>Low</v>
      </c>
      <c r="M2668" s="2" t="str">
        <f>IF(Sheet1[[#This Row],[annual_premium]]&lt;15000,"Low",IF(Sheet1[[#This Row],[annual_premium]]&lt;35000,"Medium","High"))</f>
        <v>Medium</v>
      </c>
      <c r="N2668" s="2">
        <f>YEAR(Sheet1[[#This Row],[policy_start_date]])</f>
        <v>2024</v>
      </c>
      <c r="O2668" s="2" t="str">
        <f>TEXT(Sheet1[[#This Row],[policy_start_date]],"mmm")</f>
        <v>Mar</v>
      </c>
      <c r="P2668" s="2" t="str">
        <f>"Q"&amp;ROUNDUP(MONTH(Sheet1[[#This Row],[policy_start_date]])/3,0)</f>
        <v>Q1</v>
      </c>
      <c r="Q2668" s="2">
        <f ca="1">DATEDIF(Sheet1[[#This Row],[policy_start_date]],TODAY(),"D")</f>
        <v>850</v>
      </c>
      <c r="R2668" s="2">
        <f>YEAR(Sheet1[[#This Row],[policy_end_date]])</f>
        <v>2024</v>
      </c>
      <c r="S2668" s="2" t="str">
        <f>TEXT(Sheet1[[#This Row],[policy_end_date]],"mmm")</f>
        <v>Oct</v>
      </c>
      <c r="T2668" s="2" t="str">
        <f>IF(Sheet1[[#This Row],[status]]="Active","Active","Inactive")</f>
        <v>Inactive</v>
      </c>
      <c r="U2668" s="6">
        <f>Sheet1[[#This Row],[coverage_amount]]/Sheet1[[#This Row],[annual_premium]]</f>
        <v>13.385982397356312</v>
      </c>
    </row>
    <row r="2669" spans="1:21" x14ac:dyDescent="0.3">
      <c r="A2669" s="2" t="s">
        <v>4577</v>
      </c>
      <c r="B2669" s="2" t="s">
        <v>1629</v>
      </c>
      <c r="C2669" s="2" t="s">
        <v>11</v>
      </c>
      <c r="D2669" s="51">
        <v>308932.59999999998</v>
      </c>
      <c r="E2669" s="51">
        <v>30812.29</v>
      </c>
      <c r="F2669" s="1">
        <v>45414</v>
      </c>
      <c r="G2669" s="1">
        <v>45628</v>
      </c>
      <c r="H2669" s="2" t="s">
        <v>1226</v>
      </c>
      <c r="I2669" s="2" t="s">
        <v>29</v>
      </c>
      <c r="J2669">
        <f>Sheet1[[#This Row],[policy_end_date]]-Sheet1[[#This Row],[policy_start_date]]</f>
        <v>214</v>
      </c>
      <c r="K2669" s="5">
        <f>(Sheet1[[#This Row],[policy_end_date]]-Sheet1[[#This Row],[policy_start_date]])/365</f>
        <v>0.58630136986301373</v>
      </c>
      <c r="L2669" s="2" t="str">
        <f>IF(Sheet1[[#This Row],[coverage_amount]]&lt;300000,"Low",IF(Sheet1[[#This Row],[coverage_amount]]&lt;700000,"Medium","High"))</f>
        <v>Medium</v>
      </c>
      <c r="M2669" s="2" t="str">
        <f>IF(Sheet1[[#This Row],[annual_premium]]&lt;15000,"Low",IF(Sheet1[[#This Row],[annual_premium]]&lt;35000,"Medium","High"))</f>
        <v>Medium</v>
      </c>
      <c r="N2669" s="2">
        <f>YEAR(Sheet1[[#This Row],[policy_start_date]])</f>
        <v>2024</v>
      </c>
      <c r="O2669" s="2" t="str">
        <f>TEXT(Sheet1[[#This Row],[policy_start_date]],"mmm")</f>
        <v>May</v>
      </c>
      <c r="P2669" s="2" t="str">
        <f>"Q"&amp;ROUNDUP(MONTH(Sheet1[[#This Row],[policy_start_date]])/3,0)</f>
        <v>Q2</v>
      </c>
      <c r="Q2669" s="2">
        <f ca="1">DATEDIF(Sheet1[[#This Row],[policy_start_date]],TODAY(),"D")</f>
        <v>818</v>
      </c>
      <c r="R2669" s="2">
        <f>YEAR(Sheet1[[#This Row],[policy_end_date]])</f>
        <v>2024</v>
      </c>
      <c r="S2669" s="2" t="str">
        <f>TEXT(Sheet1[[#This Row],[policy_end_date]],"mmm")</f>
        <v>Dec</v>
      </c>
      <c r="T2669" s="2" t="str">
        <f>IF(Sheet1[[#This Row],[status]]="Active","Active","Inactive")</f>
        <v>Inactive</v>
      </c>
      <c r="U2669" s="6">
        <f>Sheet1[[#This Row],[coverage_amount]]/Sheet1[[#This Row],[annual_premium]]</f>
        <v>10.02627847524478</v>
      </c>
    </row>
    <row r="2670" spans="1:21" x14ac:dyDescent="0.3">
      <c r="A2670" s="2" t="s">
        <v>4578</v>
      </c>
      <c r="B2670" s="2" t="s">
        <v>4294</v>
      </c>
      <c r="C2670" s="2" t="s">
        <v>11</v>
      </c>
      <c r="D2670" s="51">
        <v>373655.82</v>
      </c>
      <c r="E2670" s="51">
        <v>5674.12</v>
      </c>
      <c r="F2670" s="1">
        <v>44156</v>
      </c>
      <c r="G2670" s="1">
        <v>44570</v>
      </c>
      <c r="H2670" s="2" t="s">
        <v>102</v>
      </c>
      <c r="I2670" s="2" t="s">
        <v>18</v>
      </c>
      <c r="J2670">
        <f>Sheet1[[#This Row],[policy_end_date]]-Sheet1[[#This Row],[policy_start_date]]</f>
        <v>414</v>
      </c>
      <c r="K2670" s="5">
        <f>(Sheet1[[#This Row],[policy_end_date]]-Sheet1[[#This Row],[policy_start_date]])/365</f>
        <v>1.1342465753424658</v>
      </c>
      <c r="L2670" s="2" t="str">
        <f>IF(Sheet1[[#This Row],[coverage_amount]]&lt;300000,"Low",IF(Sheet1[[#This Row],[coverage_amount]]&lt;700000,"Medium","High"))</f>
        <v>Medium</v>
      </c>
      <c r="M2670" s="2" t="str">
        <f>IF(Sheet1[[#This Row],[annual_premium]]&lt;15000,"Low",IF(Sheet1[[#This Row],[annual_premium]]&lt;35000,"Medium","High"))</f>
        <v>Low</v>
      </c>
      <c r="N2670" s="2">
        <f>YEAR(Sheet1[[#This Row],[policy_start_date]])</f>
        <v>2020</v>
      </c>
      <c r="O2670" s="2" t="str">
        <f>TEXT(Sheet1[[#This Row],[policy_start_date]],"mmm")</f>
        <v>Nov</v>
      </c>
      <c r="P2670" s="2" t="str">
        <f>"Q"&amp;ROUNDUP(MONTH(Sheet1[[#This Row],[policy_start_date]])/3,0)</f>
        <v>Q4</v>
      </c>
      <c r="Q2670" s="2">
        <f ca="1">DATEDIF(Sheet1[[#This Row],[policy_start_date]],TODAY(),"D")</f>
        <v>2076</v>
      </c>
      <c r="R2670" s="2">
        <f>YEAR(Sheet1[[#This Row],[policy_end_date]])</f>
        <v>2022</v>
      </c>
      <c r="S2670" s="2" t="str">
        <f>TEXT(Sheet1[[#This Row],[policy_end_date]],"mmm")</f>
        <v>Jan</v>
      </c>
      <c r="T2670" s="2" t="str">
        <f>IF(Sheet1[[#This Row],[status]]="Active","Active","Inactive")</f>
        <v>Inactive</v>
      </c>
      <c r="U2670" s="6">
        <f>Sheet1[[#This Row],[coverage_amount]]/Sheet1[[#This Row],[annual_premium]]</f>
        <v>65.852646754034112</v>
      </c>
    </row>
    <row r="2671" spans="1:21" x14ac:dyDescent="0.3">
      <c r="A2671" s="2" t="s">
        <v>4579</v>
      </c>
      <c r="B2671" s="2" t="s">
        <v>4580</v>
      </c>
      <c r="C2671" s="2" t="s">
        <v>39</v>
      </c>
      <c r="D2671" s="51">
        <v>751659.31</v>
      </c>
      <c r="E2671" s="51">
        <v>7584.5</v>
      </c>
      <c r="F2671" s="1">
        <v>45177</v>
      </c>
      <c r="G2671" s="1">
        <v>45183</v>
      </c>
      <c r="H2671" s="2" t="s">
        <v>432</v>
      </c>
      <c r="I2671" s="2" t="s">
        <v>13</v>
      </c>
      <c r="J2671">
        <f>Sheet1[[#This Row],[policy_end_date]]-Sheet1[[#This Row],[policy_start_date]]</f>
        <v>6</v>
      </c>
      <c r="K2671" s="5">
        <f>(Sheet1[[#This Row],[policy_end_date]]-Sheet1[[#This Row],[policy_start_date]])/365</f>
        <v>1.643835616438356E-2</v>
      </c>
      <c r="L2671" s="2" t="str">
        <f>IF(Sheet1[[#This Row],[coverage_amount]]&lt;300000,"Low",IF(Sheet1[[#This Row],[coverage_amount]]&lt;700000,"Medium","High"))</f>
        <v>High</v>
      </c>
      <c r="M2671" s="2" t="str">
        <f>IF(Sheet1[[#This Row],[annual_premium]]&lt;15000,"Low",IF(Sheet1[[#This Row],[annual_premium]]&lt;35000,"Medium","High"))</f>
        <v>Low</v>
      </c>
      <c r="N2671" s="2">
        <f>YEAR(Sheet1[[#This Row],[policy_start_date]])</f>
        <v>2023</v>
      </c>
      <c r="O2671" s="2" t="str">
        <f>TEXT(Sheet1[[#This Row],[policy_start_date]],"mmm")</f>
        <v>Sep</v>
      </c>
      <c r="P2671" s="2" t="str">
        <f>"Q"&amp;ROUNDUP(MONTH(Sheet1[[#This Row],[policy_start_date]])/3,0)</f>
        <v>Q3</v>
      </c>
      <c r="Q2671" s="2">
        <f ca="1">DATEDIF(Sheet1[[#This Row],[policy_start_date]],TODAY(),"D")</f>
        <v>1055</v>
      </c>
      <c r="R2671" s="2">
        <f>YEAR(Sheet1[[#This Row],[policy_end_date]])</f>
        <v>2023</v>
      </c>
      <c r="S2671" s="2" t="str">
        <f>TEXT(Sheet1[[#This Row],[policy_end_date]],"mmm")</f>
        <v>Sep</v>
      </c>
      <c r="T2671" s="2" t="str">
        <f>IF(Sheet1[[#This Row],[status]]="Active","Active","Inactive")</f>
        <v>Active</v>
      </c>
      <c r="U2671" s="6">
        <f>Sheet1[[#This Row],[coverage_amount]]/Sheet1[[#This Row],[annual_premium]]</f>
        <v>99.104662139890578</v>
      </c>
    </row>
    <row r="2672" spans="1:21" x14ac:dyDescent="0.3">
      <c r="A2672" s="2" t="s">
        <v>4581</v>
      </c>
      <c r="B2672" s="2" t="s">
        <v>4138</v>
      </c>
      <c r="C2672" s="2" t="s">
        <v>39</v>
      </c>
      <c r="D2672" s="51">
        <v>831709.73</v>
      </c>
      <c r="E2672" s="51">
        <v>31521.919999999998</v>
      </c>
      <c r="F2672" s="1">
        <v>44240</v>
      </c>
      <c r="G2672" s="1">
        <v>44640</v>
      </c>
      <c r="H2672" s="2" t="s">
        <v>522</v>
      </c>
      <c r="I2672" s="2" t="s">
        <v>18</v>
      </c>
      <c r="J2672">
        <f>Sheet1[[#This Row],[policy_end_date]]-Sheet1[[#This Row],[policy_start_date]]</f>
        <v>400</v>
      </c>
      <c r="K2672" s="5">
        <f>(Sheet1[[#This Row],[policy_end_date]]-Sheet1[[#This Row],[policy_start_date]])/365</f>
        <v>1.095890410958904</v>
      </c>
      <c r="L2672" s="2" t="str">
        <f>IF(Sheet1[[#This Row],[coverage_amount]]&lt;300000,"Low",IF(Sheet1[[#This Row],[coverage_amount]]&lt;700000,"Medium","High"))</f>
        <v>High</v>
      </c>
      <c r="M2672" s="2" t="str">
        <f>IF(Sheet1[[#This Row],[annual_premium]]&lt;15000,"Low",IF(Sheet1[[#This Row],[annual_premium]]&lt;35000,"Medium","High"))</f>
        <v>Medium</v>
      </c>
      <c r="N2672" s="2">
        <f>YEAR(Sheet1[[#This Row],[policy_start_date]])</f>
        <v>2021</v>
      </c>
      <c r="O2672" s="2" t="str">
        <f>TEXT(Sheet1[[#This Row],[policy_start_date]],"mmm")</f>
        <v>Feb</v>
      </c>
      <c r="P2672" s="2" t="str">
        <f>"Q"&amp;ROUNDUP(MONTH(Sheet1[[#This Row],[policy_start_date]])/3,0)</f>
        <v>Q1</v>
      </c>
      <c r="Q2672" s="2">
        <f ca="1">DATEDIF(Sheet1[[#This Row],[policy_start_date]],TODAY(),"D")</f>
        <v>1992</v>
      </c>
      <c r="R2672" s="2">
        <f>YEAR(Sheet1[[#This Row],[policy_end_date]])</f>
        <v>2022</v>
      </c>
      <c r="S2672" s="2" t="str">
        <f>TEXT(Sheet1[[#This Row],[policy_end_date]],"mmm")</f>
        <v>Mar</v>
      </c>
      <c r="T2672" s="2" t="str">
        <f>IF(Sheet1[[#This Row],[status]]="Active","Active","Inactive")</f>
        <v>Inactive</v>
      </c>
      <c r="U2672" s="6">
        <f>Sheet1[[#This Row],[coverage_amount]]/Sheet1[[#This Row],[annual_premium]]</f>
        <v>26.385122797088503</v>
      </c>
    </row>
    <row r="2673" spans="1:21" x14ac:dyDescent="0.3">
      <c r="A2673" s="2" t="s">
        <v>4582</v>
      </c>
      <c r="B2673" s="2" t="s">
        <v>2898</v>
      </c>
      <c r="C2673" s="2" t="s">
        <v>16</v>
      </c>
      <c r="D2673" s="51">
        <v>949471.04</v>
      </c>
      <c r="E2673" s="51">
        <v>45279.76</v>
      </c>
      <c r="F2673" s="1">
        <v>45256</v>
      </c>
      <c r="G2673" s="1">
        <v>45716</v>
      </c>
      <c r="H2673" s="2" t="s">
        <v>1827</v>
      </c>
      <c r="I2673" s="2" t="s">
        <v>29</v>
      </c>
      <c r="J2673">
        <f>Sheet1[[#This Row],[policy_end_date]]-Sheet1[[#This Row],[policy_start_date]]</f>
        <v>460</v>
      </c>
      <c r="K2673" s="5">
        <f>(Sheet1[[#This Row],[policy_end_date]]-Sheet1[[#This Row],[policy_start_date]])/365</f>
        <v>1.2602739726027397</v>
      </c>
      <c r="L2673" s="2" t="str">
        <f>IF(Sheet1[[#This Row],[coverage_amount]]&lt;300000,"Low",IF(Sheet1[[#This Row],[coverage_amount]]&lt;700000,"Medium","High"))</f>
        <v>High</v>
      </c>
      <c r="M2673" s="2" t="str">
        <f>IF(Sheet1[[#This Row],[annual_premium]]&lt;15000,"Low",IF(Sheet1[[#This Row],[annual_premium]]&lt;35000,"Medium","High"))</f>
        <v>High</v>
      </c>
      <c r="N2673" s="2">
        <f>YEAR(Sheet1[[#This Row],[policy_start_date]])</f>
        <v>2023</v>
      </c>
      <c r="O2673" s="2" t="str">
        <f>TEXT(Sheet1[[#This Row],[policy_start_date]],"mmm")</f>
        <v>Nov</v>
      </c>
      <c r="P2673" s="2" t="str">
        <f>"Q"&amp;ROUNDUP(MONTH(Sheet1[[#This Row],[policy_start_date]])/3,0)</f>
        <v>Q4</v>
      </c>
      <c r="Q2673" s="2">
        <f ca="1">DATEDIF(Sheet1[[#This Row],[policy_start_date]],TODAY(),"D")</f>
        <v>976</v>
      </c>
      <c r="R2673" s="2">
        <f>YEAR(Sheet1[[#This Row],[policy_end_date]])</f>
        <v>2025</v>
      </c>
      <c r="S2673" s="2" t="str">
        <f>TEXT(Sheet1[[#This Row],[policy_end_date]],"mmm")</f>
        <v>Feb</v>
      </c>
      <c r="T2673" s="2" t="str">
        <f>IF(Sheet1[[#This Row],[status]]="Active","Active","Inactive")</f>
        <v>Inactive</v>
      </c>
      <c r="U2673" s="6">
        <f>Sheet1[[#This Row],[coverage_amount]]/Sheet1[[#This Row],[annual_premium]]</f>
        <v>20.968994535306724</v>
      </c>
    </row>
    <row r="2674" spans="1:21" x14ac:dyDescent="0.3">
      <c r="A2674" s="2" t="s">
        <v>4583</v>
      </c>
      <c r="B2674" s="2" t="s">
        <v>3482</v>
      </c>
      <c r="C2674" s="2" t="s">
        <v>35</v>
      </c>
      <c r="D2674" s="51">
        <v>622756.94999999995</v>
      </c>
      <c r="E2674" s="51">
        <v>30908.54</v>
      </c>
      <c r="F2674" s="1">
        <v>44656</v>
      </c>
      <c r="G2674" s="1">
        <v>45622</v>
      </c>
      <c r="H2674" s="2" t="s">
        <v>225</v>
      </c>
      <c r="I2674" s="2" t="s">
        <v>18</v>
      </c>
      <c r="J2674">
        <f>Sheet1[[#This Row],[policy_end_date]]-Sheet1[[#This Row],[policy_start_date]]</f>
        <v>966</v>
      </c>
      <c r="K2674" s="5">
        <f>(Sheet1[[#This Row],[policy_end_date]]-Sheet1[[#This Row],[policy_start_date]])/365</f>
        <v>2.6465753424657534</v>
      </c>
      <c r="L2674" s="2" t="str">
        <f>IF(Sheet1[[#This Row],[coverage_amount]]&lt;300000,"Low",IF(Sheet1[[#This Row],[coverage_amount]]&lt;700000,"Medium","High"))</f>
        <v>Medium</v>
      </c>
      <c r="M2674" s="2" t="str">
        <f>IF(Sheet1[[#This Row],[annual_premium]]&lt;15000,"Low",IF(Sheet1[[#This Row],[annual_premium]]&lt;35000,"Medium","High"))</f>
        <v>Medium</v>
      </c>
      <c r="N2674" s="2">
        <f>YEAR(Sheet1[[#This Row],[policy_start_date]])</f>
        <v>2022</v>
      </c>
      <c r="O2674" s="2" t="str">
        <f>TEXT(Sheet1[[#This Row],[policy_start_date]],"mmm")</f>
        <v>Apr</v>
      </c>
      <c r="P2674" s="2" t="str">
        <f>"Q"&amp;ROUNDUP(MONTH(Sheet1[[#This Row],[policy_start_date]])/3,0)</f>
        <v>Q2</v>
      </c>
      <c r="Q2674" s="2">
        <f ca="1">DATEDIF(Sheet1[[#This Row],[policy_start_date]],TODAY(),"D")</f>
        <v>1576</v>
      </c>
      <c r="R2674" s="2">
        <f>YEAR(Sheet1[[#This Row],[policy_end_date]])</f>
        <v>2024</v>
      </c>
      <c r="S2674" s="2" t="str">
        <f>TEXT(Sheet1[[#This Row],[policy_end_date]],"mmm")</f>
        <v>Nov</v>
      </c>
      <c r="T2674" s="2" t="str">
        <f>IF(Sheet1[[#This Row],[status]]="Active","Active","Inactive")</f>
        <v>Inactive</v>
      </c>
      <c r="U2674" s="6">
        <f>Sheet1[[#This Row],[coverage_amount]]/Sheet1[[#This Row],[annual_premium]]</f>
        <v>20.148378085797646</v>
      </c>
    </row>
    <row r="2675" spans="1:21" x14ac:dyDescent="0.3">
      <c r="A2675" s="2" t="s">
        <v>4584</v>
      </c>
      <c r="B2675" s="2" t="s">
        <v>3125</v>
      </c>
      <c r="C2675" s="2" t="s">
        <v>27</v>
      </c>
      <c r="D2675" s="51">
        <v>405990.14</v>
      </c>
      <c r="E2675" s="51">
        <v>11425.66</v>
      </c>
      <c r="F2675" s="1">
        <v>45225</v>
      </c>
      <c r="G2675" s="1">
        <v>45527</v>
      </c>
      <c r="H2675" s="2" t="s">
        <v>353</v>
      </c>
      <c r="I2675" s="2" t="s">
        <v>29</v>
      </c>
      <c r="J2675">
        <f>Sheet1[[#This Row],[policy_end_date]]-Sheet1[[#This Row],[policy_start_date]]</f>
        <v>302</v>
      </c>
      <c r="K2675" s="5">
        <f>(Sheet1[[#This Row],[policy_end_date]]-Sheet1[[#This Row],[policy_start_date]])/365</f>
        <v>0.82739726027397265</v>
      </c>
      <c r="L2675" s="2" t="str">
        <f>IF(Sheet1[[#This Row],[coverage_amount]]&lt;300000,"Low",IF(Sheet1[[#This Row],[coverage_amount]]&lt;700000,"Medium","High"))</f>
        <v>Medium</v>
      </c>
      <c r="M2675" s="2" t="str">
        <f>IF(Sheet1[[#This Row],[annual_premium]]&lt;15000,"Low",IF(Sheet1[[#This Row],[annual_premium]]&lt;35000,"Medium","High"))</f>
        <v>Low</v>
      </c>
      <c r="N2675" s="2">
        <f>YEAR(Sheet1[[#This Row],[policy_start_date]])</f>
        <v>2023</v>
      </c>
      <c r="O2675" s="2" t="str">
        <f>TEXT(Sheet1[[#This Row],[policy_start_date]],"mmm")</f>
        <v>Oct</v>
      </c>
      <c r="P2675" s="2" t="str">
        <f>"Q"&amp;ROUNDUP(MONTH(Sheet1[[#This Row],[policy_start_date]])/3,0)</f>
        <v>Q4</v>
      </c>
      <c r="Q2675" s="2">
        <f ca="1">DATEDIF(Sheet1[[#This Row],[policy_start_date]],TODAY(),"D")</f>
        <v>1007</v>
      </c>
      <c r="R2675" s="2">
        <f>YEAR(Sheet1[[#This Row],[policy_end_date]])</f>
        <v>2024</v>
      </c>
      <c r="S2675" s="2" t="str">
        <f>TEXT(Sheet1[[#This Row],[policy_end_date]],"mmm")</f>
        <v>Aug</v>
      </c>
      <c r="T2675" s="2" t="str">
        <f>IF(Sheet1[[#This Row],[status]]="Active","Active","Inactive")</f>
        <v>Inactive</v>
      </c>
      <c r="U2675" s="6">
        <f>Sheet1[[#This Row],[coverage_amount]]/Sheet1[[#This Row],[annual_premium]]</f>
        <v>35.533189329981816</v>
      </c>
    </row>
    <row r="2676" spans="1:21" x14ac:dyDescent="0.3">
      <c r="A2676" s="2" t="s">
        <v>4585</v>
      </c>
      <c r="B2676" s="2" t="s">
        <v>1841</v>
      </c>
      <c r="C2676" s="2" t="s">
        <v>39</v>
      </c>
      <c r="D2676" s="51">
        <v>304374.43</v>
      </c>
      <c r="E2676" s="51">
        <v>3766.67</v>
      </c>
      <c r="F2676" s="1">
        <v>44941</v>
      </c>
      <c r="G2676" s="1">
        <v>45616</v>
      </c>
      <c r="H2676" s="2" t="s">
        <v>185</v>
      </c>
      <c r="I2676" s="2" t="s">
        <v>13</v>
      </c>
      <c r="J2676">
        <f>Sheet1[[#This Row],[policy_end_date]]-Sheet1[[#This Row],[policy_start_date]]</f>
        <v>675</v>
      </c>
      <c r="K2676" s="5">
        <f>(Sheet1[[#This Row],[policy_end_date]]-Sheet1[[#This Row],[policy_start_date]])/365</f>
        <v>1.8493150684931507</v>
      </c>
      <c r="L2676" s="2" t="str">
        <f>IF(Sheet1[[#This Row],[coverage_amount]]&lt;300000,"Low",IF(Sheet1[[#This Row],[coverage_amount]]&lt;700000,"Medium","High"))</f>
        <v>Medium</v>
      </c>
      <c r="M2676" s="2" t="str">
        <f>IF(Sheet1[[#This Row],[annual_premium]]&lt;15000,"Low",IF(Sheet1[[#This Row],[annual_premium]]&lt;35000,"Medium","High"))</f>
        <v>Low</v>
      </c>
      <c r="N2676" s="2">
        <f>YEAR(Sheet1[[#This Row],[policy_start_date]])</f>
        <v>2023</v>
      </c>
      <c r="O2676" s="2" t="str">
        <f>TEXT(Sheet1[[#This Row],[policy_start_date]],"mmm")</f>
        <v>Jan</v>
      </c>
      <c r="P2676" s="2" t="str">
        <f>"Q"&amp;ROUNDUP(MONTH(Sheet1[[#This Row],[policy_start_date]])/3,0)</f>
        <v>Q1</v>
      </c>
      <c r="Q2676" s="2">
        <f ca="1">DATEDIF(Sheet1[[#This Row],[policy_start_date]],TODAY(),"D")</f>
        <v>1291</v>
      </c>
      <c r="R2676" s="2">
        <f>YEAR(Sheet1[[#This Row],[policy_end_date]])</f>
        <v>2024</v>
      </c>
      <c r="S2676" s="2" t="str">
        <f>TEXT(Sheet1[[#This Row],[policy_end_date]],"mmm")</f>
        <v>Nov</v>
      </c>
      <c r="T2676" s="2" t="str">
        <f>IF(Sheet1[[#This Row],[status]]="Active","Active","Inactive")</f>
        <v>Active</v>
      </c>
      <c r="U2676" s="6">
        <f>Sheet1[[#This Row],[coverage_amount]]/Sheet1[[#This Row],[annual_premium]]</f>
        <v>80.807299285575851</v>
      </c>
    </row>
    <row r="2677" spans="1:21" x14ac:dyDescent="0.3">
      <c r="A2677" s="2" t="s">
        <v>4586</v>
      </c>
      <c r="B2677" s="2" t="s">
        <v>4587</v>
      </c>
      <c r="C2677" s="2" t="s">
        <v>16</v>
      </c>
      <c r="D2677" s="51">
        <v>410101.83</v>
      </c>
      <c r="E2677" s="51">
        <v>5404.37</v>
      </c>
      <c r="F2677" s="1">
        <v>44989</v>
      </c>
      <c r="G2677" s="1">
        <v>45544</v>
      </c>
      <c r="H2677" s="2" t="s">
        <v>1991</v>
      </c>
      <c r="I2677" s="2" t="s">
        <v>13</v>
      </c>
      <c r="J2677">
        <f>Sheet1[[#This Row],[policy_end_date]]-Sheet1[[#This Row],[policy_start_date]]</f>
        <v>555</v>
      </c>
      <c r="K2677" s="5">
        <f>(Sheet1[[#This Row],[policy_end_date]]-Sheet1[[#This Row],[policy_start_date]])/365</f>
        <v>1.5205479452054795</v>
      </c>
      <c r="L2677" s="2" t="str">
        <f>IF(Sheet1[[#This Row],[coverage_amount]]&lt;300000,"Low",IF(Sheet1[[#This Row],[coverage_amount]]&lt;700000,"Medium","High"))</f>
        <v>Medium</v>
      </c>
      <c r="M2677" s="2" t="str">
        <f>IF(Sheet1[[#This Row],[annual_premium]]&lt;15000,"Low",IF(Sheet1[[#This Row],[annual_premium]]&lt;35000,"Medium","High"))</f>
        <v>Low</v>
      </c>
      <c r="N2677" s="2">
        <f>YEAR(Sheet1[[#This Row],[policy_start_date]])</f>
        <v>2023</v>
      </c>
      <c r="O2677" s="2" t="str">
        <f>TEXT(Sheet1[[#This Row],[policy_start_date]],"mmm")</f>
        <v>Mar</v>
      </c>
      <c r="P2677" s="2" t="str">
        <f>"Q"&amp;ROUNDUP(MONTH(Sheet1[[#This Row],[policy_start_date]])/3,0)</f>
        <v>Q1</v>
      </c>
      <c r="Q2677" s="2">
        <f ca="1">DATEDIF(Sheet1[[#This Row],[policy_start_date]],TODAY(),"D")</f>
        <v>1243</v>
      </c>
      <c r="R2677" s="2">
        <f>YEAR(Sheet1[[#This Row],[policy_end_date]])</f>
        <v>2024</v>
      </c>
      <c r="S2677" s="2" t="str">
        <f>TEXT(Sheet1[[#This Row],[policy_end_date]],"mmm")</f>
        <v>Sep</v>
      </c>
      <c r="T2677" s="2" t="str">
        <f>IF(Sheet1[[#This Row],[status]]="Active","Active","Inactive")</f>
        <v>Active</v>
      </c>
      <c r="U2677" s="6">
        <f>Sheet1[[#This Row],[coverage_amount]]/Sheet1[[#This Row],[annual_premium]]</f>
        <v>75.883374010291675</v>
      </c>
    </row>
    <row r="2678" spans="1:21" x14ac:dyDescent="0.3">
      <c r="A2678" s="2" t="s">
        <v>4588</v>
      </c>
      <c r="B2678" s="2" t="s">
        <v>2376</v>
      </c>
      <c r="C2678" s="2" t="s">
        <v>11</v>
      </c>
      <c r="D2678" s="51">
        <v>809565.22</v>
      </c>
      <c r="E2678" s="51">
        <v>6776.11</v>
      </c>
      <c r="F2678" s="1">
        <v>45002</v>
      </c>
      <c r="G2678" s="1">
        <v>45510</v>
      </c>
      <c r="H2678" s="2" t="s">
        <v>1087</v>
      </c>
      <c r="I2678" s="2" t="s">
        <v>13</v>
      </c>
      <c r="J2678">
        <f>Sheet1[[#This Row],[policy_end_date]]-Sheet1[[#This Row],[policy_start_date]]</f>
        <v>508</v>
      </c>
      <c r="K2678" s="5">
        <f>(Sheet1[[#This Row],[policy_end_date]]-Sheet1[[#This Row],[policy_start_date]])/365</f>
        <v>1.3917808219178083</v>
      </c>
      <c r="L2678" s="2" t="str">
        <f>IF(Sheet1[[#This Row],[coverage_amount]]&lt;300000,"Low",IF(Sheet1[[#This Row],[coverage_amount]]&lt;700000,"Medium","High"))</f>
        <v>High</v>
      </c>
      <c r="M2678" s="2" t="str">
        <f>IF(Sheet1[[#This Row],[annual_premium]]&lt;15000,"Low",IF(Sheet1[[#This Row],[annual_premium]]&lt;35000,"Medium","High"))</f>
        <v>Low</v>
      </c>
      <c r="N2678" s="2">
        <f>YEAR(Sheet1[[#This Row],[policy_start_date]])</f>
        <v>2023</v>
      </c>
      <c r="O2678" s="2" t="str">
        <f>TEXT(Sheet1[[#This Row],[policy_start_date]],"mmm")</f>
        <v>Mar</v>
      </c>
      <c r="P2678" s="2" t="str">
        <f>"Q"&amp;ROUNDUP(MONTH(Sheet1[[#This Row],[policy_start_date]])/3,0)</f>
        <v>Q1</v>
      </c>
      <c r="Q2678" s="2">
        <f ca="1">DATEDIF(Sheet1[[#This Row],[policy_start_date]],TODAY(),"D")</f>
        <v>1230</v>
      </c>
      <c r="R2678" s="2">
        <f>YEAR(Sheet1[[#This Row],[policy_end_date]])</f>
        <v>2024</v>
      </c>
      <c r="S2678" s="2" t="str">
        <f>TEXT(Sheet1[[#This Row],[policy_end_date]],"mmm")</f>
        <v>Aug</v>
      </c>
      <c r="T2678" s="2" t="str">
        <f>IF(Sheet1[[#This Row],[status]]="Active","Active","Inactive")</f>
        <v>Active</v>
      </c>
      <c r="U2678" s="6">
        <f>Sheet1[[#This Row],[coverage_amount]]/Sheet1[[#This Row],[annual_premium]]</f>
        <v>119.4734471547835</v>
      </c>
    </row>
    <row r="2679" spans="1:21" x14ac:dyDescent="0.3">
      <c r="A2679" s="2" t="s">
        <v>4589</v>
      </c>
      <c r="B2679" s="2" t="s">
        <v>3422</v>
      </c>
      <c r="C2679" s="2" t="s">
        <v>27</v>
      </c>
      <c r="D2679" s="51">
        <v>532935.80000000005</v>
      </c>
      <c r="E2679" s="51">
        <v>7193.35</v>
      </c>
      <c r="F2679" s="1">
        <v>45366</v>
      </c>
      <c r="G2679" s="1">
        <v>45578</v>
      </c>
      <c r="H2679" s="2" t="s">
        <v>1286</v>
      </c>
      <c r="I2679" s="2" t="s">
        <v>13</v>
      </c>
      <c r="J2679">
        <f>Sheet1[[#This Row],[policy_end_date]]-Sheet1[[#This Row],[policy_start_date]]</f>
        <v>212</v>
      </c>
      <c r="K2679" s="5">
        <f>(Sheet1[[#This Row],[policy_end_date]]-Sheet1[[#This Row],[policy_start_date]])/365</f>
        <v>0.58082191780821912</v>
      </c>
      <c r="L2679" s="2" t="str">
        <f>IF(Sheet1[[#This Row],[coverage_amount]]&lt;300000,"Low",IF(Sheet1[[#This Row],[coverage_amount]]&lt;700000,"Medium","High"))</f>
        <v>Medium</v>
      </c>
      <c r="M2679" s="2" t="str">
        <f>IF(Sheet1[[#This Row],[annual_premium]]&lt;15000,"Low",IF(Sheet1[[#This Row],[annual_premium]]&lt;35000,"Medium","High"))</f>
        <v>Low</v>
      </c>
      <c r="N2679" s="2">
        <f>YEAR(Sheet1[[#This Row],[policy_start_date]])</f>
        <v>2024</v>
      </c>
      <c r="O2679" s="2" t="str">
        <f>TEXT(Sheet1[[#This Row],[policy_start_date]],"mmm")</f>
        <v>Mar</v>
      </c>
      <c r="P2679" s="2" t="str">
        <f>"Q"&amp;ROUNDUP(MONTH(Sheet1[[#This Row],[policy_start_date]])/3,0)</f>
        <v>Q1</v>
      </c>
      <c r="Q2679" s="2">
        <f ca="1">DATEDIF(Sheet1[[#This Row],[policy_start_date]],TODAY(),"D")</f>
        <v>866</v>
      </c>
      <c r="R2679" s="2">
        <f>YEAR(Sheet1[[#This Row],[policy_end_date]])</f>
        <v>2024</v>
      </c>
      <c r="S2679" s="2" t="str">
        <f>TEXT(Sheet1[[#This Row],[policy_end_date]],"mmm")</f>
        <v>Oct</v>
      </c>
      <c r="T2679" s="2" t="str">
        <f>IF(Sheet1[[#This Row],[status]]="Active","Active","Inactive")</f>
        <v>Active</v>
      </c>
      <c r="U2679" s="6">
        <f>Sheet1[[#This Row],[coverage_amount]]/Sheet1[[#This Row],[annual_premium]]</f>
        <v>74.087288954381478</v>
      </c>
    </row>
    <row r="2680" spans="1:21" x14ac:dyDescent="0.3">
      <c r="A2680" s="2" t="s">
        <v>4590</v>
      </c>
      <c r="B2680" s="2" t="s">
        <v>2258</v>
      </c>
      <c r="C2680" s="2" t="s">
        <v>27</v>
      </c>
      <c r="D2680" s="51">
        <v>290796.93</v>
      </c>
      <c r="E2680" s="51">
        <v>7576.99</v>
      </c>
      <c r="F2680" s="1">
        <v>44614</v>
      </c>
      <c r="G2680" s="1">
        <v>45201</v>
      </c>
      <c r="H2680" s="2" t="s">
        <v>70</v>
      </c>
      <c r="I2680" s="2" t="s">
        <v>13</v>
      </c>
      <c r="J2680">
        <f>Sheet1[[#This Row],[policy_end_date]]-Sheet1[[#This Row],[policy_start_date]]</f>
        <v>587</v>
      </c>
      <c r="K2680" s="5">
        <f>(Sheet1[[#This Row],[policy_end_date]]-Sheet1[[#This Row],[policy_start_date]])/365</f>
        <v>1.6082191780821917</v>
      </c>
      <c r="L2680" s="2" t="str">
        <f>IF(Sheet1[[#This Row],[coverage_amount]]&lt;300000,"Low",IF(Sheet1[[#This Row],[coverage_amount]]&lt;700000,"Medium","High"))</f>
        <v>Low</v>
      </c>
      <c r="M2680" s="2" t="str">
        <f>IF(Sheet1[[#This Row],[annual_premium]]&lt;15000,"Low",IF(Sheet1[[#This Row],[annual_premium]]&lt;35000,"Medium","High"))</f>
        <v>Low</v>
      </c>
      <c r="N2680" s="2">
        <f>YEAR(Sheet1[[#This Row],[policy_start_date]])</f>
        <v>2022</v>
      </c>
      <c r="O2680" s="2" t="str">
        <f>TEXT(Sheet1[[#This Row],[policy_start_date]],"mmm")</f>
        <v>Feb</v>
      </c>
      <c r="P2680" s="2" t="str">
        <f>"Q"&amp;ROUNDUP(MONTH(Sheet1[[#This Row],[policy_start_date]])/3,0)</f>
        <v>Q1</v>
      </c>
      <c r="Q2680" s="2">
        <f ca="1">DATEDIF(Sheet1[[#This Row],[policy_start_date]],TODAY(),"D")</f>
        <v>1618</v>
      </c>
      <c r="R2680" s="2">
        <f>YEAR(Sheet1[[#This Row],[policy_end_date]])</f>
        <v>2023</v>
      </c>
      <c r="S2680" s="2" t="str">
        <f>TEXT(Sheet1[[#This Row],[policy_end_date]],"mmm")</f>
        <v>Oct</v>
      </c>
      <c r="T2680" s="2" t="str">
        <f>IF(Sheet1[[#This Row],[status]]="Active","Active","Inactive")</f>
        <v>Active</v>
      </c>
      <c r="U2680" s="6">
        <f>Sheet1[[#This Row],[coverage_amount]]/Sheet1[[#This Row],[annual_premium]]</f>
        <v>38.37895127220704</v>
      </c>
    </row>
    <row r="2681" spans="1:21" x14ac:dyDescent="0.3">
      <c r="A2681" s="2" t="s">
        <v>4591</v>
      </c>
      <c r="B2681" s="2" t="s">
        <v>4592</v>
      </c>
      <c r="C2681" s="2" t="s">
        <v>39</v>
      </c>
      <c r="D2681" s="51">
        <v>548399.72</v>
      </c>
      <c r="E2681" s="51">
        <v>14963.99</v>
      </c>
      <c r="F2681" s="1">
        <v>45317</v>
      </c>
      <c r="G2681" s="1">
        <v>45790</v>
      </c>
      <c r="H2681" s="2" t="s">
        <v>266</v>
      </c>
      <c r="I2681" s="2" t="s">
        <v>18</v>
      </c>
      <c r="J2681">
        <f>Sheet1[[#This Row],[policy_end_date]]-Sheet1[[#This Row],[policy_start_date]]</f>
        <v>473</v>
      </c>
      <c r="K2681" s="5">
        <f>(Sheet1[[#This Row],[policy_end_date]]-Sheet1[[#This Row],[policy_start_date]])/365</f>
        <v>1.295890410958904</v>
      </c>
      <c r="L2681" s="2" t="str">
        <f>IF(Sheet1[[#This Row],[coverage_amount]]&lt;300000,"Low",IF(Sheet1[[#This Row],[coverage_amount]]&lt;700000,"Medium","High"))</f>
        <v>Medium</v>
      </c>
      <c r="M2681" s="2" t="str">
        <f>IF(Sheet1[[#This Row],[annual_premium]]&lt;15000,"Low",IF(Sheet1[[#This Row],[annual_premium]]&lt;35000,"Medium","High"))</f>
        <v>Low</v>
      </c>
      <c r="N2681" s="2">
        <f>YEAR(Sheet1[[#This Row],[policy_start_date]])</f>
        <v>2024</v>
      </c>
      <c r="O2681" s="2" t="str">
        <f>TEXT(Sheet1[[#This Row],[policy_start_date]],"mmm")</f>
        <v>Jan</v>
      </c>
      <c r="P2681" s="2" t="str">
        <f>"Q"&amp;ROUNDUP(MONTH(Sheet1[[#This Row],[policy_start_date]])/3,0)</f>
        <v>Q1</v>
      </c>
      <c r="Q2681" s="2">
        <f ca="1">DATEDIF(Sheet1[[#This Row],[policy_start_date]],TODAY(),"D")</f>
        <v>915</v>
      </c>
      <c r="R2681" s="2">
        <f>YEAR(Sheet1[[#This Row],[policy_end_date]])</f>
        <v>2025</v>
      </c>
      <c r="S2681" s="2" t="str">
        <f>TEXT(Sheet1[[#This Row],[policy_end_date]],"mmm")</f>
        <v>May</v>
      </c>
      <c r="T2681" s="2" t="str">
        <f>IF(Sheet1[[#This Row],[status]]="Active","Active","Inactive")</f>
        <v>Inactive</v>
      </c>
      <c r="U2681" s="6">
        <f>Sheet1[[#This Row],[coverage_amount]]/Sheet1[[#This Row],[annual_premium]]</f>
        <v>36.647960871398602</v>
      </c>
    </row>
    <row r="2682" spans="1:21" x14ac:dyDescent="0.3">
      <c r="A2682" s="2" t="s">
        <v>4593</v>
      </c>
      <c r="B2682" s="2" t="s">
        <v>1307</v>
      </c>
      <c r="C2682" s="2" t="s">
        <v>35</v>
      </c>
      <c r="D2682" s="51">
        <v>120992.54</v>
      </c>
      <c r="E2682" s="51">
        <v>27381.07</v>
      </c>
      <c r="F2682" s="1">
        <v>44748</v>
      </c>
      <c r="G2682" s="1">
        <v>44897</v>
      </c>
      <c r="H2682" s="2" t="s">
        <v>902</v>
      </c>
      <c r="I2682" s="2" t="s">
        <v>13</v>
      </c>
      <c r="J2682">
        <f>Sheet1[[#This Row],[policy_end_date]]-Sheet1[[#This Row],[policy_start_date]]</f>
        <v>149</v>
      </c>
      <c r="K2682" s="5">
        <f>(Sheet1[[#This Row],[policy_end_date]]-Sheet1[[#This Row],[policy_start_date]])/365</f>
        <v>0.40821917808219177</v>
      </c>
      <c r="L2682" s="2" t="str">
        <f>IF(Sheet1[[#This Row],[coverage_amount]]&lt;300000,"Low",IF(Sheet1[[#This Row],[coverage_amount]]&lt;700000,"Medium","High"))</f>
        <v>Low</v>
      </c>
      <c r="M2682" s="2" t="str">
        <f>IF(Sheet1[[#This Row],[annual_premium]]&lt;15000,"Low",IF(Sheet1[[#This Row],[annual_premium]]&lt;35000,"Medium","High"))</f>
        <v>Medium</v>
      </c>
      <c r="N2682" s="2">
        <f>YEAR(Sheet1[[#This Row],[policy_start_date]])</f>
        <v>2022</v>
      </c>
      <c r="O2682" s="2" t="str">
        <f>TEXT(Sheet1[[#This Row],[policy_start_date]],"mmm")</f>
        <v>Jul</v>
      </c>
      <c r="P2682" s="2" t="str">
        <f>"Q"&amp;ROUNDUP(MONTH(Sheet1[[#This Row],[policy_start_date]])/3,0)</f>
        <v>Q3</v>
      </c>
      <c r="Q2682" s="2">
        <f ca="1">DATEDIF(Sheet1[[#This Row],[policy_start_date]],TODAY(),"D")</f>
        <v>1484</v>
      </c>
      <c r="R2682" s="2">
        <f>YEAR(Sheet1[[#This Row],[policy_end_date]])</f>
        <v>2022</v>
      </c>
      <c r="S2682" s="2" t="str">
        <f>TEXT(Sheet1[[#This Row],[policy_end_date]],"mmm")</f>
        <v>Dec</v>
      </c>
      <c r="T2682" s="2" t="str">
        <f>IF(Sheet1[[#This Row],[status]]="Active","Active","Inactive")</f>
        <v>Active</v>
      </c>
      <c r="U2682" s="6">
        <f>Sheet1[[#This Row],[coverage_amount]]/Sheet1[[#This Row],[annual_premium]]</f>
        <v>4.4188390008133354</v>
      </c>
    </row>
    <row r="2683" spans="1:21" x14ac:dyDescent="0.3">
      <c r="A2683" s="2" t="s">
        <v>4594</v>
      </c>
      <c r="B2683" s="2" t="s">
        <v>2616</v>
      </c>
      <c r="C2683" s="2" t="s">
        <v>39</v>
      </c>
      <c r="D2683" s="51">
        <v>752418.91</v>
      </c>
      <c r="E2683" s="51">
        <v>6382.85</v>
      </c>
      <c r="F2683" s="1">
        <v>45042</v>
      </c>
      <c r="G2683" s="1">
        <v>45058</v>
      </c>
      <c r="H2683" s="2" t="s">
        <v>12</v>
      </c>
      <c r="I2683" s="2" t="s">
        <v>18</v>
      </c>
      <c r="J2683">
        <f>Sheet1[[#This Row],[policy_end_date]]-Sheet1[[#This Row],[policy_start_date]]</f>
        <v>16</v>
      </c>
      <c r="K2683" s="5">
        <f>(Sheet1[[#This Row],[policy_end_date]]-Sheet1[[#This Row],[policy_start_date]])/365</f>
        <v>4.3835616438356165E-2</v>
      </c>
      <c r="L2683" s="2" t="str">
        <f>IF(Sheet1[[#This Row],[coverage_amount]]&lt;300000,"Low",IF(Sheet1[[#This Row],[coverage_amount]]&lt;700000,"Medium","High"))</f>
        <v>High</v>
      </c>
      <c r="M2683" s="2" t="str">
        <f>IF(Sheet1[[#This Row],[annual_premium]]&lt;15000,"Low",IF(Sheet1[[#This Row],[annual_premium]]&lt;35000,"Medium","High"))</f>
        <v>Low</v>
      </c>
      <c r="N2683" s="2">
        <f>YEAR(Sheet1[[#This Row],[policy_start_date]])</f>
        <v>2023</v>
      </c>
      <c r="O2683" s="2" t="str">
        <f>TEXT(Sheet1[[#This Row],[policy_start_date]],"mmm")</f>
        <v>Apr</v>
      </c>
      <c r="P2683" s="2" t="str">
        <f>"Q"&amp;ROUNDUP(MONTH(Sheet1[[#This Row],[policy_start_date]])/3,0)</f>
        <v>Q2</v>
      </c>
      <c r="Q2683" s="2">
        <f ca="1">DATEDIF(Sheet1[[#This Row],[policy_start_date]],TODAY(),"D")</f>
        <v>1190</v>
      </c>
      <c r="R2683" s="2">
        <f>YEAR(Sheet1[[#This Row],[policy_end_date]])</f>
        <v>2023</v>
      </c>
      <c r="S2683" s="2" t="str">
        <f>TEXT(Sheet1[[#This Row],[policy_end_date]],"mmm")</f>
        <v>May</v>
      </c>
      <c r="T2683" s="2" t="str">
        <f>IF(Sheet1[[#This Row],[status]]="Active","Active","Inactive")</f>
        <v>Inactive</v>
      </c>
      <c r="U2683" s="6">
        <f>Sheet1[[#This Row],[coverage_amount]]/Sheet1[[#This Row],[annual_premium]]</f>
        <v>117.88133984035345</v>
      </c>
    </row>
    <row r="2684" spans="1:21" x14ac:dyDescent="0.3">
      <c r="A2684" s="2" t="s">
        <v>4595</v>
      </c>
      <c r="B2684" s="2" t="s">
        <v>3394</v>
      </c>
      <c r="C2684" s="2" t="s">
        <v>16</v>
      </c>
      <c r="D2684" s="51">
        <v>872901.14</v>
      </c>
      <c r="E2684" s="51">
        <v>21281.71</v>
      </c>
      <c r="F2684" s="1">
        <v>45253</v>
      </c>
      <c r="G2684" s="1">
        <v>45680</v>
      </c>
      <c r="H2684" s="2" t="s">
        <v>40</v>
      </c>
      <c r="I2684" s="2" t="s">
        <v>13</v>
      </c>
      <c r="J2684">
        <f>Sheet1[[#This Row],[policy_end_date]]-Sheet1[[#This Row],[policy_start_date]]</f>
        <v>427</v>
      </c>
      <c r="K2684" s="5">
        <f>(Sheet1[[#This Row],[policy_end_date]]-Sheet1[[#This Row],[policy_start_date]])/365</f>
        <v>1.1698630136986301</v>
      </c>
      <c r="L2684" s="2" t="str">
        <f>IF(Sheet1[[#This Row],[coverage_amount]]&lt;300000,"Low",IF(Sheet1[[#This Row],[coverage_amount]]&lt;700000,"Medium","High"))</f>
        <v>High</v>
      </c>
      <c r="M2684" s="2" t="str">
        <f>IF(Sheet1[[#This Row],[annual_premium]]&lt;15000,"Low",IF(Sheet1[[#This Row],[annual_premium]]&lt;35000,"Medium","High"))</f>
        <v>Medium</v>
      </c>
      <c r="N2684" s="2">
        <f>YEAR(Sheet1[[#This Row],[policy_start_date]])</f>
        <v>2023</v>
      </c>
      <c r="O2684" s="2" t="str">
        <f>TEXT(Sheet1[[#This Row],[policy_start_date]],"mmm")</f>
        <v>Nov</v>
      </c>
      <c r="P2684" s="2" t="str">
        <f>"Q"&amp;ROUNDUP(MONTH(Sheet1[[#This Row],[policy_start_date]])/3,0)</f>
        <v>Q4</v>
      </c>
      <c r="Q2684" s="2">
        <f ca="1">DATEDIF(Sheet1[[#This Row],[policy_start_date]],TODAY(),"D")</f>
        <v>979</v>
      </c>
      <c r="R2684" s="2">
        <f>YEAR(Sheet1[[#This Row],[policy_end_date]])</f>
        <v>2025</v>
      </c>
      <c r="S2684" s="2" t="str">
        <f>TEXT(Sheet1[[#This Row],[policy_end_date]],"mmm")</f>
        <v>Jan</v>
      </c>
      <c r="T2684" s="2" t="str">
        <f>IF(Sheet1[[#This Row],[status]]="Active","Active","Inactive")</f>
        <v>Active</v>
      </c>
      <c r="U2684" s="6">
        <f>Sheet1[[#This Row],[coverage_amount]]/Sheet1[[#This Row],[annual_premium]]</f>
        <v>41.016494445230201</v>
      </c>
    </row>
    <row r="2685" spans="1:21" x14ac:dyDescent="0.3">
      <c r="A2685" s="2" t="s">
        <v>4596</v>
      </c>
      <c r="B2685" s="2" t="s">
        <v>4597</v>
      </c>
      <c r="C2685" s="2" t="s">
        <v>11</v>
      </c>
      <c r="D2685" s="51">
        <v>387502.87</v>
      </c>
      <c r="E2685" s="51">
        <v>9107.6299999999992</v>
      </c>
      <c r="F2685" s="1">
        <v>45326</v>
      </c>
      <c r="G2685" s="1">
        <v>45525</v>
      </c>
      <c r="H2685" s="2" t="s">
        <v>1161</v>
      </c>
      <c r="I2685" s="2" t="s">
        <v>18</v>
      </c>
      <c r="J2685">
        <f>Sheet1[[#This Row],[policy_end_date]]-Sheet1[[#This Row],[policy_start_date]]</f>
        <v>199</v>
      </c>
      <c r="K2685" s="5">
        <f>(Sheet1[[#This Row],[policy_end_date]]-Sheet1[[#This Row],[policy_start_date]])/365</f>
        <v>0.54520547945205478</v>
      </c>
      <c r="L2685" s="2" t="str">
        <f>IF(Sheet1[[#This Row],[coverage_amount]]&lt;300000,"Low",IF(Sheet1[[#This Row],[coverage_amount]]&lt;700000,"Medium","High"))</f>
        <v>Medium</v>
      </c>
      <c r="M2685" s="2" t="str">
        <f>IF(Sheet1[[#This Row],[annual_premium]]&lt;15000,"Low",IF(Sheet1[[#This Row],[annual_premium]]&lt;35000,"Medium","High"))</f>
        <v>Low</v>
      </c>
      <c r="N2685" s="2">
        <f>YEAR(Sheet1[[#This Row],[policy_start_date]])</f>
        <v>2024</v>
      </c>
      <c r="O2685" s="2" t="str">
        <f>TEXT(Sheet1[[#This Row],[policy_start_date]],"mmm")</f>
        <v>Feb</v>
      </c>
      <c r="P2685" s="2" t="str">
        <f>"Q"&amp;ROUNDUP(MONTH(Sheet1[[#This Row],[policy_start_date]])/3,0)</f>
        <v>Q1</v>
      </c>
      <c r="Q2685" s="2">
        <f ca="1">DATEDIF(Sheet1[[#This Row],[policy_start_date]],TODAY(),"D")</f>
        <v>906</v>
      </c>
      <c r="R2685" s="2">
        <f>YEAR(Sheet1[[#This Row],[policy_end_date]])</f>
        <v>2024</v>
      </c>
      <c r="S2685" s="2" t="str">
        <f>TEXT(Sheet1[[#This Row],[policy_end_date]],"mmm")</f>
        <v>Aug</v>
      </c>
      <c r="T2685" s="2" t="str">
        <f>IF(Sheet1[[#This Row],[status]]="Active","Active","Inactive")</f>
        <v>Inactive</v>
      </c>
      <c r="U2685" s="6">
        <f>Sheet1[[#This Row],[coverage_amount]]/Sheet1[[#This Row],[annual_premium]]</f>
        <v>42.547058894575208</v>
      </c>
    </row>
    <row r="2686" spans="1:21" x14ac:dyDescent="0.3">
      <c r="A2686" s="2" t="s">
        <v>4598</v>
      </c>
      <c r="B2686" s="2" t="s">
        <v>1504</v>
      </c>
      <c r="C2686" s="2" t="s">
        <v>27</v>
      </c>
      <c r="D2686" s="51">
        <v>418979.52</v>
      </c>
      <c r="E2686" s="51">
        <v>13561.27</v>
      </c>
      <c r="F2686" s="1">
        <v>45226</v>
      </c>
      <c r="G2686" s="1">
        <v>45707</v>
      </c>
      <c r="H2686" s="2" t="s">
        <v>594</v>
      </c>
      <c r="I2686" s="2" t="s">
        <v>13</v>
      </c>
      <c r="J2686">
        <f>Sheet1[[#This Row],[policy_end_date]]-Sheet1[[#This Row],[policy_start_date]]</f>
        <v>481</v>
      </c>
      <c r="K2686" s="5">
        <f>(Sheet1[[#This Row],[policy_end_date]]-Sheet1[[#This Row],[policy_start_date]])/365</f>
        <v>1.3178082191780822</v>
      </c>
      <c r="L2686" s="2" t="str">
        <f>IF(Sheet1[[#This Row],[coverage_amount]]&lt;300000,"Low",IF(Sheet1[[#This Row],[coverage_amount]]&lt;700000,"Medium","High"))</f>
        <v>Medium</v>
      </c>
      <c r="M2686" s="2" t="str">
        <f>IF(Sheet1[[#This Row],[annual_premium]]&lt;15000,"Low",IF(Sheet1[[#This Row],[annual_premium]]&lt;35000,"Medium","High"))</f>
        <v>Low</v>
      </c>
      <c r="N2686" s="2">
        <f>YEAR(Sheet1[[#This Row],[policy_start_date]])</f>
        <v>2023</v>
      </c>
      <c r="O2686" s="2" t="str">
        <f>TEXT(Sheet1[[#This Row],[policy_start_date]],"mmm")</f>
        <v>Oct</v>
      </c>
      <c r="P2686" s="2" t="str">
        <f>"Q"&amp;ROUNDUP(MONTH(Sheet1[[#This Row],[policy_start_date]])/3,0)</f>
        <v>Q4</v>
      </c>
      <c r="Q2686" s="2">
        <f ca="1">DATEDIF(Sheet1[[#This Row],[policy_start_date]],TODAY(),"D")</f>
        <v>1006</v>
      </c>
      <c r="R2686" s="2">
        <f>YEAR(Sheet1[[#This Row],[policy_end_date]])</f>
        <v>2025</v>
      </c>
      <c r="S2686" s="2" t="str">
        <f>TEXT(Sheet1[[#This Row],[policy_end_date]],"mmm")</f>
        <v>Feb</v>
      </c>
      <c r="T2686" s="2" t="str">
        <f>IF(Sheet1[[#This Row],[status]]="Active","Active","Inactive")</f>
        <v>Active</v>
      </c>
      <c r="U2686" s="6">
        <f>Sheet1[[#This Row],[coverage_amount]]/Sheet1[[#This Row],[annual_premium]]</f>
        <v>30.895301103805174</v>
      </c>
    </row>
    <row r="2687" spans="1:21" x14ac:dyDescent="0.3">
      <c r="A2687" s="2" t="s">
        <v>4599</v>
      </c>
      <c r="B2687" s="2" t="s">
        <v>4069</v>
      </c>
      <c r="C2687" s="2" t="s">
        <v>35</v>
      </c>
      <c r="D2687" s="51">
        <v>779169.57</v>
      </c>
      <c r="E2687" s="51">
        <v>15230.71</v>
      </c>
      <c r="F2687" s="1">
        <v>45081</v>
      </c>
      <c r="G2687" s="1">
        <v>45467</v>
      </c>
      <c r="H2687" s="2" t="s">
        <v>2249</v>
      </c>
      <c r="I2687" s="2" t="s">
        <v>13</v>
      </c>
      <c r="J2687">
        <f>Sheet1[[#This Row],[policy_end_date]]-Sheet1[[#This Row],[policy_start_date]]</f>
        <v>386</v>
      </c>
      <c r="K2687" s="5">
        <f>(Sheet1[[#This Row],[policy_end_date]]-Sheet1[[#This Row],[policy_start_date]])/365</f>
        <v>1.0575342465753426</v>
      </c>
      <c r="L2687" s="2" t="str">
        <f>IF(Sheet1[[#This Row],[coverage_amount]]&lt;300000,"Low",IF(Sheet1[[#This Row],[coverage_amount]]&lt;700000,"Medium","High"))</f>
        <v>High</v>
      </c>
      <c r="M2687" s="2" t="str">
        <f>IF(Sheet1[[#This Row],[annual_premium]]&lt;15000,"Low",IF(Sheet1[[#This Row],[annual_premium]]&lt;35000,"Medium","High"))</f>
        <v>Medium</v>
      </c>
      <c r="N2687" s="2">
        <f>YEAR(Sheet1[[#This Row],[policy_start_date]])</f>
        <v>2023</v>
      </c>
      <c r="O2687" s="2" t="str">
        <f>TEXT(Sheet1[[#This Row],[policy_start_date]],"mmm")</f>
        <v>Jun</v>
      </c>
      <c r="P2687" s="2" t="str">
        <f>"Q"&amp;ROUNDUP(MONTH(Sheet1[[#This Row],[policy_start_date]])/3,0)</f>
        <v>Q2</v>
      </c>
      <c r="Q2687" s="2">
        <f ca="1">DATEDIF(Sheet1[[#This Row],[policy_start_date]],TODAY(),"D")</f>
        <v>1151</v>
      </c>
      <c r="R2687" s="2">
        <f>YEAR(Sheet1[[#This Row],[policy_end_date]])</f>
        <v>2024</v>
      </c>
      <c r="S2687" s="2" t="str">
        <f>TEXT(Sheet1[[#This Row],[policy_end_date]],"mmm")</f>
        <v>Jun</v>
      </c>
      <c r="T2687" s="2" t="str">
        <f>IF(Sheet1[[#This Row],[status]]="Active","Active","Inactive")</f>
        <v>Active</v>
      </c>
      <c r="U2687" s="6">
        <f>Sheet1[[#This Row],[coverage_amount]]/Sheet1[[#This Row],[annual_premium]]</f>
        <v>51.157796977291277</v>
      </c>
    </row>
    <row r="2688" spans="1:21" x14ac:dyDescent="0.3">
      <c r="A2688" s="2" t="s">
        <v>4600</v>
      </c>
      <c r="B2688" s="2" t="s">
        <v>2873</v>
      </c>
      <c r="C2688" s="2" t="s">
        <v>16</v>
      </c>
      <c r="D2688" s="51">
        <v>152745.31</v>
      </c>
      <c r="E2688" s="51">
        <v>9569.23</v>
      </c>
      <c r="F2688" s="1">
        <v>45377</v>
      </c>
      <c r="G2688" s="1">
        <v>45515</v>
      </c>
      <c r="H2688" s="2" t="s">
        <v>2524</v>
      </c>
      <c r="I2688" s="2" t="s">
        <v>13</v>
      </c>
      <c r="J2688">
        <f>Sheet1[[#This Row],[policy_end_date]]-Sheet1[[#This Row],[policy_start_date]]</f>
        <v>138</v>
      </c>
      <c r="K2688" s="5">
        <f>(Sheet1[[#This Row],[policy_end_date]]-Sheet1[[#This Row],[policy_start_date]])/365</f>
        <v>0.37808219178082192</v>
      </c>
      <c r="L2688" s="2" t="str">
        <f>IF(Sheet1[[#This Row],[coverage_amount]]&lt;300000,"Low",IF(Sheet1[[#This Row],[coverage_amount]]&lt;700000,"Medium","High"))</f>
        <v>Low</v>
      </c>
      <c r="M2688" s="2" t="str">
        <f>IF(Sheet1[[#This Row],[annual_premium]]&lt;15000,"Low",IF(Sheet1[[#This Row],[annual_premium]]&lt;35000,"Medium","High"))</f>
        <v>Low</v>
      </c>
      <c r="N2688" s="2">
        <f>YEAR(Sheet1[[#This Row],[policy_start_date]])</f>
        <v>2024</v>
      </c>
      <c r="O2688" s="2" t="str">
        <f>TEXT(Sheet1[[#This Row],[policy_start_date]],"mmm")</f>
        <v>Mar</v>
      </c>
      <c r="P2688" s="2" t="str">
        <f>"Q"&amp;ROUNDUP(MONTH(Sheet1[[#This Row],[policy_start_date]])/3,0)</f>
        <v>Q1</v>
      </c>
      <c r="Q2688" s="2">
        <f ca="1">DATEDIF(Sheet1[[#This Row],[policy_start_date]],TODAY(),"D")</f>
        <v>855</v>
      </c>
      <c r="R2688" s="2">
        <f>YEAR(Sheet1[[#This Row],[policy_end_date]])</f>
        <v>2024</v>
      </c>
      <c r="S2688" s="2" t="str">
        <f>TEXT(Sheet1[[#This Row],[policy_end_date]],"mmm")</f>
        <v>Aug</v>
      </c>
      <c r="T2688" s="2" t="str">
        <f>IF(Sheet1[[#This Row],[status]]="Active","Active","Inactive")</f>
        <v>Active</v>
      </c>
      <c r="U2688" s="6">
        <f>Sheet1[[#This Row],[coverage_amount]]/Sheet1[[#This Row],[annual_premium]]</f>
        <v>15.962131749367504</v>
      </c>
    </row>
    <row r="2689" spans="1:21" x14ac:dyDescent="0.3">
      <c r="A2689" s="2" t="s">
        <v>4601</v>
      </c>
      <c r="B2689" s="2" t="s">
        <v>2873</v>
      </c>
      <c r="C2689" s="2" t="s">
        <v>11</v>
      </c>
      <c r="D2689" s="51">
        <v>516159.25</v>
      </c>
      <c r="E2689" s="51">
        <v>9502.0499999999993</v>
      </c>
      <c r="F2689" s="1">
        <v>44540</v>
      </c>
      <c r="G2689" s="1">
        <v>44782</v>
      </c>
      <c r="H2689" s="2" t="s">
        <v>125</v>
      </c>
      <c r="I2689" s="2" t="s">
        <v>13</v>
      </c>
      <c r="J2689">
        <f>Sheet1[[#This Row],[policy_end_date]]-Sheet1[[#This Row],[policy_start_date]]</f>
        <v>242</v>
      </c>
      <c r="K2689" s="5">
        <f>(Sheet1[[#This Row],[policy_end_date]]-Sheet1[[#This Row],[policy_start_date]])/365</f>
        <v>0.66301369863013704</v>
      </c>
      <c r="L2689" s="2" t="str">
        <f>IF(Sheet1[[#This Row],[coverage_amount]]&lt;300000,"Low",IF(Sheet1[[#This Row],[coverage_amount]]&lt;700000,"Medium","High"))</f>
        <v>Medium</v>
      </c>
      <c r="M2689" s="2" t="str">
        <f>IF(Sheet1[[#This Row],[annual_premium]]&lt;15000,"Low",IF(Sheet1[[#This Row],[annual_premium]]&lt;35000,"Medium","High"))</f>
        <v>Low</v>
      </c>
      <c r="N2689" s="2">
        <f>YEAR(Sheet1[[#This Row],[policy_start_date]])</f>
        <v>2021</v>
      </c>
      <c r="O2689" s="2" t="str">
        <f>TEXT(Sheet1[[#This Row],[policy_start_date]],"mmm")</f>
        <v>Dec</v>
      </c>
      <c r="P2689" s="2" t="str">
        <f>"Q"&amp;ROUNDUP(MONTH(Sheet1[[#This Row],[policy_start_date]])/3,0)</f>
        <v>Q4</v>
      </c>
      <c r="Q2689" s="2">
        <f ca="1">DATEDIF(Sheet1[[#This Row],[policy_start_date]],TODAY(),"D")</f>
        <v>1692</v>
      </c>
      <c r="R2689" s="2">
        <f>YEAR(Sheet1[[#This Row],[policy_end_date]])</f>
        <v>2022</v>
      </c>
      <c r="S2689" s="2" t="str">
        <f>TEXT(Sheet1[[#This Row],[policy_end_date]],"mmm")</f>
        <v>Aug</v>
      </c>
      <c r="T2689" s="2" t="str">
        <f>IF(Sheet1[[#This Row],[status]]="Active","Active","Inactive")</f>
        <v>Active</v>
      </c>
      <c r="U2689" s="6">
        <f>Sheet1[[#This Row],[coverage_amount]]/Sheet1[[#This Row],[annual_premium]]</f>
        <v>54.320830768097416</v>
      </c>
    </row>
    <row r="2690" spans="1:21" x14ac:dyDescent="0.3">
      <c r="A2690" s="2" t="s">
        <v>4602</v>
      </c>
      <c r="B2690" s="2" t="s">
        <v>1258</v>
      </c>
      <c r="C2690" s="2" t="s">
        <v>39</v>
      </c>
      <c r="D2690" s="51">
        <v>748321.15</v>
      </c>
      <c r="E2690" s="51">
        <v>24804.39</v>
      </c>
      <c r="F2690" s="1">
        <v>45481</v>
      </c>
      <c r="G2690" s="1">
        <v>45707</v>
      </c>
      <c r="H2690" s="2" t="s">
        <v>281</v>
      </c>
      <c r="I2690" s="2" t="s">
        <v>29</v>
      </c>
      <c r="J2690">
        <f>Sheet1[[#This Row],[policy_end_date]]-Sheet1[[#This Row],[policy_start_date]]</f>
        <v>226</v>
      </c>
      <c r="K2690" s="5">
        <f>(Sheet1[[#This Row],[policy_end_date]]-Sheet1[[#This Row],[policy_start_date]])/365</f>
        <v>0.61917808219178083</v>
      </c>
      <c r="L2690" s="2" t="str">
        <f>IF(Sheet1[[#This Row],[coverage_amount]]&lt;300000,"Low",IF(Sheet1[[#This Row],[coverage_amount]]&lt;700000,"Medium","High"))</f>
        <v>High</v>
      </c>
      <c r="M2690" s="2" t="str">
        <f>IF(Sheet1[[#This Row],[annual_premium]]&lt;15000,"Low",IF(Sheet1[[#This Row],[annual_premium]]&lt;35000,"Medium","High"))</f>
        <v>Medium</v>
      </c>
      <c r="N2690" s="2">
        <f>YEAR(Sheet1[[#This Row],[policy_start_date]])</f>
        <v>2024</v>
      </c>
      <c r="O2690" s="2" t="str">
        <f>TEXT(Sheet1[[#This Row],[policy_start_date]],"mmm")</f>
        <v>Jul</v>
      </c>
      <c r="P2690" s="2" t="str">
        <f>"Q"&amp;ROUNDUP(MONTH(Sheet1[[#This Row],[policy_start_date]])/3,0)</f>
        <v>Q3</v>
      </c>
      <c r="Q2690" s="2">
        <f ca="1">DATEDIF(Sheet1[[#This Row],[policy_start_date]],TODAY(),"D")</f>
        <v>751</v>
      </c>
      <c r="R2690" s="2">
        <f>YEAR(Sheet1[[#This Row],[policy_end_date]])</f>
        <v>2025</v>
      </c>
      <c r="S2690" s="2" t="str">
        <f>TEXT(Sheet1[[#This Row],[policy_end_date]],"mmm")</f>
        <v>Feb</v>
      </c>
      <c r="T2690" s="2" t="str">
        <f>IF(Sheet1[[#This Row],[status]]="Active","Active","Inactive")</f>
        <v>Inactive</v>
      </c>
      <c r="U2690" s="6">
        <f>Sheet1[[#This Row],[coverage_amount]]/Sheet1[[#This Row],[annual_premium]]</f>
        <v>30.168899537541542</v>
      </c>
    </row>
    <row r="2691" spans="1:21" x14ac:dyDescent="0.3">
      <c r="A2691" s="2" t="s">
        <v>4603</v>
      </c>
      <c r="B2691" s="2" t="s">
        <v>4604</v>
      </c>
      <c r="C2691" s="2" t="s">
        <v>16</v>
      </c>
      <c r="D2691" s="51">
        <v>274464.74</v>
      </c>
      <c r="E2691" s="51">
        <v>3712.15</v>
      </c>
      <c r="F2691" s="1">
        <v>45495</v>
      </c>
      <c r="G2691" s="1">
        <v>45655</v>
      </c>
      <c r="H2691" s="2" t="s">
        <v>397</v>
      </c>
      <c r="I2691" s="2" t="s">
        <v>18</v>
      </c>
      <c r="J2691">
        <f>Sheet1[[#This Row],[policy_end_date]]-Sheet1[[#This Row],[policy_start_date]]</f>
        <v>160</v>
      </c>
      <c r="K2691" s="5">
        <f>(Sheet1[[#This Row],[policy_end_date]]-Sheet1[[#This Row],[policy_start_date]])/365</f>
        <v>0.43835616438356162</v>
      </c>
      <c r="L2691" s="2" t="str">
        <f>IF(Sheet1[[#This Row],[coverage_amount]]&lt;300000,"Low",IF(Sheet1[[#This Row],[coverage_amount]]&lt;700000,"Medium","High"))</f>
        <v>Low</v>
      </c>
      <c r="M2691" s="2" t="str">
        <f>IF(Sheet1[[#This Row],[annual_premium]]&lt;15000,"Low",IF(Sheet1[[#This Row],[annual_premium]]&lt;35000,"Medium","High"))</f>
        <v>Low</v>
      </c>
      <c r="N2691" s="2">
        <f>YEAR(Sheet1[[#This Row],[policy_start_date]])</f>
        <v>2024</v>
      </c>
      <c r="O2691" s="2" t="str">
        <f>TEXT(Sheet1[[#This Row],[policy_start_date]],"mmm")</f>
        <v>Jul</v>
      </c>
      <c r="P2691" s="2" t="str">
        <f>"Q"&amp;ROUNDUP(MONTH(Sheet1[[#This Row],[policy_start_date]])/3,0)</f>
        <v>Q3</v>
      </c>
      <c r="Q2691" s="2">
        <f ca="1">DATEDIF(Sheet1[[#This Row],[policy_start_date]],TODAY(),"D")</f>
        <v>737</v>
      </c>
      <c r="R2691" s="2">
        <f>YEAR(Sheet1[[#This Row],[policy_end_date]])</f>
        <v>2024</v>
      </c>
      <c r="S2691" s="2" t="str">
        <f>TEXT(Sheet1[[#This Row],[policy_end_date]],"mmm")</f>
        <v>Dec</v>
      </c>
      <c r="T2691" s="2" t="str">
        <f>IF(Sheet1[[#This Row],[status]]="Active","Active","Inactive")</f>
        <v>Inactive</v>
      </c>
      <c r="U2691" s="6">
        <f>Sheet1[[#This Row],[coverage_amount]]/Sheet1[[#This Row],[annual_premium]]</f>
        <v>73.936866775318876</v>
      </c>
    </row>
    <row r="2692" spans="1:21" x14ac:dyDescent="0.3">
      <c r="A2692" s="2" t="s">
        <v>4605</v>
      </c>
      <c r="B2692" s="2" t="s">
        <v>836</v>
      </c>
      <c r="C2692" s="2" t="s">
        <v>16</v>
      </c>
      <c r="D2692" s="51">
        <v>164299.24</v>
      </c>
      <c r="E2692" s="51">
        <v>36558.85</v>
      </c>
      <c r="F2692" s="1">
        <v>45094</v>
      </c>
      <c r="G2692" s="1">
        <v>45674</v>
      </c>
      <c r="H2692" s="2" t="s">
        <v>1238</v>
      </c>
      <c r="I2692" s="2" t="s">
        <v>18</v>
      </c>
      <c r="J2692">
        <f>Sheet1[[#This Row],[policy_end_date]]-Sheet1[[#This Row],[policy_start_date]]</f>
        <v>580</v>
      </c>
      <c r="K2692" s="5">
        <f>(Sheet1[[#This Row],[policy_end_date]]-Sheet1[[#This Row],[policy_start_date]])/365</f>
        <v>1.5890410958904109</v>
      </c>
      <c r="L2692" s="2" t="str">
        <f>IF(Sheet1[[#This Row],[coverage_amount]]&lt;300000,"Low",IF(Sheet1[[#This Row],[coverage_amount]]&lt;700000,"Medium","High"))</f>
        <v>Low</v>
      </c>
      <c r="M2692" s="2" t="str">
        <f>IF(Sheet1[[#This Row],[annual_premium]]&lt;15000,"Low",IF(Sheet1[[#This Row],[annual_premium]]&lt;35000,"Medium","High"))</f>
        <v>High</v>
      </c>
      <c r="N2692" s="2">
        <f>YEAR(Sheet1[[#This Row],[policy_start_date]])</f>
        <v>2023</v>
      </c>
      <c r="O2692" s="2" t="str">
        <f>TEXT(Sheet1[[#This Row],[policy_start_date]],"mmm")</f>
        <v>Jun</v>
      </c>
      <c r="P2692" s="2" t="str">
        <f>"Q"&amp;ROUNDUP(MONTH(Sheet1[[#This Row],[policy_start_date]])/3,0)</f>
        <v>Q2</v>
      </c>
      <c r="Q2692" s="2">
        <f ca="1">DATEDIF(Sheet1[[#This Row],[policy_start_date]],TODAY(),"D")</f>
        <v>1138</v>
      </c>
      <c r="R2692" s="2">
        <f>YEAR(Sheet1[[#This Row],[policy_end_date]])</f>
        <v>2025</v>
      </c>
      <c r="S2692" s="2" t="str">
        <f>TEXT(Sheet1[[#This Row],[policy_end_date]],"mmm")</f>
        <v>Jan</v>
      </c>
      <c r="T2692" s="2" t="str">
        <f>IF(Sheet1[[#This Row],[status]]="Active","Active","Inactive")</f>
        <v>Inactive</v>
      </c>
      <c r="U2692" s="6">
        <f>Sheet1[[#This Row],[coverage_amount]]/Sheet1[[#This Row],[annual_premium]]</f>
        <v>4.4941030694346242</v>
      </c>
    </row>
    <row r="2693" spans="1:21" x14ac:dyDescent="0.3">
      <c r="A2693" s="2" t="s">
        <v>4606</v>
      </c>
      <c r="B2693" s="2" t="s">
        <v>113</v>
      </c>
      <c r="C2693" s="2" t="s">
        <v>16</v>
      </c>
      <c r="D2693" s="51">
        <v>972148.25</v>
      </c>
      <c r="E2693" s="51">
        <v>29392.01</v>
      </c>
      <c r="F2693" s="1">
        <v>45079</v>
      </c>
      <c r="G2693" s="1">
        <v>45535</v>
      </c>
      <c r="H2693" s="2" t="s">
        <v>202</v>
      </c>
      <c r="I2693" s="2" t="s">
        <v>29</v>
      </c>
      <c r="J2693">
        <f>Sheet1[[#This Row],[policy_end_date]]-Sheet1[[#This Row],[policy_start_date]]</f>
        <v>456</v>
      </c>
      <c r="K2693" s="5">
        <f>(Sheet1[[#This Row],[policy_end_date]]-Sheet1[[#This Row],[policy_start_date]])/365</f>
        <v>1.2493150684931507</v>
      </c>
      <c r="L2693" s="2" t="str">
        <f>IF(Sheet1[[#This Row],[coverage_amount]]&lt;300000,"Low",IF(Sheet1[[#This Row],[coverage_amount]]&lt;700000,"Medium","High"))</f>
        <v>High</v>
      </c>
      <c r="M2693" s="2" t="str">
        <f>IF(Sheet1[[#This Row],[annual_premium]]&lt;15000,"Low",IF(Sheet1[[#This Row],[annual_premium]]&lt;35000,"Medium","High"))</f>
        <v>Medium</v>
      </c>
      <c r="N2693" s="2">
        <f>YEAR(Sheet1[[#This Row],[policy_start_date]])</f>
        <v>2023</v>
      </c>
      <c r="O2693" s="2" t="str">
        <f>TEXT(Sheet1[[#This Row],[policy_start_date]],"mmm")</f>
        <v>Jun</v>
      </c>
      <c r="P2693" s="2" t="str">
        <f>"Q"&amp;ROUNDUP(MONTH(Sheet1[[#This Row],[policy_start_date]])/3,0)</f>
        <v>Q2</v>
      </c>
      <c r="Q2693" s="2">
        <f ca="1">DATEDIF(Sheet1[[#This Row],[policy_start_date]],TODAY(),"D")</f>
        <v>1153</v>
      </c>
      <c r="R2693" s="2">
        <f>YEAR(Sheet1[[#This Row],[policy_end_date]])</f>
        <v>2024</v>
      </c>
      <c r="S2693" s="2" t="str">
        <f>TEXT(Sheet1[[#This Row],[policy_end_date]],"mmm")</f>
        <v>Aug</v>
      </c>
      <c r="T2693" s="2" t="str">
        <f>IF(Sheet1[[#This Row],[status]]="Active","Active","Inactive")</f>
        <v>Inactive</v>
      </c>
      <c r="U2693" s="6">
        <f>Sheet1[[#This Row],[coverage_amount]]/Sheet1[[#This Row],[annual_premium]]</f>
        <v>33.075255826328316</v>
      </c>
    </row>
    <row r="2694" spans="1:21" x14ac:dyDescent="0.3">
      <c r="A2694" s="2" t="s">
        <v>4607</v>
      </c>
      <c r="B2694" s="2" t="s">
        <v>4608</v>
      </c>
      <c r="C2694" s="2" t="s">
        <v>39</v>
      </c>
      <c r="D2694" s="51">
        <v>707757.11</v>
      </c>
      <c r="E2694" s="51">
        <v>44159.61</v>
      </c>
      <c r="F2694" s="1">
        <v>44503</v>
      </c>
      <c r="G2694" s="1">
        <v>44755</v>
      </c>
      <c r="H2694" s="2" t="s">
        <v>196</v>
      </c>
      <c r="I2694" s="2" t="s">
        <v>13</v>
      </c>
      <c r="J2694">
        <f>Sheet1[[#This Row],[policy_end_date]]-Sheet1[[#This Row],[policy_start_date]]</f>
        <v>252</v>
      </c>
      <c r="K2694" s="5">
        <f>(Sheet1[[#This Row],[policy_end_date]]-Sheet1[[#This Row],[policy_start_date]])/365</f>
        <v>0.69041095890410964</v>
      </c>
      <c r="L2694" s="2" t="str">
        <f>IF(Sheet1[[#This Row],[coverage_amount]]&lt;300000,"Low",IF(Sheet1[[#This Row],[coverage_amount]]&lt;700000,"Medium","High"))</f>
        <v>High</v>
      </c>
      <c r="M2694" s="2" t="str">
        <f>IF(Sheet1[[#This Row],[annual_premium]]&lt;15000,"Low",IF(Sheet1[[#This Row],[annual_premium]]&lt;35000,"Medium","High"))</f>
        <v>High</v>
      </c>
      <c r="N2694" s="2">
        <f>YEAR(Sheet1[[#This Row],[policy_start_date]])</f>
        <v>2021</v>
      </c>
      <c r="O2694" s="2" t="str">
        <f>TEXT(Sheet1[[#This Row],[policy_start_date]],"mmm")</f>
        <v>Nov</v>
      </c>
      <c r="P2694" s="2" t="str">
        <f>"Q"&amp;ROUNDUP(MONTH(Sheet1[[#This Row],[policy_start_date]])/3,0)</f>
        <v>Q4</v>
      </c>
      <c r="Q2694" s="2">
        <f ca="1">DATEDIF(Sheet1[[#This Row],[policy_start_date]],TODAY(),"D")</f>
        <v>1729</v>
      </c>
      <c r="R2694" s="2">
        <f>YEAR(Sheet1[[#This Row],[policy_end_date]])</f>
        <v>2022</v>
      </c>
      <c r="S2694" s="2" t="str">
        <f>TEXT(Sheet1[[#This Row],[policy_end_date]],"mmm")</f>
        <v>Jul</v>
      </c>
      <c r="T2694" s="2" t="str">
        <f>IF(Sheet1[[#This Row],[status]]="Active","Active","Inactive")</f>
        <v>Active</v>
      </c>
      <c r="U2694" s="6">
        <f>Sheet1[[#This Row],[coverage_amount]]/Sheet1[[#This Row],[annual_premium]]</f>
        <v>16.027250014209816</v>
      </c>
    </row>
    <row r="2695" spans="1:21" x14ac:dyDescent="0.3">
      <c r="A2695" s="2" t="s">
        <v>4609</v>
      </c>
      <c r="B2695" s="2" t="s">
        <v>2865</v>
      </c>
      <c r="C2695" s="2" t="s">
        <v>39</v>
      </c>
      <c r="D2695" s="51">
        <v>710722.98</v>
      </c>
      <c r="E2695" s="51">
        <v>9646.93</v>
      </c>
      <c r="F2695" s="1">
        <v>44848</v>
      </c>
      <c r="G2695" s="1">
        <v>44953</v>
      </c>
      <c r="H2695" s="2" t="s">
        <v>1363</v>
      </c>
      <c r="I2695" s="2" t="s">
        <v>18</v>
      </c>
      <c r="J2695">
        <f>Sheet1[[#This Row],[policy_end_date]]-Sheet1[[#This Row],[policy_start_date]]</f>
        <v>105</v>
      </c>
      <c r="K2695" s="5">
        <f>(Sheet1[[#This Row],[policy_end_date]]-Sheet1[[#This Row],[policy_start_date]])/365</f>
        <v>0.28767123287671231</v>
      </c>
      <c r="L2695" s="2" t="str">
        <f>IF(Sheet1[[#This Row],[coverage_amount]]&lt;300000,"Low",IF(Sheet1[[#This Row],[coverage_amount]]&lt;700000,"Medium","High"))</f>
        <v>High</v>
      </c>
      <c r="M2695" s="2" t="str">
        <f>IF(Sheet1[[#This Row],[annual_premium]]&lt;15000,"Low",IF(Sheet1[[#This Row],[annual_premium]]&lt;35000,"Medium","High"))</f>
        <v>Low</v>
      </c>
      <c r="N2695" s="2">
        <f>YEAR(Sheet1[[#This Row],[policy_start_date]])</f>
        <v>2022</v>
      </c>
      <c r="O2695" s="2" t="str">
        <f>TEXT(Sheet1[[#This Row],[policy_start_date]],"mmm")</f>
        <v>Oct</v>
      </c>
      <c r="P2695" s="2" t="str">
        <f>"Q"&amp;ROUNDUP(MONTH(Sheet1[[#This Row],[policy_start_date]])/3,0)</f>
        <v>Q4</v>
      </c>
      <c r="Q2695" s="2">
        <f ca="1">DATEDIF(Sheet1[[#This Row],[policy_start_date]],TODAY(),"D")</f>
        <v>1384</v>
      </c>
      <c r="R2695" s="2">
        <f>YEAR(Sheet1[[#This Row],[policy_end_date]])</f>
        <v>2023</v>
      </c>
      <c r="S2695" s="2" t="str">
        <f>TEXT(Sheet1[[#This Row],[policy_end_date]],"mmm")</f>
        <v>Jan</v>
      </c>
      <c r="T2695" s="2" t="str">
        <f>IF(Sheet1[[#This Row],[status]]="Active","Active","Inactive")</f>
        <v>Inactive</v>
      </c>
      <c r="U2695" s="6">
        <f>Sheet1[[#This Row],[coverage_amount]]/Sheet1[[#This Row],[annual_premium]]</f>
        <v>73.673487834989984</v>
      </c>
    </row>
    <row r="2696" spans="1:21" x14ac:dyDescent="0.3">
      <c r="A2696" s="2" t="s">
        <v>4610</v>
      </c>
      <c r="B2696" s="2" t="s">
        <v>1766</v>
      </c>
      <c r="C2696" s="2" t="s">
        <v>39</v>
      </c>
      <c r="D2696" s="51">
        <v>890844.57</v>
      </c>
      <c r="E2696" s="51">
        <v>49964.15</v>
      </c>
      <c r="F2696" s="1">
        <v>44842</v>
      </c>
      <c r="G2696" s="1">
        <v>45654</v>
      </c>
      <c r="H2696" s="2" t="s">
        <v>2134</v>
      </c>
      <c r="I2696" s="2" t="s">
        <v>18</v>
      </c>
      <c r="J2696">
        <f>Sheet1[[#This Row],[policy_end_date]]-Sheet1[[#This Row],[policy_start_date]]</f>
        <v>812</v>
      </c>
      <c r="K2696" s="5">
        <f>(Sheet1[[#This Row],[policy_end_date]]-Sheet1[[#This Row],[policy_start_date]])/365</f>
        <v>2.2246575342465755</v>
      </c>
      <c r="L2696" s="2" t="str">
        <f>IF(Sheet1[[#This Row],[coverage_amount]]&lt;300000,"Low",IF(Sheet1[[#This Row],[coverage_amount]]&lt;700000,"Medium","High"))</f>
        <v>High</v>
      </c>
      <c r="M2696" s="2" t="str">
        <f>IF(Sheet1[[#This Row],[annual_premium]]&lt;15000,"Low",IF(Sheet1[[#This Row],[annual_premium]]&lt;35000,"Medium","High"))</f>
        <v>High</v>
      </c>
      <c r="N2696" s="2">
        <f>YEAR(Sheet1[[#This Row],[policy_start_date]])</f>
        <v>2022</v>
      </c>
      <c r="O2696" s="2" t="str">
        <f>TEXT(Sheet1[[#This Row],[policy_start_date]],"mmm")</f>
        <v>Oct</v>
      </c>
      <c r="P2696" s="2" t="str">
        <f>"Q"&amp;ROUNDUP(MONTH(Sheet1[[#This Row],[policy_start_date]])/3,0)</f>
        <v>Q4</v>
      </c>
      <c r="Q2696" s="2">
        <f ca="1">DATEDIF(Sheet1[[#This Row],[policy_start_date]],TODAY(),"D")</f>
        <v>1390</v>
      </c>
      <c r="R2696" s="2">
        <f>YEAR(Sheet1[[#This Row],[policy_end_date]])</f>
        <v>2024</v>
      </c>
      <c r="S2696" s="2" t="str">
        <f>TEXT(Sheet1[[#This Row],[policy_end_date]],"mmm")</f>
        <v>Dec</v>
      </c>
      <c r="T2696" s="2" t="str">
        <f>IF(Sheet1[[#This Row],[status]]="Active","Active","Inactive")</f>
        <v>Inactive</v>
      </c>
      <c r="U2696" s="6">
        <f>Sheet1[[#This Row],[coverage_amount]]/Sheet1[[#This Row],[annual_premium]]</f>
        <v>17.829675277173731</v>
      </c>
    </row>
    <row r="2697" spans="1:21" x14ac:dyDescent="0.3">
      <c r="A2697" s="2" t="s">
        <v>4611</v>
      </c>
      <c r="B2697" s="2" t="s">
        <v>3383</v>
      </c>
      <c r="C2697" s="2" t="s">
        <v>11</v>
      </c>
      <c r="D2697" s="51">
        <v>168426.7</v>
      </c>
      <c r="E2697" s="51">
        <v>6666.55</v>
      </c>
      <c r="F2697" s="1">
        <v>44783</v>
      </c>
      <c r="G2697" s="1">
        <v>44989</v>
      </c>
      <c r="H2697" s="2" t="s">
        <v>581</v>
      </c>
      <c r="I2697" s="2" t="s">
        <v>13</v>
      </c>
      <c r="J2697">
        <f>Sheet1[[#This Row],[policy_end_date]]-Sheet1[[#This Row],[policy_start_date]]</f>
        <v>206</v>
      </c>
      <c r="K2697" s="5">
        <f>(Sheet1[[#This Row],[policy_end_date]]-Sheet1[[#This Row],[policy_start_date]])/365</f>
        <v>0.56438356164383563</v>
      </c>
      <c r="L2697" s="2" t="str">
        <f>IF(Sheet1[[#This Row],[coverage_amount]]&lt;300000,"Low",IF(Sheet1[[#This Row],[coverage_amount]]&lt;700000,"Medium","High"))</f>
        <v>Low</v>
      </c>
      <c r="M2697" s="2" t="str">
        <f>IF(Sheet1[[#This Row],[annual_premium]]&lt;15000,"Low",IF(Sheet1[[#This Row],[annual_premium]]&lt;35000,"Medium","High"))</f>
        <v>Low</v>
      </c>
      <c r="N2697" s="2">
        <f>YEAR(Sheet1[[#This Row],[policy_start_date]])</f>
        <v>2022</v>
      </c>
      <c r="O2697" s="2" t="str">
        <f>TEXT(Sheet1[[#This Row],[policy_start_date]],"mmm")</f>
        <v>Aug</v>
      </c>
      <c r="P2697" s="2" t="str">
        <f>"Q"&amp;ROUNDUP(MONTH(Sheet1[[#This Row],[policy_start_date]])/3,0)</f>
        <v>Q3</v>
      </c>
      <c r="Q2697" s="2">
        <f ca="1">DATEDIF(Sheet1[[#This Row],[policy_start_date]],TODAY(),"D")</f>
        <v>1449</v>
      </c>
      <c r="R2697" s="2">
        <f>YEAR(Sheet1[[#This Row],[policy_end_date]])</f>
        <v>2023</v>
      </c>
      <c r="S2697" s="2" t="str">
        <f>TEXT(Sheet1[[#This Row],[policy_end_date]],"mmm")</f>
        <v>Mar</v>
      </c>
      <c r="T2697" s="2" t="str">
        <f>IF(Sheet1[[#This Row],[status]]="Active","Active","Inactive")</f>
        <v>Active</v>
      </c>
      <c r="U2697" s="6">
        <f>Sheet1[[#This Row],[coverage_amount]]/Sheet1[[#This Row],[annual_premium]]</f>
        <v>25.264447127824738</v>
      </c>
    </row>
    <row r="2698" spans="1:21" x14ac:dyDescent="0.3">
      <c r="A2698" s="2" t="s">
        <v>4612</v>
      </c>
      <c r="B2698" s="2" t="s">
        <v>1274</v>
      </c>
      <c r="C2698" s="2" t="s">
        <v>16</v>
      </c>
      <c r="D2698" s="51">
        <v>174518.05</v>
      </c>
      <c r="E2698" s="51">
        <v>5679.44</v>
      </c>
      <c r="F2698" s="1">
        <v>44594</v>
      </c>
      <c r="G2698" s="1">
        <v>44837</v>
      </c>
      <c r="H2698" s="2" t="s">
        <v>377</v>
      </c>
      <c r="I2698" s="2" t="s">
        <v>29</v>
      </c>
      <c r="J2698">
        <f>Sheet1[[#This Row],[policy_end_date]]-Sheet1[[#This Row],[policy_start_date]]</f>
        <v>243</v>
      </c>
      <c r="K2698" s="5">
        <f>(Sheet1[[#This Row],[policy_end_date]]-Sheet1[[#This Row],[policy_start_date]])/365</f>
        <v>0.66575342465753429</v>
      </c>
      <c r="L2698" s="2" t="str">
        <f>IF(Sheet1[[#This Row],[coverage_amount]]&lt;300000,"Low",IF(Sheet1[[#This Row],[coverage_amount]]&lt;700000,"Medium","High"))</f>
        <v>Low</v>
      </c>
      <c r="M2698" s="2" t="str">
        <f>IF(Sheet1[[#This Row],[annual_premium]]&lt;15000,"Low",IF(Sheet1[[#This Row],[annual_premium]]&lt;35000,"Medium","High"))</f>
        <v>Low</v>
      </c>
      <c r="N2698" s="2">
        <f>YEAR(Sheet1[[#This Row],[policy_start_date]])</f>
        <v>2022</v>
      </c>
      <c r="O2698" s="2" t="str">
        <f>TEXT(Sheet1[[#This Row],[policy_start_date]],"mmm")</f>
        <v>Feb</v>
      </c>
      <c r="P2698" s="2" t="str">
        <f>"Q"&amp;ROUNDUP(MONTH(Sheet1[[#This Row],[policy_start_date]])/3,0)</f>
        <v>Q1</v>
      </c>
      <c r="Q2698" s="2">
        <f ca="1">DATEDIF(Sheet1[[#This Row],[policy_start_date]],TODAY(),"D")</f>
        <v>1638</v>
      </c>
      <c r="R2698" s="2">
        <f>YEAR(Sheet1[[#This Row],[policy_end_date]])</f>
        <v>2022</v>
      </c>
      <c r="S2698" s="2" t="str">
        <f>TEXT(Sheet1[[#This Row],[policy_end_date]],"mmm")</f>
        <v>Oct</v>
      </c>
      <c r="T2698" s="2" t="str">
        <f>IF(Sheet1[[#This Row],[status]]="Active","Active","Inactive")</f>
        <v>Inactive</v>
      </c>
      <c r="U2698" s="6">
        <f>Sheet1[[#This Row],[coverage_amount]]/Sheet1[[#This Row],[annual_premium]]</f>
        <v>30.728038327722452</v>
      </c>
    </row>
    <row r="2699" spans="1:21" x14ac:dyDescent="0.3">
      <c r="A2699" s="2" t="s">
        <v>4613</v>
      </c>
      <c r="B2699" s="2" t="s">
        <v>2679</v>
      </c>
      <c r="C2699" s="2" t="s">
        <v>39</v>
      </c>
      <c r="D2699" s="51">
        <v>703127.65</v>
      </c>
      <c r="E2699" s="51">
        <v>26228.62</v>
      </c>
      <c r="F2699" s="1">
        <v>45016</v>
      </c>
      <c r="G2699" s="1">
        <v>45157</v>
      </c>
      <c r="H2699" s="2" t="s">
        <v>554</v>
      </c>
      <c r="I2699" s="2" t="s">
        <v>18</v>
      </c>
      <c r="J2699">
        <f>Sheet1[[#This Row],[policy_end_date]]-Sheet1[[#This Row],[policy_start_date]]</f>
        <v>141</v>
      </c>
      <c r="K2699" s="5">
        <f>(Sheet1[[#This Row],[policy_end_date]]-Sheet1[[#This Row],[policy_start_date]])/365</f>
        <v>0.38630136986301372</v>
      </c>
      <c r="L2699" s="2" t="str">
        <f>IF(Sheet1[[#This Row],[coverage_amount]]&lt;300000,"Low",IF(Sheet1[[#This Row],[coverage_amount]]&lt;700000,"Medium","High"))</f>
        <v>High</v>
      </c>
      <c r="M2699" s="2" t="str">
        <f>IF(Sheet1[[#This Row],[annual_premium]]&lt;15000,"Low",IF(Sheet1[[#This Row],[annual_premium]]&lt;35000,"Medium","High"))</f>
        <v>Medium</v>
      </c>
      <c r="N2699" s="2">
        <f>YEAR(Sheet1[[#This Row],[policy_start_date]])</f>
        <v>2023</v>
      </c>
      <c r="O2699" s="2" t="str">
        <f>TEXT(Sheet1[[#This Row],[policy_start_date]],"mmm")</f>
        <v>Mar</v>
      </c>
      <c r="P2699" s="2" t="str">
        <f>"Q"&amp;ROUNDUP(MONTH(Sheet1[[#This Row],[policy_start_date]])/3,0)</f>
        <v>Q1</v>
      </c>
      <c r="Q2699" s="2">
        <f ca="1">DATEDIF(Sheet1[[#This Row],[policy_start_date]],TODAY(),"D")</f>
        <v>1216</v>
      </c>
      <c r="R2699" s="2">
        <f>YEAR(Sheet1[[#This Row],[policy_end_date]])</f>
        <v>2023</v>
      </c>
      <c r="S2699" s="2" t="str">
        <f>TEXT(Sheet1[[#This Row],[policy_end_date]],"mmm")</f>
        <v>Aug</v>
      </c>
      <c r="T2699" s="2" t="str">
        <f>IF(Sheet1[[#This Row],[status]]="Active","Active","Inactive")</f>
        <v>Inactive</v>
      </c>
      <c r="U2699" s="6">
        <f>Sheet1[[#This Row],[coverage_amount]]/Sheet1[[#This Row],[annual_premium]]</f>
        <v>26.807649430278836</v>
      </c>
    </row>
    <row r="2700" spans="1:21" x14ac:dyDescent="0.3">
      <c r="A2700" s="2" t="s">
        <v>4614</v>
      </c>
      <c r="B2700" s="2" t="s">
        <v>2989</v>
      </c>
      <c r="C2700" s="2" t="s">
        <v>39</v>
      </c>
      <c r="D2700" s="51">
        <v>704950.31</v>
      </c>
      <c r="E2700" s="51">
        <v>23424.29</v>
      </c>
      <c r="F2700" s="1">
        <v>45255</v>
      </c>
      <c r="G2700" s="1">
        <v>45589</v>
      </c>
      <c r="H2700" s="2" t="s">
        <v>866</v>
      </c>
      <c r="I2700" s="2" t="s">
        <v>13</v>
      </c>
      <c r="J2700">
        <f>Sheet1[[#This Row],[policy_end_date]]-Sheet1[[#This Row],[policy_start_date]]</f>
        <v>334</v>
      </c>
      <c r="K2700" s="5">
        <f>(Sheet1[[#This Row],[policy_end_date]]-Sheet1[[#This Row],[policy_start_date]])/365</f>
        <v>0.91506849315068495</v>
      </c>
      <c r="L2700" s="2" t="str">
        <f>IF(Sheet1[[#This Row],[coverage_amount]]&lt;300000,"Low",IF(Sheet1[[#This Row],[coverage_amount]]&lt;700000,"Medium","High"))</f>
        <v>High</v>
      </c>
      <c r="M2700" s="2" t="str">
        <f>IF(Sheet1[[#This Row],[annual_premium]]&lt;15000,"Low",IF(Sheet1[[#This Row],[annual_premium]]&lt;35000,"Medium","High"))</f>
        <v>Medium</v>
      </c>
      <c r="N2700" s="2">
        <f>YEAR(Sheet1[[#This Row],[policy_start_date]])</f>
        <v>2023</v>
      </c>
      <c r="O2700" s="2" t="str">
        <f>TEXT(Sheet1[[#This Row],[policy_start_date]],"mmm")</f>
        <v>Nov</v>
      </c>
      <c r="P2700" s="2" t="str">
        <f>"Q"&amp;ROUNDUP(MONTH(Sheet1[[#This Row],[policy_start_date]])/3,0)</f>
        <v>Q4</v>
      </c>
      <c r="Q2700" s="2">
        <f ca="1">DATEDIF(Sheet1[[#This Row],[policy_start_date]],TODAY(),"D")</f>
        <v>977</v>
      </c>
      <c r="R2700" s="2">
        <f>YEAR(Sheet1[[#This Row],[policy_end_date]])</f>
        <v>2024</v>
      </c>
      <c r="S2700" s="2" t="str">
        <f>TEXT(Sheet1[[#This Row],[policy_end_date]],"mmm")</f>
        <v>Oct</v>
      </c>
      <c r="T2700" s="2" t="str">
        <f>IF(Sheet1[[#This Row],[status]]="Active","Active","Inactive")</f>
        <v>Active</v>
      </c>
      <c r="U2700" s="6">
        <f>Sheet1[[#This Row],[coverage_amount]]/Sheet1[[#This Row],[annual_premium]]</f>
        <v>30.094842148897577</v>
      </c>
    </row>
    <row r="2701" spans="1:21" x14ac:dyDescent="0.3">
      <c r="A2701" s="2" t="s">
        <v>4615</v>
      </c>
      <c r="B2701" s="2" t="s">
        <v>797</v>
      </c>
      <c r="C2701" s="2" t="s">
        <v>27</v>
      </c>
      <c r="D2701" s="51">
        <v>453013.14</v>
      </c>
      <c r="E2701" s="51">
        <v>28742.06</v>
      </c>
      <c r="F2701" s="1">
        <v>45329</v>
      </c>
      <c r="G2701" s="1">
        <v>45723</v>
      </c>
      <c r="H2701" s="2" t="s">
        <v>902</v>
      </c>
      <c r="I2701" s="2" t="s">
        <v>29</v>
      </c>
      <c r="J2701">
        <f>Sheet1[[#This Row],[policy_end_date]]-Sheet1[[#This Row],[policy_start_date]]</f>
        <v>394</v>
      </c>
      <c r="K2701" s="5">
        <f>(Sheet1[[#This Row],[policy_end_date]]-Sheet1[[#This Row],[policy_start_date]])/365</f>
        <v>1.0794520547945206</v>
      </c>
      <c r="L2701" s="2" t="str">
        <f>IF(Sheet1[[#This Row],[coverage_amount]]&lt;300000,"Low",IF(Sheet1[[#This Row],[coverage_amount]]&lt;700000,"Medium","High"))</f>
        <v>Medium</v>
      </c>
      <c r="M2701" s="2" t="str">
        <f>IF(Sheet1[[#This Row],[annual_premium]]&lt;15000,"Low",IF(Sheet1[[#This Row],[annual_premium]]&lt;35000,"Medium","High"))</f>
        <v>Medium</v>
      </c>
      <c r="N2701" s="2">
        <f>YEAR(Sheet1[[#This Row],[policy_start_date]])</f>
        <v>2024</v>
      </c>
      <c r="O2701" s="2" t="str">
        <f>TEXT(Sheet1[[#This Row],[policy_start_date]],"mmm")</f>
        <v>Feb</v>
      </c>
      <c r="P2701" s="2" t="str">
        <f>"Q"&amp;ROUNDUP(MONTH(Sheet1[[#This Row],[policy_start_date]])/3,0)</f>
        <v>Q1</v>
      </c>
      <c r="Q2701" s="2">
        <f ca="1">DATEDIF(Sheet1[[#This Row],[policy_start_date]],TODAY(),"D")</f>
        <v>903</v>
      </c>
      <c r="R2701" s="2">
        <f>YEAR(Sheet1[[#This Row],[policy_end_date]])</f>
        <v>2025</v>
      </c>
      <c r="S2701" s="2" t="str">
        <f>TEXT(Sheet1[[#This Row],[policy_end_date]],"mmm")</f>
        <v>Mar</v>
      </c>
      <c r="T2701" s="2" t="str">
        <f>IF(Sheet1[[#This Row],[status]]="Active","Active","Inactive")</f>
        <v>Inactive</v>
      </c>
      <c r="U2701" s="6">
        <f>Sheet1[[#This Row],[coverage_amount]]/Sheet1[[#This Row],[annual_premium]]</f>
        <v>15.761331651245596</v>
      </c>
    </row>
    <row r="2702" spans="1:21" x14ac:dyDescent="0.3">
      <c r="A2702" s="2" t="s">
        <v>4616</v>
      </c>
      <c r="B2702" s="2" t="s">
        <v>4617</v>
      </c>
      <c r="C2702" s="2" t="s">
        <v>39</v>
      </c>
      <c r="D2702" s="51">
        <v>191152.08</v>
      </c>
      <c r="E2702" s="51">
        <v>47546.52</v>
      </c>
      <c r="F2702" s="1">
        <v>45317</v>
      </c>
      <c r="G2702" s="1">
        <v>45509</v>
      </c>
      <c r="H2702" s="2" t="s">
        <v>4618</v>
      </c>
      <c r="I2702" s="2" t="s">
        <v>29</v>
      </c>
      <c r="J2702">
        <f>Sheet1[[#This Row],[policy_end_date]]-Sheet1[[#This Row],[policy_start_date]]</f>
        <v>192</v>
      </c>
      <c r="K2702" s="5">
        <f>(Sheet1[[#This Row],[policy_end_date]]-Sheet1[[#This Row],[policy_start_date]])/365</f>
        <v>0.52602739726027392</v>
      </c>
      <c r="L2702" s="2" t="str">
        <f>IF(Sheet1[[#This Row],[coverage_amount]]&lt;300000,"Low",IF(Sheet1[[#This Row],[coverage_amount]]&lt;700000,"Medium","High"))</f>
        <v>Low</v>
      </c>
      <c r="M2702" s="2" t="str">
        <f>IF(Sheet1[[#This Row],[annual_premium]]&lt;15000,"Low",IF(Sheet1[[#This Row],[annual_premium]]&lt;35000,"Medium","High"))</f>
        <v>High</v>
      </c>
      <c r="N2702" s="2">
        <f>YEAR(Sheet1[[#This Row],[policy_start_date]])</f>
        <v>2024</v>
      </c>
      <c r="O2702" s="2" t="str">
        <f>TEXT(Sheet1[[#This Row],[policy_start_date]],"mmm")</f>
        <v>Jan</v>
      </c>
      <c r="P2702" s="2" t="str">
        <f>"Q"&amp;ROUNDUP(MONTH(Sheet1[[#This Row],[policy_start_date]])/3,0)</f>
        <v>Q1</v>
      </c>
      <c r="Q2702" s="2">
        <f ca="1">DATEDIF(Sheet1[[#This Row],[policy_start_date]],TODAY(),"D")</f>
        <v>915</v>
      </c>
      <c r="R2702" s="2">
        <f>YEAR(Sheet1[[#This Row],[policy_end_date]])</f>
        <v>2024</v>
      </c>
      <c r="S2702" s="2" t="str">
        <f>TEXT(Sheet1[[#This Row],[policy_end_date]],"mmm")</f>
        <v>Aug</v>
      </c>
      <c r="T2702" s="2" t="str">
        <f>IF(Sheet1[[#This Row],[status]]="Active","Active","Inactive")</f>
        <v>Inactive</v>
      </c>
      <c r="U2702" s="6">
        <f>Sheet1[[#This Row],[coverage_amount]]/Sheet1[[#This Row],[annual_premium]]</f>
        <v>4.0203169443315723</v>
      </c>
    </row>
    <row r="2703" spans="1:21" x14ac:dyDescent="0.3">
      <c r="A2703" s="2" t="s">
        <v>4619</v>
      </c>
      <c r="B2703" s="2" t="s">
        <v>3851</v>
      </c>
      <c r="C2703" s="2" t="s">
        <v>11</v>
      </c>
      <c r="D2703" s="51">
        <v>902830.63</v>
      </c>
      <c r="E2703" s="51">
        <v>38402.480000000003</v>
      </c>
      <c r="F2703" s="1">
        <v>45372</v>
      </c>
      <c r="G2703" s="1">
        <v>45752</v>
      </c>
      <c r="H2703" s="2" t="s">
        <v>1350</v>
      </c>
      <c r="I2703" s="2" t="s">
        <v>18</v>
      </c>
      <c r="J2703">
        <f>Sheet1[[#This Row],[policy_end_date]]-Sheet1[[#This Row],[policy_start_date]]</f>
        <v>380</v>
      </c>
      <c r="K2703" s="5">
        <f>(Sheet1[[#This Row],[policy_end_date]]-Sheet1[[#This Row],[policy_start_date]])/365</f>
        <v>1.0410958904109588</v>
      </c>
      <c r="L2703" s="2" t="str">
        <f>IF(Sheet1[[#This Row],[coverage_amount]]&lt;300000,"Low",IF(Sheet1[[#This Row],[coverage_amount]]&lt;700000,"Medium","High"))</f>
        <v>High</v>
      </c>
      <c r="M2703" s="2" t="str">
        <f>IF(Sheet1[[#This Row],[annual_premium]]&lt;15000,"Low",IF(Sheet1[[#This Row],[annual_premium]]&lt;35000,"Medium","High"))</f>
        <v>High</v>
      </c>
      <c r="N2703" s="2">
        <f>YEAR(Sheet1[[#This Row],[policy_start_date]])</f>
        <v>2024</v>
      </c>
      <c r="O2703" s="2" t="str">
        <f>TEXT(Sheet1[[#This Row],[policy_start_date]],"mmm")</f>
        <v>Mar</v>
      </c>
      <c r="P2703" s="2" t="str">
        <f>"Q"&amp;ROUNDUP(MONTH(Sheet1[[#This Row],[policy_start_date]])/3,0)</f>
        <v>Q1</v>
      </c>
      <c r="Q2703" s="2">
        <f ca="1">DATEDIF(Sheet1[[#This Row],[policy_start_date]],TODAY(),"D")</f>
        <v>860</v>
      </c>
      <c r="R2703" s="2">
        <f>YEAR(Sheet1[[#This Row],[policy_end_date]])</f>
        <v>2025</v>
      </c>
      <c r="S2703" s="2" t="str">
        <f>TEXT(Sheet1[[#This Row],[policy_end_date]],"mmm")</f>
        <v>Apr</v>
      </c>
      <c r="T2703" s="2" t="str">
        <f>IF(Sheet1[[#This Row],[status]]="Active","Active","Inactive")</f>
        <v>Inactive</v>
      </c>
      <c r="U2703" s="6">
        <f>Sheet1[[#This Row],[coverage_amount]]/Sheet1[[#This Row],[annual_premium]]</f>
        <v>23.509695988384081</v>
      </c>
    </row>
    <row r="2704" spans="1:21" x14ac:dyDescent="0.3">
      <c r="A2704" s="2" t="s">
        <v>4620</v>
      </c>
      <c r="B2704" s="2" t="s">
        <v>2423</v>
      </c>
      <c r="C2704" s="2" t="s">
        <v>16</v>
      </c>
      <c r="D2704" s="51">
        <v>684577.87</v>
      </c>
      <c r="E2704" s="51">
        <v>30132.37</v>
      </c>
      <c r="F2704" s="1">
        <v>44374</v>
      </c>
      <c r="G2704" s="1">
        <v>45150</v>
      </c>
      <c r="H2704" s="2" t="s">
        <v>713</v>
      </c>
      <c r="I2704" s="2" t="s">
        <v>13</v>
      </c>
      <c r="J2704">
        <f>Sheet1[[#This Row],[policy_end_date]]-Sheet1[[#This Row],[policy_start_date]]</f>
        <v>776</v>
      </c>
      <c r="K2704" s="5">
        <f>(Sheet1[[#This Row],[policy_end_date]]-Sheet1[[#This Row],[policy_start_date]])/365</f>
        <v>2.1260273972602741</v>
      </c>
      <c r="L2704" s="2" t="str">
        <f>IF(Sheet1[[#This Row],[coverage_amount]]&lt;300000,"Low",IF(Sheet1[[#This Row],[coverage_amount]]&lt;700000,"Medium","High"))</f>
        <v>Medium</v>
      </c>
      <c r="M2704" s="2" t="str">
        <f>IF(Sheet1[[#This Row],[annual_premium]]&lt;15000,"Low",IF(Sheet1[[#This Row],[annual_premium]]&lt;35000,"Medium","High"))</f>
        <v>Medium</v>
      </c>
      <c r="N2704" s="2">
        <f>YEAR(Sheet1[[#This Row],[policy_start_date]])</f>
        <v>2021</v>
      </c>
      <c r="O2704" s="2" t="str">
        <f>TEXT(Sheet1[[#This Row],[policy_start_date]],"mmm")</f>
        <v>Jun</v>
      </c>
      <c r="P2704" s="2" t="str">
        <f>"Q"&amp;ROUNDUP(MONTH(Sheet1[[#This Row],[policy_start_date]])/3,0)</f>
        <v>Q2</v>
      </c>
      <c r="Q2704" s="2">
        <f ca="1">DATEDIF(Sheet1[[#This Row],[policy_start_date]],TODAY(),"D")</f>
        <v>1858</v>
      </c>
      <c r="R2704" s="2">
        <f>YEAR(Sheet1[[#This Row],[policy_end_date]])</f>
        <v>2023</v>
      </c>
      <c r="S2704" s="2" t="str">
        <f>TEXT(Sheet1[[#This Row],[policy_end_date]],"mmm")</f>
        <v>Aug</v>
      </c>
      <c r="T2704" s="2" t="str">
        <f>IF(Sheet1[[#This Row],[status]]="Active","Active","Inactive")</f>
        <v>Active</v>
      </c>
      <c r="U2704" s="6">
        <f>Sheet1[[#This Row],[coverage_amount]]/Sheet1[[#This Row],[annual_premium]]</f>
        <v>22.719018450921716</v>
      </c>
    </row>
    <row r="2705" spans="1:21" x14ac:dyDescent="0.3">
      <c r="A2705" s="2" t="s">
        <v>4621</v>
      </c>
      <c r="B2705" s="2" t="s">
        <v>4622</v>
      </c>
      <c r="C2705" s="2" t="s">
        <v>27</v>
      </c>
      <c r="D2705" s="51">
        <v>468982.5</v>
      </c>
      <c r="E2705" s="51">
        <v>41596.04</v>
      </c>
      <c r="F2705" s="1">
        <v>44916</v>
      </c>
      <c r="G2705" s="1">
        <v>45464</v>
      </c>
      <c r="H2705" s="2" t="s">
        <v>24</v>
      </c>
      <c r="I2705" s="2" t="s">
        <v>18</v>
      </c>
      <c r="J2705">
        <f>Sheet1[[#This Row],[policy_end_date]]-Sheet1[[#This Row],[policy_start_date]]</f>
        <v>548</v>
      </c>
      <c r="K2705" s="5">
        <f>(Sheet1[[#This Row],[policy_end_date]]-Sheet1[[#This Row],[policy_start_date]])/365</f>
        <v>1.5013698630136987</v>
      </c>
      <c r="L2705" s="2" t="str">
        <f>IF(Sheet1[[#This Row],[coverage_amount]]&lt;300000,"Low",IF(Sheet1[[#This Row],[coverage_amount]]&lt;700000,"Medium","High"))</f>
        <v>Medium</v>
      </c>
      <c r="M2705" s="2" t="str">
        <f>IF(Sheet1[[#This Row],[annual_premium]]&lt;15000,"Low",IF(Sheet1[[#This Row],[annual_premium]]&lt;35000,"Medium","High"))</f>
        <v>High</v>
      </c>
      <c r="N2705" s="2">
        <f>YEAR(Sheet1[[#This Row],[policy_start_date]])</f>
        <v>2022</v>
      </c>
      <c r="O2705" s="2" t="str">
        <f>TEXT(Sheet1[[#This Row],[policy_start_date]],"mmm")</f>
        <v>Dec</v>
      </c>
      <c r="P2705" s="2" t="str">
        <f>"Q"&amp;ROUNDUP(MONTH(Sheet1[[#This Row],[policy_start_date]])/3,0)</f>
        <v>Q4</v>
      </c>
      <c r="Q2705" s="2">
        <f ca="1">DATEDIF(Sheet1[[#This Row],[policy_start_date]],TODAY(),"D")</f>
        <v>1316</v>
      </c>
      <c r="R2705" s="2">
        <f>YEAR(Sheet1[[#This Row],[policy_end_date]])</f>
        <v>2024</v>
      </c>
      <c r="S2705" s="2" t="str">
        <f>TEXT(Sheet1[[#This Row],[policy_end_date]],"mmm")</f>
        <v>Jun</v>
      </c>
      <c r="T2705" s="2" t="str">
        <f>IF(Sheet1[[#This Row],[status]]="Active","Active","Inactive")</f>
        <v>Inactive</v>
      </c>
      <c r="U2705" s="6">
        <f>Sheet1[[#This Row],[coverage_amount]]/Sheet1[[#This Row],[annual_premium]]</f>
        <v>11.274691052321327</v>
      </c>
    </row>
    <row r="2706" spans="1:21" x14ac:dyDescent="0.3">
      <c r="A2706" s="2" t="s">
        <v>4623</v>
      </c>
      <c r="B2706" s="2" t="s">
        <v>794</v>
      </c>
      <c r="C2706" s="2" t="s">
        <v>35</v>
      </c>
      <c r="D2706" s="51">
        <v>837677.9</v>
      </c>
      <c r="E2706" s="51">
        <v>11107.06</v>
      </c>
      <c r="F2706" s="1">
        <v>44659</v>
      </c>
      <c r="G2706" s="1">
        <v>45356</v>
      </c>
      <c r="H2706" s="2" t="s">
        <v>1296</v>
      </c>
      <c r="I2706" s="2" t="s">
        <v>29</v>
      </c>
      <c r="J2706">
        <f>Sheet1[[#This Row],[policy_end_date]]-Sheet1[[#This Row],[policy_start_date]]</f>
        <v>697</v>
      </c>
      <c r="K2706" s="5">
        <f>(Sheet1[[#This Row],[policy_end_date]]-Sheet1[[#This Row],[policy_start_date]])/365</f>
        <v>1.9095890410958904</v>
      </c>
      <c r="L2706" s="2" t="str">
        <f>IF(Sheet1[[#This Row],[coverage_amount]]&lt;300000,"Low",IF(Sheet1[[#This Row],[coverage_amount]]&lt;700000,"Medium","High"))</f>
        <v>High</v>
      </c>
      <c r="M2706" s="2" t="str">
        <f>IF(Sheet1[[#This Row],[annual_premium]]&lt;15000,"Low",IF(Sheet1[[#This Row],[annual_premium]]&lt;35000,"Medium","High"))</f>
        <v>Low</v>
      </c>
      <c r="N2706" s="2">
        <f>YEAR(Sheet1[[#This Row],[policy_start_date]])</f>
        <v>2022</v>
      </c>
      <c r="O2706" s="2" t="str">
        <f>TEXT(Sheet1[[#This Row],[policy_start_date]],"mmm")</f>
        <v>Apr</v>
      </c>
      <c r="P2706" s="2" t="str">
        <f>"Q"&amp;ROUNDUP(MONTH(Sheet1[[#This Row],[policy_start_date]])/3,0)</f>
        <v>Q2</v>
      </c>
      <c r="Q2706" s="2">
        <f ca="1">DATEDIF(Sheet1[[#This Row],[policy_start_date]],TODAY(),"D")</f>
        <v>1573</v>
      </c>
      <c r="R2706" s="2">
        <f>YEAR(Sheet1[[#This Row],[policy_end_date]])</f>
        <v>2024</v>
      </c>
      <c r="S2706" s="2" t="str">
        <f>TEXT(Sheet1[[#This Row],[policy_end_date]],"mmm")</f>
        <v>Mar</v>
      </c>
      <c r="T2706" s="2" t="str">
        <f>IF(Sheet1[[#This Row],[status]]="Active","Active","Inactive")</f>
        <v>Inactive</v>
      </c>
      <c r="U2706" s="6">
        <f>Sheet1[[#This Row],[coverage_amount]]/Sheet1[[#This Row],[annual_premium]]</f>
        <v>75.418508588231276</v>
      </c>
    </row>
    <row r="2707" spans="1:21" x14ac:dyDescent="0.3">
      <c r="A2707" s="2" t="s">
        <v>4624</v>
      </c>
      <c r="B2707" s="2" t="s">
        <v>2273</v>
      </c>
      <c r="C2707" s="2" t="s">
        <v>35</v>
      </c>
      <c r="D2707" s="51">
        <v>130281.62</v>
      </c>
      <c r="E2707" s="51">
        <v>6610.5</v>
      </c>
      <c r="F2707" s="1">
        <v>45070</v>
      </c>
      <c r="G2707" s="1">
        <v>45641</v>
      </c>
      <c r="H2707" s="2" t="s">
        <v>58</v>
      </c>
      <c r="I2707" s="2" t="s">
        <v>29</v>
      </c>
      <c r="J2707">
        <f>Sheet1[[#This Row],[policy_end_date]]-Sheet1[[#This Row],[policy_start_date]]</f>
        <v>571</v>
      </c>
      <c r="K2707" s="5">
        <f>(Sheet1[[#This Row],[policy_end_date]]-Sheet1[[#This Row],[policy_start_date]])/365</f>
        <v>1.5643835616438355</v>
      </c>
      <c r="L2707" s="2" t="str">
        <f>IF(Sheet1[[#This Row],[coverage_amount]]&lt;300000,"Low",IF(Sheet1[[#This Row],[coverage_amount]]&lt;700000,"Medium","High"))</f>
        <v>Low</v>
      </c>
      <c r="M2707" s="2" t="str">
        <f>IF(Sheet1[[#This Row],[annual_premium]]&lt;15000,"Low",IF(Sheet1[[#This Row],[annual_premium]]&lt;35000,"Medium","High"))</f>
        <v>Low</v>
      </c>
      <c r="N2707" s="2">
        <f>YEAR(Sheet1[[#This Row],[policy_start_date]])</f>
        <v>2023</v>
      </c>
      <c r="O2707" s="2" t="str">
        <f>TEXT(Sheet1[[#This Row],[policy_start_date]],"mmm")</f>
        <v>May</v>
      </c>
      <c r="P2707" s="2" t="str">
        <f>"Q"&amp;ROUNDUP(MONTH(Sheet1[[#This Row],[policy_start_date]])/3,0)</f>
        <v>Q2</v>
      </c>
      <c r="Q2707" s="2">
        <f ca="1">DATEDIF(Sheet1[[#This Row],[policy_start_date]],TODAY(),"D")</f>
        <v>1162</v>
      </c>
      <c r="R2707" s="2">
        <f>YEAR(Sheet1[[#This Row],[policy_end_date]])</f>
        <v>2024</v>
      </c>
      <c r="S2707" s="2" t="str">
        <f>TEXT(Sheet1[[#This Row],[policy_end_date]],"mmm")</f>
        <v>Dec</v>
      </c>
      <c r="T2707" s="2" t="str">
        <f>IF(Sheet1[[#This Row],[status]]="Active","Active","Inactive")</f>
        <v>Inactive</v>
      </c>
      <c r="U2707" s="6">
        <f>Sheet1[[#This Row],[coverage_amount]]/Sheet1[[#This Row],[annual_premium]]</f>
        <v>19.708285303683532</v>
      </c>
    </row>
    <row r="2708" spans="1:21" x14ac:dyDescent="0.3">
      <c r="A2708" s="2" t="s">
        <v>4625</v>
      </c>
      <c r="B2708" s="2" t="s">
        <v>2403</v>
      </c>
      <c r="C2708" s="2" t="s">
        <v>11</v>
      </c>
      <c r="D2708" s="51">
        <v>774742.01</v>
      </c>
      <c r="E2708" s="51">
        <v>36027.9</v>
      </c>
      <c r="F2708" s="1">
        <v>45473</v>
      </c>
      <c r="G2708" s="1">
        <v>45862</v>
      </c>
      <c r="H2708" s="2" t="s">
        <v>902</v>
      </c>
      <c r="I2708" s="2" t="s">
        <v>13</v>
      </c>
      <c r="J2708">
        <f>Sheet1[[#This Row],[policy_end_date]]-Sheet1[[#This Row],[policy_start_date]]</f>
        <v>389</v>
      </c>
      <c r="K2708" s="5">
        <f>(Sheet1[[#This Row],[policy_end_date]]-Sheet1[[#This Row],[policy_start_date]])/365</f>
        <v>1.0657534246575342</v>
      </c>
      <c r="L2708" s="2" t="str">
        <f>IF(Sheet1[[#This Row],[coverage_amount]]&lt;300000,"Low",IF(Sheet1[[#This Row],[coverage_amount]]&lt;700000,"Medium","High"))</f>
        <v>High</v>
      </c>
      <c r="M2708" s="2" t="str">
        <f>IF(Sheet1[[#This Row],[annual_premium]]&lt;15000,"Low",IF(Sheet1[[#This Row],[annual_premium]]&lt;35000,"Medium","High"))</f>
        <v>High</v>
      </c>
      <c r="N2708" s="2">
        <f>YEAR(Sheet1[[#This Row],[policy_start_date]])</f>
        <v>2024</v>
      </c>
      <c r="O2708" s="2" t="str">
        <f>TEXT(Sheet1[[#This Row],[policy_start_date]],"mmm")</f>
        <v>Jun</v>
      </c>
      <c r="P2708" s="2" t="str">
        <f>"Q"&amp;ROUNDUP(MONTH(Sheet1[[#This Row],[policy_start_date]])/3,0)</f>
        <v>Q2</v>
      </c>
      <c r="Q2708" s="2">
        <f ca="1">DATEDIF(Sheet1[[#This Row],[policy_start_date]],TODAY(),"D")</f>
        <v>759</v>
      </c>
      <c r="R2708" s="2">
        <f>YEAR(Sheet1[[#This Row],[policy_end_date]])</f>
        <v>2025</v>
      </c>
      <c r="S2708" s="2" t="str">
        <f>TEXT(Sheet1[[#This Row],[policy_end_date]],"mmm")</f>
        <v>Jul</v>
      </c>
      <c r="T2708" s="2" t="str">
        <f>IF(Sheet1[[#This Row],[status]]="Active","Active","Inactive")</f>
        <v>Active</v>
      </c>
      <c r="U2708" s="6">
        <f>Sheet1[[#This Row],[coverage_amount]]/Sheet1[[#This Row],[annual_premium]]</f>
        <v>21.503945830869963</v>
      </c>
    </row>
    <row r="2709" spans="1:21" x14ac:dyDescent="0.3">
      <c r="A2709" s="2" t="s">
        <v>4626</v>
      </c>
      <c r="B2709" s="2" t="s">
        <v>4627</v>
      </c>
      <c r="C2709" s="2" t="s">
        <v>27</v>
      </c>
      <c r="D2709" s="51">
        <v>423187.32</v>
      </c>
      <c r="E2709" s="51">
        <v>43095.06</v>
      </c>
      <c r="F2709" s="1">
        <v>45379</v>
      </c>
      <c r="G2709" s="1">
        <v>45816</v>
      </c>
      <c r="H2709" s="2" t="s">
        <v>1183</v>
      </c>
      <c r="I2709" s="2" t="s">
        <v>18</v>
      </c>
      <c r="J2709">
        <f>Sheet1[[#This Row],[policy_end_date]]-Sheet1[[#This Row],[policy_start_date]]</f>
        <v>437</v>
      </c>
      <c r="K2709" s="5">
        <f>(Sheet1[[#This Row],[policy_end_date]]-Sheet1[[#This Row],[policy_start_date]])/365</f>
        <v>1.1972602739726028</v>
      </c>
      <c r="L2709" s="2" t="str">
        <f>IF(Sheet1[[#This Row],[coverage_amount]]&lt;300000,"Low",IF(Sheet1[[#This Row],[coverage_amount]]&lt;700000,"Medium","High"))</f>
        <v>Medium</v>
      </c>
      <c r="M2709" s="2" t="str">
        <f>IF(Sheet1[[#This Row],[annual_premium]]&lt;15000,"Low",IF(Sheet1[[#This Row],[annual_premium]]&lt;35000,"Medium","High"))</f>
        <v>High</v>
      </c>
      <c r="N2709" s="2">
        <f>YEAR(Sheet1[[#This Row],[policy_start_date]])</f>
        <v>2024</v>
      </c>
      <c r="O2709" s="2" t="str">
        <f>TEXT(Sheet1[[#This Row],[policy_start_date]],"mmm")</f>
        <v>Mar</v>
      </c>
      <c r="P2709" s="2" t="str">
        <f>"Q"&amp;ROUNDUP(MONTH(Sheet1[[#This Row],[policy_start_date]])/3,0)</f>
        <v>Q1</v>
      </c>
      <c r="Q2709" s="2">
        <f ca="1">DATEDIF(Sheet1[[#This Row],[policy_start_date]],TODAY(),"D")</f>
        <v>853</v>
      </c>
      <c r="R2709" s="2">
        <f>YEAR(Sheet1[[#This Row],[policy_end_date]])</f>
        <v>2025</v>
      </c>
      <c r="S2709" s="2" t="str">
        <f>TEXT(Sheet1[[#This Row],[policy_end_date]],"mmm")</f>
        <v>Jun</v>
      </c>
      <c r="T2709" s="2" t="str">
        <f>IF(Sheet1[[#This Row],[status]]="Active","Active","Inactive")</f>
        <v>Inactive</v>
      </c>
      <c r="U2709" s="6">
        <f>Sheet1[[#This Row],[coverage_amount]]/Sheet1[[#This Row],[annual_premium]]</f>
        <v>9.8198568467012244</v>
      </c>
    </row>
    <row r="2710" spans="1:21" x14ac:dyDescent="0.3">
      <c r="A2710" s="2" t="s">
        <v>4628</v>
      </c>
      <c r="B2710" s="2" t="s">
        <v>4629</v>
      </c>
      <c r="C2710" s="2" t="s">
        <v>39</v>
      </c>
      <c r="D2710" s="51">
        <v>279659.75</v>
      </c>
      <c r="E2710" s="51">
        <v>43045.96</v>
      </c>
      <c r="F2710" s="1">
        <v>44864</v>
      </c>
      <c r="G2710" s="1">
        <v>45522</v>
      </c>
      <c r="H2710" s="2" t="s">
        <v>2151</v>
      </c>
      <c r="I2710" s="2" t="s">
        <v>18</v>
      </c>
      <c r="J2710">
        <f>Sheet1[[#This Row],[policy_end_date]]-Sheet1[[#This Row],[policy_start_date]]</f>
        <v>658</v>
      </c>
      <c r="K2710" s="5">
        <f>(Sheet1[[#This Row],[policy_end_date]]-Sheet1[[#This Row],[policy_start_date]])/365</f>
        <v>1.8027397260273972</v>
      </c>
      <c r="L2710" s="2" t="str">
        <f>IF(Sheet1[[#This Row],[coverage_amount]]&lt;300000,"Low",IF(Sheet1[[#This Row],[coverage_amount]]&lt;700000,"Medium","High"))</f>
        <v>Low</v>
      </c>
      <c r="M2710" s="2" t="str">
        <f>IF(Sheet1[[#This Row],[annual_premium]]&lt;15000,"Low",IF(Sheet1[[#This Row],[annual_premium]]&lt;35000,"Medium","High"))</f>
        <v>High</v>
      </c>
      <c r="N2710" s="2">
        <f>YEAR(Sheet1[[#This Row],[policy_start_date]])</f>
        <v>2022</v>
      </c>
      <c r="O2710" s="2" t="str">
        <f>TEXT(Sheet1[[#This Row],[policy_start_date]],"mmm")</f>
        <v>Oct</v>
      </c>
      <c r="P2710" s="2" t="str">
        <f>"Q"&amp;ROUNDUP(MONTH(Sheet1[[#This Row],[policy_start_date]])/3,0)</f>
        <v>Q4</v>
      </c>
      <c r="Q2710" s="2">
        <f ca="1">DATEDIF(Sheet1[[#This Row],[policy_start_date]],TODAY(),"D")</f>
        <v>1368</v>
      </c>
      <c r="R2710" s="2">
        <f>YEAR(Sheet1[[#This Row],[policy_end_date]])</f>
        <v>2024</v>
      </c>
      <c r="S2710" s="2" t="str">
        <f>TEXT(Sheet1[[#This Row],[policy_end_date]],"mmm")</f>
        <v>Aug</v>
      </c>
      <c r="T2710" s="2" t="str">
        <f>IF(Sheet1[[#This Row],[status]]="Active","Active","Inactive")</f>
        <v>Inactive</v>
      </c>
      <c r="U2710" s="6">
        <f>Sheet1[[#This Row],[coverage_amount]]/Sheet1[[#This Row],[annual_premium]]</f>
        <v>6.4967711255597509</v>
      </c>
    </row>
    <row r="2711" spans="1:21" x14ac:dyDescent="0.3">
      <c r="A2711" s="2" t="s">
        <v>4630</v>
      </c>
      <c r="B2711" s="2" t="s">
        <v>2805</v>
      </c>
      <c r="C2711" s="2" t="s">
        <v>39</v>
      </c>
      <c r="D2711" s="51">
        <v>259338.56</v>
      </c>
      <c r="E2711" s="51">
        <v>15367.17</v>
      </c>
      <c r="F2711" s="1">
        <v>44927</v>
      </c>
      <c r="G2711" s="1">
        <v>45669</v>
      </c>
      <c r="H2711" s="2" t="s">
        <v>980</v>
      </c>
      <c r="I2711" s="2" t="s">
        <v>18</v>
      </c>
      <c r="J2711">
        <f>Sheet1[[#This Row],[policy_end_date]]-Sheet1[[#This Row],[policy_start_date]]</f>
        <v>742</v>
      </c>
      <c r="K2711" s="5">
        <f>(Sheet1[[#This Row],[policy_end_date]]-Sheet1[[#This Row],[policy_start_date]])/365</f>
        <v>2.032876712328767</v>
      </c>
      <c r="L2711" s="2" t="str">
        <f>IF(Sheet1[[#This Row],[coverage_amount]]&lt;300000,"Low",IF(Sheet1[[#This Row],[coverage_amount]]&lt;700000,"Medium","High"))</f>
        <v>Low</v>
      </c>
      <c r="M2711" s="2" t="str">
        <f>IF(Sheet1[[#This Row],[annual_premium]]&lt;15000,"Low",IF(Sheet1[[#This Row],[annual_premium]]&lt;35000,"Medium","High"))</f>
        <v>Medium</v>
      </c>
      <c r="N2711" s="2">
        <f>YEAR(Sheet1[[#This Row],[policy_start_date]])</f>
        <v>2023</v>
      </c>
      <c r="O2711" s="2" t="str">
        <f>TEXT(Sheet1[[#This Row],[policy_start_date]],"mmm")</f>
        <v>Jan</v>
      </c>
      <c r="P2711" s="2" t="str">
        <f>"Q"&amp;ROUNDUP(MONTH(Sheet1[[#This Row],[policy_start_date]])/3,0)</f>
        <v>Q1</v>
      </c>
      <c r="Q2711" s="2">
        <f ca="1">DATEDIF(Sheet1[[#This Row],[policy_start_date]],TODAY(),"D")</f>
        <v>1305</v>
      </c>
      <c r="R2711" s="2">
        <f>YEAR(Sheet1[[#This Row],[policy_end_date]])</f>
        <v>2025</v>
      </c>
      <c r="S2711" s="2" t="str">
        <f>TEXT(Sheet1[[#This Row],[policy_end_date]],"mmm")</f>
        <v>Jan</v>
      </c>
      <c r="T2711" s="2" t="str">
        <f>IF(Sheet1[[#This Row],[status]]="Active","Active","Inactive")</f>
        <v>Inactive</v>
      </c>
      <c r="U2711" s="6">
        <f>Sheet1[[#This Row],[coverage_amount]]/Sheet1[[#This Row],[annual_premium]]</f>
        <v>16.876143102471048</v>
      </c>
    </row>
    <row r="2712" spans="1:21" x14ac:dyDescent="0.3">
      <c r="A2712" s="2" t="s">
        <v>4631</v>
      </c>
      <c r="B2712" s="2" t="s">
        <v>540</v>
      </c>
      <c r="C2712" s="2" t="s">
        <v>27</v>
      </c>
      <c r="D2712" s="51">
        <v>362027.35</v>
      </c>
      <c r="E2712" s="51">
        <v>11976.97</v>
      </c>
      <c r="F2712" s="1">
        <v>44620</v>
      </c>
      <c r="G2712" s="1">
        <v>45593</v>
      </c>
      <c r="H2712" s="2" t="s">
        <v>653</v>
      </c>
      <c r="I2712" s="2" t="s">
        <v>18</v>
      </c>
      <c r="J2712">
        <f>Sheet1[[#This Row],[policy_end_date]]-Sheet1[[#This Row],[policy_start_date]]</f>
        <v>973</v>
      </c>
      <c r="K2712" s="5">
        <f>(Sheet1[[#This Row],[policy_end_date]]-Sheet1[[#This Row],[policy_start_date]])/365</f>
        <v>2.6657534246575341</v>
      </c>
      <c r="L2712" s="2" t="str">
        <f>IF(Sheet1[[#This Row],[coverage_amount]]&lt;300000,"Low",IF(Sheet1[[#This Row],[coverage_amount]]&lt;700000,"Medium","High"))</f>
        <v>Medium</v>
      </c>
      <c r="M2712" s="2" t="str">
        <f>IF(Sheet1[[#This Row],[annual_premium]]&lt;15000,"Low",IF(Sheet1[[#This Row],[annual_premium]]&lt;35000,"Medium","High"))</f>
        <v>Low</v>
      </c>
      <c r="N2712" s="2">
        <f>YEAR(Sheet1[[#This Row],[policy_start_date]])</f>
        <v>2022</v>
      </c>
      <c r="O2712" s="2" t="str">
        <f>TEXT(Sheet1[[#This Row],[policy_start_date]],"mmm")</f>
        <v>Feb</v>
      </c>
      <c r="P2712" s="2" t="str">
        <f>"Q"&amp;ROUNDUP(MONTH(Sheet1[[#This Row],[policy_start_date]])/3,0)</f>
        <v>Q1</v>
      </c>
      <c r="Q2712" s="2">
        <f ca="1">DATEDIF(Sheet1[[#This Row],[policy_start_date]],TODAY(),"D")</f>
        <v>1612</v>
      </c>
      <c r="R2712" s="2">
        <f>YEAR(Sheet1[[#This Row],[policy_end_date]])</f>
        <v>2024</v>
      </c>
      <c r="S2712" s="2" t="str">
        <f>TEXT(Sheet1[[#This Row],[policy_end_date]],"mmm")</f>
        <v>Oct</v>
      </c>
      <c r="T2712" s="2" t="str">
        <f>IF(Sheet1[[#This Row],[status]]="Active","Active","Inactive")</f>
        <v>Inactive</v>
      </c>
      <c r="U2712" s="6">
        <f>Sheet1[[#This Row],[coverage_amount]]/Sheet1[[#This Row],[annual_premium]]</f>
        <v>30.226956400491943</v>
      </c>
    </row>
    <row r="2713" spans="1:21" x14ac:dyDescent="0.3">
      <c r="A2713" s="2" t="s">
        <v>4632</v>
      </c>
      <c r="B2713" s="2" t="s">
        <v>3457</v>
      </c>
      <c r="C2713" s="2" t="s">
        <v>11</v>
      </c>
      <c r="D2713" s="51">
        <v>227275.72</v>
      </c>
      <c r="E2713" s="51">
        <v>17201.96</v>
      </c>
      <c r="F2713" s="1">
        <v>45066</v>
      </c>
      <c r="G2713" s="1">
        <v>45396</v>
      </c>
      <c r="H2713" s="2" t="s">
        <v>275</v>
      </c>
      <c r="I2713" s="2" t="s">
        <v>13</v>
      </c>
      <c r="J2713">
        <f>Sheet1[[#This Row],[policy_end_date]]-Sheet1[[#This Row],[policy_start_date]]</f>
        <v>330</v>
      </c>
      <c r="K2713" s="5">
        <f>(Sheet1[[#This Row],[policy_end_date]]-Sheet1[[#This Row],[policy_start_date]])/365</f>
        <v>0.90410958904109584</v>
      </c>
      <c r="L2713" s="2" t="str">
        <f>IF(Sheet1[[#This Row],[coverage_amount]]&lt;300000,"Low",IF(Sheet1[[#This Row],[coverage_amount]]&lt;700000,"Medium","High"))</f>
        <v>Low</v>
      </c>
      <c r="M2713" s="2" t="str">
        <f>IF(Sheet1[[#This Row],[annual_premium]]&lt;15000,"Low",IF(Sheet1[[#This Row],[annual_premium]]&lt;35000,"Medium","High"))</f>
        <v>Medium</v>
      </c>
      <c r="N2713" s="2">
        <f>YEAR(Sheet1[[#This Row],[policy_start_date]])</f>
        <v>2023</v>
      </c>
      <c r="O2713" s="2" t="str">
        <f>TEXT(Sheet1[[#This Row],[policy_start_date]],"mmm")</f>
        <v>May</v>
      </c>
      <c r="P2713" s="2" t="str">
        <f>"Q"&amp;ROUNDUP(MONTH(Sheet1[[#This Row],[policy_start_date]])/3,0)</f>
        <v>Q2</v>
      </c>
      <c r="Q2713" s="2">
        <f ca="1">DATEDIF(Sheet1[[#This Row],[policy_start_date]],TODAY(),"D")</f>
        <v>1166</v>
      </c>
      <c r="R2713" s="2">
        <f>YEAR(Sheet1[[#This Row],[policy_end_date]])</f>
        <v>2024</v>
      </c>
      <c r="S2713" s="2" t="str">
        <f>TEXT(Sheet1[[#This Row],[policy_end_date]],"mmm")</f>
        <v>Apr</v>
      </c>
      <c r="T2713" s="2" t="str">
        <f>IF(Sheet1[[#This Row],[status]]="Active","Active","Inactive")</f>
        <v>Active</v>
      </c>
      <c r="U2713" s="6">
        <f>Sheet1[[#This Row],[coverage_amount]]/Sheet1[[#This Row],[annual_premium]]</f>
        <v>13.21219907498913</v>
      </c>
    </row>
    <row r="2714" spans="1:21" x14ac:dyDescent="0.3">
      <c r="A2714" s="2" t="s">
        <v>4633</v>
      </c>
      <c r="B2714" s="2" t="s">
        <v>4634</v>
      </c>
      <c r="C2714" s="2" t="s">
        <v>35</v>
      </c>
      <c r="D2714" s="51">
        <v>899662.9</v>
      </c>
      <c r="E2714" s="51">
        <v>19695.09</v>
      </c>
      <c r="F2714" s="1">
        <v>45160</v>
      </c>
      <c r="G2714" s="1">
        <v>45327</v>
      </c>
      <c r="H2714" s="2" t="s">
        <v>648</v>
      </c>
      <c r="I2714" s="2" t="s">
        <v>13</v>
      </c>
      <c r="J2714">
        <f>Sheet1[[#This Row],[policy_end_date]]-Sheet1[[#This Row],[policy_start_date]]</f>
        <v>167</v>
      </c>
      <c r="K2714" s="5">
        <f>(Sheet1[[#This Row],[policy_end_date]]-Sheet1[[#This Row],[policy_start_date]])/365</f>
        <v>0.45753424657534247</v>
      </c>
      <c r="L2714" s="2" t="str">
        <f>IF(Sheet1[[#This Row],[coverage_amount]]&lt;300000,"Low",IF(Sheet1[[#This Row],[coverage_amount]]&lt;700000,"Medium","High"))</f>
        <v>High</v>
      </c>
      <c r="M2714" s="2" t="str">
        <f>IF(Sheet1[[#This Row],[annual_premium]]&lt;15000,"Low",IF(Sheet1[[#This Row],[annual_premium]]&lt;35000,"Medium","High"))</f>
        <v>Medium</v>
      </c>
      <c r="N2714" s="2">
        <f>YEAR(Sheet1[[#This Row],[policy_start_date]])</f>
        <v>2023</v>
      </c>
      <c r="O2714" s="2" t="str">
        <f>TEXT(Sheet1[[#This Row],[policy_start_date]],"mmm")</f>
        <v>Aug</v>
      </c>
      <c r="P2714" s="2" t="str">
        <f>"Q"&amp;ROUNDUP(MONTH(Sheet1[[#This Row],[policy_start_date]])/3,0)</f>
        <v>Q3</v>
      </c>
      <c r="Q2714" s="2">
        <f ca="1">DATEDIF(Sheet1[[#This Row],[policy_start_date]],TODAY(),"D")</f>
        <v>1072</v>
      </c>
      <c r="R2714" s="2">
        <f>YEAR(Sheet1[[#This Row],[policy_end_date]])</f>
        <v>2024</v>
      </c>
      <c r="S2714" s="2" t="str">
        <f>TEXT(Sheet1[[#This Row],[policy_end_date]],"mmm")</f>
        <v>Feb</v>
      </c>
      <c r="T2714" s="2" t="str">
        <f>IF(Sheet1[[#This Row],[status]]="Active","Active","Inactive")</f>
        <v>Active</v>
      </c>
      <c r="U2714" s="6">
        <f>Sheet1[[#This Row],[coverage_amount]]/Sheet1[[#This Row],[annual_premium]]</f>
        <v>45.679552619459976</v>
      </c>
    </row>
    <row r="2715" spans="1:21" x14ac:dyDescent="0.3">
      <c r="A2715" s="2" t="s">
        <v>4635</v>
      </c>
      <c r="B2715" s="2" t="s">
        <v>1058</v>
      </c>
      <c r="C2715" s="2" t="s">
        <v>35</v>
      </c>
      <c r="D2715" s="51">
        <v>447369.69</v>
      </c>
      <c r="E2715" s="51">
        <v>43101.26</v>
      </c>
      <c r="F2715" s="1">
        <v>45402</v>
      </c>
      <c r="G2715" s="1">
        <v>45777</v>
      </c>
      <c r="H2715" s="2" t="s">
        <v>190</v>
      </c>
      <c r="I2715" s="2" t="s">
        <v>29</v>
      </c>
      <c r="J2715">
        <f>Sheet1[[#This Row],[policy_end_date]]-Sheet1[[#This Row],[policy_start_date]]</f>
        <v>375</v>
      </c>
      <c r="K2715" s="5">
        <f>(Sheet1[[#This Row],[policy_end_date]]-Sheet1[[#This Row],[policy_start_date]])/365</f>
        <v>1.0273972602739727</v>
      </c>
      <c r="L2715" s="2" t="str">
        <f>IF(Sheet1[[#This Row],[coverage_amount]]&lt;300000,"Low",IF(Sheet1[[#This Row],[coverage_amount]]&lt;700000,"Medium","High"))</f>
        <v>Medium</v>
      </c>
      <c r="M2715" s="2" t="str">
        <f>IF(Sheet1[[#This Row],[annual_premium]]&lt;15000,"Low",IF(Sheet1[[#This Row],[annual_premium]]&lt;35000,"Medium","High"))</f>
        <v>High</v>
      </c>
      <c r="N2715" s="2">
        <f>YEAR(Sheet1[[#This Row],[policy_start_date]])</f>
        <v>2024</v>
      </c>
      <c r="O2715" s="2" t="str">
        <f>TEXT(Sheet1[[#This Row],[policy_start_date]],"mmm")</f>
        <v>Apr</v>
      </c>
      <c r="P2715" s="2" t="str">
        <f>"Q"&amp;ROUNDUP(MONTH(Sheet1[[#This Row],[policy_start_date]])/3,0)</f>
        <v>Q2</v>
      </c>
      <c r="Q2715" s="2">
        <f ca="1">DATEDIF(Sheet1[[#This Row],[policy_start_date]],TODAY(),"D")</f>
        <v>830</v>
      </c>
      <c r="R2715" s="2">
        <f>YEAR(Sheet1[[#This Row],[policy_end_date]])</f>
        <v>2025</v>
      </c>
      <c r="S2715" s="2" t="str">
        <f>TEXT(Sheet1[[#This Row],[policy_end_date]],"mmm")</f>
        <v>Apr</v>
      </c>
      <c r="T2715" s="2" t="str">
        <f>IF(Sheet1[[#This Row],[status]]="Active","Active","Inactive")</f>
        <v>Inactive</v>
      </c>
      <c r="U2715" s="6">
        <f>Sheet1[[#This Row],[coverage_amount]]/Sheet1[[#This Row],[annual_premium]]</f>
        <v>10.379503754646615</v>
      </c>
    </row>
    <row r="2716" spans="1:21" x14ac:dyDescent="0.3">
      <c r="A2716" s="2" t="s">
        <v>4636</v>
      </c>
      <c r="B2716" s="2" t="s">
        <v>1623</v>
      </c>
      <c r="C2716" s="2" t="s">
        <v>35</v>
      </c>
      <c r="D2716" s="51">
        <v>747067.25</v>
      </c>
      <c r="E2716" s="51">
        <v>10345.25</v>
      </c>
      <c r="F2716" s="1">
        <v>45369</v>
      </c>
      <c r="G2716" s="1">
        <v>45546</v>
      </c>
      <c r="H2716" s="2" t="s">
        <v>481</v>
      </c>
      <c r="I2716" s="2" t="s">
        <v>29</v>
      </c>
      <c r="J2716">
        <f>Sheet1[[#This Row],[policy_end_date]]-Sheet1[[#This Row],[policy_start_date]]</f>
        <v>177</v>
      </c>
      <c r="K2716" s="5">
        <f>(Sheet1[[#This Row],[policy_end_date]]-Sheet1[[#This Row],[policy_start_date]])/365</f>
        <v>0.48493150684931507</v>
      </c>
      <c r="L2716" s="2" t="str">
        <f>IF(Sheet1[[#This Row],[coverage_amount]]&lt;300000,"Low",IF(Sheet1[[#This Row],[coverage_amount]]&lt;700000,"Medium","High"))</f>
        <v>High</v>
      </c>
      <c r="M2716" s="2" t="str">
        <f>IF(Sheet1[[#This Row],[annual_premium]]&lt;15000,"Low",IF(Sheet1[[#This Row],[annual_premium]]&lt;35000,"Medium","High"))</f>
        <v>Low</v>
      </c>
      <c r="N2716" s="2">
        <f>YEAR(Sheet1[[#This Row],[policy_start_date]])</f>
        <v>2024</v>
      </c>
      <c r="O2716" s="2" t="str">
        <f>TEXT(Sheet1[[#This Row],[policy_start_date]],"mmm")</f>
        <v>Mar</v>
      </c>
      <c r="P2716" s="2" t="str">
        <f>"Q"&amp;ROUNDUP(MONTH(Sheet1[[#This Row],[policy_start_date]])/3,0)</f>
        <v>Q1</v>
      </c>
      <c r="Q2716" s="2">
        <f ca="1">DATEDIF(Sheet1[[#This Row],[policy_start_date]],TODAY(),"D")</f>
        <v>863</v>
      </c>
      <c r="R2716" s="2">
        <f>YEAR(Sheet1[[#This Row],[policy_end_date]])</f>
        <v>2024</v>
      </c>
      <c r="S2716" s="2" t="str">
        <f>TEXT(Sheet1[[#This Row],[policy_end_date]],"mmm")</f>
        <v>Sep</v>
      </c>
      <c r="T2716" s="2" t="str">
        <f>IF(Sheet1[[#This Row],[status]]="Active","Active","Inactive")</f>
        <v>Inactive</v>
      </c>
      <c r="U2716" s="6">
        <f>Sheet1[[#This Row],[coverage_amount]]/Sheet1[[#This Row],[annual_premium]]</f>
        <v>72.213552113288713</v>
      </c>
    </row>
    <row r="2717" spans="1:21" x14ac:dyDescent="0.3">
      <c r="A2717" s="2" t="s">
        <v>4637</v>
      </c>
      <c r="B2717" s="2" t="s">
        <v>4638</v>
      </c>
      <c r="C2717" s="2" t="s">
        <v>11</v>
      </c>
      <c r="D2717" s="51">
        <v>449174.24</v>
      </c>
      <c r="E2717" s="51">
        <v>17907.11</v>
      </c>
      <c r="F2717" s="1">
        <v>44929</v>
      </c>
      <c r="G2717" s="1">
        <v>45698</v>
      </c>
      <c r="H2717" s="2" t="s">
        <v>2222</v>
      </c>
      <c r="I2717" s="2" t="s">
        <v>13</v>
      </c>
      <c r="J2717">
        <f>Sheet1[[#This Row],[policy_end_date]]-Sheet1[[#This Row],[policy_start_date]]</f>
        <v>769</v>
      </c>
      <c r="K2717" s="5">
        <f>(Sheet1[[#This Row],[policy_end_date]]-Sheet1[[#This Row],[policy_start_date]])/365</f>
        <v>2.106849315068493</v>
      </c>
      <c r="L2717" s="2" t="str">
        <f>IF(Sheet1[[#This Row],[coverage_amount]]&lt;300000,"Low",IF(Sheet1[[#This Row],[coverage_amount]]&lt;700000,"Medium","High"))</f>
        <v>Medium</v>
      </c>
      <c r="M2717" s="2" t="str">
        <f>IF(Sheet1[[#This Row],[annual_premium]]&lt;15000,"Low",IF(Sheet1[[#This Row],[annual_premium]]&lt;35000,"Medium","High"))</f>
        <v>Medium</v>
      </c>
      <c r="N2717" s="2">
        <f>YEAR(Sheet1[[#This Row],[policy_start_date]])</f>
        <v>2023</v>
      </c>
      <c r="O2717" s="2" t="str">
        <f>TEXT(Sheet1[[#This Row],[policy_start_date]],"mmm")</f>
        <v>Jan</v>
      </c>
      <c r="P2717" s="2" t="str">
        <f>"Q"&amp;ROUNDUP(MONTH(Sheet1[[#This Row],[policy_start_date]])/3,0)</f>
        <v>Q1</v>
      </c>
      <c r="Q2717" s="2">
        <f ca="1">DATEDIF(Sheet1[[#This Row],[policy_start_date]],TODAY(),"D")</f>
        <v>1303</v>
      </c>
      <c r="R2717" s="2">
        <f>YEAR(Sheet1[[#This Row],[policy_end_date]])</f>
        <v>2025</v>
      </c>
      <c r="S2717" s="2" t="str">
        <f>TEXT(Sheet1[[#This Row],[policy_end_date]],"mmm")</f>
        <v>Feb</v>
      </c>
      <c r="T2717" s="2" t="str">
        <f>IF(Sheet1[[#This Row],[status]]="Active","Active","Inactive")</f>
        <v>Active</v>
      </c>
      <c r="U2717" s="6">
        <f>Sheet1[[#This Row],[coverage_amount]]/Sheet1[[#This Row],[annual_premium]]</f>
        <v>25.083569598891167</v>
      </c>
    </row>
    <row r="2718" spans="1:21" x14ac:dyDescent="0.3">
      <c r="A2718" s="2" t="s">
        <v>4639</v>
      </c>
      <c r="B2718" s="2" t="s">
        <v>4640</v>
      </c>
      <c r="C2718" s="2" t="s">
        <v>16</v>
      </c>
      <c r="D2718" s="51">
        <v>416717.23</v>
      </c>
      <c r="E2718" s="51">
        <v>38433.32</v>
      </c>
      <c r="F2718" s="1">
        <v>44844</v>
      </c>
      <c r="G2718" s="1">
        <v>45598</v>
      </c>
      <c r="H2718" s="2" t="s">
        <v>413</v>
      </c>
      <c r="I2718" s="2" t="s">
        <v>29</v>
      </c>
      <c r="J2718">
        <f>Sheet1[[#This Row],[policy_end_date]]-Sheet1[[#This Row],[policy_start_date]]</f>
        <v>754</v>
      </c>
      <c r="K2718" s="5">
        <f>(Sheet1[[#This Row],[policy_end_date]]-Sheet1[[#This Row],[policy_start_date]])/365</f>
        <v>2.0657534246575344</v>
      </c>
      <c r="L2718" s="2" t="str">
        <f>IF(Sheet1[[#This Row],[coverage_amount]]&lt;300000,"Low",IF(Sheet1[[#This Row],[coverage_amount]]&lt;700000,"Medium","High"))</f>
        <v>Medium</v>
      </c>
      <c r="M2718" s="2" t="str">
        <f>IF(Sheet1[[#This Row],[annual_premium]]&lt;15000,"Low",IF(Sheet1[[#This Row],[annual_premium]]&lt;35000,"Medium","High"))</f>
        <v>High</v>
      </c>
      <c r="N2718" s="2">
        <f>YEAR(Sheet1[[#This Row],[policy_start_date]])</f>
        <v>2022</v>
      </c>
      <c r="O2718" s="2" t="str">
        <f>TEXT(Sheet1[[#This Row],[policy_start_date]],"mmm")</f>
        <v>Oct</v>
      </c>
      <c r="P2718" s="2" t="str">
        <f>"Q"&amp;ROUNDUP(MONTH(Sheet1[[#This Row],[policy_start_date]])/3,0)</f>
        <v>Q4</v>
      </c>
      <c r="Q2718" s="2">
        <f ca="1">DATEDIF(Sheet1[[#This Row],[policy_start_date]],TODAY(),"D")</f>
        <v>1388</v>
      </c>
      <c r="R2718" s="2">
        <f>YEAR(Sheet1[[#This Row],[policy_end_date]])</f>
        <v>2024</v>
      </c>
      <c r="S2718" s="2" t="str">
        <f>TEXT(Sheet1[[#This Row],[policy_end_date]],"mmm")</f>
        <v>Nov</v>
      </c>
      <c r="T2718" s="2" t="str">
        <f>IF(Sheet1[[#This Row],[status]]="Active","Active","Inactive")</f>
        <v>Inactive</v>
      </c>
      <c r="U2718" s="6">
        <f>Sheet1[[#This Row],[coverage_amount]]/Sheet1[[#This Row],[annual_premium]]</f>
        <v>10.842602980955066</v>
      </c>
    </row>
    <row r="2719" spans="1:21" x14ac:dyDescent="0.3">
      <c r="A2719" s="2" t="s">
        <v>4641</v>
      </c>
      <c r="B2719" s="2" t="s">
        <v>630</v>
      </c>
      <c r="C2719" s="2" t="s">
        <v>39</v>
      </c>
      <c r="D2719" s="51">
        <v>248272.79</v>
      </c>
      <c r="E2719" s="51">
        <v>24209.4</v>
      </c>
      <c r="F2719" s="1">
        <v>44443</v>
      </c>
      <c r="G2719" s="1">
        <v>44686</v>
      </c>
      <c r="H2719" s="2" t="s">
        <v>278</v>
      </c>
      <c r="I2719" s="2" t="s">
        <v>13</v>
      </c>
      <c r="J2719">
        <f>Sheet1[[#This Row],[policy_end_date]]-Sheet1[[#This Row],[policy_start_date]]</f>
        <v>243</v>
      </c>
      <c r="K2719" s="5">
        <f>(Sheet1[[#This Row],[policy_end_date]]-Sheet1[[#This Row],[policy_start_date]])/365</f>
        <v>0.66575342465753429</v>
      </c>
      <c r="L2719" s="2" t="str">
        <f>IF(Sheet1[[#This Row],[coverage_amount]]&lt;300000,"Low",IF(Sheet1[[#This Row],[coverage_amount]]&lt;700000,"Medium","High"))</f>
        <v>Low</v>
      </c>
      <c r="M2719" s="2" t="str">
        <f>IF(Sheet1[[#This Row],[annual_premium]]&lt;15000,"Low",IF(Sheet1[[#This Row],[annual_premium]]&lt;35000,"Medium","High"))</f>
        <v>Medium</v>
      </c>
      <c r="N2719" s="2">
        <f>YEAR(Sheet1[[#This Row],[policy_start_date]])</f>
        <v>2021</v>
      </c>
      <c r="O2719" s="2" t="str">
        <f>TEXT(Sheet1[[#This Row],[policy_start_date]],"mmm")</f>
        <v>Sep</v>
      </c>
      <c r="P2719" s="2" t="str">
        <f>"Q"&amp;ROUNDUP(MONTH(Sheet1[[#This Row],[policy_start_date]])/3,0)</f>
        <v>Q3</v>
      </c>
      <c r="Q2719" s="2">
        <f ca="1">DATEDIF(Sheet1[[#This Row],[policy_start_date]],TODAY(),"D")</f>
        <v>1789</v>
      </c>
      <c r="R2719" s="2">
        <f>YEAR(Sheet1[[#This Row],[policy_end_date]])</f>
        <v>2022</v>
      </c>
      <c r="S2719" s="2" t="str">
        <f>TEXT(Sheet1[[#This Row],[policy_end_date]],"mmm")</f>
        <v>May</v>
      </c>
      <c r="T2719" s="2" t="str">
        <f>IF(Sheet1[[#This Row],[status]]="Active","Active","Inactive")</f>
        <v>Active</v>
      </c>
      <c r="U2719" s="6">
        <f>Sheet1[[#This Row],[coverage_amount]]/Sheet1[[#This Row],[annual_premium]]</f>
        <v>10.255222764711228</v>
      </c>
    </row>
    <row r="2720" spans="1:21" x14ac:dyDescent="0.3">
      <c r="A2720" s="2" t="s">
        <v>4642</v>
      </c>
      <c r="B2720" s="2" t="s">
        <v>1699</v>
      </c>
      <c r="C2720" s="2" t="s">
        <v>27</v>
      </c>
      <c r="D2720" s="51">
        <v>268472.62</v>
      </c>
      <c r="E2720" s="51">
        <v>48163.29</v>
      </c>
      <c r="F2720" s="1">
        <v>45352</v>
      </c>
      <c r="G2720" s="1">
        <v>45650</v>
      </c>
      <c r="H2720" s="2" t="s">
        <v>2151</v>
      </c>
      <c r="I2720" s="2" t="s">
        <v>13</v>
      </c>
      <c r="J2720">
        <f>Sheet1[[#This Row],[policy_end_date]]-Sheet1[[#This Row],[policy_start_date]]</f>
        <v>298</v>
      </c>
      <c r="K2720" s="5">
        <f>(Sheet1[[#This Row],[policy_end_date]]-Sheet1[[#This Row],[policy_start_date]])/365</f>
        <v>0.81643835616438354</v>
      </c>
      <c r="L2720" s="2" t="str">
        <f>IF(Sheet1[[#This Row],[coverage_amount]]&lt;300000,"Low",IF(Sheet1[[#This Row],[coverage_amount]]&lt;700000,"Medium","High"))</f>
        <v>Low</v>
      </c>
      <c r="M2720" s="2" t="str">
        <f>IF(Sheet1[[#This Row],[annual_premium]]&lt;15000,"Low",IF(Sheet1[[#This Row],[annual_premium]]&lt;35000,"Medium","High"))</f>
        <v>High</v>
      </c>
      <c r="N2720" s="2">
        <f>YEAR(Sheet1[[#This Row],[policy_start_date]])</f>
        <v>2024</v>
      </c>
      <c r="O2720" s="2" t="str">
        <f>TEXT(Sheet1[[#This Row],[policy_start_date]],"mmm")</f>
        <v>Mar</v>
      </c>
      <c r="P2720" s="2" t="str">
        <f>"Q"&amp;ROUNDUP(MONTH(Sheet1[[#This Row],[policy_start_date]])/3,0)</f>
        <v>Q1</v>
      </c>
      <c r="Q2720" s="2">
        <f ca="1">DATEDIF(Sheet1[[#This Row],[policy_start_date]],TODAY(),"D")</f>
        <v>880</v>
      </c>
      <c r="R2720" s="2">
        <f>YEAR(Sheet1[[#This Row],[policy_end_date]])</f>
        <v>2024</v>
      </c>
      <c r="S2720" s="2" t="str">
        <f>TEXT(Sheet1[[#This Row],[policy_end_date]],"mmm")</f>
        <v>Dec</v>
      </c>
      <c r="T2720" s="2" t="str">
        <f>IF(Sheet1[[#This Row],[status]]="Active","Active","Inactive")</f>
        <v>Active</v>
      </c>
      <c r="U2720" s="6">
        <f>Sheet1[[#This Row],[coverage_amount]]/Sheet1[[#This Row],[annual_premium]]</f>
        <v>5.5742167945752872</v>
      </c>
    </row>
    <row r="2721" spans="1:21" x14ac:dyDescent="0.3">
      <c r="A2721" s="2" t="s">
        <v>4643</v>
      </c>
      <c r="B2721" s="2" t="s">
        <v>2800</v>
      </c>
      <c r="C2721" s="2" t="s">
        <v>39</v>
      </c>
      <c r="D2721" s="51">
        <v>269307.59999999998</v>
      </c>
      <c r="E2721" s="51">
        <v>34888.639999999999</v>
      </c>
      <c r="F2721" s="1">
        <v>44528</v>
      </c>
      <c r="G2721" s="1">
        <v>44790</v>
      </c>
      <c r="H2721" s="2" t="s">
        <v>1110</v>
      </c>
      <c r="I2721" s="2" t="s">
        <v>13</v>
      </c>
      <c r="J2721">
        <f>Sheet1[[#This Row],[policy_end_date]]-Sheet1[[#This Row],[policy_start_date]]</f>
        <v>262</v>
      </c>
      <c r="K2721" s="5">
        <f>(Sheet1[[#This Row],[policy_end_date]]-Sheet1[[#This Row],[policy_start_date]])/365</f>
        <v>0.71780821917808224</v>
      </c>
      <c r="L2721" s="2" t="str">
        <f>IF(Sheet1[[#This Row],[coverage_amount]]&lt;300000,"Low",IF(Sheet1[[#This Row],[coverage_amount]]&lt;700000,"Medium","High"))</f>
        <v>Low</v>
      </c>
      <c r="M2721" s="2" t="str">
        <f>IF(Sheet1[[#This Row],[annual_premium]]&lt;15000,"Low",IF(Sheet1[[#This Row],[annual_premium]]&lt;35000,"Medium","High"))</f>
        <v>Medium</v>
      </c>
      <c r="N2721" s="2">
        <f>YEAR(Sheet1[[#This Row],[policy_start_date]])</f>
        <v>2021</v>
      </c>
      <c r="O2721" s="2" t="str">
        <f>TEXT(Sheet1[[#This Row],[policy_start_date]],"mmm")</f>
        <v>Nov</v>
      </c>
      <c r="P2721" s="2" t="str">
        <f>"Q"&amp;ROUNDUP(MONTH(Sheet1[[#This Row],[policy_start_date]])/3,0)</f>
        <v>Q4</v>
      </c>
      <c r="Q2721" s="2">
        <f ca="1">DATEDIF(Sheet1[[#This Row],[policy_start_date]],TODAY(),"D")</f>
        <v>1704</v>
      </c>
      <c r="R2721" s="2">
        <f>YEAR(Sheet1[[#This Row],[policy_end_date]])</f>
        <v>2022</v>
      </c>
      <c r="S2721" s="2" t="str">
        <f>TEXT(Sheet1[[#This Row],[policy_end_date]],"mmm")</f>
        <v>Aug</v>
      </c>
      <c r="T2721" s="2" t="str">
        <f>IF(Sheet1[[#This Row],[status]]="Active","Active","Inactive")</f>
        <v>Active</v>
      </c>
      <c r="U2721" s="6">
        <f>Sheet1[[#This Row],[coverage_amount]]/Sheet1[[#This Row],[annual_premium]]</f>
        <v>7.7190627092371606</v>
      </c>
    </row>
    <row r="2722" spans="1:21" x14ac:dyDescent="0.3">
      <c r="A2722" s="2" t="s">
        <v>4644</v>
      </c>
      <c r="B2722" s="2" t="s">
        <v>2366</v>
      </c>
      <c r="C2722" s="2" t="s">
        <v>35</v>
      </c>
      <c r="D2722" s="51">
        <v>391828.53</v>
      </c>
      <c r="E2722" s="51">
        <v>49002.94</v>
      </c>
      <c r="F2722" s="1">
        <v>45273</v>
      </c>
      <c r="G2722" s="1">
        <v>45384</v>
      </c>
      <c r="H2722" s="2" t="s">
        <v>774</v>
      </c>
      <c r="I2722" s="2" t="s">
        <v>18</v>
      </c>
      <c r="J2722">
        <f>Sheet1[[#This Row],[policy_end_date]]-Sheet1[[#This Row],[policy_start_date]]</f>
        <v>111</v>
      </c>
      <c r="K2722" s="5">
        <f>(Sheet1[[#This Row],[policy_end_date]]-Sheet1[[#This Row],[policy_start_date]])/365</f>
        <v>0.30410958904109592</v>
      </c>
      <c r="L2722" s="2" t="str">
        <f>IF(Sheet1[[#This Row],[coverage_amount]]&lt;300000,"Low",IF(Sheet1[[#This Row],[coverage_amount]]&lt;700000,"Medium","High"))</f>
        <v>Medium</v>
      </c>
      <c r="M2722" s="2" t="str">
        <f>IF(Sheet1[[#This Row],[annual_premium]]&lt;15000,"Low",IF(Sheet1[[#This Row],[annual_premium]]&lt;35000,"Medium","High"))</f>
        <v>High</v>
      </c>
      <c r="N2722" s="2">
        <f>YEAR(Sheet1[[#This Row],[policy_start_date]])</f>
        <v>2023</v>
      </c>
      <c r="O2722" s="2" t="str">
        <f>TEXT(Sheet1[[#This Row],[policy_start_date]],"mmm")</f>
        <v>Dec</v>
      </c>
      <c r="P2722" s="2" t="str">
        <f>"Q"&amp;ROUNDUP(MONTH(Sheet1[[#This Row],[policy_start_date]])/3,0)</f>
        <v>Q4</v>
      </c>
      <c r="Q2722" s="2">
        <f ca="1">DATEDIF(Sheet1[[#This Row],[policy_start_date]],TODAY(),"D")</f>
        <v>959</v>
      </c>
      <c r="R2722" s="2">
        <f>YEAR(Sheet1[[#This Row],[policy_end_date]])</f>
        <v>2024</v>
      </c>
      <c r="S2722" s="2" t="str">
        <f>TEXT(Sheet1[[#This Row],[policy_end_date]],"mmm")</f>
        <v>Apr</v>
      </c>
      <c r="T2722" s="2" t="str">
        <f>IF(Sheet1[[#This Row],[status]]="Active","Active","Inactive")</f>
        <v>Inactive</v>
      </c>
      <c r="U2722" s="6">
        <f>Sheet1[[#This Row],[coverage_amount]]/Sheet1[[#This Row],[annual_premium]]</f>
        <v>7.9960208509938386</v>
      </c>
    </row>
    <row r="2723" spans="1:21" x14ac:dyDescent="0.3">
      <c r="A2723" s="2" t="s">
        <v>4645</v>
      </c>
      <c r="B2723" s="2" t="s">
        <v>1931</v>
      </c>
      <c r="C2723" s="2" t="s">
        <v>35</v>
      </c>
      <c r="D2723" s="51">
        <v>580530.44999999995</v>
      </c>
      <c r="E2723" s="51">
        <v>49133.72</v>
      </c>
      <c r="F2723" s="1">
        <v>44887</v>
      </c>
      <c r="G2723" s="1">
        <v>45090</v>
      </c>
      <c r="H2723" s="2" t="s">
        <v>164</v>
      </c>
      <c r="I2723" s="2" t="s">
        <v>13</v>
      </c>
      <c r="J2723">
        <f>Sheet1[[#This Row],[policy_end_date]]-Sheet1[[#This Row],[policy_start_date]]</f>
        <v>203</v>
      </c>
      <c r="K2723" s="5">
        <f>(Sheet1[[#This Row],[policy_end_date]]-Sheet1[[#This Row],[policy_start_date]])/365</f>
        <v>0.55616438356164388</v>
      </c>
      <c r="L2723" s="2" t="str">
        <f>IF(Sheet1[[#This Row],[coverage_amount]]&lt;300000,"Low",IF(Sheet1[[#This Row],[coverage_amount]]&lt;700000,"Medium","High"))</f>
        <v>Medium</v>
      </c>
      <c r="M2723" s="2" t="str">
        <f>IF(Sheet1[[#This Row],[annual_premium]]&lt;15000,"Low",IF(Sheet1[[#This Row],[annual_premium]]&lt;35000,"Medium","High"))</f>
        <v>High</v>
      </c>
      <c r="N2723" s="2">
        <f>YEAR(Sheet1[[#This Row],[policy_start_date]])</f>
        <v>2022</v>
      </c>
      <c r="O2723" s="2" t="str">
        <f>TEXT(Sheet1[[#This Row],[policy_start_date]],"mmm")</f>
        <v>Nov</v>
      </c>
      <c r="P2723" s="2" t="str">
        <f>"Q"&amp;ROUNDUP(MONTH(Sheet1[[#This Row],[policy_start_date]])/3,0)</f>
        <v>Q4</v>
      </c>
      <c r="Q2723" s="2">
        <f ca="1">DATEDIF(Sheet1[[#This Row],[policy_start_date]],TODAY(),"D")</f>
        <v>1345</v>
      </c>
      <c r="R2723" s="2">
        <f>YEAR(Sheet1[[#This Row],[policy_end_date]])</f>
        <v>2023</v>
      </c>
      <c r="S2723" s="2" t="str">
        <f>TEXT(Sheet1[[#This Row],[policy_end_date]],"mmm")</f>
        <v>Jun</v>
      </c>
      <c r="T2723" s="2" t="str">
        <f>IF(Sheet1[[#This Row],[status]]="Active","Active","Inactive")</f>
        <v>Active</v>
      </c>
      <c r="U2723" s="6">
        <f>Sheet1[[#This Row],[coverage_amount]]/Sheet1[[#This Row],[annual_premium]]</f>
        <v>11.815316446627692</v>
      </c>
    </row>
    <row r="2724" spans="1:21" x14ac:dyDescent="0.3">
      <c r="A2724" s="2" t="s">
        <v>4646</v>
      </c>
      <c r="B2724" s="2" t="s">
        <v>536</v>
      </c>
      <c r="C2724" s="2" t="s">
        <v>16</v>
      </c>
      <c r="D2724" s="51">
        <v>981626.24</v>
      </c>
      <c r="E2724" s="51">
        <v>10383.85</v>
      </c>
      <c r="F2724" s="1">
        <v>45043</v>
      </c>
      <c r="G2724" s="1">
        <v>45133</v>
      </c>
      <c r="H2724" s="2" t="s">
        <v>43</v>
      </c>
      <c r="I2724" s="2" t="s">
        <v>29</v>
      </c>
      <c r="J2724">
        <f>Sheet1[[#This Row],[policy_end_date]]-Sheet1[[#This Row],[policy_start_date]]</f>
        <v>90</v>
      </c>
      <c r="K2724" s="5">
        <f>(Sheet1[[#This Row],[policy_end_date]]-Sheet1[[#This Row],[policy_start_date]])/365</f>
        <v>0.24657534246575341</v>
      </c>
      <c r="L2724" s="2" t="str">
        <f>IF(Sheet1[[#This Row],[coverage_amount]]&lt;300000,"Low",IF(Sheet1[[#This Row],[coverage_amount]]&lt;700000,"Medium","High"))</f>
        <v>High</v>
      </c>
      <c r="M2724" s="2" t="str">
        <f>IF(Sheet1[[#This Row],[annual_premium]]&lt;15000,"Low",IF(Sheet1[[#This Row],[annual_premium]]&lt;35000,"Medium","High"))</f>
        <v>Low</v>
      </c>
      <c r="N2724" s="2">
        <f>YEAR(Sheet1[[#This Row],[policy_start_date]])</f>
        <v>2023</v>
      </c>
      <c r="O2724" s="2" t="str">
        <f>TEXT(Sheet1[[#This Row],[policy_start_date]],"mmm")</f>
        <v>Apr</v>
      </c>
      <c r="P2724" s="2" t="str">
        <f>"Q"&amp;ROUNDUP(MONTH(Sheet1[[#This Row],[policy_start_date]])/3,0)</f>
        <v>Q2</v>
      </c>
      <c r="Q2724" s="2">
        <f ca="1">DATEDIF(Sheet1[[#This Row],[policy_start_date]],TODAY(),"D")</f>
        <v>1189</v>
      </c>
      <c r="R2724" s="2">
        <f>YEAR(Sheet1[[#This Row],[policy_end_date]])</f>
        <v>2023</v>
      </c>
      <c r="S2724" s="2" t="str">
        <f>TEXT(Sheet1[[#This Row],[policy_end_date]],"mmm")</f>
        <v>Jul</v>
      </c>
      <c r="T2724" s="2" t="str">
        <f>IF(Sheet1[[#This Row],[status]]="Active","Active","Inactive")</f>
        <v>Inactive</v>
      </c>
      <c r="U2724" s="6">
        <f>Sheet1[[#This Row],[coverage_amount]]/Sheet1[[#This Row],[annual_premium]]</f>
        <v>94.533938760671617</v>
      </c>
    </row>
    <row r="2725" spans="1:21" x14ac:dyDescent="0.3">
      <c r="A2725" s="2" t="s">
        <v>4647</v>
      </c>
      <c r="B2725" s="2" t="s">
        <v>4397</v>
      </c>
      <c r="C2725" s="2" t="s">
        <v>35</v>
      </c>
      <c r="D2725" s="51">
        <v>528655.11</v>
      </c>
      <c r="E2725" s="51">
        <v>32802.370000000003</v>
      </c>
      <c r="F2725" s="1">
        <v>45129</v>
      </c>
      <c r="G2725" s="1">
        <v>45808</v>
      </c>
      <c r="H2725" s="2" t="s">
        <v>766</v>
      </c>
      <c r="I2725" s="2" t="s">
        <v>18</v>
      </c>
      <c r="J2725">
        <f>Sheet1[[#This Row],[policy_end_date]]-Sheet1[[#This Row],[policy_start_date]]</f>
        <v>679</v>
      </c>
      <c r="K2725" s="5">
        <f>(Sheet1[[#This Row],[policy_end_date]]-Sheet1[[#This Row],[policy_start_date]])/365</f>
        <v>1.8602739726027397</v>
      </c>
      <c r="L2725" s="2" t="str">
        <f>IF(Sheet1[[#This Row],[coverage_amount]]&lt;300000,"Low",IF(Sheet1[[#This Row],[coverage_amount]]&lt;700000,"Medium","High"))</f>
        <v>Medium</v>
      </c>
      <c r="M2725" s="2" t="str">
        <f>IF(Sheet1[[#This Row],[annual_premium]]&lt;15000,"Low",IF(Sheet1[[#This Row],[annual_premium]]&lt;35000,"Medium","High"))</f>
        <v>Medium</v>
      </c>
      <c r="N2725" s="2">
        <f>YEAR(Sheet1[[#This Row],[policy_start_date]])</f>
        <v>2023</v>
      </c>
      <c r="O2725" s="2" t="str">
        <f>TEXT(Sheet1[[#This Row],[policy_start_date]],"mmm")</f>
        <v>Jul</v>
      </c>
      <c r="P2725" s="2" t="str">
        <f>"Q"&amp;ROUNDUP(MONTH(Sheet1[[#This Row],[policy_start_date]])/3,0)</f>
        <v>Q3</v>
      </c>
      <c r="Q2725" s="2">
        <f ca="1">DATEDIF(Sheet1[[#This Row],[policy_start_date]],TODAY(),"D")</f>
        <v>1103</v>
      </c>
      <c r="R2725" s="2">
        <f>YEAR(Sheet1[[#This Row],[policy_end_date]])</f>
        <v>2025</v>
      </c>
      <c r="S2725" s="2" t="str">
        <f>TEXT(Sheet1[[#This Row],[policy_end_date]],"mmm")</f>
        <v>May</v>
      </c>
      <c r="T2725" s="2" t="str">
        <f>IF(Sheet1[[#This Row],[status]]="Active","Active","Inactive")</f>
        <v>Inactive</v>
      </c>
      <c r="U2725" s="6">
        <f>Sheet1[[#This Row],[coverage_amount]]/Sheet1[[#This Row],[annual_premium]]</f>
        <v>16.116369335508377</v>
      </c>
    </row>
    <row r="2726" spans="1:21" x14ac:dyDescent="0.3">
      <c r="A2726" s="2" t="s">
        <v>4648</v>
      </c>
      <c r="B2726" s="2" t="s">
        <v>4649</v>
      </c>
      <c r="C2726" s="2" t="s">
        <v>16</v>
      </c>
      <c r="D2726" s="51">
        <v>586258.89</v>
      </c>
      <c r="E2726" s="51">
        <v>24144.080000000002</v>
      </c>
      <c r="F2726" s="1">
        <v>44182</v>
      </c>
      <c r="G2726" s="1">
        <v>45185</v>
      </c>
      <c r="H2726" s="2" t="s">
        <v>988</v>
      </c>
      <c r="I2726" s="2" t="s">
        <v>29</v>
      </c>
      <c r="J2726">
        <f>Sheet1[[#This Row],[policy_end_date]]-Sheet1[[#This Row],[policy_start_date]]</f>
        <v>1003</v>
      </c>
      <c r="K2726" s="5">
        <f>(Sheet1[[#This Row],[policy_end_date]]-Sheet1[[#This Row],[policy_start_date]])/365</f>
        <v>2.7479452054794522</v>
      </c>
      <c r="L2726" s="2" t="str">
        <f>IF(Sheet1[[#This Row],[coverage_amount]]&lt;300000,"Low",IF(Sheet1[[#This Row],[coverage_amount]]&lt;700000,"Medium","High"))</f>
        <v>Medium</v>
      </c>
      <c r="M2726" s="2" t="str">
        <f>IF(Sheet1[[#This Row],[annual_premium]]&lt;15000,"Low",IF(Sheet1[[#This Row],[annual_premium]]&lt;35000,"Medium","High"))</f>
        <v>Medium</v>
      </c>
      <c r="N2726" s="2">
        <f>YEAR(Sheet1[[#This Row],[policy_start_date]])</f>
        <v>2020</v>
      </c>
      <c r="O2726" s="2" t="str">
        <f>TEXT(Sheet1[[#This Row],[policy_start_date]],"mmm")</f>
        <v>Dec</v>
      </c>
      <c r="P2726" s="2" t="str">
        <f>"Q"&amp;ROUNDUP(MONTH(Sheet1[[#This Row],[policy_start_date]])/3,0)</f>
        <v>Q4</v>
      </c>
      <c r="Q2726" s="2">
        <f ca="1">DATEDIF(Sheet1[[#This Row],[policy_start_date]],TODAY(),"D")</f>
        <v>2050</v>
      </c>
      <c r="R2726" s="2">
        <f>YEAR(Sheet1[[#This Row],[policy_end_date]])</f>
        <v>2023</v>
      </c>
      <c r="S2726" s="2" t="str">
        <f>TEXT(Sheet1[[#This Row],[policy_end_date]],"mmm")</f>
        <v>Sep</v>
      </c>
      <c r="T2726" s="2" t="str">
        <f>IF(Sheet1[[#This Row],[status]]="Active","Active","Inactive")</f>
        <v>Inactive</v>
      </c>
      <c r="U2726" s="6">
        <f>Sheet1[[#This Row],[coverage_amount]]/Sheet1[[#This Row],[annual_premium]]</f>
        <v>24.281682714769001</v>
      </c>
    </row>
    <row r="2727" spans="1:21" x14ac:dyDescent="0.3">
      <c r="A2727" s="2" t="s">
        <v>4650</v>
      </c>
      <c r="B2727" s="2" t="s">
        <v>4651</v>
      </c>
      <c r="C2727" s="2" t="s">
        <v>35</v>
      </c>
      <c r="D2727" s="51">
        <v>903162.26</v>
      </c>
      <c r="E2727" s="51">
        <v>11937.11</v>
      </c>
      <c r="F2727" s="1">
        <v>44764</v>
      </c>
      <c r="G2727" s="1">
        <v>45140</v>
      </c>
      <c r="H2727" s="2" t="s">
        <v>929</v>
      </c>
      <c r="I2727" s="2" t="s">
        <v>29</v>
      </c>
      <c r="J2727">
        <f>Sheet1[[#This Row],[policy_end_date]]-Sheet1[[#This Row],[policy_start_date]]</f>
        <v>376</v>
      </c>
      <c r="K2727" s="5">
        <f>(Sheet1[[#This Row],[policy_end_date]]-Sheet1[[#This Row],[policy_start_date]])/365</f>
        <v>1.0301369863013699</v>
      </c>
      <c r="L2727" s="2" t="str">
        <f>IF(Sheet1[[#This Row],[coverage_amount]]&lt;300000,"Low",IF(Sheet1[[#This Row],[coverage_amount]]&lt;700000,"Medium","High"))</f>
        <v>High</v>
      </c>
      <c r="M2727" s="2" t="str">
        <f>IF(Sheet1[[#This Row],[annual_premium]]&lt;15000,"Low",IF(Sheet1[[#This Row],[annual_premium]]&lt;35000,"Medium","High"))</f>
        <v>Low</v>
      </c>
      <c r="N2727" s="2">
        <f>YEAR(Sheet1[[#This Row],[policy_start_date]])</f>
        <v>2022</v>
      </c>
      <c r="O2727" s="2" t="str">
        <f>TEXT(Sheet1[[#This Row],[policy_start_date]],"mmm")</f>
        <v>Jul</v>
      </c>
      <c r="P2727" s="2" t="str">
        <f>"Q"&amp;ROUNDUP(MONTH(Sheet1[[#This Row],[policy_start_date]])/3,0)</f>
        <v>Q3</v>
      </c>
      <c r="Q2727" s="2">
        <f ca="1">DATEDIF(Sheet1[[#This Row],[policy_start_date]],TODAY(),"D")</f>
        <v>1468</v>
      </c>
      <c r="R2727" s="2">
        <f>YEAR(Sheet1[[#This Row],[policy_end_date]])</f>
        <v>2023</v>
      </c>
      <c r="S2727" s="2" t="str">
        <f>TEXT(Sheet1[[#This Row],[policy_end_date]],"mmm")</f>
        <v>Aug</v>
      </c>
      <c r="T2727" s="2" t="str">
        <f>IF(Sheet1[[#This Row],[status]]="Active","Active","Inactive")</f>
        <v>Inactive</v>
      </c>
      <c r="U2727" s="6">
        <f>Sheet1[[#This Row],[coverage_amount]]/Sheet1[[#This Row],[annual_premium]]</f>
        <v>75.660043343824427</v>
      </c>
    </row>
    <row r="2728" spans="1:21" x14ac:dyDescent="0.3">
      <c r="A2728" s="2" t="s">
        <v>4652</v>
      </c>
      <c r="B2728" s="2" t="s">
        <v>3358</v>
      </c>
      <c r="C2728" s="2" t="s">
        <v>35</v>
      </c>
      <c r="D2728" s="51">
        <v>542122.35</v>
      </c>
      <c r="E2728" s="51">
        <v>29647.99</v>
      </c>
      <c r="F2728" s="1">
        <v>45019</v>
      </c>
      <c r="G2728" s="1">
        <v>45844</v>
      </c>
      <c r="H2728" s="2" t="s">
        <v>61</v>
      </c>
      <c r="I2728" s="2" t="s">
        <v>18</v>
      </c>
      <c r="J2728">
        <f>Sheet1[[#This Row],[policy_end_date]]-Sheet1[[#This Row],[policy_start_date]]</f>
        <v>825</v>
      </c>
      <c r="K2728" s="5">
        <f>(Sheet1[[#This Row],[policy_end_date]]-Sheet1[[#This Row],[policy_start_date]])/365</f>
        <v>2.2602739726027399</v>
      </c>
      <c r="L2728" s="2" t="str">
        <f>IF(Sheet1[[#This Row],[coverage_amount]]&lt;300000,"Low",IF(Sheet1[[#This Row],[coverage_amount]]&lt;700000,"Medium","High"))</f>
        <v>Medium</v>
      </c>
      <c r="M2728" s="2" t="str">
        <f>IF(Sheet1[[#This Row],[annual_premium]]&lt;15000,"Low",IF(Sheet1[[#This Row],[annual_premium]]&lt;35000,"Medium","High"))</f>
        <v>Medium</v>
      </c>
      <c r="N2728" s="2">
        <f>YEAR(Sheet1[[#This Row],[policy_start_date]])</f>
        <v>2023</v>
      </c>
      <c r="O2728" s="2" t="str">
        <f>TEXT(Sheet1[[#This Row],[policy_start_date]],"mmm")</f>
        <v>Apr</v>
      </c>
      <c r="P2728" s="2" t="str">
        <f>"Q"&amp;ROUNDUP(MONTH(Sheet1[[#This Row],[policy_start_date]])/3,0)</f>
        <v>Q2</v>
      </c>
      <c r="Q2728" s="2">
        <f ca="1">DATEDIF(Sheet1[[#This Row],[policy_start_date]],TODAY(),"D")</f>
        <v>1213</v>
      </c>
      <c r="R2728" s="2">
        <f>YEAR(Sheet1[[#This Row],[policy_end_date]])</f>
        <v>2025</v>
      </c>
      <c r="S2728" s="2" t="str">
        <f>TEXT(Sheet1[[#This Row],[policy_end_date]],"mmm")</f>
        <v>Jul</v>
      </c>
      <c r="T2728" s="2" t="str">
        <f>IF(Sheet1[[#This Row],[status]]="Active","Active","Inactive")</f>
        <v>Inactive</v>
      </c>
      <c r="U2728" s="6">
        <f>Sheet1[[#This Row],[coverage_amount]]/Sheet1[[#This Row],[annual_premium]]</f>
        <v>18.285298598657107</v>
      </c>
    </row>
    <row r="2729" spans="1:21" x14ac:dyDescent="0.3">
      <c r="A2729" s="2" t="s">
        <v>4653</v>
      </c>
      <c r="B2729" s="2" t="s">
        <v>610</v>
      </c>
      <c r="C2729" s="2" t="s">
        <v>35</v>
      </c>
      <c r="D2729" s="51">
        <v>308760.78999999998</v>
      </c>
      <c r="E2729" s="51">
        <v>28389.82</v>
      </c>
      <c r="F2729" s="1">
        <v>45215</v>
      </c>
      <c r="G2729" s="1">
        <v>45493</v>
      </c>
      <c r="H2729" s="2" t="s">
        <v>1725</v>
      </c>
      <c r="I2729" s="2" t="s">
        <v>18</v>
      </c>
      <c r="J2729">
        <f>Sheet1[[#This Row],[policy_end_date]]-Sheet1[[#This Row],[policy_start_date]]</f>
        <v>278</v>
      </c>
      <c r="K2729" s="5">
        <f>(Sheet1[[#This Row],[policy_end_date]]-Sheet1[[#This Row],[policy_start_date]])/365</f>
        <v>0.76164383561643834</v>
      </c>
      <c r="L2729" s="2" t="str">
        <f>IF(Sheet1[[#This Row],[coverage_amount]]&lt;300000,"Low",IF(Sheet1[[#This Row],[coverage_amount]]&lt;700000,"Medium","High"))</f>
        <v>Medium</v>
      </c>
      <c r="M2729" s="2" t="str">
        <f>IF(Sheet1[[#This Row],[annual_premium]]&lt;15000,"Low",IF(Sheet1[[#This Row],[annual_premium]]&lt;35000,"Medium","High"))</f>
        <v>Medium</v>
      </c>
      <c r="N2729" s="2">
        <f>YEAR(Sheet1[[#This Row],[policy_start_date]])</f>
        <v>2023</v>
      </c>
      <c r="O2729" s="2" t="str">
        <f>TEXT(Sheet1[[#This Row],[policy_start_date]],"mmm")</f>
        <v>Oct</v>
      </c>
      <c r="P2729" s="2" t="str">
        <f>"Q"&amp;ROUNDUP(MONTH(Sheet1[[#This Row],[policy_start_date]])/3,0)</f>
        <v>Q4</v>
      </c>
      <c r="Q2729" s="2">
        <f ca="1">DATEDIF(Sheet1[[#This Row],[policy_start_date]],TODAY(),"D")</f>
        <v>1017</v>
      </c>
      <c r="R2729" s="2">
        <f>YEAR(Sheet1[[#This Row],[policy_end_date]])</f>
        <v>2024</v>
      </c>
      <c r="S2729" s="2" t="str">
        <f>TEXT(Sheet1[[#This Row],[policy_end_date]],"mmm")</f>
        <v>Jul</v>
      </c>
      <c r="T2729" s="2" t="str">
        <f>IF(Sheet1[[#This Row],[status]]="Active","Active","Inactive")</f>
        <v>Inactive</v>
      </c>
      <c r="U2729" s="6">
        <f>Sheet1[[#This Row],[coverage_amount]]/Sheet1[[#This Row],[annual_premium]]</f>
        <v>10.87575722565342</v>
      </c>
    </row>
    <row r="2730" spans="1:21" x14ac:dyDescent="0.3">
      <c r="A2730" s="2" t="s">
        <v>4654</v>
      </c>
      <c r="B2730" s="2" t="s">
        <v>3457</v>
      </c>
      <c r="C2730" s="2" t="s">
        <v>16</v>
      </c>
      <c r="D2730" s="51">
        <v>322722.45</v>
      </c>
      <c r="E2730" s="51">
        <v>23970.31</v>
      </c>
      <c r="F2730" s="1">
        <v>44624</v>
      </c>
      <c r="G2730" s="1">
        <v>45064</v>
      </c>
      <c r="H2730" s="2" t="s">
        <v>142</v>
      </c>
      <c r="I2730" s="2" t="s">
        <v>13</v>
      </c>
      <c r="J2730">
        <f>Sheet1[[#This Row],[policy_end_date]]-Sheet1[[#This Row],[policy_start_date]]</f>
        <v>440</v>
      </c>
      <c r="K2730" s="5">
        <f>(Sheet1[[#This Row],[policy_end_date]]-Sheet1[[#This Row],[policy_start_date]])/365</f>
        <v>1.2054794520547945</v>
      </c>
      <c r="L2730" s="2" t="str">
        <f>IF(Sheet1[[#This Row],[coverage_amount]]&lt;300000,"Low",IF(Sheet1[[#This Row],[coverage_amount]]&lt;700000,"Medium","High"))</f>
        <v>Medium</v>
      </c>
      <c r="M2730" s="2" t="str">
        <f>IF(Sheet1[[#This Row],[annual_premium]]&lt;15000,"Low",IF(Sheet1[[#This Row],[annual_premium]]&lt;35000,"Medium","High"))</f>
        <v>Medium</v>
      </c>
      <c r="N2730" s="2">
        <f>YEAR(Sheet1[[#This Row],[policy_start_date]])</f>
        <v>2022</v>
      </c>
      <c r="O2730" s="2" t="str">
        <f>TEXT(Sheet1[[#This Row],[policy_start_date]],"mmm")</f>
        <v>Mar</v>
      </c>
      <c r="P2730" s="2" t="str">
        <f>"Q"&amp;ROUNDUP(MONTH(Sheet1[[#This Row],[policy_start_date]])/3,0)</f>
        <v>Q1</v>
      </c>
      <c r="Q2730" s="2">
        <f ca="1">DATEDIF(Sheet1[[#This Row],[policy_start_date]],TODAY(),"D")</f>
        <v>1608</v>
      </c>
      <c r="R2730" s="2">
        <f>YEAR(Sheet1[[#This Row],[policy_end_date]])</f>
        <v>2023</v>
      </c>
      <c r="S2730" s="2" t="str">
        <f>TEXT(Sheet1[[#This Row],[policy_end_date]],"mmm")</f>
        <v>May</v>
      </c>
      <c r="T2730" s="2" t="str">
        <f>IF(Sheet1[[#This Row],[status]]="Active","Active","Inactive")</f>
        <v>Active</v>
      </c>
      <c r="U2730" s="6">
        <f>Sheet1[[#This Row],[coverage_amount]]/Sheet1[[#This Row],[annual_premium]]</f>
        <v>13.463424127597849</v>
      </c>
    </row>
    <row r="2731" spans="1:21" x14ac:dyDescent="0.3">
      <c r="A2731" s="2" t="s">
        <v>4655</v>
      </c>
      <c r="B2731" s="2" t="s">
        <v>4656</v>
      </c>
      <c r="C2731" s="2" t="s">
        <v>27</v>
      </c>
      <c r="D2731" s="51">
        <v>969061.63</v>
      </c>
      <c r="E2731" s="51">
        <v>32161.37</v>
      </c>
      <c r="F2731" s="1">
        <v>44921</v>
      </c>
      <c r="G2731" s="1">
        <v>45810</v>
      </c>
      <c r="H2731" s="2" t="s">
        <v>182</v>
      </c>
      <c r="I2731" s="2" t="s">
        <v>13</v>
      </c>
      <c r="J2731">
        <f>Sheet1[[#This Row],[policy_end_date]]-Sheet1[[#This Row],[policy_start_date]]</f>
        <v>889</v>
      </c>
      <c r="K2731" s="5">
        <f>(Sheet1[[#This Row],[policy_end_date]]-Sheet1[[#This Row],[policy_start_date]])/365</f>
        <v>2.4356164383561643</v>
      </c>
      <c r="L2731" s="2" t="str">
        <f>IF(Sheet1[[#This Row],[coverage_amount]]&lt;300000,"Low",IF(Sheet1[[#This Row],[coverage_amount]]&lt;700000,"Medium","High"))</f>
        <v>High</v>
      </c>
      <c r="M2731" s="2" t="str">
        <f>IF(Sheet1[[#This Row],[annual_premium]]&lt;15000,"Low",IF(Sheet1[[#This Row],[annual_premium]]&lt;35000,"Medium","High"))</f>
        <v>Medium</v>
      </c>
      <c r="N2731" s="2">
        <f>YEAR(Sheet1[[#This Row],[policy_start_date]])</f>
        <v>2022</v>
      </c>
      <c r="O2731" s="2" t="str">
        <f>TEXT(Sheet1[[#This Row],[policy_start_date]],"mmm")</f>
        <v>Dec</v>
      </c>
      <c r="P2731" s="2" t="str">
        <f>"Q"&amp;ROUNDUP(MONTH(Sheet1[[#This Row],[policy_start_date]])/3,0)</f>
        <v>Q4</v>
      </c>
      <c r="Q2731" s="2">
        <f ca="1">DATEDIF(Sheet1[[#This Row],[policy_start_date]],TODAY(),"D")</f>
        <v>1311</v>
      </c>
      <c r="R2731" s="2">
        <f>YEAR(Sheet1[[#This Row],[policy_end_date]])</f>
        <v>2025</v>
      </c>
      <c r="S2731" s="2" t="str">
        <f>TEXT(Sheet1[[#This Row],[policy_end_date]],"mmm")</f>
        <v>Jun</v>
      </c>
      <c r="T2731" s="2" t="str">
        <f>IF(Sheet1[[#This Row],[status]]="Active","Active","Inactive")</f>
        <v>Active</v>
      </c>
      <c r="U2731" s="6">
        <f>Sheet1[[#This Row],[coverage_amount]]/Sheet1[[#This Row],[annual_premium]]</f>
        <v>30.131229795248153</v>
      </c>
    </row>
    <row r="2732" spans="1:21" x14ac:dyDescent="0.3">
      <c r="A2732" s="2" t="s">
        <v>4657</v>
      </c>
      <c r="B2732" s="2" t="s">
        <v>1416</v>
      </c>
      <c r="C2732" s="2" t="s">
        <v>16</v>
      </c>
      <c r="D2732" s="51">
        <v>301437.65999999997</v>
      </c>
      <c r="E2732" s="51">
        <v>22975.279999999999</v>
      </c>
      <c r="F2732" s="1">
        <v>44526</v>
      </c>
      <c r="G2732" s="1">
        <v>44566</v>
      </c>
      <c r="H2732" s="2" t="s">
        <v>400</v>
      </c>
      <c r="I2732" s="2" t="s">
        <v>18</v>
      </c>
      <c r="J2732">
        <f>Sheet1[[#This Row],[policy_end_date]]-Sheet1[[#This Row],[policy_start_date]]</f>
        <v>40</v>
      </c>
      <c r="K2732" s="5">
        <f>(Sheet1[[#This Row],[policy_end_date]]-Sheet1[[#This Row],[policy_start_date]])/365</f>
        <v>0.1095890410958904</v>
      </c>
      <c r="L2732" s="2" t="str">
        <f>IF(Sheet1[[#This Row],[coverage_amount]]&lt;300000,"Low",IF(Sheet1[[#This Row],[coverage_amount]]&lt;700000,"Medium","High"))</f>
        <v>Medium</v>
      </c>
      <c r="M2732" s="2" t="str">
        <f>IF(Sheet1[[#This Row],[annual_premium]]&lt;15000,"Low",IF(Sheet1[[#This Row],[annual_premium]]&lt;35000,"Medium","High"))</f>
        <v>Medium</v>
      </c>
      <c r="N2732" s="2">
        <f>YEAR(Sheet1[[#This Row],[policy_start_date]])</f>
        <v>2021</v>
      </c>
      <c r="O2732" s="2" t="str">
        <f>TEXT(Sheet1[[#This Row],[policy_start_date]],"mmm")</f>
        <v>Nov</v>
      </c>
      <c r="P2732" s="2" t="str">
        <f>"Q"&amp;ROUNDUP(MONTH(Sheet1[[#This Row],[policy_start_date]])/3,0)</f>
        <v>Q4</v>
      </c>
      <c r="Q2732" s="2">
        <f ca="1">DATEDIF(Sheet1[[#This Row],[policy_start_date]],TODAY(),"D")</f>
        <v>1706</v>
      </c>
      <c r="R2732" s="2">
        <f>YEAR(Sheet1[[#This Row],[policy_end_date]])</f>
        <v>2022</v>
      </c>
      <c r="S2732" s="2" t="str">
        <f>TEXT(Sheet1[[#This Row],[policy_end_date]],"mmm")</f>
        <v>Jan</v>
      </c>
      <c r="T2732" s="2" t="str">
        <f>IF(Sheet1[[#This Row],[status]]="Active","Active","Inactive")</f>
        <v>Inactive</v>
      </c>
      <c r="U2732" s="6">
        <f>Sheet1[[#This Row],[coverage_amount]]/Sheet1[[#This Row],[annual_premium]]</f>
        <v>13.120086458141097</v>
      </c>
    </row>
    <row r="2733" spans="1:21" x14ac:dyDescent="0.3">
      <c r="A2733" s="2" t="s">
        <v>4658</v>
      </c>
      <c r="B2733" s="2" t="s">
        <v>2555</v>
      </c>
      <c r="C2733" s="2" t="s">
        <v>35</v>
      </c>
      <c r="D2733" s="51">
        <v>804301.47</v>
      </c>
      <c r="E2733" s="51">
        <v>23976.59</v>
      </c>
      <c r="F2733" s="1">
        <v>44131</v>
      </c>
      <c r="G2733" s="1">
        <v>44542</v>
      </c>
      <c r="H2733" s="2" t="s">
        <v>108</v>
      </c>
      <c r="I2733" s="2" t="s">
        <v>13</v>
      </c>
      <c r="J2733">
        <f>Sheet1[[#This Row],[policy_end_date]]-Sheet1[[#This Row],[policy_start_date]]</f>
        <v>411</v>
      </c>
      <c r="K2733" s="5">
        <f>(Sheet1[[#This Row],[policy_end_date]]-Sheet1[[#This Row],[policy_start_date]])/365</f>
        <v>1.1260273972602739</v>
      </c>
      <c r="L2733" s="2" t="str">
        <f>IF(Sheet1[[#This Row],[coverage_amount]]&lt;300000,"Low",IF(Sheet1[[#This Row],[coverage_amount]]&lt;700000,"Medium","High"))</f>
        <v>High</v>
      </c>
      <c r="M2733" s="2" t="str">
        <f>IF(Sheet1[[#This Row],[annual_premium]]&lt;15000,"Low",IF(Sheet1[[#This Row],[annual_premium]]&lt;35000,"Medium","High"))</f>
        <v>Medium</v>
      </c>
      <c r="N2733" s="2">
        <f>YEAR(Sheet1[[#This Row],[policy_start_date]])</f>
        <v>2020</v>
      </c>
      <c r="O2733" s="2" t="str">
        <f>TEXT(Sheet1[[#This Row],[policy_start_date]],"mmm")</f>
        <v>Oct</v>
      </c>
      <c r="P2733" s="2" t="str">
        <f>"Q"&amp;ROUNDUP(MONTH(Sheet1[[#This Row],[policy_start_date]])/3,0)</f>
        <v>Q4</v>
      </c>
      <c r="Q2733" s="2">
        <f ca="1">DATEDIF(Sheet1[[#This Row],[policy_start_date]],TODAY(),"D")</f>
        <v>2101</v>
      </c>
      <c r="R2733" s="2">
        <f>YEAR(Sheet1[[#This Row],[policy_end_date]])</f>
        <v>2021</v>
      </c>
      <c r="S2733" s="2" t="str">
        <f>TEXT(Sheet1[[#This Row],[policy_end_date]],"mmm")</f>
        <v>Dec</v>
      </c>
      <c r="T2733" s="2" t="str">
        <f>IF(Sheet1[[#This Row],[status]]="Active","Active","Inactive")</f>
        <v>Active</v>
      </c>
      <c r="U2733" s="6">
        <f>Sheet1[[#This Row],[coverage_amount]]/Sheet1[[#This Row],[annual_premium]]</f>
        <v>33.545281877030888</v>
      </c>
    </row>
    <row r="2734" spans="1:21" x14ac:dyDescent="0.3">
      <c r="A2734" s="2" t="s">
        <v>4659</v>
      </c>
      <c r="B2734" s="2" t="s">
        <v>4660</v>
      </c>
      <c r="C2734" s="2" t="s">
        <v>27</v>
      </c>
      <c r="D2734" s="51">
        <v>824713.44</v>
      </c>
      <c r="E2734" s="51">
        <v>4552.66</v>
      </c>
      <c r="F2734" s="1">
        <v>45326</v>
      </c>
      <c r="G2734" s="1">
        <v>45813</v>
      </c>
      <c r="H2734" s="2" t="s">
        <v>733</v>
      </c>
      <c r="I2734" s="2" t="s">
        <v>29</v>
      </c>
      <c r="J2734">
        <f>Sheet1[[#This Row],[policy_end_date]]-Sheet1[[#This Row],[policy_start_date]]</f>
        <v>487</v>
      </c>
      <c r="K2734" s="5">
        <f>(Sheet1[[#This Row],[policy_end_date]]-Sheet1[[#This Row],[policy_start_date]])/365</f>
        <v>1.3342465753424657</v>
      </c>
      <c r="L2734" s="2" t="str">
        <f>IF(Sheet1[[#This Row],[coverage_amount]]&lt;300000,"Low",IF(Sheet1[[#This Row],[coverage_amount]]&lt;700000,"Medium","High"))</f>
        <v>High</v>
      </c>
      <c r="M2734" s="2" t="str">
        <f>IF(Sheet1[[#This Row],[annual_premium]]&lt;15000,"Low",IF(Sheet1[[#This Row],[annual_premium]]&lt;35000,"Medium","High"))</f>
        <v>Low</v>
      </c>
      <c r="N2734" s="2">
        <f>YEAR(Sheet1[[#This Row],[policy_start_date]])</f>
        <v>2024</v>
      </c>
      <c r="O2734" s="2" t="str">
        <f>TEXT(Sheet1[[#This Row],[policy_start_date]],"mmm")</f>
        <v>Feb</v>
      </c>
      <c r="P2734" s="2" t="str">
        <f>"Q"&amp;ROUNDUP(MONTH(Sheet1[[#This Row],[policy_start_date]])/3,0)</f>
        <v>Q1</v>
      </c>
      <c r="Q2734" s="2">
        <f ca="1">DATEDIF(Sheet1[[#This Row],[policy_start_date]],TODAY(),"D")</f>
        <v>906</v>
      </c>
      <c r="R2734" s="2">
        <f>YEAR(Sheet1[[#This Row],[policy_end_date]])</f>
        <v>2025</v>
      </c>
      <c r="S2734" s="2" t="str">
        <f>TEXT(Sheet1[[#This Row],[policy_end_date]],"mmm")</f>
        <v>Jun</v>
      </c>
      <c r="T2734" s="2" t="str">
        <f>IF(Sheet1[[#This Row],[status]]="Active","Active","Inactive")</f>
        <v>Inactive</v>
      </c>
      <c r="U2734" s="6">
        <f>Sheet1[[#This Row],[coverage_amount]]/Sheet1[[#This Row],[annual_premium]]</f>
        <v>181.14979813998849</v>
      </c>
    </row>
    <row r="2735" spans="1:21" x14ac:dyDescent="0.3">
      <c r="A2735" s="2" t="s">
        <v>4661</v>
      </c>
      <c r="B2735" s="2" t="s">
        <v>4640</v>
      </c>
      <c r="C2735" s="2" t="s">
        <v>27</v>
      </c>
      <c r="D2735" s="51">
        <v>255982.27</v>
      </c>
      <c r="E2735" s="51">
        <v>44824.24</v>
      </c>
      <c r="F2735" s="1">
        <v>44650</v>
      </c>
      <c r="G2735" s="1">
        <v>45502</v>
      </c>
      <c r="H2735" s="2" t="s">
        <v>559</v>
      </c>
      <c r="I2735" s="2" t="s">
        <v>18</v>
      </c>
      <c r="J2735">
        <f>Sheet1[[#This Row],[policy_end_date]]-Sheet1[[#This Row],[policy_start_date]]</f>
        <v>852</v>
      </c>
      <c r="K2735" s="5">
        <f>(Sheet1[[#This Row],[policy_end_date]]-Sheet1[[#This Row],[policy_start_date]])/365</f>
        <v>2.3342465753424659</v>
      </c>
      <c r="L2735" s="2" t="str">
        <f>IF(Sheet1[[#This Row],[coverage_amount]]&lt;300000,"Low",IF(Sheet1[[#This Row],[coverage_amount]]&lt;700000,"Medium","High"))</f>
        <v>Low</v>
      </c>
      <c r="M2735" s="2" t="str">
        <f>IF(Sheet1[[#This Row],[annual_premium]]&lt;15000,"Low",IF(Sheet1[[#This Row],[annual_premium]]&lt;35000,"Medium","High"))</f>
        <v>High</v>
      </c>
      <c r="N2735" s="2">
        <f>YEAR(Sheet1[[#This Row],[policy_start_date]])</f>
        <v>2022</v>
      </c>
      <c r="O2735" s="2" t="str">
        <f>TEXT(Sheet1[[#This Row],[policy_start_date]],"mmm")</f>
        <v>Mar</v>
      </c>
      <c r="P2735" s="2" t="str">
        <f>"Q"&amp;ROUNDUP(MONTH(Sheet1[[#This Row],[policy_start_date]])/3,0)</f>
        <v>Q1</v>
      </c>
      <c r="Q2735" s="2">
        <f ca="1">DATEDIF(Sheet1[[#This Row],[policy_start_date]],TODAY(),"D")</f>
        <v>1582</v>
      </c>
      <c r="R2735" s="2">
        <f>YEAR(Sheet1[[#This Row],[policy_end_date]])</f>
        <v>2024</v>
      </c>
      <c r="S2735" s="2" t="str">
        <f>TEXT(Sheet1[[#This Row],[policy_end_date]],"mmm")</f>
        <v>Jul</v>
      </c>
      <c r="T2735" s="2" t="str">
        <f>IF(Sheet1[[#This Row],[status]]="Active","Active","Inactive")</f>
        <v>Inactive</v>
      </c>
      <c r="U2735" s="6">
        <f>Sheet1[[#This Row],[coverage_amount]]/Sheet1[[#This Row],[annual_premium]]</f>
        <v>5.7108000046403466</v>
      </c>
    </row>
    <row r="2736" spans="1:21" x14ac:dyDescent="0.3">
      <c r="A2736" s="2" t="s">
        <v>4662</v>
      </c>
      <c r="B2736" s="2" t="s">
        <v>4548</v>
      </c>
      <c r="C2736" s="2" t="s">
        <v>27</v>
      </c>
      <c r="D2736" s="51">
        <v>124368.48</v>
      </c>
      <c r="E2736" s="51">
        <v>32817.870000000003</v>
      </c>
      <c r="F2736" s="1">
        <v>45269</v>
      </c>
      <c r="G2736" s="1">
        <v>45737</v>
      </c>
      <c r="H2736" s="2" t="s">
        <v>1585</v>
      </c>
      <c r="I2736" s="2" t="s">
        <v>18</v>
      </c>
      <c r="J2736">
        <f>Sheet1[[#This Row],[policy_end_date]]-Sheet1[[#This Row],[policy_start_date]]</f>
        <v>468</v>
      </c>
      <c r="K2736" s="5">
        <f>(Sheet1[[#This Row],[policy_end_date]]-Sheet1[[#This Row],[policy_start_date]])/365</f>
        <v>1.2821917808219179</v>
      </c>
      <c r="L2736" s="2" t="str">
        <f>IF(Sheet1[[#This Row],[coverage_amount]]&lt;300000,"Low",IF(Sheet1[[#This Row],[coverage_amount]]&lt;700000,"Medium","High"))</f>
        <v>Low</v>
      </c>
      <c r="M2736" s="2" t="str">
        <f>IF(Sheet1[[#This Row],[annual_premium]]&lt;15000,"Low",IF(Sheet1[[#This Row],[annual_premium]]&lt;35000,"Medium","High"))</f>
        <v>Medium</v>
      </c>
      <c r="N2736" s="2">
        <f>YEAR(Sheet1[[#This Row],[policy_start_date]])</f>
        <v>2023</v>
      </c>
      <c r="O2736" s="2" t="str">
        <f>TEXT(Sheet1[[#This Row],[policy_start_date]],"mmm")</f>
        <v>Dec</v>
      </c>
      <c r="P2736" s="2" t="str">
        <f>"Q"&amp;ROUNDUP(MONTH(Sheet1[[#This Row],[policy_start_date]])/3,0)</f>
        <v>Q4</v>
      </c>
      <c r="Q2736" s="2">
        <f ca="1">DATEDIF(Sheet1[[#This Row],[policy_start_date]],TODAY(),"D")</f>
        <v>963</v>
      </c>
      <c r="R2736" s="2">
        <f>YEAR(Sheet1[[#This Row],[policy_end_date]])</f>
        <v>2025</v>
      </c>
      <c r="S2736" s="2" t="str">
        <f>TEXT(Sheet1[[#This Row],[policy_end_date]],"mmm")</f>
        <v>Mar</v>
      </c>
      <c r="T2736" s="2" t="str">
        <f>IF(Sheet1[[#This Row],[status]]="Active","Active","Inactive")</f>
        <v>Inactive</v>
      </c>
      <c r="U2736" s="6">
        <f>Sheet1[[#This Row],[coverage_amount]]/Sheet1[[#This Row],[annual_premium]]</f>
        <v>3.7896572812312312</v>
      </c>
    </row>
    <row r="2737" spans="1:21" x14ac:dyDescent="0.3">
      <c r="A2737" s="2" t="s">
        <v>4663</v>
      </c>
      <c r="B2737" s="2" t="s">
        <v>3318</v>
      </c>
      <c r="C2737" s="2" t="s">
        <v>16</v>
      </c>
      <c r="D2737" s="51">
        <v>366273.1</v>
      </c>
      <c r="E2737" s="51">
        <v>21274.720000000001</v>
      </c>
      <c r="F2737" s="1">
        <v>45327</v>
      </c>
      <c r="G2737" s="1">
        <v>45770</v>
      </c>
      <c r="H2737" s="2" t="s">
        <v>456</v>
      </c>
      <c r="I2737" s="2" t="s">
        <v>29</v>
      </c>
      <c r="J2737">
        <f>Sheet1[[#This Row],[policy_end_date]]-Sheet1[[#This Row],[policy_start_date]]</f>
        <v>443</v>
      </c>
      <c r="K2737" s="5">
        <f>(Sheet1[[#This Row],[policy_end_date]]-Sheet1[[#This Row],[policy_start_date]])/365</f>
        <v>1.2136986301369863</v>
      </c>
      <c r="L2737" s="2" t="str">
        <f>IF(Sheet1[[#This Row],[coverage_amount]]&lt;300000,"Low",IF(Sheet1[[#This Row],[coverage_amount]]&lt;700000,"Medium","High"))</f>
        <v>Medium</v>
      </c>
      <c r="M2737" s="2" t="str">
        <f>IF(Sheet1[[#This Row],[annual_premium]]&lt;15000,"Low",IF(Sheet1[[#This Row],[annual_premium]]&lt;35000,"Medium","High"))</f>
        <v>Medium</v>
      </c>
      <c r="N2737" s="2">
        <f>YEAR(Sheet1[[#This Row],[policy_start_date]])</f>
        <v>2024</v>
      </c>
      <c r="O2737" s="2" t="str">
        <f>TEXT(Sheet1[[#This Row],[policy_start_date]],"mmm")</f>
        <v>Feb</v>
      </c>
      <c r="P2737" s="2" t="str">
        <f>"Q"&amp;ROUNDUP(MONTH(Sheet1[[#This Row],[policy_start_date]])/3,0)</f>
        <v>Q1</v>
      </c>
      <c r="Q2737" s="2">
        <f ca="1">DATEDIF(Sheet1[[#This Row],[policy_start_date]],TODAY(),"D")</f>
        <v>905</v>
      </c>
      <c r="R2737" s="2">
        <f>YEAR(Sheet1[[#This Row],[policy_end_date]])</f>
        <v>2025</v>
      </c>
      <c r="S2737" s="2" t="str">
        <f>TEXT(Sheet1[[#This Row],[policy_end_date]],"mmm")</f>
        <v>Apr</v>
      </c>
      <c r="T2737" s="2" t="str">
        <f>IF(Sheet1[[#This Row],[status]]="Active","Active","Inactive")</f>
        <v>Inactive</v>
      </c>
      <c r="U2737" s="6">
        <f>Sheet1[[#This Row],[coverage_amount]]/Sheet1[[#This Row],[annual_premium]]</f>
        <v>17.216353493724004</v>
      </c>
    </row>
    <row r="2738" spans="1:21" x14ac:dyDescent="0.3">
      <c r="A2738" s="2" t="s">
        <v>4664</v>
      </c>
      <c r="B2738" s="2" t="s">
        <v>2481</v>
      </c>
      <c r="C2738" s="2" t="s">
        <v>11</v>
      </c>
      <c r="D2738" s="51">
        <v>996234.77</v>
      </c>
      <c r="E2738" s="51">
        <v>9879.86</v>
      </c>
      <c r="F2738" s="1">
        <v>44289</v>
      </c>
      <c r="G2738" s="1">
        <v>45286</v>
      </c>
      <c r="H2738" s="2" t="s">
        <v>394</v>
      </c>
      <c r="I2738" s="2" t="s">
        <v>29</v>
      </c>
      <c r="J2738">
        <f>Sheet1[[#This Row],[policy_end_date]]-Sheet1[[#This Row],[policy_start_date]]</f>
        <v>997</v>
      </c>
      <c r="K2738" s="5">
        <f>(Sheet1[[#This Row],[policy_end_date]]-Sheet1[[#This Row],[policy_start_date]])/365</f>
        <v>2.7315068493150685</v>
      </c>
      <c r="L2738" s="2" t="str">
        <f>IF(Sheet1[[#This Row],[coverage_amount]]&lt;300000,"Low",IF(Sheet1[[#This Row],[coverage_amount]]&lt;700000,"Medium","High"))</f>
        <v>High</v>
      </c>
      <c r="M2738" s="2" t="str">
        <f>IF(Sheet1[[#This Row],[annual_premium]]&lt;15000,"Low",IF(Sheet1[[#This Row],[annual_premium]]&lt;35000,"Medium","High"))</f>
        <v>Low</v>
      </c>
      <c r="N2738" s="2">
        <f>YEAR(Sheet1[[#This Row],[policy_start_date]])</f>
        <v>2021</v>
      </c>
      <c r="O2738" s="2" t="str">
        <f>TEXT(Sheet1[[#This Row],[policy_start_date]],"mmm")</f>
        <v>Apr</v>
      </c>
      <c r="P2738" s="2" t="str">
        <f>"Q"&amp;ROUNDUP(MONTH(Sheet1[[#This Row],[policy_start_date]])/3,0)</f>
        <v>Q2</v>
      </c>
      <c r="Q2738" s="2">
        <f ca="1">DATEDIF(Sheet1[[#This Row],[policy_start_date]],TODAY(),"D")</f>
        <v>1943</v>
      </c>
      <c r="R2738" s="2">
        <f>YEAR(Sheet1[[#This Row],[policy_end_date]])</f>
        <v>2023</v>
      </c>
      <c r="S2738" s="2" t="str">
        <f>TEXT(Sheet1[[#This Row],[policy_end_date]],"mmm")</f>
        <v>Dec</v>
      </c>
      <c r="T2738" s="2" t="str">
        <f>IF(Sheet1[[#This Row],[status]]="Active","Active","Inactive")</f>
        <v>Inactive</v>
      </c>
      <c r="U2738" s="6">
        <f>Sheet1[[#This Row],[coverage_amount]]/Sheet1[[#This Row],[annual_premium]]</f>
        <v>100.83490757966206</v>
      </c>
    </row>
    <row r="2739" spans="1:21" x14ac:dyDescent="0.3">
      <c r="A2739" s="2" t="s">
        <v>4665</v>
      </c>
      <c r="B2739" s="2" t="s">
        <v>697</v>
      </c>
      <c r="C2739" s="2" t="s">
        <v>39</v>
      </c>
      <c r="D2739" s="51">
        <v>145131.46</v>
      </c>
      <c r="E2739" s="51">
        <v>27086.45</v>
      </c>
      <c r="F2739" s="1">
        <v>44833</v>
      </c>
      <c r="G2739" s="1">
        <v>44977</v>
      </c>
      <c r="H2739" s="2" t="s">
        <v>471</v>
      </c>
      <c r="I2739" s="2" t="s">
        <v>29</v>
      </c>
      <c r="J2739">
        <f>Sheet1[[#This Row],[policy_end_date]]-Sheet1[[#This Row],[policy_start_date]]</f>
        <v>144</v>
      </c>
      <c r="K2739" s="5">
        <f>(Sheet1[[#This Row],[policy_end_date]]-Sheet1[[#This Row],[policy_start_date]])/365</f>
        <v>0.39452054794520547</v>
      </c>
      <c r="L2739" s="2" t="str">
        <f>IF(Sheet1[[#This Row],[coverage_amount]]&lt;300000,"Low",IF(Sheet1[[#This Row],[coverage_amount]]&lt;700000,"Medium","High"))</f>
        <v>Low</v>
      </c>
      <c r="M2739" s="2" t="str">
        <f>IF(Sheet1[[#This Row],[annual_premium]]&lt;15000,"Low",IF(Sheet1[[#This Row],[annual_premium]]&lt;35000,"Medium","High"))</f>
        <v>Medium</v>
      </c>
      <c r="N2739" s="2">
        <f>YEAR(Sheet1[[#This Row],[policy_start_date]])</f>
        <v>2022</v>
      </c>
      <c r="O2739" s="2" t="str">
        <f>TEXT(Sheet1[[#This Row],[policy_start_date]],"mmm")</f>
        <v>Sep</v>
      </c>
      <c r="P2739" s="2" t="str">
        <f>"Q"&amp;ROUNDUP(MONTH(Sheet1[[#This Row],[policy_start_date]])/3,0)</f>
        <v>Q3</v>
      </c>
      <c r="Q2739" s="2">
        <f ca="1">DATEDIF(Sheet1[[#This Row],[policy_start_date]],TODAY(),"D")</f>
        <v>1399</v>
      </c>
      <c r="R2739" s="2">
        <f>YEAR(Sheet1[[#This Row],[policy_end_date]])</f>
        <v>2023</v>
      </c>
      <c r="S2739" s="2" t="str">
        <f>TEXT(Sheet1[[#This Row],[policy_end_date]],"mmm")</f>
        <v>Feb</v>
      </c>
      <c r="T2739" s="2" t="str">
        <f>IF(Sheet1[[#This Row],[status]]="Active","Active","Inactive")</f>
        <v>Inactive</v>
      </c>
      <c r="U2739" s="6">
        <f>Sheet1[[#This Row],[coverage_amount]]/Sheet1[[#This Row],[annual_premium]]</f>
        <v>5.3580834697791699</v>
      </c>
    </row>
    <row r="2740" spans="1:21" x14ac:dyDescent="0.3">
      <c r="A2740" s="2" t="s">
        <v>4666</v>
      </c>
      <c r="B2740" s="2" t="s">
        <v>4667</v>
      </c>
      <c r="C2740" s="2" t="s">
        <v>39</v>
      </c>
      <c r="D2740" s="51">
        <v>269886.15999999997</v>
      </c>
      <c r="E2740" s="51">
        <v>22974.01</v>
      </c>
      <c r="F2740" s="1">
        <v>44154</v>
      </c>
      <c r="G2740" s="1">
        <v>44261</v>
      </c>
      <c r="H2740" s="2" t="s">
        <v>257</v>
      </c>
      <c r="I2740" s="2" t="s">
        <v>18</v>
      </c>
      <c r="J2740">
        <f>Sheet1[[#This Row],[policy_end_date]]-Sheet1[[#This Row],[policy_start_date]]</f>
        <v>107</v>
      </c>
      <c r="K2740" s="5">
        <f>(Sheet1[[#This Row],[policy_end_date]]-Sheet1[[#This Row],[policy_start_date]])/365</f>
        <v>0.29315068493150687</v>
      </c>
      <c r="L2740" s="2" t="str">
        <f>IF(Sheet1[[#This Row],[coverage_amount]]&lt;300000,"Low",IF(Sheet1[[#This Row],[coverage_amount]]&lt;700000,"Medium","High"))</f>
        <v>Low</v>
      </c>
      <c r="M2740" s="2" t="str">
        <f>IF(Sheet1[[#This Row],[annual_premium]]&lt;15000,"Low",IF(Sheet1[[#This Row],[annual_premium]]&lt;35000,"Medium","High"))</f>
        <v>Medium</v>
      </c>
      <c r="N2740" s="2">
        <f>YEAR(Sheet1[[#This Row],[policy_start_date]])</f>
        <v>2020</v>
      </c>
      <c r="O2740" s="2" t="str">
        <f>TEXT(Sheet1[[#This Row],[policy_start_date]],"mmm")</f>
        <v>Nov</v>
      </c>
      <c r="P2740" s="2" t="str">
        <f>"Q"&amp;ROUNDUP(MONTH(Sheet1[[#This Row],[policy_start_date]])/3,0)</f>
        <v>Q4</v>
      </c>
      <c r="Q2740" s="2">
        <f ca="1">DATEDIF(Sheet1[[#This Row],[policy_start_date]],TODAY(),"D")</f>
        <v>2078</v>
      </c>
      <c r="R2740" s="2">
        <f>YEAR(Sheet1[[#This Row],[policy_end_date]])</f>
        <v>2021</v>
      </c>
      <c r="S2740" s="2" t="str">
        <f>TEXT(Sheet1[[#This Row],[policy_end_date]],"mmm")</f>
        <v>Mar</v>
      </c>
      <c r="T2740" s="2" t="str">
        <f>IF(Sheet1[[#This Row],[status]]="Active","Active","Inactive")</f>
        <v>Inactive</v>
      </c>
      <c r="U2740" s="6">
        <f>Sheet1[[#This Row],[coverage_amount]]/Sheet1[[#This Row],[annual_premium]]</f>
        <v>11.747455494273746</v>
      </c>
    </row>
    <row r="2741" spans="1:21" x14ac:dyDescent="0.3">
      <c r="A2741" s="2" t="s">
        <v>4668</v>
      </c>
      <c r="B2741" s="2" t="s">
        <v>187</v>
      </c>
      <c r="C2741" s="2" t="s">
        <v>35</v>
      </c>
      <c r="D2741" s="51">
        <v>690642.69</v>
      </c>
      <c r="E2741" s="51">
        <v>34272.21</v>
      </c>
      <c r="F2741" s="1">
        <v>45194</v>
      </c>
      <c r="G2741" s="1">
        <v>45546</v>
      </c>
      <c r="H2741" s="2" t="s">
        <v>1457</v>
      </c>
      <c r="I2741" s="2" t="s">
        <v>13</v>
      </c>
      <c r="J2741">
        <f>Sheet1[[#This Row],[policy_end_date]]-Sheet1[[#This Row],[policy_start_date]]</f>
        <v>352</v>
      </c>
      <c r="K2741" s="5">
        <f>(Sheet1[[#This Row],[policy_end_date]]-Sheet1[[#This Row],[policy_start_date]])/365</f>
        <v>0.96438356164383565</v>
      </c>
      <c r="L2741" s="2" t="str">
        <f>IF(Sheet1[[#This Row],[coverage_amount]]&lt;300000,"Low",IF(Sheet1[[#This Row],[coverage_amount]]&lt;700000,"Medium","High"))</f>
        <v>Medium</v>
      </c>
      <c r="M2741" s="2" t="str">
        <f>IF(Sheet1[[#This Row],[annual_premium]]&lt;15000,"Low",IF(Sheet1[[#This Row],[annual_premium]]&lt;35000,"Medium","High"))</f>
        <v>Medium</v>
      </c>
      <c r="N2741" s="2">
        <f>YEAR(Sheet1[[#This Row],[policy_start_date]])</f>
        <v>2023</v>
      </c>
      <c r="O2741" s="2" t="str">
        <f>TEXT(Sheet1[[#This Row],[policy_start_date]],"mmm")</f>
        <v>Sep</v>
      </c>
      <c r="P2741" s="2" t="str">
        <f>"Q"&amp;ROUNDUP(MONTH(Sheet1[[#This Row],[policy_start_date]])/3,0)</f>
        <v>Q3</v>
      </c>
      <c r="Q2741" s="2">
        <f ca="1">DATEDIF(Sheet1[[#This Row],[policy_start_date]],TODAY(),"D")</f>
        <v>1038</v>
      </c>
      <c r="R2741" s="2">
        <f>YEAR(Sheet1[[#This Row],[policy_end_date]])</f>
        <v>2024</v>
      </c>
      <c r="S2741" s="2" t="str">
        <f>TEXT(Sheet1[[#This Row],[policy_end_date]],"mmm")</f>
        <v>Sep</v>
      </c>
      <c r="T2741" s="2" t="str">
        <f>IF(Sheet1[[#This Row],[status]]="Active","Active","Inactive")</f>
        <v>Active</v>
      </c>
      <c r="U2741" s="6">
        <f>Sheet1[[#This Row],[coverage_amount]]/Sheet1[[#This Row],[annual_premium]]</f>
        <v>20.151682368893045</v>
      </c>
    </row>
    <row r="2742" spans="1:21" x14ac:dyDescent="0.3">
      <c r="A2742" s="2" t="s">
        <v>4669</v>
      </c>
      <c r="B2742" s="2" t="s">
        <v>1887</v>
      </c>
      <c r="C2742" s="2" t="s">
        <v>39</v>
      </c>
      <c r="D2742" s="51">
        <v>220766.97</v>
      </c>
      <c r="E2742" s="51">
        <v>45122.93</v>
      </c>
      <c r="F2742" s="1">
        <v>45132</v>
      </c>
      <c r="G2742" s="1">
        <v>45390</v>
      </c>
      <c r="H2742" s="2" t="s">
        <v>1733</v>
      </c>
      <c r="I2742" s="2" t="s">
        <v>13</v>
      </c>
      <c r="J2742">
        <f>Sheet1[[#This Row],[policy_end_date]]-Sheet1[[#This Row],[policy_start_date]]</f>
        <v>258</v>
      </c>
      <c r="K2742" s="5">
        <f>(Sheet1[[#This Row],[policy_end_date]]-Sheet1[[#This Row],[policy_start_date]])/365</f>
        <v>0.70684931506849313</v>
      </c>
      <c r="L2742" s="2" t="str">
        <f>IF(Sheet1[[#This Row],[coverage_amount]]&lt;300000,"Low",IF(Sheet1[[#This Row],[coverage_amount]]&lt;700000,"Medium","High"))</f>
        <v>Low</v>
      </c>
      <c r="M2742" s="2" t="str">
        <f>IF(Sheet1[[#This Row],[annual_premium]]&lt;15000,"Low",IF(Sheet1[[#This Row],[annual_premium]]&lt;35000,"Medium","High"))</f>
        <v>High</v>
      </c>
      <c r="N2742" s="2">
        <f>YEAR(Sheet1[[#This Row],[policy_start_date]])</f>
        <v>2023</v>
      </c>
      <c r="O2742" s="2" t="str">
        <f>TEXT(Sheet1[[#This Row],[policy_start_date]],"mmm")</f>
        <v>Jul</v>
      </c>
      <c r="P2742" s="2" t="str">
        <f>"Q"&amp;ROUNDUP(MONTH(Sheet1[[#This Row],[policy_start_date]])/3,0)</f>
        <v>Q3</v>
      </c>
      <c r="Q2742" s="2">
        <f ca="1">DATEDIF(Sheet1[[#This Row],[policy_start_date]],TODAY(),"D")</f>
        <v>1100</v>
      </c>
      <c r="R2742" s="2">
        <f>YEAR(Sheet1[[#This Row],[policy_end_date]])</f>
        <v>2024</v>
      </c>
      <c r="S2742" s="2" t="str">
        <f>TEXT(Sheet1[[#This Row],[policy_end_date]],"mmm")</f>
        <v>Apr</v>
      </c>
      <c r="T2742" s="2" t="str">
        <f>IF(Sheet1[[#This Row],[status]]="Active","Active","Inactive")</f>
        <v>Active</v>
      </c>
      <c r="U2742" s="6">
        <f>Sheet1[[#This Row],[coverage_amount]]/Sheet1[[#This Row],[annual_premium]]</f>
        <v>4.8925672601491081</v>
      </c>
    </row>
    <row r="2743" spans="1:21" x14ac:dyDescent="0.3">
      <c r="A2743" s="2" t="s">
        <v>4670</v>
      </c>
      <c r="B2743" s="2" t="s">
        <v>4671</v>
      </c>
      <c r="C2743" s="2" t="s">
        <v>11</v>
      </c>
      <c r="D2743" s="51">
        <v>912837.69</v>
      </c>
      <c r="E2743" s="51">
        <v>18186.66</v>
      </c>
      <c r="F2743" s="1">
        <v>45294</v>
      </c>
      <c r="G2743" s="1">
        <v>45678</v>
      </c>
      <c r="H2743" s="2" t="s">
        <v>2278</v>
      </c>
      <c r="I2743" s="2" t="s">
        <v>18</v>
      </c>
      <c r="J2743">
        <f>Sheet1[[#This Row],[policy_end_date]]-Sheet1[[#This Row],[policy_start_date]]</f>
        <v>384</v>
      </c>
      <c r="K2743" s="5">
        <f>(Sheet1[[#This Row],[policy_end_date]]-Sheet1[[#This Row],[policy_start_date]])/365</f>
        <v>1.0520547945205478</v>
      </c>
      <c r="L2743" s="2" t="str">
        <f>IF(Sheet1[[#This Row],[coverage_amount]]&lt;300000,"Low",IF(Sheet1[[#This Row],[coverage_amount]]&lt;700000,"Medium","High"))</f>
        <v>High</v>
      </c>
      <c r="M2743" s="2" t="str">
        <f>IF(Sheet1[[#This Row],[annual_premium]]&lt;15000,"Low",IF(Sheet1[[#This Row],[annual_premium]]&lt;35000,"Medium","High"))</f>
        <v>Medium</v>
      </c>
      <c r="N2743" s="2">
        <f>YEAR(Sheet1[[#This Row],[policy_start_date]])</f>
        <v>2024</v>
      </c>
      <c r="O2743" s="2" t="str">
        <f>TEXT(Sheet1[[#This Row],[policy_start_date]],"mmm")</f>
        <v>Jan</v>
      </c>
      <c r="P2743" s="2" t="str">
        <f>"Q"&amp;ROUNDUP(MONTH(Sheet1[[#This Row],[policy_start_date]])/3,0)</f>
        <v>Q1</v>
      </c>
      <c r="Q2743" s="2">
        <f ca="1">DATEDIF(Sheet1[[#This Row],[policy_start_date]],TODAY(),"D")</f>
        <v>938</v>
      </c>
      <c r="R2743" s="2">
        <f>YEAR(Sheet1[[#This Row],[policy_end_date]])</f>
        <v>2025</v>
      </c>
      <c r="S2743" s="2" t="str">
        <f>TEXT(Sheet1[[#This Row],[policy_end_date]],"mmm")</f>
        <v>Jan</v>
      </c>
      <c r="T2743" s="2" t="str">
        <f>IF(Sheet1[[#This Row],[status]]="Active","Active","Inactive")</f>
        <v>Inactive</v>
      </c>
      <c r="U2743" s="6">
        <f>Sheet1[[#This Row],[coverage_amount]]/Sheet1[[#This Row],[annual_premium]]</f>
        <v>50.192706632223839</v>
      </c>
    </row>
    <row r="2744" spans="1:21" x14ac:dyDescent="0.3">
      <c r="A2744" s="2" t="s">
        <v>4672</v>
      </c>
      <c r="B2744" s="2" t="s">
        <v>4673</v>
      </c>
      <c r="C2744" s="2" t="s">
        <v>16</v>
      </c>
      <c r="D2744" s="51">
        <v>960162.83</v>
      </c>
      <c r="E2744" s="51">
        <v>24017.98</v>
      </c>
      <c r="F2744" s="1">
        <v>45120</v>
      </c>
      <c r="G2744" s="1">
        <v>45753</v>
      </c>
      <c r="H2744" s="2" t="s">
        <v>653</v>
      </c>
      <c r="I2744" s="2" t="s">
        <v>13</v>
      </c>
      <c r="J2744">
        <f>Sheet1[[#This Row],[policy_end_date]]-Sheet1[[#This Row],[policy_start_date]]</f>
        <v>633</v>
      </c>
      <c r="K2744" s="5">
        <f>(Sheet1[[#This Row],[policy_end_date]]-Sheet1[[#This Row],[policy_start_date]])/365</f>
        <v>1.7342465753424658</v>
      </c>
      <c r="L2744" s="2" t="str">
        <f>IF(Sheet1[[#This Row],[coverage_amount]]&lt;300000,"Low",IF(Sheet1[[#This Row],[coverage_amount]]&lt;700000,"Medium","High"))</f>
        <v>High</v>
      </c>
      <c r="M2744" s="2" t="str">
        <f>IF(Sheet1[[#This Row],[annual_premium]]&lt;15000,"Low",IF(Sheet1[[#This Row],[annual_premium]]&lt;35000,"Medium","High"))</f>
        <v>Medium</v>
      </c>
      <c r="N2744" s="2">
        <f>YEAR(Sheet1[[#This Row],[policy_start_date]])</f>
        <v>2023</v>
      </c>
      <c r="O2744" s="2" t="str">
        <f>TEXT(Sheet1[[#This Row],[policy_start_date]],"mmm")</f>
        <v>Jul</v>
      </c>
      <c r="P2744" s="2" t="str">
        <f>"Q"&amp;ROUNDUP(MONTH(Sheet1[[#This Row],[policy_start_date]])/3,0)</f>
        <v>Q3</v>
      </c>
      <c r="Q2744" s="2">
        <f ca="1">DATEDIF(Sheet1[[#This Row],[policy_start_date]],TODAY(),"D")</f>
        <v>1112</v>
      </c>
      <c r="R2744" s="2">
        <f>YEAR(Sheet1[[#This Row],[policy_end_date]])</f>
        <v>2025</v>
      </c>
      <c r="S2744" s="2" t="str">
        <f>TEXT(Sheet1[[#This Row],[policy_end_date]],"mmm")</f>
        <v>Apr</v>
      </c>
      <c r="T2744" s="2" t="str">
        <f>IF(Sheet1[[#This Row],[status]]="Active","Active","Inactive")</f>
        <v>Active</v>
      </c>
      <c r="U2744" s="6">
        <f>Sheet1[[#This Row],[coverage_amount]]/Sheet1[[#This Row],[annual_premium]]</f>
        <v>39.97683527090954</v>
      </c>
    </row>
    <row r="2745" spans="1:21" x14ac:dyDescent="0.3">
      <c r="A2745" s="2" t="s">
        <v>4674</v>
      </c>
      <c r="B2745" s="2" t="s">
        <v>4675</v>
      </c>
      <c r="C2745" s="2" t="s">
        <v>11</v>
      </c>
      <c r="D2745" s="51">
        <v>262200.86</v>
      </c>
      <c r="E2745" s="51">
        <v>48064.62</v>
      </c>
      <c r="F2745" s="1">
        <v>44504</v>
      </c>
      <c r="G2745" s="1">
        <v>44693</v>
      </c>
      <c r="H2745" s="2" t="s">
        <v>332</v>
      </c>
      <c r="I2745" s="2" t="s">
        <v>18</v>
      </c>
      <c r="J2745">
        <f>Sheet1[[#This Row],[policy_end_date]]-Sheet1[[#This Row],[policy_start_date]]</f>
        <v>189</v>
      </c>
      <c r="K2745" s="5">
        <f>(Sheet1[[#This Row],[policy_end_date]]-Sheet1[[#This Row],[policy_start_date]])/365</f>
        <v>0.51780821917808217</v>
      </c>
      <c r="L2745" s="2" t="str">
        <f>IF(Sheet1[[#This Row],[coverage_amount]]&lt;300000,"Low",IF(Sheet1[[#This Row],[coverage_amount]]&lt;700000,"Medium","High"))</f>
        <v>Low</v>
      </c>
      <c r="M2745" s="2" t="str">
        <f>IF(Sheet1[[#This Row],[annual_premium]]&lt;15000,"Low",IF(Sheet1[[#This Row],[annual_premium]]&lt;35000,"Medium","High"))</f>
        <v>High</v>
      </c>
      <c r="N2745" s="2">
        <f>YEAR(Sheet1[[#This Row],[policy_start_date]])</f>
        <v>2021</v>
      </c>
      <c r="O2745" s="2" t="str">
        <f>TEXT(Sheet1[[#This Row],[policy_start_date]],"mmm")</f>
        <v>Nov</v>
      </c>
      <c r="P2745" s="2" t="str">
        <f>"Q"&amp;ROUNDUP(MONTH(Sheet1[[#This Row],[policy_start_date]])/3,0)</f>
        <v>Q4</v>
      </c>
      <c r="Q2745" s="2">
        <f ca="1">DATEDIF(Sheet1[[#This Row],[policy_start_date]],TODAY(),"D")</f>
        <v>1728</v>
      </c>
      <c r="R2745" s="2">
        <f>YEAR(Sheet1[[#This Row],[policy_end_date]])</f>
        <v>2022</v>
      </c>
      <c r="S2745" s="2" t="str">
        <f>TEXT(Sheet1[[#This Row],[policy_end_date]],"mmm")</f>
        <v>May</v>
      </c>
      <c r="T2745" s="2" t="str">
        <f>IF(Sheet1[[#This Row],[status]]="Active","Active","Inactive")</f>
        <v>Inactive</v>
      </c>
      <c r="U2745" s="6">
        <f>Sheet1[[#This Row],[coverage_amount]]/Sheet1[[#This Row],[annual_premium]]</f>
        <v>5.4551738888188437</v>
      </c>
    </row>
    <row r="2746" spans="1:21" x14ac:dyDescent="0.3">
      <c r="A2746" s="2" t="s">
        <v>4676</v>
      </c>
      <c r="B2746" s="2" t="s">
        <v>4677</v>
      </c>
      <c r="C2746" s="2" t="s">
        <v>35</v>
      </c>
      <c r="D2746" s="51">
        <v>904360.2</v>
      </c>
      <c r="E2746" s="51">
        <v>45518.45</v>
      </c>
      <c r="F2746" s="1">
        <v>45236</v>
      </c>
      <c r="G2746" s="1">
        <v>45280</v>
      </c>
      <c r="H2746" s="2" t="s">
        <v>522</v>
      </c>
      <c r="I2746" s="2" t="s">
        <v>29</v>
      </c>
      <c r="J2746">
        <f>Sheet1[[#This Row],[policy_end_date]]-Sheet1[[#This Row],[policy_start_date]]</f>
        <v>44</v>
      </c>
      <c r="K2746" s="5">
        <f>(Sheet1[[#This Row],[policy_end_date]]-Sheet1[[#This Row],[policy_start_date]])/365</f>
        <v>0.12054794520547946</v>
      </c>
      <c r="L2746" s="2" t="str">
        <f>IF(Sheet1[[#This Row],[coverage_amount]]&lt;300000,"Low",IF(Sheet1[[#This Row],[coverage_amount]]&lt;700000,"Medium","High"))</f>
        <v>High</v>
      </c>
      <c r="M2746" s="2" t="str">
        <f>IF(Sheet1[[#This Row],[annual_premium]]&lt;15000,"Low",IF(Sheet1[[#This Row],[annual_premium]]&lt;35000,"Medium","High"))</f>
        <v>High</v>
      </c>
      <c r="N2746" s="2">
        <f>YEAR(Sheet1[[#This Row],[policy_start_date]])</f>
        <v>2023</v>
      </c>
      <c r="O2746" s="2" t="str">
        <f>TEXT(Sheet1[[#This Row],[policy_start_date]],"mmm")</f>
        <v>Nov</v>
      </c>
      <c r="P2746" s="2" t="str">
        <f>"Q"&amp;ROUNDUP(MONTH(Sheet1[[#This Row],[policy_start_date]])/3,0)</f>
        <v>Q4</v>
      </c>
      <c r="Q2746" s="2">
        <f ca="1">DATEDIF(Sheet1[[#This Row],[policy_start_date]],TODAY(),"D")</f>
        <v>996</v>
      </c>
      <c r="R2746" s="2">
        <f>YEAR(Sheet1[[#This Row],[policy_end_date]])</f>
        <v>2023</v>
      </c>
      <c r="S2746" s="2" t="str">
        <f>TEXT(Sheet1[[#This Row],[policy_end_date]],"mmm")</f>
        <v>Dec</v>
      </c>
      <c r="T2746" s="2" t="str">
        <f>IF(Sheet1[[#This Row],[status]]="Active","Active","Inactive")</f>
        <v>Inactive</v>
      </c>
      <c r="U2746" s="6">
        <f>Sheet1[[#This Row],[coverage_amount]]/Sheet1[[#This Row],[annual_premium]]</f>
        <v>19.867991990061174</v>
      </c>
    </row>
    <row r="2747" spans="1:21" x14ac:dyDescent="0.3">
      <c r="A2747" s="2" t="s">
        <v>4678</v>
      </c>
      <c r="B2747" s="2" t="s">
        <v>4679</v>
      </c>
      <c r="C2747" s="2" t="s">
        <v>35</v>
      </c>
      <c r="D2747" s="51">
        <v>550179.43000000005</v>
      </c>
      <c r="E2747" s="51">
        <v>5139.1499999999996</v>
      </c>
      <c r="F2747" s="1">
        <v>45422</v>
      </c>
      <c r="G2747" s="1">
        <v>45609</v>
      </c>
      <c r="H2747" s="2" t="s">
        <v>2151</v>
      </c>
      <c r="I2747" s="2" t="s">
        <v>29</v>
      </c>
      <c r="J2747">
        <f>Sheet1[[#This Row],[policy_end_date]]-Sheet1[[#This Row],[policy_start_date]]</f>
        <v>187</v>
      </c>
      <c r="K2747" s="5">
        <f>(Sheet1[[#This Row],[policy_end_date]]-Sheet1[[#This Row],[policy_start_date]])/365</f>
        <v>0.51232876712328768</v>
      </c>
      <c r="L2747" s="2" t="str">
        <f>IF(Sheet1[[#This Row],[coverage_amount]]&lt;300000,"Low",IF(Sheet1[[#This Row],[coverage_amount]]&lt;700000,"Medium","High"))</f>
        <v>Medium</v>
      </c>
      <c r="M2747" s="2" t="str">
        <f>IF(Sheet1[[#This Row],[annual_premium]]&lt;15000,"Low",IF(Sheet1[[#This Row],[annual_premium]]&lt;35000,"Medium","High"))</f>
        <v>Low</v>
      </c>
      <c r="N2747" s="2">
        <f>YEAR(Sheet1[[#This Row],[policy_start_date]])</f>
        <v>2024</v>
      </c>
      <c r="O2747" s="2" t="str">
        <f>TEXT(Sheet1[[#This Row],[policy_start_date]],"mmm")</f>
        <v>May</v>
      </c>
      <c r="P2747" s="2" t="str">
        <f>"Q"&amp;ROUNDUP(MONTH(Sheet1[[#This Row],[policy_start_date]])/3,0)</f>
        <v>Q2</v>
      </c>
      <c r="Q2747" s="2">
        <f ca="1">DATEDIF(Sheet1[[#This Row],[policy_start_date]],TODAY(),"D")</f>
        <v>810</v>
      </c>
      <c r="R2747" s="2">
        <f>YEAR(Sheet1[[#This Row],[policy_end_date]])</f>
        <v>2024</v>
      </c>
      <c r="S2747" s="2" t="str">
        <f>TEXT(Sheet1[[#This Row],[policy_end_date]],"mmm")</f>
        <v>Nov</v>
      </c>
      <c r="T2747" s="2" t="str">
        <f>IF(Sheet1[[#This Row],[status]]="Active","Active","Inactive")</f>
        <v>Inactive</v>
      </c>
      <c r="U2747" s="6">
        <f>Sheet1[[#This Row],[coverage_amount]]/Sheet1[[#This Row],[annual_premium]]</f>
        <v>107.05650350738937</v>
      </c>
    </row>
    <row r="2748" spans="1:21" x14ac:dyDescent="0.3">
      <c r="A2748" s="2" t="s">
        <v>4680</v>
      </c>
      <c r="B2748" s="2" t="s">
        <v>885</v>
      </c>
      <c r="C2748" s="2" t="s">
        <v>39</v>
      </c>
      <c r="D2748" s="51">
        <v>229655.37</v>
      </c>
      <c r="E2748" s="51">
        <v>14484.89</v>
      </c>
      <c r="F2748" s="1">
        <v>45143</v>
      </c>
      <c r="G2748" s="1">
        <v>45502</v>
      </c>
      <c r="H2748" s="2" t="s">
        <v>88</v>
      </c>
      <c r="I2748" s="2" t="s">
        <v>18</v>
      </c>
      <c r="J2748">
        <f>Sheet1[[#This Row],[policy_end_date]]-Sheet1[[#This Row],[policy_start_date]]</f>
        <v>359</v>
      </c>
      <c r="K2748" s="5">
        <f>(Sheet1[[#This Row],[policy_end_date]]-Sheet1[[#This Row],[policy_start_date]])/365</f>
        <v>0.98356164383561639</v>
      </c>
      <c r="L2748" s="2" t="str">
        <f>IF(Sheet1[[#This Row],[coverage_amount]]&lt;300000,"Low",IF(Sheet1[[#This Row],[coverage_amount]]&lt;700000,"Medium","High"))</f>
        <v>Low</v>
      </c>
      <c r="M2748" s="2" t="str">
        <f>IF(Sheet1[[#This Row],[annual_premium]]&lt;15000,"Low",IF(Sheet1[[#This Row],[annual_premium]]&lt;35000,"Medium","High"))</f>
        <v>Low</v>
      </c>
      <c r="N2748" s="2">
        <f>YEAR(Sheet1[[#This Row],[policy_start_date]])</f>
        <v>2023</v>
      </c>
      <c r="O2748" s="2" t="str">
        <f>TEXT(Sheet1[[#This Row],[policy_start_date]],"mmm")</f>
        <v>Aug</v>
      </c>
      <c r="P2748" s="2" t="str">
        <f>"Q"&amp;ROUNDUP(MONTH(Sheet1[[#This Row],[policy_start_date]])/3,0)</f>
        <v>Q3</v>
      </c>
      <c r="Q2748" s="2">
        <f ca="1">DATEDIF(Sheet1[[#This Row],[policy_start_date]],TODAY(),"D")</f>
        <v>1089</v>
      </c>
      <c r="R2748" s="2">
        <f>YEAR(Sheet1[[#This Row],[policy_end_date]])</f>
        <v>2024</v>
      </c>
      <c r="S2748" s="2" t="str">
        <f>TEXT(Sheet1[[#This Row],[policy_end_date]],"mmm")</f>
        <v>Jul</v>
      </c>
      <c r="T2748" s="2" t="str">
        <f>IF(Sheet1[[#This Row],[status]]="Active","Active","Inactive")</f>
        <v>Inactive</v>
      </c>
      <c r="U2748" s="6">
        <f>Sheet1[[#This Row],[coverage_amount]]/Sheet1[[#This Row],[annual_premium]]</f>
        <v>15.854823198519284</v>
      </c>
    </row>
    <row r="2749" spans="1:21" x14ac:dyDescent="0.3">
      <c r="A2749" s="2" t="s">
        <v>4681</v>
      </c>
      <c r="B2749" s="2" t="s">
        <v>972</v>
      </c>
      <c r="C2749" s="2" t="s">
        <v>11</v>
      </c>
      <c r="D2749" s="51">
        <v>611913.76</v>
      </c>
      <c r="E2749" s="51">
        <v>22344.95</v>
      </c>
      <c r="F2749" s="1">
        <v>45230</v>
      </c>
      <c r="G2749" s="1">
        <v>45274</v>
      </c>
      <c r="H2749" s="2" t="s">
        <v>131</v>
      </c>
      <c r="I2749" s="2" t="s">
        <v>29</v>
      </c>
      <c r="J2749">
        <f>Sheet1[[#This Row],[policy_end_date]]-Sheet1[[#This Row],[policy_start_date]]</f>
        <v>44</v>
      </c>
      <c r="K2749" s="5">
        <f>(Sheet1[[#This Row],[policy_end_date]]-Sheet1[[#This Row],[policy_start_date]])/365</f>
        <v>0.12054794520547946</v>
      </c>
      <c r="L2749" s="2" t="str">
        <f>IF(Sheet1[[#This Row],[coverage_amount]]&lt;300000,"Low",IF(Sheet1[[#This Row],[coverage_amount]]&lt;700000,"Medium","High"))</f>
        <v>Medium</v>
      </c>
      <c r="M2749" s="2" t="str">
        <f>IF(Sheet1[[#This Row],[annual_premium]]&lt;15000,"Low",IF(Sheet1[[#This Row],[annual_premium]]&lt;35000,"Medium","High"))</f>
        <v>Medium</v>
      </c>
      <c r="N2749" s="2">
        <f>YEAR(Sheet1[[#This Row],[policy_start_date]])</f>
        <v>2023</v>
      </c>
      <c r="O2749" s="2" t="str">
        <f>TEXT(Sheet1[[#This Row],[policy_start_date]],"mmm")</f>
        <v>Oct</v>
      </c>
      <c r="P2749" s="2" t="str">
        <f>"Q"&amp;ROUNDUP(MONTH(Sheet1[[#This Row],[policy_start_date]])/3,0)</f>
        <v>Q4</v>
      </c>
      <c r="Q2749" s="2">
        <f ca="1">DATEDIF(Sheet1[[#This Row],[policy_start_date]],TODAY(),"D")</f>
        <v>1002</v>
      </c>
      <c r="R2749" s="2">
        <f>YEAR(Sheet1[[#This Row],[policy_end_date]])</f>
        <v>2023</v>
      </c>
      <c r="S2749" s="2" t="str">
        <f>TEXT(Sheet1[[#This Row],[policy_end_date]],"mmm")</f>
        <v>Dec</v>
      </c>
      <c r="T2749" s="2" t="str">
        <f>IF(Sheet1[[#This Row],[status]]="Active","Active","Inactive")</f>
        <v>Inactive</v>
      </c>
      <c r="U2749" s="6">
        <f>Sheet1[[#This Row],[coverage_amount]]/Sheet1[[#This Row],[annual_premium]]</f>
        <v>27.384879357528209</v>
      </c>
    </row>
    <row r="2750" spans="1:21" x14ac:dyDescent="0.3">
      <c r="A2750" s="2" t="s">
        <v>4682</v>
      </c>
      <c r="B2750" s="2" t="s">
        <v>4683</v>
      </c>
      <c r="C2750" s="2" t="s">
        <v>27</v>
      </c>
      <c r="D2750" s="51">
        <v>669680.29</v>
      </c>
      <c r="E2750" s="51">
        <v>10762.94</v>
      </c>
      <c r="F2750" s="1">
        <v>44190</v>
      </c>
      <c r="G2750" s="1">
        <v>44217</v>
      </c>
      <c r="H2750" s="2" t="s">
        <v>456</v>
      </c>
      <c r="I2750" s="2" t="s">
        <v>18</v>
      </c>
      <c r="J2750">
        <f>Sheet1[[#This Row],[policy_end_date]]-Sheet1[[#This Row],[policy_start_date]]</f>
        <v>27</v>
      </c>
      <c r="K2750" s="5">
        <f>(Sheet1[[#This Row],[policy_end_date]]-Sheet1[[#This Row],[policy_start_date]])/365</f>
        <v>7.3972602739726029E-2</v>
      </c>
      <c r="L2750" s="2" t="str">
        <f>IF(Sheet1[[#This Row],[coverage_amount]]&lt;300000,"Low",IF(Sheet1[[#This Row],[coverage_amount]]&lt;700000,"Medium","High"))</f>
        <v>Medium</v>
      </c>
      <c r="M2750" s="2" t="str">
        <f>IF(Sheet1[[#This Row],[annual_premium]]&lt;15000,"Low",IF(Sheet1[[#This Row],[annual_premium]]&lt;35000,"Medium","High"))</f>
        <v>Low</v>
      </c>
      <c r="N2750" s="2">
        <f>YEAR(Sheet1[[#This Row],[policy_start_date]])</f>
        <v>2020</v>
      </c>
      <c r="O2750" s="2" t="str">
        <f>TEXT(Sheet1[[#This Row],[policy_start_date]],"mmm")</f>
        <v>Dec</v>
      </c>
      <c r="P2750" s="2" t="str">
        <f>"Q"&amp;ROUNDUP(MONTH(Sheet1[[#This Row],[policy_start_date]])/3,0)</f>
        <v>Q4</v>
      </c>
      <c r="Q2750" s="2">
        <f ca="1">DATEDIF(Sheet1[[#This Row],[policy_start_date]],TODAY(),"D")</f>
        <v>2042</v>
      </c>
      <c r="R2750" s="2">
        <f>YEAR(Sheet1[[#This Row],[policy_end_date]])</f>
        <v>2021</v>
      </c>
      <c r="S2750" s="2" t="str">
        <f>TEXT(Sheet1[[#This Row],[policy_end_date]],"mmm")</f>
        <v>Jan</v>
      </c>
      <c r="T2750" s="2" t="str">
        <f>IF(Sheet1[[#This Row],[status]]="Active","Active","Inactive")</f>
        <v>Inactive</v>
      </c>
      <c r="U2750" s="6">
        <f>Sheet1[[#This Row],[coverage_amount]]/Sheet1[[#This Row],[annual_premium]]</f>
        <v>62.220944277307133</v>
      </c>
    </row>
    <row r="2751" spans="1:21" x14ac:dyDescent="0.3">
      <c r="A2751" s="2" t="s">
        <v>4684</v>
      </c>
      <c r="B2751" s="2" t="s">
        <v>3968</v>
      </c>
      <c r="C2751" s="2" t="s">
        <v>11</v>
      </c>
      <c r="D2751" s="51">
        <v>857979.52</v>
      </c>
      <c r="E2751" s="51">
        <v>49003.05</v>
      </c>
      <c r="F2751" s="1">
        <v>44818</v>
      </c>
      <c r="G2751" s="1">
        <v>45239</v>
      </c>
      <c r="H2751" s="2" t="s">
        <v>1691</v>
      </c>
      <c r="I2751" s="2" t="s">
        <v>18</v>
      </c>
      <c r="J2751">
        <f>Sheet1[[#This Row],[policy_end_date]]-Sheet1[[#This Row],[policy_start_date]]</f>
        <v>421</v>
      </c>
      <c r="K2751" s="5">
        <f>(Sheet1[[#This Row],[policy_end_date]]-Sheet1[[#This Row],[policy_start_date]])/365</f>
        <v>1.1534246575342466</v>
      </c>
      <c r="L2751" s="2" t="str">
        <f>IF(Sheet1[[#This Row],[coverage_amount]]&lt;300000,"Low",IF(Sheet1[[#This Row],[coverage_amount]]&lt;700000,"Medium","High"))</f>
        <v>High</v>
      </c>
      <c r="M2751" s="2" t="str">
        <f>IF(Sheet1[[#This Row],[annual_premium]]&lt;15000,"Low",IF(Sheet1[[#This Row],[annual_premium]]&lt;35000,"Medium","High"))</f>
        <v>High</v>
      </c>
      <c r="N2751" s="2">
        <f>YEAR(Sheet1[[#This Row],[policy_start_date]])</f>
        <v>2022</v>
      </c>
      <c r="O2751" s="2" t="str">
        <f>TEXT(Sheet1[[#This Row],[policy_start_date]],"mmm")</f>
        <v>Sep</v>
      </c>
      <c r="P2751" s="2" t="str">
        <f>"Q"&amp;ROUNDUP(MONTH(Sheet1[[#This Row],[policy_start_date]])/3,0)</f>
        <v>Q3</v>
      </c>
      <c r="Q2751" s="2">
        <f ca="1">DATEDIF(Sheet1[[#This Row],[policy_start_date]],TODAY(),"D")</f>
        <v>1414</v>
      </c>
      <c r="R2751" s="2">
        <f>YEAR(Sheet1[[#This Row],[policy_end_date]])</f>
        <v>2023</v>
      </c>
      <c r="S2751" s="2" t="str">
        <f>TEXT(Sheet1[[#This Row],[policy_end_date]],"mmm")</f>
        <v>Nov</v>
      </c>
      <c r="T2751" s="2" t="str">
        <f>IF(Sheet1[[#This Row],[status]]="Active","Active","Inactive")</f>
        <v>Inactive</v>
      </c>
      <c r="U2751" s="6">
        <f>Sheet1[[#This Row],[coverage_amount]]/Sheet1[[#This Row],[annual_premium]]</f>
        <v>17.508696295434671</v>
      </c>
    </row>
    <row r="2752" spans="1:21" x14ac:dyDescent="0.3">
      <c r="A2752" s="2" t="s">
        <v>4685</v>
      </c>
      <c r="B2752" s="2" t="s">
        <v>4686</v>
      </c>
      <c r="C2752" s="2" t="s">
        <v>39</v>
      </c>
      <c r="D2752" s="51">
        <v>674078.79</v>
      </c>
      <c r="E2752" s="51">
        <v>28974.5</v>
      </c>
      <c r="F2752" s="1">
        <v>45459</v>
      </c>
      <c r="G2752" s="1">
        <v>45480</v>
      </c>
      <c r="H2752" s="2" t="s">
        <v>1197</v>
      </c>
      <c r="I2752" s="2" t="s">
        <v>29</v>
      </c>
      <c r="J2752">
        <f>Sheet1[[#This Row],[policy_end_date]]-Sheet1[[#This Row],[policy_start_date]]</f>
        <v>21</v>
      </c>
      <c r="K2752" s="5">
        <f>(Sheet1[[#This Row],[policy_end_date]]-Sheet1[[#This Row],[policy_start_date]])/365</f>
        <v>5.7534246575342465E-2</v>
      </c>
      <c r="L2752" s="2" t="str">
        <f>IF(Sheet1[[#This Row],[coverage_amount]]&lt;300000,"Low",IF(Sheet1[[#This Row],[coverage_amount]]&lt;700000,"Medium","High"))</f>
        <v>Medium</v>
      </c>
      <c r="M2752" s="2" t="str">
        <f>IF(Sheet1[[#This Row],[annual_premium]]&lt;15000,"Low",IF(Sheet1[[#This Row],[annual_premium]]&lt;35000,"Medium","High"))</f>
        <v>Medium</v>
      </c>
      <c r="N2752" s="2">
        <f>YEAR(Sheet1[[#This Row],[policy_start_date]])</f>
        <v>2024</v>
      </c>
      <c r="O2752" s="2" t="str">
        <f>TEXT(Sheet1[[#This Row],[policy_start_date]],"mmm")</f>
        <v>Jun</v>
      </c>
      <c r="P2752" s="2" t="str">
        <f>"Q"&amp;ROUNDUP(MONTH(Sheet1[[#This Row],[policy_start_date]])/3,0)</f>
        <v>Q2</v>
      </c>
      <c r="Q2752" s="2">
        <f ca="1">DATEDIF(Sheet1[[#This Row],[policy_start_date]],TODAY(),"D")</f>
        <v>773</v>
      </c>
      <c r="R2752" s="2">
        <f>YEAR(Sheet1[[#This Row],[policy_end_date]])</f>
        <v>2024</v>
      </c>
      <c r="S2752" s="2" t="str">
        <f>TEXT(Sheet1[[#This Row],[policy_end_date]],"mmm")</f>
        <v>Jul</v>
      </c>
      <c r="T2752" s="2" t="str">
        <f>IF(Sheet1[[#This Row],[status]]="Active","Active","Inactive")</f>
        <v>Inactive</v>
      </c>
      <c r="U2752" s="6">
        <f>Sheet1[[#This Row],[coverage_amount]]/Sheet1[[#This Row],[annual_premium]]</f>
        <v>23.264552968989975</v>
      </c>
    </row>
    <row r="2753" spans="1:21" x14ac:dyDescent="0.3">
      <c r="A2753" s="2" t="s">
        <v>4687</v>
      </c>
      <c r="B2753" s="2" t="s">
        <v>4688</v>
      </c>
      <c r="C2753" s="2" t="s">
        <v>27</v>
      </c>
      <c r="D2753" s="51">
        <v>465289.35</v>
      </c>
      <c r="E2753" s="51">
        <v>21041.54</v>
      </c>
      <c r="F2753" s="1">
        <v>45178</v>
      </c>
      <c r="G2753" s="1">
        <v>45576</v>
      </c>
      <c r="H2753" s="2" t="s">
        <v>451</v>
      </c>
      <c r="I2753" s="2" t="s">
        <v>18</v>
      </c>
      <c r="J2753">
        <f>Sheet1[[#This Row],[policy_end_date]]-Sheet1[[#This Row],[policy_start_date]]</f>
        <v>398</v>
      </c>
      <c r="K2753" s="5">
        <f>(Sheet1[[#This Row],[policy_end_date]]-Sheet1[[#This Row],[policy_start_date]])/365</f>
        <v>1.0904109589041096</v>
      </c>
      <c r="L2753" s="2" t="str">
        <f>IF(Sheet1[[#This Row],[coverage_amount]]&lt;300000,"Low",IF(Sheet1[[#This Row],[coverage_amount]]&lt;700000,"Medium","High"))</f>
        <v>Medium</v>
      </c>
      <c r="M2753" s="2" t="str">
        <f>IF(Sheet1[[#This Row],[annual_premium]]&lt;15000,"Low",IF(Sheet1[[#This Row],[annual_premium]]&lt;35000,"Medium","High"))</f>
        <v>Medium</v>
      </c>
      <c r="N2753" s="2">
        <f>YEAR(Sheet1[[#This Row],[policy_start_date]])</f>
        <v>2023</v>
      </c>
      <c r="O2753" s="2" t="str">
        <f>TEXT(Sheet1[[#This Row],[policy_start_date]],"mmm")</f>
        <v>Sep</v>
      </c>
      <c r="P2753" s="2" t="str">
        <f>"Q"&amp;ROUNDUP(MONTH(Sheet1[[#This Row],[policy_start_date]])/3,0)</f>
        <v>Q3</v>
      </c>
      <c r="Q2753" s="2">
        <f ca="1">DATEDIF(Sheet1[[#This Row],[policy_start_date]],TODAY(),"D")</f>
        <v>1054</v>
      </c>
      <c r="R2753" s="2">
        <f>YEAR(Sheet1[[#This Row],[policy_end_date]])</f>
        <v>2024</v>
      </c>
      <c r="S2753" s="2" t="str">
        <f>TEXT(Sheet1[[#This Row],[policy_end_date]],"mmm")</f>
        <v>Oct</v>
      </c>
      <c r="T2753" s="2" t="str">
        <f>IF(Sheet1[[#This Row],[status]]="Active","Active","Inactive")</f>
        <v>Inactive</v>
      </c>
      <c r="U2753" s="6">
        <f>Sheet1[[#This Row],[coverage_amount]]/Sheet1[[#This Row],[annual_premium]]</f>
        <v>22.112894303363724</v>
      </c>
    </row>
    <row r="2754" spans="1:21" x14ac:dyDescent="0.3">
      <c r="A2754" s="2" t="s">
        <v>4689</v>
      </c>
      <c r="B2754" s="2" t="s">
        <v>4690</v>
      </c>
      <c r="C2754" s="2" t="s">
        <v>35</v>
      </c>
      <c r="D2754" s="51">
        <v>161522.45000000001</v>
      </c>
      <c r="E2754" s="51">
        <v>25548.3</v>
      </c>
      <c r="F2754" s="1">
        <v>44815</v>
      </c>
      <c r="G2754" s="1">
        <v>45349</v>
      </c>
      <c r="H2754" s="2" t="s">
        <v>723</v>
      </c>
      <c r="I2754" s="2" t="s">
        <v>13</v>
      </c>
      <c r="J2754">
        <f>Sheet1[[#This Row],[policy_end_date]]-Sheet1[[#This Row],[policy_start_date]]</f>
        <v>534</v>
      </c>
      <c r="K2754" s="5">
        <f>(Sheet1[[#This Row],[policy_end_date]]-Sheet1[[#This Row],[policy_start_date]])/365</f>
        <v>1.463013698630137</v>
      </c>
      <c r="L2754" s="2" t="str">
        <f>IF(Sheet1[[#This Row],[coverage_amount]]&lt;300000,"Low",IF(Sheet1[[#This Row],[coverage_amount]]&lt;700000,"Medium","High"))</f>
        <v>Low</v>
      </c>
      <c r="M2754" s="2" t="str">
        <f>IF(Sheet1[[#This Row],[annual_premium]]&lt;15000,"Low",IF(Sheet1[[#This Row],[annual_premium]]&lt;35000,"Medium","High"))</f>
        <v>Medium</v>
      </c>
      <c r="N2754" s="2">
        <f>YEAR(Sheet1[[#This Row],[policy_start_date]])</f>
        <v>2022</v>
      </c>
      <c r="O2754" s="2" t="str">
        <f>TEXT(Sheet1[[#This Row],[policy_start_date]],"mmm")</f>
        <v>Sep</v>
      </c>
      <c r="P2754" s="2" t="str">
        <f>"Q"&amp;ROUNDUP(MONTH(Sheet1[[#This Row],[policy_start_date]])/3,0)</f>
        <v>Q3</v>
      </c>
      <c r="Q2754" s="2">
        <f ca="1">DATEDIF(Sheet1[[#This Row],[policy_start_date]],TODAY(),"D")</f>
        <v>1417</v>
      </c>
      <c r="R2754" s="2">
        <f>YEAR(Sheet1[[#This Row],[policy_end_date]])</f>
        <v>2024</v>
      </c>
      <c r="S2754" s="2" t="str">
        <f>TEXT(Sheet1[[#This Row],[policy_end_date]],"mmm")</f>
        <v>Feb</v>
      </c>
      <c r="T2754" s="2" t="str">
        <f>IF(Sheet1[[#This Row],[status]]="Active","Active","Inactive")</f>
        <v>Active</v>
      </c>
      <c r="U2754" s="6">
        <f>Sheet1[[#This Row],[coverage_amount]]/Sheet1[[#This Row],[annual_premium]]</f>
        <v>6.3222386616722055</v>
      </c>
    </row>
    <row r="2755" spans="1:21" x14ac:dyDescent="0.3">
      <c r="A2755" s="2" t="s">
        <v>4691</v>
      </c>
      <c r="B2755" s="2" t="s">
        <v>928</v>
      </c>
      <c r="C2755" s="2" t="s">
        <v>11</v>
      </c>
      <c r="D2755" s="51">
        <v>109754.66</v>
      </c>
      <c r="E2755" s="51">
        <v>26766.81</v>
      </c>
      <c r="F2755" s="1">
        <v>44064</v>
      </c>
      <c r="G2755" s="1">
        <v>45332</v>
      </c>
      <c r="H2755" s="2" t="s">
        <v>597</v>
      </c>
      <c r="I2755" s="2" t="s">
        <v>18</v>
      </c>
      <c r="J2755">
        <f>Sheet1[[#This Row],[policy_end_date]]-Sheet1[[#This Row],[policy_start_date]]</f>
        <v>1268</v>
      </c>
      <c r="K2755" s="5">
        <f>(Sheet1[[#This Row],[policy_end_date]]-Sheet1[[#This Row],[policy_start_date]])/365</f>
        <v>3.473972602739726</v>
      </c>
      <c r="L2755" s="2" t="str">
        <f>IF(Sheet1[[#This Row],[coverage_amount]]&lt;300000,"Low",IF(Sheet1[[#This Row],[coverage_amount]]&lt;700000,"Medium","High"))</f>
        <v>Low</v>
      </c>
      <c r="M2755" s="2" t="str">
        <f>IF(Sheet1[[#This Row],[annual_premium]]&lt;15000,"Low",IF(Sheet1[[#This Row],[annual_premium]]&lt;35000,"Medium","High"))</f>
        <v>Medium</v>
      </c>
      <c r="N2755" s="2">
        <f>YEAR(Sheet1[[#This Row],[policy_start_date]])</f>
        <v>2020</v>
      </c>
      <c r="O2755" s="2" t="str">
        <f>TEXT(Sheet1[[#This Row],[policy_start_date]],"mmm")</f>
        <v>Aug</v>
      </c>
      <c r="P2755" s="2" t="str">
        <f>"Q"&amp;ROUNDUP(MONTH(Sheet1[[#This Row],[policy_start_date]])/3,0)</f>
        <v>Q3</v>
      </c>
      <c r="Q2755" s="2">
        <f ca="1">DATEDIF(Sheet1[[#This Row],[policy_start_date]],TODAY(),"D")</f>
        <v>2168</v>
      </c>
      <c r="R2755" s="2">
        <f>YEAR(Sheet1[[#This Row],[policy_end_date]])</f>
        <v>2024</v>
      </c>
      <c r="S2755" s="2" t="str">
        <f>TEXT(Sheet1[[#This Row],[policy_end_date]],"mmm")</f>
        <v>Feb</v>
      </c>
      <c r="T2755" s="2" t="str">
        <f>IF(Sheet1[[#This Row],[status]]="Active","Active","Inactive")</f>
        <v>Inactive</v>
      </c>
      <c r="U2755" s="6">
        <f>Sheet1[[#This Row],[coverage_amount]]/Sheet1[[#This Row],[annual_premium]]</f>
        <v>4.1004012058216874</v>
      </c>
    </row>
    <row r="2756" spans="1:21" x14ac:dyDescent="0.3">
      <c r="A2756" s="2" t="s">
        <v>4692</v>
      </c>
      <c r="B2756" s="2" t="s">
        <v>765</v>
      </c>
      <c r="C2756" s="2" t="s">
        <v>39</v>
      </c>
      <c r="D2756" s="51">
        <v>304349.15999999997</v>
      </c>
      <c r="E2756" s="51">
        <v>25477.52</v>
      </c>
      <c r="F2756" s="1">
        <v>45081</v>
      </c>
      <c r="G2756" s="1">
        <v>45611</v>
      </c>
      <c r="H2756" s="2" t="s">
        <v>1018</v>
      </c>
      <c r="I2756" s="2" t="s">
        <v>29</v>
      </c>
      <c r="J2756">
        <f>Sheet1[[#This Row],[policy_end_date]]-Sheet1[[#This Row],[policy_start_date]]</f>
        <v>530</v>
      </c>
      <c r="K2756" s="5">
        <f>(Sheet1[[#This Row],[policy_end_date]]-Sheet1[[#This Row],[policy_start_date]])/365</f>
        <v>1.452054794520548</v>
      </c>
      <c r="L2756" s="2" t="str">
        <f>IF(Sheet1[[#This Row],[coverage_amount]]&lt;300000,"Low",IF(Sheet1[[#This Row],[coverage_amount]]&lt;700000,"Medium","High"))</f>
        <v>Medium</v>
      </c>
      <c r="M2756" s="2" t="str">
        <f>IF(Sheet1[[#This Row],[annual_premium]]&lt;15000,"Low",IF(Sheet1[[#This Row],[annual_premium]]&lt;35000,"Medium","High"))</f>
        <v>Medium</v>
      </c>
      <c r="N2756" s="2">
        <f>YEAR(Sheet1[[#This Row],[policy_start_date]])</f>
        <v>2023</v>
      </c>
      <c r="O2756" s="2" t="str">
        <f>TEXT(Sheet1[[#This Row],[policy_start_date]],"mmm")</f>
        <v>Jun</v>
      </c>
      <c r="P2756" s="2" t="str">
        <f>"Q"&amp;ROUNDUP(MONTH(Sheet1[[#This Row],[policy_start_date]])/3,0)</f>
        <v>Q2</v>
      </c>
      <c r="Q2756" s="2">
        <f ca="1">DATEDIF(Sheet1[[#This Row],[policy_start_date]],TODAY(),"D")</f>
        <v>1151</v>
      </c>
      <c r="R2756" s="2">
        <f>YEAR(Sheet1[[#This Row],[policy_end_date]])</f>
        <v>2024</v>
      </c>
      <c r="S2756" s="2" t="str">
        <f>TEXT(Sheet1[[#This Row],[policy_end_date]],"mmm")</f>
        <v>Nov</v>
      </c>
      <c r="T2756" s="2" t="str">
        <f>IF(Sheet1[[#This Row],[status]]="Active","Active","Inactive")</f>
        <v>Inactive</v>
      </c>
      <c r="U2756" s="6">
        <f>Sheet1[[#This Row],[coverage_amount]]/Sheet1[[#This Row],[annual_premium]]</f>
        <v>11.945792212114835</v>
      </c>
    </row>
    <row r="2757" spans="1:21" x14ac:dyDescent="0.3">
      <c r="A2757" s="2" t="s">
        <v>4693</v>
      </c>
      <c r="B2757" s="2" t="s">
        <v>800</v>
      </c>
      <c r="C2757" s="2" t="s">
        <v>35</v>
      </c>
      <c r="D2757" s="51">
        <v>892020.82</v>
      </c>
      <c r="E2757" s="51">
        <v>30104.52</v>
      </c>
      <c r="F2757" s="1">
        <v>45377</v>
      </c>
      <c r="G2757" s="1">
        <v>45439</v>
      </c>
      <c r="H2757" s="2" t="s">
        <v>1087</v>
      </c>
      <c r="I2757" s="2" t="s">
        <v>18</v>
      </c>
      <c r="J2757">
        <f>Sheet1[[#This Row],[policy_end_date]]-Sheet1[[#This Row],[policy_start_date]]</f>
        <v>62</v>
      </c>
      <c r="K2757" s="5">
        <f>(Sheet1[[#This Row],[policy_end_date]]-Sheet1[[#This Row],[policy_start_date]])/365</f>
        <v>0.16986301369863013</v>
      </c>
      <c r="L2757" s="2" t="str">
        <f>IF(Sheet1[[#This Row],[coverage_amount]]&lt;300000,"Low",IF(Sheet1[[#This Row],[coverage_amount]]&lt;700000,"Medium","High"))</f>
        <v>High</v>
      </c>
      <c r="M2757" s="2" t="str">
        <f>IF(Sheet1[[#This Row],[annual_premium]]&lt;15000,"Low",IF(Sheet1[[#This Row],[annual_premium]]&lt;35000,"Medium","High"))</f>
        <v>Medium</v>
      </c>
      <c r="N2757" s="2">
        <f>YEAR(Sheet1[[#This Row],[policy_start_date]])</f>
        <v>2024</v>
      </c>
      <c r="O2757" s="2" t="str">
        <f>TEXT(Sheet1[[#This Row],[policy_start_date]],"mmm")</f>
        <v>Mar</v>
      </c>
      <c r="P2757" s="2" t="str">
        <f>"Q"&amp;ROUNDUP(MONTH(Sheet1[[#This Row],[policy_start_date]])/3,0)</f>
        <v>Q1</v>
      </c>
      <c r="Q2757" s="2">
        <f ca="1">DATEDIF(Sheet1[[#This Row],[policy_start_date]],TODAY(),"D")</f>
        <v>855</v>
      </c>
      <c r="R2757" s="2">
        <f>YEAR(Sheet1[[#This Row],[policy_end_date]])</f>
        <v>2024</v>
      </c>
      <c r="S2757" s="2" t="str">
        <f>TEXT(Sheet1[[#This Row],[policy_end_date]],"mmm")</f>
        <v>May</v>
      </c>
      <c r="T2757" s="2" t="str">
        <f>IF(Sheet1[[#This Row],[status]]="Active","Active","Inactive")</f>
        <v>Inactive</v>
      </c>
      <c r="U2757" s="6">
        <f>Sheet1[[#This Row],[coverage_amount]]/Sheet1[[#This Row],[annual_premium]]</f>
        <v>29.630793648262785</v>
      </c>
    </row>
    <row r="2758" spans="1:21" x14ac:dyDescent="0.3">
      <c r="A2758" s="2" t="s">
        <v>4694</v>
      </c>
      <c r="B2758" s="2" t="s">
        <v>4695</v>
      </c>
      <c r="C2758" s="2" t="s">
        <v>11</v>
      </c>
      <c r="D2758" s="51">
        <v>242709</v>
      </c>
      <c r="E2758" s="51">
        <v>22285.4</v>
      </c>
      <c r="F2758" s="1">
        <v>45069</v>
      </c>
      <c r="G2758" s="1">
        <v>45087</v>
      </c>
      <c r="H2758" s="2" t="s">
        <v>784</v>
      </c>
      <c r="I2758" s="2" t="s">
        <v>29</v>
      </c>
      <c r="J2758">
        <f>Sheet1[[#This Row],[policy_end_date]]-Sheet1[[#This Row],[policy_start_date]]</f>
        <v>18</v>
      </c>
      <c r="K2758" s="5">
        <f>(Sheet1[[#This Row],[policy_end_date]]-Sheet1[[#This Row],[policy_start_date]])/365</f>
        <v>4.9315068493150684E-2</v>
      </c>
      <c r="L2758" s="2" t="str">
        <f>IF(Sheet1[[#This Row],[coverage_amount]]&lt;300000,"Low",IF(Sheet1[[#This Row],[coverage_amount]]&lt;700000,"Medium","High"))</f>
        <v>Low</v>
      </c>
      <c r="M2758" s="2" t="str">
        <f>IF(Sheet1[[#This Row],[annual_premium]]&lt;15000,"Low",IF(Sheet1[[#This Row],[annual_premium]]&lt;35000,"Medium","High"))</f>
        <v>Medium</v>
      </c>
      <c r="N2758" s="2">
        <f>YEAR(Sheet1[[#This Row],[policy_start_date]])</f>
        <v>2023</v>
      </c>
      <c r="O2758" s="2" t="str">
        <f>TEXT(Sheet1[[#This Row],[policy_start_date]],"mmm")</f>
        <v>May</v>
      </c>
      <c r="P2758" s="2" t="str">
        <f>"Q"&amp;ROUNDUP(MONTH(Sheet1[[#This Row],[policy_start_date]])/3,0)</f>
        <v>Q2</v>
      </c>
      <c r="Q2758" s="2">
        <f ca="1">DATEDIF(Sheet1[[#This Row],[policy_start_date]],TODAY(),"D")</f>
        <v>1163</v>
      </c>
      <c r="R2758" s="2">
        <f>YEAR(Sheet1[[#This Row],[policy_end_date]])</f>
        <v>2023</v>
      </c>
      <c r="S2758" s="2" t="str">
        <f>TEXT(Sheet1[[#This Row],[policy_end_date]],"mmm")</f>
        <v>Jun</v>
      </c>
      <c r="T2758" s="2" t="str">
        <f>IF(Sheet1[[#This Row],[status]]="Active","Active","Inactive")</f>
        <v>Inactive</v>
      </c>
      <c r="U2758" s="6">
        <f>Sheet1[[#This Row],[coverage_amount]]/Sheet1[[#This Row],[annual_premium]]</f>
        <v>10.890942051746883</v>
      </c>
    </row>
    <row r="2759" spans="1:21" x14ac:dyDescent="0.3">
      <c r="A2759" s="2" t="s">
        <v>4696</v>
      </c>
      <c r="B2759" s="2" t="s">
        <v>3929</v>
      </c>
      <c r="C2759" s="2" t="s">
        <v>11</v>
      </c>
      <c r="D2759" s="51">
        <v>938179.91</v>
      </c>
      <c r="E2759" s="51">
        <v>6440.96</v>
      </c>
      <c r="F2759" s="1">
        <v>45194</v>
      </c>
      <c r="G2759" s="1">
        <v>45322</v>
      </c>
      <c r="H2759" s="2" t="s">
        <v>666</v>
      </c>
      <c r="I2759" s="2" t="s">
        <v>13</v>
      </c>
      <c r="J2759">
        <f>Sheet1[[#This Row],[policy_end_date]]-Sheet1[[#This Row],[policy_start_date]]</f>
        <v>128</v>
      </c>
      <c r="K2759" s="5">
        <f>(Sheet1[[#This Row],[policy_end_date]]-Sheet1[[#This Row],[policy_start_date]])/365</f>
        <v>0.35068493150684932</v>
      </c>
      <c r="L2759" s="2" t="str">
        <f>IF(Sheet1[[#This Row],[coverage_amount]]&lt;300000,"Low",IF(Sheet1[[#This Row],[coverage_amount]]&lt;700000,"Medium","High"))</f>
        <v>High</v>
      </c>
      <c r="M2759" s="2" t="str">
        <f>IF(Sheet1[[#This Row],[annual_premium]]&lt;15000,"Low",IF(Sheet1[[#This Row],[annual_premium]]&lt;35000,"Medium","High"))</f>
        <v>Low</v>
      </c>
      <c r="N2759" s="2">
        <f>YEAR(Sheet1[[#This Row],[policy_start_date]])</f>
        <v>2023</v>
      </c>
      <c r="O2759" s="2" t="str">
        <f>TEXT(Sheet1[[#This Row],[policy_start_date]],"mmm")</f>
        <v>Sep</v>
      </c>
      <c r="P2759" s="2" t="str">
        <f>"Q"&amp;ROUNDUP(MONTH(Sheet1[[#This Row],[policy_start_date]])/3,0)</f>
        <v>Q3</v>
      </c>
      <c r="Q2759" s="2">
        <f ca="1">DATEDIF(Sheet1[[#This Row],[policy_start_date]],TODAY(),"D")</f>
        <v>1038</v>
      </c>
      <c r="R2759" s="2">
        <f>YEAR(Sheet1[[#This Row],[policy_end_date]])</f>
        <v>2024</v>
      </c>
      <c r="S2759" s="2" t="str">
        <f>TEXT(Sheet1[[#This Row],[policy_end_date]],"mmm")</f>
        <v>Jan</v>
      </c>
      <c r="T2759" s="2" t="str">
        <f>IF(Sheet1[[#This Row],[status]]="Active","Active","Inactive")</f>
        <v>Active</v>
      </c>
      <c r="U2759" s="6">
        <f>Sheet1[[#This Row],[coverage_amount]]/Sheet1[[#This Row],[annual_premium]]</f>
        <v>145.65839719544914</v>
      </c>
    </row>
    <row r="2760" spans="1:21" x14ac:dyDescent="0.3">
      <c r="A2760" s="2" t="s">
        <v>4697</v>
      </c>
      <c r="B2760" s="2" t="s">
        <v>4698</v>
      </c>
      <c r="C2760" s="2" t="s">
        <v>16</v>
      </c>
      <c r="D2760" s="51">
        <v>199818.29</v>
      </c>
      <c r="E2760" s="51">
        <v>24111.56</v>
      </c>
      <c r="F2760" s="1">
        <v>45146</v>
      </c>
      <c r="G2760" s="1">
        <v>45348</v>
      </c>
      <c r="H2760" s="2" t="s">
        <v>312</v>
      </c>
      <c r="I2760" s="2" t="s">
        <v>13</v>
      </c>
      <c r="J2760">
        <f>Sheet1[[#This Row],[policy_end_date]]-Sheet1[[#This Row],[policy_start_date]]</f>
        <v>202</v>
      </c>
      <c r="K2760" s="5">
        <f>(Sheet1[[#This Row],[policy_end_date]]-Sheet1[[#This Row],[policy_start_date]])/365</f>
        <v>0.55342465753424652</v>
      </c>
      <c r="L2760" s="2" t="str">
        <f>IF(Sheet1[[#This Row],[coverage_amount]]&lt;300000,"Low",IF(Sheet1[[#This Row],[coverage_amount]]&lt;700000,"Medium","High"))</f>
        <v>Low</v>
      </c>
      <c r="M2760" s="2" t="str">
        <f>IF(Sheet1[[#This Row],[annual_premium]]&lt;15000,"Low",IF(Sheet1[[#This Row],[annual_premium]]&lt;35000,"Medium","High"))</f>
        <v>Medium</v>
      </c>
      <c r="N2760" s="2">
        <f>YEAR(Sheet1[[#This Row],[policy_start_date]])</f>
        <v>2023</v>
      </c>
      <c r="O2760" s="2" t="str">
        <f>TEXT(Sheet1[[#This Row],[policy_start_date]],"mmm")</f>
        <v>Aug</v>
      </c>
      <c r="P2760" s="2" t="str">
        <f>"Q"&amp;ROUNDUP(MONTH(Sheet1[[#This Row],[policy_start_date]])/3,0)</f>
        <v>Q3</v>
      </c>
      <c r="Q2760" s="2">
        <f ca="1">DATEDIF(Sheet1[[#This Row],[policy_start_date]],TODAY(),"D")</f>
        <v>1086</v>
      </c>
      <c r="R2760" s="2">
        <f>YEAR(Sheet1[[#This Row],[policy_end_date]])</f>
        <v>2024</v>
      </c>
      <c r="S2760" s="2" t="str">
        <f>TEXT(Sheet1[[#This Row],[policy_end_date]],"mmm")</f>
        <v>Feb</v>
      </c>
      <c r="T2760" s="2" t="str">
        <f>IF(Sheet1[[#This Row],[status]]="Active","Active","Inactive")</f>
        <v>Active</v>
      </c>
      <c r="U2760" s="6">
        <f>Sheet1[[#This Row],[coverage_amount]]/Sheet1[[#This Row],[annual_premium]]</f>
        <v>8.2872402283386055</v>
      </c>
    </row>
    <row r="2761" spans="1:21" x14ac:dyDescent="0.3">
      <c r="A2761" s="2" t="s">
        <v>4699</v>
      </c>
      <c r="B2761" s="2" t="s">
        <v>4700</v>
      </c>
      <c r="C2761" s="2" t="s">
        <v>39</v>
      </c>
      <c r="D2761" s="51">
        <v>744064.56</v>
      </c>
      <c r="E2761" s="51">
        <v>40122.370000000003</v>
      </c>
      <c r="F2761" s="1">
        <v>45373</v>
      </c>
      <c r="G2761" s="1">
        <v>45378</v>
      </c>
      <c r="H2761" s="2" t="s">
        <v>1423</v>
      </c>
      <c r="I2761" s="2" t="s">
        <v>29</v>
      </c>
      <c r="J2761">
        <f>Sheet1[[#This Row],[policy_end_date]]-Sheet1[[#This Row],[policy_start_date]]</f>
        <v>5</v>
      </c>
      <c r="K2761" s="5">
        <f>(Sheet1[[#This Row],[policy_end_date]]-Sheet1[[#This Row],[policy_start_date]])/365</f>
        <v>1.3698630136986301E-2</v>
      </c>
      <c r="L2761" s="2" t="str">
        <f>IF(Sheet1[[#This Row],[coverage_amount]]&lt;300000,"Low",IF(Sheet1[[#This Row],[coverage_amount]]&lt;700000,"Medium","High"))</f>
        <v>High</v>
      </c>
      <c r="M2761" s="2" t="str">
        <f>IF(Sheet1[[#This Row],[annual_premium]]&lt;15000,"Low",IF(Sheet1[[#This Row],[annual_premium]]&lt;35000,"Medium","High"))</f>
        <v>High</v>
      </c>
      <c r="N2761" s="2">
        <f>YEAR(Sheet1[[#This Row],[policy_start_date]])</f>
        <v>2024</v>
      </c>
      <c r="O2761" s="2" t="str">
        <f>TEXT(Sheet1[[#This Row],[policy_start_date]],"mmm")</f>
        <v>Mar</v>
      </c>
      <c r="P2761" s="2" t="str">
        <f>"Q"&amp;ROUNDUP(MONTH(Sheet1[[#This Row],[policy_start_date]])/3,0)</f>
        <v>Q1</v>
      </c>
      <c r="Q2761" s="2">
        <f ca="1">DATEDIF(Sheet1[[#This Row],[policy_start_date]],TODAY(),"D")</f>
        <v>859</v>
      </c>
      <c r="R2761" s="2">
        <f>YEAR(Sheet1[[#This Row],[policy_end_date]])</f>
        <v>2024</v>
      </c>
      <c r="S2761" s="2" t="str">
        <f>TEXT(Sheet1[[#This Row],[policy_end_date]],"mmm")</f>
        <v>Mar</v>
      </c>
      <c r="T2761" s="2" t="str">
        <f>IF(Sheet1[[#This Row],[status]]="Active","Active","Inactive")</f>
        <v>Inactive</v>
      </c>
      <c r="U2761" s="6">
        <f>Sheet1[[#This Row],[coverage_amount]]/Sheet1[[#This Row],[annual_premium]]</f>
        <v>18.544880574103672</v>
      </c>
    </row>
    <row r="2762" spans="1:21" x14ac:dyDescent="0.3">
      <c r="A2762" s="2" t="s">
        <v>4701</v>
      </c>
      <c r="B2762" s="2" t="s">
        <v>4702</v>
      </c>
      <c r="C2762" s="2" t="s">
        <v>35</v>
      </c>
      <c r="D2762" s="51">
        <v>374093.06</v>
      </c>
      <c r="E2762" s="51">
        <v>47964.72</v>
      </c>
      <c r="F2762" s="1">
        <v>45008</v>
      </c>
      <c r="G2762" s="1">
        <v>45832</v>
      </c>
      <c r="H2762" s="2" t="s">
        <v>153</v>
      </c>
      <c r="I2762" s="2" t="s">
        <v>18</v>
      </c>
      <c r="J2762">
        <f>Sheet1[[#This Row],[policy_end_date]]-Sheet1[[#This Row],[policy_start_date]]</f>
        <v>824</v>
      </c>
      <c r="K2762" s="5">
        <f>(Sheet1[[#This Row],[policy_end_date]]-Sheet1[[#This Row],[policy_start_date]])/365</f>
        <v>2.2575342465753425</v>
      </c>
      <c r="L2762" s="2" t="str">
        <f>IF(Sheet1[[#This Row],[coverage_amount]]&lt;300000,"Low",IF(Sheet1[[#This Row],[coverage_amount]]&lt;700000,"Medium","High"))</f>
        <v>Medium</v>
      </c>
      <c r="M2762" s="2" t="str">
        <f>IF(Sheet1[[#This Row],[annual_premium]]&lt;15000,"Low",IF(Sheet1[[#This Row],[annual_premium]]&lt;35000,"Medium","High"))</f>
        <v>High</v>
      </c>
      <c r="N2762" s="2">
        <f>YEAR(Sheet1[[#This Row],[policy_start_date]])</f>
        <v>2023</v>
      </c>
      <c r="O2762" s="2" t="str">
        <f>TEXT(Sheet1[[#This Row],[policy_start_date]],"mmm")</f>
        <v>Mar</v>
      </c>
      <c r="P2762" s="2" t="str">
        <f>"Q"&amp;ROUNDUP(MONTH(Sheet1[[#This Row],[policy_start_date]])/3,0)</f>
        <v>Q1</v>
      </c>
      <c r="Q2762" s="2">
        <f ca="1">DATEDIF(Sheet1[[#This Row],[policy_start_date]],TODAY(),"D")</f>
        <v>1224</v>
      </c>
      <c r="R2762" s="2">
        <f>YEAR(Sheet1[[#This Row],[policy_end_date]])</f>
        <v>2025</v>
      </c>
      <c r="S2762" s="2" t="str">
        <f>TEXT(Sheet1[[#This Row],[policy_end_date]],"mmm")</f>
        <v>Jun</v>
      </c>
      <c r="T2762" s="2" t="str">
        <f>IF(Sheet1[[#This Row],[status]]="Active","Active","Inactive")</f>
        <v>Inactive</v>
      </c>
      <c r="U2762" s="6">
        <f>Sheet1[[#This Row],[coverage_amount]]/Sheet1[[#This Row],[annual_premium]]</f>
        <v>7.7993379300452501</v>
      </c>
    </row>
    <row r="2763" spans="1:21" x14ac:dyDescent="0.3">
      <c r="A2763" s="2" t="s">
        <v>4703</v>
      </c>
      <c r="B2763" s="2" t="s">
        <v>2517</v>
      </c>
      <c r="C2763" s="2" t="s">
        <v>39</v>
      </c>
      <c r="D2763" s="51">
        <v>614223.73</v>
      </c>
      <c r="E2763" s="51">
        <v>47252.800000000003</v>
      </c>
      <c r="F2763" s="1">
        <v>44446</v>
      </c>
      <c r="G2763" s="1">
        <v>45359</v>
      </c>
      <c r="H2763" s="2" t="s">
        <v>153</v>
      </c>
      <c r="I2763" s="2" t="s">
        <v>18</v>
      </c>
      <c r="J2763">
        <f>Sheet1[[#This Row],[policy_end_date]]-Sheet1[[#This Row],[policy_start_date]]</f>
        <v>913</v>
      </c>
      <c r="K2763" s="5">
        <f>(Sheet1[[#This Row],[policy_end_date]]-Sheet1[[#This Row],[policy_start_date]])/365</f>
        <v>2.5013698630136987</v>
      </c>
      <c r="L2763" s="2" t="str">
        <f>IF(Sheet1[[#This Row],[coverage_amount]]&lt;300000,"Low",IF(Sheet1[[#This Row],[coverage_amount]]&lt;700000,"Medium","High"))</f>
        <v>Medium</v>
      </c>
      <c r="M2763" s="2" t="str">
        <f>IF(Sheet1[[#This Row],[annual_premium]]&lt;15000,"Low",IF(Sheet1[[#This Row],[annual_premium]]&lt;35000,"Medium","High"))</f>
        <v>High</v>
      </c>
      <c r="N2763" s="2">
        <f>YEAR(Sheet1[[#This Row],[policy_start_date]])</f>
        <v>2021</v>
      </c>
      <c r="O2763" s="2" t="str">
        <f>TEXT(Sheet1[[#This Row],[policy_start_date]],"mmm")</f>
        <v>Sep</v>
      </c>
      <c r="P2763" s="2" t="str">
        <f>"Q"&amp;ROUNDUP(MONTH(Sheet1[[#This Row],[policy_start_date]])/3,0)</f>
        <v>Q3</v>
      </c>
      <c r="Q2763" s="2">
        <f ca="1">DATEDIF(Sheet1[[#This Row],[policy_start_date]],TODAY(),"D")</f>
        <v>1786</v>
      </c>
      <c r="R2763" s="2">
        <f>YEAR(Sheet1[[#This Row],[policy_end_date]])</f>
        <v>2024</v>
      </c>
      <c r="S2763" s="2" t="str">
        <f>TEXT(Sheet1[[#This Row],[policy_end_date]],"mmm")</f>
        <v>Mar</v>
      </c>
      <c r="T2763" s="2" t="str">
        <f>IF(Sheet1[[#This Row],[status]]="Active","Active","Inactive")</f>
        <v>Inactive</v>
      </c>
      <c r="U2763" s="6">
        <f>Sheet1[[#This Row],[coverage_amount]]/Sheet1[[#This Row],[annual_premium]]</f>
        <v>12.998673729387464</v>
      </c>
    </row>
    <row r="2764" spans="1:21" x14ac:dyDescent="0.3">
      <c r="A2764" s="2" t="s">
        <v>4704</v>
      </c>
      <c r="B2764" s="2" t="s">
        <v>1695</v>
      </c>
      <c r="C2764" s="2" t="s">
        <v>11</v>
      </c>
      <c r="D2764" s="51">
        <v>316519.11</v>
      </c>
      <c r="E2764" s="51">
        <v>34810.25</v>
      </c>
      <c r="F2764" s="1">
        <v>45007</v>
      </c>
      <c r="G2764" s="1">
        <v>45226</v>
      </c>
      <c r="H2764" s="2" t="s">
        <v>150</v>
      </c>
      <c r="I2764" s="2" t="s">
        <v>18</v>
      </c>
      <c r="J2764">
        <f>Sheet1[[#This Row],[policy_end_date]]-Sheet1[[#This Row],[policy_start_date]]</f>
        <v>219</v>
      </c>
      <c r="K2764" s="5">
        <f>(Sheet1[[#This Row],[policy_end_date]]-Sheet1[[#This Row],[policy_start_date]])/365</f>
        <v>0.6</v>
      </c>
      <c r="L2764" s="2" t="str">
        <f>IF(Sheet1[[#This Row],[coverage_amount]]&lt;300000,"Low",IF(Sheet1[[#This Row],[coverage_amount]]&lt;700000,"Medium","High"))</f>
        <v>Medium</v>
      </c>
      <c r="M2764" s="2" t="str">
        <f>IF(Sheet1[[#This Row],[annual_premium]]&lt;15000,"Low",IF(Sheet1[[#This Row],[annual_premium]]&lt;35000,"Medium","High"))</f>
        <v>Medium</v>
      </c>
      <c r="N2764" s="2">
        <f>YEAR(Sheet1[[#This Row],[policy_start_date]])</f>
        <v>2023</v>
      </c>
      <c r="O2764" s="2" t="str">
        <f>TEXT(Sheet1[[#This Row],[policy_start_date]],"mmm")</f>
        <v>Mar</v>
      </c>
      <c r="P2764" s="2" t="str">
        <f>"Q"&amp;ROUNDUP(MONTH(Sheet1[[#This Row],[policy_start_date]])/3,0)</f>
        <v>Q1</v>
      </c>
      <c r="Q2764" s="2">
        <f ca="1">DATEDIF(Sheet1[[#This Row],[policy_start_date]],TODAY(),"D")</f>
        <v>1225</v>
      </c>
      <c r="R2764" s="2">
        <f>YEAR(Sheet1[[#This Row],[policy_end_date]])</f>
        <v>2023</v>
      </c>
      <c r="S2764" s="2" t="str">
        <f>TEXT(Sheet1[[#This Row],[policy_end_date]],"mmm")</f>
        <v>Oct</v>
      </c>
      <c r="T2764" s="2" t="str">
        <f>IF(Sheet1[[#This Row],[status]]="Active","Active","Inactive")</f>
        <v>Inactive</v>
      </c>
      <c r="U2764" s="6">
        <f>Sheet1[[#This Row],[coverage_amount]]/Sheet1[[#This Row],[annual_premium]]</f>
        <v>9.0926985586142006</v>
      </c>
    </row>
    <row r="2765" spans="1:21" x14ac:dyDescent="0.3">
      <c r="A2765" s="2" t="s">
        <v>4705</v>
      </c>
      <c r="B2765" s="2" t="s">
        <v>4706</v>
      </c>
      <c r="C2765" s="2" t="s">
        <v>39</v>
      </c>
      <c r="D2765" s="51">
        <v>439504.3</v>
      </c>
      <c r="E2765" s="51">
        <v>33566.85</v>
      </c>
      <c r="F2765" s="1">
        <v>45095</v>
      </c>
      <c r="G2765" s="1">
        <v>45330</v>
      </c>
      <c r="H2765" s="2" t="s">
        <v>1746</v>
      </c>
      <c r="I2765" s="2" t="s">
        <v>13</v>
      </c>
      <c r="J2765">
        <f>Sheet1[[#This Row],[policy_end_date]]-Sheet1[[#This Row],[policy_start_date]]</f>
        <v>235</v>
      </c>
      <c r="K2765" s="5">
        <f>(Sheet1[[#This Row],[policy_end_date]]-Sheet1[[#This Row],[policy_start_date]])/365</f>
        <v>0.64383561643835618</v>
      </c>
      <c r="L2765" s="2" t="str">
        <f>IF(Sheet1[[#This Row],[coverage_amount]]&lt;300000,"Low",IF(Sheet1[[#This Row],[coverage_amount]]&lt;700000,"Medium","High"))</f>
        <v>Medium</v>
      </c>
      <c r="M2765" s="2" t="str">
        <f>IF(Sheet1[[#This Row],[annual_premium]]&lt;15000,"Low",IF(Sheet1[[#This Row],[annual_premium]]&lt;35000,"Medium","High"))</f>
        <v>Medium</v>
      </c>
      <c r="N2765" s="2">
        <f>YEAR(Sheet1[[#This Row],[policy_start_date]])</f>
        <v>2023</v>
      </c>
      <c r="O2765" s="2" t="str">
        <f>TEXT(Sheet1[[#This Row],[policy_start_date]],"mmm")</f>
        <v>Jun</v>
      </c>
      <c r="P2765" s="2" t="str">
        <f>"Q"&amp;ROUNDUP(MONTH(Sheet1[[#This Row],[policy_start_date]])/3,0)</f>
        <v>Q2</v>
      </c>
      <c r="Q2765" s="2">
        <f ca="1">DATEDIF(Sheet1[[#This Row],[policy_start_date]],TODAY(),"D")</f>
        <v>1137</v>
      </c>
      <c r="R2765" s="2">
        <f>YEAR(Sheet1[[#This Row],[policy_end_date]])</f>
        <v>2024</v>
      </c>
      <c r="S2765" s="2" t="str">
        <f>TEXT(Sheet1[[#This Row],[policy_end_date]],"mmm")</f>
        <v>Feb</v>
      </c>
      <c r="T2765" s="2" t="str">
        <f>IF(Sheet1[[#This Row],[status]]="Active","Active","Inactive")</f>
        <v>Active</v>
      </c>
      <c r="U2765" s="6">
        <f>Sheet1[[#This Row],[coverage_amount]]/Sheet1[[#This Row],[annual_premium]]</f>
        <v>13.093403164133662</v>
      </c>
    </row>
    <row r="2766" spans="1:21" x14ac:dyDescent="0.3">
      <c r="A2766" s="2" t="s">
        <v>4707</v>
      </c>
      <c r="B2766" s="2" t="s">
        <v>4708</v>
      </c>
      <c r="C2766" s="2" t="s">
        <v>35</v>
      </c>
      <c r="D2766" s="51">
        <v>896275.96</v>
      </c>
      <c r="E2766" s="51">
        <v>45703.31</v>
      </c>
      <c r="F2766" s="1">
        <v>44226</v>
      </c>
      <c r="G2766" s="1">
        <v>44297</v>
      </c>
      <c r="H2766" s="2" t="s">
        <v>108</v>
      </c>
      <c r="I2766" s="2" t="s">
        <v>29</v>
      </c>
      <c r="J2766">
        <f>Sheet1[[#This Row],[policy_end_date]]-Sheet1[[#This Row],[policy_start_date]]</f>
        <v>71</v>
      </c>
      <c r="K2766" s="5">
        <f>(Sheet1[[#This Row],[policy_end_date]]-Sheet1[[#This Row],[policy_start_date]])/365</f>
        <v>0.19452054794520549</v>
      </c>
      <c r="L2766" s="2" t="str">
        <f>IF(Sheet1[[#This Row],[coverage_amount]]&lt;300000,"Low",IF(Sheet1[[#This Row],[coverage_amount]]&lt;700000,"Medium","High"))</f>
        <v>High</v>
      </c>
      <c r="M2766" s="2" t="str">
        <f>IF(Sheet1[[#This Row],[annual_premium]]&lt;15000,"Low",IF(Sheet1[[#This Row],[annual_premium]]&lt;35000,"Medium","High"))</f>
        <v>High</v>
      </c>
      <c r="N2766" s="2">
        <f>YEAR(Sheet1[[#This Row],[policy_start_date]])</f>
        <v>2021</v>
      </c>
      <c r="O2766" s="2" t="str">
        <f>TEXT(Sheet1[[#This Row],[policy_start_date]],"mmm")</f>
        <v>Jan</v>
      </c>
      <c r="P2766" s="2" t="str">
        <f>"Q"&amp;ROUNDUP(MONTH(Sheet1[[#This Row],[policy_start_date]])/3,0)</f>
        <v>Q1</v>
      </c>
      <c r="Q2766" s="2">
        <f ca="1">DATEDIF(Sheet1[[#This Row],[policy_start_date]],TODAY(),"D")</f>
        <v>2006</v>
      </c>
      <c r="R2766" s="2">
        <f>YEAR(Sheet1[[#This Row],[policy_end_date]])</f>
        <v>2021</v>
      </c>
      <c r="S2766" s="2" t="str">
        <f>TEXT(Sheet1[[#This Row],[policy_end_date]],"mmm")</f>
        <v>Apr</v>
      </c>
      <c r="T2766" s="2" t="str">
        <f>IF(Sheet1[[#This Row],[status]]="Active","Active","Inactive")</f>
        <v>Inactive</v>
      </c>
      <c r="U2766" s="6">
        <f>Sheet1[[#This Row],[coverage_amount]]/Sheet1[[#This Row],[annual_premium]]</f>
        <v>19.610745042317504</v>
      </c>
    </row>
    <row r="2767" spans="1:21" x14ac:dyDescent="0.3">
      <c r="A2767" s="2" t="s">
        <v>4709</v>
      </c>
      <c r="B2767" s="2" t="s">
        <v>1791</v>
      </c>
      <c r="C2767" s="2" t="s">
        <v>16</v>
      </c>
      <c r="D2767" s="51">
        <v>333579.75</v>
      </c>
      <c r="E2767" s="51">
        <v>19051.84</v>
      </c>
      <c r="F2767" s="1">
        <v>45212</v>
      </c>
      <c r="G2767" s="1">
        <v>45403</v>
      </c>
      <c r="H2767" s="2" t="s">
        <v>1431</v>
      </c>
      <c r="I2767" s="2" t="s">
        <v>13</v>
      </c>
      <c r="J2767">
        <f>Sheet1[[#This Row],[policy_end_date]]-Sheet1[[#This Row],[policy_start_date]]</f>
        <v>191</v>
      </c>
      <c r="K2767" s="5">
        <f>(Sheet1[[#This Row],[policy_end_date]]-Sheet1[[#This Row],[policy_start_date]])/365</f>
        <v>0.52328767123287667</v>
      </c>
      <c r="L2767" s="2" t="str">
        <f>IF(Sheet1[[#This Row],[coverage_amount]]&lt;300000,"Low",IF(Sheet1[[#This Row],[coverage_amount]]&lt;700000,"Medium","High"))</f>
        <v>Medium</v>
      </c>
      <c r="M2767" s="2" t="str">
        <f>IF(Sheet1[[#This Row],[annual_premium]]&lt;15000,"Low",IF(Sheet1[[#This Row],[annual_premium]]&lt;35000,"Medium","High"))</f>
        <v>Medium</v>
      </c>
      <c r="N2767" s="2">
        <f>YEAR(Sheet1[[#This Row],[policy_start_date]])</f>
        <v>2023</v>
      </c>
      <c r="O2767" s="2" t="str">
        <f>TEXT(Sheet1[[#This Row],[policy_start_date]],"mmm")</f>
        <v>Oct</v>
      </c>
      <c r="P2767" s="2" t="str">
        <f>"Q"&amp;ROUNDUP(MONTH(Sheet1[[#This Row],[policy_start_date]])/3,0)</f>
        <v>Q4</v>
      </c>
      <c r="Q2767" s="2">
        <f ca="1">DATEDIF(Sheet1[[#This Row],[policy_start_date]],TODAY(),"D")</f>
        <v>1020</v>
      </c>
      <c r="R2767" s="2">
        <f>YEAR(Sheet1[[#This Row],[policy_end_date]])</f>
        <v>2024</v>
      </c>
      <c r="S2767" s="2" t="str">
        <f>TEXT(Sheet1[[#This Row],[policy_end_date]],"mmm")</f>
        <v>Apr</v>
      </c>
      <c r="T2767" s="2" t="str">
        <f>IF(Sheet1[[#This Row],[status]]="Active","Active","Inactive")</f>
        <v>Active</v>
      </c>
      <c r="U2767" s="6">
        <f>Sheet1[[#This Row],[coverage_amount]]/Sheet1[[#This Row],[annual_premium]]</f>
        <v>17.509056867998051</v>
      </c>
    </row>
    <row r="2768" spans="1:21" x14ac:dyDescent="0.3">
      <c r="A2768" s="2" t="s">
        <v>4710</v>
      </c>
      <c r="B2768" s="2" t="s">
        <v>4711</v>
      </c>
      <c r="C2768" s="2" t="s">
        <v>35</v>
      </c>
      <c r="D2768" s="51">
        <v>730119.06</v>
      </c>
      <c r="E2768" s="51">
        <v>3777.38</v>
      </c>
      <c r="F2768" s="1">
        <v>44614</v>
      </c>
      <c r="G2768" s="1">
        <v>44696</v>
      </c>
      <c r="H2768" s="2" t="s">
        <v>2511</v>
      </c>
      <c r="I2768" s="2" t="s">
        <v>13</v>
      </c>
      <c r="J2768">
        <f>Sheet1[[#This Row],[policy_end_date]]-Sheet1[[#This Row],[policy_start_date]]</f>
        <v>82</v>
      </c>
      <c r="K2768" s="5">
        <f>(Sheet1[[#This Row],[policy_end_date]]-Sheet1[[#This Row],[policy_start_date]])/365</f>
        <v>0.22465753424657534</v>
      </c>
      <c r="L2768" s="2" t="str">
        <f>IF(Sheet1[[#This Row],[coverage_amount]]&lt;300000,"Low",IF(Sheet1[[#This Row],[coverage_amount]]&lt;700000,"Medium","High"))</f>
        <v>High</v>
      </c>
      <c r="M2768" s="2" t="str">
        <f>IF(Sheet1[[#This Row],[annual_premium]]&lt;15000,"Low",IF(Sheet1[[#This Row],[annual_premium]]&lt;35000,"Medium","High"))</f>
        <v>Low</v>
      </c>
      <c r="N2768" s="2">
        <f>YEAR(Sheet1[[#This Row],[policy_start_date]])</f>
        <v>2022</v>
      </c>
      <c r="O2768" s="2" t="str">
        <f>TEXT(Sheet1[[#This Row],[policy_start_date]],"mmm")</f>
        <v>Feb</v>
      </c>
      <c r="P2768" s="2" t="str">
        <f>"Q"&amp;ROUNDUP(MONTH(Sheet1[[#This Row],[policy_start_date]])/3,0)</f>
        <v>Q1</v>
      </c>
      <c r="Q2768" s="2">
        <f ca="1">DATEDIF(Sheet1[[#This Row],[policy_start_date]],TODAY(),"D")</f>
        <v>1618</v>
      </c>
      <c r="R2768" s="2">
        <f>YEAR(Sheet1[[#This Row],[policy_end_date]])</f>
        <v>2022</v>
      </c>
      <c r="S2768" s="2" t="str">
        <f>TEXT(Sheet1[[#This Row],[policy_end_date]],"mmm")</f>
        <v>May</v>
      </c>
      <c r="T2768" s="2" t="str">
        <f>IF(Sheet1[[#This Row],[status]]="Active","Active","Inactive")</f>
        <v>Active</v>
      </c>
      <c r="U2768" s="6">
        <f>Sheet1[[#This Row],[coverage_amount]]/Sheet1[[#This Row],[annual_premium]]</f>
        <v>193.28716200117543</v>
      </c>
    </row>
    <row r="2769" spans="1:21" x14ac:dyDescent="0.3">
      <c r="A2769" s="2" t="s">
        <v>4712</v>
      </c>
      <c r="B2769" s="2" t="s">
        <v>4228</v>
      </c>
      <c r="C2769" s="2" t="s">
        <v>16</v>
      </c>
      <c r="D2769" s="51">
        <v>918687.03</v>
      </c>
      <c r="E2769" s="51">
        <v>22324.09</v>
      </c>
      <c r="F2769" s="1">
        <v>44955</v>
      </c>
      <c r="G2769" s="1">
        <v>45055</v>
      </c>
      <c r="H2769" s="2" t="s">
        <v>1043</v>
      </c>
      <c r="I2769" s="2" t="s">
        <v>18</v>
      </c>
      <c r="J2769">
        <f>Sheet1[[#This Row],[policy_end_date]]-Sheet1[[#This Row],[policy_start_date]]</f>
        <v>100</v>
      </c>
      <c r="K2769" s="5">
        <f>(Sheet1[[#This Row],[policy_end_date]]-Sheet1[[#This Row],[policy_start_date]])/365</f>
        <v>0.27397260273972601</v>
      </c>
      <c r="L2769" s="2" t="str">
        <f>IF(Sheet1[[#This Row],[coverage_amount]]&lt;300000,"Low",IF(Sheet1[[#This Row],[coverage_amount]]&lt;700000,"Medium","High"))</f>
        <v>High</v>
      </c>
      <c r="M2769" s="2" t="str">
        <f>IF(Sheet1[[#This Row],[annual_premium]]&lt;15000,"Low",IF(Sheet1[[#This Row],[annual_premium]]&lt;35000,"Medium","High"))</f>
        <v>Medium</v>
      </c>
      <c r="N2769" s="2">
        <f>YEAR(Sheet1[[#This Row],[policy_start_date]])</f>
        <v>2023</v>
      </c>
      <c r="O2769" s="2" t="str">
        <f>TEXT(Sheet1[[#This Row],[policy_start_date]],"mmm")</f>
        <v>Jan</v>
      </c>
      <c r="P2769" s="2" t="str">
        <f>"Q"&amp;ROUNDUP(MONTH(Sheet1[[#This Row],[policy_start_date]])/3,0)</f>
        <v>Q1</v>
      </c>
      <c r="Q2769" s="2">
        <f ca="1">DATEDIF(Sheet1[[#This Row],[policy_start_date]],TODAY(),"D")</f>
        <v>1277</v>
      </c>
      <c r="R2769" s="2">
        <f>YEAR(Sheet1[[#This Row],[policy_end_date]])</f>
        <v>2023</v>
      </c>
      <c r="S2769" s="2" t="str">
        <f>TEXT(Sheet1[[#This Row],[policy_end_date]],"mmm")</f>
        <v>May</v>
      </c>
      <c r="T2769" s="2" t="str">
        <f>IF(Sheet1[[#This Row],[status]]="Active","Active","Inactive")</f>
        <v>Inactive</v>
      </c>
      <c r="U2769" s="6">
        <f>Sheet1[[#This Row],[coverage_amount]]/Sheet1[[#This Row],[annual_premium]]</f>
        <v>41.152272276271958</v>
      </c>
    </row>
    <row r="2770" spans="1:21" x14ac:dyDescent="0.3">
      <c r="A2770" s="2" t="s">
        <v>4713</v>
      </c>
      <c r="B2770" s="2" t="s">
        <v>4714</v>
      </c>
      <c r="C2770" s="2" t="s">
        <v>27</v>
      </c>
      <c r="D2770" s="51">
        <v>497760.74</v>
      </c>
      <c r="E2770" s="51">
        <v>15397.45</v>
      </c>
      <c r="F2770" s="1">
        <v>44524</v>
      </c>
      <c r="G2770" s="1">
        <v>45522</v>
      </c>
      <c r="H2770" s="2" t="s">
        <v>1890</v>
      </c>
      <c r="I2770" s="2" t="s">
        <v>18</v>
      </c>
      <c r="J2770">
        <f>Sheet1[[#This Row],[policy_end_date]]-Sheet1[[#This Row],[policy_start_date]]</f>
        <v>998</v>
      </c>
      <c r="K2770" s="5">
        <f>(Sheet1[[#This Row],[policy_end_date]]-Sheet1[[#This Row],[policy_start_date]])/365</f>
        <v>2.7342465753424658</v>
      </c>
      <c r="L2770" s="2" t="str">
        <f>IF(Sheet1[[#This Row],[coverage_amount]]&lt;300000,"Low",IF(Sheet1[[#This Row],[coverage_amount]]&lt;700000,"Medium","High"))</f>
        <v>Medium</v>
      </c>
      <c r="M2770" s="2" t="str">
        <f>IF(Sheet1[[#This Row],[annual_premium]]&lt;15000,"Low",IF(Sheet1[[#This Row],[annual_premium]]&lt;35000,"Medium","High"))</f>
        <v>Medium</v>
      </c>
      <c r="N2770" s="2">
        <f>YEAR(Sheet1[[#This Row],[policy_start_date]])</f>
        <v>2021</v>
      </c>
      <c r="O2770" s="2" t="str">
        <f>TEXT(Sheet1[[#This Row],[policy_start_date]],"mmm")</f>
        <v>Nov</v>
      </c>
      <c r="P2770" s="2" t="str">
        <f>"Q"&amp;ROUNDUP(MONTH(Sheet1[[#This Row],[policy_start_date]])/3,0)</f>
        <v>Q4</v>
      </c>
      <c r="Q2770" s="2">
        <f ca="1">DATEDIF(Sheet1[[#This Row],[policy_start_date]],TODAY(),"D")</f>
        <v>1708</v>
      </c>
      <c r="R2770" s="2">
        <f>YEAR(Sheet1[[#This Row],[policy_end_date]])</f>
        <v>2024</v>
      </c>
      <c r="S2770" s="2" t="str">
        <f>TEXT(Sheet1[[#This Row],[policy_end_date]],"mmm")</f>
        <v>Aug</v>
      </c>
      <c r="T2770" s="2" t="str">
        <f>IF(Sheet1[[#This Row],[status]]="Active","Active","Inactive")</f>
        <v>Inactive</v>
      </c>
      <c r="U2770" s="6">
        <f>Sheet1[[#This Row],[coverage_amount]]/Sheet1[[#This Row],[annual_premium]]</f>
        <v>32.327478900727066</v>
      </c>
    </row>
    <row r="2771" spans="1:21" x14ac:dyDescent="0.3">
      <c r="A2771" s="2" t="s">
        <v>4715</v>
      </c>
      <c r="B2771" s="2" t="s">
        <v>458</v>
      </c>
      <c r="C2771" s="2" t="s">
        <v>39</v>
      </c>
      <c r="D2771" s="51">
        <v>169044.06</v>
      </c>
      <c r="E2771" s="51">
        <v>32206.17</v>
      </c>
      <c r="F2771" s="1">
        <v>45090</v>
      </c>
      <c r="G2771" s="1">
        <v>45678</v>
      </c>
      <c r="H2771" s="2" t="s">
        <v>28</v>
      </c>
      <c r="I2771" s="2" t="s">
        <v>13</v>
      </c>
      <c r="J2771">
        <f>Sheet1[[#This Row],[policy_end_date]]-Sheet1[[#This Row],[policy_start_date]]</f>
        <v>588</v>
      </c>
      <c r="K2771" s="5">
        <f>(Sheet1[[#This Row],[policy_end_date]]-Sheet1[[#This Row],[policy_start_date]])/365</f>
        <v>1.6109589041095891</v>
      </c>
      <c r="L2771" s="2" t="str">
        <f>IF(Sheet1[[#This Row],[coverage_amount]]&lt;300000,"Low",IF(Sheet1[[#This Row],[coverage_amount]]&lt;700000,"Medium","High"))</f>
        <v>Low</v>
      </c>
      <c r="M2771" s="2" t="str">
        <f>IF(Sheet1[[#This Row],[annual_premium]]&lt;15000,"Low",IF(Sheet1[[#This Row],[annual_premium]]&lt;35000,"Medium","High"))</f>
        <v>Medium</v>
      </c>
      <c r="N2771" s="2">
        <f>YEAR(Sheet1[[#This Row],[policy_start_date]])</f>
        <v>2023</v>
      </c>
      <c r="O2771" s="2" t="str">
        <f>TEXT(Sheet1[[#This Row],[policy_start_date]],"mmm")</f>
        <v>Jun</v>
      </c>
      <c r="P2771" s="2" t="str">
        <f>"Q"&amp;ROUNDUP(MONTH(Sheet1[[#This Row],[policy_start_date]])/3,0)</f>
        <v>Q2</v>
      </c>
      <c r="Q2771" s="2">
        <f ca="1">DATEDIF(Sheet1[[#This Row],[policy_start_date]],TODAY(),"D")</f>
        <v>1142</v>
      </c>
      <c r="R2771" s="2">
        <f>YEAR(Sheet1[[#This Row],[policy_end_date]])</f>
        <v>2025</v>
      </c>
      <c r="S2771" s="2" t="str">
        <f>TEXT(Sheet1[[#This Row],[policy_end_date]],"mmm")</f>
        <v>Jan</v>
      </c>
      <c r="T2771" s="2" t="str">
        <f>IF(Sheet1[[#This Row],[status]]="Active","Active","Inactive")</f>
        <v>Active</v>
      </c>
      <c r="U2771" s="6">
        <f>Sheet1[[#This Row],[coverage_amount]]/Sheet1[[#This Row],[annual_premium]]</f>
        <v>5.2488097777537659</v>
      </c>
    </row>
    <row r="2772" spans="1:21" x14ac:dyDescent="0.3">
      <c r="A2772" s="2" t="s">
        <v>4716</v>
      </c>
      <c r="B2772" s="2" t="s">
        <v>710</v>
      </c>
      <c r="C2772" s="2" t="s">
        <v>16</v>
      </c>
      <c r="D2772" s="51">
        <v>608998.85</v>
      </c>
      <c r="E2772" s="51">
        <v>12077.95</v>
      </c>
      <c r="F2772" s="1">
        <v>45495</v>
      </c>
      <c r="G2772" s="1">
        <v>45747</v>
      </c>
      <c r="H2772" s="2" t="s">
        <v>980</v>
      </c>
      <c r="I2772" s="2" t="s">
        <v>29</v>
      </c>
      <c r="J2772">
        <f>Sheet1[[#This Row],[policy_end_date]]-Sheet1[[#This Row],[policy_start_date]]</f>
        <v>252</v>
      </c>
      <c r="K2772" s="5">
        <f>(Sheet1[[#This Row],[policy_end_date]]-Sheet1[[#This Row],[policy_start_date]])/365</f>
        <v>0.69041095890410964</v>
      </c>
      <c r="L2772" s="2" t="str">
        <f>IF(Sheet1[[#This Row],[coverage_amount]]&lt;300000,"Low",IF(Sheet1[[#This Row],[coverage_amount]]&lt;700000,"Medium","High"))</f>
        <v>Medium</v>
      </c>
      <c r="M2772" s="2" t="str">
        <f>IF(Sheet1[[#This Row],[annual_premium]]&lt;15000,"Low",IF(Sheet1[[#This Row],[annual_premium]]&lt;35000,"Medium","High"))</f>
        <v>Low</v>
      </c>
      <c r="N2772" s="2">
        <f>YEAR(Sheet1[[#This Row],[policy_start_date]])</f>
        <v>2024</v>
      </c>
      <c r="O2772" s="2" t="str">
        <f>TEXT(Sheet1[[#This Row],[policy_start_date]],"mmm")</f>
        <v>Jul</v>
      </c>
      <c r="P2772" s="2" t="str">
        <f>"Q"&amp;ROUNDUP(MONTH(Sheet1[[#This Row],[policy_start_date]])/3,0)</f>
        <v>Q3</v>
      </c>
      <c r="Q2772" s="2">
        <f ca="1">DATEDIF(Sheet1[[#This Row],[policy_start_date]],TODAY(),"D")</f>
        <v>737</v>
      </c>
      <c r="R2772" s="2">
        <f>YEAR(Sheet1[[#This Row],[policy_end_date]])</f>
        <v>2025</v>
      </c>
      <c r="S2772" s="2" t="str">
        <f>TEXT(Sheet1[[#This Row],[policy_end_date]],"mmm")</f>
        <v>Mar</v>
      </c>
      <c r="T2772" s="2" t="str">
        <f>IF(Sheet1[[#This Row],[status]]="Active","Active","Inactive")</f>
        <v>Inactive</v>
      </c>
      <c r="U2772" s="6">
        <f>Sheet1[[#This Row],[coverage_amount]]/Sheet1[[#This Row],[annual_premium]]</f>
        <v>50.422368862265529</v>
      </c>
    </row>
    <row r="2773" spans="1:21" x14ac:dyDescent="0.3">
      <c r="A2773" s="2" t="s">
        <v>4717</v>
      </c>
      <c r="B2773" s="2" t="s">
        <v>423</v>
      </c>
      <c r="C2773" s="2" t="s">
        <v>16</v>
      </c>
      <c r="D2773" s="51">
        <v>830331.91</v>
      </c>
      <c r="E2773" s="51">
        <v>19953.169999999998</v>
      </c>
      <c r="F2773" s="1">
        <v>44223</v>
      </c>
      <c r="G2773" s="1">
        <v>44603</v>
      </c>
      <c r="H2773" s="2" t="s">
        <v>713</v>
      </c>
      <c r="I2773" s="2" t="s">
        <v>18</v>
      </c>
      <c r="J2773">
        <f>Sheet1[[#This Row],[policy_end_date]]-Sheet1[[#This Row],[policy_start_date]]</f>
        <v>380</v>
      </c>
      <c r="K2773" s="5">
        <f>(Sheet1[[#This Row],[policy_end_date]]-Sheet1[[#This Row],[policy_start_date]])/365</f>
        <v>1.0410958904109588</v>
      </c>
      <c r="L2773" s="2" t="str">
        <f>IF(Sheet1[[#This Row],[coverage_amount]]&lt;300000,"Low",IF(Sheet1[[#This Row],[coverage_amount]]&lt;700000,"Medium","High"))</f>
        <v>High</v>
      </c>
      <c r="M2773" s="2" t="str">
        <f>IF(Sheet1[[#This Row],[annual_premium]]&lt;15000,"Low",IF(Sheet1[[#This Row],[annual_premium]]&lt;35000,"Medium","High"))</f>
        <v>Medium</v>
      </c>
      <c r="N2773" s="2">
        <f>YEAR(Sheet1[[#This Row],[policy_start_date]])</f>
        <v>2021</v>
      </c>
      <c r="O2773" s="2" t="str">
        <f>TEXT(Sheet1[[#This Row],[policy_start_date]],"mmm")</f>
        <v>Jan</v>
      </c>
      <c r="P2773" s="2" t="str">
        <f>"Q"&amp;ROUNDUP(MONTH(Sheet1[[#This Row],[policy_start_date]])/3,0)</f>
        <v>Q1</v>
      </c>
      <c r="Q2773" s="2">
        <f ca="1">DATEDIF(Sheet1[[#This Row],[policy_start_date]],TODAY(),"D")</f>
        <v>2009</v>
      </c>
      <c r="R2773" s="2">
        <f>YEAR(Sheet1[[#This Row],[policy_end_date]])</f>
        <v>2022</v>
      </c>
      <c r="S2773" s="2" t="str">
        <f>TEXT(Sheet1[[#This Row],[policy_end_date]],"mmm")</f>
        <v>Feb</v>
      </c>
      <c r="T2773" s="2" t="str">
        <f>IF(Sheet1[[#This Row],[status]]="Active","Active","Inactive")</f>
        <v>Inactive</v>
      </c>
      <c r="U2773" s="6">
        <f>Sheet1[[#This Row],[coverage_amount]]/Sheet1[[#This Row],[annual_premium]]</f>
        <v>41.614034762396159</v>
      </c>
    </row>
    <row r="2774" spans="1:21" x14ac:dyDescent="0.3">
      <c r="A2774" s="2" t="s">
        <v>4718</v>
      </c>
      <c r="B2774" s="2" t="s">
        <v>1155</v>
      </c>
      <c r="C2774" s="2" t="s">
        <v>11</v>
      </c>
      <c r="D2774" s="51">
        <v>420556.63</v>
      </c>
      <c r="E2774" s="51">
        <v>23148.86</v>
      </c>
      <c r="F2774" s="1">
        <v>45439</v>
      </c>
      <c r="G2774" s="1">
        <v>45618</v>
      </c>
      <c r="H2774" s="2" t="s">
        <v>202</v>
      </c>
      <c r="I2774" s="2" t="s">
        <v>29</v>
      </c>
      <c r="J2774">
        <f>Sheet1[[#This Row],[policy_end_date]]-Sheet1[[#This Row],[policy_start_date]]</f>
        <v>179</v>
      </c>
      <c r="K2774" s="5">
        <f>(Sheet1[[#This Row],[policy_end_date]]-Sheet1[[#This Row],[policy_start_date]])/365</f>
        <v>0.49041095890410957</v>
      </c>
      <c r="L2774" s="2" t="str">
        <f>IF(Sheet1[[#This Row],[coverage_amount]]&lt;300000,"Low",IF(Sheet1[[#This Row],[coverage_amount]]&lt;700000,"Medium","High"))</f>
        <v>Medium</v>
      </c>
      <c r="M2774" s="2" t="str">
        <f>IF(Sheet1[[#This Row],[annual_premium]]&lt;15000,"Low",IF(Sheet1[[#This Row],[annual_premium]]&lt;35000,"Medium","High"))</f>
        <v>Medium</v>
      </c>
      <c r="N2774" s="2">
        <f>YEAR(Sheet1[[#This Row],[policy_start_date]])</f>
        <v>2024</v>
      </c>
      <c r="O2774" s="2" t="str">
        <f>TEXT(Sheet1[[#This Row],[policy_start_date]],"mmm")</f>
        <v>May</v>
      </c>
      <c r="P2774" s="2" t="str">
        <f>"Q"&amp;ROUNDUP(MONTH(Sheet1[[#This Row],[policy_start_date]])/3,0)</f>
        <v>Q2</v>
      </c>
      <c r="Q2774" s="2">
        <f ca="1">DATEDIF(Sheet1[[#This Row],[policy_start_date]],TODAY(),"D")</f>
        <v>793</v>
      </c>
      <c r="R2774" s="2">
        <f>YEAR(Sheet1[[#This Row],[policy_end_date]])</f>
        <v>2024</v>
      </c>
      <c r="S2774" s="2" t="str">
        <f>TEXT(Sheet1[[#This Row],[policy_end_date]],"mmm")</f>
        <v>Nov</v>
      </c>
      <c r="T2774" s="2" t="str">
        <f>IF(Sheet1[[#This Row],[status]]="Active","Active","Inactive")</f>
        <v>Inactive</v>
      </c>
      <c r="U2774" s="6">
        <f>Sheet1[[#This Row],[coverage_amount]]/Sheet1[[#This Row],[annual_premium]]</f>
        <v>18.167487729417346</v>
      </c>
    </row>
    <row r="2775" spans="1:21" x14ac:dyDescent="0.3">
      <c r="A2775" s="2" t="s">
        <v>4719</v>
      </c>
      <c r="B2775" s="2" t="s">
        <v>4720</v>
      </c>
      <c r="C2775" s="2" t="s">
        <v>16</v>
      </c>
      <c r="D2775" s="51">
        <v>400266.65</v>
      </c>
      <c r="E2775" s="51">
        <v>37311.620000000003</v>
      </c>
      <c r="F2775" s="1">
        <v>45294</v>
      </c>
      <c r="G2775" s="1">
        <v>45688</v>
      </c>
      <c r="H2775" s="2" t="s">
        <v>1714</v>
      </c>
      <c r="I2775" s="2" t="s">
        <v>18</v>
      </c>
      <c r="J2775">
        <f>Sheet1[[#This Row],[policy_end_date]]-Sheet1[[#This Row],[policy_start_date]]</f>
        <v>394</v>
      </c>
      <c r="K2775" s="5">
        <f>(Sheet1[[#This Row],[policy_end_date]]-Sheet1[[#This Row],[policy_start_date]])/365</f>
        <v>1.0794520547945206</v>
      </c>
      <c r="L2775" s="2" t="str">
        <f>IF(Sheet1[[#This Row],[coverage_amount]]&lt;300000,"Low",IF(Sheet1[[#This Row],[coverage_amount]]&lt;700000,"Medium","High"))</f>
        <v>Medium</v>
      </c>
      <c r="M2775" s="2" t="str">
        <f>IF(Sheet1[[#This Row],[annual_premium]]&lt;15000,"Low",IF(Sheet1[[#This Row],[annual_premium]]&lt;35000,"Medium","High"))</f>
        <v>High</v>
      </c>
      <c r="N2775" s="2">
        <f>YEAR(Sheet1[[#This Row],[policy_start_date]])</f>
        <v>2024</v>
      </c>
      <c r="O2775" s="2" t="str">
        <f>TEXT(Sheet1[[#This Row],[policy_start_date]],"mmm")</f>
        <v>Jan</v>
      </c>
      <c r="P2775" s="2" t="str">
        <f>"Q"&amp;ROUNDUP(MONTH(Sheet1[[#This Row],[policy_start_date]])/3,0)</f>
        <v>Q1</v>
      </c>
      <c r="Q2775" s="2">
        <f ca="1">DATEDIF(Sheet1[[#This Row],[policy_start_date]],TODAY(),"D")</f>
        <v>938</v>
      </c>
      <c r="R2775" s="2">
        <f>YEAR(Sheet1[[#This Row],[policy_end_date]])</f>
        <v>2025</v>
      </c>
      <c r="S2775" s="2" t="str">
        <f>TEXT(Sheet1[[#This Row],[policy_end_date]],"mmm")</f>
        <v>Jan</v>
      </c>
      <c r="T2775" s="2" t="str">
        <f>IF(Sheet1[[#This Row],[status]]="Active","Active","Inactive")</f>
        <v>Inactive</v>
      </c>
      <c r="U2775" s="6">
        <f>Sheet1[[#This Row],[coverage_amount]]/Sheet1[[#This Row],[annual_premium]]</f>
        <v>10.727667412993593</v>
      </c>
    </row>
    <row r="2776" spans="1:21" x14ac:dyDescent="0.3">
      <c r="A2776" s="2" t="s">
        <v>4721</v>
      </c>
      <c r="B2776" s="2" t="s">
        <v>2082</v>
      </c>
      <c r="C2776" s="2" t="s">
        <v>27</v>
      </c>
      <c r="D2776" s="51">
        <v>666777.05000000005</v>
      </c>
      <c r="E2776" s="51">
        <v>14633.44</v>
      </c>
      <c r="F2776" s="1">
        <v>44588</v>
      </c>
      <c r="G2776" s="1">
        <v>45584</v>
      </c>
      <c r="H2776" s="2" t="s">
        <v>1192</v>
      </c>
      <c r="I2776" s="2" t="s">
        <v>29</v>
      </c>
      <c r="J2776">
        <f>Sheet1[[#This Row],[policy_end_date]]-Sheet1[[#This Row],[policy_start_date]]</f>
        <v>996</v>
      </c>
      <c r="K2776" s="5">
        <f>(Sheet1[[#This Row],[policy_end_date]]-Sheet1[[#This Row],[policy_start_date]])/365</f>
        <v>2.7287671232876711</v>
      </c>
      <c r="L2776" s="2" t="str">
        <f>IF(Sheet1[[#This Row],[coverage_amount]]&lt;300000,"Low",IF(Sheet1[[#This Row],[coverage_amount]]&lt;700000,"Medium","High"))</f>
        <v>Medium</v>
      </c>
      <c r="M2776" s="2" t="str">
        <f>IF(Sheet1[[#This Row],[annual_premium]]&lt;15000,"Low",IF(Sheet1[[#This Row],[annual_premium]]&lt;35000,"Medium","High"))</f>
        <v>Low</v>
      </c>
      <c r="N2776" s="2">
        <f>YEAR(Sheet1[[#This Row],[policy_start_date]])</f>
        <v>2022</v>
      </c>
      <c r="O2776" s="2" t="str">
        <f>TEXT(Sheet1[[#This Row],[policy_start_date]],"mmm")</f>
        <v>Jan</v>
      </c>
      <c r="P2776" s="2" t="str">
        <f>"Q"&amp;ROUNDUP(MONTH(Sheet1[[#This Row],[policy_start_date]])/3,0)</f>
        <v>Q1</v>
      </c>
      <c r="Q2776" s="2">
        <f ca="1">DATEDIF(Sheet1[[#This Row],[policy_start_date]],TODAY(),"D")</f>
        <v>1644</v>
      </c>
      <c r="R2776" s="2">
        <f>YEAR(Sheet1[[#This Row],[policy_end_date]])</f>
        <v>2024</v>
      </c>
      <c r="S2776" s="2" t="str">
        <f>TEXT(Sheet1[[#This Row],[policy_end_date]],"mmm")</f>
        <v>Oct</v>
      </c>
      <c r="T2776" s="2" t="str">
        <f>IF(Sheet1[[#This Row],[status]]="Active","Active","Inactive")</f>
        <v>Inactive</v>
      </c>
      <c r="U2776" s="6">
        <f>Sheet1[[#This Row],[coverage_amount]]/Sheet1[[#This Row],[annual_premium]]</f>
        <v>45.565297701702406</v>
      </c>
    </row>
    <row r="2777" spans="1:21" x14ac:dyDescent="0.3">
      <c r="A2777" s="2" t="s">
        <v>4722</v>
      </c>
      <c r="B2777" s="2" t="s">
        <v>3868</v>
      </c>
      <c r="C2777" s="2" t="s">
        <v>11</v>
      </c>
      <c r="D2777" s="51">
        <v>731801.18</v>
      </c>
      <c r="E2777" s="51">
        <v>24800.080000000002</v>
      </c>
      <c r="F2777" s="1">
        <v>45075</v>
      </c>
      <c r="G2777" s="1">
        <v>45706</v>
      </c>
      <c r="H2777" s="2" t="s">
        <v>1314</v>
      </c>
      <c r="I2777" s="2" t="s">
        <v>29</v>
      </c>
      <c r="J2777">
        <f>Sheet1[[#This Row],[policy_end_date]]-Sheet1[[#This Row],[policy_start_date]]</f>
        <v>631</v>
      </c>
      <c r="K2777" s="5">
        <f>(Sheet1[[#This Row],[policy_end_date]]-Sheet1[[#This Row],[policy_start_date]])/365</f>
        <v>1.7287671232876711</v>
      </c>
      <c r="L2777" s="2" t="str">
        <f>IF(Sheet1[[#This Row],[coverage_amount]]&lt;300000,"Low",IF(Sheet1[[#This Row],[coverage_amount]]&lt;700000,"Medium","High"))</f>
        <v>High</v>
      </c>
      <c r="M2777" s="2" t="str">
        <f>IF(Sheet1[[#This Row],[annual_premium]]&lt;15000,"Low",IF(Sheet1[[#This Row],[annual_premium]]&lt;35000,"Medium","High"))</f>
        <v>Medium</v>
      </c>
      <c r="N2777" s="2">
        <f>YEAR(Sheet1[[#This Row],[policy_start_date]])</f>
        <v>2023</v>
      </c>
      <c r="O2777" s="2" t="str">
        <f>TEXT(Sheet1[[#This Row],[policy_start_date]],"mmm")</f>
        <v>May</v>
      </c>
      <c r="P2777" s="2" t="str">
        <f>"Q"&amp;ROUNDUP(MONTH(Sheet1[[#This Row],[policy_start_date]])/3,0)</f>
        <v>Q2</v>
      </c>
      <c r="Q2777" s="2">
        <f ca="1">DATEDIF(Sheet1[[#This Row],[policy_start_date]],TODAY(),"D")</f>
        <v>1157</v>
      </c>
      <c r="R2777" s="2">
        <f>YEAR(Sheet1[[#This Row],[policy_end_date]])</f>
        <v>2025</v>
      </c>
      <c r="S2777" s="2" t="str">
        <f>TEXT(Sheet1[[#This Row],[policy_end_date]],"mmm")</f>
        <v>Feb</v>
      </c>
      <c r="T2777" s="2" t="str">
        <f>IF(Sheet1[[#This Row],[status]]="Active","Active","Inactive")</f>
        <v>Inactive</v>
      </c>
      <c r="U2777" s="6">
        <f>Sheet1[[#This Row],[coverage_amount]]/Sheet1[[#This Row],[annual_premium]]</f>
        <v>29.508016909622871</v>
      </c>
    </row>
    <row r="2778" spans="1:21" x14ac:dyDescent="0.3">
      <c r="A2778" s="2" t="s">
        <v>4723</v>
      </c>
      <c r="B2778" s="2" t="s">
        <v>4724</v>
      </c>
      <c r="C2778" s="2" t="s">
        <v>11</v>
      </c>
      <c r="D2778" s="51">
        <v>112062.79</v>
      </c>
      <c r="E2778" s="51">
        <v>34408.800000000003</v>
      </c>
      <c r="F2778" s="1">
        <v>44913</v>
      </c>
      <c r="G2778" s="1">
        <v>45634</v>
      </c>
      <c r="H2778" s="2" t="s">
        <v>1526</v>
      </c>
      <c r="I2778" s="2" t="s">
        <v>13</v>
      </c>
      <c r="J2778">
        <f>Sheet1[[#This Row],[policy_end_date]]-Sheet1[[#This Row],[policy_start_date]]</f>
        <v>721</v>
      </c>
      <c r="K2778" s="5">
        <f>(Sheet1[[#This Row],[policy_end_date]]-Sheet1[[#This Row],[policy_start_date]])/365</f>
        <v>1.9753424657534246</v>
      </c>
      <c r="L2778" s="2" t="str">
        <f>IF(Sheet1[[#This Row],[coverage_amount]]&lt;300000,"Low",IF(Sheet1[[#This Row],[coverage_amount]]&lt;700000,"Medium","High"))</f>
        <v>Low</v>
      </c>
      <c r="M2778" s="2" t="str">
        <f>IF(Sheet1[[#This Row],[annual_premium]]&lt;15000,"Low",IF(Sheet1[[#This Row],[annual_premium]]&lt;35000,"Medium","High"))</f>
        <v>Medium</v>
      </c>
      <c r="N2778" s="2">
        <f>YEAR(Sheet1[[#This Row],[policy_start_date]])</f>
        <v>2022</v>
      </c>
      <c r="O2778" s="2" t="str">
        <f>TEXT(Sheet1[[#This Row],[policy_start_date]],"mmm")</f>
        <v>Dec</v>
      </c>
      <c r="P2778" s="2" t="str">
        <f>"Q"&amp;ROUNDUP(MONTH(Sheet1[[#This Row],[policy_start_date]])/3,0)</f>
        <v>Q4</v>
      </c>
      <c r="Q2778" s="2">
        <f ca="1">DATEDIF(Sheet1[[#This Row],[policy_start_date]],TODAY(),"D")</f>
        <v>1319</v>
      </c>
      <c r="R2778" s="2">
        <f>YEAR(Sheet1[[#This Row],[policy_end_date]])</f>
        <v>2024</v>
      </c>
      <c r="S2778" s="2" t="str">
        <f>TEXT(Sheet1[[#This Row],[policy_end_date]],"mmm")</f>
        <v>Dec</v>
      </c>
      <c r="T2778" s="2" t="str">
        <f>IF(Sheet1[[#This Row],[status]]="Active","Active","Inactive")</f>
        <v>Active</v>
      </c>
      <c r="U2778" s="6">
        <f>Sheet1[[#This Row],[coverage_amount]]/Sheet1[[#This Row],[annual_premium]]</f>
        <v>3.2568061077398802</v>
      </c>
    </row>
    <row r="2779" spans="1:21" x14ac:dyDescent="0.3">
      <c r="A2779" s="2" t="s">
        <v>4725</v>
      </c>
      <c r="B2779" s="2" t="s">
        <v>2266</v>
      </c>
      <c r="C2779" s="2" t="s">
        <v>16</v>
      </c>
      <c r="D2779" s="51">
        <v>657574.27</v>
      </c>
      <c r="E2779" s="51">
        <v>22368.49</v>
      </c>
      <c r="F2779" s="1">
        <v>45411</v>
      </c>
      <c r="G2779" s="1">
        <v>45662</v>
      </c>
      <c r="H2779" s="2" t="s">
        <v>551</v>
      </c>
      <c r="I2779" s="2" t="s">
        <v>29</v>
      </c>
      <c r="J2779">
        <f>Sheet1[[#This Row],[policy_end_date]]-Sheet1[[#This Row],[policy_start_date]]</f>
        <v>251</v>
      </c>
      <c r="K2779" s="5">
        <f>(Sheet1[[#This Row],[policy_end_date]]-Sheet1[[#This Row],[policy_start_date]])/365</f>
        <v>0.68767123287671228</v>
      </c>
      <c r="L2779" s="2" t="str">
        <f>IF(Sheet1[[#This Row],[coverage_amount]]&lt;300000,"Low",IF(Sheet1[[#This Row],[coverage_amount]]&lt;700000,"Medium","High"))</f>
        <v>Medium</v>
      </c>
      <c r="M2779" s="2" t="str">
        <f>IF(Sheet1[[#This Row],[annual_premium]]&lt;15000,"Low",IF(Sheet1[[#This Row],[annual_premium]]&lt;35000,"Medium","High"))</f>
        <v>Medium</v>
      </c>
      <c r="N2779" s="2">
        <f>YEAR(Sheet1[[#This Row],[policy_start_date]])</f>
        <v>2024</v>
      </c>
      <c r="O2779" s="2" t="str">
        <f>TEXT(Sheet1[[#This Row],[policy_start_date]],"mmm")</f>
        <v>Apr</v>
      </c>
      <c r="P2779" s="2" t="str">
        <f>"Q"&amp;ROUNDUP(MONTH(Sheet1[[#This Row],[policy_start_date]])/3,0)</f>
        <v>Q2</v>
      </c>
      <c r="Q2779" s="2">
        <f ca="1">DATEDIF(Sheet1[[#This Row],[policy_start_date]],TODAY(),"D")</f>
        <v>821</v>
      </c>
      <c r="R2779" s="2">
        <f>YEAR(Sheet1[[#This Row],[policy_end_date]])</f>
        <v>2025</v>
      </c>
      <c r="S2779" s="2" t="str">
        <f>TEXT(Sheet1[[#This Row],[policy_end_date]],"mmm")</f>
        <v>Jan</v>
      </c>
      <c r="T2779" s="2" t="str">
        <f>IF(Sheet1[[#This Row],[status]]="Active","Active","Inactive")</f>
        <v>Inactive</v>
      </c>
      <c r="U2779" s="6">
        <f>Sheet1[[#This Row],[coverage_amount]]/Sheet1[[#This Row],[annual_premium]]</f>
        <v>29.397347339941138</v>
      </c>
    </row>
    <row r="2780" spans="1:21" x14ac:dyDescent="0.3">
      <c r="A2780" s="2" t="s">
        <v>4726</v>
      </c>
      <c r="B2780" s="2" t="s">
        <v>3082</v>
      </c>
      <c r="C2780" s="2" t="s">
        <v>39</v>
      </c>
      <c r="D2780" s="51">
        <v>561154.23</v>
      </c>
      <c r="E2780" s="51">
        <v>6184.11</v>
      </c>
      <c r="F2780" s="1">
        <v>45082</v>
      </c>
      <c r="G2780" s="1">
        <v>45790</v>
      </c>
      <c r="H2780" s="2" t="s">
        <v>435</v>
      </c>
      <c r="I2780" s="2" t="s">
        <v>29</v>
      </c>
      <c r="J2780">
        <f>Sheet1[[#This Row],[policy_end_date]]-Sheet1[[#This Row],[policy_start_date]]</f>
        <v>708</v>
      </c>
      <c r="K2780" s="5">
        <f>(Sheet1[[#This Row],[policy_end_date]]-Sheet1[[#This Row],[policy_start_date]])/365</f>
        <v>1.9397260273972603</v>
      </c>
      <c r="L2780" s="2" t="str">
        <f>IF(Sheet1[[#This Row],[coverage_amount]]&lt;300000,"Low",IF(Sheet1[[#This Row],[coverage_amount]]&lt;700000,"Medium","High"))</f>
        <v>Medium</v>
      </c>
      <c r="M2780" s="2" t="str">
        <f>IF(Sheet1[[#This Row],[annual_premium]]&lt;15000,"Low",IF(Sheet1[[#This Row],[annual_premium]]&lt;35000,"Medium","High"))</f>
        <v>Low</v>
      </c>
      <c r="N2780" s="2">
        <f>YEAR(Sheet1[[#This Row],[policy_start_date]])</f>
        <v>2023</v>
      </c>
      <c r="O2780" s="2" t="str">
        <f>TEXT(Sheet1[[#This Row],[policy_start_date]],"mmm")</f>
        <v>Jun</v>
      </c>
      <c r="P2780" s="2" t="str">
        <f>"Q"&amp;ROUNDUP(MONTH(Sheet1[[#This Row],[policy_start_date]])/3,0)</f>
        <v>Q2</v>
      </c>
      <c r="Q2780" s="2">
        <f ca="1">DATEDIF(Sheet1[[#This Row],[policy_start_date]],TODAY(),"D")</f>
        <v>1150</v>
      </c>
      <c r="R2780" s="2">
        <f>YEAR(Sheet1[[#This Row],[policy_end_date]])</f>
        <v>2025</v>
      </c>
      <c r="S2780" s="2" t="str">
        <f>TEXT(Sheet1[[#This Row],[policy_end_date]],"mmm")</f>
        <v>May</v>
      </c>
      <c r="T2780" s="2" t="str">
        <f>IF(Sheet1[[#This Row],[status]]="Active","Active","Inactive")</f>
        <v>Inactive</v>
      </c>
      <c r="U2780" s="6">
        <f>Sheet1[[#This Row],[coverage_amount]]/Sheet1[[#This Row],[annual_premium]]</f>
        <v>90.741307965091181</v>
      </c>
    </row>
    <row r="2781" spans="1:21" x14ac:dyDescent="0.3">
      <c r="A2781" s="2" t="s">
        <v>4727</v>
      </c>
      <c r="B2781" s="2" t="s">
        <v>1629</v>
      </c>
      <c r="C2781" s="2" t="s">
        <v>39</v>
      </c>
      <c r="D2781" s="51">
        <v>376587.38</v>
      </c>
      <c r="E2781" s="51">
        <v>5058.8900000000003</v>
      </c>
      <c r="F2781" s="1">
        <v>45239</v>
      </c>
      <c r="G2781" s="1">
        <v>45545</v>
      </c>
      <c r="H2781" s="2" t="s">
        <v>737</v>
      </c>
      <c r="I2781" s="2" t="s">
        <v>13</v>
      </c>
      <c r="J2781">
        <f>Sheet1[[#This Row],[policy_end_date]]-Sheet1[[#This Row],[policy_start_date]]</f>
        <v>306</v>
      </c>
      <c r="K2781" s="5">
        <f>(Sheet1[[#This Row],[policy_end_date]]-Sheet1[[#This Row],[policy_start_date]])/365</f>
        <v>0.83835616438356164</v>
      </c>
      <c r="L2781" s="2" t="str">
        <f>IF(Sheet1[[#This Row],[coverage_amount]]&lt;300000,"Low",IF(Sheet1[[#This Row],[coverage_amount]]&lt;700000,"Medium","High"))</f>
        <v>Medium</v>
      </c>
      <c r="M2781" s="2" t="str">
        <f>IF(Sheet1[[#This Row],[annual_premium]]&lt;15000,"Low",IF(Sheet1[[#This Row],[annual_premium]]&lt;35000,"Medium","High"))</f>
        <v>Low</v>
      </c>
      <c r="N2781" s="2">
        <f>YEAR(Sheet1[[#This Row],[policy_start_date]])</f>
        <v>2023</v>
      </c>
      <c r="O2781" s="2" t="str">
        <f>TEXT(Sheet1[[#This Row],[policy_start_date]],"mmm")</f>
        <v>Nov</v>
      </c>
      <c r="P2781" s="2" t="str">
        <f>"Q"&amp;ROUNDUP(MONTH(Sheet1[[#This Row],[policy_start_date]])/3,0)</f>
        <v>Q4</v>
      </c>
      <c r="Q2781" s="2">
        <f ca="1">DATEDIF(Sheet1[[#This Row],[policy_start_date]],TODAY(),"D")</f>
        <v>993</v>
      </c>
      <c r="R2781" s="2">
        <f>YEAR(Sheet1[[#This Row],[policy_end_date]])</f>
        <v>2024</v>
      </c>
      <c r="S2781" s="2" t="str">
        <f>TEXT(Sheet1[[#This Row],[policy_end_date]],"mmm")</f>
        <v>Sep</v>
      </c>
      <c r="T2781" s="2" t="str">
        <f>IF(Sheet1[[#This Row],[status]]="Active","Active","Inactive")</f>
        <v>Active</v>
      </c>
      <c r="U2781" s="6">
        <f>Sheet1[[#This Row],[coverage_amount]]/Sheet1[[#This Row],[annual_premium]]</f>
        <v>74.440713278999937</v>
      </c>
    </row>
    <row r="2782" spans="1:21" x14ac:dyDescent="0.3">
      <c r="A2782" s="2" t="s">
        <v>4728</v>
      </c>
      <c r="B2782" s="2" t="s">
        <v>2486</v>
      </c>
      <c r="C2782" s="2" t="s">
        <v>39</v>
      </c>
      <c r="D2782" s="51">
        <v>757847.85</v>
      </c>
      <c r="E2782" s="51">
        <v>34702.15</v>
      </c>
      <c r="F2782" s="1">
        <v>44579</v>
      </c>
      <c r="G2782" s="1">
        <v>44660</v>
      </c>
      <c r="H2782" s="2" t="s">
        <v>1447</v>
      </c>
      <c r="I2782" s="2" t="s">
        <v>29</v>
      </c>
      <c r="J2782">
        <f>Sheet1[[#This Row],[policy_end_date]]-Sheet1[[#This Row],[policy_start_date]]</f>
        <v>81</v>
      </c>
      <c r="K2782" s="5">
        <f>(Sheet1[[#This Row],[policy_end_date]]-Sheet1[[#This Row],[policy_start_date]])/365</f>
        <v>0.22191780821917809</v>
      </c>
      <c r="L2782" s="2" t="str">
        <f>IF(Sheet1[[#This Row],[coverage_amount]]&lt;300000,"Low",IF(Sheet1[[#This Row],[coverage_amount]]&lt;700000,"Medium","High"))</f>
        <v>High</v>
      </c>
      <c r="M2782" s="2" t="str">
        <f>IF(Sheet1[[#This Row],[annual_premium]]&lt;15000,"Low",IF(Sheet1[[#This Row],[annual_premium]]&lt;35000,"Medium","High"))</f>
        <v>Medium</v>
      </c>
      <c r="N2782" s="2">
        <f>YEAR(Sheet1[[#This Row],[policy_start_date]])</f>
        <v>2022</v>
      </c>
      <c r="O2782" s="2" t="str">
        <f>TEXT(Sheet1[[#This Row],[policy_start_date]],"mmm")</f>
        <v>Jan</v>
      </c>
      <c r="P2782" s="2" t="str">
        <f>"Q"&amp;ROUNDUP(MONTH(Sheet1[[#This Row],[policy_start_date]])/3,0)</f>
        <v>Q1</v>
      </c>
      <c r="Q2782" s="2">
        <f ca="1">DATEDIF(Sheet1[[#This Row],[policy_start_date]],TODAY(),"D")</f>
        <v>1653</v>
      </c>
      <c r="R2782" s="2">
        <f>YEAR(Sheet1[[#This Row],[policy_end_date]])</f>
        <v>2022</v>
      </c>
      <c r="S2782" s="2" t="str">
        <f>TEXT(Sheet1[[#This Row],[policy_end_date]],"mmm")</f>
        <v>Apr</v>
      </c>
      <c r="T2782" s="2" t="str">
        <f>IF(Sheet1[[#This Row],[status]]="Active","Active","Inactive")</f>
        <v>Inactive</v>
      </c>
      <c r="U2782" s="6">
        <f>Sheet1[[#This Row],[coverage_amount]]/Sheet1[[#This Row],[annual_premium]]</f>
        <v>21.838642562492524</v>
      </c>
    </row>
    <row r="2783" spans="1:21" x14ac:dyDescent="0.3">
      <c r="A2783" s="2" t="s">
        <v>4729</v>
      </c>
      <c r="B2783" s="2" t="s">
        <v>1581</v>
      </c>
      <c r="C2783" s="2" t="s">
        <v>39</v>
      </c>
      <c r="D2783" s="51">
        <v>756635.6</v>
      </c>
      <c r="E2783" s="51">
        <v>10434.09</v>
      </c>
      <c r="F2783" s="1">
        <v>44767</v>
      </c>
      <c r="G2783" s="1">
        <v>45276</v>
      </c>
      <c r="H2783" s="2" t="s">
        <v>4618</v>
      </c>
      <c r="I2783" s="2" t="s">
        <v>18</v>
      </c>
      <c r="J2783">
        <f>Sheet1[[#This Row],[policy_end_date]]-Sheet1[[#This Row],[policy_start_date]]</f>
        <v>509</v>
      </c>
      <c r="K2783" s="5">
        <f>(Sheet1[[#This Row],[policy_end_date]]-Sheet1[[#This Row],[policy_start_date]])/365</f>
        <v>1.3945205479452054</v>
      </c>
      <c r="L2783" s="2" t="str">
        <f>IF(Sheet1[[#This Row],[coverage_amount]]&lt;300000,"Low",IF(Sheet1[[#This Row],[coverage_amount]]&lt;700000,"Medium","High"))</f>
        <v>High</v>
      </c>
      <c r="M2783" s="2" t="str">
        <f>IF(Sheet1[[#This Row],[annual_premium]]&lt;15000,"Low",IF(Sheet1[[#This Row],[annual_premium]]&lt;35000,"Medium","High"))</f>
        <v>Low</v>
      </c>
      <c r="N2783" s="2">
        <f>YEAR(Sheet1[[#This Row],[policy_start_date]])</f>
        <v>2022</v>
      </c>
      <c r="O2783" s="2" t="str">
        <f>TEXT(Sheet1[[#This Row],[policy_start_date]],"mmm")</f>
        <v>Jul</v>
      </c>
      <c r="P2783" s="2" t="str">
        <f>"Q"&amp;ROUNDUP(MONTH(Sheet1[[#This Row],[policy_start_date]])/3,0)</f>
        <v>Q3</v>
      </c>
      <c r="Q2783" s="2">
        <f ca="1">DATEDIF(Sheet1[[#This Row],[policy_start_date]],TODAY(),"D")</f>
        <v>1465</v>
      </c>
      <c r="R2783" s="2">
        <f>YEAR(Sheet1[[#This Row],[policy_end_date]])</f>
        <v>2023</v>
      </c>
      <c r="S2783" s="2" t="str">
        <f>TEXT(Sheet1[[#This Row],[policy_end_date]],"mmm")</f>
        <v>Dec</v>
      </c>
      <c r="T2783" s="2" t="str">
        <f>IF(Sheet1[[#This Row],[status]]="Active","Active","Inactive")</f>
        <v>Inactive</v>
      </c>
      <c r="U2783" s="6">
        <f>Sheet1[[#This Row],[coverage_amount]]/Sheet1[[#This Row],[annual_premium]]</f>
        <v>72.515724897906765</v>
      </c>
    </row>
    <row r="2784" spans="1:21" x14ac:dyDescent="0.3">
      <c r="A2784" s="2" t="s">
        <v>4730</v>
      </c>
      <c r="B2784" s="2" t="s">
        <v>4731</v>
      </c>
      <c r="C2784" s="2" t="s">
        <v>27</v>
      </c>
      <c r="D2784" s="51">
        <v>426999.77</v>
      </c>
      <c r="E2784" s="51">
        <v>17254.03</v>
      </c>
      <c r="F2784" s="1">
        <v>44923</v>
      </c>
      <c r="G2784" s="1">
        <v>45002</v>
      </c>
      <c r="H2784" s="2" t="s">
        <v>534</v>
      </c>
      <c r="I2784" s="2" t="s">
        <v>29</v>
      </c>
      <c r="J2784">
        <f>Sheet1[[#This Row],[policy_end_date]]-Sheet1[[#This Row],[policy_start_date]]</f>
        <v>79</v>
      </c>
      <c r="K2784" s="5">
        <f>(Sheet1[[#This Row],[policy_end_date]]-Sheet1[[#This Row],[policy_start_date]])/365</f>
        <v>0.21643835616438356</v>
      </c>
      <c r="L2784" s="2" t="str">
        <f>IF(Sheet1[[#This Row],[coverage_amount]]&lt;300000,"Low",IF(Sheet1[[#This Row],[coverage_amount]]&lt;700000,"Medium","High"))</f>
        <v>Medium</v>
      </c>
      <c r="M2784" s="2" t="str">
        <f>IF(Sheet1[[#This Row],[annual_premium]]&lt;15000,"Low",IF(Sheet1[[#This Row],[annual_premium]]&lt;35000,"Medium","High"))</f>
        <v>Medium</v>
      </c>
      <c r="N2784" s="2">
        <f>YEAR(Sheet1[[#This Row],[policy_start_date]])</f>
        <v>2022</v>
      </c>
      <c r="O2784" s="2" t="str">
        <f>TEXT(Sheet1[[#This Row],[policy_start_date]],"mmm")</f>
        <v>Dec</v>
      </c>
      <c r="P2784" s="2" t="str">
        <f>"Q"&amp;ROUNDUP(MONTH(Sheet1[[#This Row],[policy_start_date]])/3,0)</f>
        <v>Q4</v>
      </c>
      <c r="Q2784" s="2">
        <f ca="1">DATEDIF(Sheet1[[#This Row],[policy_start_date]],TODAY(),"D")</f>
        <v>1309</v>
      </c>
      <c r="R2784" s="2">
        <f>YEAR(Sheet1[[#This Row],[policy_end_date]])</f>
        <v>2023</v>
      </c>
      <c r="S2784" s="2" t="str">
        <f>TEXT(Sheet1[[#This Row],[policy_end_date]],"mmm")</f>
        <v>Mar</v>
      </c>
      <c r="T2784" s="2" t="str">
        <f>IF(Sheet1[[#This Row],[status]]="Active","Active","Inactive")</f>
        <v>Inactive</v>
      </c>
      <c r="U2784" s="6">
        <f>Sheet1[[#This Row],[coverage_amount]]/Sheet1[[#This Row],[annual_premium]]</f>
        <v>24.74782818854494</v>
      </c>
    </row>
    <row r="2785" spans="1:21" x14ac:dyDescent="0.3">
      <c r="A2785" s="2" t="s">
        <v>4732</v>
      </c>
      <c r="B2785" s="2" t="s">
        <v>725</v>
      </c>
      <c r="C2785" s="2" t="s">
        <v>16</v>
      </c>
      <c r="D2785" s="51">
        <v>159374.63</v>
      </c>
      <c r="E2785" s="51">
        <v>20577.39</v>
      </c>
      <c r="F2785" s="1">
        <v>45455</v>
      </c>
      <c r="G2785" s="1">
        <v>45546</v>
      </c>
      <c r="H2785" s="2" t="s">
        <v>2304</v>
      </c>
      <c r="I2785" s="2" t="s">
        <v>13</v>
      </c>
      <c r="J2785">
        <f>Sheet1[[#This Row],[policy_end_date]]-Sheet1[[#This Row],[policy_start_date]]</f>
        <v>91</v>
      </c>
      <c r="K2785" s="5">
        <f>(Sheet1[[#This Row],[policy_end_date]]-Sheet1[[#This Row],[policy_start_date]])/365</f>
        <v>0.24931506849315069</v>
      </c>
      <c r="L2785" s="2" t="str">
        <f>IF(Sheet1[[#This Row],[coverage_amount]]&lt;300000,"Low",IF(Sheet1[[#This Row],[coverage_amount]]&lt;700000,"Medium","High"))</f>
        <v>Low</v>
      </c>
      <c r="M2785" s="2" t="str">
        <f>IF(Sheet1[[#This Row],[annual_premium]]&lt;15000,"Low",IF(Sheet1[[#This Row],[annual_premium]]&lt;35000,"Medium","High"))</f>
        <v>Medium</v>
      </c>
      <c r="N2785" s="2">
        <f>YEAR(Sheet1[[#This Row],[policy_start_date]])</f>
        <v>2024</v>
      </c>
      <c r="O2785" s="2" t="str">
        <f>TEXT(Sheet1[[#This Row],[policy_start_date]],"mmm")</f>
        <v>Jun</v>
      </c>
      <c r="P2785" s="2" t="str">
        <f>"Q"&amp;ROUNDUP(MONTH(Sheet1[[#This Row],[policy_start_date]])/3,0)</f>
        <v>Q2</v>
      </c>
      <c r="Q2785" s="2">
        <f ca="1">DATEDIF(Sheet1[[#This Row],[policy_start_date]],TODAY(),"D")</f>
        <v>777</v>
      </c>
      <c r="R2785" s="2">
        <f>YEAR(Sheet1[[#This Row],[policy_end_date]])</f>
        <v>2024</v>
      </c>
      <c r="S2785" s="2" t="str">
        <f>TEXT(Sheet1[[#This Row],[policy_end_date]],"mmm")</f>
        <v>Sep</v>
      </c>
      <c r="T2785" s="2" t="str">
        <f>IF(Sheet1[[#This Row],[status]]="Active","Active","Inactive")</f>
        <v>Active</v>
      </c>
      <c r="U2785" s="6">
        <f>Sheet1[[#This Row],[coverage_amount]]/Sheet1[[#This Row],[annual_premium]]</f>
        <v>7.7451333721137621</v>
      </c>
    </row>
    <row r="2786" spans="1:21" x14ac:dyDescent="0.3">
      <c r="A2786" s="2" t="s">
        <v>4733</v>
      </c>
      <c r="B2786" s="2" t="s">
        <v>1454</v>
      </c>
      <c r="C2786" s="2" t="s">
        <v>39</v>
      </c>
      <c r="D2786" s="51">
        <v>852014.15</v>
      </c>
      <c r="E2786" s="51">
        <v>14602.52</v>
      </c>
      <c r="F2786" s="1">
        <v>44703</v>
      </c>
      <c r="G2786" s="1">
        <v>45441</v>
      </c>
      <c r="H2786" s="2" t="s">
        <v>377</v>
      </c>
      <c r="I2786" s="2" t="s">
        <v>13</v>
      </c>
      <c r="J2786">
        <f>Sheet1[[#This Row],[policy_end_date]]-Sheet1[[#This Row],[policy_start_date]]</f>
        <v>738</v>
      </c>
      <c r="K2786" s="5">
        <f>(Sheet1[[#This Row],[policy_end_date]]-Sheet1[[#This Row],[policy_start_date]])/365</f>
        <v>2.021917808219178</v>
      </c>
      <c r="L2786" s="2" t="str">
        <f>IF(Sheet1[[#This Row],[coverage_amount]]&lt;300000,"Low",IF(Sheet1[[#This Row],[coverage_amount]]&lt;700000,"Medium","High"))</f>
        <v>High</v>
      </c>
      <c r="M2786" s="2" t="str">
        <f>IF(Sheet1[[#This Row],[annual_premium]]&lt;15000,"Low",IF(Sheet1[[#This Row],[annual_premium]]&lt;35000,"Medium","High"))</f>
        <v>Low</v>
      </c>
      <c r="N2786" s="2">
        <f>YEAR(Sheet1[[#This Row],[policy_start_date]])</f>
        <v>2022</v>
      </c>
      <c r="O2786" s="2" t="str">
        <f>TEXT(Sheet1[[#This Row],[policy_start_date]],"mmm")</f>
        <v>May</v>
      </c>
      <c r="P2786" s="2" t="str">
        <f>"Q"&amp;ROUNDUP(MONTH(Sheet1[[#This Row],[policy_start_date]])/3,0)</f>
        <v>Q2</v>
      </c>
      <c r="Q2786" s="2">
        <f ca="1">DATEDIF(Sheet1[[#This Row],[policy_start_date]],TODAY(),"D")</f>
        <v>1529</v>
      </c>
      <c r="R2786" s="2">
        <f>YEAR(Sheet1[[#This Row],[policy_end_date]])</f>
        <v>2024</v>
      </c>
      <c r="S2786" s="2" t="str">
        <f>TEXT(Sheet1[[#This Row],[policy_end_date]],"mmm")</f>
        <v>May</v>
      </c>
      <c r="T2786" s="2" t="str">
        <f>IF(Sheet1[[#This Row],[status]]="Active","Active","Inactive")</f>
        <v>Active</v>
      </c>
      <c r="U2786" s="6">
        <f>Sheet1[[#This Row],[coverage_amount]]/Sheet1[[#This Row],[annual_premium]]</f>
        <v>58.347062698767061</v>
      </c>
    </row>
    <row r="2787" spans="1:21" x14ac:dyDescent="0.3">
      <c r="A2787" s="2" t="s">
        <v>4734</v>
      </c>
      <c r="B2787" s="2" t="s">
        <v>2891</v>
      </c>
      <c r="C2787" s="2" t="s">
        <v>39</v>
      </c>
      <c r="D2787" s="51">
        <v>377060.45</v>
      </c>
      <c r="E2787" s="51">
        <v>38513.699999999997</v>
      </c>
      <c r="F2787" s="1">
        <v>44733</v>
      </c>
      <c r="G2787" s="1">
        <v>44776</v>
      </c>
      <c r="H2787" s="2" t="s">
        <v>2504</v>
      </c>
      <c r="I2787" s="2" t="s">
        <v>29</v>
      </c>
      <c r="J2787">
        <f>Sheet1[[#This Row],[policy_end_date]]-Sheet1[[#This Row],[policy_start_date]]</f>
        <v>43</v>
      </c>
      <c r="K2787" s="5">
        <f>(Sheet1[[#This Row],[policy_end_date]]-Sheet1[[#This Row],[policy_start_date]])/365</f>
        <v>0.11780821917808219</v>
      </c>
      <c r="L2787" s="2" t="str">
        <f>IF(Sheet1[[#This Row],[coverage_amount]]&lt;300000,"Low",IF(Sheet1[[#This Row],[coverage_amount]]&lt;700000,"Medium","High"))</f>
        <v>Medium</v>
      </c>
      <c r="M2787" s="2" t="str">
        <f>IF(Sheet1[[#This Row],[annual_premium]]&lt;15000,"Low",IF(Sheet1[[#This Row],[annual_premium]]&lt;35000,"Medium","High"))</f>
        <v>High</v>
      </c>
      <c r="N2787" s="2">
        <f>YEAR(Sheet1[[#This Row],[policy_start_date]])</f>
        <v>2022</v>
      </c>
      <c r="O2787" s="2" t="str">
        <f>TEXT(Sheet1[[#This Row],[policy_start_date]],"mmm")</f>
        <v>Jun</v>
      </c>
      <c r="P2787" s="2" t="str">
        <f>"Q"&amp;ROUNDUP(MONTH(Sheet1[[#This Row],[policy_start_date]])/3,0)</f>
        <v>Q2</v>
      </c>
      <c r="Q2787" s="2">
        <f ca="1">DATEDIF(Sheet1[[#This Row],[policy_start_date]],TODAY(),"D")</f>
        <v>1499</v>
      </c>
      <c r="R2787" s="2">
        <f>YEAR(Sheet1[[#This Row],[policy_end_date]])</f>
        <v>2022</v>
      </c>
      <c r="S2787" s="2" t="str">
        <f>TEXT(Sheet1[[#This Row],[policy_end_date]],"mmm")</f>
        <v>Aug</v>
      </c>
      <c r="T2787" s="2" t="str">
        <f>IF(Sheet1[[#This Row],[status]]="Active","Active","Inactive")</f>
        <v>Inactive</v>
      </c>
      <c r="U2787" s="6">
        <f>Sheet1[[#This Row],[coverage_amount]]/Sheet1[[#This Row],[annual_premium]]</f>
        <v>9.7902941031373256</v>
      </c>
    </row>
    <row r="2788" spans="1:21" x14ac:dyDescent="0.3">
      <c r="A2788" s="2" t="s">
        <v>4735</v>
      </c>
      <c r="B2788" s="2" t="s">
        <v>4736</v>
      </c>
      <c r="C2788" s="2" t="s">
        <v>35</v>
      </c>
      <c r="D2788" s="51">
        <v>706700.67</v>
      </c>
      <c r="E2788" s="51">
        <v>15723.24</v>
      </c>
      <c r="F2788" s="1">
        <v>44564</v>
      </c>
      <c r="G2788" s="1">
        <v>45327</v>
      </c>
      <c r="H2788" s="2" t="s">
        <v>17</v>
      </c>
      <c r="I2788" s="2" t="s">
        <v>29</v>
      </c>
      <c r="J2788">
        <f>Sheet1[[#This Row],[policy_end_date]]-Sheet1[[#This Row],[policy_start_date]]</f>
        <v>763</v>
      </c>
      <c r="K2788" s="5">
        <f>(Sheet1[[#This Row],[policy_end_date]]-Sheet1[[#This Row],[policy_start_date]])/365</f>
        <v>2.0904109589041098</v>
      </c>
      <c r="L2788" s="2" t="str">
        <f>IF(Sheet1[[#This Row],[coverage_amount]]&lt;300000,"Low",IF(Sheet1[[#This Row],[coverage_amount]]&lt;700000,"Medium","High"))</f>
        <v>High</v>
      </c>
      <c r="M2788" s="2" t="str">
        <f>IF(Sheet1[[#This Row],[annual_premium]]&lt;15000,"Low",IF(Sheet1[[#This Row],[annual_premium]]&lt;35000,"Medium","High"))</f>
        <v>Medium</v>
      </c>
      <c r="N2788" s="2">
        <f>YEAR(Sheet1[[#This Row],[policy_start_date]])</f>
        <v>2022</v>
      </c>
      <c r="O2788" s="2" t="str">
        <f>TEXT(Sheet1[[#This Row],[policy_start_date]],"mmm")</f>
        <v>Jan</v>
      </c>
      <c r="P2788" s="2" t="str">
        <f>"Q"&amp;ROUNDUP(MONTH(Sheet1[[#This Row],[policy_start_date]])/3,0)</f>
        <v>Q1</v>
      </c>
      <c r="Q2788" s="2">
        <f ca="1">DATEDIF(Sheet1[[#This Row],[policy_start_date]],TODAY(),"D")</f>
        <v>1668</v>
      </c>
      <c r="R2788" s="2">
        <f>YEAR(Sheet1[[#This Row],[policy_end_date]])</f>
        <v>2024</v>
      </c>
      <c r="S2788" s="2" t="str">
        <f>TEXT(Sheet1[[#This Row],[policy_end_date]],"mmm")</f>
        <v>Feb</v>
      </c>
      <c r="T2788" s="2" t="str">
        <f>IF(Sheet1[[#This Row],[status]]="Active","Active","Inactive")</f>
        <v>Inactive</v>
      </c>
      <c r="U2788" s="6">
        <f>Sheet1[[#This Row],[coverage_amount]]/Sheet1[[#This Row],[annual_premium]]</f>
        <v>44.946249627939281</v>
      </c>
    </row>
    <row r="2789" spans="1:21" x14ac:dyDescent="0.3">
      <c r="A2789" s="2" t="s">
        <v>4737</v>
      </c>
      <c r="B2789" s="2" t="s">
        <v>954</v>
      </c>
      <c r="C2789" s="2" t="s">
        <v>11</v>
      </c>
      <c r="D2789" s="51">
        <v>746037.65</v>
      </c>
      <c r="E2789" s="51">
        <v>22390.54</v>
      </c>
      <c r="F2789" s="1">
        <v>45248</v>
      </c>
      <c r="G2789" s="1">
        <v>45645</v>
      </c>
      <c r="H2789" s="2" t="s">
        <v>519</v>
      </c>
      <c r="I2789" s="2" t="s">
        <v>18</v>
      </c>
      <c r="J2789">
        <f>Sheet1[[#This Row],[policy_end_date]]-Sheet1[[#This Row],[policy_start_date]]</f>
        <v>397</v>
      </c>
      <c r="K2789" s="5">
        <f>(Sheet1[[#This Row],[policy_end_date]]-Sheet1[[#This Row],[policy_start_date]])/365</f>
        <v>1.0876712328767124</v>
      </c>
      <c r="L2789" s="2" t="str">
        <f>IF(Sheet1[[#This Row],[coverage_amount]]&lt;300000,"Low",IF(Sheet1[[#This Row],[coverage_amount]]&lt;700000,"Medium","High"))</f>
        <v>High</v>
      </c>
      <c r="M2789" s="2" t="str">
        <f>IF(Sheet1[[#This Row],[annual_premium]]&lt;15000,"Low",IF(Sheet1[[#This Row],[annual_premium]]&lt;35000,"Medium","High"))</f>
        <v>Medium</v>
      </c>
      <c r="N2789" s="2">
        <f>YEAR(Sheet1[[#This Row],[policy_start_date]])</f>
        <v>2023</v>
      </c>
      <c r="O2789" s="2" t="str">
        <f>TEXT(Sheet1[[#This Row],[policy_start_date]],"mmm")</f>
        <v>Nov</v>
      </c>
      <c r="P2789" s="2" t="str">
        <f>"Q"&amp;ROUNDUP(MONTH(Sheet1[[#This Row],[policy_start_date]])/3,0)</f>
        <v>Q4</v>
      </c>
      <c r="Q2789" s="2">
        <f ca="1">DATEDIF(Sheet1[[#This Row],[policy_start_date]],TODAY(),"D")</f>
        <v>984</v>
      </c>
      <c r="R2789" s="2">
        <f>YEAR(Sheet1[[#This Row],[policy_end_date]])</f>
        <v>2024</v>
      </c>
      <c r="S2789" s="2" t="str">
        <f>TEXT(Sheet1[[#This Row],[policy_end_date]],"mmm")</f>
        <v>Dec</v>
      </c>
      <c r="T2789" s="2" t="str">
        <f>IF(Sheet1[[#This Row],[status]]="Active","Active","Inactive")</f>
        <v>Inactive</v>
      </c>
      <c r="U2789" s="6">
        <f>Sheet1[[#This Row],[coverage_amount]]/Sheet1[[#This Row],[annual_premium]]</f>
        <v>33.319323696525409</v>
      </c>
    </row>
    <row r="2790" spans="1:21" x14ac:dyDescent="0.3">
      <c r="A2790" s="2" t="s">
        <v>4738</v>
      </c>
      <c r="B2790" s="2" t="s">
        <v>4739</v>
      </c>
      <c r="C2790" s="2" t="s">
        <v>11</v>
      </c>
      <c r="D2790" s="51">
        <v>825519.58</v>
      </c>
      <c r="E2790" s="51">
        <v>20394.25</v>
      </c>
      <c r="F2790" s="1">
        <v>45191</v>
      </c>
      <c r="G2790" s="1">
        <v>45748</v>
      </c>
      <c r="H2790" s="2" t="s">
        <v>744</v>
      </c>
      <c r="I2790" s="2" t="s">
        <v>13</v>
      </c>
      <c r="J2790">
        <f>Sheet1[[#This Row],[policy_end_date]]-Sheet1[[#This Row],[policy_start_date]]</f>
        <v>557</v>
      </c>
      <c r="K2790" s="5">
        <f>(Sheet1[[#This Row],[policy_end_date]]-Sheet1[[#This Row],[policy_start_date]])/365</f>
        <v>1.526027397260274</v>
      </c>
      <c r="L2790" s="2" t="str">
        <f>IF(Sheet1[[#This Row],[coverage_amount]]&lt;300000,"Low",IF(Sheet1[[#This Row],[coverage_amount]]&lt;700000,"Medium","High"))</f>
        <v>High</v>
      </c>
      <c r="M2790" s="2" t="str">
        <f>IF(Sheet1[[#This Row],[annual_premium]]&lt;15000,"Low",IF(Sheet1[[#This Row],[annual_premium]]&lt;35000,"Medium","High"))</f>
        <v>Medium</v>
      </c>
      <c r="N2790" s="2">
        <f>YEAR(Sheet1[[#This Row],[policy_start_date]])</f>
        <v>2023</v>
      </c>
      <c r="O2790" s="2" t="str">
        <f>TEXT(Sheet1[[#This Row],[policy_start_date]],"mmm")</f>
        <v>Sep</v>
      </c>
      <c r="P2790" s="2" t="str">
        <f>"Q"&amp;ROUNDUP(MONTH(Sheet1[[#This Row],[policy_start_date]])/3,0)</f>
        <v>Q3</v>
      </c>
      <c r="Q2790" s="2">
        <f ca="1">DATEDIF(Sheet1[[#This Row],[policy_start_date]],TODAY(),"D")</f>
        <v>1041</v>
      </c>
      <c r="R2790" s="2">
        <f>YEAR(Sheet1[[#This Row],[policy_end_date]])</f>
        <v>2025</v>
      </c>
      <c r="S2790" s="2" t="str">
        <f>TEXT(Sheet1[[#This Row],[policy_end_date]],"mmm")</f>
        <v>Apr</v>
      </c>
      <c r="T2790" s="2" t="str">
        <f>IF(Sheet1[[#This Row],[status]]="Active","Active","Inactive")</f>
        <v>Active</v>
      </c>
      <c r="U2790" s="6">
        <f>Sheet1[[#This Row],[coverage_amount]]/Sheet1[[#This Row],[annual_premium]]</f>
        <v>40.478055334224102</v>
      </c>
    </row>
    <row r="2791" spans="1:21" x14ac:dyDescent="0.3">
      <c r="A2791" s="2" t="s">
        <v>4740</v>
      </c>
      <c r="B2791" s="2" t="s">
        <v>4741</v>
      </c>
      <c r="C2791" s="2" t="s">
        <v>35</v>
      </c>
      <c r="D2791" s="51">
        <v>201113.89</v>
      </c>
      <c r="E2791" s="51">
        <v>19943.16</v>
      </c>
      <c r="F2791" s="1">
        <v>44765</v>
      </c>
      <c r="G2791" s="1">
        <v>45835</v>
      </c>
      <c r="H2791" s="2" t="s">
        <v>260</v>
      </c>
      <c r="I2791" s="2" t="s">
        <v>13</v>
      </c>
      <c r="J2791">
        <f>Sheet1[[#This Row],[policy_end_date]]-Sheet1[[#This Row],[policy_start_date]]</f>
        <v>1070</v>
      </c>
      <c r="K2791" s="5">
        <f>(Sheet1[[#This Row],[policy_end_date]]-Sheet1[[#This Row],[policy_start_date]])/365</f>
        <v>2.9315068493150687</v>
      </c>
      <c r="L2791" s="2" t="str">
        <f>IF(Sheet1[[#This Row],[coverage_amount]]&lt;300000,"Low",IF(Sheet1[[#This Row],[coverage_amount]]&lt;700000,"Medium","High"))</f>
        <v>Low</v>
      </c>
      <c r="M2791" s="2" t="str">
        <f>IF(Sheet1[[#This Row],[annual_premium]]&lt;15000,"Low",IF(Sheet1[[#This Row],[annual_premium]]&lt;35000,"Medium","High"))</f>
        <v>Medium</v>
      </c>
      <c r="N2791" s="2">
        <f>YEAR(Sheet1[[#This Row],[policy_start_date]])</f>
        <v>2022</v>
      </c>
      <c r="O2791" s="2" t="str">
        <f>TEXT(Sheet1[[#This Row],[policy_start_date]],"mmm")</f>
        <v>Jul</v>
      </c>
      <c r="P2791" s="2" t="str">
        <f>"Q"&amp;ROUNDUP(MONTH(Sheet1[[#This Row],[policy_start_date]])/3,0)</f>
        <v>Q3</v>
      </c>
      <c r="Q2791" s="2">
        <f ca="1">DATEDIF(Sheet1[[#This Row],[policy_start_date]],TODAY(),"D")</f>
        <v>1467</v>
      </c>
      <c r="R2791" s="2">
        <f>YEAR(Sheet1[[#This Row],[policy_end_date]])</f>
        <v>2025</v>
      </c>
      <c r="S2791" s="2" t="str">
        <f>TEXT(Sheet1[[#This Row],[policy_end_date]],"mmm")</f>
        <v>Jun</v>
      </c>
      <c r="T2791" s="2" t="str">
        <f>IF(Sheet1[[#This Row],[status]]="Active","Active","Inactive")</f>
        <v>Active</v>
      </c>
      <c r="U2791" s="6">
        <f>Sheet1[[#This Row],[coverage_amount]]/Sheet1[[#This Row],[annual_premium]]</f>
        <v>10.084354234735118</v>
      </c>
    </row>
    <row r="2792" spans="1:21" x14ac:dyDescent="0.3">
      <c r="A2792" s="2" t="s">
        <v>4742</v>
      </c>
      <c r="B2792" s="2" t="s">
        <v>568</v>
      </c>
      <c r="C2792" s="2" t="s">
        <v>11</v>
      </c>
      <c r="D2792" s="51">
        <v>531969.59</v>
      </c>
      <c r="E2792" s="51">
        <v>14156.71</v>
      </c>
      <c r="F2792" s="1">
        <v>44997</v>
      </c>
      <c r="G2792" s="1">
        <v>45672</v>
      </c>
      <c r="H2792" s="2" t="s">
        <v>849</v>
      </c>
      <c r="I2792" s="2" t="s">
        <v>18</v>
      </c>
      <c r="J2792">
        <f>Sheet1[[#This Row],[policy_end_date]]-Sheet1[[#This Row],[policy_start_date]]</f>
        <v>675</v>
      </c>
      <c r="K2792" s="5">
        <f>(Sheet1[[#This Row],[policy_end_date]]-Sheet1[[#This Row],[policy_start_date]])/365</f>
        <v>1.8493150684931507</v>
      </c>
      <c r="L2792" s="2" t="str">
        <f>IF(Sheet1[[#This Row],[coverage_amount]]&lt;300000,"Low",IF(Sheet1[[#This Row],[coverage_amount]]&lt;700000,"Medium","High"))</f>
        <v>Medium</v>
      </c>
      <c r="M2792" s="2" t="str">
        <f>IF(Sheet1[[#This Row],[annual_premium]]&lt;15000,"Low",IF(Sheet1[[#This Row],[annual_premium]]&lt;35000,"Medium","High"))</f>
        <v>Low</v>
      </c>
      <c r="N2792" s="2">
        <f>YEAR(Sheet1[[#This Row],[policy_start_date]])</f>
        <v>2023</v>
      </c>
      <c r="O2792" s="2" t="str">
        <f>TEXT(Sheet1[[#This Row],[policy_start_date]],"mmm")</f>
        <v>Mar</v>
      </c>
      <c r="P2792" s="2" t="str">
        <f>"Q"&amp;ROUNDUP(MONTH(Sheet1[[#This Row],[policy_start_date]])/3,0)</f>
        <v>Q1</v>
      </c>
      <c r="Q2792" s="2">
        <f ca="1">DATEDIF(Sheet1[[#This Row],[policy_start_date]],TODAY(),"D")</f>
        <v>1235</v>
      </c>
      <c r="R2792" s="2">
        <f>YEAR(Sheet1[[#This Row],[policy_end_date]])</f>
        <v>2025</v>
      </c>
      <c r="S2792" s="2" t="str">
        <f>TEXT(Sheet1[[#This Row],[policy_end_date]],"mmm")</f>
        <v>Jan</v>
      </c>
      <c r="T2792" s="2" t="str">
        <f>IF(Sheet1[[#This Row],[status]]="Active","Active","Inactive")</f>
        <v>Inactive</v>
      </c>
      <c r="U2792" s="6">
        <f>Sheet1[[#This Row],[coverage_amount]]/Sheet1[[#This Row],[annual_premium]]</f>
        <v>37.57720473189039</v>
      </c>
    </row>
    <row r="2793" spans="1:21" x14ac:dyDescent="0.3">
      <c r="A2793" s="2" t="s">
        <v>4743</v>
      </c>
      <c r="B2793" s="2" t="s">
        <v>4744</v>
      </c>
      <c r="C2793" s="2" t="s">
        <v>27</v>
      </c>
      <c r="D2793" s="51">
        <v>388260.41</v>
      </c>
      <c r="E2793" s="51">
        <v>13682.67</v>
      </c>
      <c r="F2793" s="1">
        <v>45100</v>
      </c>
      <c r="G2793" s="1">
        <v>45130</v>
      </c>
      <c r="H2793" s="2" t="s">
        <v>2222</v>
      </c>
      <c r="I2793" s="2" t="s">
        <v>29</v>
      </c>
      <c r="J2793">
        <f>Sheet1[[#This Row],[policy_end_date]]-Sheet1[[#This Row],[policy_start_date]]</f>
        <v>30</v>
      </c>
      <c r="K2793" s="5">
        <f>(Sheet1[[#This Row],[policy_end_date]]-Sheet1[[#This Row],[policy_start_date]])/365</f>
        <v>8.2191780821917804E-2</v>
      </c>
      <c r="L2793" s="2" t="str">
        <f>IF(Sheet1[[#This Row],[coverage_amount]]&lt;300000,"Low",IF(Sheet1[[#This Row],[coverage_amount]]&lt;700000,"Medium","High"))</f>
        <v>Medium</v>
      </c>
      <c r="M2793" s="2" t="str">
        <f>IF(Sheet1[[#This Row],[annual_premium]]&lt;15000,"Low",IF(Sheet1[[#This Row],[annual_premium]]&lt;35000,"Medium","High"))</f>
        <v>Low</v>
      </c>
      <c r="N2793" s="2">
        <f>YEAR(Sheet1[[#This Row],[policy_start_date]])</f>
        <v>2023</v>
      </c>
      <c r="O2793" s="2" t="str">
        <f>TEXT(Sheet1[[#This Row],[policy_start_date]],"mmm")</f>
        <v>Jun</v>
      </c>
      <c r="P2793" s="2" t="str">
        <f>"Q"&amp;ROUNDUP(MONTH(Sheet1[[#This Row],[policy_start_date]])/3,0)</f>
        <v>Q2</v>
      </c>
      <c r="Q2793" s="2">
        <f ca="1">DATEDIF(Sheet1[[#This Row],[policy_start_date]],TODAY(),"D")</f>
        <v>1132</v>
      </c>
      <c r="R2793" s="2">
        <f>YEAR(Sheet1[[#This Row],[policy_end_date]])</f>
        <v>2023</v>
      </c>
      <c r="S2793" s="2" t="str">
        <f>TEXT(Sheet1[[#This Row],[policy_end_date]],"mmm")</f>
        <v>Jul</v>
      </c>
      <c r="T2793" s="2" t="str">
        <f>IF(Sheet1[[#This Row],[status]]="Active","Active","Inactive")</f>
        <v>Inactive</v>
      </c>
      <c r="U2793" s="6">
        <f>Sheet1[[#This Row],[coverage_amount]]/Sheet1[[#This Row],[annual_premium]]</f>
        <v>28.376070606102463</v>
      </c>
    </row>
    <row r="2794" spans="1:21" x14ac:dyDescent="0.3">
      <c r="A2794" s="2" t="s">
        <v>4745</v>
      </c>
      <c r="B2794" s="2" t="s">
        <v>501</v>
      </c>
      <c r="C2794" s="2" t="s">
        <v>39</v>
      </c>
      <c r="D2794" s="51">
        <v>298505.23</v>
      </c>
      <c r="E2794" s="51">
        <v>9121.24</v>
      </c>
      <c r="F2794" s="1">
        <v>44952</v>
      </c>
      <c r="G2794" s="1">
        <v>45677</v>
      </c>
      <c r="H2794" s="2" t="s">
        <v>329</v>
      </c>
      <c r="I2794" s="2" t="s">
        <v>29</v>
      </c>
      <c r="J2794">
        <f>Sheet1[[#This Row],[policy_end_date]]-Sheet1[[#This Row],[policy_start_date]]</f>
        <v>725</v>
      </c>
      <c r="K2794" s="5">
        <f>(Sheet1[[#This Row],[policy_end_date]]-Sheet1[[#This Row],[policy_start_date]])/365</f>
        <v>1.9863013698630136</v>
      </c>
      <c r="L2794" s="2" t="str">
        <f>IF(Sheet1[[#This Row],[coverage_amount]]&lt;300000,"Low",IF(Sheet1[[#This Row],[coverage_amount]]&lt;700000,"Medium","High"))</f>
        <v>Low</v>
      </c>
      <c r="M2794" s="2" t="str">
        <f>IF(Sheet1[[#This Row],[annual_premium]]&lt;15000,"Low",IF(Sheet1[[#This Row],[annual_premium]]&lt;35000,"Medium","High"))</f>
        <v>Low</v>
      </c>
      <c r="N2794" s="2">
        <f>YEAR(Sheet1[[#This Row],[policy_start_date]])</f>
        <v>2023</v>
      </c>
      <c r="O2794" s="2" t="str">
        <f>TEXT(Sheet1[[#This Row],[policy_start_date]],"mmm")</f>
        <v>Jan</v>
      </c>
      <c r="P2794" s="2" t="str">
        <f>"Q"&amp;ROUNDUP(MONTH(Sheet1[[#This Row],[policy_start_date]])/3,0)</f>
        <v>Q1</v>
      </c>
      <c r="Q2794" s="2">
        <f ca="1">DATEDIF(Sheet1[[#This Row],[policy_start_date]],TODAY(),"D")</f>
        <v>1280</v>
      </c>
      <c r="R2794" s="2">
        <f>YEAR(Sheet1[[#This Row],[policy_end_date]])</f>
        <v>2025</v>
      </c>
      <c r="S2794" s="2" t="str">
        <f>TEXT(Sheet1[[#This Row],[policy_end_date]],"mmm")</f>
        <v>Jan</v>
      </c>
      <c r="T2794" s="2" t="str">
        <f>IF(Sheet1[[#This Row],[status]]="Active","Active","Inactive")</f>
        <v>Inactive</v>
      </c>
      <c r="U2794" s="6">
        <f>Sheet1[[#This Row],[coverage_amount]]/Sheet1[[#This Row],[annual_premium]]</f>
        <v>32.726386982471681</v>
      </c>
    </row>
    <row r="2795" spans="1:21" x14ac:dyDescent="0.3">
      <c r="A2795" s="2" t="s">
        <v>4746</v>
      </c>
      <c r="B2795" s="2" t="s">
        <v>4747</v>
      </c>
      <c r="C2795" s="2" t="s">
        <v>16</v>
      </c>
      <c r="D2795" s="51">
        <v>367640.43</v>
      </c>
      <c r="E2795" s="51">
        <v>13755.02</v>
      </c>
      <c r="F2795" s="1">
        <v>45157</v>
      </c>
      <c r="G2795" s="1">
        <v>45538</v>
      </c>
      <c r="H2795" s="2" t="s">
        <v>804</v>
      </c>
      <c r="I2795" s="2" t="s">
        <v>29</v>
      </c>
      <c r="J2795">
        <f>Sheet1[[#This Row],[policy_end_date]]-Sheet1[[#This Row],[policy_start_date]]</f>
        <v>381</v>
      </c>
      <c r="K2795" s="5">
        <f>(Sheet1[[#This Row],[policy_end_date]]-Sheet1[[#This Row],[policy_start_date]])/365</f>
        <v>1.0438356164383562</v>
      </c>
      <c r="L2795" s="2" t="str">
        <f>IF(Sheet1[[#This Row],[coverage_amount]]&lt;300000,"Low",IF(Sheet1[[#This Row],[coverage_amount]]&lt;700000,"Medium","High"))</f>
        <v>Medium</v>
      </c>
      <c r="M2795" s="2" t="str">
        <f>IF(Sheet1[[#This Row],[annual_premium]]&lt;15000,"Low",IF(Sheet1[[#This Row],[annual_premium]]&lt;35000,"Medium","High"))</f>
        <v>Low</v>
      </c>
      <c r="N2795" s="2">
        <f>YEAR(Sheet1[[#This Row],[policy_start_date]])</f>
        <v>2023</v>
      </c>
      <c r="O2795" s="2" t="str">
        <f>TEXT(Sheet1[[#This Row],[policy_start_date]],"mmm")</f>
        <v>Aug</v>
      </c>
      <c r="P2795" s="2" t="str">
        <f>"Q"&amp;ROUNDUP(MONTH(Sheet1[[#This Row],[policy_start_date]])/3,0)</f>
        <v>Q3</v>
      </c>
      <c r="Q2795" s="2">
        <f ca="1">DATEDIF(Sheet1[[#This Row],[policy_start_date]],TODAY(),"D")</f>
        <v>1075</v>
      </c>
      <c r="R2795" s="2">
        <f>YEAR(Sheet1[[#This Row],[policy_end_date]])</f>
        <v>2024</v>
      </c>
      <c r="S2795" s="2" t="str">
        <f>TEXT(Sheet1[[#This Row],[policy_end_date]],"mmm")</f>
        <v>Sep</v>
      </c>
      <c r="T2795" s="2" t="str">
        <f>IF(Sheet1[[#This Row],[status]]="Active","Active","Inactive")</f>
        <v>Inactive</v>
      </c>
      <c r="U2795" s="6">
        <f>Sheet1[[#This Row],[coverage_amount]]/Sheet1[[#This Row],[annual_premium]]</f>
        <v>26.727727767753155</v>
      </c>
    </row>
    <row r="2796" spans="1:21" x14ac:dyDescent="0.3">
      <c r="A2796" s="2" t="s">
        <v>4748</v>
      </c>
      <c r="B2796" s="2" t="s">
        <v>4749</v>
      </c>
      <c r="C2796" s="2" t="s">
        <v>35</v>
      </c>
      <c r="D2796" s="51">
        <v>129462.53</v>
      </c>
      <c r="E2796" s="51">
        <v>42240.62</v>
      </c>
      <c r="F2796" s="1">
        <v>45089</v>
      </c>
      <c r="G2796" s="1">
        <v>45114</v>
      </c>
      <c r="H2796" s="2" t="s">
        <v>17</v>
      </c>
      <c r="I2796" s="2" t="s">
        <v>18</v>
      </c>
      <c r="J2796">
        <f>Sheet1[[#This Row],[policy_end_date]]-Sheet1[[#This Row],[policy_start_date]]</f>
        <v>25</v>
      </c>
      <c r="K2796" s="5">
        <f>(Sheet1[[#This Row],[policy_end_date]]-Sheet1[[#This Row],[policy_start_date]])/365</f>
        <v>6.8493150684931503E-2</v>
      </c>
      <c r="L2796" s="2" t="str">
        <f>IF(Sheet1[[#This Row],[coverage_amount]]&lt;300000,"Low",IF(Sheet1[[#This Row],[coverage_amount]]&lt;700000,"Medium","High"))</f>
        <v>Low</v>
      </c>
      <c r="M2796" s="2" t="str">
        <f>IF(Sheet1[[#This Row],[annual_premium]]&lt;15000,"Low",IF(Sheet1[[#This Row],[annual_premium]]&lt;35000,"Medium","High"))</f>
        <v>High</v>
      </c>
      <c r="N2796" s="2">
        <f>YEAR(Sheet1[[#This Row],[policy_start_date]])</f>
        <v>2023</v>
      </c>
      <c r="O2796" s="2" t="str">
        <f>TEXT(Sheet1[[#This Row],[policy_start_date]],"mmm")</f>
        <v>Jun</v>
      </c>
      <c r="P2796" s="2" t="str">
        <f>"Q"&amp;ROUNDUP(MONTH(Sheet1[[#This Row],[policy_start_date]])/3,0)</f>
        <v>Q2</v>
      </c>
      <c r="Q2796" s="2">
        <f ca="1">DATEDIF(Sheet1[[#This Row],[policy_start_date]],TODAY(),"D")</f>
        <v>1143</v>
      </c>
      <c r="R2796" s="2">
        <f>YEAR(Sheet1[[#This Row],[policy_end_date]])</f>
        <v>2023</v>
      </c>
      <c r="S2796" s="2" t="str">
        <f>TEXT(Sheet1[[#This Row],[policy_end_date]],"mmm")</f>
        <v>Jul</v>
      </c>
      <c r="T2796" s="2" t="str">
        <f>IF(Sheet1[[#This Row],[status]]="Active","Active","Inactive")</f>
        <v>Inactive</v>
      </c>
      <c r="U2796" s="6">
        <f>Sheet1[[#This Row],[coverage_amount]]/Sheet1[[#This Row],[annual_premium]]</f>
        <v>3.0648823336399889</v>
      </c>
    </row>
    <row r="2797" spans="1:21" x14ac:dyDescent="0.3">
      <c r="A2797" s="2" t="s">
        <v>4750</v>
      </c>
      <c r="B2797" s="2" t="s">
        <v>634</v>
      </c>
      <c r="C2797" s="2" t="s">
        <v>27</v>
      </c>
      <c r="D2797" s="51">
        <v>754900.57</v>
      </c>
      <c r="E2797" s="51">
        <v>18208.63</v>
      </c>
      <c r="F2797" s="1">
        <v>45352</v>
      </c>
      <c r="G2797" s="1">
        <v>45775</v>
      </c>
      <c r="H2797" s="2" t="s">
        <v>96</v>
      </c>
      <c r="I2797" s="2" t="s">
        <v>18</v>
      </c>
      <c r="J2797">
        <f>Sheet1[[#This Row],[policy_end_date]]-Sheet1[[#This Row],[policy_start_date]]</f>
        <v>423</v>
      </c>
      <c r="K2797" s="5">
        <f>(Sheet1[[#This Row],[policy_end_date]]-Sheet1[[#This Row],[policy_start_date]])/365</f>
        <v>1.1589041095890411</v>
      </c>
      <c r="L2797" s="2" t="str">
        <f>IF(Sheet1[[#This Row],[coverage_amount]]&lt;300000,"Low",IF(Sheet1[[#This Row],[coverage_amount]]&lt;700000,"Medium","High"))</f>
        <v>High</v>
      </c>
      <c r="M2797" s="2" t="str">
        <f>IF(Sheet1[[#This Row],[annual_premium]]&lt;15000,"Low",IF(Sheet1[[#This Row],[annual_premium]]&lt;35000,"Medium","High"))</f>
        <v>Medium</v>
      </c>
      <c r="N2797" s="2">
        <f>YEAR(Sheet1[[#This Row],[policy_start_date]])</f>
        <v>2024</v>
      </c>
      <c r="O2797" s="2" t="str">
        <f>TEXT(Sheet1[[#This Row],[policy_start_date]],"mmm")</f>
        <v>Mar</v>
      </c>
      <c r="P2797" s="2" t="str">
        <f>"Q"&amp;ROUNDUP(MONTH(Sheet1[[#This Row],[policy_start_date]])/3,0)</f>
        <v>Q1</v>
      </c>
      <c r="Q2797" s="2">
        <f ca="1">DATEDIF(Sheet1[[#This Row],[policy_start_date]],TODAY(),"D")</f>
        <v>880</v>
      </c>
      <c r="R2797" s="2">
        <f>YEAR(Sheet1[[#This Row],[policy_end_date]])</f>
        <v>2025</v>
      </c>
      <c r="S2797" s="2" t="str">
        <f>TEXT(Sheet1[[#This Row],[policy_end_date]],"mmm")</f>
        <v>Apr</v>
      </c>
      <c r="T2797" s="2" t="str">
        <f>IF(Sheet1[[#This Row],[status]]="Active","Active","Inactive")</f>
        <v>Inactive</v>
      </c>
      <c r="U2797" s="6">
        <f>Sheet1[[#This Row],[coverage_amount]]/Sheet1[[#This Row],[annual_premium]]</f>
        <v>41.458394728214031</v>
      </c>
    </row>
    <row r="2798" spans="1:21" x14ac:dyDescent="0.3">
      <c r="A2798" s="2" t="s">
        <v>4751</v>
      </c>
      <c r="B2798" s="2" t="s">
        <v>2013</v>
      </c>
      <c r="C2798" s="2" t="s">
        <v>16</v>
      </c>
      <c r="D2798" s="51">
        <v>257269.84</v>
      </c>
      <c r="E2798" s="51">
        <v>44546.77</v>
      </c>
      <c r="F2798" s="1">
        <v>44914</v>
      </c>
      <c r="G2798" s="1">
        <v>45642</v>
      </c>
      <c r="H2798" s="2" t="s">
        <v>893</v>
      </c>
      <c r="I2798" s="2" t="s">
        <v>29</v>
      </c>
      <c r="J2798">
        <f>Sheet1[[#This Row],[policy_end_date]]-Sheet1[[#This Row],[policy_start_date]]</f>
        <v>728</v>
      </c>
      <c r="K2798" s="5">
        <f>(Sheet1[[#This Row],[policy_end_date]]-Sheet1[[#This Row],[policy_start_date]])/365</f>
        <v>1.9945205479452055</v>
      </c>
      <c r="L2798" s="2" t="str">
        <f>IF(Sheet1[[#This Row],[coverage_amount]]&lt;300000,"Low",IF(Sheet1[[#This Row],[coverage_amount]]&lt;700000,"Medium","High"))</f>
        <v>Low</v>
      </c>
      <c r="M2798" s="2" t="str">
        <f>IF(Sheet1[[#This Row],[annual_premium]]&lt;15000,"Low",IF(Sheet1[[#This Row],[annual_premium]]&lt;35000,"Medium","High"))</f>
        <v>High</v>
      </c>
      <c r="N2798" s="2">
        <f>YEAR(Sheet1[[#This Row],[policy_start_date]])</f>
        <v>2022</v>
      </c>
      <c r="O2798" s="2" t="str">
        <f>TEXT(Sheet1[[#This Row],[policy_start_date]],"mmm")</f>
        <v>Dec</v>
      </c>
      <c r="P2798" s="2" t="str">
        <f>"Q"&amp;ROUNDUP(MONTH(Sheet1[[#This Row],[policy_start_date]])/3,0)</f>
        <v>Q4</v>
      </c>
      <c r="Q2798" s="2">
        <f ca="1">DATEDIF(Sheet1[[#This Row],[policy_start_date]],TODAY(),"D")</f>
        <v>1318</v>
      </c>
      <c r="R2798" s="2">
        <f>YEAR(Sheet1[[#This Row],[policy_end_date]])</f>
        <v>2024</v>
      </c>
      <c r="S2798" s="2" t="str">
        <f>TEXT(Sheet1[[#This Row],[policy_end_date]],"mmm")</f>
        <v>Dec</v>
      </c>
      <c r="T2798" s="2" t="str">
        <f>IF(Sheet1[[#This Row],[status]]="Active","Active","Inactive")</f>
        <v>Inactive</v>
      </c>
      <c r="U2798" s="6">
        <f>Sheet1[[#This Row],[coverage_amount]]/Sheet1[[#This Row],[annual_premium]]</f>
        <v>5.7752748403531839</v>
      </c>
    </row>
    <row r="2799" spans="1:21" x14ac:dyDescent="0.3">
      <c r="A2799" s="2" t="s">
        <v>4752</v>
      </c>
      <c r="B2799" s="2" t="s">
        <v>2479</v>
      </c>
      <c r="C2799" s="2" t="s">
        <v>16</v>
      </c>
      <c r="D2799" s="51">
        <v>702337.99</v>
      </c>
      <c r="E2799" s="51">
        <v>35315.599999999999</v>
      </c>
      <c r="F2799" s="1">
        <v>44889</v>
      </c>
      <c r="G2799" s="1">
        <v>45325</v>
      </c>
      <c r="H2799" s="2" t="s">
        <v>332</v>
      </c>
      <c r="I2799" s="2" t="s">
        <v>13</v>
      </c>
      <c r="J2799">
        <f>Sheet1[[#This Row],[policy_end_date]]-Sheet1[[#This Row],[policy_start_date]]</f>
        <v>436</v>
      </c>
      <c r="K2799" s="5">
        <f>(Sheet1[[#This Row],[policy_end_date]]-Sheet1[[#This Row],[policy_start_date]])/365</f>
        <v>1.1945205479452055</v>
      </c>
      <c r="L2799" s="2" t="str">
        <f>IF(Sheet1[[#This Row],[coverage_amount]]&lt;300000,"Low",IF(Sheet1[[#This Row],[coverage_amount]]&lt;700000,"Medium","High"))</f>
        <v>High</v>
      </c>
      <c r="M2799" s="2" t="str">
        <f>IF(Sheet1[[#This Row],[annual_premium]]&lt;15000,"Low",IF(Sheet1[[#This Row],[annual_premium]]&lt;35000,"Medium","High"))</f>
        <v>High</v>
      </c>
      <c r="N2799" s="2">
        <f>YEAR(Sheet1[[#This Row],[policy_start_date]])</f>
        <v>2022</v>
      </c>
      <c r="O2799" s="2" t="str">
        <f>TEXT(Sheet1[[#This Row],[policy_start_date]],"mmm")</f>
        <v>Nov</v>
      </c>
      <c r="P2799" s="2" t="str">
        <f>"Q"&amp;ROUNDUP(MONTH(Sheet1[[#This Row],[policy_start_date]])/3,0)</f>
        <v>Q4</v>
      </c>
      <c r="Q2799" s="2">
        <f ca="1">DATEDIF(Sheet1[[#This Row],[policy_start_date]],TODAY(),"D")</f>
        <v>1343</v>
      </c>
      <c r="R2799" s="2">
        <f>YEAR(Sheet1[[#This Row],[policy_end_date]])</f>
        <v>2024</v>
      </c>
      <c r="S2799" s="2" t="str">
        <f>TEXT(Sheet1[[#This Row],[policy_end_date]],"mmm")</f>
        <v>Feb</v>
      </c>
      <c r="T2799" s="2" t="str">
        <f>IF(Sheet1[[#This Row],[status]]="Active","Active","Inactive")</f>
        <v>Active</v>
      </c>
      <c r="U2799" s="6">
        <f>Sheet1[[#This Row],[coverage_amount]]/Sheet1[[#This Row],[annual_premium]]</f>
        <v>19.88747154232124</v>
      </c>
    </row>
    <row r="2800" spans="1:21" x14ac:dyDescent="0.3">
      <c r="A2800" s="2" t="s">
        <v>4753</v>
      </c>
      <c r="B2800" s="2" t="s">
        <v>4754</v>
      </c>
      <c r="C2800" s="2" t="s">
        <v>16</v>
      </c>
      <c r="D2800" s="51">
        <v>108940.17</v>
      </c>
      <c r="E2800" s="51">
        <v>48589.79</v>
      </c>
      <c r="F2800" s="1">
        <v>45022</v>
      </c>
      <c r="G2800" s="1">
        <v>45288</v>
      </c>
      <c r="H2800" s="2" t="s">
        <v>1238</v>
      </c>
      <c r="I2800" s="2" t="s">
        <v>18</v>
      </c>
      <c r="J2800">
        <f>Sheet1[[#This Row],[policy_end_date]]-Sheet1[[#This Row],[policy_start_date]]</f>
        <v>266</v>
      </c>
      <c r="K2800" s="5">
        <f>(Sheet1[[#This Row],[policy_end_date]]-Sheet1[[#This Row],[policy_start_date]])/365</f>
        <v>0.72876712328767124</v>
      </c>
      <c r="L2800" s="2" t="str">
        <f>IF(Sheet1[[#This Row],[coverage_amount]]&lt;300000,"Low",IF(Sheet1[[#This Row],[coverage_amount]]&lt;700000,"Medium","High"))</f>
        <v>Low</v>
      </c>
      <c r="M2800" s="2" t="str">
        <f>IF(Sheet1[[#This Row],[annual_premium]]&lt;15000,"Low",IF(Sheet1[[#This Row],[annual_premium]]&lt;35000,"Medium","High"))</f>
        <v>High</v>
      </c>
      <c r="N2800" s="2">
        <f>YEAR(Sheet1[[#This Row],[policy_start_date]])</f>
        <v>2023</v>
      </c>
      <c r="O2800" s="2" t="str">
        <f>TEXT(Sheet1[[#This Row],[policy_start_date]],"mmm")</f>
        <v>Apr</v>
      </c>
      <c r="P2800" s="2" t="str">
        <f>"Q"&amp;ROUNDUP(MONTH(Sheet1[[#This Row],[policy_start_date]])/3,0)</f>
        <v>Q2</v>
      </c>
      <c r="Q2800" s="2">
        <f ca="1">DATEDIF(Sheet1[[#This Row],[policy_start_date]],TODAY(),"D")</f>
        <v>1210</v>
      </c>
      <c r="R2800" s="2">
        <f>YEAR(Sheet1[[#This Row],[policy_end_date]])</f>
        <v>2023</v>
      </c>
      <c r="S2800" s="2" t="str">
        <f>TEXT(Sheet1[[#This Row],[policy_end_date]],"mmm")</f>
        <v>Dec</v>
      </c>
      <c r="T2800" s="2" t="str">
        <f>IF(Sheet1[[#This Row],[status]]="Active","Active","Inactive")</f>
        <v>Inactive</v>
      </c>
      <c r="U2800" s="6">
        <f>Sheet1[[#This Row],[coverage_amount]]/Sheet1[[#This Row],[annual_premium]]</f>
        <v>2.2420382965227881</v>
      </c>
    </row>
    <row r="2801" spans="1:21" x14ac:dyDescent="0.3">
      <c r="A2801" s="2" t="s">
        <v>4755</v>
      </c>
      <c r="B2801" s="2" t="s">
        <v>4756</v>
      </c>
      <c r="C2801" s="2" t="s">
        <v>11</v>
      </c>
      <c r="D2801" s="51">
        <v>826461.51</v>
      </c>
      <c r="E2801" s="51">
        <v>40890.839999999997</v>
      </c>
      <c r="F2801" s="1">
        <v>44791</v>
      </c>
      <c r="G2801" s="1">
        <v>45700</v>
      </c>
      <c r="H2801" s="2" t="s">
        <v>150</v>
      </c>
      <c r="I2801" s="2" t="s">
        <v>29</v>
      </c>
      <c r="J2801">
        <f>Sheet1[[#This Row],[policy_end_date]]-Sheet1[[#This Row],[policy_start_date]]</f>
        <v>909</v>
      </c>
      <c r="K2801" s="5">
        <f>(Sheet1[[#This Row],[policy_end_date]]-Sheet1[[#This Row],[policy_start_date]])/365</f>
        <v>2.4904109589041097</v>
      </c>
      <c r="L2801" s="2" t="str">
        <f>IF(Sheet1[[#This Row],[coverage_amount]]&lt;300000,"Low",IF(Sheet1[[#This Row],[coverage_amount]]&lt;700000,"Medium","High"))</f>
        <v>High</v>
      </c>
      <c r="M2801" s="2" t="str">
        <f>IF(Sheet1[[#This Row],[annual_premium]]&lt;15000,"Low",IF(Sheet1[[#This Row],[annual_premium]]&lt;35000,"Medium","High"))</f>
        <v>High</v>
      </c>
      <c r="N2801" s="2">
        <f>YEAR(Sheet1[[#This Row],[policy_start_date]])</f>
        <v>2022</v>
      </c>
      <c r="O2801" s="2" t="str">
        <f>TEXT(Sheet1[[#This Row],[policy_start_date]],"mmm")</f>
        <v>Aug</v>
      </c>
      <c r="P2801" s="2" t="str">
        <f>"Q"&amp;ROUNDUP(MONTH(Sheet1[[#This Row],[policy_start_date]])/3,0)</f>
        <v>Q3</v>
      </c>
      <c r="Q2801" s="2">
        <f ca="1">DATEDIF(Sheet1[[#This Row],[policy_start_date]],TODAY(),"D")</f>
        <v>1441</v>
      </c>
      <c r="R2801" s="2">
        <f>YEAR(Sheet1[[#This Row],[policy_end_date]])</f>
        <v>2025</v>
      </c>
      <c r="S2801" s="2" t="str">
        <f>TEXT(Sheet1[[#This Row],[policy_end_date]],"mmm")</f>
        <v>Feb</v>
      </c>
      <c r="T2801" s="2" t="str">
        <f>IF(Sheet1[[#This Row],[status]]="Active","Active","Inactive")</f>
        <v>Inactive</v>
      </c>
      <c r="U2801" s="6">
        <f>Sheet1[[#This Row],[coverage_amount]]/Sheet1[[#This Row],[annual_premium]]</f>
        <v>20.211409450136024</v>
      </c>
    </row>
    <row r="2802" spans="1:21" x14ac:dyDescent="0.3">
      <c r="A2802" s="2" t="s">
        <v>4757</v>
      </c>
      <c r="B2802" s="2" t="s">
        <v>1054</v>
      </c>
      <c r="C2802" s="2" t="s">
        <v>27</v>
      </c>
      <c r="D2802" s="51">
        <v>280042.94</v>
      </c>
      <c r="E2802" s="51">
        <v>10805.58</v>
      </c>
      <c r="F2802" s="1">
        <v>45346</v>
      </c>
      <c r="G2802" s="1">
        <v>45350</v>
      </c>
      <c r="H2802" s="2" t="s">
        <v>1771</v>
      </c>
      <c r="I2802" s="2" t="s">
        <v>18</v>
      </c>
      <c r="J2802">
        <f>Sheet1[[#This Row],[policy_end_date]]-Sheet1[[#This Row],[policy_start_date]]</f>
        <v>4</v>
      </c>
      <c r="K2802" s="5">
        <f>(Sheet1[[#This Row],[policy_end_date]]-Sheet1[[#This Row],[policy_start_date]])/365</f>
        <v>1.0958904109589041E-2</v>
      </c>
      <c r="L2802" s="2" t="str">
        <f>IF(Sheet1[[#This Row],[coverage_amount]]&lt;300000,"Low",IF(Sheet1[[#This Row],[coverage_amount]]&lt;700000,"Medium","High"))</f>
        <v>Low</v>
      </c>
      <c r="M2802" s="2" t="str">
        <f>IF(Sheet1[[#This Row],[annual_premium]]&lt;15000,"Low",IF(Sheet1[[#This Row],[annual_premium]]&lt;35000,"Medium","High"))</f>
        <v>Low</v>
      </c>
      <c r="N2802" s="2">
        <f>YEAR(Sheet1[[#This Row],[policy_start_date]])</f>
        <v>2024</v>
      </c>
      <c r="O2802" s="2" t="str">
        <f>TEXT(Sheet1[[#This Row],[policy_start_date]],"mmm")</f>
        <v>Feb</v>
      </c>
      <c r="P2802" s="2" t="str">
        <f>"Q"&amp;ROUNDUP(MONTH(Sheet1[[#This Row],[policy_start_date]])/3,0)</f>
        <v>Q1</v>
      </c>
      <c r="Q2802" s="2">
        <f ca="1">DATEDIF(Sheet1[[#This Row],[policy_start_date]],TODAY(),"D")</f>
        <v>886</v>
      </c>
      <c r="R2802" s="2">
        <f>YEAR(Sheet1[[#This Row],[policy_end_date]])</f>
        <v>2024</v>
      </c>
      <c r="S2802" s="2" t="str">
        <f>TEXT(Sheet1[[#This Row],[policy_end_date]],"mmm")</f>
        <v>Feb</v>
      </c>
      <c r="T2802" s="2" t="str">
        <f>IF(Sheet1[[#This Row],[status]]="Active","Active","Inactive")</f>
        <v>Inactive</v>
      </c>
      <c r="U2802" s="6">
        <f>Sheet1[[#This Row],[coverage_amount]]/Sheet1[[#This Row],[annual_premium]]</f>
        <v>25.916511654163866</v>
      </c>
    </row>
    <row r="2803" spans="1:21" x14ac:dyDescent="0.3">
      <c r="A2803" s="2" t="s">
        <v>4758</v>
      </c>
      <c r="B2803" s="2" t="s">
        <v>4187</v>
      </c>
      <c r="C2803" s="2" t="s">
        <v>16</v>
      </c>
      <c r="D2803" s="51">
        <v>744727.3</v>
      </c>
      <c r="E2803" s="51">
        <v>19440.580000000002</v>
      </c>
      <c r="F2803" s="1">
        <v>45464</v>
      </c>
      <c r="G2803" s="1">
        <v>45759</v>
      </c>
      <c r="H2803" s="2" t="s">
        <v>122</v>
      </c>
      <c r="I2803" s="2" t="s">
        <v>18</v>
      </c>
      <c r="J2803">
        <f>Sheet1[[#This Row],[policy_end_date]]-Sheet1[[#This Row],[policy_start_date]]</f>
        <v>295</v>
      </c>
      <c r="K2803" s="5">
        <f>(Sheet1[[#This Row],[policy_end_date]]-Sheet1[[#This Row],[policy_start_date]])/365</f>
        <v>0.80821917808219179</v>
      </c>
      <c r="L2803" s="2" t="str">
        <f>IF(Sheet1[[#This Row],[coverage_amount]]&lt;300000,"Low",IF(Sheet1[[#This Row],[coverage_amount]]&lt;700000,"Medium","High"))</f>
        <v>High</v>
      </c>
      <c r="M2803" s="2" t="str">
        <f>IF(Sheet1[[#This Row],[annual_premium]]&lt;15000,"Low",IF(Sheet1[[#This Row],[annual_premium]]&lt;35000,"Medium","High"))</f>
        <v>Medium</v>
      </c>
      <c r="N2803" s="2">
        <f>YEAR(Sheet1[[#This Row],[policy_start_date]])</f>
        <v>2024</v>
      </c>
      <c r="O2803" s="2" t="str">
        <f>TEXT(Sheet1[[#This Row],[policy_start_date]],"mmm")</f>
        <v>Jun</v>
      </c>
      <c r="P2803" s="2" t="str">
        <f>"Q"&amp;ROUNDUP(MONTH(Sheet1[[#This Row],[policy_start_date]])/3,0)</f>
        <v>Q2</v>
      </c>
      <c r="Q2803" s="2">
        <f ca="1">DATEDIF(Sheet1[[#This Row],[policy_start_date]],TODAY(),"D")</f>
        <v>768</v>
      </c>
      <c r="R2803" s="2">
        <f>YEAR(Sheet1[[#This Row],[policy_end_date]])</f>
        <v>2025</v>
      </c>
      <c r="S2803" s="2" t="str">
        <f>TEXT(Sheet1[[#This Row],[policy_end_date]],"mmm")</f>
        <v>Apr</v>
      </c>
      <c r="T2803" s="2" t="str">
        <f>IF(Sheet1[[#This Row],[status]]="Active","Active","Inactive")</f>
        <v>Inactive</v>
      </c>
      <c r="U2803" s="6">
        <f>Sheet1[[#This Row],[coverage_amount]]/Sheet1[[#This Row],[annual_premium]]</f>
        <v>38.307874559298128</v>
      </c>
    </row>
    <row r="2804" spans="1:21" x14ac:dyDescent="0.3">
      <c r="A2804" s="2" t="s">
        <v>4759</v>
      </c>
      <c r="B2804" s="2" t="s">
        <v>4760</v>
      </c>
      <c r="C2804" s="2" t="s">
        <v>35</v>
      </c>
      <c r="D2804" s="51">
        <v>803555.42</v>
      </c>
      <c r="E2804" s="51">
        <v>32432.91</v>
      </c>
      <c r="F2804" s="1">
        <v>45444</v>
      </c>
      <c r="G2804" s="1">
        <v>45475</v>
      </c>
      <c r="H2804" s="2" t="s">
        <v>477</v>
      </c>
      <c r="I2804" s="2" t="s">
        <v>13</v>
      </c>
      <c r="J2804">
        <f>Sheet1[[#This Row],[policy_end_date]]-Sheet1[[#This Row],[policy_start_date]]</f>
        <v>31</v>
      </c>
      <c r="K2804" s="5">
        <f>(Sheet1[[#This Row],[policy_end_date]]-Sheet1[[#This Row],[policy_start_date]])/365</f>
        <v>8.4931506849315067E-2</v>
      </c>
      <c r="L2804" s="2" t="str">
        <f>IF(Sheet1[[#This Row],[coverage_amount]]&lt;300000,"Low",IF(Sheet1[[#This Row],[coverage_amount]]&lt;700000,"Medium","High"))</f>
        <v>High</v>
      </c>
      <c r="M2804" s="2" t="str">
        <f>IF(Sheet1[[#This Row],[annual_premium]]&lt;15000,"Low",IF(Sheet1[[#This Row],[annual_premium]]&lt;35000,"Medium","High"))</f>
        <v>Medium</v>
      </c>
      <c r="N2804" s="2">
        <f>YEAR(Sheet1[[#This Row],[policy_start_date]])</f>
        <v>2024</v>
      </c>
      <c r="O2804" s="2" t="str">
        <f>TEXT(Sheet1[[#This Row],[policy_start_date]],"mmm")</f>
        <v>Jun</v>
      </c>
      <c r="P2804" s="2" t="str">
        <f>"Q"&amp;ROUNDUP(MONTH(Sheet1[[#This Row],[policy_start_date]])/3,0)</f>
        <v>Q2</v>
      </c>
      <c r="Q2804" s="2">
        <f ca="1">DATEDIF(Sheet1[[#This Row],[policy_start_date]],TODAY(),"D")</f>
        <v>788</v>
      </c>
      <c r="R2804" s="2">
        <f>YEAR(Sheet1[[#This Row],[policy_end_date]])</f>
        <v>2024</v>
      </c>
      <c r="S2804" s="2" t="str">
        <f>TEXT(Sheet1[[#This Row],[policy_end_date]],"mmm")</f>
        <v>Jul</v>
      </c>
      <c r="T2804" s="2" t="str">
        <f>IF(Sheet1[[#This Row],[status]]="Active","Active","Inactive")</f>
        <v>Active</v>
      </c>
      <c r="U2804" s="6">
        <f>Sheet1[[#This Row],[coverage_amount]]/Sheet1[[#This Row],[annual_premium]]</f>
        <v>24.775927291137307</v>
      </c>
    </row>
    <row r="2805" spans="1:21" x14ac:dyDescent="0.3">
      <c r="A2805" s="2" t="s">
        <v>4761</v>
      </c>
      <c r="B2805" s="2" t="s">
        <v>4762</v>
      </c>
      <c r="C2805" s="2" t="s">
        <v>11</v>
      </c>
      <c r="D2805" s="51">
        <v>421764.33</v>
      </c>
      <c r="E2805" s="51">
        <v>39240.07</v>
      </c>
      <c r="F2805" s="1">
        <v>44555</v>
      </c>
      <c r="G2805" s="1">
        <v>45155</v>
      </c>
      <c r="H2805" s="2" t="s">
        <v>648</v>
      </c>
      <c r="I2805" s="2" t="s">
        <v>13</v>
      </c>
      <c r="J2805">
        <f>Sheet1[[#This Row],[policy_end_date]]-Sheet1[[#This Row],[policy_start_date]]</f>
        <v>600</v>
      </c>
      <c r="K2805" s="5">
        <f>(Sheet1[[#This Row],[policy_end_date]]-Sheet1[[#This Row],[policy_start_date]])/365</f>
        <v>1.6438356164383561</v>
      </c>
      <c r="L2805" s="2" t="str">
        <f>IF(Sheet1[[#This Row],[coverage_amount]]&lt;300000,"Low",IF(Sheet1[[#This Row],[coverage_amount]]&lt;700000,"Medium","High"))</f>
        <v>Medium</v>
      </c>
      <c r="M2805" s="2" t="str">
        <f>IF(Sheet1[[#This Row],[annual_premium]]&lt;15000,"Low",IF(Sheet1[[#This Row],[annual_premium]]&lt;35000,"Medium","High"))</f>
        <v>High</v>
      </c>
      <c r="N2805" s="2">
        <f>YEAR(Sheet1[[#This Row],[policy_start_date]])</f>
        <v>2021</v>
      </c>
      <c r="O2805" s="2" t="str">
        <f>TEXT(Sheet1[[#This Row],[policy_start_date]],"mmm")</f>
        <v>Dec</v>
      </c>
      <c r="P2805" s="2" t="str">
        <f>"Q"&amp;ROUNDUP(MONTH(Sheet1[[#This Row],[policy_start_date]])/3,0)</f>
        <v>Q4</v>
      </c>
      <c r="Q2805" s="2">
        <f ca="1">DATEDIF(Sheet1[[#This Row],[policy_start_date]],TODAY(),"D")</f>
        <v>1677</v>
      </c>
      <c r="R2805" s="2">
        <f>YEAR(Sheet1[[#This Row],[policy_end_date]])</f>
        <v>2023</v>
      </c>
      <c r="S2805" s="2" t="str">
        <f>TEXT(Sheet1[[#This Row],[policy_end_date]],"mmm")</f>
        <v>Aug</v>
      </c>
      <c r="T2805" s="2" t="str">
        <f>IF(Sheet1[[#This Row],[status]]="Active","Active","Inactive")</f>
        <v>Active</v>
      </c>
      <c r="U2805" s="6">
        <f>Sheet1[[#This Row],[coverage_amount]]/Sheet1[[#This Row],[annual_premium]]</f>
        <v>10.748307278758677</v>
      </c>
    </row>
    <row r="2806" spans="1:21" x14ac:dyDescent="0.3">
      <c r="A2806" s="2" t="s">
        <v>4763</v>
      </c>
      <c r="B2806" s="2" t="s">
        <v>1357</v>
      </c>
      <c r="C2806" s="2" t="s">
        <v>16</v>
      </c>
      <c r="D2806" s="51">
        <v>855742.11</v>
      </c>
      <c r="E2806" s="51">
        <v>43688.91</v>
      </c>
      <c r="F2806" s="1">
        <v>44996</v>
      </c>
      <c r="G2806" s="1">
        <v>45157</v>
      </c>
      <c r="H2806" s="2" t="s">
        <v>519</v>
      </c>
      <c r="I2806" s="2" t="s">
        <v>18</v>
      </c>
      <c r="J2806">
        <f>Sheet1[[#This Row],[policy_end_date]]-Sheet1[[#This Row],[policy_start_date]]</f>
        <v>161</v>
      </c>
      <c r="K2806" s="5">
        <f>(Sheet1[[#This Row],[policy_end_date]]-Sheet1[[#This Row],[policy_start_date]])/365</f>
        <v>0.44109589041095892</v>
      </c>
      <c r="L2806" s="2" t="str">
        <f>IF(Sheet1[[#This Row],[coverage_amount]]&lt;300000,"Low",IF(Sheet1[[#This Row],[coverage_amount]]&lt;700000,"Medium","High"))</f>
        <v>High</v>
      </c>
      <c r="M2806" s="2" t="str">
        <f>IF(Sheet1[[#This Row],[annual_premium]]&lt;15000,"Low",IF(Sheet1[[#This Row],[annual_premium]]&lt;35000,"Medium","High"))</f>
        <v>High</v>
      </c>
      <c r="N2806" s="2">
        <f>YEAR(Sheet1[[#This Row],[policy_start_date]])</f>
        <v>2023</v>
      </c>
      <c r="O2806" s="2" t="str">
        <f>TEXT(Sheet1[[#This Row],[policy_start_date]],"mmm")</f>
        <v>Mar</v>
      </c>
      <c r="P2806" s="2" t="str">
        <f>"Q"&amp;ROUNDUP(MONTH(Sheet1[[#This Row],[policy_start_date]])/3,0)</f>
        <v>Q1</v>
      </c>
      <c r="Q2806" s="2">
        <f ca="1">DATEDIF(Sheet1[[#This Row],[policy_start_date]],TODAY(),"D")</f>
        <v>1236</v>
      </c>
      <c r="R2806" s="2">
        <f>YEAR(Sheet1[[#This Row],[policy_end_date]])</f>
        <v>2023</v>
      </c>
      <c r="S2806" s="2" t="str">
        <f>TEXT(Sheet1[[#This Row],[policy_end_date]],"mmm")</f>
        <v>Aug</v>
      </c>
      <c r="T2806" s="2" t="str">
        <f>IF(Sheet1[[#This Row],[status]]="Active","Active","Inactive")</f>
        <v>Inactive</v>
      </c>
      <c r="U2806" s="6">
        <f>Sheet1[[#This Row],[coverage_amount]]/Sheet1[[#This Row],[annual_premium]]</f>
        <v>19.587170062150783</v>
      </c>
    </row>
    <row r="2807" spans="1:21" x14ac:dyDescent="0.3">
      <c r="A2807" s="2" t="s">
        <v>4764</v>
      </c>
      <c r="B2807" s="2" t="s">
        <v>4765</v>
      </c>
      <c r="C2807" s="2" t="s">
        <v>16</v>
      </c>
      <c r="D2807" s="51">
        <v>746706.17</v>
      </c>
      <c r="E2807" s="51">
        <v>15816.22</v>
      </c>
      <c r="F2807" s="1">
        <v>44503</v>
      </c>
      <c r="G2807" s="1">
        <v>44887</v>
      </c>
      <c r="H2807" s="2" t="s">
        <v>611</v>
      </c>
      <c r="I2807" s="2" t="s">
        <v>13</v>
      </c>
      <c r="J2807">
        <f>Sheet1[[#This Row],[policy_end_date]]-Sheet1[[#This Row],[policy_start_date]]</f>
        <v>384</v>
      </c>
      <c r="K2807" s="5">
        <f>(Sheet1[[#This Row],[policy_end_date]]-Sheet1[[#This Row],[policy_start_date]])/365</f>
        <v>1.0520547945205478</v>
      </c>
      <c r="L2807" s="2" t="str">
        <f>IF(Sheet1[[#This Row],[coverage_amount]]&lt;300000,"Low",IF(Sheet1[[#This Row],[coverage_amount]]&lt;700000,"Medium","High"))</f>
        <v>High</v>
      </c>
      <c r="M2807" s="2" t="str">
        <f>IF(Sheet1[[#This Row],[annual_premium]]&lt;15000,"Low",IF(Sheet1[[#This Row],[annual_premium]]&lt;35000,"Medium","High"))</f>
        <v>Medium</v>
      </c>
      <c r="N2807" s="2">
        <f>YEAR(Sheet1[[#This Row],[policy_start_date]])</f>
        <v>2021</v>
      </c>
      <c r="O2807" s="2" t="str">
        <f>TEXT(Sheet1[[#This Row],[policy_start_date]],"mmm")</f>
        <v>Nov</v>
      </c>
      <c r="P2807" s="2" t="str">
        <f>"Q"&amp;ROUNDUP(MONTH(Sheet1[[#This Row],[policy_start_date]])/3,0)</f>
        <v>Q4</v>
      </c>
      <c r="Q2807" s="2">
        <f ca="1">DATEDIF(Sheet1[[#This Row],[policy_start_date]],TODAY(),"D")</f>
        <v>1729</v>
      </c>
      <c r="R2807" s="2">
        <f>YEAR(Sheet1[[#This Row],[policy_end_date]])</f>
        <v>2022</v>
      </c>
      <c r="S2807" s="2" t="str">
        <f>TEXT(Sheet1[[#This Row],[policy_end_date]],"mmm")</f>
        <v>Nov</v>
      </c>
      <c r="T2807" s="2" t="str">
        <f>IF(Sheet1[[#This Row],[status]]="Active","Active","Inactive")</f>
        <v>Active</v>
      </c>
      <c r="U2807" s="6">
        <f>Sheet1[[#This Row],[coverage_amount]]/Sheet1[[#This Row],[annual_premium]]</f>
        <v>47.211417772388096</v>
      </c>
    </row>
    <row r="2808" spans="1:21" x14ac:dyDescent="0.3">
      <c r="A2808" s="2" t="s">
        <v>4766</v>
      </c>
      <c r="B2808" s="2" t="s">
        <v>1338</v>
      </c>
      <c r="C2808" s="2" t="s">
        <v>27</v>
      </c>
      <c r="D2808" s="51">
        <v>145699.22</v>
      </c>
      <c r="E2808" s="51">
        <v>48582.42</v>
      </c>
      <c r="F2808" s="1">
        <v>45146</v>
      </c>
      <c r="G2808" s="1">
        <v>45171</v>
      </c>
      <c r="H2808" s="2" t="s">
        <v>1110</v>
      </c>
      <c r="I2808" s="2" t="s">
        <v>18</v>
      </c>
      <c r="J2808">
        <f>Sheet1[[#This Row],[policy_end_date]]-Sheet1[[#This Row],[policy_start_date]]</f>
        <v>25</v>
      </c>
      <c r="K2808" s="5">
        <f>(Sheet1[[#This Row],[policy_end_date]]-Sheet1[[#This Row],[policy_start_date]])/365</f>
        <v>6.8493150684931503E-2</v>
      </c>
      <c r="L2808" s="2" t="str">
        <f>IF(Sheet1[[#This Row],[coverage_amount]]&lt;300000,"Low",IF(Sheet1[[#This Row],[coverage_amount]]&lt;700000,"Medium","High"))</f>
        <v>Low</v>
      </c>
      <c r="M2808" s="2" t="str">
        <f>IF(Sheet1[[#This Row],[annual_premium]]&lt;15000,"Low",IF(Sheet1[[#This Row],[annual_premium]]&lt;35000,"Medium","High"))</f>
        <v>High</v>
      </c>
      <c r="N2808" s="2">
        <f>YEAR(Sheet1[[#This Row],[policy_start_date]])</f>
        <v>2023</v>
      </c>
      <c r="O2808" s="2" t="str">
        <f>TEXT(Sheet1[[#This Row],[policy_start_date]],"mmm")</f>
        <v>Aug</v>
      </c>
      <c r="P2808" s="2" t="str">
        <f>"Q"&amp;ROUNDUP(MONTH(Sheet1[[#This Row],[policy_start_date]])/3,0)</f>
        <v>Q3</v>
      </c>
      <c r="Q2808" s="2">
        <f ca="1">DATEDIF(Sheet1[[#This Row],[policy_start_date]],TODAY(),"D")</f>
        <v>1086</v>
      </c>
      <c r="R2808" s="2">
        <f>YEAR(Sheet1[[#This Row],[policy_end_date]])</f>
        <v>2023</v>
      </c>
      <c r="S2808" s="2" t="str">
        <f>TEXT(Sheet1[[#This Row],[policy_end_date]],"mmm")</f>
        <v>Sep</v>
      </c>
      <c r="T2808" s="2" t="str">
        <f>IF(Sheet1[[#This Row],[status]]="Active","Active","Inactive")</f>
        <v>Inactive</v>
      </c>
      <c r="U2808" s="6">
        <f>Sheet1[[#This Row],[coverage_amount]]/Sheet1[[#This Row],[annual_premium]]</f>
        <v>2.9990111649440272</v>
      </c>
    </row>
    <row r="2809" spans="1:21" x14ac:dyDescent="0.3">
      <c r="A2809" s="2" t="s">
        <v>4767</v>
      </c>
      <c r="B2809" s="2" t="s">
        <v>4768</v>
      </c>
      <c r="C2809" s="2" t="s">
        <v>39</v>
      </c>
      <c r="D2809" s="51">
        <v>196258.66</v>
      </c>
      <c r="E2809" s="51">
        <v>28022.35</v>
      </c>
      <c r="F2809" s="1">
        <v>45145</v>
      </c>
      <c r="G2809" s="1">
        <v>45805</v>
      </c>
      <c r="H2809" s="2" t="s">
        <v>787</v>
      </c>
      <c r="I2809" s="2" t="s">
        <v>29</v>
      </c>
      <c r="J2809">
        <f>Sheet1[[#This Row],[policy_end_date]]-Sheet1[[#This Row],[policy_start_date]]</f>
        <v>660</v>
      </c>
      <c r="K2809" s="5">
        <f>(Sheet1[[#This Row],[policy_end_date]]-Sheet1[[#This Row],[policy_start_date]])/365</f>
        <v>1.8082191780821917</v>
      </c>
      <c r="L2809" s="2" t="str">
        <f>IF(Sheet1[[#This Row],[coverage_amount]]&lt;300000,"Low",IF(Sheet1[[#This Row],[coverage_amount]]&lt;700000,"Medium","High"))</f>
        <v>Low</v>
      </c>
      <c r="M2809" s="2" t="str">
        <f>IF(Sheet1[[#This Row],[annual_premium]]&lt;15000,"Low",IF(Sheet1[[#This Row],[annual_premium]]&lt;35000,"Medium","High"))</f>
        <v>Medium</v>
      </c>
      <c r="N2809" s="2">
        <f>YEAR(Sheet1[[#This Row],[policy_start_date]])</f>
        <v>2023</v>
      </c>
      <c r="O2809" s="2" t="str">
        <f>TEXT(Sheet1[[#This Row],[policy_start_date]],"mmm")</f>
        <v>Aug</v>
      </c>
      <c r="P2809" s="2" t="str">
        <f>"Q"&amp;ROUNDUP(MONTH(Sheet1[[#This Row],[policy_start_date]])/3,0)</f>
        <v>Q3</v>
      </c>
      <c r="Q2809" s="2">
        <f ca="1">DATEDIF(Sheet1[[#This Row],[policy_start_date]],TODAY(),"D")</f>
        <v>1087</v>
      </c>
      <c r="R2809" s="2">
        <f>YEAR(Sheet1[[#This Row],[policy_end_date]])</f>
        <v>2025</v>
      </c>
      <c r="S2809" s="2" t="str">
        <f>TEXT(Sheet1[[#This Row],[policy_end_date]],"mmm")</f>
        <v>May</v>
      </c>
      <c r="T2809" s="2" t="str">
        <f>IF(Sheet1[[#This Row],[status]]="Active","Active","Inactive")</f>
        <v>Inactive</v>
      </c>
      <c r="U2809" s="6">
        <f>Sheet1[[#This Row],[coverage_amount]]/Sheet1[[#This Row],[annual_premium]]</f>
        <v>7.0036474456995936</v>
      </c>
    </row>
    <row r="2810" spans="1:21" x14ac:dyDescent="0.3">
      <c r="A2810" s="2" t="s">
        <v>4769</v>
      </c>
      <c r="B2810" s="2" t="s">
        <v>376</v>
      </c>
      <c r="C2810" s="2" t="s">
        <v>11</v>
      </c>
      <c r="D2810" s="51">
        <v>707320.96</v>
      </c>
      <c r="E2810" s="51">
        <v>44521.34</v>
      </c>
      <c r="F2810" s="1">
        <v>45071</v>
      </c>
      <c r="G2810" s="1">
        <v>45608</v>
      </c>
      <c r="H2810" s="2" t="s">
        <v>307</v>
      </c>
      <c r="I2810" s="2" t="s">
        <v>18</v>
      </c>
      <c r="J2810">
        <f>Sheet1[[#This Row],[policy_end_date]]-Sheet1[[#This Row],[policy_start_date]]</f>
        <v>537</v>
      </c>
      <c r="K2810" s="5">
        <f>(Sheet1[[#This Row],[policy_end_date]]-Sheet1[[#This Row],[policy_start_date]])/365</f>
        <v>1.4712328767123288</v>
      </c>
      <c r="L2810" s="2" t="str">
        <f>IF(Sheet1[[#This Row],[coverage_amount]]&lt;300000,"Low",IF(Sheet1[[#This Row],[coverage_amount]]&lt;700000,"Medium","High"))</f>
        <v>High</v>
      </c>
      <c r="M2810" s="2" t="str">
        <f>IF(Sheet1[[#This Row],[annual_premium]]&lt;15000,"Low",IF(Sheet1[[#This Row],[annual_premium]]&lt;35000,"Medium","High"))</f>
        <v>High</v>
      </c>
      <c r="N2810" s="2">
        <f>YEAR(Sheet1[[#This Row],[policy_start_date]])</f>
        <v>2023</v>
      </c>
      <c r="O2810" s="2" t="str">
        <f>TEXT(Sheet1[[#This Row],[policy_start_date]],"mmm")</f>
        <v>May</v>
      </c>
      <c r="P2810" s="2" t="str">
        <f>"Q"&amp;ROUNDUP(MONTH(Sheet1[[#This Row],[policy_start_date]])/3,0)</f>
        <v>Q2</v>
      </c>
      <c r="Q2810" s="2">
        <f ca="1">DATEDIF(Sheet1[[#This Row],[policy_start_date]],TODAY(),"D")</f>
        <v>1161</v>
      </c>
      <c r="R2810" s="2">
        <f>YEAR(Sheet1[[#This Row],[policy_end_date]])</f>
        <v>2024</v>
      </c>
      <c r="S2810" s="2" t="str">
        <f>TEXT(Sheet1[[#This Row],[policy_end_date]],"mmm")</f>
        <v>Nov</v>
      </c>
      <c r="T2810" s="2" t="str">
        <f>IF(Sheet1[[#This Row],[status]]="Active","Active","Inactive")</f>
        <v>Inactive</v>
      </c>
      <c r="U2810" s="6">
        <f>Sheet1[[#This Row],[coverage_amount]]/Sheet1[[#This Row],[annual_premium]]</f>
        <v>15.887234301573134</v>
      </c>
    </row>
    <row r="2811" spans="1:21" x14ac:dyDescent="0.3">
      <c r="A2811" s="2" t="s">
        <v>4770</v>
      </c>
      <c r="B2811" s="2" t="s">
        <v>1944</v>
      </c>
      <c r="C2811" s="2" t="s">
        <v>39</v>
      </c>
      <c r="D2811" s="51">
        <v>356364.57</v>
      </c>
      <c r="E2811" s="51">
        <v>22312.639999999999</v>
      </c>
      <c r="F2811" s="1">
        <v>44772</v>
      </c>
      <c r="G2811" s="1">
        <v>45345</v>
      </c>
      <c r="H2811" s="2" t="s">
        <v>787</v>
      </c>
      <c r="I2811" s="2" t="s">
        <v>18</v>
      </c>
      <c r="J2811">
        <f>Sheet1[[#This Row],[policy_end_date]]-Sheet1[[#This Row],[policy_start_date]]</f>
        <v>573</v>
      </c>
      <c r="K2811" s="5">
        <f>(Sheet1[[#This Row],[policy_end_date]]-Sheet1[[#This Row],[policy_start_date]])/365</f>
        <v>1.5698630136986302</v>
      </c>
      <c r="L2811" s="2" t="str">
        <f>IF(Sheet1[[#This Row],[coverage_amount]]&lt;300000,"Low",IF(Sheet1[[#This Row],[coverage_amount]]&lt;700000,"Medium","High"))</f>
        <v>Medium</v>
      </c>
      <c r="M2811" s="2" t="str">
        <f>IF(Sheet1[[#This Row],[annual_premium]]&lt;15000,"Low",IF(Sheet1[[#This Row],[annual_premium]]&lt;35000,"Medium","High"))</f>
        <v>Medium</v>
      </c>
      <c r="N2811" s="2">
        <f>YEAR(Sheet1[[#This Row],[policy_start_date]])</f>
        <v>2022</v>
      </c>
      <c r="O2811" s="2" t="str">
        <f>TEXT(Sheet1[[#This Row],[policy_start_date]],"mmm")</f>
        <v>Jul</v>
      </c>
      <c r="P2811" s="2" t="str">
        <f>"Q"&amp;ROUNDUP(MONTH(Sheet1[[#This Row],[policy_start_date]])/3,0)</f>
        <v>Q3</v>
      </c>
      <c r="Q2811" s="2">
        <f ca="1">DATEDIF(Sheet1[[#This Row],[policy_start_date]],TODAY(),"D")</f>
        <v>1460</v>
      </c>
      <c r="R2811" s="2">
        <f>YEAR(Sheet1[[#This Row],[policy_end_date]])</f>
        <v>2024</v>
      </c>
      <c r="S2811" s="2" t="str">
        <f>TEXT(Sheet1[[#This Row],[policy_end_date]],"mmm")</f>
        <v>Feb</v>
      </c>
      <c r="T2811" s="2" t="str">
        <f>IF(Sheet1[[#This Row],[status]]="Active","Active","Inactive")</f>
        <v>Inactive</v>
      </c>
      <c r="U2811" s="6">
        <f>Sheet1[[#This Row],[coverage_amount]]/Sheet1[[#This Row],[annual_premium]]</f>
        <v>15.971421131699342</v>
      </c>
    </row>
    <row r="2812" spans="1:21" x14ac:dyDescent="0.3">
      <c r="A2812" s="2" t="s">
        <v>4771</v>
      </c>
      <c r="B2812" s="2" t="s">
        <v>4772</v>
      </c>
      <c r="C2812" s="2" t="s">
        <v>35</v>
      </c>
      <c r="D2812" s="51">
        <v>522444.85</v>
      </c>
      <c r="E2812" s="51">
        <v>24592.23</v>
      </c>
      <c r="F2812" s="1">
        <v>45457</v>
      </c>
      <c r="G2812" s="1">
        <v>45696</v>
      </c>
      <c r="H2812" s="2" t="s">
        <v>4444</v>
      </c>
      <c r="I2812" s="2" t="s">
        <v>18</v>
      </c>
      <c r="J2812">
        <f>Sheet1[[#This Row],[policy_end_date]]-Sheet1[[#This Row],[policy_start_date]]</f>
        <v>239</v>
      </c>
      <c r="K2812" s="5">
        <f>(Sheet1[[#This Row],[policy_end_date]]-Sheet1[[#This Row],[policy_start_date]])/365</f>
        <v>0.65479452054794518</v>
      </c>
      <c r="L2812" s="2" t="str">
        <f>IF(Sheet1[[#This Row],[coverage_amount]]&lt;300000,"Low",IF(Sheet1[[#This Row],[coverage_amount]]&lt;700000,"Medium","High"))</f>
        <v>Medium</v>
      </c>
      <c r="M2812" s="2" t="str">
        <f>IF(Sheet1[[#This Row],[annual_premium]]&lt;15000,"Low",IF(Sheet1[[#This Row],[annual_premium]]&lt;35000,"Medium","High"))</f>
        <v>Medium</v>
      </c>
      <c r="N2812" s="2">
        <f>YEAR(Sheet1[[#This Row],[policy_start_date]])</f>
        <v>2024</v>
      </c>
      <c r="O2812" s="2" t="str">
        <f>TEXT(Sheet1[[#This Row],[policy_start_date]],"mmm")</f>
        <v>Jun</v>
      </c>
      <c r="P2812" s="2" t="str">
        <f>"Q"&amp;ROUNDUP(MONTH(Sheet1[[#This Row],[policy_start_date]])/3,0)</f>
        <v>Q2</v>
      </c>
      <c r="Q2812" s="2">
        <f ca="1">DATEDIF(Sheet1[[#This Row],[policy_start_date]],TODAY(),"D")</f>
        <v>775</v>
      </c>
      <c r="R2812" s="2">
        <f>YEAR(Sheet1[[#This Row],[policy_end_date]])</f>
        <v>2025</v>
      </c>
      <c r="S2812" s="2" t="str">
        <f>TEXT(Sheet1[[#This Row],[policy_end_date]],"mmm")</f>
        <v>Feb</v>
      </c>
      <c r="T2812" s="2" t="str">
        <f>IF(Sheet1[[#This Row],[status]]="Active","Active","Inactive")</f>
        <v>Inactive</v>
      </c>
      <c r="U2812" s="6">
        <f>Sheet1[[#This Row],[coverage_amount]]/Sheet1[[#This Row],[annual_premium]]</f>
        <v>21.244305620108463</v>
      </c>
    </row>
    <row r="2813" spans="1:21" x14ac:dyDescent="0.3">
      <c r="A2813" s="2" t="s">
        <v>4773</v>
      </c>
      <c r="B2813" s="2" t="s">
        <v>2733</v>
      </c>
      <c r="C2813" s="2" t="s">
        <v>27</v>
      </c>
      <c r="D2813" s="51">
        <v>482585.59999999998</v>
      </c>
      <c r="E2813" s="51">
        <v>30903.599999999999</v>
      </c>
      <c r="F2813" s="1">
        <v>45317</v>
      </c>
      <c r="G2813" s="1">
        <v>45669</v>
      </c>
      <c r="H2813" s="2" t="s">
        <v>153</v>
      </c>
      <c r="I2813" s="2" t="s">
        <v>29</v>
      </c>
      <c r="J2813">
        <f>Sheet1[[#This Row],[policy_end_date]]-Sheet1[[#This Row],[policy_start_date]]</f>
        <v>352</v>
      </c>
      <c r="K2813" s="5">
        <f>(Sheet1[[#This Row],[policy_end_date]]-Sheet1[[#This Row],[policy_start_date]])/365</f>
        <v>0.96438356164383565</v>
      </c>
      <c r="L2813" s="2" t="str">
        <f>IF(Sheet1[[#This Row],[coverage_amount]]&lt;300000,"Low",IF(Sheet1[[#This Row],[coverage_amount]]&lt;700000,"Medium","High"))</f>
        <v>Medium</v>
      </c>
      <c r="M2813" s="2" t="str">
        <f>IF(Sheet1[[#This Row],[annual_premium]]&lt;15000,"Low",IF(Sheet1[[#This Row],[annual_premium]]&lt;35000,"Medium","High"))</f>
        <v>Medium</v>
      </c>
      <c r="N2813" s="2">
        <f>YEAR(Sheet1[[#This Row],[policy_start_date]])</f>
        <v>2024</v>
      </c>
      <c r="O2813" s="2" t="str">
        <f>TEXT(Sheet1[[#This Row],[policy_start_date]],"mmm")</f>
        <v>Jan</v>
      </c>
      <c r="P2813" s="2" t="str">
        <f>"Q"&amp;ROUNDUP(MONTH(Sheet1[[#This Row],[policy_start_date]])/3,0)</f>
        <v>Q1</v>
      </c>
      <c r="Q2813" s="2">
        <f ca="1">DATEDIF(Sheet1[[#This Row],[policy_start_date]],TODAY(),"D")</f>
        <v>915</v>
      </c>
      <c r="R2813" s="2">
        <f>YEAR(Sheet1[[#This Row],[policy_end_date]])</f>
        <v>2025</v>
      </c>
      <c r="S2813" s="2" t="str">
        <f>TEXT(Sheet1[[#This Row],[policy_end_date]],"mmm")</f>
        <v>Jan</v>
      </c>
      <c r="T2813" s="2" t="str">
        <f>IF(Sheet1[[#This Row],[status]]="Active","Active","Inactive")</f>
        <v>Inactive</v>
      </c>
      <c r="U2813" s="6">
        <f>Sheet1[[#This Row],[coverage_amount]]/Sheet1[[#This Row],[annual_premium]]</f>
        <v>15.61583763703905</v>
      </c>
    </row>
    <row r="2814" spans="1:21" x14ac:dyDescent="0.3">
      <c r="A2814" s="2" t="s">
        <v>4774</v>
      </c>
      <c r="B2814" s="2" t="s">
        <v>1406</v>
      </c>
      <c r="C2814" s="2" t="s">
        <v>11</v>
      </c>
      <c r="D2814" s="51">
        <v>145669.96</v>
      </c>
      <c r="E2814" s="51">
        <v>6268.78</v>
      </c>
      <c r="F2814" s="1">
        <v>45348</v>
      </c>
      <c r="G2814" s="1">
        <v>45417</v>
      </c>
      <c r="H2814" s="2" t="s">
        <v>2249</v>
      </c>
      <c r="I2814" s="2" t="s">
        <v>29</v>
      </c>
      <c r="J2814">
        <f>Sheet1[[#This Row],[policy_end_date]]-Sheet1[[#This Row],[policy_start_date]]</f>
        <v>69</v>
      </c>
      <c r="K2814" s="5">
        <f>(Sheet1[[#This Row],[policy_end_date]]-Sheet1[[#This Row],[policy_start_date]])/365</f>
        <v>0.18904109589041096</v>
      </c>
      <c r="L2814" s="2" t="str">
        <f>IF(Sheet1[[#This Row],[coverage_amount]]&lt;300000,"Low",IF(Sheet1[[#This Row],[coverage_amount]]&lt;700000,"Medium","High"))</f>
        <v>Low</v>
      </c>
      <c r="M2814" s="2" t="str">
        <f>IF(Sheet1[[#This Row],[annual_premium]]&lt;15000,"Low",IF(Sheet1[[#This Row],[annual_premium]]&lt;35000,"Medium","High"))</f>
        <v>Low</v>
      </c>
      <c r="N2814" s="2">
        <f>YEAR(Sheet1[[#This Row],[policy_start_date]])</f>
        <v>2024</v>
      </c>
      <c r="O2814" s="2" t="str">
        <f>TEXT(Sheet1[[#This Row],[policy_start_date]],"mmm")</f>
        <v>Feb</v>
      </c>
      <c r="P2814" s="2" t="str">
        <f>"Q"&amp;ROUNDUP(MONTH(Sheet1[[#This Row],[policy_start_date]])/3,0)</f>
        <v>Q1</v>
      </c>
      <c r="Q2814" s="2">
        <f ca="1">DATEDIF(Sheet1[[#This Row],[policy_start_date]],TODAY(),"D")</f>
        <v>884</v>
      </c>
      <c r="R2814" s="2">
        <f>YEAR(Sheet1[[#This Row],[policy_end_date]])</f>
        <v>2024</v>
      </c>
      <c r="S2814" s="2" t="str">
        <f>TEXT(Sheet1[[#This Row],[policy_end_date]],"mmm")</f>
        <v>May</v>
      </c>
      <c r="T2814" s="2" t="str">
        <f>IF(Sheet1[[#This Row],[status]]="Active","Active","Inactive")</f>
        <v>Inactive</v>
      </c>
      <c r="U2814" s="6">
        <f>Sheet1[[#This Row],[coverage_amount]]/Sheet1[[#This Row],[annual_premium]]</f>
        <v>23.237369950771921</v>
      </c>
    </row>
    <row r="2815" spans="1:21" x14ac:dyDescent="0.3">
      <c r="A2815" s="2" t="s">
        <v>4775</v>
      </c>
      <c r="B2815" s="2" t="s">
        <v>1463</v>
      </c>
      <c r="C2815" s="2" t="s">
        <v>39</v>
      </c>
      <c r="D2815" s="51">
        <v>542290.15</v>
      </c>
      <c r="E2815" s="51">
        <v>15702.33</v>
      </c>
      <c r="F2815" s="1">
        <v>45459</v>
      </c>
      <c r="G2815" s="1">
        <v>45501</v>
      </c>
      <c r="H2815" s="2" t="s">
        <v>96</v>
      </c>
      <c r="I2815" s="2" t="s">
        <v>13</v>
      </c>
      <c r="J2815">
        <f>Sheet1[[#This Row],[policy_end_date]]-Sheet1[[#This Row],[policy_start_date]]</f>
        <v>42</v>
      </c>
      <c r="K2815" s="5">
        <f>(Sheet1[[#This Row],[policy_end_date]]-Sheet1[[#This Row],[policy_start_date]])/365</f>
        <v>0.11506849315068493</v>
      </c>
      <c r="L2815" s="2" t="str">
        <f>IF(Sheet1[[#This Row],[coverage_amount]]&lt;300000,"Low",IF(Sheet1[[#This Row],[coverage_amount]]&lt;700000,"Medium","High"))</f>
        <v>Medium</v>
      </c>
      <c r="M2815" s="2" t="str">
        <f>IF(Sheet1[[#This Row],[annual_premium]]&lt;15000,"Low",IF(Sheet1[[#This Row],[annual_premium]]&lt;35000,"Medium","High"))</f>
        <v>Medium</v>
      </c>
      <c r="N2815" s="2">
        <f>YEAR(Sheet1[[#This Row],[policy_start_date]])</f>
        <v>2024</v>
      </c>
      <c r="O2815" s="2" t="str">
        <f>TEXT(Sheet1[[#This Row],[policy_start_date]],"mmm")</f>
        <v>Jun</v>
      </c>
      <c r="P2815" s="2" t="str">
        <f>"Q"&amp;ROUNDUP(MONTH(Sheet1[[#This Row],[policy_start_date]])/3,0)</f>
        <v>Q2</v>
      </c>
      <c r="Q2815" s="2">
        <f ca="1">DATEDIF(Sheet1[[#This Row],[policy_start_date]],TODAY(),"D")</f>
        <v>773</v>
      </c>
      <c r="R2815" s="2">
        <f>YEAR(Sheet1[[#This Row],[policy_end_date]])</f>
        <v>2024</v>
      </c>
      <c r="S2815" s="2" t="str">
        <f>TEXT(Sheet1[[#This Row],[policy_end_date]],"mmm")</f>
        <v>Jul</v>
      </c>
      <c r="T2815" s="2" t="str">
        <f>IF(Sheet1[[#This Row],[status]]="Active","Active","Inactive")</f>
        <v>Active</v>
      </c>
      <c r="U2815" s="6">
        <f>Sheet1[[#This Row],[coverage_amount]]/Sheet1[[#This Row],[annual_premium]]</f>
        <v>34.535648531141561</v>
      </c>
    </row>
    <row r="2816" spans="1:21" x14ac:dyDescent="0.3">
      <c r="A2816" s="2" t="s">
        <v>4776</v>
      </c>
      <c r="B2816" s="2" t="s">
        <v>3902</v>
      </c>
      <c r="C2816" s="2" t="s">
        <v>39</v>
      </c>
      <c r="D2816" s="51">
        <v>365636.17</v>
      </c>
      <c r="E2816" s="51">
        <v>39452.47</v>
      </c>
      <c r="F2816" s="1">
        <v>45388</v>
      </c>
      <c r="G2816" s="1">
        <v>45740</v>
      </c>
      <c r="H2816" s="2" t="s">
        <v>2084</v>
      </c>
      <c r="I2816" s="2" t="s">
        <v>13</v>
      </c>
      <c r="J2816">
        <f>Sheet1[[#This Row],[policy_end_date]]-Sheet1[[#This Row],[policy_start_date]]</f>
        <v>352</v>
      </c>
      <c r="K2816" s="5">
        <f>(Sheet1[[#This Row],[policy_end_date]]-Sheet1[[#This Row],[policy_start_date]])/365</f>
        <v>0.96438356164383565</v>
      </c>
      <c r="L2816" s="2" t="str">
        <f>IF(Sheet1[[#This Row],[coverage_amount]]&lt;300000,"Low",IF(Sheet1[[#This Row],[coverage_amount]]&lt;700000,"Medium","High"))</f>
        <v>Medium</v>
      </c>
      <c r="M2816" s="2" t="str">
        <f>IF(Sheet1[[#This Row],[annual_premium]]&lt;15000,"Low",IF(Sheet1[[#This Row],[annual_premium]]&lt;35000,"Medium","High"))</f>
        <v>High</v>
      </c>
      <c r="N2816" s="2">
        <f>YEAR(Sheet1[[#This Row],[policy_start_date]])</f>
        <v>2024</v>
      </c>
      <c r="O2816" s="2" t="str">
        <f>TEXT(Sheet1[[#This Row],[policy_start_date]],"mmm")</f>
        <v>Apr</v>
      </c>
      <c r="P2816" s="2" t="str">
        <f>"Q"&amp;ROUNDUP(MONTH(Sheet1[[#This Row],[policy_start_date]])/3,0)</f>
        <v>Q2</v>
      </c>
      <c r="Q2816" s="2">
        <f ca="1">DATEDIF(Sheet1[[#This Row],[policy_start_date]],TODAY(),"D")</f>
        <v>844</v>
      </c>
      <c r="R2816" s="2">
        <f>YEAR(Sheet1[[#This Row],[policy_end_date]])</f>
        <v>2025</v>
      </c>
      <c r="S2816" s="2" t="str">
        <f>TEXT(Sheet1[[#This Row],[policy_end_date]],"mmm")</f>
        <v>Mar</v>
      </c>
      <c r="T2816" s="2" t="str">
        <f>IF(Sheet1[[#This Row],[status]]="Active","Active","Inactive")</f>
        <v>Active</v>
      </c>
      <c r="U2816" s="6">
        <f>Sheet1[[#This Row],[coverage_amount]]/Sheet1[[#This Row],[annual_premium]]</f>
        <v>9.2677637166950504</v>
      </c>
    </row>
    <row r="2817" spans="1:21" x14ac:dyDescent="0.3">
      <c r="A2817" s="2" t="s">
        <v>4777</v>
      </c>
      <c r="B2817" s="2" t="s">
        <v>4778</v>
      </c>
      <c r="C2817" s="2" t="s">
        <v>16</v>
      </c>
      <c r="D2817" s="51">
        <v>797226.38</v>
      </c>
      <c r="E2817" s="51">
        <v>32775.49</v>
      </c>
      <c r="F2817" s="1">
        <v>44702</v>
      </c>
      <c r="G2817" s="1">
        <v>44864</v>
      </c>
      <c r="H2817" s="2" t="s">
        <v>893</v>
      </c>
      <c r="I2817" s="2" t="s">
        <v>13</v>
      </c>
      <c r="J2817">
        <f>Sheet1[[#This Row],[policy_end_date]]-Sheet1[[#This Row],[policy_start_date]]</f>
        <v>162</v>
      </c>
      <c r="K2817" s="5">
        <f>(Sheet1[[#This Row],[policy_end_date]]-Sheet1[[#This Row],[policy_start_date]])/365</f>
        <v>0.44383561643835617</v>
      </c>
      <c r="L2817" s="2" t="str">
        <f>IF(Sheet1[[#This Row],[coverage_amount]]&lt;300000,"Low",IF(Sheet1[[#This Row],[coverage_amount]]&lt;700000,"Medium","High"))</f>
        <v>High</v>
      </c>
      <c r="M2817" s="2" t="str">
        <f>IF(Sheet1[[#This Row],[annual_premium]]&lt;15000,"Low",IF(Sheet1[[#This Row],[annual_premium]]&lt;35000,"Medium","High"))</f>
        <v>Medium</v>
      </c>
      <c r="N2817" s="2">
        <f>YEAR(Sheet1[[#This Row],[policy_start_date]])</f>
        <v>2022</v>
      </c>
      <c r="O2817" s="2" t="str">
        <f>TEXT(Sheet1[[#This Row],[policy_start_date]],"mmm")</f>
        <v>May</v>
      </c>
      <c r="P2817" s="2" t="str">
        <f>"Q"&amp;ROUNDUP(MONTH(Sheet1[[#This Row],[policy_start_date]])/3,0)</f>
        <v>Q2</v>
      </c>
      <c r="Q2817" s="2">
        <f ca="1">DATEDIF(Sheet1[[#This Row],[policy_start_date]],TODAY(),"D")</f>
        <v>1530</v>
      </c>
      <c r="R2817" s="2">
        <f>YEAR(Sheet1[[#This Row],[policy_end_date]])</f>
        <v>2022</v>
      </c>
      <c r="S2817" s="2" t="str">
        <f>TEXT(Sheet1[[#This Row],[policy_end_date]],"mmm")</f>
        <v>Oct</v>
      </c>
      <c r="T2817" s="2" t="str">
        <f>IF(Sheet1[[#This Row],[status]]="Active","Active","Inactive")</f>
        <v>Active</v>
      </c>
      <c r="U2817" s="6">
        <f>Sheet1[[#This Row],[coverage_amount]]/Sheet1[[#This Row],[annual_premium]]</f>
        <v>24.323858468630068</v>
      </c>
    </row>
    <row r="2818" spans="1:21" x14ac:dyDescent="0.3">
      <c r="A2818" s="2" t="s">
        <v>4779</v>
      </c>
      <c r="B2818" s="2" t="s">
        <v>4780</v>
      </c>
      <c r="C2818" s="2" t="s">
        <v>16</v>
      </c>
      <c r="D2818" s="51">
        <v>152265.32999999999</v>
      </c>
      <c r="E2818" s="51">
        <v>12374.1</v>
      </c>
      <c r="F2818" s="1">
        <v>45010</v>
      </c>
      <c r="G2818" s="1">
        <v>45800</v>
      </c>
      <c r="H2818" s="2" t="s">
        <v>1272</v>
      </c>
      <c r="I2818" s="2" t="s">
        <v>18</v>
      </c>
      <c r="J2818">
        <f>Sheet1[[#This Row],[policy_end_date]]-Sheet1[[#This Row],[policy_start_date]]</f>
        <v>790</v>
      </c>
      <c r="K2818" s="5">
        <f>(Sheet1[[#This Row],[policy_end_date]]-Sheet1[[#This Row],[policy_start_date]])/365</f>
        <v>2.1643835616438358</v>
      </c>
      <c r="L2818" s="2" t="str">
        <f>IF(Sheet1[[#This Row],[coverage_amount]]&lt;300000,"Low",IF(Sheet1[[#This Row],[coverage_amount]]&lt;700000,"Medium","High"))</f>
        <v>Low</v>
      </c>
      <c r="M2818" s="2" t="str">
        <f>IF(Sheet1[[#This Row],[annual_premium]]&lt;15000,"Low",IF(Sheet1[[#This Row],[annual_premium]]&lt;35000,"Medium","High"))</f>
        <v>Low</v>
      </c>
      <c r="N2818" s="2">
        <f>YEAR(Sheet1[[#This Row],[policy_start_date]])</f>
        <v>2023</v>
      </c>
      <c r="O2818" s="2" t="str">
        <f>TEXT(Sheet1[[#This Row],[policy_start_date]],"mmm")</f>
        <v>Mar</v>
      </c>
      <c r="P2818" s="2" t="str">
        <f>"Q"&amp;ROUNDUP(MONTH(Sheet1[[#This Row],[policy_start_date]])/3,0)</f>
        <v>Q1</v>
      </c>
      <c r="Q2818" s="2">
        <f ca="1">DATEDIF(Sheet1[[#This Row],[policy_start_date]],TODAY(),"D")</f>
        <v>1222</v>
      </c>
      <c r="R2818" s="2">
        <f>YEAR(Sheet1[[#This Row],[policy_end_date]])</f>
        <v>2025</v>
      </c>
      <c r="S2818" s="2" t="str">
        <f>TEXT(Sheet1[[#This Row],[policy_end_date]],"mmm")</f>
        <v>May</v>
      </c>
      <c r="T2818" s="2" t="str">
        <f>IF(Sheet1[[#This Row],[status]]="Active","Active","Inactive")</f>
        <v>Inactive</v>
      </c>
      <c r="U2818" s="6">
        <f>Sheet1[[#This Row],[coverage_amount]]/Sheet1[[#This Row],[annual_premium]]</f>
        <v>12.305164011928138</v>
      </c>
    </row>
    <row r="2819" spans="1:21" x14ac:dyDescent="0.3">
      <c r="A2819" s="2" t="s">
        <v>4781</v>
      </c>
      <c r="B2819" s="2" t="s">
        <v>2486</v>
      </c>
      <c r="C2819" s="2" t="s">
        <v>39</v>
      </c>
      <c r="D2819" s="51">
        <v>626911.91</v>
      </c>
      <c r="E2819" s="51">
        <v>40890.239999999998</v>
      </c>
      <c r="F2819" s="1">
        <v>45042</v>
      </c>
      <c r="G2819" s="1">
        <v>45343</v>
      </c>
      <c r="H2819" s="2" t="s">
        <v>145</v>
      </c>
      <c r="I2819" s="2" t="s">
        <v>13</v>
      </c>
      <c r="J2819">
        <f>Sheet1[[#This Row],[policy_end_date]]-Sheet1[[#This Row],[policy_start_date]]</f>
        <v>301</v>
      </c>
      <c r="K2819" s="5">
        <f>(Sheet1[[#This Row],[policy_end_date]]-Sheet1[[#This Row],[policy_start_date]])/365</f>
        <v>0.8246575342465754</v>
      </c>
      <c r="L2819" s="2" t="str">
        <f>IF(Sheet1[[#This Row],[coverage_amount]]&lt;300000,"Low",IF(Sheet1[[#This Row],[coverage_amount]]&lt;700000,"Medium","High"))</f>
        <v>Medium</v>
      </c>
      <c r="M2819" s="2" t="str">
        <f>IF(Sheet1[[#This Row],[annual_premium]]&lt;15000,"Low",IF(Sheet1[[#This Row],[annual_premium]]&lt;35000,"Medium","High"))</f>
        <v>High</v>
      </c>
      <c r="N2819" s="2">
        <f>YEAR(Sheet1[[#This Row],[policy_start_date]])</f>
        <v>2023</v>
      </c>
      <c r="O2819" s="2" t="str">
        <f>TEXT(Sheet1[[#This Row],[policy_start_date]],"mmm")</f>
        <v>Apr</v>
      </c>
      <c r="P2819" s="2" t="str">
        <f>"Q"&amp;ROUNDUP(MONTH(Sheet1[[#This Row],[policy_start_date]])/3,0)</f>
        <v>Q2</v>
      </c>
      <c r="Q2819" s="2">
        <f ca="1">DATEDIF(Sheet1[[#This Row],[policy_start_date]],TODAY(),"D")</f>
        <v>1190</v>
      </c>
      <c r="R2819" s="2">
        <f>YEAR(Sheet1[[#This Row],[policy_end_date]])</f>
        <v>2024</v>
      </c>
      <c r="S2819" s="2" t="str">
        <f>TEXT(Sheet1[[#This Row],[policy_end_date]],"mmm")</f>
        <v>Feb</v>
      </c>
      <c r="T2819" s="2" t="str">
        <f>IF(Sheet1[[#This Row],[status]]="Active","Active","Inactive")</f>
        <v>Active</v>
      </c>
      <c r="U2819" s="6">
        <f>Sheet1[[#This Row],[coverage_amount]]/Sheet1[[#This Row],[annual_premium]]</f>
        <v>15.331578146765587</v>
      </c>
    </row>
    <row r="2820" spans="1:21" x14ac:dyDescent="0.3">
      <c r="A2820" s="2" t="s">
        <v>4782</v>
      </c>
      <c r="B2820" s="2" t="s">
        <v>2451</v>
      </c>
      <c r="C2820" s="2" t="s">
        <v>27</v>
      </c>
      <c r="D2820" s="51">
        <v>691889.18</v>
      </c>
      <c r="E2820" s="51">
        <v>12740.35</v>
      </c>
      <c r="F2820" s="1">
        <v>44755</v>
      </c>
      <c r="G2820" s="1">
        <v>45523</v>
      </c>
      <c r="H2820" s="2" t="s">
        <v>534</v>
      </c>
      <c r="I2820" s="2" t="s">
        <v>18</v>
      </c>
      <c r="J2820">
        <f>Sheet1[[#This Row],[policy_end_date]]-Sheet1[[#This Row],[policy_start_date]]</f>
        <v>768</v>
      </c>
      <c r="K2820" s="5">
        <f>(Sheet1[[#This Row],[policy_end_date]]-Sheet1[[#This Row],[policy_start_date]])/365</f>
        <v>2.1041095890410957</v>
      </c>
      <c r="L2820" s="2" t="str">
        <f>IF(Sheet1[[#This Row],[coverage_amount]]&lt;300000,"Low",IF(Sheet1[[#This Row],[coverage_amount]]&lt;700000,"Medium","High"))</f>
        <v>Medium</v>
      </c>
      <c r="M2820" s="2" t="str">
        <f>IF(Sheet1[[#This Row],[annual_premium]]&lt;15000,"Low",IF(Sheet1[[#This Row],[annual_premium]]&lt;35000,"Medium","High"))</f>
        <v>Low</v>
      </c>
      <c r="N2820" s="2">
        <f>YEAR(Sheet1[[#This Row],[policy_start_date]])</f>
        <v>2022</v>
      </c>
      <c r="O2820" s="2" t="str">
        <f>TEXT(Sheet1[[#This Row],[policy_start_date]],"mmm")</f>
        <v>Jul</v>
      </c>
      <c r="P2820" s="2" t="str">
        <f>"Q"&amp;ROUNDUP(MONTH(Sheet1[[#This Row],[policy_start_date]])/3,0)</f>
        <v>Q3</v>
      </c>
      <c r="Q2820" s="2">
        <f ca="1">DATEDIF(Sheet1[[#This Row],[policy_start_date]],TODAY(),"D")</f>
        <v>1477</v>
      </c>
      <c r="R2820" s="2">
        <f>YEAR(Sheet1[[#This Row],[policy_end_date]])</f>
        <v>2024</v>
      </c>
      <c r="S2820" s="2" t="str">
        <f>TEXT(Sheet1[[#This Row],[policy_end_date]],"mmm")</f>
        <v>Aug</v>
      </c>
      <c r="T2820" s="2" t="str">
        <f>IF(Sheet1[[#This Row],[status]]="Active","Active","Inactive")</f>
        <v>Inactive</v>
      </c>
      <c r="U2820" s="6">
        <f>Sheet1[[#This Row],[coverage_amount]]/Sheet1[[#This Row],[annual_premium]]</f>
        <v>54.3069209244644</v>
      </c>
    </row>
    <row r="2821" spans="1:21" x14ac:dyDescent="0.3">
      <c r="A2821" s="2" t="s">
        <v>4783</v>
      </c>
      <c r="B2821" s="2" t="s">
        <v>4784</v>
      </c>
      <c r="C2821" s="2" t="s">
        <v>16</v>
      </c>
      <c r="D2821" s="51">
        <v>326332.86</v>
      </c>
      <c r="E2821" s="51">
        <v>11035.82</v>
      </c>
      <c r="F2821" s="1">
        <v>45340</v>
      </c>
      <c r="G2821" s="1">
        <v>45486</v>
      </c>
      <c r="H2821" s="2" t="s">
        <v>380</v>
      </c>
      <c r="I2821" s="2" t="s">
        <v>29</v>
      </c>
      <c r="J2821">
        <f>Sheet1[[#This Row],[policy_end_date]]-Sheet1[[#This Row],[policy_start_date]]</f>
        <v>146</v>
      </c>
      <c r="K2821" s="5">
        <f>(Sheet1[[#This Row],[policy_end_date]]-Sheet1[[#This Row],[policy_start_date]])/365</f>
        <v>0.4</v>
      </c>
      <c r="L2821" s="2" t="str">
        <f>IF(Sheet1[[#This Row],[coverage_amount]]&lt;300000,"Low",IF(Sheet1[[#This Row],[coverage_amount]]&lt;700000,"Medium","High"))</f>
        <v>Medium</v>
      </c>
      <c r="M2821" s="2" t="str">
        <f>IF(Sheet1[[#This Row],[annual_premium]]&lt;15000,"Low",IF(Sheet1[[#This Row],[annual_premium]]&lt;35000,"Medium","High"))</f>
        <v>Low</v>
      </c>
      <c r="N2821" s="2">
        <f>YEAR(Sheet1[[#This Row],[policy_start_date]])</f>
        <v>2024</v>
      </c>
      <c r="O2821" s="2" t="str">
        <f>TEXT(Sheet1[[#This Row],[policy_start_date]],"mmm")</f>
        <v>Feb</v>
      </c>
      <c r="P2821" s="2" t="str">
        <f>"Q"&amp;ROUNDUP(MONTH(Sheet1[[#This Row],[policy_start_date]])/3,0)</f>
        <v>Q1</v>
      </c>
      <c r="Q2821" s="2">
        <f ca="1">DATEDIF(Sheet1[[#This Row],[policy_start_date]],TODAY(),"D")</f>
        <v>892</v>
      </c>
      <c r="R2821" s="2">
        <f>YEAR(Sheet1[[#This Row],[policy_end_date]])</f>
        <v>2024</v>
      </c>
      <c r="S2821" s="2" t="str">
        <f>TEXT(Sheet1[[#This Row],[policy_end_date]],"mmm")</f>
        <v>Jul</v>
      </c>
      <c r="T2821" s="2" t="str">
        <f>IF(Sheet1[[#This Row],[status]]="Active","Active","Inactive")</f>
        <v>Inactive</v>
      </c>
      <c r="U2821" s="6">
        <f>Sheet1[[#This Row],[coverage_amount]]/Sheet1[[#This Row],[annual_premium]]</f>
        <v>29.570331882904942</v>
      </c>
    </row>
    <row r="2822" spans="1:21" x14ac:dyDescent="0.3">
      <c r="A2822" s="2" t="s">
        <v>4785</v>
      </c>
      <c r="B2822" s="2" t="s">
        <v>3725</v>
      </c>
      <c r="C2822" s="2" t="s">
        <v>39</v>
      </c>
      <c r="D2822" s="51">
        <v>696161.61</v>
      </c>
      <c r="E2822" s="51">
        <v>37676.28</v>
      </c>
      <c r="F2822" s="1">
        <v>45414</v>
      </c>
      <c r="G2822" s="1">
        <v>45424</v>
      </c>
      <c r="H2822" s="2" t="s">
        <v>289</v>
      </c>
      <c r="I2822" s="2" t="s">
        <v>13</v>
      </c>
      <c r="J2822">
        <f>Sheet1[[#This Row],[policy_end_date]]-Sheet1[[#This Row],[policy_start_date]]</f>
        <v>10</v>
      </c>
      <c r="K2822" s="5">
        <f>(Sheet1[[#This Row],[policy_end_date]]-Sheet1[[#This Row],[policy_start_date]])/365</f>
        <v>2.7397260273972601E-2</v>
      </c>
      <c r="L2822" s="2" t="str">
        <f>IF(Sheet1[[#This Row],[coverage_amount]]&lt;300000,"Low",IF(Sheet1[[#This Row],[coverage_amount]]&lt;700000,"Medium","High"))</f>
        <v>Medium</v>
      </c>
      <c r="M2822" s="2" t="str">
        <f>IF(Sheet1[[#This Row],[annual_premium]]&lt;15000,"Low",IF(Sheet1[[#This Row],[annual_premium]]&lt;35000,"Medium","High"))</f>
        <v>High</v>
      </c>
      <c r="N2822" s="2">
        <f>YEAR(Sheet1[[#This Row],[policy_start_date]])</f>
        <v>2024</v>
      </c>
      <c r="O2822" s="2" t="str">
        <f>TEXT(Sheet1[[#This Row],[policy_start_date]],"mmm")</f>
        <v>May</v>
      </c>
      <c r="P2822" s="2" t="str">
        <f>"Q"&amp;ROUNDUP(MONTH(Sheet1[[#This Row],[policy_start_date]])/3,0)</f>
        <v>Q2</v>
      </c>
      <c r="Q2822" s="2">
        <f ca="1">DATEDIF(Sheet1[[#This Row],[policy_start_date]],TODAY(),"D")</f>
        <v>818</v>
      </c>
      <c r="R2822" s="2">
        <f>YEAR(Sheet1[[#This Row],[policy_end_date]])</f>
        <v>2024</v>
      </c>
      <c r="S2822" s="2" t="str">
        <f>TEXT(Sheet1[[#This Row],[policy_end_date]],"mmm")</f>
        <v>May</v>
      </c>
      <c r="T2822" s="2" t="str">
        <f>IF(Sheet1[[#This Row],[status]]="Active","Active","Inactive")</f>
        <v>Active</v>
      </c>
      <c r="U2822" s="6">
        <f>Sheet1[[#This Row],[coverage_amount]]/Sheet1[[#This Row],[annual_premium]]</f>
        <v>18.477450799282732</v>
      </c>
    </row>
    <row r="2823" spans="1:21" x14ac:dyDescent="0.3">
      <c r="A2823" s="2" t="s">
        <v>4786</v>
      </c>
      <c r="B2823" s="2" t="s">
        <v>2851</v>
      </c>
      <c r="C2823" s="2" t="s">
        <v>27</v>
      </c>
      <c r="D2823" s="51">
        <v>335218.98</v>
      </c>
      <c r="E2823" s="51">
        <v>3079.49</v>
      </c>
      <c r="F2823" s="1">
        <v>45051</v>
      </c>
      <c r="G2823" s="1">
        <v>45303</v>
      </c>
      <c r="H2823" s="2" t="s">
        <v>1108</v>
      </c>
      <c r="I2823" s="2" t="s">
        <v>29</v>
      </c>
      <c r="J2823">
        <f>Sheet1[[#This Row],[policy_end_date]]-Sheet1[[#This Row],[policy_start_date]]</f>
        <v>252</v>
      </c>
      <c r="K2823" s="5">
        <f>(Sheet1[[#This Row],[policy_end_date]]-Sheet1[[#This Row],[policy_start_date]])/365</f>
        <v>0.69041095890410964</v>
      </c>
      <c r="L2823" s="2" t="str">
        <f>IF(Sheet1[[#This Row],[coverage_amount]]&lt;300000,"Low",IF(Sheet1[[#This Row],[coverage_amount]]&lt;700000,"Medium","High"))</f>
        <v>Medium</v>
      </c>
      <c r="M2823" s="2" t="str">
        <f>IF(Sheet1[[#This Row],[annual_premium]]&lt;15000,"Low",IF(Sheet1[[#This Row],[annual_premium]]&lt;35000,"Medium","High"))</f>
        <v>Low</v>
      </c>
      <c r="N2823" s="2">
        <f>YEAR(Sheet1[[#This Row],[policy_start_date]])</f>
        <v>2023</v>
      </c>
      <c r="O2823" s="2" t="str">
        <f>TEXT(Sheet1[[#This Row],[policy_start_date]],"mmm")</f>
        <v>May</v>
      </c>
      <c r="P2823" s="2" t="str">
        <f>"Q"&amp;ROUNDUP(MONTH(Sheet1[[#This Row],[policy_start_date]])/3,0)</f>
        <v>Q2</v>
      </c>
      <c r="Q2823" s="2">
        <f ca="1">DATEDIF(Sheet1[[#This Row],[policy_start_date]],TODAY(),"D")</f>
        <v>1181</v>
      </c>
      <c r="R2823" s="2">
        <f>YEAR(Sheet1[[#This Row],[policy_end_date]])</f>
        <v>2024</v>
      </c>
      <c r="S2823" s="2" t="str">
        <f>TEXT(Sheet1[[#This Row],[policy_end_date]],"mmm")</f>
        <v>Jan</v>
      </c>
      <c r="T2823" s="2" t="str">
        <f>IF(Sheet1[[#This Row],[status]]="Active","Active","Inactive")</f>
        <v>Inactive</v>
      </c>
      <c r="U2823" s="6">
        <f>Sheet1[[#This Row],[coverage_amount]]/Sheet1[[#This Row],[annual_premium]]</f>
        <v>108.85535591932431</v>
      </c>
    </row>
    <row r="2824" spans="1:21" x14ac:dyDescent="0.3">
      <c r="A2824" s="2" t="s">
        <v>4787</v>
      </c>
      <c r="B2824" s="2" t="s">
        <v>1944</v>
      </c>
      <c r="C2824" s="2" t="s">
        <v>39</v>
      </c>
      <c r="D2824" s="51">
        <v>702534.86</v>
      </c>
      <c r="E2824" s="51">
        <v>45017.09</v>
      </c>
      <c r="F2824" s="1">
        <v>44661</v>
      </c>
      <c r="G2824" s="1">
        <v>45242</v>
      </c>
      <c r="H2824" s="2" t="s">
        <v>795</v>
      </c>
      <c r="I2824" s="2" t="s">
        <v>18</v>
      </c>
      <c r="J2824">
        <f>Sheet1[[#This Row],[policy_end_date]]-Sheet1[[#This Row],[policy_start_date]]</f>
        <v>581</v>
      </c>
      <c r="K2824" s="5">
        <f>(Sheet1[[#This Row],[policy_end_date]]-Sheet1[[#This Row],[policy_start_date]])/365</f>
        <v>1.5917808219178082</v>
      </c>
      <c r="L2824" s="2" t="str">
        <f>IF(Sheet1[[#This Row],[coverage_amount]]&lt;300000,"Low",IF(Sheet1[[#This Row],[coverage_amount]]&lt;700000,"Medium","High"))</f>
        <v>High</v>
      </c>
      <c r="M2824" s="2" t="str">
        <f>IF(Sheet1[[#This Row],[annual_premium]]&lt;15000,"Low",IF(Sheet1[[#This Row],[annual_premium]]&lt;35000,"Medium","High"))</f>
        <v>High</v>
      </c>
      <c r="N2824" s="2">
        <f>YEAR(Sheet1[[#This Row],[policy_start_date]])</f>
        <v>2022</v>
      </c>
      <c r="O2824" s="2" t="str">
        <f>TEXT(Sheet1[[#This Row],[policy_start_date]],"mmm")</f>
        <v>Apr</v>
      </c>
      <c r="P2824" s="2" t="str">
        <f>"Q"&amp;ROUNDUP(MONTH(Sheet1[[#This Row],[policy_start_date]])/3,0)</f>
        <v>Q2</v>
      </c>
      <c r="Q2824" s="2">
        <f ca="1">DATEDIF(Sheet1[[#This Row],[policy_start_date]],TODAY(),"D")</f>
        <v>1571</v>
      </c>
      <c r="R2824" s="2">
        <f>YEAR(Sheet1[[#This Row],[policy_end_date]])</f>
        <v>2023</v>
      </c>
      <c r="S2824" s="2" t="str">
        <f>TEXT(Sheet1[[#This Row],[policy_end_date]],"mmm")</f>
        <v>Nov</v>
      </c>
      <c r="T2824" s="2" t="str">
        <f>IF(Sheet1[[#This Row],[status]]="Active","Active","Inactive")</f>
        <v>Inactive</v>
      </c>
      <c r="U2824" s="6">
        <f>Sheet1[[#This Row],[coverage_amount]]/Sheet1[[#This Row],[annual_premium]]</f>
        <v>15.605958981355748</v>
      </c>
    </row>
    <row r="2825" spans="1:21" x14ac:dyDescent="0.3">
      <c r="A2825" s="2" t="s">
        <v>4788</v>
      </c>
      <c r="B2825" s="2" t="s">
        <v>874</v>
      </c>
      <c r="C2825" s="2" t="s">
        <v>11</v>
      </c>
      <c r="D2825" s="51">
        <v>300039.56</v>
      </c>
      <c r="E2825" s="51">
        <v>33337.519999999997</v>
      </c>
      <c r="F2825" s="1">
        <v>44799</v>
      </c>
      <c r="G2825" s="1">
        <v>45072</v>
      </c>
      <c r="H2825" s="2" t="s">
        <v>474</v>
      </c>
      <c r="I2825" s="2" t="s">
        <v>29</v>
      </c>
      <c r="J2825">
        <f>Sheet1[[#This Row],[policy_end_date]]-Sheet1[[#This Row],[policy_start_date]]</f>
        <v>273</v>
      </c>
      <c r="K2825" s="5">
        <f>(Sheet1[[#This Row],[policy_end_date]]-Sheet1[[#This Row],[policy_start_date]])/365</f>
        <v>0.74794520547945209</v>
      </c>
      <c r="L2825" s="2" t="str">
        <f>IF(Sheet1[[#This Row],[coverage_amount]]&lt;300000,"Low",IF(Sheet1[[#This Row],[coverage_amount]]&lt;700000,"Medium","High"))</f>
        <v>Medium</v>
      </c>
      <c r="M2825" s="2" t="str">
        <f>IF(Sheet1[[#This Row],[annual_premium]]&lt;15000,"Low",IF(Sheet1[[#This Row],[annual_premium]]&lt;35000,"Medium","High"))</f>
        <v>Medium</v>
      </c>
      <c r="N2825" s="2">
        <f>YEAR(Sheet1[[#This Row],[policy_start_date]])</f>
        <v>2022</v>
      </c>
      <c r="O2825" s="2" t="str">
        <f>TEXT(Sheet1[[#This Row],[policy_start_date]],"mmm")</f>
        <v>Aug</v>
      </c>
      <c r="P2825" s="2" t="str">
        <f>"Q"&amp;ROUNDUP(MONTH(Sheet1[[#This Row],[policy_start_date]])/3,0)</f>
        <v>Q3</v>
      </c>
      <c r="Q2825" s="2">
        <f ca="1">DATEDIF(Sheet1[[#This Row],[policy_start_date]],TODAY(),"D")</f>
        <v>1433</v>
      </c>
      <c r="R2825" s="2">
        <f>YEAR(Sheet1[[#This Row],[policy_end_date]])</f>
        <v>2023</v>
      </c>
      <c r="S2825" s="2" t="str">
        <f>TEXT(Sheet1[[#This Row],[policy_end_date]],"mmm")</f>
        <v>May</v>
      </c>
      <c r="T2825" s="2" t="str">
        <f>IF(Sheet1[[#This Row],[status]]="Active","Active","Inactive")</f>
        <v>Inactive</v>
      </c>
      <c r="U2825" s="6">
        <f>Sheet1[[#This Row],[coverage_amount]]/Sheet1[[#This Row],[annual_premium]]</f>
        <v>9.0000563929170507</v>
      </c>
    </row>
    <row r="2826" spans="1:21" x14ac:dyDescent="0.3">
      <c r="A2826" s="2" t="s">
        <v>4789</v>
      </c>
      <c r="B2826" s="2" t="s">
        <v>2875</v>
      </c>
      <c r="C2826" s="2" t="s">
        <v>27</v>
      </c>
      <c r="D2826" s="51">
        <v>329263.38</v>
      </c>
      <c r="E2826" s="51">
        <v>13782.59</v>
      </c>
      <c r="F2826" s="1">
        <v>45240</v>
      </c>
      <c r="G2826" s="1">
        <v>45839</v>
      </c>
      <c r="H2826" s="2" t="s">
        <v>1517</v>
      </c>
      <c r="I2826" s="2" t="s">
        <v>18</v>
      </c>
      <c r="J2826">
        <f>Sheet1[[#This Row],[policy_end_date]]-Sheet1[[#This Row],[policy_start_date]]</f>
        <v>599</v>
      </c>
      <c r="K2826" s="5">
        <f>(Sheet1[[#This Row],[policy_end_date]]-Sheet1[[#This Row],[policy_start_date]])/365</f>
        <v>1.6410958904109589</v>
      </c>
      <c r="L2826" s="2" t="str">
        <f>IF(Sheet1[[#This Row],[coverage_amount]]&lt;300000,"Low",IF(Sheet1[[#This Row],[coverage_amount]]&lt;700000,"Medium","High"))</f>
        <v>Medium</v>
      </c>
      <c r="M2826" s="2" t="str">
        <f>IF(Sheet1[[#This Row],[annual_premium]]&lt;15000,"Low",IF(Sheet1[[#This Row],[annual_premium]]&lt;35000,"Medium","High"))</f>
        <v>Low</v>
      </c>
      <c r="N2826" s="2">
        <f>YEAR(Sheet1[[#This Row],[policy_start_date]])</f>
        <v>2023</v>
      </c>
      <c r="O2826" s="2" t="str">
        <f>TEXT(Sheet1[[#This Row],[policy_start_date]],"mmm")</f>
        <v>Nov</v>
      </c>
      <c r="P2826" s="2" t="str">
        <f>"Q"&amp;ROUNDUP(MONTH(Sheet1[[#This Row],[policy_start_date]])/3,0)</f>
        <v>Q4</v>
      </c>
      <c r="Q2826" s="2">
        <f ca="1">DATEDIF(Sheet1[[#This Row],[policy_start_date]],TODAY(),"D")</f>
        <v>992</v>
      </c>
      <c r="R2826" s="2">
        <f>YEAR(Sheet1[[#This Row],[policy_end_date]])</f>
        <v>2025</v>
      </c>
      <c r="S2826" s="2" t="str">
        <f>TEXT(Sheet1[[#This Row],[policy_end_date]],"mmm")</f>
        <v>Jul</v>
      </c>
      <c r="T2826" s="2" t="str">
        <f>IF(Sheet1[[#This Row],[status]]="Active","Active","Inactive")</f>
        <v>Inactive</v>
      </c>
      <c r="U2826" s="6">
        <f>Sheet1[[#This Row],[coverage_amount]]/Sheet1[[#This Row],[annual_premium]]</f>
        <v>23.889804456201627</v>
      </c>
    </row>
    <row r="2827" spans="1:21" x14ac:dyDescent="0.3">
      <c r="A2827" s="2" t="s">
        <v>4790</v>
      </c>
      <c r="B2827" s="2" t="s">
        <v>1590</v>
      </c>
      <c r="C2827" s="2" t="s">
        <v>11</v>
      </c>
      <c r="D2827" s="51">
        <v>139846.91</v>
      </c>
      <c r="E2827" s="51">
        <v>15519.76</v>
      </c>
      <c r="F2827" s="1">
        <v>44838</v>
      </c>
      <c r="G2827" s="1">
        <v>45320</v>
      </c>
      <c r="H2827" s="2" t="s">
        <v>85</v>
      </c>
      <c r="I2827" s="2" t="s">
        <v>18</v>
      </c>
      <c r="J2827">
        <f>Sheet1[[#This Row],[policy_end_date]]-Sheet1[[#This Row],[policy_start_date]]</f>
        <v>482</v>
      </c>
      <c r="K2827" s="5">
        <f>(Sheet1[[#This Row],[policy_end_date]]-Sheet1[[#This Row],[policy_start_date]])/365</f>
        <v>1.3205479452054794</v>
      </c>
      <c r="L2827" s="2" t="str">
        <f>IF(Sheet1[[#This Row],[coverage_amount]]&lt;300000,"Low",IF(Sheet1[[#This Row],[coverage_amount]]&lt;700000,"Medium","High"))</f>
        <v>Low</v>
      </c>
      <c r="M2827" s="2" t="str">
        <f>IF(Sheet1[[#This Row],[annual_premium]]&lt;15000,"Low",IF(Sheet1[[#This Row],[annual_premium]]&lt;35000,"Medium","High"))</f>
        <v>Medium</v>
      </c>
      <c r="N2827" s="2">
        <f>YEAR(Sheet1[[#This Row],[policy_start_date]])</f>
        <v>2022</v>
      </c>
      <c r="O2827" s="2" t="str">
        <f>TEXT(Sheet1[[#This Row],[policy_start_date]],"mmm")</f>
        <v>Oct</v>
      </c>
      <c r="P2827" s="2" t="str">
        <f>"Q"&amp;ROUNDUP(MONTH(Sheet1[[#This Row],[policy_start_date]])/3,0)</f>
        <v>Q4</v>
      </c>
      <c r="Q2827" s="2">
        <f ca="1">DATEDIF(Sheet1[[#This Row],[policy_start_date]],TODAY(),"D")</f>
        <v>1394</v>
      </c>
      <c r="R2827" s="2">
        <f>YEAR(Sheet1[[#This Row],[policy_end_date]])</f>
        <v>2024</v>
      </c>
      <c r="S2827" s="2" t="str">
        <f>TEXT(Sheet1[[#This Row],[policy_end_date]],"mmm")</f>
        <v>Jan</v>
      </c>
      <c r="T2827" s="2" t="str">
        <f>IF(Sheet1[[#This Row],[status]]="Active","Active","Inactive")</f>
        <v>Inactive</v>
      </c>
      <c r="U2827" s="6">
        <f>Sheet1[[#This Row],[coverage_amount]]/Sheet1[[#This Row],[annual_premium]]</f>
        <v>9.0108938540286712</v>
      </c>
    </row>
    <row r="2828" spans="1:21" x14ac:dyDescent="0.3">
      <c r="A2828" s="2" t="s">
        <v>4791</v>
      </c>
      <c r="B2828" s="2" t="s">
        <v>1880</v>
      </c>
      <c r="C2828" s="2" t="s">
        <v>16</v>
      </c>
      <c r="D2828" s="51">
        <v>165202.48000000001</v>
      </c>
      <c r="E2828" s="51">
        <v>35222.07</v>
      </c>
      <c r="F2828" s="1">
        <v>44208</v>
      </c>
      <c r="G2828" s="1">
        <v>44975</v>
      </c>
      <c r="H2828" s="2" t="s">
        <v>58</v>
      </c>
      <c r="I2828" s="2" t="s">
        <v>18</v>
      </c>
      <c r="J2828">
        <f>Sheet1[[#This Row],[policy_end_date]]-Sheet1[[#This Row],[policy_start_date]]</f>
        <v>767</v>
      </c>
      <c r="K2828" s="5">
        <f>(Sheet1[[#This Row],[policy_end_date]]-Sheet1[[#This Row],[policy_start_date]])/365</f>
        <v>2.1013698630136988</v>
      </c>
      <c r="L2828" s="2" t="str">
        <f>IF(Sheet1[[#This Row],[coverage_amount]]&lt;300000,"Low",IF(Sheet1[[#This Row],[coverage_amount]]&lt;700000,"Medium","High"))</f>
        <v>Low</v>
      </c>
      <c r="M2828" s="2" t="str">
        <f>IF(Sheet1[[#This Row],[annual_premium]]&lt;15000,"Low",IF(Sheet1[[#This Row],[annual_premium]]&lt;35000,"Medium","High"))</f>
        <v>High</v>
      </c>
      <c r="N2828" s="2">
        <f>YEAR(Sheet1[[#This Row],[policy_start_date]])</f>
        <v>2021</v>
      </c>
      <c r="O2828" s="2" t="str">
        <f>TEXT(Sheet1[[#This Row],[policy_start_date]],"mmm")</f>
        <v>Jan</v>
      </c>
      <c r="P2828" s="2" t="str">
        <f>"Q"&amp;ROUNDUP(MONTH(Sheet1[[#This Row],[policy_start_date]])/3,0)</f>
        <v>Q1</v>
      </c>
      <c r="Q2828" s="2">
        <f ca="1">DATEDIF(Sheet1[[#This Row],[policy_start_date]],TODAY(),"D")</f>
        <v>2024</v>
      </c>
      <c r="R2828" s="2">
        <f>YEAR(Sheet1[[#This Row],[policy_end_date]])</f>
        <v>2023</v>
      </c>
      <c r="S2828" s="2" t="str">
        <f>TEXT(Sheet1[[#This Row],[policy_end_date]],"mmm")</f>
        <v>Feb</v>
      </c>
      <c r="T2828" s="2" t="str">
        <f>IF(Sheet1[[#This Row],[status]]="Active","Active","Inactive")</f>
        <v>Inactive</v>
      </c>
      <c r="U2828" s="6">
        <f>Sheet1[[#This Row],[coverage_amount]]/Sheet1[[#This Row],[annual_premium]]</f>
        <v>4.6903115007153193</v>
      </c>
    </row>
    <row r="2829" spans="1:21" x14ac:dyDescent="0.3">
      <c r="A2829" s="2" t="s">
        <v>4792</v>
      </c>
      <c r="B2829" s="2" t="s">
        <v>1194</v>
      </c>
      <c r="C2829" s="2" t="s">
        <v>16</v>
      </c>
      <c r="D2829" s="51">
        <v>253091.07</v>
      </c>
      <c r="E2829" s="51">
        <v>44683.35</v>
      </c>
      <c r="F2829" s="1">
        <v>45174</v>
      </c>
      <c r="G2829" s="1">
        <v>45333</v>
      </c>
      <c r="H2829" s="2" t="s">
        <v>1286</v>
      </c>
      <c r="I2829" s="2" t="s">
        <v>13</v>
      </c>
      <c r="J2829">
        <f>Sheet1[[#This Row],[policy_end_date]]-Sheet1[[#This Row],[policy_start_date]]</f>
        <v>159</v>
      </c>
      <c r="K2829" s="5">
        <f>(Sheet1[[#This Row],[policy_end_date]]-Sheet1[[#This Row],[policy_start_date]])/365</f>
        <v>0.43561643835616437</v>
      </c>
      <c r="L2829" s="2" t="str">
        <f>IF(Sheet1[[#This Row],[coverage_amount]]&lt;300000,"Low",IF(Sheet1[[#This Row],[coverage_amount]]&lt;700000,"Medium","High"))</f>
        <v>Low</v>
      </c>
      <c r="M2829" s="2" t="str">
        <f>IF(Sheet1[[#This Row],[annual_premium]]&lt;15000,"Low",IF(Sheet1[[#This Row],[annual_premium]]&lt;35000,"Medium","High"))</f>
        <v>High</v>
      </c>
      <c r="N2829" s="2">
        <f>YEAR(Sheet1[[#This Row],[policy_start_date]])</f>
        <v>2023</v>
      </c>
      <c r="O2829" s="2" t="str">
        <f>TEXT(Sheet1[[#This Row],[policy_start_date]],"mmm")</f>
        <v>Sep</v>
      </c>
      <c r="P2829" s="2" t="str">
        <f>"Q"&amp;ROUNDUP(MONTH(Sheet1[[#This Row],[policy_start_date]])/3,0)</f>
        <v>Q3</v>
      </c>
      <c r="Q2829" s="2">
        <f ca="1">DATEDIF(Sheet1[[#This Row],[policy_start_date]],TODAY(),"D")</f>
        <v>1058</v>
      </c>
      <c r="R2829" s="2">
        <f>YEAR(Sheet1[[#This Row],[policy_end_date]])</f>
        <v>2024</v>
      </c>
      <c r="S2829" s="2" t="str">
        <f>TEXT(Sheet1[[#This Row],[policy_end_date]],"mmm")</f>
        <v>Feb</v>
      </c>
      <c r="T2829" s="2" t="str">
        <f>IF(Sheet1[[#This Row],[status]]="Active","Active","Inactive")</f>
        <v>Active</v>
      </c>
      <c r="U2829" s="6">
        <f>Sheet1[[#This Row],[coverage_amount]]/Sheet1[[#This Row],[annual_premium]]</f>
        <v>5.6641024005585976</v>
      </c>
    </row>
    <row r="2830" spans="1:21" x14ac:dyDescent="0.3">
      <c r="A2830" s="2">
        <f>COUNTA(Sheet1[[#Headers],[#Data],[policy_id]])-1</f>
        <v>2828</v>
      </c>
      <c r="B2830" s="2"/>
      <c r="C2830" s="2"/>
      <c r="D2830" s="51">
        <f>SUM(Sheet1[[#Headers],[#Data],[coverage_amount]])-1</f>
        <v>1531261209.7700038</v>
      </c>
      <c r="E2830" s="51">
        <f>SUM(Sheet1[[#Headers],[#Data],[annual_premium]])-1</f>
        <v>75466274.240000069</v>
      </c>
      <c r="F2830" s="1"/>
      <c r="G2830" s="1"/>
      <c r="H2830" s="2"/>
      <c r="I2830" s="2">
        <f>COUNTIF(Sheet1[[#Headers],[#Data],[status]],"Active")</f>
        <v>971</v>
      </c>
      <c r="K2830" s="5"/>
      <c r="L2830" s="2"/>
      <c r="M2830" s="2"/>
      <c r="N2830" s="2"/>
      <c r="O2830" s="2"/>
      <c r="P2830" s="2"/>
      <c r="Q2830" s="2"/>
      <c r="R2830" s="2"/>
      <c r="S2830" s="2"/>
      <c r="T2830" s="2"/>
      <c r="U2830" s="6"/>
    </row>
    <row r="2831" spans="1:21" x14ac:dyDescent="0.3">
      <c r="E2831" s="9">
        <f>AVERAGE(Sheet1[[#Headers],[#Data],[annual_premium]])-1</f>
        <v>26684.387284299883</v>
      </c>
      <c r="I2831">
        <f>COUNTIF(Sheet1[[#Headers],[#Data],[status]],"Lapsed")</f>
        <v>914</v>
      </c>
    </row>
    <row r="2832" spans="1:21" x14ac:dyDescent="0.3">
      <c r="I2832">
        <f>COUNTIF(Sheet1[[#Headers],[#Data],[status]],"Cancelled")</f>
        <v>943</v>
      </c>
    </row>
  </sheetData>
  <conditionalFormatting sqref="I2:I2830">
    <cfRule type="cellIs" dxfId="14" priority="9" operator="equal">
      <formula>"Lapsed"</formula>
    </cfRule>
    <cfRule type="cellIs" dxfId="13" priority="10" operator="equal">
      <formula>"cancelled"</formula>
    </cfRule>
    <cfRule type="cellIs" dxfId="12" priority="11" operator="equal">
      <formula>"Active"</formula>
    </cfRule>
  </conditionalFormatting>
  <conditionalFormatting sqref="J2:J2829">
    <cfRule type="dataBar" priority="4">
      <dataBar>
        <cfvo type="min"/>
        <cfvo type="max"/>
        <color rgb="FF63C384"/>
      </dataBar>
      <extLst>
        <ext xmlns:x14="http://schemas.microsoft.com/office/spreadsheetml/2009/9/main" uri="{B025F937-C7B1-47D3-B67F-A62EFF666E3E}">
          <x14:id>{CA9B6CC1-8E7C-4540-8E7F-1BC6A74B5F83}</x14:id>
        </ext>
      </extLst>
    </cfRule>
  </conditionalFormatting>
  <conditionalFormatting sqref="L2:L2829">
    <cfRule type="cellIs" dxfId="11" priority="1" operator="equal">
      <formula>"medium"</formula>
    </cfRule>
    <cfRule type="cellIs" dxfId="10" priority="2" operator="equal">
      <formula>"High"</formula>
    </cfRule>
    <cfRule type="cellIs" dxfId="9" priority="3" operator="equal">
      <formula>"low"</formula>
    </cfRule>
  </conditionalFormatting>
  <conditionalFormatting sqref="M2:M2829">
    <cfRule type="cellIs" dxfId="8" priority="5" operator="equal">
      <formula>"High"</formula>
    </cfRule>
    <cfRule type="cellIs" dxfId="7" priority="6" operator="equal">
      <formula>"Low"</formula>
    </cfRule>
    <cfRule type="cellIs" dxfId="6" priority="7" operator="equal">
      <formula>"medium"</formula>
    </cfRule>
    <cfRule type="colorScale" priority="8">
      <colorScale>
        <cfvo type="min"/>
        <cfvo type="percentile" val="50"/>
        <cfvo type="max"/>
        <color rgb="FFF8696B"/>
        <color rgb="FFFFEB84"/>
        <color rgb="FF63BE7B"/>
      </colorScale>
    </cfRule>
  </conditionalFormatting>
  <conditionalFormatting sqref="T2:T2829">
    <cfRule type="cellIs" dxfId="5" priority="12" operator="equal">
      <formula>"Inactive"</formula>
    </cfRule>
    <cfRule type="cellIs" dxfId="4" priority="13" operator="equal">
      <formula>"Active"</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A9B6CC1-8E7C-4540-8E7F-1BC6A74B5F83}">
            <x14:dataBar minLength="0" maxLength="100" border="1" negativeBarBorderColorSameAsPositive="0">
              <x14:cfvo type="autoMin"/>
              <x14:cfvo type="autoMax"/>
              <x14:borderColor rgb="FF63C384"/>
              <x14:negativeFillColor rgb="FFFF0000"/>
              <x14:negativeBorderColor rgb="FFFF0000"/>
              <x14:axisColor rgb="FF000000"/>
            </x14:dataBar>
          </x14:cfRule>
          <xm:sqref>J2:J2829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264C-411E-43F4-9DD6-7D2D203AB824}">
  <dimension ref="B1:R47"/>
  <sheetViews>
    <sheetView showGridLines="0" zoomScale="70" zoomScaleNormal="70" workbookViewId="0">
      <selection activeCell="L7" sqref="L7"/>
    </sheetView>
  </sheetViews>
  <sheetFormatPr defaultRowHeight="14.4" x14ac:dyDescent="0.3"/>
  <cols>
    <col min="2" max="2" width="13.88671875" bestFit="1" customWidth="1"/>
    <col min="3" max="3" width="16.6640625" bestFit="1" customWidth="1"/>
    <col min="8" max="8" width="13.88671875" bestFit="1" customWidth="1"/>
    <col min="9" max="9" width="26.109375" bestFit="1" customWidth="1"/>
    <col min="15" max="15" width="13.88671875" bestFit="1" customWidth="1"/>
    <col min="16" max="16" width="23.44140625" bestFit="1" customWidth="1"/>
  </cols>
  <sheetData>
    <row r="1" spans="2:18" ht="15" thickBot="1" x14ac:dyDescent="0.35"/>
    <row r="2" spans="2:18" ht="26.4" thickBot="1" x14ac:dyDescent="0.55000000000000004">
      <c r="F2" s="43" t="s">
        <v>4824</v>
      </c>
      <c r="G2" s="44"/>
      <c r="H2" s="44"/>
      <c r="I2" s="44"/>
      <c r="J2" s="44"/>
      <c r="K2" s="45"/>
    </row>
    <row r="7" spans="2:18" ht="18.600000000000001" thickBot="1" x14ac:dyDescent="0.4">
      <c r="B7" s="40" t="s">
        <v>4809</v>
      </c>
      <c r="C7" s="41"/>
      <c r="G7" s="40" t="s">
        <v>4810</v>
      </c>
      <c r="H7" s="40"/>
      <c r="I7" s="40"/>
      <c r="J7" s="40"/>
      <c r="K7" s="7"/>
      <c r="N7" s="40" t="s">
        <v>4812</v>
      </c>
      <c r="O7" s="40"/>
      <c r="P7" s="40"/>
      <c r="Q7" s="40"/>
      <c r="R7" s="8"/>
    </row>
    <row r="9" spans="2:18" x14ac:dyDescent="0.3">
      <c r="B9" s="13" t="s">
        <v>4806</v>
      </c>
      <c r="C9" s="18" t="s">
        <v>4808</v>
      </c>
      <c r="H9" s="13" t="s">
        <v>4806</v>
      </c>
      <c r="I9" s="18" t="s">
        <v>4811</v>
      </c>
      <c r="O9" s="13" t="s">
        <v>4806</v>
      </c>
      <c r="P9" s="18" t="s">
        <v>4813</v>
      </c>
    </row>
    <row r="10" spans="2:18" x14ac:dyDescent="0.3">
      <c r="B10" s="14" t="s">
        <v>16</v>
      </c>
      <c r="C10" s="10">
        <v>585</v>
      </c>
      <c r="H10" s="14" t="s">
        <v>16</v>
      </c>
      <c r="I10" s="19">
        <v>309240156.77999991</v>
      </c>
      <c r="O10" s="14" t="s">
        <v>16</v>
      </c>
      <c r="P10" s="10">
        <v>15456871.139999999</v>
      </c>
    </row>
    <row r="11" spans="2:18" x14ac:dyDescent="0.3">
      <c r="B11" s="15" t="s">
        <v>11</v>
      </c>
      <c r="C11" s="11">
        <v>567</v>
      </c>
      <c r="H11" s="15" t="s">
        <v>11</v>
      </c>
      <c r="I11" s="20">
        <v>304810999.00999963</v>
      </c>
      <c r="O11" s="15" t="s">
        <v>11</v>
      </c>
      <c r="P11" s="11">
        <v>14729902.020000001</v>
      </c>
    </row>
    <row r="12" spans="2:18" x14ac:dyDescent="0.3">
      <c r="B12" s="15" t="s">
        <v>27</v>
      </c>
      <c r="C12" s="11">
        <v>545</v>
      </c>
      <c r="H12" s="15" t="s">
        <v>27</v>
      </c>
      <c r="I12" s="20">
        <v>298936664.02000046</v>
      </c>
      <c r="O12" s="15" t="s">
        <v>27</v>
      </c>
      <c r="P12" s="11">
        <v>14790116.220000003</v>
      </c>
    </row>
    <row r="13" spans="2:18" x14ac:dyDescent="0.3">
      <c r="B13" s="15" t="s">
        <v>39</v>
      </c>
      <c r="C13" s="11">
        <v>591</v>
      </c>
      <c r="H13" s="15" t="s">
        <v>39</v>
      </c>
      <c r="I13" s="20">
        <v>320789776.11000025</v>
      </c>
      <c r="O13" s="15" t="s">
        <v>39</v>
      </c>
      <c r="P13" s="11">
        <v>16070206.12999999</v>
      </c>
    </row>
    <row r="14" spans="2:18" x14ac:dyDescent="0.3">
      <c r="B14" s="16" t="s">
        <v>35</v>
      </c>
      <c r="C14" s="11">
        <v>540</v>
      </c>
      <c r="H14" s="16" t="s">
        <v>35</v>
      </c>
      <c r="I14" s="20">
        <v>297483614.84999985</v>
      </c>
      <c r="O14" s="16" t="s">
        <v>35</v>
      </c>
      <c r="P14" s="11">
        <v>14419179.730000002</v>
      </c>
    </row>
    <row r="15" spans="2:18" x14ac:dyDescent="0.3">
      <c r="B15" s="17" t="s">
        <v>4807</v>
      </c>
      <c r="C15" s="12">
        <v>2828</v>
      </c>
      <c r="H15" s="17" t="s">
        <v>4807</v>
      </c>
      <c r="I15" s="21">
        <v>1531261210.77</v>
      </c>
      <c r="O15" s="17" t="s">
        <v>4807</v>
      </c>
      <c r="P15" s="12">
        <v>75466275.239999995</v>
      </c>
    </row>
    <row r="20" spans="2:17" ht="18.600000000000001" thickBot="1" x14ac:dyDescent="0.4">
      <c r="B20" s="40" t="s">
        <v>4814</v>
      </c>
      <c r="C20" s="41"/>
      <c r="G20" s="40" t="s">
        <v>4815</v>
      </c>
      <c r="H20" s="41"/>
      <c r="I20" s="41"/>
      <c r="J20" s="41"/>
      <c r="N20" s="40" t="s">
        <v>4816</v>
      </c>
      <c r="O20" s="41"/>
      <c r="P20" s="41"/>
      <c r="Q20" s="41"/>
    </row>
    <row r="22" spans="2:17" x14ac:dyDescent="0.3">
      <c r="B22" s="13" t="s">
        <v>4806</v>
      </c>
      <c r="C22" s="18" t="s">
        <v>4808</v>
      </c>
      <c r="H22" s="13" t="s">
        <v>4806</v>
      </c>
      <c r="I22" s="18" t="s">
        <v>4808</v>
      </c>
      <c r="O22" s="13" t="s">
        <v>4806</v>
      </c>
      <c r="P22" s="18" t="s">
        <v>4813</v>
      </c>
    </row>
    <row r="23" spans="2:17" x14ac:dyDescent="0.3">
      <c r="B23" s="14" t="s">
        <v>18</v>
      </c>
      <c r="C23" s="10">
        <v>943</v>
      </c>
      <c r="H23" s="14">
        <v>2020</v>
      </c>
      <c r="I23" s="10">
        <v>131</v>
      </c>
      <c r="O23" s="14">
        <v>2020</v>
      </c>
      <c r="P23" s="10">
        <v>3598567.2399999998</v>
      </c>
    </row>
    <row r="24" spans="2:17" x14ac:dyDescent="0.3">
      <c r="B24" s="15" t="s">
        <v>13</v>
      </c>
      <c r="C24" s="11">
        <v>971</v>
      </c>
      <c r="H24" s="15">
        <v>2021</v>
      </c>
      <c r="I24" s="11">
        <v>479</v>
      </c>
      <c r="O24" s="15">
        <v>2021</v>
      </c>
      <c r="P24" s="11">
        <v>12847212.029999997</v>
      </c>
    </row>
    <row r="25" spans="2:17" x14ac:dyDescent="0.3">
      <c r="B25" s="16" t="s">
        <v>29</v>
      </c>
      <c r="C25" s="11">
        <v>914</v>
      </c>
      <c r="H25" s="15">
        <v>2022</v>
      </c>
      <c r="I25" s="11">
        <v>724</v>
      </c>
      <c r="O25" s="15">
        <v>2022</v>
      </c>
      <c r="P25" s="11">
        <v>19549844.350000005</v>
      </c>
    </row>
    <row r="26" spans="2:17" x14ac:dyDescent="0.3">
      <c r="B26" s="17" t="s">
        <v>4807</v>
      </c>
      <c r="C26" s="12">
        <v>2828</v>
      </c>
      <c r="H26" s="15">
        <v>2023</v>
      </c>
      <c r="I26" s="11">
        <v>925</v>
      </c>
      <c r="O26" s="15">
        <v>2023</v>
      </c>
      <c r="P26" s="11">
        <v>23975982.880000014</v>
      </c>
    </row>
    <row r="27" spans="2:17" x14ac:dyDescent="0.3">
      <c r="H27" s="16">
        <v>2024</v>
      </c>
      <c r="I27" s="11">
        <v>569</v>
      </c>
      <c r="O27" s="16">
        <v>2024</v>
      </c>
      <c r="P27" s="11">
        <v>15494668.740000013</v>
      </c>
    </row>
    <row r="28" spans="2:17" x14ac:dyDescent="0.3">
      <c r="H28" s="17" t="s">
        <v>4807</v>
      </c>
      <c r="I28" s="12">
        <v>2828</v>
      </c>
      <c r="O28" s="17" t="s">
        <v>4807</v>
      </c>
      <c r="P28" s="12">
        <v>75466275.240000024</v>
      </c>
    </row>
    <row r="33" spans="2:17" ht="18.600000000000001" thickBot="1" x14ac:dyDescent="0.4">
      <c r="B33" s="40" t="s">
        <v>4817</v>
      </c>
      <c r="C33" s="41"/>
      <c r="G33" s="40" t="s">
        <v>4822</v>
      </c>
      <c r="H33" s="41"/>
      <c r="I33" s="41"/>
      <c r="J33" s="41"/>
      <c r="N33" s="40" t="s">
        <v>4823</v>
      </c>
      <c r="O33" s="41"/>
      <c r="P33" s="41"/>
      <c r="Q33" s="41"/>
    </row>
    <row r="35" spans="2:17" x14ac:dyDescent="0.3">
      <c r="B35" s="13" t="s">
        <v>4806</v>
      </c>
      <c r="C35" s="18" t="s">
        <v>4808</v>
      </c>
      <c r="H35" s="13" t="s">
        <v>4806</v>
      </c>
      <c r="I35" s="18" t="s">
        <v>4821</v>
      </c>
      <c r="O35" s="13" t="s">
        <v>4806</v>
      </c>
      <c r="P35" s="18" t="s">
        <v>4811</v>
      </c>
    </row>
    <row r="36" spans="2:17" x14ac:dyDescent="0.3">
      <c r="B36" s="14" t="s">
        <v>4818</v>
      </c>
      <c r="C36" s="10">
        <v>928</v>
      </c>
      <c r="H36" s="14" t="s">
        <v>16</v>
      </c>
      <c r="I36" s="10">
        <v>268413</v>
      </c>
      <c r="O36" s="14" t="s">
        <v>16</v>
      </c>
      <c r="P36" s="10">
        <v>309240156.77999991</v>
      </c>
    </row>
    <row r="37" spans="2:17" x14ac:dyDescent="0.3">
      <c r="B37" s="15" t="s">
        <v>4819</v>
      </c>
      <c r="C37" s="11">
        <v>681</v>
      </c>
      <c r="H37" s="15" t="s">
        <v>11</v>
      </c>
      <c r="I37" s="11">
        <v>271050</v>
      </c>
      <c r="O37" s="15" t="s">
        <v>11</v>
      </c>
      <c r="P37" s="11">
        <v>304810999.00999963</v>
      </c>
    </row>
    <row r="38" spans="2:17" x14ac:dyDescent="0.3">
      <c r="B38" s="16" t="s">
        <v>4820</v>
      </c>
      <c r="C38" s="11">
        <v>1219</v>
      </c>
      <c r="H38" s="15" t="s">
        <v>27</v>
      </c>
      <c r="I38" s="11">
        <v>260956</v>
      </c>
      <c r="O38" s="15" t="s">
        <v>27</v>
      </c>
      <c r="P38" s="11">
        <v>298936664.02000046</v>
      </c>
    </row>
    <row r="39" spans="2:17" x14ac:dyDescent="0.3">
      <c r="B39" s="17" t="s">
        <v>4807</v>
      </c>
      <c r="C39" s="12">
        <v>2828</v>
      </c>
      <c r="H39" s="15" t="s">
        <v>39</v>
      </c>
      <c r="I39" s="11">
        <v>274494</v>
      </c>
      <c r="O39" s="15" t="s">
        <v>39</v>
      </c>
      <c r="P39" s="11">
        <v>320789776.11000025</v>
      </c>
    </row>
    <row r="40" spans="2:17" x14ac:dyDescent="0.3">
      <c r="H40" s="16" t="s">
        <v>35</v>
      </c>
      <c r="I40" s="11">
        <v>245244</v>
      </c>
      <c r="O40" s="16" t="s">
        <v>35</v>
      </c>
      <c r="P40" s="11">
        <v>297483614.84999985</v>
      </c>
    </row>
    <row r="41" spans="2:17" x14ac:dyDescent="0.3">
      <c r="H41" s="17" t="s">
        <v>4807</v>
      </c>
      <c r="I41" s="12">
        <v>1320157</v>
      </c>
      <c r="O41" s="17" t="s">
        <v>4807</v>
      </c>
      <c r="P41" s="12">
        <v>1531261210.77</v>
      </c>
    </row>
    <row r="47" spans="2:17" x14ac:dyDescent="0.3">
      <c r="B47" s="42"/>
      <c r="C47" s="42"/>
    </row>
  </sheetData>
  <mergeCells count="11">
    <mergeCell ref="B33:C33"/>
    <mergeCell ref="G33:J33"/>
    <mergeCell ref="N33:Q33"/>
    <mergeCell ref="B47:C47"/>
    <mergeCell ref="F2:K2"/>
    <mergeCell ref="B7:C7"/>
    <mergeCell ref="G7:J7"/>
    <mergeCell ref="N7:Q7"/>
    <mergeCell ref="B20:C20"/>
    <mergeCell ref="G20:J20"/>
    <mergeCell ref="N20:Q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DEE4-E203-49A8-AABE-FCBE4BEE227E}">
  <dimension ref="C1:T80"/>
  <sheetViews>
    <sheetView showGridLines="0" zoomScaleNormal="100" workbookViewId="0">
      <selection activeCell="L17" sqref="L17"/>
    </sheetView>
  </sheetViews>
  <sheetFormatPr defaultRowHeight="14.4" x14ac:dyDescent="0.3"/>
  <cols>
    <col min="1" max="16384" width="8.88671875" style="22"/>
  </cols>
  <sheetData>
    <row r="1" spans="3:18" ht="15" thickBot="1" x14ac:dyDescent="0.35"/>
    <row r="2" spans="3:18" ht="29.4" thickBot="1" x14ac:dyDescent="0.6">
      <c r="H2" s="48" t="s">
        <v>4828</v>
      </c>
      <c r="I2" s="49"/>
      <c r="J2" s="49"/>
      <c r="K2" s="49"/>
      <c r="L2" s="49"/>
      <c r="M2" s="49"/>
      <c r="N2" s="49"/>
      <c r="O2" s="49"/>
      <c r="P2" s="50"/>
    </row>
    <row r="14" spans="3:18" ht="21.6" thickBot="1" x14ac:dyDescent="0.45">
      <c r="C14" s="46" t="s">
        <v>4809</v>
      </c>
      <c r="D14" s="47"/>
      <c r="E14" s="47"/>
      <c r="F14" s="47"/>
      <c r="G14" s="47"/>
      <c r="N14" s="46" t="s">
        <v>4825</v>
      </c>
      <c r="O14" s="47"/>
      <c r="P14" s="47"/>
      <c r="Q14" s="47"/>
      <c r="R14" s="47"/>
    </row>
    <row r="36" spans="3:18" ht="21.6" thickBot="1" x14ac:dyDescent="0.45">
      <c r="C36" s="46" t="s">
        <v>4816</v>
      </c>
      <c r="D36" s="47"/>
      <c r="E36" s="47"/>
      <c r="F36" s="47"/>
      <c r="G36" s="47"/>
      <c r="N36" s="46" t="s">
        <v>4826</v>
      </c>
      <c r="O36" s="47"/>
      <c r="P36" s="47"/>
      <c r="Q36" s="47"/>
      <c r="R36" s="47"/>
    </row>
    <row r="58" spans="3:20" ht="21.6" thickBot="1" x14ac:dyDescent="0.45">
      <c r="C58" s="46" t="s">
        <v>4822</v>
      </c>
      <c r="D58" s="46"/>
      <c r="E58" s="46"/>
      <c r="F58" s="46"/>
      <c r="G58" s="46"/>
      <c r="H58" s="46"/>
      <c r="N58" s="46" t="s">
        <v>4827</v>
      </c>
      <c r="O58" s="46"/>
      <c r="P58" s="46"/>
      <c r="Q58" s="46"/>
      <c r="R58" s="46"/>
      <c r="S58" s="46"/>
      <c r="T58" s="46"/>
    </row>
    <row r="80" spans="9:15" ht="21.6" thickBot="1" x14ac:dyDescent="0.45">
      <c r="I80" s="46" t="s">
        <v>4817</v>
      </c>
      <c r="J80" s="47"/>
      <c r="K80" s="47"/>
      <c r="L80" s="47"/>
      <c r="M80" s="47"/>
      <c r="N80" s="47"/>
      <c r="O80" s="47"/>
    </row>
  </sheetData>
  <mergeCells count="8">
    <mergeCell ref="I80:O80"/>
    <mergeCell ref="H2:P2"/>
    <mergeCell ref="C14:G14"/>
    <mergeCell ref="N14:R14"/>
    <mergeCell ref="C36:G36"/>
    <mergeCell ref="N36:R36"/>
    <mergeCell ref="C58:H58"/>
    <mergeCell ref="N58:T5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B642-F5C6-47CB-B3FB-0F1C954FF56C}">
  <dimension ref="D2:U78"/>
  <sheetViews>
    <sheetView showGridLines="0" topLeftCell="B1" workbookViewId="0">
      <selection activeCell="L17" sqref="L17"/>
    </sheetView>
  </sheetViews>
  <sheetFormatPr defaultRowHeight="14.4" x14ac:dyDescent="0.3"/>
  <cols>
    <col min="1" max="16384" width="8.88671875" style="23"/>
  </cols>
  <sheetData>
    <row r="2" spans="4:17" ht="15" thickBot="1" x14ac:dyDescent="0.35"/>
    <row r="3" spans="4:17" ht="31.8" thickBot="1" x14ac:dyDescent="0.65">
      <c r="G3" s="28" t="s">
        <v>4829</v>
      </c>
      <c r="H3" s="29"/>
      <c r="I3" s="29"/>
      <c r="J3" s="29"/>
      <c r="K3" s="29"/>
      <c r="L3" s="29"/>
      <c r="M3" s="29"/>
      <c r="N3" s="30"/>
    </row>
    <row r="4" spans="4:17" ht="15" thickBot="1" x14ac:dyDescent="0.35"/>
    <row r="5" spans="4:17" ht="14.4" customHeight="1" x14ac:dyDescent="0.3">
      <c r="D5" s="31" t="s">
        <v>4865</v>
      </c>
      <c r="E5" s="32"/>
      <c r="F5" s="32"/>
      <c r="G5" s="32"/>
      <c r="H5" s="32"/>
      <c r="I5" s="32"/>
      <c r="J5" s="32"/>
      <c r="K5" s="32"/>
      <c r="L5" s="32"/>
      <c r="M5" s="32"/>
      <c r="N5" s="32"/>
      <c r="O5" s="32"/>
      <c r="P5" s="32"/>
      <c r="Q5" s="33"/>
    </row>
    <row r="6" spans="4:17" x14ac:dyDescent="0.3">
      <c r="D6" s="34"/>
      <c r="E6" s="35"/>
      <c r="F6" s="35"/>
      <c r="G6" s="35"/>
      <c r="H6" s="35"/>
      <c r="I6" s="35"/>
      <c r="J6" s="35"/>
      <c r="K6" s="35"/>
      <c r="L6" s="35"/>
      <c r="M6" s="35"/>
      <c r="N6" s="35"/>
      <c r="O6" s="35"/>
      <c r="P6" s="35"/>
      <c r="Q6" s="36"/>
    </row>
    <row r="7" spans="4:17" x14ac:dyDescent="0.3">
      <c r="D7" s="34"/>
      <c r="E7" s="35"/>
      <c r="F7" s="35"/>
      <c r="G7" s="35"/>
      <c r="H7" s="35"/>
      <c r="I7" s="35"/>
      <c r="J7" s="35"/>
      <c r="K7" s="35"/>
      <c r="L7" s="35"/>
      <c r="M7" s="35"/>
      <c r="N7" s="35"/>
      <c r="O7" s="35"/>
      <c r="P7" s="35"/>
      <c r="Q7" s="36"/>
    </row>
    <row r="8" spans="4:17" x14ac:dyDescent="0.3">
      <c r="D8" s="34"/>
      <c r="E8" s="35"/>
      <c r="F8" s="35"/>
      <c r="G8" s="35"/>
      <c r="H8" s="35"/>
      <c r="I8" s="35"/>
      <c r="J8" s="35"/>
      <c r="K8" s="35"/>
      <c r="L8" s="35"/>
      <c r="M8" s="35"/>
      <c r="N8" s="35"/>
      <c r="O8" s="35"/>
      <c r="P8" s="35"/>
      <c r="Q8" s="36"/>
    </row>
    <row r="9" spans="4:17" x14ac:dyDescent="0.3">
      <c r="D9" s="34"/>
      <c r="E9" s="35"/>
      <c r="F9" s="35"/>
      <c r="G9" s="35"/>
      <c r="H9" s="35"/>
      <c r="I9" s="35"/>
      <c r="J9" s="35"/>
      <c r="K9" s="35"/>
      <c r="L9" s="35"/>
      <c r="M9" s="35"/>
      <c r="N9" s="35"/>
      <c r="O9" s="35"/>
      <c r="P9" s="35"/>
      <c r="Q9" s="36"/>
    </row>
    <row r="10" spans="4:17" x14ac:dyDescent="0.3">
      <c r="D10" s="34"/>
      <c r="E10" s="35"/>
      <c r="F10" s="35"/>
      <c r="G10" s="35"/>
      <c r="H10" s="35"/>
      <c r="I10" s="35"/>
      <c r="J10" s="35"/>
      <c r="K10" s="35"/>
      <c r="L10" s="35"/>
      <c r="M10" s="35"/>
      <c r="N10" s="35"/>
      <c r="O10" s="35"/>
      <c r="P10" s="35"/>
      <c r="Q10" s="36"/>
    </row>
    <row r="11" spans="4:17" x14ac:dyDescent="0.3">
      <c r="D11" s="34"/>
      <c r="E11" s="35"/>
      <c r="F11" s="35"/>
      <c r="G11" s="35"/>
      <c r="H11" s="35"/>
      <c r="I11" s="35"/>
      <c r="J11" s="35"/>
      <c r="K11" s="35"/>
      <c r="L11" s="35"/>
      <c r="M11" s="35"/>
      <c r="N11" s="35"/>
      <c r="O11" s="35"/>
      <c r="P11" s="35"/>
      <c r="Q11" s="36"/>
    </row>
    <row r="12" spans="4:17" x14ac:dyDescent="0.3">
      <c r="D12" s="34"/>
      <c r="E12" s="35"/>
      <c r="F12" s="35"/>
      <c r="G12" s="35"/>
      <c r="H12" s="35"/>
      <c r="I12" s="35"/>
      <c r="J12" s="35"/>
      <c r="K12" s="35"/>
      <c r="L12" s="35"/>
      <c r="M12" s="35"/>
      <c r="N12" s="35"/>
      <c r="O12" s="35"/>
      <c r="P12" s="35"/>
      <c r="Q12" s="36"/>
    </row>
    <row r="13" spans="4:17" x14ac:dyDescent="0.3">
      <c r="D13" s="34"/>
      <c r="E13" s="35"/>
      <c r="F13" s="35"/>
      <c r="G13" s="35"/>
      <c r="H13" s="35"/>
      <c r="I13" s="35"/>
      <c r="J13" s="35"/>
      <c r="K13" s="35"/>
      <c r="L13" s="35"/>
      <c r="M13" s="35"/>
      <c r="N13" s="35"/>
      <c r="O13" s="35"/>
      <c r="P13" s="35"/>
      <c r="Q13" s="36"/>
    </row>
    <row r="14" spans="4:17" x14ac:dyDescent="0.3">
      <c r="D14" s="34"/>
      <c r="E14" s="35"/>
      <c r="F14" s="35"/>
      <c r="G14" s="35"/>
      <c r="H14" s="35"/>
      <c r="I14" s="35"/>
      <c r="J14" s="35"/>
      <c r="K14" s="35"/>
      <c r="L14" s="35"/>
      <c r="M14" s="35"/>
      <c r="N14" s="35"/>
      <c r="O14" s="35"/>
      <c r="P14" s="35"/>
      <c r="Q14" s="36"/>
    </row>
    <row r="15" spans="4:17" ht="15" thickBot="1" x14ac:dyDescent="0.35">
      <c r="D15" s="37"/>
      <c r="E15" s="38"/>
      <c r="F15" s="38"/>
      <c r="G15" s="38"/>
      <c r="H15" s="38"/>
      <c r="I15" s="38"/>
      <c r="J15" s="38"/>
      <c r="K15" s="38"/>
      <c r="L15" s="38"/>
      <c r="M15" s="38"/>
      <c r="N15" s="38"/>
      <c r="O15" s="38"/>
      <c r="P15" s="38"/>
      <c r="Q15" s="39"/>
    </row>
    <row r="16" spans="4:17" x14ac:dyDescent="0.3">
      <c r="F16" s="24"/>
      <c r="G16" s="24"/>
      <c r="H16" s="24"/>
      <c r="I16" s="24"/>
      <c r="J16" s="24"/>
      <c r="K16" s="24"/>
      <c r="L16" s="24"/>
      <c r="M16" s="24"/>
      <c r="N16" s="24"/>
      <c r="O16" s="24"/>
    </row>
    <row r="17" spans="4:16" ht="21.6" thickBot="1" x14ac:dyDescent="0.45">
      <c r="D17" s="26" t="s">
        <v>4830</v>
      </c>
      <c r="E17" s="26"/>
      <c r="F17" s="26"/>
      <c r="G17" s="26"/>
    </row>
    <row r="19" spans="4:16" ht="18" x14ac:dyDescent="0.35">
      <c r="D19" s="25" t="s">
        <v>4831</v>
      </c>
      <c r="E19" s="25"/>
      <c r="F19" s="25"/>
      <c r="G19" s="25"/>
      <c r="H19" s="25"/>
      <c r="I19" s="25"/>
      <c r="J19" s="25"/>
      <c r="K19" s="25"/>
      <c r="L19" s="25"/>
      <c r="M19" s="25"/>
      <c r="N19" s="25"/>
      <c r="O19" s="25"/>
      <c r="P19" s="25"/>
    </row>
    <row r="20" spans="4:16" ht="18" x14ac:dyDescent="0.35">
      <c r="D20" s="25" t="s">
        <v>4832</v>
      </c>
      <c r="E20" s="25"/>
      <c r="F20" s="25"/>
      <c r="G20" s="25"/>
      <c r="H20" s="25"/>
      <c r="I20" s="25"/>
      <c r="J20" s="25"/>
      <c r="K20" s="25"/>
      <c r="L20" s="25"/>
      <c r="M20" s="25"/>
      <c r="N20" s="25"/>
      <c r="O20" s="25"/>
      <c r="P20" s="25"/>
    </row>
    <row r="21" spans="4:16" ht="18" x14ac:dyDescent="0.35">
      <c r="D21" s="25" t="s">
        <v>4833</v>
      </c>
      <c r="E21" s="25"/>
      <c r="F21" s="25"/>
      <c r="G21" s="25"/>
      <c r="H21" s="25"/>
      <c r="I21" s="25"/>
      <c r="J21" s="25"/>
      <c r="K21" s="25"/>
      <c r="L21" s="25"/>
      <c r="M21" s="25"/>
      <c r="N21" s="25"/>
      <c r="O21" s="25"/>
      <c r="P21" s="25"/>
    </row>
    <row r="24" spans="4:16" ht="21.6" thickBot="1" x14ac:dyDescent="0.45">
      <c r="D24" s="26" t="s">
        <v>4834</v>
      </c>
      <c r="E24" s="27"/>
      <c r="F24" s="27"/>
      <c r="G24" s="27"/>
    </row>
    <row r="26" spans="4:16" ht="18" x14ac:dyDescent="0.35">
      <c r="D26" s="25" t="s">
        <v>4835</v>
      </c>
      <c r="E26" s="25"/>
      <c r="F26" s="25"/>
      <c r="G26" s="25"/>
      <c r="H26" s="25"/>
      <c r="I26" s="25"/>
      <c r="J26" s="25"/>
      <c r="K26" s="25"/>
      <c r="L26" s="25"/>
      <c r="M26" s="25"/>
    </row>
    <row r="27" spans="4:16" ht="18" x14ac:dyDescent="0.35">
      <c r="D27" s="25" t="s">
        <v>4836</v>
      </c>
      <c r="E27" s="25"/>
      <c r="F27" s="25"/>
      <c r="G27" s="25"/>
      <c r="H27" s="25"/>
      <c r="I27" s="25"/>
      <c r="J27" s="25"/>
      <c r="K27" s="25"/>
      <c r="L27" s="25"/>
      <c r="M27" s="25"/>
    </row>
    <row r="28" spans="4:16" ht="18" x14ac:dyDescent="0.35">
      <c r="D28" s="25" t="s">
        <v>4837</v>
      </c>
      <c r="E28" s="25"/>
      <c r="F28" s="25"/>
      <c r="G28" s="25"/>
      <c r="H28" s="25"/>
      <c r="I28" s="25"/>
      <c r="J28" s="25"/>
      <c r="K28" s="25"/>
      <c r="L28" s="25"/>
      <c r="M28" s="25"/>
    </row>
    <row r="31" spans="4:16" ht="21.6" thickBot="1" x14ac:dyDescent="0.45">
      <c r="D31" s="26" t="s">
        <v>4838</v>
      </c>
      <c r="E31" s="27"/>
      <c r="F31" s="27"/>
      <c r="G31" s="27"/>
    </row>
    <row r="33" spans="4:21" ht="18" x14ac:dyDescent="0.35">
      <c r="D33" s="25" t="s">
        <v>4839</v>
      </c>
      <c r="E33" s="25"/>
      <c r="F33" s="25"/>
      <c r="G33" s="25"/>
      <c r="H33" s="25"/>
      <c r="I33" s="25"/>
      <c r="J33" s="25"/>
      <c r="K33" s="25"/>
      <c r="L33" s="25"/>
      <c r="M33" s="25"/>
      <c r="N33" s="25"/>
      <c r="O33" s="25"/>
    </row>
    <row r="34" spans="4:21" ht="18" x14ac:dyDescent="0.35">
      <c r="D34" s="25" t="s">
        <v>4840</v>
      </c>
      <c r="E34" s="25"/>
      <c r="F34" s="25"/>
      <c r="G34" s="25"/>
      <c r="H34" s="25"/>
      <c r="I34" s="25"/>
      <c r="J34" s="25"/>
      <c r="K34" s="25"/>
      <c r="L34" s="25"/>
      <c r="M34" s="25"/>
      <c r="N34" s="25"/>
      <c r="O34" s="25"/>
    </row>
    <row r="35" spans="4:21" ht="18" x14ac:dyDescent="0.35">
      <c r="D35" s="25" t="s">
        <v>4841</v>
      </c>
      <c r="E35" s="25"/>
      <c r="F35" s="25"/>
      <c r="G35" s="25"/>
      <c r="H35" s="25"/>
      <c r="I35" s="25"/>
      <c r="J35" s="25"/>
      <c r="K35" s="25"/>
      <c r="L35" s="25"/>
      <c r="M35" s="25"/>
      <c r="N35" s="25"/>
      <c r="O35" s="25"/>
    </row>
    <row r="38" spans="4:21" ht="21.6" thickBot="1" x14ac:dyDescent="0.45">
      <c r="D38" s="26" t="s">
        <v>4842</v>
      </c>
      <c r="E38" s="27"/>
      <c r="F38" s="27"/>
      <c r="G38" s="27"/>
    </row>
    <row r="40" spans="4:21" ht="18" x14ac:dyDescent="0.35">
      <c r="D40" s="25" t="s">
        <v>4843</v>
      </c>
      <c r="E40" s="25"/>
      <c r="F40" s="25"/>
      <c r="G40" s="25"/>
      <c r="H40" s="25"/>
      <c r="I40" s="25"/>
      <c r="J40" s="25"/>
      <c r="K40" s="25"/>
      <c r="L40" s="25"/>
      <c r="M40" s="25"/>
      <c r="N40" s="25"/>
    </row>
    <row r="41" spans="4:21" ht="18" x14ac:dyDescent="0.35">
      <c r="D41" s="25" t="s">
        <v>4844</v>
      </c>
      <c r="E41" s="25"/>
      <c r="F41" s="25"/>
      <c r="G41" s="25"/>
      <c r="H41" s="25"/>
      <c r="I41" s="25"/>
      <c r="J41" s="25"/>
      <c r="K41" s="25"/>
      <c r="L41" s="25"/>
      <c r="M41" s="25"/>
      <c r="N41" s="25"/>
    </row>
    <row r="42" spans="4:21" ht="18" x14ac:dyDescent="0.35">
      <c r="D42" s="25" t="s">
        <v>4845</v>
      </c>
      <c r="E42" s="25"/>
      <c r="F42" s="25"/>
      <c r="G42" s="25"/>
      <c r="H42" s="25"/>
      <c r="I42" s="25"/>
      <c r="J42" s="25"/>
      <c r="K42" s="25"/>
      <c r="L42" s="25"/>
      <c r="M42" s="25"/>
      <c r="N42" s="25"/>
    </row>
    <row r="45" spans="4:21" ht="21.6" thickBot="1" x14ac:dyDescent="0.45">
      <c r="D45" s="26" t="s">
        <v>4846</v>
      </c>
      <c r="E45" s="27"/>
      <c r="F45" s="27"/>
      <c r="G45" s="27"/>
    </row>
    <row r="47" spans="4:21" ht="18" x14ac:dyDescent="0.35">
      <c r="D47" s="25" t="s">
        <v>4847</v>
      </c>
      <c r="E47" s="25"/>
      <c r="F47" s="25"/>
      <c r="G47" s="25"/>
      <c r="H47" s="25"/>
      <c r="I47" s="25"/>
      <c r="J47" s="25"/>
      <c r="K47" s="25"/>
      <c r="L47" s="25"/>
      <c r="M47" s="25"/>
      <c r="N47" s="25"/>
      <c r="O47" s="25"/>
      <c r="P47" s="25"/>
      <c r="Q47" s="25"/>
      <c r="R47" s="25"/>
      <c r="S47" s="25"/>
      <c r="T47" s="25"/>
      <c r="U47" s="25"/>
    </row>
    <row r="48" spans="4:21" ht="18" x14ac:dyDescent="0.35">
      <c r="D48" s="25" t="s">
        <v>4848</v>
      </c>
      <c r="E48" s="25"/>
      <c r="F48" s="25"/>
      <c r="G48" s="25"/>
      <c r="H48" s="25"/>
      <c r="I48" s="25"/>
      <c r="J48" s="25"/>
      <c r="K48" s="25"/>
      <c r="L48" s="25"/>
      <c r="M48" s="25"/>
      <c r="N48" s="25"/>
      <c r="O48" s="25"/>
      <c r="P48" s="25"/>
      <c r="Q48" s="25"/>
      <c r="R48" s="25"/>
      <c r="S48" s="25"/>
      <c r="T48" s="25"/>
      <c r="U48" s="25"/>
    </row>
    <row r="51" spans="4:13" ht="21.6" thickBot="1" x14ac:dyDescent="0.45">
      <c r="D51" s="26" t="s">
        <v>4849</v>
      </c>
      <c r="E51" s="27"/>
      <c r="F51" s="27"/>
      <c r="G51" s="27"/>
    </row>
    <row r="53" spans="4:13" ht="18" x14ac:dyDescent="0.35">
      <c r="D53" s="25" t="s">
        <v>4850</v>
      </c>
      <c r="E53" s="25"/>
      <c r="F53" s="25"/>
      <c r="G53" s="25"/>
      <c r="H53" s="25"/>
      <c r="I53" s="25"/>
      <c r="J53" s="25"/>
      <c r="K53" s="25"/>
      <c r="L53" s="25"/>
      <c r="M53" s="25"/>
    </row>
    <row r="54" spans="4:13" ht="18" x14ac:dyDescent="0.35">
      <c r="D54" s="25" t="s">
        <v>4851</v>
      </c>
      <c r="E54" s="25"/>
      <c r="F54" s="25"/>
      <c r="G54" s="25"/>
      <c r="H54" s="25"/>
      <c r="I54" s="25"/>
      <c r="J54" s="25"/>
      <c r="K54" s="25"/>
      <c r="L54" s="25"/>
      <c r="M54" s="25"/>
    </row>
    <row r="55" spans="4:13" ht="18" x14ac:dyDescent="0.35">
      <c r="D55" s="25" t="s">
        <v>4852</v>
      </c>
      <c r="E55" s="25"/>
      <c r="F55" s="25"/>
      <c r="G55" s="25"/>
      <c r="H55" s="25"/>
      <c r="I55" s="25"/>
      <c r="J55" s="25"/>
      <c r="K55" s="25"/>
      <c r="L55" s="25"/>
      <c r="M55" s="25"/>
    </row>
    <row r="58" spans="4:13" ht="21.6" thickBot="1" x14ac:dyDescent="0.45">
      <c r="D58" s="26" t="s">
        <v>4853</v>
      </c>
      <c r="E58" s="27"/>
      <c r="F58" s="27"/>
      <c r="G58" s="27"/>
    </row>
    <row r="60" spans="4:13" ht="18" x14ac:dyDescent="0.35">
      <c r="D60" s="25" t="s">
        <v>4854</v>
      </c>
      <c r="E60" s="25"/>
      <c r="F60" s="25"/>
      <c r="G60" s="25"/>
      <c r="H60" s="25"/>
      <c r="I60" s="25"/>
      <c r="J60" s="25"/>
      <c r="K60" s="25"/>
      <c r="L60" s="25"/>
      <c r="M60" s="25"/>
    </row>
    <row r="61" spans="4:13" ht="18" x14ac:dyDescent="0.35">
      <c r="D61" s="25" t="s">
        <v>4855</v>
      </c>
      <c r="E61" s="25"/>
      <c r="F61" s="25"/>
      <c r="G61" s="25"/>
      <c r="H61" s="25"/>
      <c r="I61" s="25"/>
      <c r="J61" s="25"/>
      <c r="K61" s="25"/>
      <c r="L61" s="25"/>
      <c r="M61" s="25"/>
    </row>
    <row r="64" spans="4:13" ht="21.6" thickBot="1" x14ac:dyDescent="0.45">
      <c r="D64" s="26" t="s">
        <v>4817</v>
      </c>
      <c r="E64" s="27"/>
      <c r="F64" s="27"/>
      <c r="G64" s="27"/>
    </row>
    <row r="66" spans="4:16" ht="18" x14ac:dyDescent="0.35">
      <c r="D66" s="25" t="s">
        <v>4856</v>
      </c>
      <c r="E66" s="25"/>
      <c r="F66" s="25"/>
      <c r="G66" s="25"/>
      <c r="H66" s="25"/>
      <c r="I66" s="25"/>
      <c r="J66" s="25"/>
      <c r="K66" s="25"/>
      <c r="L66" s="25"/>
    </row>
    <row r="67" spans="4:16" ht="18" x14ac:dyDescent="0.35">
      <c r="D67" s="25" t="s">
        <v>4857</v>
      </c>
      <c r="E67" s="25"/>
      <c r="F67" s="25"/>
      <c r="G67" s="25"/>
      <c r="H67" s="25"/>
      <c r="I67" s="25"/>
      <c r="J67" s="25"/>
      <c r="K67" s="25"/>
      <c r="L67" s="25"/>
    </row>
    <row r="68" spans="4:16" ht="18" x14ac:dyDescent="0.35">
      <c r="D68" s="25" t="s">
        <v>4858</v>
      </c>
      <c r="E68" s="25"/>
      <c r="F68" s="25"/>
      <c r="G68" s="25"/>
      <c r="H68" s="25"/>
      <c r="I68" s="25"/>
      <c r="J68" s="25"/>
      <c r="K68" s="25"/>
      <c r="L68" s="25"/>
    </row>
    <row r="69" spans="4:16" ht="18" x14ac:dyDescent="0.35">
      <c r="D69" s="25" t="s">
        <v>4859</v>
      </c>
      <c r="E69" s="25"/>
      <c r="F69" s="25"/>
      <c r="G69" s="25"/>
      <c r="H69" s="25"/>
      <c r="I69" s="25"/>
      <c r="J69" s="25"/>
      <c r="K69" s="25"/>
      <c r="L69" s="25"/>
    </row>
    <row r="72" spans="4:16" ht="21.6" thickBot="1" x14ac:dyDescent="0.45">
      <c r="D72" s="26" t="s">
        <v>4860</v>
      </c>
      <c r="E72" s="27"/>
      <c r="F72" s="27"/>
      <c r="G72" s="27"/>
    </row>
    <row r="74" spans="4:16" ht="18" x14ac:dyDescent="0.35">
      <c r="D74" s="25" t="s">
        <v>4861</v>
      </c>
      <c r="E74" s="25"/>
      <c r="F74" s="25"/>
      <c r="G74" s="25"/>
      <c r="H74" s="25"/>
      <c r="I74" s="25"/>
      <c r="J74" s="25"/>
      <c r="K74" s="25"/>
      <c r="L74" s="25"/>
      <c r="M74" s="25"/>
      <c r="N74" s="25"/>
      <c r="O74" s="25"/>
      <c r="P74" s="25"/>
    </row>
    <row r="75" spans="4:16" ht="18" x14ac:dyDescent="0.35">
      <c r="D75" s="25" t="s">
        <v>4862</v>
      </c>
      <c r="E75" s="25"/>
      <c r="F75" s="25"/>
      <c r="G75" s="25"/>
      <c r="H75" s="25"/>
      <c r="I75" s="25"/>
      <c r="J75" s="25"/>
      <c r="K75" s="25"/>
      <c r="L75" s="25"/>
      <c r="M75" s="25"/>
      <c r="N75" s="25"/>
      <c r="O75" s="25"/>
      <c r="P75" s="25"/>
    </row>
    <row r="76" spans="4:16" ht="18" x14ac:dyDescent="0.35">
      <c r="D76" s="25" t="s">
        <v>4863</v>
      </c>
      <c r="E76" s="25"/>
      <c r="F76" s="25"/>
      <c r="G76" s="25"/>
      <c r="H76" s="25"/>
      <c r="I76" s="25"/>
      <c r="J76" s="25"/>
      <c r="K76" s="25"/>
      <c r="L76" s="25"/>
      <c r="M76" s="25"/>
      <c r="N76" s="25"/>
      <c r="O76" s="25"/>
      <c r="P76" s="25"/>
    </row>
    <row r="77" spans="4:16" ht="18" x14ac:dyDescent="0.35">
      <c r="D77" s="25" t="s">
        <v>4864</v>
      </c>
      <c r="E77" s="25"/>
      <c r="F77" s="25"/>
      <c r="G77" s="25"/>
      <c r="H77" s="25"/>
      <c r="I77" s="25"/>
      <c r="J77" s="25"/>
      <c r="K77" s="25"/>
      <c r="L77" s="25"/>
      <c r="M77" s="25"/>
      <c r="N77" s="25"/>
      <c r="O77" s="25"/>
      <c r="P77" s="25"/>
    </row>
    <row r="78" spans="4:16" ht="18" x14ac:dyDescent="0.35">
      <c r="D78" s="25"/>
      <c r="E78" s="25"/>
      <c r="F78" s="25"/>
      <c r="G78" s="25"/>
      <c r="H78" s="25"/>
      <c r="I78" s="25"/>
      <c r="J78" s="25"/>
      <c r="K78" s="25"/>
      <c r="L78" s="25"/>
      <c r="M78" s="25"/>
      <c r="N78" s="25"/>
      <c r="O78" s="25"/>
      <c r="P78" s="25"/>
    </row>
  </sheetData>
  <mergeCells count="11">
    <mergeCell ref="D72:G72"/>
    <mergeCell ref="G3:N3"/>
    <mergeCell ref="D17:G17"/>
    <mergeCell ref="D24:G24"/>
    <mergeCell ref="D31:G31"/>
    <mergeCell ref="D5:Q15"/>
    <mergeCell ref="D38:G38"/>
    <mergeCell ref="D45:G45"/>
    <mergeCell ref="D51:G51"/>
    <mergeCell ref="D58:G58"/>
    <mergeCell ref="D64:G6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8A1CB9-604F-44EF-8897-DE7D31BD61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Pivot_Analysis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barua</dc:creator>
  <cp:lastModifiedBy>rohit barua</cp:lastModifiedBy>
  <dcterms:created xsi:type="dcterms:W3CDTF">2026-07-26T06:56:45Z</dcterms:created>
  <dcterms:modified xsi:type="dcterms:W3CDTF">2026-07-29T07:57:12Z</dcterms:modified>
</cp:coreProperties>
</file>